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28920" yWindow="-120" windowWidth="29040" windowHeight="15840"/>
  </bookViews>
  <sheets>
    <sheet name="FORMULAIRE" sheetId="1" r:id="rId1"/>
    <sheet name="LISTE VEH" sheetId="2" r:id="rId2"/>
    <sheet name="FACTURATION VEH" sheetId="4" r:id="rId3"/>
    <sheet name="PRISE EN CHARGE" sheetId="12" r:id="rId4"/>
    <sheet name="SUIVI KM COMMERCIAUX" sheetId="15" r:id="rId5"/>
  </sheets>
  <definedNames>
    <definedName name="_xlnm._FilterDatabase" localSheetId="2" hidden="1">'FACTURATION VEH'!$A$1:$E$315</definedName>
    <definedName name="_xlnm._FilterDatabase" localSheetId="0" hidden="1">FORMULAIRE!$G$10:$J$10</definedName>
    <definedName name="_xlnm._FilterDatabase" localSheetId="1" hidden="1">'LISTE VEH'!$A$4:$Z$4</definedName>
    <definedName name="_xlnm._FilterDatabase" localSheetId="3" hidden="1">'PRISE EN CHARGE'!$A$1:$D$90</definedName>
    <definedName name="ENTRETIEN">FORMULAIRE!$G$11:$J$11</definedName>
    <definedName name="IMMAT">FORMULAIRE!$I$3</definedName>
    <definedName name="IMMATRICULATION">'LISTE VEH'!$A:$A</definedName>
    <definedName name="LISTEVEH" localSheetId="1">Tableau1[#All]</definedName>
    <definedName name="RECH_SERV">FORMULAIRE!$G$3</definedName>
    <definedName name="Services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9" i="1" l="1"/>
  <c r="E38" i="1"/>
  <c r="E36" i="1"/>
  <c r="E35" i="1"/>
  <c r="E34" i="1"/>
  <c r="E32" i="1"/>
  <c r="E31" i="1"/>
  <c r="E30" i="1"/>
  <c r="E29" i="1"/>
  <c r="E26" i="1"/>
  <c r="E25" i="1"/>
  <c r="E22" i="1"/>
  <c r="E21" i="1"/>
  <c r="E19" i="1"/>
  <c r="E18" i="1"/>
  <c r="B21" i="1"/>
  <c r="B20" i="1"/>
  <c r="B18" i="1"/>
  <c r="B17" i="1"/>
  <c r="B16" i="1"/>
  <c r="B25" i="1" s="1" a="1"/>
  <c r="B25" i="1" s="1"/>
  <c r="B15" i="1"/>
  <c r="B13" i="1"/>
  <c r="B12" i="1"/>
  <c r="B11" i="1"/>
  <c r="B10" i="1"/>
  <c r="J11" i="1" a="1"/>
  <c r="H11" i="1" a="1"/>
  <c r="I11" i="1" a="1"/>
  <c r="G11" i="1" a="1"/>
  <c r="M26" i="1" a="1"/>
  <c r="N11" i="1" a="1"/>
  <c r="L11" i="1" a="1"/>
  <c r="L26" i="1" a="1"/>
  <c r="M11" i="1" a="1"/>
  <c r="M11" i="1" l="1"/>
  <c r="L26" i="1"/>
  <c r="L11" i="1"/>
  <c r="N11" i="1"/>
  <c r="M26" i="1"/>
  <c r="G11" i="1"/>
  <c r="I11" i="1"/>
  <c r="H11" i="1"/>
  <c r="J11" i="1"/>
  <c r="B26" i="1" a="1"/>
  <c r="B26" i="1" s="1"/>
  <c r="B37" i="1" a="1"/>
  <c r="B37" i="1" s="1"/>
  <c r="B28" i="1" a="1"/>
  <c r="B28" i="1" s="1"/>
  <c r="B38" i="1" a="1"/>
  <c r="B38" i="1" s="1"/>
  <c r="B34" i="1" a="1"/>
  <c r="B34" i="1" s="1"/>
  <c r="B29" i="1" a="1"/>
  <c r="B29" i="1" s="1"/>
  <c r="B31" i="1" a="1"/>
  <c r="B31" i="1" s="1"/>
  <c r="B32" i="1" a="1"/>
  <c r="B32" i="1" s="1"/>
  <c r="B33" i="1" a="1"/>
  <c r="B33" i="1" s="1"/>
  <c r="B35" i="1" a="1"/>
  <c r="B35" i="1" s="1"/>
  <c r="E10" i="1"/>
  <c r="E12" i="1"/>
  <c r="E13" i="1"/>
  <c r="E11" i="1"/>
  <c r="C3" i="2" l="1"/>
  <c r="E27" i="1" l="1"/>
  <c r="E2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<sst xmlns="http://schemas.openxmlformats.org/spreadsheetml/2006/main" count="154" uniqueCount="103">
  <si>
    <t>Immatriculation</t>
  </si>
  <si>
    <t>MARQUE</t>
  </si>
  <si>
    <t>Modèle</t>
  </si>
  <si>
    <t>Propriétaire</t>
  </si>
  <si>
    <t>Identité véhicule</t>
  </si>
  <si>
    <t>Carburant</t>
  </si>
  <si>
    <t>Année</t>
  </si>
  <si>
    <t>Réf pneus</t>
  </si>
  <si>
    <t>Marque</t>
  </si>
  <si>
    <t>Informations techniques</t>
  </si>
  <si>
    <t>Date acquisition</t>
  </si>
  <si>
    <t>KM actuel</t>
  </si>
  <si>
    <t>Fournisseur</t>
  </si>
  <si>
    <t>Prix HT</t>
  </si>
  <si>
    <t>Date</t>
  </si>
  <si>
    <t>Désignation</t>
  </si>
  <si>
    <t>Service</t>
  </si>
  <si>
    <t>Mis à jour le</t>
  </si>
  <si>
    <t>Prochain CT</t>
  </si>
  <si>
    <t>Km actuel</t>
  </si>
  <si>
    <t>Affectation</t>
  </si>
  <si>
    <t>Réf filtre huile</t>
  </si>
  <si>
    <t>Réf filtre gasoil</t>
  </si>
  <si>
    <t>Réf filtre air</t>
  </si>
  <si>
    <t>Réf filtre habitacle</t>
  </si>
  <si>
    <t>Qualité huile</t>
  </si>
  <si>
    <t>Qté avec filtre</t>
  </si>
  <si>
    <t>Date facture</t>
  </si>
  <si>
    <t>N° facture</t>
  </si>
  <si>
    <t>Format XX-000-XX</t>
  </si>
  <si>
    <t>KILOMÉTRAGE</t>
  </si>
  <si>
    <t>Dernier CT</t>
  </si>
  <si>
    <t>CT dépassée ?</t>
  </si>
  <si>
    <t>Aujourd'hui :</t>
  </si>
  <si>
    <t>CONTRÔLE TECHNIQUE</t>
  </si>
  <si>
    <t>ENTRETIENS</t>
  </si>
  <si>
    <t>Travaux effectués</t>
  </si>
  <si>
    <t>Problème / Panne</t>
  </si>
  <si>
    <t>Tavaux effectués</t>
  </si>
  <si>
    <t>Achats</t>
  </si>
  <si>
    <t>Coût entretien</t>
  </si>
  <si>
    <t>Suivi KM Commerciaux</t>
  </si>
  <si>
    <t>Commercial</t>
  </si>
  <si>
    <t>Début CTT</t>
  </si>
  <si>
    <t>Fin CTT</t>
  </si>
  <si>
    <t>Km initial</t>
  </si>
  <si>
    <t>Km inclus/an</t>
  </si>
  <si>
    <t>Total Km effectués</t>
  </si>
  <si>
    <t>KM inclus restants</t>
  </si>
  <si>
    <t>Immat</t>
  </si>
  <si>
    <t>Début contrat</t>
  </si>
  <si>
    <t>Fin de contrat</t>
  </si>
  <si>
    <t>Km initial du véhicule</t>
  </si>
  <si>
    <t>KM 2018</t>
  </si>
  <si>
    <t>KM 2019</t>
  </si>
  <si>
    <t>KM 2020</t>
  </si>
  <si>
    <t>KM 2021</t>
  </si>
  <si>
    <t>KM 2022</t>
  </si>
  <si>
    <t>KM 2023</t>
  </si>
  <si>
    <t>TOTAL KM EFFECTUES</t>
  </si>
  <si>
    <t>KM INCLUS RESTANTS</t>
  </si>
  <si>
    <t>KM supposé du véhicule</t>
  </si>
  <si>
    <t>KM relevé par commercial</t>
  </si>
  <si>
    <t>Écart</t>
  </si>
  <si>
    <t>Prises en charge</t>
  </si>
  <si>
    <t>Date début location</t>
  </si>
  <si>
    <t>Date fin location</t>
  </si>
  <si>
    <t>LOCATION</t>
  </si>
  <si>
    <t>Fournitures utilisés</t>
  </si>
  <si>
    <t>Fourniture utilisé</t>
  </si>
  <si>
    <t>Prochaine vidange</t>
  </si>
  <si>
    <t>Dernière vidange</t>
  </si>
  <si>
    <t>CONTRÔLE TECHNIQUE COMPLÉMENTAIRE</t>
  </si>
  <si>
    <t>Dernier CTC</t>
  </si>
  <si>
    <t>Prochain CTC</t>
  </si>
  <si>
    <t>CTC dépassé ?</t>
  </si>
  <si>
    <t>CT dépassé ?</t>
  </si>
  <si>
    <t>CTC dépassée ?</t>
  </si>
  <si>
    <t>Veuillez saisir ou sélectionner                                                                  une immatriculation</t>
  </si>
  <si>
    <t>GOLFETTES</t>
  </si>
  <si>
    <t>N° Carte</t>
  </si>
  <si>
    <t>AA-111-AAA</t>
  </si>
  <si>
    <t>AA-222-AAA</t>
  </si>
  <si>
    <t>AA-333-AAA</t>
  </si>
  <si>
    <t>AA-444-AAA</t>
  </si>
  <si>
    <t>AA-555-AAA</t>
  </si>
  <si>
    <t>AA-666-AAA</t>
  </si>
  <si>
    <t>AA-777-AAA</t>
  </si>
  <si>
    <t>AA-888-AAA</t>
  </si>
  <si>
    <t>AA-999-AAA</t>
  </si>
  <si>
    <t>AA-111-BBB</t>
  </si>
  <si>
    <t>AA-222-BBB</t>
  </si>
  <si>
    <t>AA-333-BBB</t>
  </si>
  <si>
    <t>AA-444-BBB</t>
  </si>
  <si>
    <t>AA-555-BBB</t>
  </si>
  <si>
    <t>AA-666-BBB</t>
  </si>
  <si>
    <t>AA-777-BBB</t>
  </si>
  <si>
    <t>AA-888-BBB</t>
  </si>
  <si>
    <t>AA-999-BBB</t>
  </si>
  <si>
    <t>A</t>
  </si>
  <si>
    <t>B</t>
  </si>
  <si>
    <t>C</t>
  </si>
  <si>
    <t>Veuillez saisir ou sélectionner le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</si>
</sst>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6"/>
      <color theme="1"/>
      <name val="Bahnschrift"/>
      <family val="2"/>
    </font>
    <font>
      <i/>
      <sz val="11"/>
      <color theme="1"/>
      <name val="Bahnschrift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9"/>
      <color theme="0" tint="-0.24997711111789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Bahnschrift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6"/>
        <bgColor theme="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0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" fillId="0" borderId="1" applyAlignment="0">
      <alignment horizontal="center" vertical="center"/>
    </xf>
    <xf numFmtId="0" fontId="7" fillId="2" borderId="1"/>
    <xf numFmtId="0" fontId="1" fillId="3" borderId="1"/>
  </cellStyleXfs>
  <cellXfs count="1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44" fontId="2" fillId="0" borderId="0" xfId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44" fontId="0" fillId="0" borderId="0" xfId="1" applyFont="1" applyBorder="1"/>
    <xf numFmtId="14" fontId="0" fillId="0" borderId="0" xfId="0" applyNumberFormat="1" applyBorder="1" applyAlignment="1">
      <alignment horizontal="center"/>
    </xf>
    <xf numFmtId="0" fontId="2" fillId="0" borderId="0" xfId="0" applyFont="1" applyFill="1" applyBorder="1"/>
    <xf numFmtId="0" fontId="2" fillId="0" borderId="3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Alignment="1">
      <alignment horizontal="center" vertical="center"/>
    </xf>
    <xf numFmtId="14" fontId="2" fillId="0" borderId="0" xfId="0" applyNumberFormat="1" applyFont="1" applyBorder="1" applyAlignment="1">
      <alignment horizontal="center"/>
    </xf>
    <xf numFmtId="0" fontId="0" fillId="4" borderId="7" xfId="0" applyFont="1" applyFill="1" applyBorder="1"/>
    <xf numFmtId="0" fontId="0" fillId="4" borderId="8" xfId="0" applyFont="1" applyFill="1" applyBorder="1"/>
    <xf numFmtId="0" fontId="0" fillId="0" borderId="7" xfId="0" applyFont="1" applyBorder="1"/>
    <xf numFmtId="0" fontId="0" fillId="0" borderId="8" xfId="0" applyFont="1" applyBorder="1"/>
    <xf numFmtId="0" fontId="13" fillId="0" borderId="0" xfId="0" applyFont="1" applyAlignment="1">
      <alignment vertical="center" wrapText="1"/>
    </xf>
    <xf numFmtId="0" fontId="0" fillId="4" borderId="8" xfId="0" applyFont="1" applyFill="1" applyBorder="1" applyAlignment="1">
      <alignment horizontal="left"/>
    </xf>
    <xf numFmtId="0" fontId="0" fillId="0" borderId="8" xfId="0" applyFont="1" applyBorder="1" applyAlignment="1">
      <alignment horizontal="left"/>
    </xf>
    <xf numFmtId="14" fontId="0" fillId="4" borderId="8" xfId="0" applyNumberFormat="1" applyFont="1" applyFill="1" applyBorder="1" applyAlignment="1">
      <alignment horizontal="left"/>
    </xf>
    <xf numFmtId="0" fontId="10" fillId="6" borderId="7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14" fontId="0" fillId="4" borderId="8" xfId="0" applyNumberFormat="1" applyFont="1" applyFill="1" applyBorder="1"/>
    <xf numFmtId="14" fontId="0" fillId="0" borderId="8" xfId="0" applyNumberFormat="1" applyFont="1" applyBorder="1" applyAlignment="1">
      <alignment horizontal="left"/>
    </xf>
    <xf numFmtId="14" fontId="0" fillId="0" borderId="8" xfId="0" applyNumberFormat="1" applyFont="1" applyBorder="1"/>
    <xf numFmtId="1" fontId="0" fillId="4" borderId="8" xfId="0" applyNumberFormat="1" applyFont="1" applyFill="1" applyBorder="1" applyAlignment="1">
      <alignment horizontal="left"/>
    </xf>
    <xf numFmtId="1" fontId="0" fillId="0" borderId="8" xfId="0" applyNumberFormat="1" applyFont="1" applyBorder="1" applyAlignment="1">
      <alignment horizontal="left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0" fontId="4" fillId="0" borderId="0" xfId="0" applyFont="1" applyAlignment="1" applyProtection="1">
      <alignment horizontal="left" vertical="center" wrapText="1" indent="9"/>
      <protection locked="0"/>
    </xf>
    <xf numFmtId="0" fontId="5" fillId="0" borderId="0" xfId="0" applyFont="1" applyAlignment="1" applyProtection="1">
      <alignment horizontal="right" vertical="center" wrapText="1"/>
      <protection locked="0"/>
    </xf>
    <xf numFmtId="0" fontId="5" fillId="0" borderId="0" xfId="0" applyFont="1" applyAlignment="1" applyProtection="1">
      <alignment vertical="center" wrapText="1"/>
      <protection locked="0"/>
    </xf>
    <xf numFmtId="0" fontId="8" fillId="0" borderId="0" xfId="0" applyFont="1" applyBorder="1" applyAlignment="1" applyProtection="1">
      <alignment horizontal="center" vertical="center"/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14" fontId="3" fillId="0" borderId="2" xfId="0" applyNumberFormat="1" applyFont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3" fillId="0" borderId="2" xfId="0" applyNumberFormat="1" applyFont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14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4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164" fontId="0" fillId="0" borderId="0" xfId="1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0" fillId="0" borderId="0" xfId="0" applyNumberFormat="1" applyAlignment="1" applyProtection="1">
      <alignment horizontal="left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0" fontId="0" fillId="0" borderId="0" xfId="0" applyNumberFormat="1" applyAlignment="1" applyProtection="1">
      <alignment horizontal="left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164" fontId="0" fillId="0" borderId="0" xfId="1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center" vertical="center"/>
    </xf>
    <xf numFmtId="1" fontId="0" fillId="0" borderId="0" xfId="0" applyNumberFormat="1" applyBorder="1"/>
    <xf numFmtId="0" fontId="0" fillId="0" borderId="0" xfId="0" applyFont="1" applyFill="1" applyBorder="1"/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" fontId="0" fillId="0" borderId="0" xfId="0" applyNumberFormat="1" applyFont="1" applyBorder="1"/>
    <xf numFmtId="0" fontId="0" fillId="0" borderId="0" xfId="0" applyFont="1" applyBorder="1"/>
    <xf numFmtId="14" fontId="0" fillId="0" borderId="0" xfId="0" applyNumberFormat="1" applyFont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/>
      <protection locked="0"/>
    </xf>
    <xf numFmtId="1" fontId="0" fillId="0" borderId="0" xfId="1" applyNumberFormat="1" applyFont="1" applyBorder="1"/>
    <xf numFmtId="164" fontId="0" fillId="0" borderId="0" xfId="1" applyNumberFormat="1" applyFont="1" applyBorder="1"/>
    <xf numFmtId="164" fontId="1" fillId="0" borderId="0" xfId="1" applyNumberFormat="1" applyFont="1" applyFill="1" applyBorder="1"/>
    <xf numFmtId="164" fontId="1" fillId="0" borderId="0" xfId="1" applyNumberFormat="1" applyFont="1" applyBorder="1"/>
    <xf numFmtId="164" fontId="8" fillId="0" borderId="0" xfId="0" applyNumberFormat="1" applyFont="1" applyBorder="1" applyAlignment="1" applyProtection="1">
      <alignment horizontal="center" vertical="center"/>
      <protection locked="0"/>
    </xf>
    <xf numFmtId="164" fontId="2" fillId="0" borderId="0" xfId="1" applyNumberFormat="1" applyFon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>
      <alignment horizontal="center"/>
    </xf>
    <xf numFmtId="0" fontId="0" fillId="0" borderId="0" xfId="0" applyNumberFormat="1" applyAlignment="1" applyProtection="1">
      <alignment horizontal="left" vertical="center"/>
      <protection locked="0"/>
    </xf>
    <xf numFmtId="0" fontId="0" fillId="0" borderId="2" xfId="0" applyNumberFormat="1" applyBorder="1" applyAlignment="1" applyProtection="1">
      <alignment horizontal="left" vertical="center"/>
      <protection locked="0"/>
    </xf>
    <xf numFmtId="0" fontId="0" fillId="0" borderId="0" xfId="0" applyNumberFormat="1" applyAlignment="1" applyProtection="1">
      <alignment horizontal="left" vertical="center"/>
    </xf>
    <xf numFmtId="0" fontId="11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Border="1" applyAlignment="1" applyProtection="1">
      <alignment horizontal="center" vertical="center"/>
      <protection locked="0"/>
    </xf>
    <xf numFmtId="164" fontId="0" fillId="0" borderId="0" xfId="1" applyNumberFormat="1" applyFont="1" applyBorder="1" applyAlignment="1" applyProtection="1">
      <alignment horizontal="left" vertical="center"/>
    </xf>
    <xf numFmtId="0" fontId="11" fillId="0" borderId="0" xfId="0" applyFont="1" applyBorder="1" applyProtection="1">
      <protection locked="0"/>
    </xf>
    <xf numFmtId="14" fontId="11" fillId="0" borderId="0" xfId="0" applyNumberFormat="1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  <protection locked="0"/>
    </xf>
    <xf numFmtId="14" fontId="12" fillId="0" borderId="0" xfId="0" applyNumberFormat="1" applyFont="1" applyBorder="1" applyProtection="1">
      <protection locked="0"/>
    </xf>
    <xf numFmtId="0" fontId="11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left"/>
      <protection locked="0"/>
    </xf>
    <xf numFmtId="0" fontId="11" fillId="0" borderId="0" xfId="0" applyNumberFormat="1" applyFont="1" applyBorder="1" applyAlignment="1" applyProtection="1">
      <alignment horizontal="left" vertical="center"/>
      <protection locked="0"/>
    </xf>
    <xf numFmtId="14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left" vertical="center"/>
    </xf>
    <xf numFmtId="0" fontId="0" fillId="0" borderId="0" xfId="0" applyBorder="1" applyAlignment="1" applyProtection="1">
      <alignment horizontal="left"/>
      <protection locked="0"/>
    </xf>
    <xf numFmtId="14" fontId="3" fillId="0" borderId="0" xfId="0" applyNumberFormat="1" applyFont="1" applyBorder="1" applyProtection="1">
      <protection locked="0"/>
    </xf>
    <xf numFmtId="0" fontId="0" fillId="0" borderId="0" xfId="0" applyNumberFormat="1" applyBorder="1" applyAlignment="1" applyProtection="1">
      <alignment horizontal="left" vertical="center"/>
      <protection locked="0"/>
    </xf>
    <xf numFmtId="14" fontId="0" fillId="0" borderId="0" xfId="0" applyNumberFormat="1" applyProtection="1"/>
    <xf numFmtId="0" fontId="0" fillId="0" borderId="0" xfId="0" applyAlignment="1" applyProtection="1">
      <alignment horizontal="right" vertic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14" fontId="2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left" vertical="center"/>
    </xf>
    <xf numFmtId="0" fontId="9" fillId="5" borderId="9" xfId="0" applyFont="1" applyFill="1" applyBorder="1" applyAlignment="1" applyProtection="1">
      <alignment horizontal="center" vertical="center"/>
      <protection locked="0"/>
    </xf>
    <xf numFmtId="1" fontId="0" fillId="0" borderId="0" xfId="1" quotePrefix="1" applyNumberFormat="1" applyFont="1" applyBorder="1"/>
    <xf numFmtId="1" fontId="0" fillId="4" borderId="10" xfId="0" applyNumberFormat="1" applyFont="1" applyFill="1" applyBorder="1" applyAlignment="1" applyProtection="1">
      <alignment horizontal="center" vertical="center"/>
      <protection locked="0"/>
    </xf>
    <xf numFmtId="1" fontId="0" fillId="0" borderId="13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1" fontId="0" fillId="4" borderId="10" xfId="0" applyNumberFormat="1" applyFont="1" applyFill="1" applyBorder="1" applyAlignment="1" applyProtection="1">
      <alignment horizontal="center" vertical="center"/>
      <protection locked="0"/>
    </xf>
    <xf numFmtId="1" fontId="0" fillId="4" borderId="11" xfId="0" applyNumberFormat="1" applyFont="1" applyFill="1" applyBorder="1" applyAlignment="1" applyProtection="1">
      <alignment horizontal="center" vertical="center"/>
      <protection locked="0"/>
    </xf>
    <xf numFmtId="1" fontId="0" fillId="4" borderId="12" xfId="0" applyNumberFormat="1" applyFont="1" applyFill="1" applyBorder="1" applyAlignment="1" applyProtection="1">
      <alignment horizontal="center" vertical="center"/>
      <protection locked="0"/>
    </xf>
    <xf numFmtId="0" fontId="9" fillId="5" borderId="4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14" fontId="9" fillId="5" borderId="4" xfId="0" applyNumberFormat="1" applyFont="1" applyFill="1" applyBorder="1" applyAlignment="1" applyProtection="1">
      <alignment horizontal="center" vertical="center"/>
      <protection locked="0"/>
    </xf>
    <xf numFmtId="14" fontId="9" fillId="5" borderId="6" xfId="0" applyNumberFormat="1" applyFont="1" applyFill="1" applyBorder="1" applyAlignment="1" applyProtection="1">
      <alignment horizontal="center" vertical="center"/>
      <protection locked="0"/>
    </xf>
    <xf numFmtId="14" fontId="9" fillId="5" borderId="5" xfId="0" applyNumberFormat="1" applyFont="1" applyFill="1" applyBorder="1" applyAlignment="1" applyProtection="1">
      <alignment horizontal="center" vertical="center"/>
      <protection locked="0"/>
    </xf>
    <xf numFmtId="0" fontId="9" fillId="5" borderId="9" xfId="0" applyFont="1" applyFill="1" applyBorder="1" applyAlignment="1" applyProtection="1">
      <alignment horizontal="center" vertical="center"/>
      <protection locked="0"/>
    </xf>
    <xf numFmtId="0" fontId="9" fillId="5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5" fillId="0" borderId="14" xfId="0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right" vertical="center" indent="1"/>
      <protection locked="0"/>
    </xf>
  </cellXfs>
  <cellStyles count="5">
    <cellStyle name="Monétaire" xfId="1" builtinId="4"/>
    <cellStyle name="Normal" xfId="0" builtinId="0"/>
    <cellStyle name="Style 2" xfId="3"/>
    <cellStyle name="Style 3" xfId="2"/>
    <cellStyle name="Style 4" xfId="4"/>
  </cellStyles>
  <dxfs count="61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theme="9" tint="0.79998168889431442"/>
        </patternFill>
      </fill>
    </dxf>
    <dxf>
      <fill>
        <patternFill>
          <bgColor rgb="FFFF5050"/>
        </patternFill>
      </fill>
    </dxf>
    <dxf>
      <fill>
        <patternFill>
          <fgColor rgb="FFFF5050"/>
          <bgColor rgb="FFFF5050"/>
        </patternFill>
      </fill>
    </dxf>
    <dxf>
      <font>
        <b/>
        <i val="0"/>
      </font>
      <fill>
        <patternFill>
          <bgColor rgb="FFFF8181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theme="8" tint="0.39994506668294322"/>
        </patternFill>
      </fill>
      <border>
        <left style="thin">
          <color theme="4" tint="-0.499984740745262"/>
        </left>
        <right style="thin">
          <color theme="4" tint="-0.499984740745262"/>
        </right>
        <top style="thin">
          <color theme="4" tint="-0.499984740745262"/>
        </top>
        <bottom style="thin">
          <color theme="4" tint="-0.499984740745262"/>
        </bottom>
        <vertical/>
        <horizontal/>
      </border>
    </dxf>
    <dxf>
      <font>
        <b/>
        <i val="0"/>
      </font>
      <fill>
        <patternFill>
          <bgColor rgb="FFFF9999"/>
        </patternFill>
      </fill>
    </dxf>
    <dxf>
      <font>
        <b/>
        <i val="0"/>
      </font>
      <fill>
        <patternFill>
          <bgColor rgb="FFFF8181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theme="8" tint="0.39994506668294322"/>
        </patternFill>
      </fill>
      <border>
        <left style="thin">
          <color theme="4" tint="-0.499984740745262"/>
        </left>
        <right style="thin">
          <color theme="4" tint="-0.499984740745262"/>
        </right>
        <top style="thin">
          <color theme="4" tint="-0.499984740745262"/>
        </top>
        <bottom style="thin">
          <color theme="4" tint="-0.499984740745262"/>
        </bottom>
        <vertical/>
        <horizontal/>
      </border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FF7C80"/>
        </pattern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border>
        <bottom style="dotted">
          <color theme="1"/>
        </bottom>
        <vertical/>
        <horizontal/>
      </border>
    </dxf>
    <dxf>
      <font>
        <color theme="1"/>
      </font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right style="thin">
          <color rgb="FF000000"/>
        </right>
        <top style="thin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9" formatCode="dd/mm/yyyy"/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numFmt numFmtId="19" formatCode="dd/mm/yyyy"/>
      <alignment horizontal="left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colors>
    <mruColors>
      <color rgb="FFFF7C80"/>
      <color rgb="FFFF5050"/>
      <color rgb="FFFF8181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1924050</xdr:colOff>
      <xdr:row>2</xdr:row>
      <xdr:rowOff>38100</xdr:rowOff>
    </xdr:from>
    <xdr:to>
      <xdr:col>13</xdr:col>
      <xdr:colOff>2498383</xdr:colOff>
      <xdr:row>5</xdr:row>
      <xdr:rowOff>9525</xdr:rowOff>
    </xdr:to>
    <xdr:pic>
      <xdr:nvPicPr>
        <xdr:cNvPr id="4" name="Image 3" descr="Symbole de stationnement de voiture">
          <a:extLst>
            <a:ext uri="{FF2B5EF4-FFF2-40B4-BE49-F238E27FC236}">
              <a16:creationId xmlns:a16="http://schemas.microsoft.com/office/drawing/2014/main" xmlns="" id="{2E9ABC67-DEE4-4554-AF2D-6AB72A4B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92450" y="304800"/>
          <a:ext cx="574333" cy="542925"/>
        </a:xfrm>
        <a:prstGeom prst="rect">
          <a:avLst/>
        </a:prstGeom>
        <a:solidFill>
          <a:srgbClr val="C00000"/>
        </a:solidFill>
      </xdr:spPr>
    </xdr:pic>
    <xdr:clientData/>
  </xdr:twoCellAnchor>
  <xdr:oneCellAnchor>
    <xdr:from>
      <xdr:col>12</xdr:col>
      <xdr:colOff>1614495</xdr:colOff>
      <xdr:row>2</xdr:row>
      <xdr:rowOff>28575</xdr:rowOff>
    </xdr:from>
    <xdr:ext cx="2728906" cy="625976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E664AF48-E934-4221-98DF-E23FC5BD4368}"/>
            </a:ext>
          </a:extLst>
        </xdr:cNvPr>
        <xdr:cNvSpPr/>
      </xdr:nvSpPr>
      <xdr:spPr>
        <a:xfrm>
          <a:off x="11949120" y="295275"/>
          <a:ext cx="2728906" cy="62597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800" b="0" cap="none" spc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SUIVI</a:t>
          </a:r>
          <a:r>
            <a:rPr lang="fr-FR" sz="2800" b="0" cap="none" spc="0" baseline="0">
              <a:ln w="0"/>
              <a:solidFill>
                <a:srgbClr val="C00000"/>
              </a:solidFill>
              <a:effectLst/>
            </a:rPr>
            <a:t> </a:t>
          </a:r>
          <a:r>
            <a:rPr lang="fr-FR" sz="2800" b="0" cap="none" spc="0" baseline="0">
              <a:ln w="0"/>
              <a:solidFill>
                <a:srgbClr val="C0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VÉHICULES</a:t>
          </a:r>
          <a:endParaRPr lang="fr-FR" sz="2800" b="0" cap="none" spc="0">
            <a:ln w="0"/>
            <a:solidFill>
              <a:srgbClr val="C00000"/>
            </a:solidFill>
            <a:effectLst/>
          </a:endParaRPr>
        </a:p>
      </xdr:txBody>
    </xdr:sp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Laura GIOCANTI" id="{88340465-EB3A-43B4-9E95-D7F01410548C}" userId="S::lgiocanti@puydufou.com::e885cdd8-5c88-48a6-b454-1c61c245feaf" providerId="AD"/>
</personList>
</file>

<file path=xl/tables/table1.xml><?xml version="1.0" encoding="utf-8"?>
<table xmlns="http://schemas.openxmlformats.org/spreadsheetml/2006/main" id="1" name="Tableau1" displayName="Tableau1" ref="A4:AC22" totalsRowShown="0" headerRowDxfId="60" dataDxfId="59">
  <autoFilter ref="A4:AC22"/>
  <sortState ref="A5:AC280">
    <sortCondition ref="A4:A280"/>
  </sortState>
  <tableColumns count="29">
    <tableColumn id="1" name="Immatriculation" dataDxfId="58"/>
    <tableColumn id="2" name="MARQUE" dataDxfId="57"/>
    <tableColumn id="3" name="Modèle" dataDxfId="56"/>
    <tableColumn id="4" name="Année" dataDxfId="55"/>
    <tableColumn id="5" name="Carburant" dataDxfId="54"/>
    <tableColumn id="6" name="Propriétaire" dataDxfId="53"/>
    <tableColumn id="7" name="Service" dataDxfId="52"/>
    <tableColumn id="8" name="Affectation" dataDxfId="51"/>
    <tableColumn id="9" name="Date acquisition" dataDxfId="50"/>
    <tableColumn id="23" name="Date début location" dataDxfId="49"/>
    <tableColumn id="20" name="Date fin location" dataDxfId="48"/>
    <tableColumn id="10" name="Km actuel" dataDxfId="47"/>
    <tableColumn id="11" name="Mis à jour le" dataDxfId="46"/>
    <tableColumn id="12" name="Dernier CT" dataDxfId="45"/>
    <tableColumn id="21" name="Prochain CT" dataDxfId="44"/>
    <tableColumn id="22" name="CT dépassé ?" dataDxfId="43">
      <calculatedColumnFormula>IF(ISBLANK(Tableau1[[#This Row],[Prochain CT]]),"",IF(Tableau1[[#This Row],[Prochain CT]]&lt;$C$3,"Oui",""))</calculatedColumnFormula>
    </tableColumn>
    <tableColumn id="28" name="Dernier CTC" dataDxfId="42"/>
    <tableColumn id="27" name="Prochain CTC" dataDxfId="41"/>
    <tableColumn id="26" name="CTC dépassé ?" dataDxfId="40">
      <calculatedColumnFormula>IF(ISBLANK(Tableau1[[#This Row],[Prochain CTC]]),"",IF(Tableau1[[#This Row],[Prochain CTC]]&lt;$C$3,"Oui",""))</calculatedColumnFormula>
    </tableColumn>
    <tableColumn id="13" name="Réf pneus" dataDxfId="39"/>
    <tableColumn id="14" name="Réf filtre gasoil" dataDxfId="38"/>
    <tableColumn id="15" name="Réf filtre air" dataDxfId="37"/>
    <tableColumn id="16" name="Réf filtre habitacle" dataDxfId="36"/>
    <tableColumn id="17" name="Réf filtre huile" dataDxfId="35"/>
    <tableColumn id="18" name="Qualité huile" dataDxfId="34"/>
    <tableColumn id="19" name="Qté avec filtre" dataDxfId="33"/>
    <tableColumn id="25" name="Dernière vidange" dataDxfId="32"/>
    <tableColumn id="24" name="Prochaine vidange" dataDxfId="31"/>
    <tableColumn id="29" name="N° Carte" dataDxfId="3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315" totalsRowShown="0" headerRowDxfId="29" tableBorderDxfId="28">
  <autoFilter ref="A1:G315"/>
  <sortState ref="A2:G141">
    <sortCondition ref="B1:B141"/>
  </sortState>
  <tableColumns count="7">
    <tableColumn id="1" name="Immatriculation" dataDxfId="27"/>
    <tableColumn id="2" name="Date" dataDxfId="26"/>
    <tableColumn id="3" name="Fournisseur" dataDxfId="25"/>
    <tableColumn id="4" name="Désignation"/>
    <tableColumn id="6" name="Prix HT" dataDxfId="24" dataCellStyle="Monétaire"/>
    <tableColumn id="7" name="N° facture" dataDxfId="23"/>
    <tableColumn id="8" name="Date facture" dataDxfId="22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E90" totalsRowShown="0" headerRowDxfId="21" tableBorderDxfId="20">
  <autoFilter ref="A1:E90"/>
  <sortState ref="A2:D78">
    <sortCondition ref="B1:B78"/>
  </sortState>
  <tableColumns count="5">
    <tableColumn id="1" name="Immatriculation" dataDxfId="19"/>
    <tableColumn id="2" name="Date" dataDxfId="18"/>
    <tableColumn id="4" name="Problème / Panne"/>
    <tableColumn id="5" name="Travaux effectués"/>
    <tableColumn id="3" name="Fourniture utilisé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03" dT="2022-01-28T10:58:32.81" personId="{88340465-EB3A-43B4-9E95-D7F01410548C}" id="{C4CD577B-50C2-4E58-AF8F-3CBDE931309C}">
    <text>7388-PS-93 sur CG</text>
  </threadedComment>
  <threadedComment ref="A115" dT="2022-01-28T10:59:13.79" personId="{88340465-EB3A-43B4-9E95-D7F01410548C}" id="{51A9D478-8534-4481-9EE0-25AEE582F0DB}">
    <text>714-MK-18 sur CG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N287"/>
  <sheetViews>
    <sheetView showGridLines="0" tabSelected="1" zoomScaleNormal="100" workbookViewId="0">
      <selection activeCell="I2" sqref="I2"/>
    </sheetView>
  </sheetViews>
  <sheetFormatPr baseColWidth="10" defaultColWidth="9.140625" defaultRowHeight="15"/>
  <cols>
    <col min="1" max="1" width="18.5703125" style="29" customWidth="1"/>
    <col min="2" max="2" width="22.140625" style="42" bestFit="1" customWidth="1"/>
    <col min="3" max="3" width="5.7109375" style="29" customWidth="1"/>
    <col min="4" max="4" width="18.85546875" style="29" customWidth="1"/>
    <col min="5" max="5" width="10.7109375" style="42" bestFit="1" customWidth="1"/>
    <col min="6" max="6" width="5.7109375" style="29" customWidth="1"/>
    <col min="7" max="7" width="10.7109375" style="30" bestFit="1" customWidth="1"/>
    <col min="8" max="8" width="20" style="31" customWidth="1"/>
    <col min="9" max="9" width="28.5703125" style="29" customWidth="1"/>
    <col min="10" max="10" width="14.5703125" style="52" bestFit="1" customWidth="1"/>
    <col min="11" max="11" width="5.7109375" style="31" customWidth="1"/>
    <col min="12" max="12" width="10.7109375" style="32" bestFit="1" customWidth="1"/>
    <col min="13" max="13" width="35.7109375" style="83" customWidth="1"/>
    <col min="14" max="14" width="47" style="83" customWidth="1"/>
    <col min="15" max="15" width="6.7109375" style="29" customWidth="1"/>
    <col min="16" max="16384" width="9.140625" style="29"/>
  </cols>
  <sheetData>
    <row r="1" spans="1:14" ht="6" customHeight="1"/>
    <row r="2" spans="1:14" ht="15" customHeight="1">
      <c r="H2" s="128" t="s">
        <v>102</v>
      </c>
      <c r="I2" s="113"/>
    </row>
    <row r="3" spans="1:14" ht="15" customHeight="1">
      <c r="A3" s="33"/>
      <c r="G3" s="126" t="s">
        <v>78</v>
      </c>
      <c r="H3" s="127"/>
      <c r="I3" s="116"/>
      <c r="J3" s="114"/>
      <c r="K3" s="115"/>
    </row>
    <row r="4" spans="1:14" ht="15" customHeight="1">
      <c r="A4" s="33"/>
      <c r="C4" s="34"/>
      <c r="G4" s="126"/>
      <c r="H4" s="127"/>
      <c r="I4" s="117"/>
      <c r="J4" s="114"/>
      <c r="K4" s="115"/>
    </row>
    <row r="5" spans="1:14">
      <c r="B5" s="95"/>
      <c r="C5" s="34"/>
      <c r="G5" s="126"/>
      <c r="H5" s="127"/>
      <c r="I5" s="118"/>
      <c r="J5" s="114"/>
      <c r="K5" s="115"/>
    </row>
    <row r="6" spans="1:14">
      <c r="B6" s="95"/>
      <c r="C6" s="35"/>
      <c r="I6" s="36" t="s">
        <v>29</v>
      </c>
      <c r="J6" s="36"/>
    </row>
    <row r="7" spans="1:14">
      <c r="B7" s="95"/>
      <c r="C7" s="35"/>
      <c r="J7" s="79"/>
      <c r="K7" s="36"/>
    </row>
    <row r="8" spans="1:14">
      <c r="A8" s="37" t="s">
        <v>4</v>
      </c>
      <c r="B8" s="96"/>
      <c r="D8" s="41" t="s">
        <v>40</v>
      </c>
      <c r="E8" s="84"/>
      <c r="F8" s="87"/>
      <c r="G8" s="39" t="s">
        <v>39</v>
      </c>
      <c r="H8" s="40"/>
      <c r="I8" s="38"/>
      <c r="J8" s="81"/>
      <c r="K8" s="74"/>
      <c r="L8" s="41" t="s">
        <v>64</v>
      </c>
      <c r="M8" s="84"/>
      <c r="N8" s="84"/>
    </row>
    <row r="9" spans="1:14" ht="6.95" customHeight="1">
      <c r="F9" s="48"/>
    </row>
    <row r="10" spans="1:14">
      <c r="A10" s="29" t="s">
        <v>8</v>
      </c>
      <c r="B10" s="56" t="str">
        <f>IFERROR(VLOOKUP($I$3,'LISTE VEH'!$A$5:$Z$65357,2,FALSE),"")</f>
        <v/>
      </c>
      <c r="D10" s="94">
        <v>2019</v>
      </c>
      <c r="E10" s="63" t="str">
        <f>IF(IMMAT="","",SUMIFS(_xlfn.ANCHORARRAY($J$11),_xlfn.ANCHORARRAY($G$11),"&gt;=01/01/2019",_xlfn.ANCHORARRAY($G$11),"&lt;=31/12/2019"))</f>
        <v/>
      </c>
      <c r="F10" s="88"/>
      <c r="G10" s="43" t="s">
        <v>14</v>
      </c>
      <c r="H10" s="44" t="s">
        <v>12</v>
      </c>
      <c r="I10" s="45" t="s">
        <v>15</v>
      </c>
      <c r="J10" s="80" t="s">
        <v>13</v>
      </c>
      <c r="L10" s="46" t="s">
        <v>14</v>
      </c>
      <c r="M10" s="47" t="s">
        <v>37</v>
      </c>
      <c r="N10" s="47" t="s">
        <v>38</v>
      </c>
    </row>
    <row r="11" spans="1:14">
      <c r="A11" s="29" t="s">
        <v>2</v>
      </c>
      <c r="B11" s="56" t="str">
        <f>IFERROR(VLOOKUP($I$3,'LISTE VEH'!$A$5:$Z$65357,3,FALSE),"")</f>
        <v/>
      </c>
      <c r="C11" s="48"/>
      <c r="D11" s="94">
        <v>2020</v>
      </c>
      <c r="E11" s="63" t="str">
        <f>IF(IMMAT="","",SUMIFS(_xlfn.ANCHORARRAY($J$11),_xlfn.ANCHORARRAY($G$11),"&gt;=01/01/2020",_xlfn.ANCHORARRAY($G$11),"&lt;=31/12/2020"))</f>
        <v/>
      </c>
      <c r="F11" s="88"/>
      <c r="G11" s="59" t="str" cm="1">
        <f t="array" ref="G11">IF(IMMAT="","",_xlfn._xlws.FILTER('FACTURATION VEH'!B2:B315,'FACTURATION VEH'!$A$2:$A$315=FORMULAIRE!$I$3,""))</f>
        <v/>
      </c>
      <c r="H11" s="60" t="str" cm="1">
        <f t="array" ref="H11">IF(IMMAT="","",_xlfn._xlws.FILTER('FACTURATION VEH'!C2:C315,'FACTURATION VEH'!$A$2:$A$315=FORMULAIRE!$I$3,""))</f>
        <v/>
      </c>
      <c r="I11" s="56" t="str" cm="1">
        <f t="array" ref="I11">IF(IMMAT="","",_xlfn._xlws.FILTER('FACTURATION VEH'!D2:D315,'FACTURATION VEH'!$A$2:$A$315=FORMULAIRE!$I$3,""))</f>
        <v/>
      </c>
      <c r="J11" s="61" t="str" cm="1">
        <f t="array" ref="J11">IF(IMMAT="","",_xlfn._xlws.FILTER('FACTURATION VEH'!E2:E315,'FACTURATION VEH'!$A$2:$A$315=FORMULAIRE!$I$3,""))</f>
        <v/>
      </c>
      <c r="L11" s="62" t="str" cm="1">
        <f t="array" ref="L11">IF(IMMAT="","",_xlfn._xlws.FILTER('PRISE EN CHARGE'!B2:B132,'PRISE EN CHARGE'!$A$2:$A$132=FORMULAIRE!$I$3,""))</f>
        <v/>
      </c>
      <c r="M11" s="85" t="str" cm="1">
        <f t="array" ref="M11">IF(IMMAT="","",_xlfn._xlws.FILTER('PRISE EN CHARGE'!C2:C132,'PRISE EN CHARGE'!$A$2:$A$132=FORMULAIRE!$I$3,""))</f>
        <v/>
      </c>
      <c r="N11" s="85" t="str" cm="1">
        <f t="array" ref="N11">IF(IMMAT="","",_xlfn._xlws.FILTER('PRISE EN CHARGE'!D2:D132,'PRISE EN CHARGE'!$A$2:$A$132=FORMULAIRE!$I$3,""))</f>
        <v/>
      </c>
    </row>
    <row r="12" spans="1:14">
      <c r="A12" s="29" t="s">
        <v>6</v>
      </c>
      <c r="B12" s="57" t="str">
        <f>IFERROR(VLOOKUP($I$3,'LISTE VEH'!$A$5:$Z$65357,4,FALSE),"")</f>
        <v/>
      </c>
      <c r="D12" s="94">
        <v>2021</v>
      </c>
      <c r="E12" s="63" t="str">
        <f>IF(IMMAT="","",SUMIFS(_xlfn.ANCHORARRAY($J$11),_xlfn.ANCHORARRAY($G$11),"&gt;=01/01/2021",_xlfn.ANCHORARRAY($G$11),"&lt;=31/12/2021"))</f>
        <v/>
      </c>
      <c r="F12" s="88"/>
      <c r="I12" s="42"/>
      <c r="J12" s="49"/>
      <c r="L12" s="50"/>
      <c r="M12" s="54"/>
    </row>
    <row r="13" spans="1:14">
      <c r="A13" s="29" t="s">
        <v>5</v>
      </c>
      <c r="B13" s="57" t="str">
        <f>IFERROR(VLOOKUP($I$3,'LISTE VEH'!$A$5:$Z$65357,5,FALSE),"")</f>
        <v/>
      </c>
      <c r="C13" s="42"/>
      <c r="D13" s="94">
        <v>2022</v>
      </c>
      <c r="E13" s="63" t="str">
        <f>IF(IMMAT="","",SUMIFS(_xlfn.ANCHORARRAY($J$11),_xlfn.ANCHORARRAY($G$11),"&gt;=01/01/2022",_xlfn.ANCHORARRAY($G$11),"&lt;=31/12/2022"))</f>
        <v/>
      </c>
      <c r="F13" s="88"/>
      <c r="I13" s="42"/>
      <c r="J13" s="49"/>
    </row>
    <row r="14" spans="1:14">
      <c r="B14" s="51"/>
      <c r="C14" s="42"/>
      <c r="F14" s="48"/>
      <c r="I14" s="42"/>
      <c r="J14" s="49"/>
    </row>
    <row r="15" spans="1:14">
      <c r="A15" s="29" t="s">
        <v>3</v>
      </c>
      <c r="B15" s="57" t="str">
        <f>IFERROR(VLOOKUP($I$3,'LISTE VEH'!$A$5:$Z$65357,6,FALSE),"")</f>
        <v/>
      </c>
      <c r="C15" s="51"/>
      <c r="F15" s="48"/>
      <c r="I15" s="42"/>
      <c r="J15" s="49"/>
    </row>
    <row r="16" spans="1:14">
      <c r="A16" s="29" t="s">
        <v>16</v>
      </c>
      <c r="B16" s="57" t="str">
        <f>IFERROR(VLOOKUP($I$3,'LISTE VEH'!$A$5:$Z$65357,7,FALSE),"")</f>
        <v/>
      </c>
      <c r="C16" s="51"/>
      <c r="D16" s="37" t="s">
        <v>9</v>
      </c>
      <c r="E16" s="96"/>
      <c r="F16" s="48"/>
      <c r="I16" s="42"/>
      <c r="J16" s="49"/>
      <c r="L16" s="50"/>
      <c r="M16" s="54"/>
      <c r="N16" s="54"/>
    </row>
    <row r="17" spans="1:14">
      <c r="A17" s="29" t="s">
        <v>20</v>
      </c>
      <c r="B17" s="57" t="str">
        <f>IFERROR(VLOOKUP($I$3,'LISTE VEH'!$A$5:$Z$65357,8,FALSE),"")</f>
        <v/>
      </c>
      <c r="C17" s="51"/>
      <c r="D17" s="53"/>
      <c r="E17" s="101"/>
      <c r="F17" s="48"/>
      <c r="I17" s="42"/>
      <c r="K17" s="49"/>
      <c r="L17" s="50"/>
      <c r="M17" s="54"/>
      <c r="N17" s="54"/>
    </row>
    <row r="18" spans="1:14">
      <c r="A18" s="29" t="s">
        <v>10</v>
      </c>
      <c r="B18" s="57" t="str">
        <f>IFERROR(VLOOKUP($I$3,'LISTE VEH'!$A$5:$Z$65357,9,FALSE),"")</f>
        <v/>
      </c>
      <c r="C18" s="51"/>
      <c r="D18" s="29" t="s">
        <v>11</v>
      </c>
      <c r="E18" s="58" t="str">
        <f>IFERROR(VLOOKUP($I$3,'LISTE VEH'!$A$5:$Z$65357,12,FALSE),"")</f>
        <v/>
      </c>
      <c r="F18" s="48"/>
      <c r="K18" s="52"/>
      <c r="L18" s="50"/>
      <c r="M18" s="54"/>
      <c r="N18" s="54"/>
    </row>
    <row r="19" spans="1:14">
      <c r="C19" s="51"/>
      <c r="D19" s="29" t="s">
        <v>17</v>
      </c>
      <c r="E19" s="57" t="str">
        <f>IFERROR(VLOOKUP($I$3,'LISTE VEH'!$A$5:$Z$65357,13,FALSE),"")</f>
        <v/>
      </c>
      <c r="F19" s="48"/>
      <c r="K19" s="52"/>
      <c r="L19" s="50"/>
      <c r="M19" s="54"/>
      <c r="N19" s="54"/>
    </row>
    <row r="20" spans="1:14">
      <c r="A20" s="29" t="s">
        <v>65</v>
      </c>
      <c r="B20" s="57" t="str">
        <f>IFERROR(VLOOKUP($I$3,'LISTE VEH'!$A$5:$Z$65357,10,FALSE),"")</f>
        <v/>
      </c>
      <c r="C20" s="51"/>
      <c r="E20" s="51"/>
      <c r="F20" s="86"/>
      <c r="M20" s="54"/>
      <c r="N20" s="54"/>
    </row>
    <row r="21" spans="1:14" ht="15" customHeight="1">
      <c r="A21" s="29" t="s">
        <v>66</v>
      </c>
      <c r="B21" s="57" t="str">
        <f>IFERROR(VLOOKUP($I$3,'LISTE VEH'!$A$5:$Z$65357,11,FALSE),"")</f>
        <v/>
      </c>
      <c r="C21" s="51"/>
      <c r="D21" s="29" t="s">
        <v>31</v>
      </c>
      <c r="E21" s="57" t="str">
        <f>IFERROR(VLOOKUP($I$3,'LISTE VEH'!$A$5:$Z$65357,14,FALSE),"")</f>
        <v/>
      </c>
      <c r="F21" s="89"/>
      <c r="M21" s="54"/>
      <c r="N21" s="54"/>
    </row>
    <row r="22" spans="1:14">
      <c r="C22" s="51"/>
      <c r="D22" s="29" t="s">
        <v>18</v>
      </c>
      <c r="E22" s="57" t="str">
        <f>IFERROR(VLOOKUP($I$3,'LISTE VEH'!$A$5:$Z$65357,15,FALSE),"")</f>
        <v/>
      </c>
      <c r="F22" s="90"/>
    </row>
    <row r="23" spans="1:14">
      <c r="A23" s="92" t="s">
        <v>41</v>
      </c>
      <c r="B23" s="97"/>
      <c r="C23" s="50"/>
      <c r="D23" s="29" t="s">
        <v>32</v>
      </c>
      <c r="E23" s="57" t="str">
        <f>IFERROR(VLOOKUP($I$3,'LISTE VEH'!$A$5:$Z$65357,16,FALSE),"")</f>
        <v/>
      </c>
      <c r="F23" s="90"/>
      <c r="L23" s="41" t="s">
        <v>68</v>
      </c>
      <c r="M23" s="84"/>
      <c r="N23" s="84"/>
    </row>
    <row r="24" spans="1:14" ht="3" customHeight="1">
      <c r="A24" s="92"/>
      <c r="B24" s="97"/>
      <c r="C24" s="50"/>
      <c r="F24" s="90"/>
      <c r="L24" s="102"/>
      <c r="M24" s="103"/>
      <c r="N24" s="103"/>
    </row>
    <row r="25" spans="1:14" ht="15" customHeight="1">
      <c r="A25" s="93" t="s">
        <v>43</v>
      </c>
      <c r="B25" s="98" t="str" cm="1">
        <f t="array" ref="B25">IF($B$16="Commercial",_xlfn._xlws.FILTER('SUIVI KM COMMERCIAUX'!D2:D10,'SUIVI KM COMMERCIAUX'!$A$2:$A$10=FORMULAIRE!$I$3,""),"")</f>
        <v/>
      </c>
      <c r="C25" s="50"/>
      <c r="D25" s="29" t="s">
        <v>73</v>
      </c>
      <c r="E25" s="57" t="str">
        <f>IFERROR(VLOOKUP($I$3,'LISTE VEH'!$A$5:$Z$65357,17,FALSE),"")</f>
        <v/>
      </c>
      <c r="F25" s="90"/>
      <c r="L25" s="46" t="s">
        <v>14</v>
      </c>
      <c r="M25" s="46" t="s">
        <v>69</v>
      </c>
      <c r="N25" s="103"/>
    </row>
    <row r="26" spans="1:14" ht="15" customHeight="1">
      <c r="A26" s="93" t="s">
        <v>44</v>
      </c>
      <c r="B26" s="98" t="str" cm="1">
        <f t="array" ref="B26">IF($B$16="Commercial",_xlfn._xlws.FILTER('SUIVI KM COMMERCIAUX'!E2:E10,'SUIVI KM COMMERCIAUX'!$A$2:$A$10=FORMULAIRE!$I$3,""),"")</f>
        <v/>
      </c>
      <c r="C26" s="50"/>
      <c r="D26" s="29" t="s">
        <v>74</v>
      </c>
      <c r="E26" s="57" t="str">
        <f>IFERROR(VLOOKUP($I$3,'LISTE VEH'!$A$5:$Z$65357,18,FALSE),"")</f>
        <v/>
      </c>
      <c r="F26" s="91"/>
      <c r="L26" s="104" t="str" cm="1">
        <f t="array" ref="L26">IF(IMMAT="","",_xlfn._xlws.FILTER('PRISE EN CHARGE'!B2:B132,'PRISE EN CHARGE'!$A$2:$A$132=FORMULAIRE!$I$3,""))</f>
        <v/>
      </c>
      <c r="M26" s="85" t="str" cm="1">
        <f t="array" ref="M26">IF(IMMAT="","",_xlfn._xlws.FILTER('PRISE EN CHARGE'!F2:F132,'PRISE EN CHARGE'!$A$2:$A$132=FORMULAIRE!$I$3,""))</f>
        <v/>
      </c>
    </row>
    <row r="27" spans="1:14" ht="15" customHeight="1">
      <c r="A27" s="93"/>
      <c r="B27" s="99"/>
      <c r="C27" s="50"/>
      <c r="D27" s="29" t="s">
        <v>77</v>
      </c>
      <c r="E27" s="57" t="str">
        <f>IFERROR(VLOOKUP($I$3,'LISTE VEH'!$A$5:$Z$65357,19,FALSE),"")</f>
        <v/>
      </c>
      <c r="F27" s="91"/>
    </row>
    <row r="28" spans="1:14" ht="15" customHeight="1">
      <c r="A28" s="93" t="s">
        <v>45</v>
      </c>
      <c r="B28" s="100" t="str" cm="1">
        <f t="array" ref="B28">IF($B$16="Commercial",_xlfn._xlws.FILTER('SUIVI KM COMMERCIAUX'!F2:F10,'SUIVI KM COMMERCIAUX'!$A$2:$A$10=FORMULAIRE!$I$3,""),"")</f>
        <v/>
      </c>
      <c r="C28" s="50"/>
      <c r="E28" s="51"/>
      <c r="F28" s="91"/>
    </row>
    <row r="29" spans="1:14">
      <c r="A29" s="93" t="s">
        <v>46</v>
      </c>
      <c r="B29" s="100" t="str" cm="1">
        <f t="array" ref="B29">IF($B$16="Commercial",_xlfn._xlws.FILTER('SUIVI KM COMMERCIAUX'!G2:G10,'SUIVI KM COMMERCIAUX'!$A$2:$A$10=FORMULAIRE!$I$3,""),"")</f>
        <v/>
      </c>
      <c r="C29" s="32"/>
      <c r="D29" s="29" t="s">
        <v>7</v>
      </c>
      <c r="E29" s="58" t="str">
        <f>IFERROR(VLOOKUP($I$3,'LISTE VEH'!$A$5:$Z$65357,20,FALSE),"")</f>
        <v/>
      </c>
      <c r="F29" s="64"/>
      <c r="L29" s="29"/>
      <c r="M29" s="29"/>
    </row>
    <row r="30" spans="1:14">
      <c r="A30" s="93"/>
      <c r="B30" s="99"/>
      <c r="C30" s="32"/>
      <c r="D30" s="29" t="s">
        <v>22</v>
      </c>
      <c r="E30" s="58" t="str">
        <f>IFERROR(VLOOKUP($I$3,'LISTE VEH'!$A$5:$Z$65357,21,FALSE),"")</f>
        <v/>
      </c>
      <c r="F30" s="64"/>
      <c r="L30" s="29"/>
      <c r="M30" s="29"/>
    </row>
    <row r="31" spans="1:14">
      <c r="A31" s="93">
        <v>2018</v>
      </c>
      <c r="B31" s="100" t="str" cm="1">
        <f t="array" ref="B31">IF($B$16="Commercial",_xlfn._xlws.FILTER('SUIVI KM COMMERCIAUX'!H2:H10,'SUIVI KM COMMERCIAUX'!$A$2:$A$10=FORMULAIRE!$I$3,""),"")</f>
        <v/>
      </c>
      <c r="C31" s="32"/>
      <c r="D31" s="29" t="s">
        <v>23</v>
      </c>
      <c r="E31" s="58" t="str">
        <f>IFERROR(VLOOKUP($I$3,'LISTE VEH'!$A$5:$Z$65357,22,FALSE),"")</f>
        <v/>
      </c>
      <c r="F31" s="55"/>
    </row>
    <row r="32" spans="1:14">
      <c r="A32" s="93">
        <v>2019</v>
      </c>
      <c r="B32" s="100" t="str" cm="1">
        <f t="array" ref="B32">IF($B$16="Commercial",_xlfn._xlws.FILTER('SUIVI KM COMMERCIAUX'!I2:I10,'SUIVI KM COMMERCIAUX'!$A$2:$A$10=FORMULAIRE!$I$3,""),"")</f>
        <v/>
      </c>
      <c r="C32" s="32"/>
      <c r="D32" s="29" t="s">
        <v>24</v>
      </c>
      <c r="E32" s="58" t="str">
        <f>IFERROR(VLOOKUP($I$3,'LISTE VEH'!$A$5:$Z$65357,23,FALSE),"")</f>
        <v/>
      </c>
      <c r="F32" s="64"/>
    </row>
    <row r="33" spans="1:11">
      <c r="A33" s="93">
        <v>2020</v>
      </c>
      <c r="B33" s="100" t="str" cm="1">
        <f t="array" ref="B33">IF($B$16="Commercial",_xlfn._xlws.FILTER('SUIVI KM COMMERCIAUX'!J2:J10,'SUIVI KM COMMERCIAUX'!$A$2:$A$10=FORMULAIRE!$I$3,""),"")</f>
        <v/>
      </c>
      <c r="C33" s="32"/>
      <c r="E33" s="54"/>
      <c r="F33" s="64"/>
    </row>
    <row r="34" spans="1:11">
      <c r="A34" s="93">
        <v>2021</v>
      </c>
      <c r="B34" s="100" t="str" cm="1">
        <f t="array" ref="B34">IF($B$16="Commercial",_xlfn._xlws.FILTER('SUIVI KM COMMERCIAUX'!K2:K10,'SUIVI KM COMMERCIAUX'!$A$2:$A$10=FORMULAIRE!$I$3,""),"")</f>
        <v/>
      </c>
      <c r="C34" s="32"/>
      <c r="D34" s="29" t="s">
        <v>21</v>
      </c>
      <c r="E34" s="58" t="str">
        <f>IFERROR(VLOOKUP($I$3,'LISTE VEH'!$A$5:$Z$65357,24,FALSE),"")</f>
        <v/>
      </c>
      <c r="F34" s="64"/>
    </row>
    <row r="35" spans="1:11">
      <c r="A35" s="93">
        <v>2022</v>
      </c>
      <c r="B35" s="100" t="str" cm="1">
        <f t="array" ref="B35">IF($B$16="Commercial",_xlfn._xlws.FILTER('SUIVI KM COMMERCIAUX'!L2:L10,'SUIVI KM COMMERCIAUX'!$A$2:$A$10=FORMULAIRE!$I$3,""),"")</f>
        <v/>
      </c>
      <c r="C35" s="32"/>
      <c r="D35" s="29" t="s">
        <v>25</v>
      </c>
      <c r="E35" s="58" t="str">
        <f>IFERROR(VLOOKUP($I$3,'LISTE VEH'!$A$5:$Z$65357,25,FALSE),"")</f>
        <v/>
      </c>
      <c r="F35" s="64"/>
    </row>
    <row r="36" spans="1:11">
      <c r="C36" s="32"/>
      <c r="D36" s="29" t="s">
        <v>26</v>
      </c>
      <c r="E36" s="58" t="str">
        <f>IFERROR(VLOOKUP($I$3,'LISTE VEH'!$A$5:$Z$65357,26,FALSE),"")</f>
        <v/>
      </c>
      <c r="F36" s="64"/>
    </row>
    <row r="37" spans="1:11">
      <c r="A37" s="93" t="s">
        <v>47</v>
      </c>
      <c r="B37" s="100" t="str" cm="1">
        <f t="array" ref="B37">IF($B$16="Commercial",_xlfn._xlws.FILTER('SUIVI KM COMMERCIAUX'!N2:N10,'SUIVI KM COMMERCIAUX'!$A$2:$A$10=FORMULAIRE!$I$3,""),"")</f>
        <v/>
      </c>
      <c r="C37" s="32"/>
      <c r="F37" s="55"/>
    </row>
    <row r="38" spans="1:11">
      <c r="A38" s="93" t="s">
        <v>48</v>
      </c>
      <c r="B38" s="100" t="str" cm="1">
        <f t="array" ref="B38">IF($B$16="Commercial",_xlfn._xlws.FILTER('SUIVI KM COMMERCIAUX'!O2:O10,'SUIVI KM COMMERCIAUX'!$A$2:$A$10=FORMULAIRE!$I$3,""),"")</f>
        <v/>
      </c>
      <c r="C38" s="32"/>
      <c r="D38" s="29" t="s">
        <v>71</v>
      </c>
      <c r="E38" s="56" t="str">
        <f>IFERROR(VLOOKUP($I$3,'LISTE VEH'!$A$5:$Z$65357,27,FALSE),"")</f>
        <v/>
      </c>
      <c r="F38" s="64"/>
    </row>
    <row r="39" spans="1:11">
      <c r="C39" s="32"/>
      <c r="D39" s="29" t="s">
        <v>70</v>
      </c>
      <c r="E39" s="57" t="str">
        <f>IFERROR(VLOOKUP($I$3,'LISTE VEH'!$A$5:$Z$65357,28,FALSE),"")</f>
        <v/>
      </c>
      <c r="F39" s="64"/>
    </row>
    <row r="40" spans="1:11">
      <c r="A40" s="93"/>
      <c r="B40" s="99"/>
      <c r="C40" s="32"/>
      <c r="K40" s="52"/>
    </row>
    <row r="41" spans="1:11">
      <c r="C41" s="32"/>
      <c r="K41" s="52"/>
    </row>
    <row r="42" spans="1:11">
      <c r="C42" s="32"/>
      <c r="K42" s="52"/>
    </row>
    <row r="43" spans="1:11">
      <c r="C43" s="51"/>
      <c r="K43" s="52"/>
    </row>
    <row r="44" spans="1:11">
      <c r="C44" s="54"/>
      <c r="K44" s="52"/>
    </row>
    <row r="45" spans="1:11">
      <c r="K45" s="52"/>
    </row>
    <row r="46" spans="1:11">
      <c r="K46" s="52"/>
    </row>
    <row r="47" spans="1:11">
      <c r="K47" s="52"/>
    </row>
    <row r="48" spans="1:11">
      <c r="K48" s="52"/>
    </row>
    <row r="49" spans="11:11">
      <c r="K49" s="52"/>
    </row>
    <row r="50" spans="11:11">
      <c r="K50" s="52"/>
    </row>
    <row r="51" spans="11:11">
      <c r="K51" s="52"/>
    </row>
    <row r="52" spans="11:11">
      <c r="K52" s="52"/>
    </row>
    <row r="53" spans="11:11">
      <c r="K53" s="52"/>
    </row>
    <row r="54" spans="11:11">
      <c r="K54" s="52"/>
    </row>
    <row r="55" spans="11:11">
      <c r="K55" s="52"/>
    </row>
    <row r="56" spans="11:11">
      <c r="K56" s="52"/>
    </row>
    <row r="57" spans="11:11">
      <c r="K57" s="52"/>
    </row>
    <row r="58" spans="11:11">
      <c r="K58" s="52"/>
    </row>
    <row r="59" spans="11:11">
      <c r="K59" s="52"/>
    </row>
    <row r="60" spans="11:11">
      <c r="K60" s="52"/>
    </row>
    <row r="61" spans="11:11">
      <c r="K61" s="52"/>
    </row>
    <row r="62" spans="11:11">
      <c r="K62" s="52"/>
    </row>
    <row r="63" spans="11:11">
      <c r="K63" s="52"/>
    </row>
    <row r="64" spans="11:11">
      <c r="K64" s="52"/>
    </row>
    <row r="65" spans="11:11">
      <c r="K65" s="52"/>
    </row>
    <row r="66" spans="11:11">
      <c r="K66" s="52"/>
    </row>
    <row r="67" spans="11:11">
      <c r="K67" s="52"/>
    </row>
    <row r="68" spans="11:11">
      <c r="K68" s="52"/>
    </row>
    <row r="69" spans="11:11">
      <c r="K69" s="52"/>
    </row>
    <row r="70" spans="11:11">
      <c r="K70" s="52"/>
    </row>
    <row r="71" spans="11:11">
      <c r="K71" s="52"/>
    </row>
    <row r="72" spans="11:11">
      <c r="K72" s="52"/>
    </row>
    <row r="73" spans="11:11">
      <c r="K73" s="52"/>
    </row>
    <row r="74" spans="11:11">
      <c r="K74" s="52"/>
    </row>
    <row r="75" spans="11:11">
      <c r="K75" s="52"/>
    </row>
    <row r="76" spans="11:11">
      <c r="K76" s="52"/>
    </row>
    <row r="77" spans="11:11">
      <c r="K77" s="52"/>
    </row>
    <row r="78" spans="11:11">
      <c r="K78" s="52"/>
    </row>
    <row r="79" spans="11:11">
      <c r="K79" s="52"/>
    </row>
    <row r="80" spans="11:11">
      <c r="K80" s="52"/>
    </row>
    <row r="81" spans="11:11">
      <c r="K81" s="52"/>
    </row>
    <row r="82" spans="11:11">
      <c r="K82" s="52"/>
    </row>
    <row r="83" spans="11:11">
      <c r="K83" s="52"/>
    </row>
    <row r="84" spans="11:11">
      <c r="K84" s="52"/>
    </row>
    <row r="85" spans="11:11">
      <c r="K85" s="52"/>
    </row>
    <row r="86" spans="11:11">
      <c r="K86" s="52"/>
    </row>
    <row r="87" spans="11:11">
      <c r="K87" s="52"/>
    </row>
    <row r="88" spans="11:11">
      <c r="K88" s="52"/>
    </row>
    <row r="89" spans="11:11">
      <c r="K89" s="52"/>
    </row>
    <row r="90" spans="11:11">
      <c r="K90" s="52"/>
    </row>
    <row r="91" spans="11:11">
      <c r="K91" s="52"/>
    </row>
    <row r="92" spans="11:11">
      <c r="K92" s="52"/>
    </row>
    <row r="93" spans="11:11">
      <c r="K93" s="52"/>
    </row>
    <row r="94" spans="11:11">
      <c r="K94" s="52"/>
    </row>
    <row r="95" spans="11:11">
      <c r="K95" s="52"/>
    </row>
    <row r="96" spans="11:11">
      <c r="K96" s="52"/>
    </row>
    <row r="97" spans="11:11">
      <c r="K97" s="52"/>
    </row>
    <row r="98" spans="11:11">
      <c r="K98" s="52"/>
    </row>
    <row r="99" spans="11:11">
      <c r="K99" s="52"/>
    </row>
    <row r="100" spans="11:11">
      <c r="K100" s="52"/>
    </row>
    <row r="101" spans="11:11">
      <c r="K101" s="52"/>
    </row>
    <row r="102" spans="11:11">
      <c r="K102" s="52"/>
    </row>
    <row r="103" spans="11:11">
      <c r="K103" s="52"/>
    </row>
    <row r="104" spans="11:11">
      <c r="K104" s="52"/>
    </row>
    <row r="105" spans="11:11">
      <c r="K105" s="52"/>
    </row>
    <row r="106" spans="11:11">
      <c r="K106" s="52"/>
    </row>
    <row r="107" spans="11:11">
      <c r="K107" s="52"/>
    </row>
    <row r="108" spans="11:11">
      <c r="K108" s="52"/>
    </row>
    <row r="109" spans="11:11">
      <c r="K109" s="52"/>
    </row>
    <row r="110" spans="11:11">
      <c r="K110" s="52"/>
    </row>
    <row r="111" spans="11:11">
      <c r="K111" s="52"/>
    </row>
    <row r="112" spans="11:11">
      <c r="K112" s="52"/>
    </row>
    <row r="113" spans="11:11">
      <c r="K113" s="52"/>
    </row>
    <row r="114" spans="11:11">
      <c r="K114" s="52"/>
    </row>
    <row r="115" spans="11:11">
      <c r="K115" s="52"/>
    </row>
    <row r="116" spans="11:11">
      <c r="K116" s="52"/>
    </row>
    <row r="117" spans="11:11">
      <c r="K117" s="52"/>
    </row>
    <row r="118" spans="11:11">
      <c r="K118" s="52"/>
    </row>
    <row r="119" spans="11:11">
      <c r="K119" s="52"/>
    </row>
    <row r="120" spans="11:11">
      <c r="K120" s="52"/>
    </row>
    <row r="121" spans="11:11">
      <c r="K121" s="52"/>
    </row>
    <row r="122" spans="11:11">
      <c r="K122" s="52"/>
    </row>
    <row r="123" spans="11:11">
      <c r="K123" s="52"/>
    </row>
    <row r="124" spans="11:11">
      <c r="K124" s="52"/>
    </row>
    <row r="125" spans="11:11">
      <c r="K125" s="52"/>
    </row>
    <row r="126" spans="11:11">
      <c r="K126" s="52"/>
    </row>
    <row r="127" spans="11:11">
      <c r="K127" s="52"/>
    </row>
    <row r="128" spans="11:11">
      <c r="K128" s="52"/>
    </row>
    <row r="129" spans="11:11">
      <c r="K129" s="52"/>
    </row>
    <row r="130" spans="11:11">
      <c r="K130" s="52"/>
    </row>
    <row r="131" spans="11:11">
      <c r="K131" s="52"/>
    </row>
    <row r="132" spans="11:11">
      <c r="K132" s="52"/>
    </row>
    <row r="133" spans="11:11">
      <c r="K133" s="52"/>
    </row>
    <row r="134" spans="11:11">
      <c r="K134" s="52"/>
    </row>
    <row r="135" spans="11:11">
      <c r="K135" s="52"/>
    </row>
    <row r="136" spans="11:11">
      <c r="K136" s="52"/>
    </row>
    <row r="137" spans="11:11">
      <c r="K137" s="52"/>
    </row>
    <row r="138" spans="11:11">
      <c r="K138" s="52"/>
    </row>
    <row r="139" spans="11:11">
      <c r="K139" s="52"/>
    </row>
    <row r="140" spans="11:11">
      <c r="K140" s="52"/>
    </row>
    <row r="141" spans="11:11">
      <c r="K141" s="52"/>
    </row>
    <row r="142" spans="11:11">
      <c r="K142" s="52"/>
    </row>
    <row r="143" spans="11:11">
      <c r="K143" s="52"/>
    </row>
    <row r="144" spans="11:11">
      <c r="K144" s="52"/>
    </row>
    <row r="145" spans="11:11">
      <c r="K145" s="52"/>
    </row>
    <row r="146" spans="11:11">
      <c r="K146" s="52"/>
    </row>
    <row r="147" spans="11:11">
      <c r="K147" s="52"/>
    </row>
    <row r="148" spans="11:11">
      <c r="K148" s="52"/>
    </row>
    <row r="149" spans="11:11">
      <c r="K149" s="52"/>
    </row>
    <row r="150" spans="11:11">
      <c r="K150" s="52"/>
    </row>
    <row r="151" spans="11:11">
      <c r="K151" s="52"/>
    </row>
    <row r="152" spans="11:11">
      <c r="K152" s="52"/>
    </row>
    <row r="153" spans="11:11">
      <c r="K153" s="52"/>
    </row>
    <row r="154" spans="11:11">
      <c r="K154" s="52"/>
    </row>
    <row r="155" spans="11:11">
      <c r="K155" s="52"/>
    </row>
    <row r="156" spans="11:11">
      <c r="K156" s="52"/>
    </row>
    <row r="157" spans="11:11">
      <c r="K157" s="52"/>
    </row>
    <row r="158" spans="11:11">
      <c r="K158" s="52"/>
    </row>
    <row r="159" spans="11:11">
      <c r="K159" s="52"/>
    </row>
    <row r="160" spans="11:11">
      <c r="K160" s="52"/>
    </row>
    <row r="161" spans="11:11">
      <c r="K161" s="52"/>
    </row>
    <row r="162" spans="11:11">
      <c r="K162" s="52"/>
    </row>
    <row r="163" spans="11:11">
      <c r="K163" s="52"/>
    </row>
    <row r="164" spans="11:11">
      <c r="K164" s="52"/>
    </row>
    <row r="165" spans="11:11">
      <c r="K165" s="52"/>
    </row>
    <row r="166" spans="11:11">
      <c r="K166" s="52"/>
    </row>
    <row r="167" spans="11:11">
      <c r="K167" s="52"/>
    </row>
    <row r="168" spans="11:11">
      <c r="K168" s="52"/>
    </row>
    <row r="169" spans="11:11">
      <c r="K169" s="52"/>
    </row>
    <row r="170" spans="11:11">
      <c r="K170" s="52"/>
    </row>
    <row r="171" spans="11:11">
      <c r="K171" s="52"/>
    </row>
    <row r="172" spans="11:11">
      <c r="K172" s="52"/>
    </row>
    <row r="173" spans="11:11">
      <c r="K173" s="52"/>
    </row>
    <row r="174" spans="11:11">
      <c r="K174" s="52"/>
    </row>
    <row r="175" spans="11:11">
      <c r="K175" s="52"/>
    </row>
    <row r="176" spans="11:11">
      <c r="K176" s="52"/>
    </row>
    <row r="177" spans="11:11">
      <c r="K177" s="52"/>
    </row>
    <row r="178" spans="11:11">
      <c r="K178" s="52"/>
    </row>
    <row r="179" spans="11:11">
      <c r="K179" s="52"/>
    </row>
    <row r="180" spans="11:11">
      <c r="K180" s="52"/>
    </row>
    <row r="181" spans="11:11">
      <c r="K181" s="52"/>
    </row>
    <row r="182" spans="11:11">
      <c r="K182" s="52"/>
    </row>
    <row r="183" spans="11:11">
      <c r="K183" s="52"/>
    </row>
    <row r="184" spans="11:11">
      <c r="K184" s="52"/>
    </row>
    <row r="185" spans="11:11">
      <c r="K185" s="52"/>
    </row>
    <row r="186" spans="11:11">
      <c r="K186" s="52"/>
    </row>
    <row r="187" spans="11:11">
      <c r="K187" s="52"/>
    </row>
    <row r="188" spans="11:11">
      <c r="K188" s="52"/>
    </row>
    <row r="189" spans="11:11">
      <c r="K189" s="52"/>
    </row>
    <row r="190" spans="11:11">
      <c r="K190" s="52"/>
    </row>
    <row r="191" spans="11:11">
      <c r="K191" s="52"/>
    </row>
    <row r="192" spans="11:11">
      <c r="K192" s="52"/>
    </row>
    <row r="193" spans="11:11">
      <c r="K193" s="52"/>
    </row>
    <row r="194" spans="11:11">
      <c r="K194" s="52"/>
    </row>
    <row r="195" spans="11:11">
      <c r="K195" s="52"/>
    </row>
    <row r="196" spans="11:11">
      <c r="K196" s="52"/>
    </row>
    <row r="197" spans="11:11">
      <c r="K197" s="52"/>
    </row>
    <row r="198" spans="11:11">
      <c r="K198" s="52"/>
    </row>
    <row r="199" spans="11:11">
      <c r="K199" s="52"/>
    </row>
    <row r="200" spans="11:11">
      <c r="K200" s="52"/>
    </row>
    <row r="201" spans="11:11">
      <c r="K201" s="52"/>
    </row>
    <row r="202" spans="11:11">
      <c r="K202" s="52"/>
    </row>
    <row r="203" spans="11:11">
      <c r="K203" s="52"/>
    </row>
    <row r="204" spans="11:11">
      <c r="K204" s="52"/>
    </row>
    <row r="205" spans="11:11">
      <c r="K205" s="52"/>
    </row>
    <row r="206" spans="11:11">
      <c r="K206" s="52"/>
    </row>
    <row r="207" spans="11:11">
      <c r="K207" s="52"/>
    </row>
    <row r="208" spans="11:11">
      <c r="K208" s="52"/>
    </row>
    <row r="209" spans="11:11">
      <c r="K209" s="52"/>
    </row>
    <row r="210" spans="11:11">
      <c r="K210" s="52"/>
    </row>
    <row r="211" spans="11:11">
      <c r="K211" s="52"/>
    </row>
    <row r="212" spans="11:11">
      <c r="K212" s="52"/>
    </row>
    <row r="213" spans="11:11">
      <c r="K213" s="52"/>
    </row>
    <row r="214" spans="11:11">
      <c r="K214" s="52"/>
    </row>
    <row r="215" spans="11:11">
      <c r="K215" s="52"/>
    </row>
    <row r="216" spans="11:11">
      <c r="K216" s="52"/>
    </row>
    <row r="217" spans="11:11">
      <c r="K217" s="52"/>
    </row>
    <row r="218" spans="11:11">
      <c r="K218" s="52"/>
    </row>
    <row r="219" spans="11:11">
      <c r="K219" s="52"/>
    </row>
    <row r="220" spans="11:11">
      <c r="K220" s="52"/>
    </row>
    <row r="221" spans="11:11">
      <c r="K221" s="52"/>
    </row>
    <row r="222" spans="11:11">
      <c r="K222" s="52"/>
    </row>
    <row r="223" spans="11:11">
      <c r="K223" s="52"/>
    </row>
    <row r="224" spans="11:11">
      <c r="K224" s="52"/>
    </row>
    <row r="225" spans="11:11">
      <c r="K225" s="52"/>
    </row>
    <row r="226" spans="11:11">
      <c r="K226" s="52"/>
    </row>
    <row r="227" spans="11:11">
      <c r="K227" s="52"/>
    </row>
    <row r="228" spans="11:11">
      <c r="K228" s="52"/>
    </row>
    <row r="229" spans="11:11">
      <c r="K229" s="52"/>
    </row>
    <row r="230" spans="11:11">
      <c r="K230" s="52"/>
    </row>
    <row r="231" spans="11:11">
      <c r="K231" s="52"/>
    </row>
    <row r="232" spans="11:11">
      <c r="K232" s="52"/>
    </row>
    <row r="233" spans="11:11">
      <c r="K233" s="52"/>
    </row>
    <row r="234" spans="11:11">
      <c r="K234" s="52"/>
    </row>
    <row r="235" spans="11:11">
      <c r="K235" s="52"/>
    </row>
    <row r="236" spans="11:11">
      <c r="K236" s="52"/>
    </row>
    <row r="237" spans="11:11">
      <c r="K237" s="52"/>
    </row>
    <row r="238" spans="11:11">
      <c r="K238" s="52"/>
    </row>
    <row r="239" spans="11:11">
      <c r="K239" s="52"/>
    </row>
    <row r="240" spans="11:11">
      <c r="K240" s="52"/>
    </row>
    <row r="241" spans="11:11">
      <c r="K241" s="52"/>
    </row>
    <row r="242" spans="11:11">
      <c r="K242" s="52"/>
    </row>
    <row r="243" spans="11:11">
      <c r="K243" s="52"/>
    </row>
    <row r="244" spans="11:11">
      <c r="K244" s="52"/>
    </row>
    <row r="245" spans="11:11">
      <c r="K245" s="52"/>
    </row>
    <row r="246" spans="11:11">
      <c r="K246" s="52"/>
    </row>
    <row r="247" spans="11:11">
      <c r="K247" s="52"/>
    </row>
    <row r="248" spans="11:11">
      <c r="K248" s="52"/>
    </row>
    <row r="249" spans="11:11">
      <c r="K249" s="52"/>
    </row>
    <row r="250" spans="11:11">
      <c r="K250" s="52"/>
    </row>
    <row r="251" spans="11:11">
      <c r="K251" s="52"/>
    </row>
    <row r="252" spans="11:11">
      <c r="K252" s="52"/>
    </row>
    <row r="253" spans="11:11">
      <c r="K253" s="52"/>
    </row>
    <row r="254" spans="11:11">
      <c r="K254" s="52"/>
    </row>
    <row r="255" spans="11:11">
      <c r="K255" s="52"/>
    </row>
    <row r="256" spans="11:11">
      <c r="K256" s="52"/>
    </row>
    <row r="257" spans="11:11">
      <c r="K257" s="52"/>
    </row>
    <row r="258" spans="11:11">
      <c r="K258" s="52"/>
    </row>
    <row r="259" spans="11:11">
      <c r="K259" s="52"/>
    </row>
    <row r="260" spans="11:11">
      <c r="K260" s="52"/>
    </row>
    <row r="261" spans="11:11">
      <c r="K261" s="52"/>
    </row>
    <row r="262" spans="11:11">
      <c r="K262" s="52"/>
    </row>
    <row r="263" spans="11:11">
      <c r="K263" s="52"/>
    </row>
    <row r="264" spans="11:11">
      <c r="K264" s="52"/>
    </row>
    <row r="265" spans="11:11">
      <c r="K265" s="52"/>
    </row>
    <row r="266" spans="11:11">
      <c r="K266" s="52"/>
    </row>
    <row r="267" spans="11:11">
      <c r="K267" s="52"/>
    </row>
    <row r="268" spans="11:11">
      <c r="K268" s="52"/>
    </row>
    <row r="269" spans="11:11">
      <c r="K269" s="52"/>
    </row>
    <row r="270" spans="11:11">
      <c r="K270" s="52"/>
    </row>
    <row r="271" spans="11:11">
      <c r="K271" s="52"/>
    </row>
    <row r="272" spans="11:11">
      <c r="K272" s="52"/>
    </row>
    <row r="273" spans="11:11">
      <c r="K273" s="52"/>
    </row>
    <row r="274" spans="11:11">
      <c r="K274" s="52"/>
    </row>
    <row r="275" spans="11:11">
      <c r="K275" s="52"/>
    </row>
    <row r="276" spans="11:11">
      <c r="K276" s="52"/>
    </row>
    <row r="277" spans="11:11">
      <c r="K277" s="52"/>
    </row>
    <row r="278" spans="11:11">
      <c r="K278" s="52"/>
    </row>
    <row r="279" spans="11:11">
      <c r="K279" s="52"/>
    </row>
    <row r="280" spans="11:11">
      <c r="K280" s="52"/>
    </row>
    <row r="281" spans="11:11">
      <c r="K281" s="52"/>
    </row>
    <row r="282" spans="11:11">
      <c r="K282" s="52"/>
    </row>
    <row r="283" spans="11:11">
      <c r="K283" s="52"/>
    </row>
    <row r="284" spans="11:11">
      <c r="K284" s="52"/>
    </row>
    <row r="285" spans="11:11">
      <c r="K285" s="52"/>
    </row>
    <row r="286" spans="11:11">
      <c r="K286" s="52"/>
    </row>
    <row r="287" spans="11:11">
      <c r="K287" s="52"/>
    </row>
  </sheetData>
  <mergeCells count="3">
    <mergeCell ref="G3:H5"/>
    <mergeCell ref="J3:K5"/>
    <mergeCell ref="I3:I5"/>
  </mergeCells>
  <phoneticPr fontId="6" type="noConversion"/>
  <conditionalFormatting sqref="F20:F39 A23:B35 A40:B40 A37:B38">
    <cfRule type="expression" dxfId="17" priority="11">
      <formula>$B$16="Commercial"</formula>
    </cfRule>
  </conditionalFormatting>
  <conditionalFormatting sqref="A23:B23">
    <cfRule type="expression" dxfId="16" priority="9">
      <formula>$B$16="Commercial"</formula>
    </cfRule>
  </conditionalFormatting>
  <conditionalFormatting sqref="F39 B38">
    <cfRule type="expression" dxfId="15" priority="8">
      <formula>AND($B$16="Commercial",B38&gt;0)</formula>
    </cfRule>
  </conditionalFormatting>
  <conditionalFormatting sqref="A20:B21">
    <cfRule type="expression" dxfId="14" priority="3">
      <formula>$B$15="Association"</formula>
    </cfRule>
    <cfRule type="expression" dxfId="13" priority="4">
      <formula>$B$15="GP"</formula>
    </cfRule>
  </conditionalFormatting>
  <conditionalFormatting sqref="I2:I3">
    <cfRule type="expression" dxfId="12" priority="1">
      <formula>$B$15="Association"</formula>
    </cfRule>
    <cfRule type="expression" dxfId="11" priority="2">
      <formula>$B$15="GP"</formula>
    </cfRule>
  </conditionalFormatting>
  <conditionalFormatting sqref="F34 A33:B33 E25:E27 E23">
    <cfRule type="expression" dxfId="10" priority="18">
      <formula>#REF!="Oui"</formula>
    </cfRule>
  </conditionalFormatting>
  <conditionalFormatting sqref="B15">
    <cfRule type="expression" dxfId="9" priority="15">
      <formula>$B$15="Association"</formula>
    </cfRule>
    <cfRule type="expression" dxfId="8" priority="16">
      <formula>$B$15="GP"</formula>
    </cfRule>
  </conditionalFormatting>
  <dataValidations count="3">
    <dataValidation type="list" allowBlank="1" showInputMessage="1" showErrorMessage="1" sqref="G3">
      <formula1>Services</formula1>
    </dataValidation>
    <dataValidation type="list" allowBlank="1" showInputMessage="1" showErrorMessage="1" sqref="I2">
      <formula1>"A,B,C"</formula1>
    </dataValidation>
    <dataValidation type="list" allowBlank="1" showInputMessage="1" showErrorMessage="1" sqref="I3">
      <formula1>"AA-222-AAA,AA-444-AAA,AA-555-AAA,AA-888-AAA,AA-444-BBB,AA-666-BBB,AA-777-BBB"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A2:AC22"/>
  <sheetViews>
    <sheetView showGridLines="0" zoomScaleNormal="100" workbookViewId="0">
      <pane xSplit="3" ySplit="4" topLeftCell="D5" activePane="bottomRight" state="frozen"/>
      <selection pane="topRight" activeCell="D1" sqref="D1"/>
      <selection pane="bottomLeft" activeCell="A2" sqref="A2"/>
      <selection pane="bottomRight" activeCell="G21" sqref="G21"/>
    </sheetView>
  </sheetViews>
  <sheetFormatPr baseColWidth="10" defaultRowHeight="15"/>
  <cols>
    <col min="1" max="1" width="17.28515625" style="42" customWidth="1"/>
    <col min="2" max="2" width="15.7109375" style="29" customWidth="1"/>
    <col min="3" max="3" width="22.7109375" style="29" bestFit="1" customWidth="1"/>
    <col min="4" max="4" width="15.7109375" style="42" customWidth="1"/>
    <col min="5" max="5" width="15.7109375" style="29" customWidth="1"/>
    <col min="6" max="6" width="16.28515625" style="29" bestFit="1" customWidth="1"/>
    <col min="7" max="7" width="22.140625" style="29" bestFit="1" customWidth="1"/>
    <col min="8" max="8" width="16.28515625" style="29" bestFit="1" customWidth="1"/>
    <col min="9" max="11" width="21.7109375" style="42" customWidth="1"/>
    <col min="12" max="12" width="12" style="42" bestFit="1" customWidth="1"/>
    <col min="13" max="13" width="14.140625" style="42" bestFit="1" customWidth="1"/>
    <col min="14" max="14" width="13.5703125" style="51" customWidth="1"/>
    <col min="15" max="15" width="18.140625" style="51" bestFit="1" customWidth="1"/>
    <col min="16" max="19" width="18.140625" style="30" customWidth="1"/>
    <col min="20" max="20" width="29.7109375" style="29" customWidth="1"/>
    <col min="21" max="21" width="16.5703125" style="42" customWidth="1"/>
    <col min="22" max="22" width="13.7109375" style="42" customWidth="1"/>
    <col min="23" max="23" width="20" style="42" customWidth="1"/>
    <col min="24" max="24" width="16" style="42" customWidth="1"/>
    <col min="25" max="25" width="14.7109375" style="42" customWidth="1"/>
    <col min="26" max="27" width="15.7109375" style="42" customWidth="1"/>
    <col min="28" max="28" width="22" style="29" bestFit="1" customWidth="1"/>
    <col min="29" max="29" width="19.7109375" style="29" customWidth="1"/>
    <col min="30" max="16384" width="11.42578125" style="29"/>
  </cols>
  <sheetData>
    <row r="2" spans="1:29" ht="46.5" customHeight="1"/>
    <row r="3" spans="1:29" ht="30.75" customHeight="1">
      <c r="B3" s="105" t="s">
        <v>33</v>
      </c>
      <c r="C3" s="110">
        <f ca="1">TODAY()</f>
        <v>44603</v>
      </c>
      <c r="J3" s="119" t="s">
        <v>67</v>
      </c>
      <c r="K3" s="120"/>
      <c r="L3" s="119" t="s">
        <v>30</v>
      </c>
      <c r="M3" s="120"/>
      <c r="N3" s="121" t="s">
        <v>34</v>
      </c>
      <c r="O3" s="122"/>
      <c r="P3" s="123"/>
      <c r="Q3" s="121" t="s">
        <v>72</v>
      </c>
      <c r="R3" s="122"/>
      <c r="S3" s="123"/>
      <c r="T3" s="124" t="s">
        <v>35</v>
      </c>
      <c r="U3" s="125"/>
      <c r="V3" s="125"/>
      <c r="W3" s="125"/>
      <c r="X3" s="125"/>
      <c r="Y3" s="125"/>
      <c r="Z3" s="125"/>
      <c r="AA3" s="125"/>
      <c r="AB3" s="125"/>
      <c r="AC3" s="111" t="s">
        <v>79</v>
      </c>
    </row>
    <row r="4" spans="1:29">
      <c r="A4" s="106" t="s">
        <v>0</v>
      </c>
      <c r="B4" s="107" t="s">
        <v>1</v>
      </c>
      <c r="C4" s="107" t="s">
        <v>2</v>
      </c>
      <c r="D4" s="107" t="s">
        <v>6</v>
      </c>
      <c r="E4" s="107" t="s">
        <v>5</v>
      </c>
      <c r="F4" s="107" t="s">
        <v>3</v>
      </c>
      <c r="G4" s="107" t="s">
        <v>16</v>
      </c>
      <c r="H4" s="107" t="s">
        <v>20</v>
      </c>
      <c r="I4" s="107" t="s">
        <v>10</v>
      </c>
      <c r="J4" s="107" t="s">
        <v>65</v>
      </c>
      <c r="K4" s="107" t="s">
        <v>66</v>
      </c>
      <c r="L4" s="106" t="s">
        <v>19</v>
      </c>
      <c r="M4" s="106" t="s">
        <v>17</v>
      </c>
      <c r="N4" s="108" t="s">
        <v>31</v>
      </c>
      <c r="O4" s="108" t="s">
        <v>18</v>
      </c>
      <c r="P4" s="109" t="s">
        <v>76</v>
      </c>
      <c r="Q4" s="108" t="s">
        <v>73</v>
      </c>
      <c r="R4" s="108" t="s">
        <v>74</v>
      </c>
      <c r="S4" s="109" t="s">
        <v>75</v>
      </c>
      <c r="T4" s="107" t="s">
        <v>7</v>
      </c>
      <c r="U4" s="107" t="s">
        <v>22</v>
      </c>
      <c r="V4" s="107" t="s">
        <v>23</v>
      </c>
      <c r="W4" s="107" t="s">
        <v>24</v>
      </c>
      <c r="X4" s="107" t="s">
        <v>21</v>
      </c>
      <c r="Y4" s="107" t="s">
        <v>25</v>
      </c>
      <c r="Z4" s="107" t="s">
        <v>26</v>
      </c>
      <c r="AA4" s="107" t="s">
        <v>71</v>
      </c>
      <c r="AB4" s="107" t="s">
        <v>70</v>
      </c>
      <c r="AC4" s="107" t="s">
        <v>80</v>
      </c>
    </row>
    <row r="5" spans="1:29">
      <c r="A5" s="42" t="s">
        <v>81</v>
      </c>
      <c r="D5" s="51"/>
      <c r="F5" s="42"/>
      <c r="G5" s="29" t="s">
        <v>99</v>
      </c>
      <c r="I5" s="51"/>
      <c r="J5" s="51"/>
      <c r="K5" s="51"/>
      <c r="M5" s="51"/>
      <c r="P5" s="59"/>
      <c r="S5" s="59"/>
      <c r="AB5" s="42"/>
      <c r="AC5" s="42"/>
    </row>
    <row r="6" spans="1:29">
      <c r="A6" s="42" t="s">
        <v>82</v>
      </c>
      <c r="D6" s="51"/>
      <c r="F6" s="42"/>
      <c r="G6" s="29" t="s">
        <v>100</v>
      </c>
      <c r="I6" s="51"/>
      <c r="J6" s="51"/>
      <c r="K6" s="51"/>
      <c r="M6" s="51"/>
      <c r="P6" s="59"/>
      <c r="S6" s="59"/>
      <c r="AB6" s="42"/>
      <c r="AC6" s="42"/>
    </row>
    <row r="7" spans="1:29">
      <c r="A7" s="42" t="s">
        <v>83</v>
      </c>
      <c r="D7" s="51"/>
      <c r="F7" s="42"/>
      <c r="G7" s="29" t="s">
        <v>101</v>
      </c>
      <c r="I7" s="51"/>
      <c r="J7" s="51"/>
      <c r="K7" s="51"/>
      <c r="M7" s="51"/>
      <c r="P7" s="59"/>
      <c r="S7" s="59"/>
      <c r="AB7" s="42"/>
      <c r="AC7" s="42"/>
    </row>
    <row r="8" spans="1:29">
      <c r="A8" s="42" t="s">
        <v>84</v>
      </c>
      <c r="D8" s="51"/>
      <c r="F8" s="42"/>
      <c r="G8" s="29" t="s">
        <v>100</v>
      </c>
      <c r="I8" s="51"/>
      <c r="J8" s="51"/>
      <c r="K8" s="51"/>
      <c r="M8" s="51"/>
      <c r="P8" s="59"/>
      <c r="S8" s="59"/>
      <c r="AB8" s="42"/>
      <c r="AC8" s="42"/>
    </row>
    <row r="9" spans="1:29">
      <c r="A9" s="42" t="s">
        <v>85</v>
      </c>
      <c r="D9" s="51"/>
      <c r="F9" s="42"/>
      <c r="G9" s="29" t="s">
        <v>100</v>
      </c>
      <c r="I9" s="51"/>
      <c r="J9" s="51"/>
      <c r="K9" s="51"/>
      <c r="M9" s="51"/>
      <c r="P9" s="59"/>
      <c r="S9" s="59"/>
      <c r="AB9" s="42"/>
      <c r="AC9" s="42"/>
    </row>
    <row r="10" spans="1:29">
      <c r="A10" s="42" t="s">
        <v>86</v>
      </c>
      <c r="D10" s="51"/>
      <c r="F10" s="42"/>
      <c r="G10" s="29" t="s">
        <v>99</v>
      </c>
      <c r="I10" s="51"/>
      <c r="J10" s="51"/>
      <c r="K10" s="51"/>
      <c r="M10" s="51"/>
      <c r="P10" s="59"/>
      <c r="S10" s="59"/>
      <c r="AB10" s="42"/>
      <c r="AC10" s="42"/>
    </row>
    <row r="11" spans="1:29">
      <c r="A11" s="42" t="s">
        <v>87</v>
      </c>
      <c r="D11" s="51"/>
      <c r="F11" s="42"/>
      <c r="G11" s="29" t="s">
        <v>99</v>
      </c>
      <c r="I11" s="51"/>
      <c r="J11" s="51"/>
      <c r="K11" s="51"/>
      <c r="M11" s="51"/>
      <c r="P11" s="59"/>
      <c r="S11" s="59"/>
      <c r="AB11" s="42"/>
      <c r="AC11" s="42"/>
    </row>
    <row r="12" spans="1:29">
      <c r="A12" s="42" t="s">
        <v>88</v>
      </c>
      <c r="D12" s="51"/>
      <c r="F12" s="42"/>
      <c r="G12" s="29" t="s">
        <v>100</v>
      </c>
      <c r="I12" s="51"/>
      <c r="J12" s="51"/>
      <c r="K12" s="51"/>
      <c r="M12" s="51"/>
      <c r="P12" s="59"/>
      <c r="S12" s="59"/>
      <c r="AB12" s="42"/>
      <c r="AC12" s="42"/>
    </row>
    <row r="13" spans="1:29">
      <c r="A13" s="42" t="s">
        <v>89</v>
      </c>
      <c r="D13" s="51"/>
      <c r="F13" s="42"/>
      <c r="G13" s="29" t="s">
        <v>101</v>
      </c>
      <c r="I13" s="51"/>
      <c r="J13" s="51"/>
      <c r="K13" s="51"/>
      <c r="M13" s="51"/>
      <c r="P13" s="59"/>
      <c r="S13" s="59"/>
      <c r="AB13" s="42"/>
      <c r="AC13" s="42"/>
    </row>
    <row r="14" spans="1:29">
      <c r="A14" s="42" t="s">
        <v>90</v>
      </c>
      <c r="D14" s="51"/>
      <c r="F14" s="42"/>
      <c r="G14" s="29" t="s">
        <v>101</v>
      </c>
      <c r="I14" s="51"/>
      <c r="J14" s="51"/>
      <c r="K14" s="51"/>
      <c r="M14" s="51"/>
      <c r="P14" s="59"/>
      <c r="S14" s="59"/>
      <c r="AB14" s="42"/>
      <c r="AC14" s="42"/>
    </row>
    <row r="15" spans="1:29">
      <c r="A15" s="42" t="s">
        <v>91</v>
      </c>
      <c r="D15" s="51"/>
      <c r="F15" s="42"/>
      <c r="G15" s="29" t="s">
        <v>99</v>
      </c>
      <c r="I15" s="51"/>
      <c r="J15" s="51"/>
      <c r="K15" s="51"/>
      <c r="M15" s="51"/>
      <c r="P15" s="59"/>
      <c r="S15" s="59"/>
      <c r="AB15" s="42"/>
      <c r="AC15" s="42"/>
    </row>
    <row r="16" spans="1:29">
      <c r="A16" s="42" t="s">
        <v>92</v>
      </c>
      <c r="D16" s="51"/>
      <c r="F16" s="42"/>
      <c r="G16" s="29" t="s">
        <v>101</v>
      </c>
      <c r="I16" s="51"/>
      <c r="J16" s="51"/>
      <c r="K16" s="51"/>
      <c r="M16" s="51"/>
      <c r="P16" s="59"/>
      <c r="S16" s="59"/>
      <c r="AB16" s="42"/>
      <c r="AC16" s="42"/>
    </row>
    <row r="17" spans="1:29">
      <c r="A17" s="42" t="s">
        <v>93</v>
      </c>
      <c r="D17" s="51"/>
      <c r="F17" s="42"/>
      <c r="G17" s="29" t="s">
        <v>100</v>
      </c>
      <c r="I17" s="51"/>
      <c r="J17" s="51"/>
      <c r="K17" s="51"/>
      <c r="M17" s="51"/>
      <c r="P17" s="59"/>
      <c r="S17" s="59"/>
      <c r="AB17" s="42"/>
      <c r="AC17" s="42"/>
    </row>
    <row r="18" spans="1:29">
      <c r="A18" s="42" t="s">
        <v>94</v>
      </c>
      <c r="D18" s="51"/>
      <c r="F18" s="42"/>
      <c r="G18" s="29" t="s">
        <v>99</v>
      </c>
      <c r="I18" s="51"/>
      <c r="J18" s="51"/>
      <c r="K18" s="51"/>
      <c r="M18" s="51"/>
      <c r="P18" s="59"/>
      <c r="S18" s="59"/>
      <c r="AB18" s="42"/>
      <c r="AC18" s="42"/>
    </row>
    <row r="19" spans="1:29">
      <c r="A19" s="42" t="s">
        <v>95</v>
      </c>
      <c r="D19" s="51"/>
      <c r="F19" s="42"/>
      <c r="G19" s="29" t="s">
        <v>100</v>
      </c>
      <c r="I19" s="51"/>
      <c r="J19" s="51"/>
      <c r="K19" s="51"/>
      <c r="M19" s="51"/>
      <c r="P19" s="59"/>
      <c r="S19" s="59"/>
      <c r="AB19" s="42"/>
      <c r="AC19" s="42"/>
    </row>
    <row r="20" spans="1:29">
      <c r="A20" s="42" t="s">
        <v>96</v>
      </c>
      <c r="D20" s="51"/>
      <c r="F20" s="42"/>
      <c r="G20" s="29" t="s">
        <v>100</v>
      </c>
      <c r="I20" s="51"/>
      <c r="J20" s="51"/>
      <c r="K20" s="51"/>
      <c r="M20" s="51"/>
      <c r="P20" s="59"/>
      <c r="S20" s="59"/>
      <c r="AB20" s="42"/>
      <c r="AC20" s="42"/>
    </row>
    <row r="21" spans="1:29">
      <c r="A21" s="42" t="s">
        <v>97</v>
      </c>
      <c r="D21" s="51"/>
      <c r="F21" s="42"/>
      <c r="G21" s="29" t="s">
        <v>101</v>
      </c>
      <c r="I21" s="51"/>
      <c r="J21" s="51"/>
      <c r="K21" s="51"/>
      <c r="M21" s="51"/>
      <c r="P21" s="59"/>
      <c r="S21" s="59"/>
      <c r="AB21" s="42"/>
      <c r="AC21" s="42"/>
    </row>
    <row r="22" spans="1:29">
      <c r="A22" s="42" t="s">
        <v>98</v>
      </c>
      <c r="D22" s="51"/>
      <c r="F22" s="42"/>
      <c r="G22" s="29" t="s">
        <v>101</v>
      </c>
      <c r="I22" s="51"/>
      <c r="J22" s="51"/>
      <c r="K22" s="51"/>
      <c r="M22" s="51"/>
      <c r="P22" s="59"/>
      <c r="S22" s="59"/>
      <c r="AB22" s="42"/>
      <c r="AC22" s="42"/>
    </row>
  </sheetData>
  <mergeCells count="5">
    <mergeCell ref="L3:M3"/>
    <mergeCell ref="N3:P3"/>
    <mergeCell ref="J3:K3"/>
    <mergeCell ref="T3:AB3"/>
    <mergeCell ref="Q3:S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G315"/>
  <sheetViews>
    <sheetView zoomScaleNormal="100" workbookViewId="0"/>
  </sheetViews>
  <sheetFormatPr baseColWidth="10" defaultRowHeight="15"/>
  <cols>
    <col min="1" max="1" width="17.28515625" style="5" customWidth="1"/>
    <col min="2" max="2" width="15.140625" style="5" customWidth="1"/>
    <col min="3" max="3" width="16" style="5" bestFit="1" customWidth="1"/>
    <col min="4" max="4" width="33.7109375" style="4" bestFit="1" customWidth="1"/>
    <col min="5" max="5" width="12.7109375" style="4" customWidth="1"/>
    <col min="6" max="6" width="10.85546875" style="6" bestFit="1" customWidth="1"/>
    <col min="7" max="7" width="11.42578125" style="4"/>
  </cols>
  <sheetData>
    <row r="1" spans="1:7">
      <c r="A1" s="2" t="s">
        <v>0</v>
      </c>
      <c r="B1" s="2" t="s">
        <v>14</v>
      </c>
      <c r="C1" s="2" t="s">
        <v>12</v>
      </c>
      <c r="D1" s="2" t="s">
        <v>15</v>
      </c>
      <c r="E1" s="3" t="s">
        <v>13</v>
      </c>
      <c r="F1" s="9" t="s">
        <v>28</v>
      </c>
      <c r="G1" s="9" t="s">
        <v>27</v>
      </c>
    </row>
    <row r="2" spans="1:7">
      <c r="A2" s="73"/>
      <c r="B2" s="68"/>
      <c r="C2" s="67"/>
      <c r="D2" s="66"/>
      <c r="E2" s="77"/>
      <c r="F2" s="69"/>
      <c r="G2" s="71"/>
    </row>
    <row r="3" spans="1:7">
      <c r="A3" s="73"/>
      <c r="B3" s="68"/>
      <c r="C3" s="67"/>
      <c r="D3" s="66"/>
      <c r="E3" s="77"/>
      <c r="F3" s="69"/>
      <c r="G3" s="71"/>
    </row>
    <row r="4" spans="1:7">
      <c r="A4" s="73"/>
      <c r="B4" s="68"/>
      <c r="C4" s="67"/>
      <c r="D4" s="66"/>
      <c r="E4" s="77"/>
      <c r="F4" s="69"/>
      <c r="G4" s="71"/>
    </row>
    <row r="5" spans="1:7">
      <c r="A5" s="72"/>
      <c r="B5" s="7"/>
      <c r="E5" s="76"/>
      <c r="F5" s="65"/>
      <c r="G5" s="10"/>
    </row>
    <row r="6" spans="1:7">
      <c r="A6" s="72"/>
      <c r="B6" s="7"/>
      <c r="E6" s="76"/>
      <c r="F6" s="65"/>
      <c r="G6" s="10"/>
    </row>
    <row r="7" spans="1:7">
      <c r="A7" s="73"/>
      <c r="B7" s="68"/>
      <c r="C7" s="67"/>
      <c r="D7" s="70"/>
      <c r="E7" s="78"/>
      <c r="F7" s="69"/>
      <c r="G7" s="71"/>
    </row>
    <row r="8" spans="1:7">
      <c r="A8" s="73"/>
      <c r="B8" s="68"/>
      <c r="C8" s="67"/>
      <c r="D8" s="70"/>
      <c r="E8" s="78"/>
      <c r="F8" s="69"/>
      <c r="G8" s="71"/>
    </row>
    <row r="9" spans="1:7">
      <c r="A9" s="73"/>
      <c r="B9" s="68"/>
      <c r="C9" s="67"/>
      <c r="D9" s="70"/>
      <c r="E9" s="78"/>
      <c r="F9" s="69"/>
      <c r="G9" s="71"/>
    </row>
    <row r="10" spans="1:7">
      <c r="A10" s="73"/>
      <c r="B10" s="68"/>
      <c r="C10" s="67"/>
      <c r="D10" s="70"/>
      <c r="E10" s="78"/>
      <c r="F10" s="69"/>
      <c r="G10" s="71"/>
    </row>
    <row r="11" spans="1:7">
      <c r="A11" s="73"/>
      <c r="B11" s="68"/>
      <c r="C11" s="67"/>
      <c r="D11" s="70"/>
      <c r="E11" s="78"/>
      <c r="F11" s="69"/>
      <c r="G11" s="71"/>
    </row>
    <row r="12" spans="1:7">
      <c r="A12" s="73"/>
      <c r="B12" s="68"/>
      <c r="C12" s="67"/>
      <c r="D12" s="70"/>
      <c r="E12" s="78"/>
      <c r="F12" s="69"/>
      <c r="G12" s="71"/>
    </row>
    <row r="13" spans="1:7">
      <c r="A13" s="72"/>
      <c r="B13" s="7"/>
      <c r="E13" s="76"/>
      <c r="F13" s="65"/>
      <c r="G13" s="10"/>
    </row>
    <row r="14" spans="1:7">
      <c r="A14" s="72"/>
      <c r="B14" s="7"/>
      <c r="E14" s="76"/>
      <c r="F14" s="65"/>
      <c r="G14" s="10"/>
    </row>
    <row r="15" spans="1:7">
      <c r="A15" s="72"/>
      <c r="B15" s="7"/>
      <c r="E15" s="76"/>
      <c r="F15" s="65"/>
      <c r="G15" s="10"/>
    </row>
    <row r="16" spans="1:7">
      <c r="A16" s="72"/>
      <c r="B16" s="7"/>
      <c r="E16" s="76"/>
      <c r="F16" s="65"/>
      <c r="G16" s="10"/>
    </row>
    <row r="17" spans="1:7">
      <c r="A17" s="72"/>
      <c r="B17" s="7"/>
      <c r="E17" s="76"/>
      <c r="F17" s="65"/>
      <c r="G17" s="10"/>
    </row>
    <row r="18" spans="1:7">
      <c r="A18" s="72"/>
      <c r="B18" s="7"/>
      <c r="E18" s="76"/>
      <c r="F18" s="65"/>
      <c r="G18" s="10"/>
    </row>
    <row r="19" spans="1:7">
      <c r="A19" s="72"/>
      <c r="B19" s="7"/>
      <c r="E19" s="76"/>
      <c r="F19" s="65"/>
      <c r="G19" s="10"/>
    </row>
    <row r="20" spans="1:7">
      <c r="A20" s="72"/>
      <c r="B20" s="7"/>
      <c r="E20" s="76"/>
      <c r="F20" s="65"/>
      <c r="G20" s="10"/>
    </row>
    <row r="21" spans="1:7">
      <c r="A21" s="72"/>
      <c r="B21" s="7"/>
      <c r="E21" s="76"/>
      <c r="F21" s="65"/>
      <c r="G21" s="10"/>
    </row>
    <row r="22" spans="1:7">
      <c r="A22" s="72"/>
      <c r="B22" s="7"/>
      <c r="E22" s="76"/>
      <c r="F22" s="65"/>
      <c r="G22" s="10"/>
    </row>
    <row r="23" spans="1:7">
      <c r="A23" s="72"/>
      <c r="B23" s="7"/>
      <c r="E23" s="76"/>
      <c r="F23" s="65"/>
      <c r="G23" s="10"/>
    </row>
    <row r="24" spans="1:7">
      <c r="A24" s="72"/>
      <c r="B24" s="7"/>
      <c r="E24" s="76"/>
      <c r="F24" s="65"/>
      <c r="G24" s="10"/>
    </row>
    <row r="25" spans="1:7">
      <c r="A25" s="72"/>
      <c r="B25" s="7"/>
      <c r="E25" s="76"/>
      <c r="F25" s="65"/>
      <c r="G25" s="10"/>
    </row>
    <row r="26" spans="1:7">
      <c r="A26" s="72"/>
      <c r="B26" s="7"/>
      <c r="E26" s="76"/>
      <c r="F26" s="65"/>
      <c r="G26" s="10"/>
    </row>
    <row r="27" spans="1:7">
      <c r="A27" s="72"/>
      <c r="B27" s="7"/>
      <c r="E27" s="76"/>
      <c r="F27" s="65"/>
      <c r="G27" s="10"/>
    </row>
    <row r="28" spans="1:7">
      <c r="A28" s="72"/>
      <c r="B28" s="7"/>
      <c r="E28" s="76"/>
      <c r="F28" s="65"/>
      <c r="G28" s="10"/>
    </row>
    <row r="29" spans="1:7">
      <c r="A29" s="72"/>
      <c r="B29" s="7"/>
      <c r="E29" s="76"/>
      <c r="F29" s="65"/>
      <c r="G29" s="10"/>
    </row>
    <row r="30" spans="1:7">
      <c r="A30" s="72"/>
      <c r="B30" s="7"/>
      <c r="E30" s="76"/>
      <c r="F30" s="65"/>
      <c r="G30" s="10"/>
    </row>
    <row r="31" spans="1:7">
      <c r="A31" s="72"/>
      <c r="B31" s="7"/>
      <c r="E31" s="76"/>
      <c r="F31" s="65"/>
      <c r="G31" s="10"/>
    </row>
    <row r="32" spans="1:7">
      <c r="A32" s="72"/>
      <c r="B32" s="7"/>
      <c r="E32" s="76"/>
      <c r="F32" s="65"/>
      <c r="G32" s="10"/>
    </row>
    <row r="33" spans="1:7">
      <c r="A33" s="72"/>
      <c r="B33" s="7"/>
      <c r="E33" s="76"/>
      <c r="F33" s="65"/>
      <c r="G33" s="10"/>
    </row>
    <row r="34" spans="1:7">
      <c r="A34" s="72"/>
      <c r="B34" s="7"/>
      <c r="E34" s="76"/>
      <c r="F34" s="65"/>
      <c r="G34" s="10"/>
    </row>
    <row r="35" spans="1:7">
      <c r="A35" s="72"/>
      <c r="B35" s="7"/>
      <c r="E35" s="76"/>
      <c r="F35" s="65"/>
      <c r="G35" s="10"/>
    </row>
    <row r="36" spans="1:7">
      <c r="A36" s="72"/>
      <c r="B36" s="7"/>
      <c r="E36" s="76"/>
      <c r="F36" s="65"/>
      <c r="G36" s="10"/>
    </row>
    <row r="37" spans="1:7">
      <c r="A37" s="72"/>
      <c r="B37" s="7"/>
      <c r="E37" s="76"/>
      <c r="F37" s="65"/>
      <c r="G37" s="10"/>
    </row>
    <row r="38" spans="1:7">
      <c r="A38" s="72"/>
      <c r="B38" s="7"/>
      <c r="E38" s="76"/>
      <c r="F38" s="65"/>
      <c r="G38" s="10"/>
    </row>
    <row r="39" spans="1:7">
      <c r="A39" s="72"/>
      <c r="B39" s="7"/>
      <c r="E39" s="76"/>
      <c r="F39" s="65"/>
      <c r="G39" s="10"/>
    </row>
    <row r="40" spans="1:7">
      <c r="A40" s="72"/>
      <c r="B40" s="7"/>
      <c r="E40" s="76"/>
      <c r="F40" s="65"/>
      <c r="G40" s="10"/>
    </row>
    <row r="41" spans="1:7">
      <c r="A41" s="72"/>
      <c r="B41" s="7"/>
      <c r="E41" s="76"/>
      <c r="F41" s="65"/>
      <c r="G41" s="10"/>
    </row>
    <row r="42" spans="1:7">
      <c r="A42" s="72"/>
      <c r="B42" s="7"/>
      <c r="E42" s="76"/>
      <c r="F42" s="65"/>
      <c r="G42" s="10"/>
    </row>
    <row r="43" spans="1:7">
      <c r="A43" s="72"/>
      <c r="B43" s="7"/>
      <c r="E43" s="76"/>
      <c r="F43" s="65"/>
      <c r="G43" s="10"/>
    </row>
    <row r="44" spans="1:7">
      <c r="A44" s="72"/>
      <c r="B44" s="7"/>
      <c r="E44" s="76"/>
      <c r="F44" s="65"/>
      <c r="G44" s="10"/>
    </row>
    <row r="45" spans="1:7">
      <c r="A45" s="72"/>
      <c r="B45" s="7"/>
      <c r="E45" s="76"/>
      <c r="F45" s="65"/>
      <c r="G45" s="10"/>
    </row>
    <row r="46" spans="1:7">
      <c r="A46" s="72"/>
      <c r="B46" s="7"/>
      <c r="E46" s="76"/>
      <c r="F46"/>
      <c r="G46" s="10"/>
    </row>
    <row r="47" spans="1:7">
      <c r="A47" s="72"/>
      <c r="B47" s="7"/>
      <c r="E47" s="76"/>
      <c r="F47"/>
      <c r="G47" s="10"/>
    </row>
    <row r="48" spans="1:7">
      <c r="A48" s="72"/>
      <c r="B48" s="7"/>
      <c r="E48" s="76"/>
      <c r="F48"/>
      <c r="G48" s="10"/>
    </row>
    <row r="49" spans="1:7">
      <c r="A49" s="72"/>
      <c r="B49" s="7"/>
      <c r="E49" s="76"/>
      <c r="F49"/>
      <c r="G49" s="10"/>
    </row>
    <row r="50" spans="1:7">
      <c r="A50" s="72"/>
      <c r="B50" s="7"/>
      <c r="E50" s="76"/>
      <c r="F50"/>
      <c r="G50" s="10"/>
    </row>
    <row r="51" spans="1:7">
      <c r="A51" s="72"/>
      <c r="B51" s="7"/>
      <c r="E51" s="76"/>
      <c r="F51"/>
      <c r="G51" s="10"/>
    </row>
    <row r="52" spans="1:7">
      <c r="A52" s="72"/>
      <c r="B52" s="7"/>
      <c r="E52" s="76"/>
      <c r="F52"/>
      <c r="G52" s="10"/>
    </row>
    <row r="53" spans="1:7">
      <c r="A53" s="72"/>
      <c r="B53" s="7"/>
      <c r="E53" s="76"/>
      <c r="F53"/>
      <c r="G53" s="10"/>
    </row>
    <row r="54" spans="1:7">
      <c r="A54" s="72"/>
      <c r="B54" s="7"/>
      <c r="E54" s="76"/>
      <c r="F54"/>
      <c r="G54" s="10"/>
    </row>
    <row r="55" spans="1:7">
      <c r="A55" s="72"/>
      <c r="B55" s="7"/>
      <c r="E55" s="76"/>
      <c r="F55"/>
      <c r="G55" s="10"/>
    </row>
    <row r="56" spans="1:7">
      <c r="A56" s="12"/>
      <c r="B56" s="68"/>
      <c r="C56" s="67"/>
      <c r="D56" s="70"/>
      <c r="E56" s="78"/>
      <c r="F56" s="69"/>
      <c r="G56" s="71"/>
    </row>
    <row r="57" spans="1:7">
      <c r="A57" s="72"/>
      <c r="B57" s="7"/>
      <c r="E57" s="76"/>
      <c r="F57"/>
      <c r="G57" s="10"/>
    </row>
    <row r="58" spans="1:7">
      <c r="A58" s="72"/>
      <c r="B58" s="7"/>
      <c r="E58" s="76"/>
      <c r="F58" s="65"/>
      <c r="G58" s="10"/>
    </row>
    <row r="59" spans="1:7">
      <c r="A59" s="72"/>
      <c r="B59" s="7"/>
      <c r="E59" s="76"/>
      <c r="F59"/>
      <c r="G59" s="10"/>
    </row>
    <row r="60" spans="1:7">
      <c r="A60" s="72"/>
      <c r="B60" s="7"/>
      <c r="E60" s="76"/>
      <c r="F60"/>
      <c r="G60" s="10"/>
    </row>
    <row r="61" spans="1:7">
      <c r="A61" s="72"/>
      <c r="B61" s="7"/>
      <c r="E61" s="76"/>
      <c r="F61"/>
      <c r="G61" s="10"/>
    </row>
    <row r="62" spans="1:7">
      <c r="A62" s="72"/>
      <c r="B62" s="7"/>
      <c r="E62" s="76"/>
      <c r="F62"/>
      <c r="G62" s="10"/>
    </row>
    <row r="63" spans="1:7">
      <c r="A63" s="72"/>
      <c r="B63" s="7"/>
      <c r="E63" s="76"/>
      <c r="F63"/>
      <c r="G63" s="10"/>
    </row>
    <row r="64" spans="1:7">
      <c r="A64" s="72"/>
      <c r="B64" s="7"/>
      <c r="E64" s="76"/>
      <c r="F64"/>
      <c r="G64" s="10"/>
    </row>
    <row r="65" spans="1:7">
      <c r="A65" s="72"/>
      <c r="B65" s="7"/>
      <c r="E65" s="76"/>
      <c r="F65"/>
      <c r="G65" s="10"/>
    </row>
    <row r="66" spans="1:7">
      <c r="A66" s="72"/>
      <c r="B66" s="7"/>
      <c r="E66" s="76"/>
      <c r="F66"/>
      <c r="G66" s="10"/>
    </row>
    <row r="67" spans="1:7">
      <c r="A67" s="72"/>
      <c r="B67" s="7"/>
      <c r="E67" s="76"/>
      <c r="F67"/>
      <c r="G67" s="10"/>
    </row>
    <row r="68" spans="1:7">
      <c r="A68" s="72"/>
      <c r="B68" s="7"/>
      <c r="E68" s="76"/>
      <c r="F68"/>
      <c r="G68" s="10"/>
    </row>
    <row r="69" spans="1:7">
      <c r="A69" s="72"/>
      <c r="B69" s="7"/>
      <c r="E69" s="76"/>
      <c r="F69"/>
      <c r="G69" s="10"/>
    </row>
    <row r="70" spans="1:7">
      <c r="A70" s="72"/>
      <c r="B70" s="7"/>
      <c r="E70" s="76"/>
      <c r="F70"/>
      <c r="G70" s="10"/>
    </row>
    <row r="71" spans="1:7">
      <c r="A71" s="72"/>
      <c r="B71" s="7"/>
      <c r="E71" s="76"/>
      <c r="F71"/>
      <c r="G71" s="10"/>
    </row>
    <row r="72" spans="1:7">
      <c r="A72" s="72"/>
      <c r="B72" s="7"/>
      <c r="E72" s="76"/>
      <c r="F72"/>
      <c r="G72" s="10"/>
    </row>
    <row r="73" spans="1:7">
      <c r="A73" s="72"/>
      <c r="B73" s="7"/>
      <c r="E73" s="76"/>
      <c r="F73"/>
      <c r="G73" s="10"/>
    </row>
    <row r="74" spans="1:7">
      <c r="A74" s="72"/>
      <c r="B74" s="7"/>
      <c r="E74" s="76"/>
      <c r="F74"/>
      <c r="G74" s="10"/>
    </row>
    <row r="75" spans="1:7">
      <c r="A75" s="72"/>
      <c r="B75" s="7"/>
      <c r="E75" s="76"/>
      <c r="F75"/>
      <c r="G75" s="10"/>
    </row>
    <row r="76" spans="1:7">
      <c r="A76" s="72"/>
      <c r="B76" s="7"/>
      <c r="E76" s="76"/>
      <c r="F76"/>
      <c r="G76" s="10"/>
    </row>
    <row r="77" spans="1:7">
      <c r="A77" s="72"/>
      <c r="B77" s="7"/>
      <c r="E77" s="76"/>
      <c r="F77"/>
      <c r="G77" s="10"/>
    </row>
    <row r="78" spans="1:7">
      <c r="A78" s="72"/>
      <c r="B78" s="7"/>
      <c r="E78" s="76"/>
      <c r="F78"/>
      <c r="G78" s="10"/>
    </row>
    <row r="79" spans="1:7">
      <c r="A79" s="72"/>
      <c r="B79" s="7"/>
      <c r="E79" s="76"/>
      <c r="F79"/>
      <c r="G79" s="10"/>
    </row>
    <row r="80" spans="1:7">
      <c r="A80" s="72"/>
      <c r="B80" s="7"/>
      <c r="E80" s="76"/>
      <c r="F80"/>
      <c r="G80" s="10"/>
    </row>
    <row r="81" spans="1:7">
      <c r="A81" s="72"/>
      <c r="B81" s="7"/>
      <c r="E81" s="76"/>
      <c r="F81"/>
      <c r="G81" s="10"/>
    </row>
    <row r="82" spans="1:7">
      <c r="A82" s="72"/>
      <c r="B82" s="7"/>
      <c r="E82" s="76"/>
      <c r="F82"/>
      <c r="G82" s="10"/>
    </row>
    <row r="83" spans="1:7">
      <c r="A83" s="72"/>
      <c r="B83" s="7"/>
      <c r="E83" s="76"/>
      <c r="F83"/>
      <c r="G83" s="10"/>
    </row>
    <row r="84" spans="1:7">
      <c r="A84" s="72"/>
      <c r="B84" s="7"/>
      <c r="E84" s="76"/>
      <c r="F84"/>
      <c r="G84" s="10"/>
    </row>
    <row r="85" spans="1:7">
      <c r="A85" s="72"/>
      <c r="B85" s="7"/>
      <c r="E85" s="76"/>
      <c r="F85"/>
      <c r="G85" s="10"/>
    </row>
    <row r="86" spans="1:7">
      <c r="A86" s="72"/>
      <c r="B86" s="7"/>
      <c r="E86" s="76"/>
      <c r="F86"/>
      <c r="G86" s="10"/>
    </row>
    <row r="87" spans="1:7">
      <c r="A87" s="72"/>
      <c r="B87" s="7"/>
      <c r="E87" s="76"/>
      <c r="F87"/>
      <c r="G87" s="10"/>
    </row>
    <row r="88" spans="1:7">
      <c r="A88" s="72"/>
      <c r="B88" s="7"/>
      <c r="E88" s="76"/>
      <c r="F88"/>
      <c r="G88" s="10"/>
    </row>
    <row r="89" spans="1:7">
      <c r="A89" s="72"/>
      <c r="B89" s="7"/>
      <c r="E89" s="76"/>
      <c r="F89"/>
      <c r="G89" s="10"/>
    </row>
    <row r="90" spans="1:7">
      <c r="A90" s="72"/>
      <c r="B90" s="7"/>
      <c r="E90" s="76"/>
      <c r="F90"/>
      <c r="G90" s="10"/>
    </row>
    <row r="91" spans="1:7">
      <c r="A91" s="72"/>
      <c r="B91" s="7"/>
      <c r="E91" s="76"/>
      <c r="F91" s="65"/>
      <c r="G91" s="10"/>
    </row>
    <row r="92" spans="1:7">
      <c r="A92" s="72"/>
      <c r="B92" s="7"/>
      <c r="E92" s="76"/>
      <c r="F92" s="65"/>
      <c r="G92" s="10"/>
    </row>
    <row r="93" spans="1:7">
      <c r="A93" s="72"/>
      <c r="B93" s="7"/>
      <c r="E93" s="76"/>
      <c r="F93" s="65"/>
      <c r="G93" s="10"/>
    </row>
    <row r="94" spans="1:7">
      <c r="A94" s="72"/>
      <c r="B94" s="7"/>
      <c r="E94" s="76"/>
      <c r="F94" s="65"/>
      <c r="G94" s="10"/>
    </row>
    <row r="95" spans="1:7">
      <c r="A95" s="72"/>
      <c r="B95" s="7"/>
      <c r="E95" s="76"/>
      <c r="F95" s="65"/>
      <c r="G95" s="10"/>
    </row>
    <row r="96" spans="1:7">
      <c r="A96" s="72"/>
      <c r="B96" s="7"/>
      <c r="E96" s="76"/>
      <c r="F96" s="65"/>
      <c r="G96" s="10"/>
    </row>
    <row r="97" spans="1:7">
      <c r="A97" s="72"/>
      <c r="B97" s="7"/>
      <c r="E97" s="76"/>
      <c r="F97" s="65"/>
      <c r="G97" s="10"/>
    </row>
    <row r="98" spans="1:7">
      <c r="A98" s="72"/>
      <c r="B98" s="7"/>
      <c r="E98" s="76"/>
      <c r="F98" s="65"/>
      <c r="G98" s="10"/>
    </row>
    <row r="99" spans="1:7">
      <c r="A99" s="72"/>
      <c r="B99" s="7"/>
      <c r="E99" s="76"/>
      <c r="F99" s="65"/>
      <c r="G99" s="10"/>
    </row>
    <row r="100" spans="1:7">
      <c r="A100" s="72"/>
      <c r="B100" s="7"/>
      <c r="E100" s="76"/>
      <c r="F100" s="65"/>
      <c r="G100" s="10"/>
    </row>
    <row r="101" spans="1:7">
      <c r="A101" s="72"/>
      <c r="B101" s="7"/>
      <c r="E101" s="76"/>
      <c r="F101" s="65"/>
      <c r="G101" s="10"/>
    </row>
    <row r="102" spans="1:7">
      <c r="A102" s="72"/>
      <c r="B102" s="7"/>
      <c r="E102" s="76"/>
      <c r="F102" s="65"/>
      <c r="G102" s="10"/>
    </row>
    <row r="103" spans="1:7">
      <c r="A103" s="72"/>
      <c r="B103" s="7"/>
      <c r="E103" s="76"/>
      <c r="F103" s="65"/>
      <c r="G103" s="10"/>
    </row>
    <row r="104" spans="1:7">
      <c r="A104" s="72"/>
      <c r="B104" s="7"/>
      <c r="E104" s="76"/>
      <c r="F104" s="65"/>
      <c r="G104" s="10"/>
    </row>
    <row r="105" spans="1:7">
      <c r="A105" s="72"/>
      <c r="B105" s="7"/>
      <c r="E105" s="76"/>
      <c r="F105" s="65"/>
      <c r="G105" s="10"/>
    </row>
    <row r="106" spans="1:7">
      <c r="A106" s="72"/>
      <c r="B106" s="7"/>
      <c r="E106" s="76"/>
      <c r="F106" s="65"/>
      <c r="G106" s="10"/>
    </row>
    <row r="107" spans="1:7">
      <c r="A107" s="72"/>
      <c r="B107" s="7"/>
      <c r="E107" s="76"/>
      <c r="F107" s="65"/>
      <c r="G107" s="10"/>
    </row>
    <row r="108" spans="1:7">
      <c r="A108" s="72"/>
      <c r="B108" s="7"/>
      <c r="E108" s="76"/>
      <c r="F108" s="65"/>
      <c r="G108" s="10"/>
    </row>
    <row r="109" spans="1:7">
      <c r="A109" s="72"/>
      <c r="B109" s="7"/>
      <c r="E109" s="76"/>
      <c r="F109" s="65"/>
      <c r="G109" s="10"/>
    </row>
    <row r="110" spans="1:7">
      <c r="A110" s="72"/>
      <c r="B110" s="7"/>
      <c r="E110" s="76"/>
      <c r="F110" s="65"/>
      <c r="G110" s="10"/>
    </row>
    <row r="111" spans="1:7">
      <c r="A111" s="72"/>
      <c r="B111" s="7"/>
      <c r="E111" s="76"/>
      <c r="F111" s="65"/>
      <c r="G111" s="10"/>
    </row>
    <row r="112" spans="1:7">
      <c r="A112" s="72"/>
      <c r="B112" s="7"/>
      <c r="E112" s="76"/>
      <c r="F112" s="65"/>
      <c r="G112" s="10"/>
    </row>
    <row r="113" spans="1:7">
      <c r="A113" s="72"/>
      <c r="B113" s="7"/>
      <c r="E113" s="76"/>
      <c r="F113" s="65"/>
      <c r="G113" s="10"/>
    </row>
    <row r="114" spans="1:7">
      <c r="A114" s="72"/>
      <c r="B114" s="7"/>
      <c r="E114" s="76"/>
      <c r="F114" s="65"/>
      <c r="G114" s="10"/>
    </row>
    <row r="115" spans="1:7">
      <c r="A115" s="72"/>
      <c r="B115" s="7"/>
      <c r="E115" s="76"/>
      <c r="F115" s="65"/>
      <c r="G115" s="10"/>
    </row>
    <row r="116" spans="1:7">
      <c r="A116" s="72"/>
      <c r="B116" s="7"/>
      <c r="E116" s="76"/>
      <c r="F116" s="65"/>
      <c r="G116" s="10"/>
    </row>
    <row r="117" spans="1:7">
      <c r="A117" s="72"/>
      <c r="B117" s="7"/>
      <c r="E117" s="76"/>
      <c r="F117" s="65"/>
      <c r="G117" s="10"/>
    </row>
    <row r="118" spans="1:7">
      <c r="A118" s="72"/>
      <c r="B118" s="7"/>
      <c r="E118" s="76"/>
      <c r="F118" s="65"/>
      <c r="G118" s="10"/>
    </row>
    <row r="119" spans="1:7">
      <c r="A119" s="72"/>
      <c r="B119" s="7"/>
      <c r="E119" s="76"/>
      <c r="F119" s="65"/>
      <c r="G119" s="10"/>
    </row>
    <row r="120" spans="1:7">
      <c r="A120" s="72"/>
      <c r="B120" s="7"/>
      <c r="E120" s="76"/>
      <c r="F120" s="65"/>
      <c r="G120" s="10"/>
    </row>
    <row r="121" spans="1:7">
      <c r="A121" s="72"/>
      <c r="B121" s="7"/>
      <c r="E121" s="76"/>
      <c r="F121" s="65"/>
      <c r="G121" s="10"/>
    </row>
    <row r="122" spans="1:7">
      <c r="A122" s="72"/>
      <c r="B122" s="7"/>
      <c r="E122" s="76"/>
      <c r="F122" s="65"/>
      <c r="G122" s="10"/>
    </row>
    <row r="123" spans="1:7">
      <c r="A123" s="72"/>
      <c r="B123" s="7"/>
      <c r="E123" s="76"/>
      <c r="F123" s="65"/>
      <c r="G123" s="10"/>
    </row>
    <row r="124" spans="1:7">
      <c r="A124" s="72"/>
      <c r="B124" s="7"/>
      <c r="E124" s="76"/>
      <c r="F124" s="65"/>
      <c r="G124" s="10"/>
    </row>
    <row r="125" spans="1:7">
      <c r="A125" s="72"/>
      <c r="B125" s="7"/>
      <c r="E125" s="76"/>
      <c r="F125" s="65"/>
      <c r="G125" s="10"/>
    </row>
    <row r="126" spans="1:7">
      <c r="A126" s="72"/>
      <c r="B126" s="7"/>
      <c r="E126" s="76"/>
      <c r="F126" s="65"/>
      <c r="G126" s="10"/>
    </row>
    <row r="127" spans="1:7">
      <c r="A127" s="72"/>
      <c r="B127" s="7"/>
      <c r="E127" s="76"/>
      <c r="F127" s="65"/>
      <c r="G127" s="10"/>
    </row>
    <row r="128" spans="1:7">
      <c r="A128" s="72"/>
      <c r="B128" s="7"/>
      <c r="E128" s="76"/>
      <c r="F128" s="65"/>
      <c r="G128" s="10"/>
    </row>
    <row r="129" spans="1:7">
      <c r="A129" s="72"/>
      <c r="B129" s="7"/>
      <c r="E129" s="76"/>
      <c r="F129" s="75"/>
      <c r="G129" s="11"/>
    </row>
    <row r="130" spans="1:7">
      <c r="A130" s="72"/>
      <c r="B130" s="7"/>
      <c r="E130" s="76"/>
      <c r="F130" s="75"/>
      <c r="G130" s="11"/>
    </row>
    <row r="131" spans="1:7">
      <c r="A131" s="72"/>
      <c r="B131" s="7"/>
      <c r="E131" s="76"/>
      <c r="F131" s="65"/>
      <c r="G131" s="10"/>
    </row>
    <row r="132" spans="1:7">
      <c r="A132" s="73"/>
      <c r="B132" s="68"/>
      <c r="C132" s="67"/>
      <c r="D132" s="70"/>
      <c r="E132" s="78"/>
      <c r="F132" s="69"/>
      <c r="G132" s="71"/>
    </row>
    <row r="133" spans="1:7">
      <c r="A133" s="72"/>
      <c r="B133" s="7"/>
      <c r="E133" s="76"/>
      <c r="F133" s="69"/>
      <c r="G133" s="71"/>
    </row>
    <row r="134" spans="1:7">
      <c r="A134" s="72"/>
      <c r="B134" s="7"/>
      <c r="E134" s="76"/>
      <c r="F134" s="69"/>
      <c r="G134" s="71"/>
    </row>
    <row r="135" spans="1:7">
      <c r="A135" s="72"/>
      <c r="B135" s="7"/>
      <c r="E135" s="76"/>
      <c r="F135" s="69"/>
      <c r="G135" s="71"/>
    </row>
    <row r="136" spans="1:7">
      <c r="A136" s="72"/>
      <c r="B136" s="7"/>
      <c r="E136" s="76"/>
      <c r="F136" s="69"/>
      <c r="G136" s="71"/>
    </row>
    <row r="137" spans="1:7">
      <c r="A137" s="72"/>
      <c r="B137" s="7"/>
      <c r="E137" s="76"/>
      <c r="F137" s="69"/>
      <c r="G137" s="71"/>
    </row>
    <row r="138" spans="1:7">
      <c r="A138" s="72"/>
      <c r="B138" s="7"/>
      <c r="E138" s="76"/>
      <c r="F138" s="69"/>
      <c r="G138" s="71"/>
    </row>
    <row r="139" spans="1:7">
      <c r="A139" s="72"/>
      <c r="B139" s="7"/>
      <c r="E139" s="76"/>
      <c r="F139" s="69"/>
      <c r="G139" s="71"/>
    </row>
    <row r="140" spans="1:7">
      <c r="A140" s="72"/>
      <c r="B140" s="7"/>
      <c r="E140" s="76"/>
      <c r="F140" s="69"/>
      <c r="G140" s="71"/>
    </row>
    <row r="141" spans="1:7">
      <c r="A141" s="72"/>
      <c r="B141" s="7"/>
      <c r="E141" s="76"/>
      <c r="F141" s="69"/>
      <c r="G141" s="71"/>
    </row>
    <row r="142" spans="1:7">
      <c r="A142" s="72"/>
      <c r="B142" s="7"/>
      <c r="E142" s="76"/>
      <c r="F142" s="69"/>
      <c r="G142" s="71"/>
    </row>
    <row r="143" spans="1:7">
      <c r="A143" s="72"/>
      <c r="B143" s="7"/>
      <c r="E143" s="76"/>
      <c r="F143" s="69"/>
      <c r="G143" s="71"/>
    </row>
    <row r="144" spans="1:7">
      <c r="A144" s="72"/>
      <c r="B144" s="7"/>
      <c r="E144" s="76"/>
      <c r="F144" s="69"/>
      <c r="G144" s="71"/>
    </row>
    <row r="145" spans="1:7">
      <c r="A145" s="72"/>
      <c r="B145" s="7"/>
      <c r="E145" s="76"/>
      <c r="F145" s="69"/>
      <c r="G145" s="71"/>
    </row>
    <row r="146" spans="1:7">
      <c r="A146" s="72"/>
      <c r="B146" s="7"/>
      <c r="E146" s="76"/>
      <c r="F146" s="69"/>
      <c r="G146" s="71"/>
    </row>
    <row r="147" spans="1:7">
      <c r="A147" s="72"/>
      <c r="B147" s="7"/>
      <c r="E147" s="76"/>
      <c r="F147" s="69"/>
      <c r="G147" s="71"/>
    </row>
    <row r="148" spans="1:7">
      <c r="A148" s="72"/>
      <c r="B148" s="7"/>
      <c r="E148" s="76"/>
      <c r="F148" s="75"/>
      <c r="G148" s="11"/>
    </row>
    <row r="149" spans="1:7">
      <c r="A149" s="72"/>
      <c r="B149" s="7"/>
      <c r="E149" s="76"/>
      <c r="F149" s="75"/>
      <c r="G149" s="11"/>
    </row>
    <row r="150" spans="1:7">
      <c r="A150" s="72"/>
      <c r="B150" s="7"/>
      <c r="E150" s="76"/>
      <c r="F150" s="75"/>
      <c r="G150" s="11"/>
    </row>
    <row r="151" spans="1:7">
      <c r="A151" s="72"/>
      <c r="B151" s="7"/>
      <c r="E151" s="76"/>
      <c r="F151" s="75"/>
      <c r="G151" s="11"/>
    </row>
    <row r="152" spans="1:7">
      <c r="A152" s="72"/>
      <c r="B152" s="7"/>
      <c r="E152" s="76"/>
      <c r="F152" s="75"/>
      <c r="G152" s="11"/>
    </row>
    <row r="153" spans="1:7">
      <c r="A153" s="72"/>
      <c r="B153" s="7"/>
      <c r="E153" s="76"/>
      <c r="F153" s="75"/>
      <c r="G153" s="11"/>
    </row>
    <row r="154" spans="1:7">
      <c r="A154" s="72"/>
      <c r="B154" s="7"/>
      <c r="E154" s="76"/>
      <c r="F154" s="75"/>
      <c r="G154" s="11"/>
    </row>
    <row r="155" spans="1:7">
      <c r="A155" s="72"/>
      <c r="B155" s="7"/>
      <c r="E155" s="76"/>
      <c r="F155" s="75"/>
      <c r="G155" s="11"/>
    </row>
    <row r="156" spans="1:7">
      <c r="A156" s="72"/>
      <c r="B156" s="7"/>
      <c r="E156" s="76"/>
      <c r="F156" s="75"/>
      <c r="G156" s="11"/>
    </row>
    <row r="157" spans="1:7">
      <c r="A157" s="72"/>
      <c r="B157" s="7"/>
      <c r="E157" s="76"/>
      <c r="F157" s="75"/>
      <c r="G157" s="11"/>
    </row>
    <row r="158" spans="1:7">
      <c r="A158" s="72"/>
      <c r="B158" s="7"/>
      <c r="E158" s="76"/>
      <c r="F158" s="75"/>
      <c r="G158" s="11"/>
    </row>
    <row r="159" spans="1:7">
      <c r="A159" s="72"/>
      <c r="B159" s="7"/>
      <c r="E159" s="76"/>
      <c r="F159" s="75"/>
      <c r="G159" s="11"/>
    </row>
    <row r="160" spans="1:7">
      <c r="A160" s="72"/>
      <c r="B160" s="7"/>
      <c r="E160" s="76"/>
      <c r="F160" s="75"/>
      <c r="G160" s="11"/>
    </row>
    <row r="161" spans="1:7">
      <c r="A161" s="72"/>
      <c r="B161" s="7"/>
      <c r="E161" s="76"/>
      <c r="F161" s="75"/>
      <c r="G161" s="11"/>
    </row>
    <row r="162" spans="1:7">
      <c r="A162" s="72"/>
      <c r="B162" s="7"/>
      <c r="E162" s="76"/>
      <c r="F162" s="75"/>
      <c r="G162" s="11"/>
    </row>
    <row r="163" spans="1:7">
      <c r="A163" s="72"/>
      <c r="B163" s="7"/>
      <c r="E163" s="76"/>
      <c r="F163" s="75"/>
      <c r="G163" s="11"/>
    </row>
    <row r="164" spans="1:7">
      <c r="A164" s="72"/>
      <c r="B164" s="7"/>
      <c r="E164" s="76"/>
      <c r="F164" s="75"/>
      <c r="G164" s="11"/>
    </row>
    <row r="165" spans="1:7">
      <c r="A165" s="72"/>
      <c r="B165" s="7"/>
      <c r="E165" s="76"/>
      <c r="F165" s="75"/>
      <c r="G165" s="11"/>
    </row>
    <row r="166" spans="1:7">
      <c r="A166" s="72"/>
      <c r="B166" s="7"/>
      <c r="E166" s="76"/>
      <c r="F166" s="75"/>
      <c r="G166" s="11"/>
    </row>
    <row r="167" spans="1:7">
      <c r="A167" s="72"/>
      <c r="B167" s="7"/>
      <c r="E167" s="76"/>
      <c r="F167" s="75"/>
      <c r="G167" s="11"/>
    </row>
    <row r="168" spans="1:7">
      <c r="A168" s="72"/>
      <c r="B168" s="7"/>
      <c r="E168" s="76"/>
      <c r="F168" s="75"/>
      <c r="G168" s="11"/>
    </row>
    <row r="169" spans="1:7">
      <c r="A169" s="72"/>
      <c r="B169" s="7"/>
      <c r="E169" s="76"/>
      <c r="F169" s="75"/>
      <c r="G169" s="11"/>
    </row>
    <row r="170" spans="1:7">
      <c r="A170" s="72"/>
      <c r="B170" s="7"/>
      <c r="E170" s="76"/>
      <c r="F170" s="75"/>
      <c r="G170" s="11"/>
    </row>
    <row r="171" spans="1:7">
      <c r="A171" s="72"/>
      <c r="B171" s="7"/>
      <c r="E171" s="76"/>
      <c r="F171" s="75"/>
      <c r="G171" s="11"/>
    </row>
    <row r="172" spans="1:7">
      <c r="A172" s="72"/>
      <c r="B172" s="7"/>
      <c r="E172" s="76"/>
      <c r="F172" s="75"/>
      <c r="G172" s="11"/>
    </row>
    <row r="173" spans="1:7">
      <c r="A173" s="72"/>
      <c r="B173" s="7"/>
      <c r="E173" s="76"/>
      <c r="F173" s="75"/>
      <c r="G173" s="11"/>
    </row>
    <row r="174" spans="1:7">
      <c r="A174" s="72"/>
      <c r="B174" s="7"/>
      <c r="E174" s="76"/>
      <c r="F174" s="75"/>
      <c r="G174" s="11"/>
    </row>
    <row r="175" spans="1:7">
      <c r="A175" s="72"/>
      <c r="B175" s="7"/>
      <c r="E175" s="76"/>
      <c r="F175" s="75"/>
      <c r="G175" s="11"/>
    </row>
    <row r="176" spans="1:7">
      <c r="A176" s="72"/>
      <c r="B176" s="7"/>
      <c r="E176" s="76"/>
      <c r="F176" s="75"/>
      <c r="G176" s="11"/>
    </row>
    <row r="177" spans="1:7">
      <c r="A177" s="72"/>
      <c r="B177" s="7"/>
      <c r="E177" s="76"/>
      <c r="F177" s="75"/>
      <c r="G177" s="11"/>
    </row>
    <row r="178" spans="1:7">
      <c r="A178" s="72"/>
      <c r="B178" s="7"/>
      <c r="E178" s="76"/>
      <c r="F178" s="75"/>
      <c r="G178" s="11"/>
    </row>
    <row r="179" spans="1:7">
      <c r="A179" s="72"/>
      <c r="B179" s="7"/>
      <c r="E179" s="76"/>
      <c r="F179" s="75"/>
      <c r="G179" s="11"/>
    </row>
    <row r="180" spans="1:7">
      <c r="A180" s="72"/>
      <c r="B180" s="7"/>
      <c r="E180" s="76"/>
      <c r="F180" s="75"/>
      <c r="G180" s="11"/>
    </row>
    <row r="181" spans="1:7">
      <c r="A181" s="72"/>
      <c r="B181" s="7"/>
      <c r="E181" s="76"/>
      <c r="F181" s="75"/>
      <c r="G181" s="11"/>
    </row>
    <row r="182" spans="1:7">
      <c r="A182" s="72"/>
      <c r="B182" s="7"/>
      <c r="E182" s="76"/>
      <c r="F182" s="75"/>
      <c r="G182" s="11"/>
    </row>
    <row r="183" spans="1:7">
      <c r="A183" s="72"/>
      <c r="B183" s="7"/>
      <c r="E183" s="76"/>
      <c r="F183" s="75"/>
      <c r="G183" s="11"/>
    </row>
    <row r="184" spans="1:7">
      <c r="A184" s="72"/>
      <c r="B184" s="7"/>
      <c r="E184" s="76"/>
      <c r="F184" s="75"/>
      <c r="G184" s="11"/>
    </row>
    <row r="185" spans="1:7">
      <c r="A185" s="72"/>
      <c r="B185" s="7"/>
      <c r="E185" s="76"/>
      <c r="F185" s="75"/>
      <c r="G185" s="11"/>
    </row>
    <row r="186" spans="1:7">
      <c r="A186" s="72"/>
      <c r="B186" s="7"/>
      <c r="E186" s="76"/>
      <c r="F186" s="75"/>
      <c r="G186" s="11"/>
    </row>
    <row r="187" spans="1:7">
      <c r="A187" s="72"/>
      <c r="B187" s="7"/>
      <c r="E187" s="76"/>
      <c r="F187" s="75"/>
      <c r="G187" s="11"/>
    </row>
    <row r="188" spans="1:7">
      <c r="A188" s="72"/>
      <c r="B188" s="7"/>
      <c r="E188" s="76"/>
      <c r="F188" s="75"/>
      <c r="G188" s="11"/>
    </row>
    <row r="189" spans="1:7">
      <c r="A189" s="72"/>
      <c r="B189" s="7"/>
      <c r="E189" s="76"/>
      <c r="F189" s="75"/>
      <c r="G189" s="11"/>
    </row>
    <row r="190" spans="1:7">
      <c r="A190" s="72"/>
      <c r="B190" s="7"/>
      <c r="E190" s="76"/>
      <c r="F190" s="75"/>
      <c r="G190" s="11"/>
    </row>
    <row r="191" spans="1:7">
      <c r="A191" s="72"/>
      <c r="B191" s="7"/>
      <c r="E191" s="76"/>
      <c r="F191" s="75"/>
      <c r="G191" s="11"/>
    </row>
    <row r="192" spans="1:7">
      <c r="A192" s="72"/>
      <c r="B192" s="7"/>
      <c r="E192" s="76"/>
      <c r="F192" s="75"/>
      <c r="G192" s="11"/>
    </row>
    <row r="193" spans="1:7">
      <c r="A193" s="72"/>
      <c r="B193" s="7"/>
      <c r="E193" s="76"/>
      <c r="F193" s="75"/>
      <c r="G193" s="11"/>
    </row>
    <row r="194" spans="1:7">
      <c r="A194" s="72"/>
      <c r="B194" s="7"/>
      <c r="E194" s="76"/>
      <c r="F194" s="75"/>
      <c r="G194" s="11"/>
    </row>
    <row r="195" spans="1:7">
      <c r="A195" s="72"/>
      <c r="B195" s="7"/>
      <c r="E195" s="76"/>
      <c r="F195" s="75"/>
      <c r="G195" s="11"/>
    </row>
    <row r="196" spans="1:7">
      <c r="A196" s="72"/>
      <c r="B196" s="7"/>
      <c r="E196" s="76"/>
      <c r="F196" s="75"/>
      <c r="G196" s="11"/>
    </row>
    <row r="197" spans="1:7">
      <c r="A197" s="72"/>
      <c r="B197" s="7"/>
      <c r="E197" s="76"/>
      <c r="F197" s="75"/>
      <c r="G197" s="11"/>
    </row>
    <row r="198" spans="1:7">
      <c r="A198" s="72"/>
      <c r="B198" s="7"/>
      <c r="E198" s="76"/>
      <c r="F198" s="75"/>
      <c r="G198" s="11"/>
    </row>
    <row r="199" spans="1:7">
      <c r="A199" s="72"/>
      <c r="B199" s="7"/>
      <c r="E199" s="76"/>
      <c r="F199" s="75"/>
      <c r="G199" s="11"/>
    </row>
    <row r="200" spans="1:7">
      <c r="A200" s="72"/>
      <c r="B200" s="7"/>
      <c r="E200" s="76"/>
      <c r="F200" s="75"/>
      <c r="G200" s="11"/>
    </row>
    <row r="201" spans="1:7">
      <c r="A201" s="72"/>
      <c r="B201" s="7"/>
      <c r="E201" s="76"/>
      <c r="F201" s="75"/>
      <c r="G201" s="11"/>
    </row>
    <row r="202" spans="1:7">
      <c r="A202" s="72"/>
      <c r="B202" s="7"/>
      <c r="E202" s="76"/>
      <c r="F202" s="75"/>
      <c r="G202" s="11"/>
    </row>
    <row r="203" spans="1:7">
      <c r="A203" s="72"/>
      <c r="B203" s="7"/>
      <c r="E203" s="76"/>
      <c r="F203" s="75"/>
      <c r="G203" s="11"/>
    </row>
    <row r="204" spans="1:7">
      <c r="A204" s="72"/>
      <c r="B204" s="7"/>
      <c r="E204" s="76"/>
      <c r="F204" s="75"/>
      <c r="G204" s="11"/>
    </row>
    <row r="205" spans="1:7">
      <c r="A205" s="72"/>
      <c r="B205" s="7"/>
      <c r="E205" s="76"/>
      <c r="F205" s="75"/>
      <c r="G205" s="11"/>
    </row>
    <row r="206" spans="1:7">
      <c r="A206" s="72"/>
      <c r="B206" s="7"/>
      <c r="E206" s="76"/>
      <c r="F206" s="75"/>
      <c r="G206" s="11"/>
    </row>
    <row r="207" spans="1:7">
      <c r="A207" s="72"/>
      <c r="B207" s="7"/>
      <c r="E207" s="76"/>
      <c r="F207" s="75"/>
      <c r="G207" s="11"/>
    </row>
    <row r="208" spans="1:7">
      <c r="A208" s="72"/>
      <c r="B208" s="7"/>
      <c r="E208" s="76"/>
      <c r="F208" s="75"/>
      <c r="G208" s="11"/>
    </row>
    <row r="209" spans="1:7">
      <c r="A209" s="72"/>
      <c r="B209" s="7"/>
      <c r="E209" s="76"/>
      <c r="F209" s="75"/>
      <c r="G209" s="11"/>
    </row>
    <row r="210" spans="1:7">
      <c r="A210" s="72"/>
      <c r="B210" s="7"/>
      <c r="E210" s="76"/>
      <c r="F210" s="75"/>
      <c r="G210" s="11"/>
    </row>
    <row r="211" spans="1:7">
      <c r="A211" s="72"/>
      <c r="B211" s="7"/>
      <c r="E211" s="76"/>
      <c r="F211" s="75"/>
      <c r="G211" s="11"/>
    </row>
    <row r="212" spans="1:7">
      <c r="A212" s="72"/>
      <c r="B212" s="7"/>
      <c r="E212" s="76"/>
      <c r="F212" s="75"/>
      <c r="G212" s="11"/>
    </row>
    <row r="213" spans="1:7">
      <c r="A213" s="72"/>
      <c r="B213" s="7"/>
      <c r="E213" s="76"/>
      <c r="F213" s="75"/>
      <c r="G213" s="11"/>
    </row>
    <row r="214" spans="1:7">
      <c r="A214" s="72"/>
      <c r="B214" s="7"/>
      <c r="E214" s="76"/>
      <c r="F214" s="75"/>
      <c r="G214" s="11"/>
    </row>
    <row r="215" spans="1:7">
      <c r="A215" s="72"/>
      <c r="B215" s="7"/>
      <c r="E215" s="76"/>
      <c r="F215" s="75"/>
      <c r="G215" s="11"/>
    </row>
    <row r="216" spans="1:7">
      <c r="A216" s="72"/>
      <c r="B216" s="7"/>
      <c r="E216" s="76"/>
      <c r="F216" s="75"/>
      <c r="G216" s="11"/>
    </row>
    <row r="217" spans="1:7">
      <c r="A217" s="72"/>
      <c r="B217" s="7"/>
      <c r="E217" s="76"/>
      <c r="F217" s="75"/>
      <c r="G217" s="11"/>
    </row>
    <row r="218" spans="1:7">
      <c r="A218" s="72"/>
      <c r="B218" s="7"/>
      <c r="E218" s="76"/>
      <c r="F218" s="75"/>
      <c r="G218" s="11"/>
    </row>
    <row r="219" spans="1:7">
      <c r="A219" s="72"/>
      <c r="B219" s="7"/>
      <c r="E219" s="76"/>
      <c r="F219" s="75"/>
      <c r="G219" s="11"/>
    </row>
    <row r="220" spans="1:7">
      <c r="A220" s="72"/>
      <c r="B220" s="7"/>
      <c r="E220" s="76"/>
      <c r="F220" s="75"/>
      <c r="G220" s="11"/>
    </row>
    <row r="221" spans="1:7">
      <c r="A221" s="72"/>
      <c r="B221" s="7"/>
      <c r="E221" s="76"/>
      <c r="F221" s="75"/>
      <c r="G221" s="11"/>
    </row>
    <row r="222" spans="1:7">
      <c r="A222" s="72"/>
      <c r="B222" s="7"/>
      <c r="E222" s="76"/>
      <c r="F222" s="75"/>
      <c r="G222" s="11"/>
    </row>
    <row r="223" spans="1:7">
      <c r="A223" s="72"/>
      <c r="B223" s="7"/>
      <c r="E223" s="76"/>
      <c r="F223" s="75"/>
      <c r="G223" s="11"/>
    </row>
    <row r="224" spans="1:7">
      <c r="A224" s="72"/>
      <c r="B224" s="7"/>
      <c r="E224" s="76"/>
      <c r="F224" s="75"/>
      <c r="G224" s="11"/>
    </row>
    <row r="225" spans="1:7">
      <c r="A225" s="72"/>
      <c r="B225" s="7"/>
      <c r="E225" s="76"/>
      <c r="F225" s="75"/>
      <c r="G225" s="11"/>
    </row>
    <row r="226" spans="1:7">
      <c r="A226" s="72"/>
      <c r="B226" s="7"/>
      <c r="E226" s="76"/>
      <c r="F226" s="75"/>
      <c r="G226" s="11"/>
    </row>
    <row r="227" spans="1:7">
      <c r="A227" s="72"/>
      <c r="B227" s="7"/>
      <c r="E227" s="76"/>
      <c r="F227" s="75"/>
      <c r="G227" s="11"/>
    </row>
    <row r="228" spans="1:7">
      <c r="A228" s="72"/>
      <c r="B228" s="7"/>
      <c r="E228" s="76"/>
      <c r="F228" s="75"/>
      <c r="G228" s="11"/>
    </row>
    <row r="229" spans="1:7">
      <c r="A229" s="72"/>
      <c r="B229" s="7"/>
      <c r="E229" s="76"/>
      <c r="F229" s="75"/>
      <c r="G229" s="11"/>
    </row>
    <row r="230" spans="1:7">
      <c r="A230" s="72"/>
      <c r="B230" s="7"/>
      <c r="E230" s="76"/>
      <c r="F230" s="75"/>
      <c r="G230" s="11"/>
    </row>
    <row r="231" spans="1:7">
      <c r="A231" s="72"/>
      <c r="B231" s="7"/>
      <c r="E231" s="76"/>
      <c r="F231" s="75"/>
      <c r="G231" s="11"/>
    </row>
    <row r="232" spans="1:7">
      <c r="A232" s="72"/>
      <c r="B232" s="7"/>
      <c r="E232" s="76"/>
      <c r="F232" s="75"/>
      <c r="G232" s="11"/>
    </row>
    <row r="233" spans="1:7">
      <c r="A233" s="72"/>
      <c r="B233" s="7"/>
      <c r="E233" s="76"/>
      <c r="F233" s="75"/>
      <c r="G233" s="11"/>
    </row>
    <row r="234" spans="1:7">
      <c r="A234" s="72"/>
      <c r="B234" s="7"/>
      <c r="E234" s="76"/>
      <c r="F234" s="75"/>
      <c r="G234" s="11"/>
    </row>
    <row r="235" spans="1:7">
      <c r="A235" s="72"/>
      <c r="B235" s="7"/>
      <c r="E235" s="76"/>
      <c r="F235" s="75"/>
      <c r="G235" s="11"/>
    </row>
    <row r="236" spans="1:7">
      <c r="A236" s="72"/>
      <c r="B236" s="7"/>
      <c r="E236" s="76"/>
      <c r="F236" s="75"/>
      <c r="G236" s="11"/>
    </row>
    <row r="237" spans="1:7">
      <c r="A237" s="72"/>
      <c r="B237" s="7"/>
      <c r="E237" s="76"/>
      <c r="F237" s="75"/>
      <c r="G237" s="11"/>
    </row>
    <row r="238" spans="1:7">
      <c r="A238" s="72"/>
      <c r="B238" s="7"/>
      <c r="E238" s="76"/>
      <c r="F238" s="75"/>
      <c r="G238" s="11"/>
    </row>
    <row r="239" spans="1:7">
      <c r="A239" s="72"/>
      <c r="B239" s="7"/>
      <c r="E239" s="76"/>
      <c r="F239" s="75"/>
      <c r="G239" s="11"/>
    </row>
    <row r="240" spans="1:7">
      <c r="A240" s="72"/>
      <c r="B240" s="7"/>
      <c r="E240" s="76"/>
      <c r="F240" s="75"/>
      <c r="G240" s="11"/>
    </row>
    <row r="241" spans="1:7">
      <c r="A241" s="72"/>
      <c r="B241" s="7"/>
      <c r="E241" s="76"/>
      <c r="F241" s="75"/>
      <c r="G241" s="11"/>
    </row>
    <row r="242" spans="1:7">
      <c r="A242" s="72"/>
      <c r="B242" s="7"/>
      <c r="E242" s="76"/>
      <c r="F242" s="75"/>
      <c r="G242" s="11"/>
    </row>
    <row r="243" spans="1:7">
      <c r="A243" s="72"/>
      <c r="B243" s="7"/>
      <c r="E243" s="76"/>
      <c r="F243" s="75"/>
      <c r="G243" s="11"/>
    </row>
    <row r="244" spans="1:7">
      <c r="A244" s="72"/>
      <c r="B244" s="7"/>
      <c r="E244" s="76"/>
      <c r="F244" s="75"/>
      <c r="G244" s="11"/>
    </row>
    <row r="245" spans="1:7">
      <c r="A245" s="72"/>
      <c r="B245" s="7"/>
      <c r="E245" s="76"/>
      <c r="F245" s="75"/>
      <c r="G245" s="11"/>
    </row>
    <row r="246" spans="1:7">
      <c r="A246" s="72"/>
      <c r="B246" s="7"/>
      <c r="E246" s="76"/>
      <c r="F246" s="75"/>
      <c r="G246" s="11"/>
    </row>
    <row r="247" spans="1:7">
      <c r="A247" s="72"/>
      <c r="B247" s="7"/>
      <c r="E247" s="76"/>
      <c r="F247" s="75"/>
      <c r="G247" s="11"/>
    </row>
    <row r="248" spans="1:7">
      <c r="A248" s="72"/>
      <c r="B248" s="7"/>
      <c r="E248" s="76"/>
      <c r="F248" s="75"/>
      <c r="G248" s="11"/>
    </row>
    <row r="249" spans="1:7">
      <c r="A249" s="72"/>
      <c r="B249" s="7"/>
      <c r="E249" s="76"/>
      <c r="F249" s="75"/>
      <c r="G249" s="11"/>
    </row>
    <row r="250" spans="1:7">
      <c r="A250" s="72"/>
      <c r="B250" s="7"/>
      <c r="E250" s="76"/>
      <c r="F250" s="75"/>
      <c r="G250" s="11"/>
    </row>
    <row r="251" spans="1:7">
      <c r="A251" s="72"/>
      <c r="B251" s="7"/>
      <c r="E251" s="76"/>
      <c r="F251" s="75"/>
      <c r="G251" s="11"/>
    </row>
    <row r="252" spans="1:7">
      <c r="A252" s="72"/>
      <c r="B252" s="7"/>
      <c r="E252" s="76"/>
      <c r="F252" s="75"/>
      <c r="G252" s="11"/>
    </row>
    <row r="253" spans="1:7">
      <c r="A253" s="72"/>
      <c r="B253" s="7"/>
      <c r="E253" s="76"/>
      <c r="F253" s="75"/>
      <c r="G253" s="11"/>
    </row>
    <row r="254" spans="1:7">
      <c r="A254" s="72"/>
      <c r="B254" s="7"/>
      <c r="E254" s="76"/>
      <c r="F254" s="75"/>
      <c r="G254" s="11"/>
    </row>
    <row r="255" spans="1:7">
      <c r="A255" s="72"/>
      <c r="B255" s="7"/>
      <c r="E255" s="76"/>
      <c r="F255" s="75"/>
      <c r="G255" s="11"/>
    </row>
    <row r="256" spans="1:7">
      <c r="A256" s="72"/>
      <c r="B256" s="7"/>
      <c r="E256" s="76"/>
      <c r="F256" s="75"/>
      <c r="G256" s="11"/>
    </row>
    <row r="257" spans="1:7">
      <c r="A257" s="72"/>
      <c r="B257" s="7"/>
      <c r="E257" s="76"/>
      <c r="F257" s="75"/>
      <c r="G257" s="11"/>
    </row>
    <row r="258" spans="1:7">
      <c r="A258" s="72"/>
      <c r="B258" s="7"/>
      <c r="E258" s="76"/>
      <c r="F258" s="75"/>
      <c r="G258" s="11"/>
    </row>
    <row r="259" spans="1:7">
      <c r="A259" s="72"/>
      <c r="B259" s="7"/>
      <c r="E259" s="76"/>
      <c r="F259" s="75"/>
      <c r="G259" s="11"/>
    </row>
    <row r="260" spans="1:7">
      <c r="A260" s="72"/>
      <c r="B260" s="7"/>
      <c r="E260" s="76"/>
      <c r="F260" s="75"/>
      <c r="G260" s="11"/>
    </row>
    <row r="261" spans="1:7">
      <c r="A261" s="72"/>
      <c r="B261" s="7"/>
      <c r="E261" s="76"/>
      <c r="F261" s="75"/>
      <c r="G261" s="11"/>
    </row>
    <row r="262" spans="1:7">
      <c r="A262" s="72"/>
      <c r="B262" s="7"/>
      <c r="E262" s="76"/>
      <c r="F262" s="75"/>
      <c r="G262" s="11"/>
    </row>
    <row r="263" spans="1:7">
      <c r="A263" s="72"/>
      <c r="B263" s="7"/>
      <c r="E263" s="76"/>
      <c r="F263" s="75"/>
      <c r="G263" s="11"/>
    </row>
    <row r="264" spans="1:7">
      <c r="A264" s="72"/>
      <c r="B264" s="7"/>
      <c r="E264" s="76"/>
      <c r="F264" s="75"/>
      <c r="G264" s="11"/>
    </row>
    <row r="265" spans="1:7">
      <c r="A265" s="72"/>
      <c r="B265" s="7"/>
      <c r="E265" s="76"/>
      <c r="F265" s="75"/>
      <c r="G265" s="11"/>
    </row>
    <row r="266" spans="1:7">
      <c r="A266" s="72"/>
      <c r="B266" s="7"/>
      <c r="E266" s="76"/>
      <c r="F266" s="75"/>
      <c r="G266" s="11"/>
    </row>
    <row r="267" spans="1:7">
      <c r="A267" s="72"/>
      <c r="B267" s="7"/>
      <c r="E267" s="76"/>
      <c r="F267" s="75"/>
      <c r="G267" s="11"/>
    </row>
    <row r="268" spans="1:7">
      <c r="A268" s="72"/>
      <c r="B268" s="7"/>
      <c r="E268" s="76"/>
      <c r="F268" s="75"/>
      <c r="G268" s="11"/>
    </row>
    <row r="269" spans="1:7">
      <c r="A269" s="72"/>
      <c r="B269" s="7"/>
      <c r="E269" s="76"/>
      <c r="F269" s="75"/>
      <c r="G269" s="11"/>
    </row>
    <row r="270" spans="1:7">
      <c r="A270" s="72"/>
      <c r="B270" s="7"/>
      <c r="E270" s="76"/>
      <c r="F270" s="75"/>
      <c r="G270" s="11"/>
    </row>
    <row r="271" spans="1:7">
      <c r="A271" s="72"/>
      <c r="B271" s="7"/>
      <c r="E271" s="76"/>
      <c r="F271" s="75"/>
      <c r="G271" s="11"/>
    </row>
    <row r="272" spans="1:7">
      <c r="A272" s="72"/>
      <c r="B272" s="7"/>
      <c r="E272" s="76"/>
      <c r="F272" s="75"/>
      <c r="G272" s="11"/>
    </row>
    <row r="273" spans="1:7">
      <c r="A273" s="72"/>
      <c r="B273" s="7"/>
      <c r="E273" s="76"/>
      <c r="F273" s="75"/>
      <c r="G273" s="11"/>
    </row>
    <row r="274" spans="1:7">
      <c r="A274" s="72"/>
      <c r="B274" s="7"/>
      <c r="E274" s="76"/>
      <c r="F274" s="75"/>
      <c r="G274" s="11"/>
    </row>
    <row r="275" spans="1:7">
      <c r="A275" s="72"/>
      <c r="B275" s="7"/>
      <c r="E275" s="76"/>
      <c r="F275" s="75"/>
      <c r="G275" s="11"/>
    </row>
    <row r="276" spans="1:7">
      <c r="A276" s="72"/>
      <c r="B276" s="7"/>
      <c r="E276" s="76"/>
      <c r="F276" s="75"/>
      <c r="G276" s="11"/>
    </row>
    <row r="277" spans="1:7">
      <c r="A277" s="72"/>
      <c r="B277" s="7"/>
      <c r="E277" s="76"/>
      <c r="F277" s="75"/>
      <c r="G277" s="11"/>
    </row>
    <row r="278" spans="1:7">
      <c r="A278" s="72"/>
      <c r="B278" s="7"/>
      <c r="E278" s="76"/>
      <c r="F278" s="75"/>
      <c r="G278" s="11"/>
    </row>
    <row r="279" spans="1:7">
      <c r="A279" s="72"/>
      <c r="B279" s="7"/>
      <c r="E279" s="76"/>
      <c r="F279" s="75"/>
      <c r="G279" s="11"/>
    </row>
    <row r="280" spans="1:7">
      <c r="A280" s="72"/>
      <c r="B280" s="7"/>
      <c r="E280" s="76"/>
      <c r="F280" s="75"/>
      <c r="G280" s="11"/>
    </row>
    <row r="281" spans="1:7">
      <c r="A281" s="72"/>
      <c r="B281" s="7"/>
      <c r="E281" s="76"/>
      <c r="F281" s="75"/>
      <c r="G281" s="11"/>
    </row>
    <row r="282" spans="1:7">
      <c r="A282" s="72"/>
      <c r="B282" s="7"/>
      <c r="E282" s="76"/>
      <c r="F282" s="75"/>
      <c r="G282" s="11"/>
    </row>
    <row r="283" spans="1:7">
      <c r="A283" s="72"/>
      <c r="B283" s="7"/>
      <c r="E283" s="76"/>
      <c r="F283" s="75"/>
      <c r="G283" s="11"/>
    </row>
    <row r="284" spans="1:7">
      <c r="A284" s="72"/>
      <c r="B284" s="7"/>
      <c r="E284" s="76"/>
      <c r="F284" s="75"/>
      <c r="G284" s="11"/>
    </row>
    <row r="285" spans="1:7">
      <c r="A285" s="72"/>
      <c r="B285" s="7"/>
      <c r="E285" s="76"/>
      <c r="F285" s="75"/>
      <c r="G285" s="11"/>
    </row>
    <row r="286" spans="1:7">
      <c r="A286" s="72"/>
      <c r="B286" s="7"/>
      <c r="E286" s="76"/>
      <c r="F286" s="75"/>
      <c r="G286" s="11"/>
    </row>
    <row r="287" spans="1:7">
      <c r="A287" s="72"/>
      <c r="B287" s="7"/>
      <c r="E287" s="76"/>
      <c r="F287" s="75"/>
      <c r="G287" s="11"/>
    </row>
    <row r="288" spans="1:7">
      <c r="A288" s="72"/>
      <c r="B288" s="7"/>
      <c r="E288" s="76"/>
      <c r="F288" s="75"/>
      <c r="G288" s="11"/>
    </row>
    <row r="289" spans="1:7">
      <c r="A289" s="72"/>
      <c r="B289" s="7"/>
      <c r="E289" s="76"/>
      <c r="F289" s="75"/>
      <c r="G289" s="11"/>
    </row>
    <row r="290" spans="1:7">
      <c r="A290" s="72"/>
      <c r="B290" s="7"/>
      <c r="E290" s="76"/>
      <c r="F290" s="75"/>
      <c r="G290" s="11"/>
    </row>
    <row r="291" spans="1:7">
      <c r="A291" s="72"/>
      <c r="B291" s="7"/>
      <c r="E291" s="76"/>
      <c r="F291" s="75"/>
      <c r="G291" s="11"/>
    </row>
    <row r="292" spans="1:7">
      <c r="A292" s="72"/>
      <c r="B292" s="7"/>
      <c r="E292" s="76"/>
      <c r="F292" s="75"/>
      <c r="G292" s="11"/>
    </row>
    <row r="293" spans="1:7">
      <c r="A293" s="72"/>
      <c r="B293" s="7"/>
      <c r="E293" s="76"/>
      <c r="F293" s="75"/>
      <c r="G293" s="11"/>
    </row>
    <row r="294" spans="1:7">
      <c r="A294" s="72"/>
      <c r="B294" s="7"/>
      <c r="E294" s="76"/>
      <c r="F294" s="75"/>
      <c r="G294" s="11"/>
    </row>
    <row r="295" spans="1:7">
      <c r="A295" s="72"/>
      <c r="B295" s="7"/>
      <c r="E295" s="76"/>
      <c r="F295" s="75"/>
      <c r="G295" s="11"/>
    </row>
    <row r="296" spans="1:7">
      <c r="A296" s="72"/>
      <c r="B296" s="7"/>
      <c r="E296" s="76"/>
      <c r="F296" s="75"/>
      <c r="G296" s="11"/>
    </row>
    <row r="297" spans="1:7">
      <c r="A297" s="72"/>
      <c r="B297" s="7"/>
      <c r="E297" s="76"/>
      <c r="F297" s="75"/>
      <c r="G297" s="11"/>
    </row>
    <row r="298" spans="1:7">
      <c r="A298" s="72"/>
      <c r="B298" s="7"/>
      <c r="E298" s="76"/>
      <c r="F298" s="75"/>
      <c r="G298" s="11"/>
    </row>
    <row r="299" spans="1:7">
      <c r="A299" s="72"/>
      <c r="B299" s="7"/>
      <c r="E299" s="76"/>
      <c r="F299" s="75"/>
      <c r="G299" s="11"/>
    </row>
    <row r="300" spans="1:7">
      <c r="A300" s="72"/>
      <c r="B300" s="7"/>
      <c r="E300" s="76"/>
      <c r="F300" s="75"/>
      <c r="G300" s="11"/>
    </row>
    <row r="301" spans="1:7">
      <c r="A301" s="72"/>
      <c r="B301" s="7"/>
      <c r="E301" s="76"/>
      <c r="F301" s="75"/>
      <c r="G301" s="11"/>
    </row>
    <row r="302" spans="1:7">
      <c r="A302" s="72"/>
      <c r="B302" s="7"/>
      <c r="E302" s="76"/>
      <c r="F302" s="75"/>
      <c r="G302" s="11"/>
    </row>
    <row r="303" spans="1:7">
      <c r="A303" s="72"/>
      <c r="B303" s="7"/>
      <c r="E303" s="76"/>
      <c r="F303" s="75"/>
      <c r="G303" s="11"/>
    </row>
    <row r="304" spans="1:7">
      <c r="A304" s="72"/>
      <c r="B304" s="7"/>
      <c r="E304" s="76"/>
      <c r="F304" s="75"/>
      <c r="G304" s="11"/>
    </row>
    <row r="305" spans="1:7">
      <c r="A305" s="72"/>
      <c r="B305" s="7"/>
      <c r="E305" s="76"/>
      <c r="F305" s="75"/>
      <c r="G305" s="11"/>
    </row>
    <row r="306" spans="1:7">
      <c r="A306" s="72"/>
      <c r="B306" s="7"/>
      <c r="E306" s="76"/>
      <c r="F306" s="112"/>
      <c r="G306" s="11"/>
    </row>
    <row r="307" spans="1:7">
      <c r="A307" s="72"/>
      <c r="B307" s="7"/>
      <c r="E307" s="76"/>
      <c r="F307" s="112"/>
      <c r="G307" s="11"/>
    </row>
    <row r="308" spans="1:7">
      <c r="A308" s="72"/>
      <c r="B308" s="7"/>
      <c r="E308" s="76"/>
      <c r="F308" s="75"/>
      <c r="G308" s="11"/>
    </row>
    <row r="309" spans="1:7">
      <c r="A309" s="72"/>
      <c r="B309" s="7"/>
      <c r="E309" s="76"/>
      <c r="F309" s="75"/>
      <c r="G309" s="11"/>
    </row>
    <row r="310" spans="1:7">
      <c r="A310" s="72"/>
      <c r="B310" s="7"/>
      <c r="E310" s="76"/>
      <c r="F310" s="75"/>
      <c r="G310" s="11"/>
    </row>
    <row r="311" spans="1:7">
      <c r="A311" s="72"/>
      <c r="B311" s="7"/>
      <c r="E311" s="76"/>
      <c r="F311" s="75"/>
      <c r="G311" s="11"/>
    </row>
    <row r="312" spans="1:7">
      <c r="A312" s="72"/>
      <c r="B312" s="7"/>
      <c r="E312" s="76"/>
      <c r="F312" s="75"/>
      <c r="G312" s="11"/>
    </row>
    <row r="313" spans="1:7">
      <c r="A313" s="72"/>
      <c r="B313" s="7"/>
      <c r="E313" s="76"/>
      <c r="F313" s="75"/>
      <c r="G313" s="11"/>
    </row>
    <row r="314" spans="1:7">
      <c r="A314" s="72"/>
      <c r="B314" s="7"/>
      <c r="E314" s="76"/>
      <c r="F314" s="75"/>
      <c r="G314" s="11"/>
    </row>
    <row r="315" spans="1:7">
      <c r="A315" s="72"/>
      <c r="B315" s="7"/>
      <c r="E315" s="76"/>
      <c r="F315" s="75"/>
      <c r="G315" s="11"/>
    </row>
  </sheetData>
  <phoneticPr fontId="6" type="noConversion"/>
  <pageMargins left="0.7" right="0.7" top="0.75" bottom="0.75" header="0.3" footer="0.3"/>
  <pageSetup paperSize="9" orientation="portrait" r:id="rId1"/>
  <headerFooter>
    <oddHeader>&amp;R&amp;A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</sheetPr>
  <dimension ref="A1:E137"/>
  <sheetViews>
    <sheetView zoomScaleNormal="100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7.28515625" style="5" customWidth="1"/>
    <col min="2" max="2" width="15.140625" style="7" customWidth="1"/>
    <col min="3" max="3" width="39.5703125" style="4" bestFit="1" customWidth="1"/>
    <col min="4" max="4" width="56.7109375" style="4" bestFit="1" customWidth="1"/>
    <col min="5" max="5" width="56.7109375" style="4" customWidth="1"/>
  </cols>
  <sheetData>
    <row r="1" spans="1:5">
      <c r="A1" s="2" t="s">
        <v>0</v>
      </c>
      <c r="B1" s="13" t="s">
        <v>14</v>
      </c>
      <c r="C1" s="2" t="s">
        <v>37</v>
      </c>
      <c r="D1" s="2" t="s">
        <v>36</v>
      </c>
      <c r="E1" s="9" t="s">
        <v>69</v>
      </c>
    </row>
    <row r="3" spans="1:5">
      <c r="A3" s="82"/>
    </row>
    <row r="5" spans="1:5">
      <c r="A5" s="82"/>
    </row>
    <row r="6" spans="1:5">
      <c r="A6" s="82"/>
    </row>
    <row r="44" spans="1:1">
      <c r="A44" s="82"/>
    </row>
    <row r="52" spans="1:1">
      <c r="A52" s="82"/>
    </row>
    <row r="81" spans="1:1">
      <c r="A81" s="82"/>
    </row>
    <row r="137" spans="3:5">
      <c r="C137" s="8"/>
      <c r="D137" s="8"/>
      <c r="E137" s="8"/>
    </row>
  </sheetData>
  <pageMargins left="0.7" right="0.7" top="0.75" bottom="0.75" header="0.3" footer="0.3"/>
  <pageSetup paperSize="9" orientation="portrait" r:id="rId1"/>
  <headerFooter>
    <oddHeader>&amp;R&amp;A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</sheetPr>
  <dimension ref="A1:R10"/>
  <sheetViews>
    <sheetView showGridLines="0" workbookViewId="0">
      <selection activeCell="O14" sqref="O14"/>
    </sheetView>
  </sheetViews>
  <sheetFormatPr baseColWidth="10" defaultColWidth="9.140625" defaultRowHeight="15"/>
  <cols>
    <col min="1" max="1" width="10.42578125" style="1" bestFit="1" customWidth="1"/>
    <col min="2" max="2" width="27.5703125" style="1" bestFit="1" customWidth="1"/>
    <col min="3" max="3" width="23.85546875" style="1" customWidth="1"/>
    <col min="4" max="5" width="13.140625" style="1" bestFit="1" customWidth="1"/>
    <col min="6" max="6" width="11" style="1" customWidth="1"/>
    <col min="7" max="7" width="12.42578125" style="1" bestFit="1" customWidth="1"/>
    <col min="8" max="10" width="9.140625" style="1"/>
    <col min="11" max="11" width="10.7109375" style="1" bestFit="1" customWidth="1"/>
    <col min="12" max="13" width="9.140625" style="1" customWidth="1"/>
    <col min="14" max="14" width="10.85546875" style="1" customWidth="1"/>
    <col min="15" max="15" width="11.7109375" style="1" customWidth="1"/>
    <col min="16" max="16" width="10.7109375" style="1" customWidth="1"/>
    <col min="17" max="17" width="13.140625" style="1" customWidth="1"/>
    <col min="18" max="18" width="7" style="1" customWidth="1"/>
  </cols>
  <sheetData>
    <row r="1" spans="1:18" s="18" customFormat="1" ht="59.25" customHeight="1">
      <c r="A1" s="22" t="s">
        <v>49</v>
      </c>
      <c r="B1" s="23" t="s">
        <v>42</v>
      </c>
      <c r="C1" s="23" t="s">
        <v>3</v>
      </c>
      <c r="D1" s="23" t="s">
        <v>50</v>
      </c>
      <c r="E1" s="23" t="s">
        <v>51</v>
      </c>
      <c r="F1" s="23" t="s">
        <v>52</v>
      </c>
      <c r="G1" s="23" t="s">
        <v>46</v>
      </c>
      <c r="H1" s="22" t="s">
        <v>53</v>
      </c>
      <c r="I1" s="23" t="s">
        <v>54</v>
      </c>
      <c r="J1" s="23" t="s">
        <v>55</v>
      </c>
      <c r="K1" s="23" t="s">
        <v>56</v>
      </c>
      <c r="L1" s="23" t="s">
        <v>57</v>
      </c>
      <c r="M1" s="23" t="s">
        <v>58</v>
      </c>
      <c r="N1" s="23" t="s">
        <v>59</v>
      </c>
      <c r="O1" s="22" t="s">
        <v>60</v>
      </c>
      <c r="P1" s="23" t="s">
        <v>61</v>
      </c>
      <c r="Q1" s="23" t="s">
        <v>62</v>
      </c>
      <c r="R1" s="23" t="s">
        <v>63</v>
      </c>
    </row>
    <row r="2" spans="1:18">
      <c r="A2" s="14"/>
      <c r="B2" s="15"/>
      <c r="C2" s="15"/>
      <c r="D2" s="21"/>
      <c r="E2" s="24"/>
      <c r="F2" s="19"/>
      <c r="G2" s="15"/>
      <c r="H2" s="14"/>
      <c r="I2" s="15"/>
      <c r="J2" s="15"/>
      <c r="K2" s="27"/>
      <c r="L2" s="15"/>
      <c r="M2" s="19"/>
      <c r="N2" s="15"/>
      <c r="O2" s="14"/>
      <c r="P2" s="15"/>
      <c r="Q2" s="15"/>
      <c r="R2" s="19"/>
    </row>
    <row r="3" spans="1:18">
      <c r="A3" s="16"/>
      <c r="B3" s="17"/>
      <c r="C3" s="17"/>
      <c r="D3" s="25"/>
      <c r="E3" s="26"/>
      <c r="F3" s="20"/>
      <c r="G3" s="17"/>
      <c r="H3" s="16"/>
      <c r="I3" s="17"/>
      <c r="J3" s="17"/>
      <c r="K3" s="28"/>
      <c r="L3" s="17"/>
      <c r="M3" s="20"/>
      <c r="N3" s="17"/>
      <c r="O3" s="16"/>
      <c r="P3" s="17"/>
      <c r="Q3" s="17"/>
      <c r="R3" s="20"/>
    </row>
    <row r="4" spans="1:18">
      <c r="A4" s="14"/>
      <c r="B4" s="15"/>
      <c r="C4" s="15"/>
      <c r="D4" s="21"/>
      <c r="E4" s="24"/>
      <c r="F4" s="19"/>
      <c r="G4" s="15"/>
      <c r="H4" s="14"/>
      <c r="I4" s="15"/>
      <c r="J4" s="15"/>
      <c r="K4" s="27"/>
      <c r="L4" s="15"/>
      <c r="M4" s="19"/>
      <c r="N4" s="15"/>
      <c r="O4" s="14"/>
      <c r="P4" s="15"/>
      <c r="Q4" s="15"/>
      <c r="R4" s="20"/>
    </row>
    <row r="5" spans="1:18">
      <c r="A5" s="16"/>
      <c r="B5" s="17"/>
      <c r="C5" s="17"/>
      <c r="D5" s="25"/>
      <c r="E5" s="26"/>
      <c r="F5" s="20"/>
      <c r="G5" s="17"/>
      <c r="H5" s="16"/>
      <c r="I5" s="17"/>
      <c r="J5" s="17"/>
      <c r="K5" s="28"/>
      <c r="L5" s="17"/>
      <c r="M5" s="20"/>
      <c r="N5" s="17"/>
      <c r="O5" s="16"/>
      <c r="P5" s="17"/>
      <c r="Q5" s="17"/>
      <c r="R5" s="20"/>
    </row>
    <row r="6" spans="1:18">
      <c r="A6" s="14"/>
      <c r="B6" s="15"/>
      <c r="C6" s="15"/>
      <c r="D6" s="21"/>
      <c r="E6" s="24"/>
      <c r="F6" s="19"/>
      <c r="G6" s="15"/>
      <c r="H6" s="14"/>
      <c r="I6" s="15"/>
      <c r="J6" s="15"/>
      <c r="K6" s="27"/>
      <c r="L6" s="15"/>
      <c r="M6" s="19"/>
      <c r="N6" s="15"/>
      <c r="O6" s="14"/>
      <c r="P6" s="15"/>
      <c r="Q6" s="15"/>
      <c r="R6" s="19"/>
    </row>
    <row r="7" spans="1:18">
      <c r="A7" s="16"/>
      <c r="B7" s="17"/>
      <c r="C7" s="17"/>
      <c r="D7" s="25"/>
      <c r="E7" s="26"/>
      <c r="F7" s="20"/>
      <c r="G7" s="17"/>
      <c r="H7" s="16"/>
      <c r="I7" s="17"/>
      <c r="J7" s="17"/>
      <c r="K7" s="28"/>
      <c r="L7" s="17"/>
      <c r="M7" s="20"/>
      <c r="N7" s="17"/>
      <c r="O7" s="16"/>
      <c r="P7" s="17"/>
      <c r="Q7" s="17"/>
      <c r="R7" s="20"/>
    </row>
    <row r="8" spans="1:18">
      <c r="A8" s="14"/>
      <c r="B8" s="15"/>
      <c r="C8" s="15"/>
      <c r="D8" s="21"/>
      <c r="E8" s="24"/>
      <c r="F8" s="19"/>
      <c r="G8" s="15"/>
      <c r="H8" s="14"/>
      <c r="I8" s="15"/>
      <c r="J8" s="15"/>
      <c r="K8" s="27"/>
      <c r="L8" s="15"/>
      <c r="M8" s="19"/>
      <c r="N8" s="15"/>
      <c r="O8" s="14"/>
      <c r="P8" s="15"/>
      <c r="Q8" s="15"/>
      <c r="R8" s="21"/>
    </row>
    <row r="9" spans="1:18">
      <c r="A9" s="16"/>
      <c r="B9" s="17"/>
      <c r="C9" s="17"/>
      <c r="D9" s="25"/>
      <c r="E9" s="26"/>
      <c r="F9" s="20"/>
      <c r="G9" s="17"/>
      <c r="H9" s="16"/>
      <c r="I9" s="17"/>
      <c r="J9" s="17"/>
      <c r="K9" s="28"/>
      <c r="L9" s="17"/>
      <c r="M9" s="20"/>
      <c r="N9" s="17"/>
      <c r="O9" s="16"/>
      <c r="P9" s="17"/>
      <c r="Q9" s="17"/>
      <c r="R9" s="20"/>
    </row>
    <row r="10" spans="1:18">
      <c r="A10" s="14"/>
      <c r="B10" s="15"/>
      <c r="C10" s="15"/>
      <c r="D10" s="21"/>
      <c r="E10" s="24"/>
      <c r="F10" s="19"/>
      <c r="G10" s="15"/>
      <c r="H10" s="14"/>
      <c r="I10" s="15"/>
      <c r="J10" s="15"/>
      <c r="K10" s="27"/>
      <c r="L10" s="15"/>
      <c r="M10" s="19"/>
      <c r="N10" s="15"/>
      <c r="O10" s="14"/>
      <c r="P10" s="15"/>
      <c r="Q10" s="15"/>
      <c r="R10" s="21"/>
    </row>
  </sheetData>
  <conditionalFormatting sqref="H2:K4">
    <cfRule type="cellIs" dxfId="7" priority="8" operator="greaterThan">
      <formula>$G$2</formula>
    </cfRule>
  </conditionalFormatting>
  <conditionalFormatting sqref="K5:M7">
    <cfRule type="cellIs" dxfId="6" priority="7" operator="greaterThan">
      <formula>$G$5</formula>
    </cfRule>
  </conditionalFormatting>
  <conditionalFormatting sqref="R2:R7">
    <cfRule type="cellIs" dxfId="5" priority="6" operator="equal">
      <formula>0</formula>
    </cfRule>
  </conditionalFormatting>
  <conditionalFormatting sqref="N2:O4 O5:O7">
    <cfRule type="cellIs" dxfId="4" priority="5" operator="greaterThan">
      <formula>60000</formula>
    </cfRule>
  </conditionalFormatting>
  <conditionalFormatting sqref="O2:O7">
    <cfRule type="cellIs" dxfId="3" priority="4" operator="greaterThan">
      <formula>0</formula>
    </cfRule>
  </conditionalFormatting>
  <conditionalFormatting sqref="K8:M9">
    <cfRule type="cellIs" dxfId="2" priority="3" operator="greaterThan">
      <formula>$G$5</formula>
    </cfRule>
  </conditionalFormatting>
  <conditionalFormatting sqref="O8">
    <cfRule type="cellIs" dxfId="1" priority="2" operator="greaterThan">
      <formula>60000</formula>
    </cfRule>
  </conditionalFormatting>
  <conditionalFormatting sqref="O8">
    <cfRule type="cellIs" dxfId="0" priority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FORMULAIRE</vt:lpstr>
      <vt:lpstr>LISTE VEH</vt:lpstr>
      <vt:lpstr>FACTURATION VEH</vt:lpstr>
      <vt:lpstr>PRISE EN CHARGE</vt:lpstr>
      <vt:lpstr>SUIVI KM COMMERCIAUX</vt:lpstr>
      <vt:lpstr>ENTRETIEN</vt:lpstr>
      <vt:lpstr>IMMAT</vt:lpstr>
      <vt:lpstr>IMMATRICULATION</vt:lpstr>
      <vt:lpstr>'LISTE VEH'!LISTEVEH</vt:lpstr>
      <vt:lpstr>RECH_SERV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LOUIS</dc:creator>
  <cp:lastModifiedBy>Robert</cp:lastModifiedBy>
  <cp:lastPrinted>2021-08-17T14:28:17Z</cp:lastPrinted>
  <dcterms:created xsi:type="dcterms:W3CDTF">2015-06-05T18:19:34Z</dcterms:created>
  <dcterms:modified xsi:type="dcterms:W3CDTF">2022-02-11T16:52:00Z</dcterms:modified>
</cp:coreProperties>
</file>