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updateLinks="never" codeName="ThisWorkbook"/>
  <bookViews>
    <workbookView xWindow="0" yWindow="0" windowWidth="20490" windowHeight="7755"/>
  </bookViews>
  <sheets>
    <sheet name="Effectif" sheetId="1" r:id="rId1"/>
    <sheet name="Argent de poche semi autonomie" sheetId="24" r:id="rId2"/>
    <sheet name="Argent de poche collectif" sheetId="4" r:id="rId3"/>
    <sheet name="Paramètres" sheetId="11" r:id="rId4"/>
  </sheets>
  <definedNames>
    <definedName name="_xlnm._FilterDatabase" localSheetId="0" hidden="1">Effectif!$A$1:$Z$67</definedName>
    <definedName name="A._BRIAND">Paramètres!$E$26:$E$29</definedName>
    <definedName name="A._FRERET">Paramètres!$C$2:$C$3</definedName>
    <definedName name="A._HEBERT">Paramètres!$E$32:$E$34</definedName>
    <definedName name="Accueil">Paramètres!$G$47:$G$50</definedName>
    <definedName name="Apprentissage">Paramètres!$A$35</definedName>
    <definedName name="Autre">Paramètres!$C$59:$C$60</definedName>
    <definedName name="CFA">Paramètres!$G$25:$G$38</definedName>
    <definedName name="Choix">Paramètres!$L$2:$L$3</definedName>
    <definedName name="Classe_de_CFA">Paramètres!$G$26:$G$37</definedName>
    <definedName name="Collectif">Paramètres!$G$42:$G$43</definedName>
    <definedName name="College">Paramètres!$A$20:$A$25</definedName>
    <definedName name="D._CHAHARANE">Paramètres!$D$2:$D$3</definedName>
    <definedName name="E._MOULINET">Paramètres!$E$2:$E$3</definedName>
    <definedName name="EDUCATEUR">Paramètres!$J$2:$J$5</definedName>
    <definedName name="FRERET">Paramètres!$C$2:$C$3</definedName>
    <definedName name="G._POLITZER">Paramètres!$C$21:$C$24</definedName>
    <definedName name="H._DUNANT">Paramètres!$C$28:$C$31</definedName>
    <definedName name="HORTICOLE">Paramètres!$E$38:$E$40</definedName>
    <definedName name="IEF">Paramètres!$A$2:$A$8</definedName>
    <definedName name="J._CADIN">Paramètres!$F$2:$F$4</definedName>
    <definedName name="J._JAURES">Paramètres!$C$35:$C$38</definedName>
    <definedName name="L._SEDAR_SENGHOR">Paramètres!$E$44:$E$46</definedName>
    <definedName name="Lycee">Paramètres!$A$28:$A$32</definedName>
    <definedName name="Lycee_professionnel">Paramètres!$A$38:$A$39</definedName>
    <definedName name="M._LEROY">Paramètres!$E$50:$E$52</definedName>
    <definedName name="M_BROSSET">Paramètres!$G$2:$G$4</definedName>
    <definedName name="Mesure">Paramètres!$I$36:$I$37</definedName>
    <definedName name="NAVARRE">Paramètres!$C$42:$C$45</definedName>
    <definedName name="P._BERT">Paramètres!$C$49:$C$52</definedName>
    <definedName name="PAMIE">Paramètres!$I$25:$I$32</definedName>
    <definedName name="S._LACOSTE">Paramètres!$H$2:$H$4</definedName>
    <definedName name="Scolarite">Paramètres!$A$12:$A$16</definedName>
    <definedName name="Semi_autonomie">Paramètres!$I$41</definedName>
    <definedName name="St_MICHEL">Paramètres!$C$55:$C$56</definedName>
    <definedName name="Titre_15">Paramètres!$C$7:$C$10</definedName>
    <definedName name="Titre_16">Paramètres!$E$7:$E$9</definedName>
    <definedName name="V._LECUYER">Paramètres!$I$2:$I$4</definedName>
    <definedName name="Z_26DC2184_67CB_4112_A384_C1E86F3AEC3F_.wvu.FilterData" localSheetId="0" hidden="1">Effectif!$A$1:$Z$67</definedName>
    <definedName name="Z_2D17AA9F_28C5_47B9_B582_31047B6D7CD1_.wvu.Cols" localSheetId="0" hidden="1">Effectif!$C:$C,Effectif!$I:$I,Effectif!#REF!,Effectif!#REF!,Effectif!$Y:$Y</definedName>
    <definedName name="Z_2D17AA9F_28C5_47B9_B582_31047B6D7CD1_.wvu.FilterData" localSheetId="0" hidden="1">Effectif!$A$1:$Z$67</definedName>
    <definedName name="Z_2D17AA9F_28C5_47B9_B582_31047B6D7CD1_.wvu.PrintArea" localSheetId="2" hidden="1">'Argent de poche collectif'!$B$2:$F$2</definedName>
    <definedName name="Z_45FAC4E9_01F5_48F9_AF57_4C2D450C8896_.wvu.Cols" localSheetId="0" hidden="1">Effectif!$C:$C,Effectif!$I:$I,Effectif!#REF!,Effectif!#REF!,Effectif!$Y:$Y</definedName>
    <definedName name="Z_45FAC4E9_01F5_48F9_AF57_4C2D450C8896_.wvu.FilterData" localSheetId="0" hidden="1">Effectif!$A$1:$Z$67</definedName>
    <definedName name="Z_45FAC4E9_01F5_48F9_AF57_4C2D450C8896_.wvu.PrintArea" localSheetId="2" hidden="1">'Argent de poche collectif'!$B$2:$F$2</definedName>
    <definedName name="Z_B79754BA_48D4_409F_8EEF_31EA32084753_.wvu.FilterData" localSheetId="0" hidden="1">Effectif!$A$1:$Z$67</definedName>
    <definedName name="Z_EE943BA9_0B80_4629_8DFD_5400001CD553_.wvu.Cols" localSheetId="0" hidden="1">Effectif!$C:$C,Effectif!#REF!,Effectif!#REF!,Effectif!#REF!,Effectif!$Y:$Y</definedName>
    <definedName name="Z_EE943BA9_0B80_4629_8DFD_5400001CD553_.wvu.FilterData" localSheetId="0" hidden="1">Effectif!$A$1:$Z$67</definedName>
    <definedName name="Z_EE943BA9_0B80_4629_8DFD_5400001CD553_.wvu.PrintArea" localSheetId="2" hidden="1">'Argent de poche collectif'!$B$2:$H$2</definedName>
    <definedName name="_xlnm.Print_Area" localSheetId="2">'Argent de poche collectif'!$A$1:$H$2</definedName>
  </definedNames>
  <calcPr calcId="145621"/>
  <customWorkbookViews>
    <customWorkbookView name="Harold LETESSIER - Association l'Abri - Affichage personnalisé" guid="{EE943BA9-0B80-4629-8DFD-5400001CD553}" mergeInterval="0" personalView="1" maximized="1" xWindow="1358" yWindow="-352" windowWidth="1936" windowHeight="1056" activeSheetId="1"/>
    <customWorkbookView name="Laura GUIGNARD - Association l'Abri - Affichage personnalisé" guid="{2D17AA9F-28C5-47B9-B582-31047B6D7CD1}" mergeInterval="0" personalView="1" maximized="1" xWindow="-8" yWindow="-8" windowWidth="1936" windowHeight="1056" activeSheetId="1"/>
    <customWorkbookView name="Johann FASAN-GALLIOT - Association l'Abri - Affichage personnalisé" guid="{45FAC4E9-01F5-48F9-AF57-4C2D450C8896}" mergeInterval="0" personalView="1" maximized="1" xWindow="-8" yWindow="-8" windowWidth="1936" windowHeight="1056" activeSheetId="1"/>
  </customWorkbookViews>
</workbook>
</file>

<file path=xl/calcChain.xml><?xml version="1.0" encoding="utf-8"?>
<calcChain xmlns="http://schemas.openxmlformats.org/spreadsheetml/2006/main">
  <c r="R6" i="1" l="1"/>
  <c r="R12" i="1"/>
  <c r="F1" i="24"/>
  <c r="L12" i="1" l="1"/>
  <c r="E12" i="1"/>
  <c r="L11" i="1" l="1"/>
  <c r="E11" i="1"/>
  <c r="L43" i="1"/>
  <c r="E43" i="1"/>
  <c r="L56" i="1"/>
  <c r="E56" i="1"/>
  <c r="L38" i="1"/>
  <c r="E38" i="1"/>
  <c r="S62" i="1" l="1"/>
  <c r="R62" i="1"/>
  <c r="E62" i="1"/>
  <c r="E40" i="1"/>
  <c r="L29" i="1" l="1"/>
  <c r="E29" i="1"/>
  <c r="E6" i="1" l="1"/>
  <c r="C6" i="1"/>
  <c r="L6" i="1"/>
  <c r="S6" i="1"/>
  <c r="C12" i="1"/>
  <c r="S12" i="1"/>
  <c r="L4" i="1" l="1"/>
  <c r="E4" i="1"/>
  <c r="L10" i="1" l="1"/>
  <c r="E10" i="1"/>
  <c r="L40" i="1" l="1"/>
  <c r="L35" i="1" l="1"/>
  <c r="E35" i="1"/>
  <c r="L62" i="1"/>
  <c r="L49" i="1"/>
  <c r="E49" i="1"/>
  <c r="L54" i="1"/>
  <c r="E54" i="1"/>
  <c r="L3" i="1"/>
  <c r="E3" i="1"/>
  <c r="L53" i="1"/>
  <c r="E53" i="1"/>
  <c r="L23" i="1"/>
  <c r="E23" i="1"/>
  <c r="L14" i="1"/>
  <c r="E14" i="1"/>
  <c r="L61" i="1"/>
  <c r="E61" i="1"/>
  <c r="L50" i="1"/>
  <c r="E50" i="1"/>
  <c r="L65" i="1"/>
  <c r="E65" i="1"/>
  <c r="L45" i="1"/>
  <c r="E45" i="1"/>
  <c r="L57" i="1"/>
  <c r="E57" i="1"/>
  <c r="L26" i="1"/>
  <c r="E26" i="1"/>
  <c r="L32" i="1"/>
  <c r="E32" i="1"/>
  <c r="L52" i="1"/>
  <c r="E52" i="1"/>
  <c r="L63" i="1"/>
  <c r="E63" i="1"/>
  <c r="L55" i="1" l="1"/>
  <c r="E55" i="1"/>
  <c r="L66" i="1"/>
  <c r="E66" i="1"/>
  <c r="L37" i="1"/>
  <c r="E37" i="1"/>
  <c r="L25" i="1"/>
  <c r="E25" i="1"/>
  <c r="L24" i="1"/>
  <c r="E24" i="1"/>
  <c r="L21" i="1"/>
  <c r="E21" i="1"/>
  <c r="L18" i="1"/>
  <c r="E18" i="1"/>
  <c r="L8" i="1"/>
  <c r="E8" i="1"/>
  <c r="L7" i="1"/>
  <c r="E7" i="1"/>
  <c r="L5" i="1"/>
  <c r="E5" i="1"/>
  <c r="L2" i="1" l="1"/>
  <c r="E2" i="1" l="1"/>
  <c r="L64" i="1" l="1"/>
  <c r="E64" i="1"/>
  <c r="L67" i="1" l="1"/>
  <c r="L48" i="1" l="1"/>
  <c r="E48" i="1"/>
  <c r="C3" i="1" l="1"/>
  <c r="C4" i="1"/>
  <c r="C5" i="1"/>
  <c r="C8" i="1"/>
  <c r="C10" i="1"/>
  <c r="C11" i="1"/>
  <c r="C13" i="1"/>
  <c r="C14" i="1"/>
  <c r="C15" i="1"/>
  <c r="C16" i="1"/>
  <c r="C17" i="1"/>
  <c r="C18" i="1"/>
  <c r="C19" i="1"/>
  <c r="C21" i="1"/>
  <c r="C22" i="1"/>
  <c r="C23" i="1"/>
  <c r="C24" i="1"/>
  <c r="C25" i="1"/>
  <c r="E9" i="1" l="1"/>
  <c r="E13" i="1"/>
  <c r="E15" i="1"/>
  <c r="E16" i="1"/>
  <c r="C27" i="1" l="1"/>
  <c r="C29" i="1"/>
  <c r="C31" i="1"/>
  <c r="C32" i="1"/>
  <c r="C33" i="1"/>
  <c r="C36" i="1"/>
  <c r="C37" i="1"/>
  <c r="C45" i="1"/>
  <c r="C47" i="1"/>
  <c r="C49" i="1"/>
  <c r="C50" i="1"/>
  <c r="C51" i="1"/>
  <c r="C52" i="1"/>
  <c r="C53" i="1"/>
  <c r="C54" i="1"/>
  <c r="C55" i="1"/>
  <c r="C57" i="1"/>
  <c r="C58" i="1"/>
  <c r="C60" i="1"/>
  <c r="C61" i="1"/>
  <c r="C62" i="1"/>
  <c r="C63" i="1"/>
  <c r="C64" i="1"/>
  <c r="C65" i="1"/>
  <c r="C66" i="1"/>
  <c r="C67" i="1"/>
  <c r="L31" i="1"/>
  <c r="E31" i="1"/>
  <c r="L47" i="1" l="1"/>
  <c r="E47" i="1"/>
  <c r="F24" i="11" l="1"/>
  <c r="F22" i="11"/>
  <c r="F21" i="11"/>
  <c r="AF3" i="11"/>
  <c r="F1" i="4"/>
  <c r="L9" i="1"/>
  <c r="E67" i="1"/>
  <c r="L59" i="1"/>
  <c r="E59" i="1"/>
  <c r="L58" i="1"/>
  <c r="E58" i="1"/>
  <c r="L51" i="1"/>
  <c r="E51" i="1"/>
  <c r="L46" i="1"/>
  <c r="E46" i="1"/>
  <c r="L41" i="1"/>
  <c r="E41" i="1"/>
  <c r="L44" i="1"/>
  <c r="E44" i="1"/>
  <c r="L39" i="1"/>
  <c r="E39" i="1"/>
  <c r="L36" i="1"/>
  <c r="E36" i="1"/>
  <c r="L34" i="1"/>
  <c r="E34" i="1"/>
  <c r="L33" i="1"/>
  <c r="E33" i="1"/>
  <c r="L30" i="1"/>
  <c r="E30" i="1"/>
  <c r="L28" i="1"/>
  <c r="E28" i="1"/>
  <c r="L27" i="1"/>
  <c r="E27" i="1"/>
  <c r="L42" i="1"/>
  <c r="E42" i="1"/>
  <c r="L22" i="1"/>
  <c r="E22" i="1"/>
  <c r="L20" i="1"/>
  <c r="E20" i="1"/>
  <c r="L19" i="1"/>
  <c r="E19" i="1"/>
  <c r="L17" i="1"/>
  <c r="E17" i="1"/>
  <c r="L16" i="1"/>
  <c r="L15" i="1"/>
  <c r="L13" i="1"/>
  <c r="L60" i="1"/>
  <c r="E60" i="1"/>
</calcChain>
</file>

<file path=xl/sharedStrings.xml><?xml version="1.0" encoding="utf-8"?>
<sst xmlns="http://schemas.openxmlformats.org/spreadsheetml/2006/main" count="491" uniqueCount="218">
  <si>
    <t>Nom</t>
  </si>
  <si>
    <t>Prénom</t>
  </si>
  <si>
    <t>Date de naissance</t>
  </si>
  <si>
    <t>Âge</t>
  </si>
  <si>
    <t>IEF</t>
  </si>
  <si>
    <t>CMU</t>
  </si>
  <si>
    <t>CFA</t>
  </si>
  <si>
    <t>Lieu d'apprentissage</t>
  </si>
  <si>
    <t>Chambre</t>
  </si>
  <si>
    <t>Date de majorité</t>
  </si>
  <si>
    <t>Choix</t>
  </si>
  <si>
    <t>Oui</t>
  </si>
  <si>
    <t>Non</t>
  </si>
  <si>
    <t>Statut</t>
  </si>
  <si>
    <t>Autre</t>
  </si>
  <si>
    <t>Scolarité</t>
  </si>
  <si>
    <t>Travailleur temporaire</t>
  </si>
  <si>
    <t>Nationalité</t>
  </si>
  <si>
    <t>Asile</t>
  </si>
  <si>
    <t>Vie privée et familiale</t>
  </si>
  <si>
    <t>Date d'arrivée au DAMA</t>
  </si>
  <si>
    <t>Mail</t>
  </si>
  <si>
    <t>ATJM</t>
  </si>
  <si>
    <t>Etablissement</t>
  </si>
  <si>
    <t>Fin d'autorisation de travail</t>
  </si>
  <si>
    <t>SCOLARITE</t>
  </si>
  <si>
    <t>Lycee</t>
  </si>
  <si>
    <t>College</t>
  </si>
  <si>
    <t>NAVARRE</t>
  </si>
  <si>
    <t>HORTICOLE</t>
  </si>
  <si>
    <t>Bus</t>
  </si>
  <si>
    <t>Au mois</t>
  </si>
  <si>
    <t>Au trimestre</t>
  </si>
  <si>
    <t>Date</t>
  </si>
  <si>
    <t>3éme FLS</t>
  </si>
  <si>
    <t>4éme</t>
  </si>
  <si>
    <t>3éme</t>
  </si>
  <si>
    <t>4éme FLS</t>
  </si>
  <si>
    <t>2nde</t>
  </si>
  <si>
    <t>1ère</t>
  </si>
  <si>
    <t>Terminale</t>
  </si>
  <si>
    <t>Tourneur-fraiseur</t>
  </si>
  <si>
    <t>Serrurier Métallier</t>
  </si>
  <si>
    <t>Cuisinier</t>
  </si>
  <si>
    <t>Serveur</t>
  </si>
  <si>
    <t>Mécanicien</t>
  </si>
  <si>
    <t>Pâtissier</t>
  </si>
  <si>
    <t>Boulanger</t>
  </si>
  <si>
    <t>Plaquiste</t>
  </si>
  <si>
    <t>Carreleur</t>
  </si>
  <si>
    <t>Peintre</t>
  </si>
  <si>
    <t>Electricien</t>
  </si>
  <si>
    <t>G._POLITZER</t>
  </si>
  <si>
    <t>H._DUNANT</t>
  </si>
  <si>
    <t>J._JAURES</t>
  </si>
  <si>
    <t>P._BERT</t>
  </si>
  <si>
    <t>A_ BRIAND</t>
  </si>
  <si>
    <t>A._HEBERT</t>
  </si>
  <si>
    <t>L._SEDAR_SENGHOR</t>
  </si>
  <si>
    <t>M._LEROY</t>
  </si>
  <si>
    <t>A._BRIAND</t>
  </si>
  <si>
    <t>Classe_de_CFA</t>
  </si>
  <si>
    <t>Néant</t>
  </si>
  <si>
    <t>Maçon</t>
  </si>
  <si>
    <t>Plombier</t>
  </si>
  <si>
    <t>Classe</t>
  </si>
  <si>
    <t>Nom Prénom</t>
  </si>
  <si>
    <t>Age d'arrivée</t>
  </si>
  <si>
    <t>Parcours 4</t>
  </si>
  <si>
    <t>Apprentissage</t>
  </si>
  <si>
    <t>Téléphone</t>
  </si>
  <si>
    <t>Argent de poche</t>
  </si>
  <si>
    <t>Collectif</t>
  </si>
  <si>
    <t>Semi_autonomie</t>
  </si>
  <si>
    <t>O €</t>
  </si>
  <si>
    <t>Type d'accueil</t>
  </si>
  <si>
    <t>Tutelle</t>
  </si>
  <si>
    <t>Mesure</t>
  </si>
  <si>
    <t>Ordonnance de placement</t>
  </si>
  <si>
    <t>ATJM à faire</t>
  </si>
  <si>
    <t>ATJM accordé</t>
  </si>
  <si>
    <t>Nayem</t>
  </si>
  <si>
    <t>Khachik</t>
  </si>
  <si>
    <t>Khalidou</t>
  </si>
  <si>
    <t>Youssef</t>
  </si>
  <si>
    <t>Abdoulaye</t>
  </si>
  <si>
    <t>Male</t>
  </si>
  <si>
    <t>Abou</t>
  </si>
  <si>
    <t>Oumar</t>
  </si>
  <si>
    <t>Sadio</t>
  </si>
  <si>
    <t>Mamadou</t>
  </si>
  <si>
    <t>Mamadou Saliou</t>
  </si>
  <si>
    <t>Mohamed Mouké</t>
  </si>
  <si>
    <t>Ali</t>
  </si>
  <si>
    <t>Sabil</t>
  </si>
  <si>
    <t>Zoumana</t>
  </si>
  <si>
    <t>Bakary</t>
  </si>
  <si>
    <t>Uriel Adama</t>
  </si>
  <si>
    <t>Zaker</t>
  </si>
  <si>
    <t>Amara</t>
  </si>
  <si>
    <t>Sanassy</t>
  </si>
  <si>
    <t>Ayouba</t>
  </si>
  <si>
    <t>Brahima</t>
  </si>
  <si>
    <t>Madou</t>
  </si>
  <si>
    <t>Siré</t>
  </si>
  <si>
    <t>Archiver</t>
  </si>
  <si>
    <t>Mohamed Adem</t>
  </si>
  <si>
    <t>Lycee_professionnel</t>
  </si>
  <si>
    <t>St_MICHEL</t>
  </si>
  <si>
    <t>Mamadou Lamine</t>
  </si>
  <si>
    <t>Mois</t>
  </si>
  <si>
    <t>Trimestre</t>
  </si>
  <si>
    <t>1er trimestre</t>
  </si>
  <si>
    <t>Accueil</t>
  </si>
  <si>
    <t>Abonnements</t>
  </si>
  <si>
    <t>si CMU + Sco</t>
  </si>
  <si>
    <t>Sco</t>
  </si>
  <si>
    <t>Impossible</t>
  </si>
  <si>
    <t>2eme trimestre</t>
  </si>
  <si>
    <t>3eme trimestre</t>
  </si>
  <si>
    <t>Trimestre en cours</t>
  </si>
  <si>
    <t>Rien</t>
  </si>
  <si>
    <t>CMU + Sco</t>
  </si>
  <si>
    <t>Don Arol Charvet</t>
  </si>
  <si>
    <t>Divers</t>
  </si>
  <si>
    <t>Mamadou Kadjaliou</t>
  </si>
  <si>
    <t>ATJM en attente de décision</t>
  </si>
  <si>
    <t>ATJM non renouvelable</t>
  </si>
  <si>
    <t>Annuel</t>
  </si>
  <si>
    <t>Diffus</t>
  </si>
  <si>
    <t>Sami</t>
  </si>
  <si>
    <t>Khaled</t>
  </si>
  <si>
    <t>Hors DAMA</t>
  </si>
  <si>
    <t>Shamim</t>
  </si>
  <si>
    <t>Songueleme Aboubacar Emmanuel</t>
  </si>
  <si>
    <t>Makan</t>
  </si>
  <si>
    <t>A_HEBERT</t>
  </si>
  <si>
    <t>Chbre</t>
  </si>
  <si>
    <t>Ibrahim Sadjo</t>
  </si>
  <si>
    <t>Halle</t>
  </si>
  <si>
    <t>Virement</t>
  </si>
  <si>
    <t>Tableau récapitulatif des allocations versées aux jeunes du DAMA</t>
  </si>
  <si>
    <t>Alimentaire</t>
  </si>
  <si>
    <t>Observations</t>
  </si>
  <si>
    <t>Unité de vie</t>
  </si>
  <si>
    <t>Seydou</t>
  </si>
  <si>
    <t>Alhassane</t>
  </si>
  <si>
    <t>Ansou</t>
  </si>
  <si>
    <t>Alpha Oumar</t>
  </si>
  <si>
    <t>Maruf</t>
  </si>
  <si>
    <t>Josim</t>
  </si>
  <si>
    <t>Riaz</t>
  </si>
  <si>
    <t>Ousmane</t>
  </si>
  <si>
    <t>Adrahman</t>
  </si>
  <si>
    <t>Md Numan</t>
  </si>
  <si>
    <t>Md Rasel</t>
  </si>
  <si>
    <t>Hors les murs</t>
  </si>
  <si>
    <t>Majeur</t>
  </si>
  <si>
    <t>Mineur</t>
  </si>
  <si>
    <t>Temps de présence</t>
  </si>
  <si>
    <t>7 mois</t>
  </si>
  <si>
    <t>4 mois</t>
  </si>
  <si>
    <t>11 mois</t>
  </si>
  <si>
    <t>3 mois</t>
  </si>
  <si>
    <t>9 mois</t>
  </si>
  <si>
    <t>5 mois</t>
  </si>
  <si>
    <t>23 mois</t>
  </si>
  <si>
    <t>2 mois</t>
  </si>
  <si>
    <t>24 mois</t>
  </si>
  <si>
    <t>1 mois</t>
  </si>
  <si>
    <t>22 mois</t>
  </si>
  <si>
    <t>AHMED Nayem</t>
  </si>
  <si>
    <t>DIAKITE Makan</t>
  </si>
  <si>
    <t>DIALLO Mamadou Saliou</t>
  </si>
  <si>
    <t>GOLAM SAROWAR Maruf</t>
  </si>
  <si>
    <t>KEITA Ibrahim Sadjo</t>
  </si>
  <si>
    <t>KONE Zoumana</t>
  </si>
  <si>
    <t>KOULIBALY Songueleme Aboubacar Emmanuel</t>
  </si>
  <si>
    <t>MAMOUN Riaz</t>
  </si>
  <si>
    <t>Educateur</t>
  </si>
  <si>
    <t>Maciga</t>
  </si>
  <si>
    <t>Nesar</t>
  </si>
  <si>
    <t>Munna</t>
  </si>
  <si>
    <t>Mohamed Hadi</t>
  </si>
  <si>
    <t>SOW Mohamed Hadi</t>
  </si>
  <si>
    <t>Demba</t>
  </si>
  <si>
    <t>KONATE Demba</t>
  </si>
  <si>
    <t>Ouday</t>
  </si>
  <si>
    <t>NASRI Ouday</t>
  </si>
  <si>
    <t>Ali Reza</t>
  </si>
  <si>
    <t>AKBARI Ali Reza</t>
  </si>
  <si>
    <t>Abdoul Karim</t>
  </si>
  <si>
    <t>FOFANA Abdoul Karim</t>
  </si>
  <si>
    <t>Mourou</t>
  </si>
  <si>
    <t>KEITA Mourou</t>
  </si>
  <si>
    <t>IUMM</t>
  </si>
  <si>
    <t>25 mois</t>
  </si>
  <si>
    <t>12 mois</t>
  </si>
  <si>
    <t>6 mois</t>
  </si>
  <si>
    <t>13 mois</t>
  </si>
  <si>
    <t>16 mois</t>
  </si>
  <si>
    <t>26 mois</t>
  </si>
  <si>
    <t>Nahid</t>
  </si>
  <si>
    <t>Amadou</t>
  </si>
  <si>
    <t>Mamady</t>
  </si>
  <si>
    <t>CAMARA Mamady</t>
  </si>
  <si>
    <t>KINDELY Alhassane</t>
  </si>
  <si>
    <t>Balla</t>
  </si>
  <si>
    <t>KEITA Balla</t>
  </si>
  <si>
    <t>0 mois</t>
  </si>
  <si>
    <t>M'Bouillé</t>
  </si>
  <si>
    <t>SISSOKO M'Bouillé</t>
  </si>
  <si>
    <t>Ignine Richard</t>
  </si>
  <si>
    <t>DABIRE Ignine Richard</t>
  </si>
  <si>
    <t>Date d'OPP</t>
  </si>
  <si>
    <t>Titre de séjour - 16 ans</t>
  </si>
  <si>
    <t>Titre de séjour + 16 ans</t>
  </si>
  <si>
    <t xml:space="preserve"> Mohamed Adem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</si>
</sst>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\ &quot;€&quot;"/>
    <numFmt numFmtId="165" formatCode="dd/mm/yy;@"/>
    <numFmt numFmtId="166" formatCode="0#&quot; &quot;##&quot; &quot;##&quot; &quot;##&quot; &quot;##"/>
    <numFmt numFmtId="167" formatCode="yy"/>
    <numFmt numFmtId="168" formatCode="[$-40C]mmmm\-yy;@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Wingdings"/>
      <charset val="2"/>
    </font>
    <font>
      <sz val="11"/>
      <name val="Calibri Light"/>
      <family val="2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Frutiger LT Com 55 Roman"/>
      <family val="2"/>
    </font>
    <font>
      <sz val="10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darkGray">
        <fgColor theme="4"/>
        <bgColor theme="4"/>
      </patternFill>
    </fill>
    <fill>
      <patternFill patternType="solid">
        <fgColor rgb="FFF2F2F2"/>
        <bgColor indexed="64"/>
      </patternFill>
    </fill>
  </fills>
  <borders count="21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hair">
        <color auto="1"/>
      </right>
      <top style="thick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medium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2" borderId="2" applyNumberFormat="0" applyAlignment="0" applyProtection="0"/>
    <xf numFmtId="0" fontId="14" fillId="0" borderId="0"/>
    <xf numFmtId="0" fontId="15" fillId="0" borderId="0"/>
  </cellStyleXfs>
  <cellXfs count="17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4" fontId="5" fillId="5" borderId="3" xfId="0" applyNumberFormat="1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166" fontId="5" fillId="5" borderId="3" xfId="0" applyNumberFormat="1" applyFont="1" applyFill="1" applyBorder="1" applyAlignment="1">
      <alignment horizontal="center" vertical="center" wrapText="1"/>
    </xf>
    <xf numFmtId="0" fontId="5" fillId="5" borderId="3" xfId="0" applyNumberFormat="1" applyFont="1" applyFill="1" applyBorder="1" applyAlignment="1">
      <alignment horizontal="center" vertical="center" wrapText="1"/>
    </xf>
    <xf numFmtId="0" fontId="5" fillId="4" borderId="3" xfId="0" applyNumberFormat="1" applyFont="1" applyFill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66" fontId="5" fillId="0" borderId="3" xfId="0" applyNumberFormat="1" applyFont="1" applyBorder="1" applyAlignment="1">
      <alignment horizontal="center" vertical="center" wrapText="1"/>
    </xf>
    <xf numFmtId="165" fontId="5" fillId="0" borderId="3" xfId="0" applyNumberFormat="1" applyFont="1" applyBorder="1" applyAlignment="1">
      <alignment horizontal="center" vertical="center" wrapText="1"/>
    </xf>
    <xf numFmtId="0" fontId="0" fillId="0" borderId="0" xfId="0"/>
    <xf numFmtId="165" fontId="5" fillId="5" borderId="3" xfId="0" applyNumberFormat="1" applyFont="1" applyFill="1" applyBorder="1" applyAlignment="1">
      <alignment horizontal="center" vertical="center" wrapText="1"/>
    </xf>
    <xf numFmtId="7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4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49" fontId="1" fillId="0" borderId="1" xfId="0" quotePrefix="1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49" fontId="0" fillId="0" borderId="1" xfId="0" quotePrefix="1" applyNumberFormat="1" applyBorder="1" applyAlignment="1">
      <alignment horizontal="center" vertical="center"/>
    </xf>
    <xf numFmtId="49" fontId="0" fillId="0" borderId="0" xfId="0" quotePrefix="1" applyNumberFormat="1" applyBorder="1" applyAlignment="1">
      <alignment horizontal="center" vertical="center"/>
    </xf>
    <xf numFmtId="165" fontId="0" fillId="0" borderId="1" xfId="0" quotePrefix="1" applyNumberFormat="1" applyBorder="1" applyAlignment="1">
      <alignment horizontal="center" vertical="center"/>
    </xf>
    <xf numFmtId="49" fontId="0" fillId="0" borderId="1" xfId="0" quotePrefix="1" applyNumberFormat="1" applyFont="1" applyBorder="1" applyAlignment="1">
      <alignment horizontal="center" vertical="center"/>
    </xf>
    <xf numFmtId="166" fontId="10" fillId="0" borderId="1" xfId="0" applyNumberFormat="1" applyFont="1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14" fontId="5" fillId="0" borderId="3" xfId="0" applyNumberFormat="1" applyFont="1" applyBorder="1" applyAlignment="1">
      <alignment horizontal="center" wrapText="1"/>
    </xf>
    <xf numFmtId="14" fontId="5" fillId="5" borderId="3" xfId="0" applyNumberFormat="1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5" fillId="5" borderId="9" xfId="0" applyFont="1" applyFill="1" applyBorder="1" applyAlignment="1">
      <alignment horizontal="center" vertical="center" wrapText="1"/>
    </xf>
    <xf numFmtId="49" fontId="4" fillId="0" borderId="0" xfId="0" applyNumberFormat="1" applyFont="1" applyBorder="1" applyAlignment="1">
      <alignment horizontal="center" vertical="center" wrapText="1"/>
    </xf>
    <xf numFmtId="49" fontId="13" fillId="0" borderId="0" xfId="0" applyNumberFormat="1" applyFont="1" applyAlignment="1">
      <alignment vertical="center"/>
    </xf>
    <xf numFmtId="49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0" fillId="0" borderId="3" xfId="0" applyBorder="1" applyAlignment="1">
      <alignment horizontal="center"/>
    </xf>
    <xf numFmtId="14" fontId="5" fillId="0" borderId="0" xfId="0" applyNumberFormat="1" applyFont="1" applyBorder="1" applyAlignment="1">
      <alignment horizontal="center" wrapText="1"/>
    </xf>
    <xf numFmtId="14" fontId="5" fillId="5" borderId="9" xfId="0" applyNumberFormat="1" applyFont="1" applyFill="1" applyBorder="1" applyAlignment="1">
      <alignment horizontal="center" vertical="center" wrapText="1"/>
    </xf>
    <xf numFmtId="165" fontId="5" fillId="5" borderId="9" xfId="0" applyNumberFormat="1" applyFont="1" applyFill="1" applyBorder="1" applyAlignment="1">
      <alignment horizontal="center" vertical="center" wrapText="1"/>
    </xf>
    <xf numFmtId="0" fontId="5" fillId="5" borderId="9" xfId="0" applyNumberFormat="1" applyFont="1" applyFill="1" applyBorder="1" applyAlignment="1">
      <alignment horizontal="center" vertical="center" wrapText="1"/>
    </xf>
    <xf numFmtId="166" fontId="5" fillId="5" borderId="9" xfId="0" applyNumberFormat="1" applyFont="1" applyFill="1" applyBorder="1" applyAlignment="1">
      <alignment horizontal="center" vertical="center" wrapText="1"/>
    </xf>
    <xf numFmtId="0" fontId="5" fillId="4" borderId="9" xfId="0" applyNumberFormat="1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 wrapText="1"/>
    </xf>
    <xf numFmtId="5" fontId="5" fillId="5" borderId="13" xfId="0" applyNumberFormat="1" applyFont="1" applyFill="1" applyBorder="1" applyAlignment="1">
      <alignment horizontal="center" vertical="center" wrapText="1"/>
    </xf>
    <xf numFmtId="164" fontId="5" fillId="5" borderId="13" xfId="0" applyNumberFormat="1" applyFont="1" applyFill="1" applyBorder="1" applyAlignment="1">
      <alignment horizontal="center" vertical="center" wrapText="1"/>
    </xf>
    <xf numFmtId="49" fontId="13" fillId="0" borderId="0" xfId="0" applyNumberFormat="1" applyFont="1" applyAlignment="1">
      <alignment horizontal="center" wrapText="1"/>
    </xf>
    <xf numFmtId="49" fontId="0" fillId="0" borderId="0" xfId="0" applyNumberFormat="1" applyAlignment="1">
      <alignment horizontal="center" vertical="center" wrapText="1"/>
    </xf>
    <xf numFmtId="42" fontId="0" fillId="0" borderId="0" xfId="0" applyNumberFormat="1" applyAlignment="1">
      <alignment horizontal="center" vertical="center"/>
    </xf>
    <xf numFmtId="0" fontId="7" fillId="2" borderId="12" xfId="2" applyFont="1" applyFill="1" applyBorder="1" applyAlignment="1">
      <alignment horizontal="center"/>
    </xf>
    <xf numFmtId="0" fontId="7" fillId="2" borderId="3" xfId="2" applyFont="1" applyFill="1" applyBorder="1" applyAlignment="1">
      <alignment horizontal="center"/>
    </xf>
    <xf numFmtId="0" fontId="7" fillId="2" borderId="13" xfId="2" applyNumberFormat="1" applyFont="1" applyFill="1" applyBorder="1" applyAlignment="1">
      <alignment horizontal="center"/>
    </xf>
    <xf numFmtId="165" fontId="5" fillId="5" borderId="3" xfId="0" applyNumberFormat="1" applyFont="1" applyFill="1" applyBorder="1" applyAlignment="1" applyProtection="1">
      <alignment horizontal="center"/>
      <protection locked="0"/>
    </xf>
    <xf numFmtId="0" fontId="7" fillId="2" borderId="14" xfId="2" applyFont="1" applyFill="1" applyBorder="1" applyAlignment="1">
      <alignment horizontal="center"/>
    </xf>
    <xf numFmtId="0" fontId="7" fillId="2" borderId="9" xfId="2" applyFont="1" applyFill="1" applyBorder="1" applyAlignment="1">
      <alignment horizontal="center"/>
    </xf>
    <xf numFmtId="165" fontId="5" fillId="5" borderId="9" xfId="0" applyNumberFormat="1" applyFont="1" applyFill="1" applyBorder="1" applyAlignment="1" applyProtection="1">
      <alignment horizontal="center"/>
      <protection locked="0"/>
    </xf>
    <xf numFmtId="0" fontId="7" fillId="7" borderId="12" xfId="2" applyFont="1" applyFill="1" applyBorder="1" applyAlignment="1">
      <alignment horizontal="center"/>
    </xf>
    <xf numFmtId="0" fontId="7" fillId="7" borderId="3" xfId="2" applyFont="1" applyFill="1" applyBorder="1" applyAlignment="1">
      <alignment horizontal="center"/>
    </xf>
    <xf numFmtId="0" fontId="0" fillId="0" borderId="0" xfId="0" applyFont="1" applyAlignment="1">
      <alignment horizontal="center" wrapText="1"/>
    </xf>
    <xf numFmtId="43" fontId="5" fillId="0" borderId="0" xfId="0" applyNumberFormat="1" applyFont="1" applyBorder="1" applyAlignment="1">
      <alignment horizontal="center" vertical="center" wrapText="1"/>
    </xf>
    <xf numFmtId="0" fontId="5" fillId="4" borderId="0" xfId="0" applyFont="1" applyFill="1" applyBorder="1" applyAlignment="1" applyProtection="1">
      <alignment horizontal="center" vertical="center" wrapText="1"/>
      <protection hidden="1"/>
    </xf>
    <xf numFmtId="165" fontId="5" fillId="0" borderId="0" xfId="0" applyNumberFormat="1" applyFont="1" applyBorder="1" applyAlignment="1" applyProtection="1">
      <alignment horizontal="center" vertical="center" wrapText="1"/>
      <protection locked="0"/>
    </xf>
    <xf numFmtId="166" fontId="5" fillId="0" borderId="9" xfId="0" applyNumberFormat="1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14" fontId="5" fillId="0" borderId="9" xfId="0" applyNumberFormat="1" applyFont="1" applyBorder="1" applyAlignment="1">
      <alignment horizontal="center" vertical="center" wrapText="1"/>
    </xf>
    <xf numFmtId="165" fontId="5" fillId="0" borderId="9" xfId="0" applyNumberFormat="1" applyFont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14" fontId="5" fillId="0" borderId="9" xfId="0" applyNumberFormat="1" applyFont="1" applyBorder="1" applyAlignment="1">
      <alignment horizontal="center" wrapText="1"/>
    </xf>
    <xf numFmtId="5" fontId="5" fillId="5" borderId="9" xfId="0" applyNumberFormat="1" applyFont="1" applyFill="1" applyBorder="1" applyAlignment="1">
      <alignment horizontal="center" vertical="center" wrapText="1"/>
    </xf>
    <xf numFmtId="164" fontId="5" fillId="5" borderId="9" xfId="0" applyNumberFormat="1" applyFont="1" applyFill="1" applyBorder="1" applyAlignment="1">
      <alignment horizontal="center" vertical="center" wrapText="1"/>
    </xf>
    <xf numFmtId="167" fontId="5" fillId="5" borderId="3" xfId="0" applyNumberFormat="1" applyFont="1" applyFill="1" applyBorder="1" applyAlignment="1" applyProtection="1">
      <alignment horizontal="center" vertical="center" wrapText="1"/>
    </xf>
    <xf numFmtId="167" fontId="5" fillId="5" borderId="9" xfId="0" applyNumberFormat="1" applyFont="1" applyFill="1" applyBorder="1" applyAlignment="1" applyProtection="1">
      <alignment horizontal="center" vertical="center" wrapText="1"/>
    </xf>
    <xf numFmtId="167" fontId="5" fillId="0" borderId="0" xfId="0" applyNumberFormat="1" applyFont="1" applyBorder="1" applyAlignment="1" applyProtection="1">
      <alignment horizontal="center" vertical="center" wrapText="1"/>
    </xf>
    <xf numFmtId="14" fontId="5" fillId="5" borderId="9" xfId="0" applyNumberFormat="1" applyFont="1" applyFill="1" applyBorder="1" applyAlignment="1">
      <alignment horizontal="center" wrapText="1"/>
    </xf>
    <xf numFmtId="0" fontId="16" fillId="7" borderId="12" xfId="2" applyFont="1" applyFill="1" applyBorder="1" applyAlignment="1">
      <alignment horizontal="center"/>
    </xf>
    <xf numFmtId="0" fontId="16" fillId="7" borderId="3" xfId="2" applyFont="1" applyFill="1" applyBorder="1" applyAlignment="1">
      <alignment horizontal="center"/>
    </xf>
    <xf numFmtId="165" fontId="17" fillId="5" borderId="3" xfId="0" applyNumberFormat="1" applyFont="1" applyFill="1" applyBorder="1" applyAlignment="1" applyProtection="1">
      <alignment horizontal="center"/>
      <protection locked="0"/>
    </xf>
    <xf numFmtId="167" fontId="17" fillId="5" borderId="3" xfId="0" applyNumberFormat="1" applyFont="1" applyFill="1" applyBorder="1" applyAlignment="1" applyProtection="1">
      <alignment horizontal="center" vertical="center" wrapText="1"/>
    </xf>
    <xf numFmtId="0" fontId="17" fillId="5" borderId="3" xfId="0" applyNumberFormat="1" applyFont="1" applyFill="1" applyBorder="1" applyAlignment="1">
      <alignment horizontal="center" vertical="center" wrapText="1"/>
    </xf>
    <xf numFmtId="0" fontId="17" fillId="5" borderId="3" xfId="0" applyFont="1" applyFill="1" applyBorder="1" applyAlignment="1">
      <alignment horizontal="center" vertical="center" wrapText="1"/>
    </xf>
    <xf numFmtId="166" fontId="17" fillId="5" borderId="3" xfId="0" applyNumberFormat="1" applyFont="1" applyFill="1" applyBorder="1" applyAlignment="1">
      <alignment horizontal="center" vertical="center" wrapText="1"/>
    </xf>
    <xf numFmtId="165" fontId="17" fillId="5" borderId="3" xfId="0" applyNumberFormat="1" applyFont="1" applyFill="1" applyBorder="1" applyAlignment="1">
      <alignment horizontal="center" vertical="center" wrapText="1"/>
    </xf>
    <xf numFmtId="14" fontId="17" fillId="5" borderId="3" xfId="0" applyNumberFormat="1" applyFont="1" applyFill="1" applyBorder="1" applyAlignment="1">
      <alignment horizontal="center" vertical="center" wrapText="1"/>
    </xf>
    <xf numFmtId="0" fontId="17" fillId="5" borderId="4" xfId="0" applyNumberFormat="1" applyFont="1" applyFill="1" applyBorder="1" applyAlignment="1" applyProtection="1">
      <alignment horizontal="center" vertical="center" wrapText="1"/>
      <protection hidden="1"/>
    </xf>
    <xf numFmtId="5" fontId="17" fillId="5" borderId="13" xfId="0" applyNumberFormat="1" applyFont="1" applyFill="1" applyBorder="1" applyAlignment="1">
      <alignment horizontal="center" vertical="center" wrapText="1"/>
    </xf>
    <xf numFmtId="164" fontId="17" fillId="5" borderId="13" xfId="0" applyNumberFormat="1" applyFont="1" applyFill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20" fillId="6" borderId="16" xfId="0" applyFont="1" applyFill="1" applyBorder="1" applyAlignment="1">
      <alignment horizontal="center" wrapText="1" shrinkToFit="1"/>
    </xf>
    <xf numFmtId="0" fontId="20" fillId="6" borderId="17" xfId="0" applyFont="1" applyFill="1" applyBorder="1" applyAlignment="1">
      <alignment horizontal="center" wrapText="1" shrinkToFit="1"/>
    </xf>
    <xf numFmtId="165" fontId="20" fillId="6" borderId="17" xfId="0" applyNumberFormat="1" applyFont="1" applyFill="1" applyBorder="1" applyAlignment="1" applyProtection="1">
      <alignment horizontal="center" wrapText="1" shrinkToFit="1"/>
      <protection locked="0"/>
    </xf>
    <xf numFmtId="167" fontId="20" fillId="6" borderId="17" xfId="0" applyNumberFormat="1" applyFont="1" applyFill="1" applyBorder="1" applyAlignment="1" applyProtection="1">
      <alignment horizontal="center" wrapText="1" shrinkToFit="1"/>
    </xf>
    <xf numFmtId="43" fontId="20" fillId="6" borderId="17" xfId="0" applyNumberFormat="1" applyFont="1" applyFill="1" applyBorder="1" applyAlignment="1">
      <alignment horizontal="center" wrapText="1" shrinkToFit="1"/>
    </xf>
    <xf numFmtId="0" fontId="20" fillId="6" borderId="18" xfId="0" applyFont="1" applyFill="1" applyBorder="1" applyAlignment="1">
      <alignment horizontal="center" wrapText="1" shrinkToFit="1"/>
    </xf>
    <xf numFmtId="0" fontId="20" fillId="0" borderId="0" xfId="0" applyFont="1" applyBorder="1" applyAlignment="1" applyProtection="1">
      <alignment horizontal="center" wrapText="1" shrinkToFit="1"/>
    </xf>
    <xf numFmtId="0" fontId="22" fillId="5" borderId="3" xfId="0" applyNumberFormat="1" applyFont="1" applyFill="1" applyBorder="1" applyAlignment="1">
      <alignment horizontal="center" vertical="center" wrapText="1"/>
    </xf>
    <xf numFmtId="166" fontId="5" fillId="5" borderId="0" xfId="0" applyNumberFormat="1" applyFont="1" applyFill="1" applyBorder="1" applyAlignment="1">
      <alignment horizontal="center" vertical="center" wrapText="1"/>
    </xf>
    <xf numFmtId="14" fontId="5" fillId="5" borderId="0" xfId="0" applyNumberFormat="1" applyFont="1" applyFill="1" applyBorder="1" applyAlignment="1">
      <alignment horizontal="center" wrapText="1"/>
    </xf>
    <xf numFmtId="165" fontId="5" fillId="5" borderId="0" xfId="0" applyNumberFormat="1" applyFont="1" applyFill="1" applyBorder="1" applyAlignment="1">
      <alignment horizontal="center" vertical="center" wrapText="1"/>
    </xf>
    <xf numFmtId="0" fontId="5" fillId="5" borderId="0" xfId="0" applyNumberFormat="1" applyFont="1" applyFill="1" applyBorder="1" applyAlignment="1">
      <alignment horizontal="center" vertical="center" wrapText="1"/>
    </xf>
    <xf numFmtId="5" fontId="5" fillId="5" borderId="0" xfId="0" applyNumberFormat="1" applyFont="1" applyFill="1" applyBorder="1" applyAlignment="1">
      <alignment horizontal="center" vertical="center" wrapText="1"/>
    </xf>
    <xf numFmtId="164" fontId="5" fillId="5" borderId="0" xfId="0" applyNumberFormat="1" applyFont="1" applyFill="1" applyBorder="1" applyAlignment="1">
      <alignment horizontal="center" vertical="center" wrapText="1"/>
    </xf>
    <xf numFmtId="0" fontId="21" fillId="7" borderId="12" xfId="2" applyFont="1" applyFill="1" applyBorder="1" applyAlignment="1">
      <alignment horizontal="center"/>
    </xf>
    <xf numFmtId="0" fontId="21" fillId="7" borderId="3" xfId="2" applyFont="1" applyFill="1" applyBorder="1" applyAlignment="1">
      <alignment horizontal="center"/>
    </xf>
    <xf numFmtId="0" fontId="21" fillId="7" borderId="13" xfId="2" applyNumberFormat="1" applyFont="1" applyFill="1" applyBorder="1" applyAlignment="1">
      <alignment horizontal="center"/>
    </xf>
    <xf numFmtId="0" fontId="7" fillId="2" borderId="9" xfId="2" applyNumberFormat="1" applyFont="1" applyFill="1" applyBorder="1" applyAlignment="1">
      <alignment horizontal="center"/>
    </xf>
    <xf numFmtId="0" fontId="22" fillId="5" borderId="3" xfId="0" applyFont="1" applyFill="1" applyBorder="1" applyAlignment="1">
      <alignment horizontal="center" vertical="center" wrapText="1"/>
    </xf>
    <xf numFmtId="165" fontId="22" fillId="5" borderId="3" xfId="0" applyNumberFormat="1" applyFont="1" applyFill="1" applyBorder="1" applyAlignment="1">
      <alignment horizontal="center" vertical="center" wrapText="1"/>
    </xf>
    <xf numFmtId="14" fontId="22" fillId="5" borderId="3" xfId="0" applyNumberFormat="1" applyFont="1" applyFill="1" applyBorder="1" applyAlignment="1">
      <alignment horizontal="center" vertical="center" wrapText="1"/>
    </xf>
    <xf numFmtId="5" fontId="22" fillId="5" borderId="13" xfId="0" applyNumberFormat="1" applyFont="1" applyFill="1" applyBorder="1" applyAlignment="1">
      <alignment horizontal="center" vertical="center" wrapText="1"/>
    </xf>
    <xf numFmtId="164" fontId="22" fillId="5" borderId="13" xfId="0" applyNumberFormat="1" applyFont="1" applyFill="1" applyBorder="1" applyAlignment="1">
      <alignment horizontal="center" vertical="center" wrapText="1"/>
    </xf>
    <xf numFmtId="0" fontId="22" fillId="4" borderId="3" xfId="0" applyNumberFormat="1" applyFont="1" applyFill="1" applyBorder="1" applyAlignment="1" applyProtection="1">
      <alignment horizontal="center" vertical="center" wrapText="1"/>
      <protection hidden="1"/>
    </xf>
    <xf numFmtId="0" fontId="22" fillId="5" borderId="4" xfId="0" applyNumberFormat="1" applyFont="1" applyFill="1" applyBorder="1" applyAlignment="1" applyProtection="1">
      <alignment horizontal="center" vertical="center" wrapText="1"/>
      <protection hidden="1"/>
    </xf>
    <xf numFmtId="0" fontId="5" fillId="5" borderId="15" xfId="0" applyFont="1" applyFill="1" applyBorder="1" applyAlignment="1">
      <alignment horizontal="center" vertical="center" wrapText="1"/>
    </xf>
    <xf numFmtId="0" fontId="5" fillId="5" borderId="4" xfId="0" applyNumberFormat="1" applyFont="1" applyFill="1" applyBorder="1" applyAlignment="1" applyProtection="1">
      <alignment horizontal="center" vertical="center" wrapText="1"/>
      <protection hidden="1"/>
    </xf>
    <xf numFmtId="0" fontId="7" fillId="2" borderId="12" xfId="2" applyFont="1" applyFill="1" applyBorder="1" applyAlignment="1" applyProtection="1">
      <alignment horizontal="center"/>
      <protection locked="0"/>
    </xf>
    <xf numFmtId="0" fontId="18" fillId="7" borderId="12" xfId="2" applyFont="1" applyFill="1" applyBorder="1" applyAlignment="1">
      <alignment horizontal="center"/>
    </xf>
    <xf numFmtId="0" fontId="18" fillId="7" borderId="3" xfId="2" applyFont="1" applyFill="1" applyBorder="1" applyAlignment="1">
      <alignment horizontal="center"/>
    </xf>
    <xf numFmtId="0" fontId="18" fillId="7" borderId="13" xfId="2" applyNumberFormat="1" applyFont="1" applyFill="1" applyBorder="1" applyAlignment="1">
      <alignment horizontal="center"/>
    </xf>
    <xf numFmtId="165" fontId="19" fillId="5" borderId="3" xfId="0" applyNumberFormat="1" applyFont="1" applyFill="1" applyBorder="1" applyAlignment="1" applyProtection="1">
      <alignment horizontal="center"/>
      <protection locked="0"/>
    </xf>
    <xf numFmtId="167" fontId="19" fillId="5" borderId="3" xfId="0" applyNumberFormat="1" applyFont="1" applyFill="1" applyBorder="1" applyAlignment="1" applyProtection="1">
      <alignment horizontal="center" vertical="center" wrapText="1"/>
    </xf>
    <xf numFmtId="0" fontId="19" fillId="5" borderId="3" xfId="0" applyNumberFormat="1" applyFont="1" applyFill="1" applyBorder="1" applyAlignment="1">
      <alignment horizontal="center" vertical="center" wrapText="1"/>
    </xf>
    <xf numFmtId="0" fontId="19" fillId="5" borderId="3" xfId="0" applyFont="1" applyFill="1" applyBorder="1" applyAlignment="1">
      <alignment horizontal="center" vertical="center" wrapText="1"/>
    </xf>
    <xf numFmtId="166" fontId="19" fillId="5" borderId="3" xfId="0" applyNumberFormat="1" applyFont="1" applyFill="1" applyBorder="1" applyAlignment="1">
      <alignment horizontal="center" vertical="center" wrapText="1"/>
    </xf>
    <xf numFmtId="165" fontId="19" fillId="5" borderId="3" xfId="0" applyNumberFormat="1" applyFont="1" applyFill="1" applyBorder="1" applyAlignment="1">
      <alignment horizontal="center" vertical="center" wrapText="1"/>
    </xf>
    <xf numFmtId="14" fontId="19" fillId="5" borderId="3" xfId="0" applyNumberFormat="1" applyFont="1" applyFill="1" applyBorder="1" applyAlignment="1">
      <alignment horizontal="center" vertical="center" wrapText="1"/>
    </xf>
    <xf numFmtId="5" fontId="19" fillId="5" borderId="13" xfId="0" applyNumberFormat="1" applyFont="1" applyFill="1" applyBorder="1" applyAlignment="1">
      <alignment horizontal="center" vertical="center" wrapText="1"/>
    </xf>
    <xf numFmtId="164" fontId="19" fillId="5" borderId="13" xfId="0" applyNumberFormat="1" applyFont="1" applyFill="1" applyBorder="1" applyAlignment="1">
      <alignment horizontal="center" vertical="center" wrapText="1"/>
    </xf>
    <xf numFmtId="0" fontId="19" fillId="4" borderId="3" xfId="0" applyNumberFormat="1" applyFont="1" applyFill="1" applyBorder="1" applyAlignment="1">
      <alignment horizontal="center" vertical="center" wrapText="1"/>
    </xf>
    <xf numFmtId="0" fontId="19" fillId="5" borderId="4" xfId="0" applyNumberFormat="1" applyFont="1" applyFill="1" applyBorder="1" applyAlignment="1">
      <alignment horizontal="center" vertical="center" wrapText="1"/>
    </xf>
    <xf numFmtId="14" fontId="17" fillId="5" borderId="3" xfId="0" applyNumberFormat="1" applyFont="1" applyFill="1" applyBorder="1" applyAlignment="1">
      <alignment horizontal="center" wrapText="1"/>
    </xf>
    <xf numFmtId="0" fontId="7" fillId="7" borderId="13" xfId="2" applyNumberFormat="1" applyFont="1" applyFill="1" applyBorder="1" applyAlignment="1">
      <alignment horizontal="center"/>
    </xf>
    <xf numFmtId="14" fontId="2" fillId="0" borderId="3" xfId="1" applyNumberFormat="1" applyFont="1" applyBorder="1" applyAlignment="1">
      <alignment horizontal="center" wrapText="1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5" fillId="4" borderId="3" xfId="0" applyNumberFormat="1" applyFont="1" applyFill="1" applyBorder="1" applyAlignment="1" applyProtection="1">
      <alignment horizontal="center" vertical="center" wrapText="1"/>
      <protection hidden="1"/>
    </xf>
    <xf numFmtId="0" fontId="7" fillId="7" borderId="9" xfId="2" applyFont="1" applyFill="1" applyBorder="1" applyAlignment="1">
      <alignment horizontal="center"/>
    </xf>
    <xf numFmtId="0" fontId="16" fillId="7" borderId="14" xfId="2" applyFont="1" applyFill="1" applyBorder="1" applyAlignment="1">
      <alignment horizontal="center"/>
    </xf>
    <xf numFmtId="165" fontId="17" fillId="5" borderId="9" xfId="0" applyNumberFormat="1" applyFont="1" applyFill="1" applyBorder="1" applyAlignment="1" applyProtection="1">
      <alignment horizontal="center"/>
      <protection locked="0"/>
    </xf>
    <xf numFmtId="167" fontId="17" fillId="5" borderId="9" xfId="0" applyNumberFormat="1" applyFont="1" applyFill="1" applyBorder="1" applyAlignment="1" applyProtection="1">
      <alignment horizontal="center" vertical="center" wrapText="1"/>
    </xf>
    <xf numFmtId="0" fontId="17" fillId="5" borderId="9" xfId="0" applyNumberFormat="1" applyFont="1" applyFill="1" applyBorder="1" applyAlignment="1">
      <alignment horizontal="center" vertical="center" wrapText="1"/>
    </xf>
    <xf numFmtId="0" fontId="17" fillId="5" borderId="9" xfId="0" applyFont="1" applyFill="1" applyBorder="1" applyAlignment="1">
      <alignment horizontal="center" vertical="center" wrapText="1"/>
    </xf>
    <xf numFmtId="166" fontId="17" fillId="5" borderId="9" xfId="0" applyNumberFormat="1" applyFont="1" applyFill="1" applyBorder="1" applyAlignment="1">
      <alignment horizontal="center" vertical="center" wrapText="1"/>
    </xf>
    <xf numFmtId="14" fontId="17" fillId="5" borderId="9" xfId="0" applyNumberFormat="1" applyFont="1" applyFill="1" applyBorder="1" applyAlignment="1">
      <alignment horizontal="center" wrapText="1"/>
    </xf>
    <xf numFmtId="165" fontId="17" fillId="5" borderId="9" xfId="0" applyNumberFormat="1" applyFont="1" applyFill="1" applyBorder="1" applyAlignment="1">
      <alignment horizontal="center" vertical="center" wrapText="1"/>
    </xf>
    <xf numFmtId="5" fontId="17" fillId="5" borderId="9" xfId="0" applyNumberFormat="1" applyFont="1" applyFill="1" applyBorder="1" applyAlignment="1">
      <alignment horizontal="center" vertical="center" wrapText="1"/>
    </xf>
    <xf numFmtId="164" fontId="17" fillId="5" borderId="9" xfId="0" applyNumberFormat="1" applyFont="1" applyFill="1" applyBorder="1" applyAlignment="1">
      <alignment horizontal="center" vertical="center" wrapText="1"/>
    </xf>
    <xf numFmtId="0" fontId="17" fillId="5" borderId="15" xfId="0" applyNumberFormat="1" applyFont="1" applyFill="1" applyBorder="1" applyAlignment="1" applyProtection="1">
      <alignment horizontal="center" vertical="center" wrapText="1"/>
      <protection hidden="1"/>
    </xf>
    <xf numFmtId="0" fontId="5" fillId="5" borderId="4" xfId="0" applyNumberFormat="1" applyFont="1" applyFill="1" applyBorder="1" applyAlignment="1">
      <alignment horizontal="center" vertical="center" wrapText="1"/>
    </xf>
    <xf numFmtId="0" fontId="7" fillId="7" borderId="14" xfId="2" applyFont="1" applyFill="1" applyBorder="1" applyAlignment="1">
      <alignment horizontal="center"/>
    </xf>
    <xf numFmtId="14" fontId="19" fillId="5" borderId="0" xfId="0" applyNumberFormat="1" applyFont="1" applyFill="1" applyBorder="1" applyAlignment="1">
      <alignment horizontal="center" wrapText="1"/>
    </xf>
    <xf numFmtId="14" fontId="22" fillId="5" borderId="3" xfId="0" applyNumberFormat="1" applyFont="1" applyFill="1" applyBorder="1" applyAlignment="1">
      <alignment horizontal="center" wrapText="1"/>
    </xf>
    <xf numFmtId="0" fontId="5" fillId="5" borderId="15" xfId="0" applyNumberFormat="1" applyFont="1" applyFill="1" applyBorder="1" applyAlignment="1" applyProtection="1">
      <alignment horizontal="center" vertical="center" wrapText="1"/>
      <protection hidden="1"/>
    </xf>
    <xf numFmtId="168" fontId="13" fillId="0" borderId="0" xfId="0" applyNumberFormat="1" applyFont="1" applyAlignment="1">
      <alignment horizontal="left" vertical="center"/>
    </xf>
    <xf numFmtId="49" fontId="13" fillId="0" borderId="0" xfId="0" applyNumberFormat="1" applyFont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9" fontId="8" fillId="3" borderId="19" xfId="0" applyNumberFormat="1" applyFont="1" applyFill="1" applyBorder="1" applyAlignment="1">
      <alignment horizontal="center" vertical="center" wrapText="1"/>
    </xf>
    <xf numFmtId="49" fontId="8" fillId="3" borderId="0" xfId="0" applyNumberFormat="1" applyFont="1" applyFill="1" applyBorder="1" applyAlignment="1">
      <alignment horizontal="center" vertical="center" wrapText="1"/>
    </xf>
    <xf numFmtId="42" fontId="8" fillId="3" borderId="0" xfId="0" applyNumberFormat="1" applyFont="1" applyFill="1" applyBorder="1" applyAlignment="1">
      <alignment horizontal="center" vertical="center" wrapText="1"/>
    </xf>
    <xf numFmtId="49" fontId="8" fillId="3" borderId="20" xfId="0" applyNumberFormat="1" applyFont="1" applyFill="1" applyBorder="1" applyAlignment="1">
      <alignment horizontal="center" vertical="center" wrapText="1"/>
    </xf>
    <xf numFmtId="14" fontId="0" fillId="0" borderId="0" xfId="0" applyNumberFormat="1"/>
  </cellXfs>
  <cellStyles count="5">
    <cellStyle name="Lien hypertexte" xfId="1" builtinId="8"/>
    <cellStyle name="Normal" xfId="0" builtinId="0"/>
    <cellStyle name="Normal 2" xfId="3"/>
    <cellStyle name="Normal 3" xfId="4"/>
    <cellStyle name="Sortie" xfId="2" builtinId="21"/>
  </cellStyles>
  <dxfs count="4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0" formatCode="@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border outline="0">
        <top style="thick">
          <color auto="1"/>
        </top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0" formatCode="@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border outline="0">
        <top style="thick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#,##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9" formatCode="#,##0\ &quot;€&quot;;\-#,##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6" formatCode="0#&quot; &quot;##&quot; &quot;##&quot; &quot;##&quot; &quot;##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7" formatCode="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rgb="FFF2F2F2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2F2F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2F2F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auto="1"/>
        </right>
        <top style="thin">
          <color auto="1"/>
        </top>
        <bottom style="thin">
          <color auto="1"/>
        </bottom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</border>
    </dxf>
    <dxf>
      <alignment horizont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darkGray">
          <fgColor theme="4"/>
          <bgColor theme="4"/>
        </patternFill>
      </fill>
      <alignment horizontal="center" vertical="bottom" textRotation="0" wrapText="1" indent="0" justifyLastLine="0" shrinkToFit="1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5" defaultTableStyle="TableStyleMedium2" defaultPivotStyle="PivotStyleMedium9">
    <tableStyle name="Jean-Eric" pivot="0" count="2">
      <tableStyleElement type="wholeTable" dxfId="46"/>
      <tableStyleElement type="headerRow" dxfId="45"/>
    </tableStyle>
    <tableStyle name="Style de tableau 1" pivot="0" count="0"/>
    <tableStyle name="Style de tableau 2" pivot="0" count="0"/>
    <tableStyle name="Style de tableau 3" pivot="0" count="0"/>
    <tableStyle name="Style de tableau croisé dynamique 1" table="0" count="0"/>
  </tableStyles>
  <colors>
    <mruColors>
      <color rgb="FFCC0000"/>
      <color rgb="FFFF66FF"/>
      <color rgb="FFFF5050"/>
      <color rgb="FFFF33CC"/>
      <color rgb="FFFFFF66"/>
      <color rgb="FFFFFF99"/>
      <color rgb="FFE94A03"/>
      <color rgb="FFFF6D6D"/>
      <color rgb="FF6EDF41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85725</xdr:colOff>
      <xdr:row>0</xdr:row>
      <xdr:rowOff>9525</xdr:rowOff>
    </xdr:from>
    <xdr:to>
      <xdr:col>1</xdr:col>
      <xdr:colOff>122325</xdr:colOff>
      <xdr:row>0</xdr:row>
      <xdr:rowOff>485775</xdr:rowOff>
    </xdr:to>
    <xdr:sp macro="[0]!Alertes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/>
      </xdr:nvSpPr>
      <xdr:spPr>
        <a:xfrm>
          <a:off x="85725" y="9525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Alertes    Range("B3:K71").Select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    Selection.ClearContents à venir</a:t>
          </a:r>
        </a:p>
      </xdr:txBody>
    </xdr:sp>
    <xdr:clientData fPrintsWithSheet="0"/>
  </xdr:twoCellAnchor>
  <xdr:twoCellAnchor editAs="absolute">
    <xdr:from>
      <xdr:col>3</xdr:col>
      <xdr:colOff>447675</xdr:colOff>
      <xdr:row>0</xdr:row>
      <xdr:rowOff>0</xdr:rowOff>
    </xdr:from>
    <xdr:to>
      <xdr:col>5</xdr:col>
      <xdr:colOff>350925</xdr:colOff>
      <xdr:row>0</xdr:row>
      <xdr:rowOff>476250</xdr:rowOff>
    </xdr:to>
    <xdr:sp macro="[0]!Mail_argent_de_poche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4133850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Argent poche</a:t>
          </a:r>
        </a:p>
      </xdr:txBody>
    </xdr:sp>
    <xdr:clientData fPrintsWithSheet="0"/>
  </xdr:twoCellAnchor>
  <xdr:twoCellAnchor editAs="absolute">
    <xdr:from>
      <xdr:col>7</xdr:col>
      <xdr:colOff>85725</xdr:colOff>
      <xdr:row>0</xdr:row>
      <xdr:rowOff>0</xdr:rowOff>
    </xdr:from>
    <xdr:to>
      <xdr:col>8</xdr:col>
      <xdr:colOff>446175</xdr:colOff>
      <xdr:row>0</xdr:row>
      <xdr:rowOff>476250</xdr:rowOff>
    </xdr:to>
    <xdr:sp macro="[0]!Envoi_effectif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6848475" y="0"/>
          <a:ext cx="1341525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Envoi effectif</a:t>
          </a:r>
        </a:p>
      </xdr:txBody>
    </xdr:sp>
    <xdr:clientData fPrintsWithSheet="0"/>
  </xdr:twoCellAnchor>
  <xdr:twoCellAnchor editAs="absolute">
    <xdr:from>
      <xdr:col>13</xdr:col>
      <xdr:colOff>400050</xdr:colOff>
      <xdr:row>0</xdr:row>
      <xdr:rowOff>0</xdr:rowOff>
    </xdr:from>
    <xdr:to>
      <xdr:col>14</xdr:col>
      <xdr:colOff>855750</xdr:colOff>
      <xdr:row>0</xdr:row>
      <xdr:rowOff>475200</xdr:rowOff>
    </xdr:to>
    <xdr:sp macro="[0]!MailAG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1363980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Mail AG</a:t>
          </a:r>
        </a:p>
      </xdr:txBody>
    </xdr:sp>
    <xdr:clientData fPrintsWithSheet="0"/>
  </xdr:twoCellAnchor>
  <xdr:twoCellAnchor editAs="absolute">
    <xdr:from>
      <xdr:col>1</xdr:col>
      <xdr:colOff>133350</xdr:colOff>
      <xdr:row>0</xdr:row>
      <xdr:rowOff>0</xdr:rowOff>
    </xdr:from>
    <xdr:to>
      <xdr:col>1</xdr:col>
      <xdr:colOff>1465350</xdr:colOff>
      <xdr:row>0</xdr:row>
      <xdr:rowOff>475200</xdr:rowOff>
    </xdr:to>
    <xdr:sp macro="[0]!Anniversaires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142875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Anniversaires</a:t>
          </a:r>
        </a:p>
      </xdr:txBody>
    </xdr:sp>
    <xdr:clientData fPrintsWithSheet="0"/>
  </xdr:twoCellAnchor>
  <xdr:twoCellAnchor editAs="absolute">
    <xdr:from>
      <xdr:col>11</xdr:col>
      <xdr:colOff>752475</xdr:colOff>
      <xdr:row>0</xdr:row>
      <xdr:rowOff>0</xdr:rowOff>
    </xdr:from>
    <xdr:to>
      <xdr:col>13</xdr:col>
      <xdr:colOff>373150</xdr:colOff>
      <xdr:row>0</xdr:row>
      <xdr:rowOff>475200</xdr:rowOff>
    </xdr:to>
    <xdr:sp macro="[0]!Veilleurs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1227772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Feuille veilleur</a:t>
          </a:r>
        </a:p>
      </xdr:txBody>
    </xdr:sp>
    <xdr:clientData fPrintsWithSheet="0"/>
  </xdr:twoCellAnchor>
  <xdr:twoCellAnchor editAs="absolute">
    <xdr:from>
      <xdr:col>18</xdr:col>
      <xdr:colOff>336550</xdr:colOff>
      <xdr:row>0</xdr:row>
      <xdr:rowOff>0</xdr:rowOff>
    </xdr:from>
    <xdr:to>
      <xdr:col>20</xdr:col>
      <xdr:colOff>180975</xdr:colOff>
      <xdr:row>0</xdr:row>
      <xdr:rowOff>475200</xdr:rowOff>
    </xdr:to>
    <xdr:sp macro="[0]!Statistiques" textlink="">
      <xdr:nvSpPr>
        <xdr:cNvPr id="18" name="Rectangle à coins arrondis 17"/>
        <xdr:cNvSpPr/>
      </xdr:nvSpPr>
      <xdr:spPr>
        <a:xfrm>
          <a:off x="17757775" y="0"/>
          <a:ext cx="133032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Statistiques</a:t>
          </a:r>
        </a:p>
      </xdr:txBody>
    </xdr:sp>
    <xdr:clientData fPrintsWithSheet="0"/>
  </xdr:twoCellAnchor>
  <xdr:twoCellAnchor editAs="absolute">
    <xdr:from>
      <xdr:col>8</xdr:col>
      <xdr:colOff>1838325</xdr:colOff>
      <xdr:row>0</xdr:row>
      <xdr:rowOff>0</xdr:rowOff>
    </xdr:from>
    <xdr:to>
      <xdr:col>9</xdr:col>
      <xdr:colOff>906550</xdr:colOff>
      <xdr:row>0</xdr:row>
      <xdr:rowOff>475200</xdr:rowOff>
    </xdr:to>
    <xdr:sp macro="[0]!Word" textlink="">
      <xdr:nvSpPr>
        <xdr:cNvPr id="16" name="Rectangle à coins arrondis 15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9582150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Fiche d'entretien</a:t>
          </a:r>
        </a:p>
      </xdr:txBody>
    </xdr:sp>
    <xdr:clientData fPrintsWithSheet="0"/>
  </xdr:twoCellAnchor>
  <xdr:twoCellAnchor editAs="absolute">
    <xdr:from>
      <xdr:col>5</xdr:col>
      <xdr:colOff>381000</xdr:colOff>
      <xdr:row>0</xdr:row>
      <xdr:rowOff>0</xdr:rowOff>
    </xdr:from>
    <xdr:to>
      <xdr:col>7</xdr:col>
      <xdr:colOff>68350</xdr:colOff>
      <xdr:row>0</xdr:row>
      <xdr:rowOff>475200</xdr:rowOff>
    </xdr:to>
    <xdr:sp macro="[0]!Bonbus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549592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Bus</a:t>
          </a:r>
        </a:p>
      </xdr:txBody>
    </xdr:sp>
    <xdr:clientData fPrintsWithSheet="0"/>
  </xdr:twoCellAnchor>
  <xdr:twoCellAnchor editAs="absolute">
    <xdr:from>
      <xdr:col>1</xdr:col>
      <xdr:colOff>1485900</xdr:colOff>
      <xdr:row>0</xdr:row>
      <xdr:rowOff>0</xdr:rowOff>
    </xdr:from>
    <xdr:to>
      <xdr:col>3</xdr:col>
      <xdr:colOff>430300</xdr:colOff>
      <xdr:row>0</xdr:row>
      <xdr:rowOff>475200</xdr:rowOff>
    </xdr:to>
    <xdr:sp macro="[0]!Module_Archives.Afficher_Input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2781300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Archives</a:t>
          </a:r>
        </a:p>
      </xdr:txBody>
    </xdr:sp>
    <xdr:clientData fPrintsWithSheet="0"/>
  </xdr:twoCellAnchor>
  <xdr:twoCellAnchor editAs="absolute">
    <xdr:from>
      <xdr:col>8</xdr:col>
      <xdr:colOff>476250</xdr:colOff>
      <xdr:row>0</xdr:row>
      <xdr:rowOff>0</xdr:rowOff>
    </xdr:from>
    <xdr:to>
      <xdr:col>8</xdr:col>
      <xdr:colOff>1811425</xdr:colOff>
      <xdr:row>0</xdr:row>
      <xdr:rowOff>475200</xdr:rowOff>
    </xdr:to>
    <xdr:sp macro="[0]!Afficher_Feuille_Classeur" textlink="">
      <xdr:nvSpPr>
        <xdr:cNvPr id="17" name="Rectangle à coins arrondis 16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822007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Feuille classeur</a:t>
          </a:r>
        </a:p>
      </xdr:txBody>
    </xdr:sp>
    <xdr:clientData fPrintsWithSheet="0"/>
  </xdr:twoCellAnchor>
  <xdr:twoCellAnchor editAs="absolute">
    <xdr:from>
      <xdr:col>14</xdr:col>
      <xdr:colOff>889000</xdr:colOff>
      <xdr:row>0</xdr:row>
      <xdr:rowOff>0</xdr:rowOff>
    </xdr:from>
    <xdr:to>
      <xdr:col>16</xdr:col>
      <xdr:colOff>436650</xdr:colOff>
      <xdr:row>0</xdr:row>
      <xdr:rowOff>475200</xdr:rowOff>
    </xdr:to>
    <xdr:sp macro="[0]!Références" textlink="">
      <xdr:nvSpPr>
        <xdr:cNvPr id="19" name="Rectangle à coins arrondis 18"/>
        <xdr:cNvSpPr/>
      </xdr:nvSpPr>
      <xdr:spPr>
        <a:xfrm>
          <a:off x="15005050" y="0"/>
          <a:ext cx="133835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Références</a:t>
          </a:r>
        </a:p>
      </xdr:txBody>
    </xdr:sp>
    <xdr:clientData fPrintsWithSheet="0"/>
  </xdr:twoCellAnchor>
  <xdr:twoCellAnchor editAs="absolute">
    <xdr:from>
      <xdr:col>16</xdr:col>
      <xdr:colOff>469900</xdr:colOff>
      <xdr:row>0</xdr:row>
      <xdr:rowOff>0</xdr:rowOff>
    </xdr:from>
    <xdr:to>
      <xdr:col>18</xdr:col>
      <xdr:colOff>293775</xdr:colOff>
      <xdr:row>0</xdr:row>
      <xdr:rowOff>475200</xdr:rowOff>
    </xdr:to>
    <xdr:sp macro="[0]!Reparation" textlink="">
      <xdr:nvSpPr>
        <xdr:cNvPr id="20" name="Rectangle à coins arrondis 19"/>
        <xdr:cNvSpPr/>
      </xdr:nvSpPr>
      <xdr:spPr>
        <a:xfrm>
          <a:off x="16376650" y="0"/>
          <a:ext cx="133835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Réparation</a:t>
          </a:r>
        </a:p>
      </xdr:txBody>
    </xdr:sp>
    <xdr:clientData fPrintsWithSheet="0"/>
  </xdr:twoCellAnchor>
  <xdr:twoCellAnchor editAs="absolute">
    <xdr:from>
      <xdr:col>9</xdr:col>
      <xdr:colOff>914400</xdr:colOff>
      <xdr:row>0</xdr:row>
      <xdr:rowOff>0</xdr:rowOff>
    </xdr:from>
    <xdr:to>
      <xdr:col>11</xdr:col>
      <xdr:colOff>735100</xdr:colOff>
      <xdr:row>0</xdr:row>
      <xdr:rowOff>475200</xdr:rowOff>
    </xdr:to>
    <xdr:sp macro="[0]!Module_Afficher_Fiche_Liaison.Afficher_Input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1092517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Fiche liaison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Effectif" displayName="Effectif" ref="A1:Z67" totalsRowShown="0" headerRowDxfId="44" dataDxfId="43" tableBorderDxfId="42">
  <autoFilter ref="A1:Z67"/>
  <sortState ref="A2:BD67">
    <sortCondition ref="C1:C67"/>
  </sortState>
  <tableColumns count="26">
    <tableColumn id="1" name="Nom" dataDxfId="41" dataCellStyle="Sortie"/>
    <tableColumn id="2" name="Prénom" dataDxfId="40" dataCellStyle="Sortie"/>
    <tableColumn id="3" name="Nom Prénom" dataDxfId="39" dataCellStyle="Sortie">
      <calculatedColumnFormula>CONCATENATE(Effectif[[#This Row],[Nom]]," ",Effectif[[#This Row],[Prénom]])</calculatedColumnFormula>
    </tableColumn>
    <tableColumn id="4" name="Date de naissance" dataDxfId="38"/>
    <tableColumn id="5" name="Âge" dataDxfId="37">
      <calculatedColumnFormula>IF(Effectif[[#This Row],[Date de naissance]]&gt;0,IF(DATE(YEAR(TODAY()),MONTH(Effectif[[#This Row],[Date de naissance]]),DAY(Effectif[[#This Row],[Date de naissance]]))&lt;=TODAY(),YEAR(TODAY())-YEAR(Effectif[[#This Row],[Date de naissance]]),YEAR(TODAY())-YEAR(Effectif[[#This Row],[Date de naissance]])-1),"Inconnu")</calculatedColumnFormula>
    </tableColumn>
    <tableColumn id="6" name="Statut" dataDxfId="36"/>
    <tableColumn id="7" name="Nationalité" dataDxfId="35"/>
    <tableColumn id="8" name="Téléphone" dataDxfId="34"/>
    <tableColumn id="9" name="Mail" dataDxfId="33"/>
    <tableColumn id="10" name="Date d'OPP" dataDxfId="32"/>
    <tableColumn id="11" name="Age d'arrivée" dataDxfId="31"/>
    <tableColumn id="12" name="Date de majorité" dataDxfId="30">
      <calculatedColumnFormula>IF(Effectif[[#This Row],[Date de naissance]]&gt;0,DATE(YEAR(Effectif[[#This Row],[Date de naissance]])+18,MONTH(Effectif[[#This Row],[Date de naissance]]),DAY(Effectif[[#This Row],[Date de naissance]])),"")</calculatedColumnFormula>
    </tableColumn>
    <tableColumn id="13" name="Date d'arrivée au DAMA" dataDxfId="29"/>
    <tableColumn id="14" name="Temps de présence" dataDxfId="28">
      <calculatedColumnFormula>IF(ISBLANK(#REF!),(IF(ISBLANK(Effectif[[#This Row],[Date d''arrivée au DAMA]]),"Inconnu",DATEDIF(Effectif[[#This Row],[Date d''arrivée au DAMA]],TODAY(),"y")&amp;" ans "&amp;DATEDIF(Effectif[[#This Row],[Date d''arrivée au DAMA]],TODAY(),"ym")&amp;" mois "&amp;DATEDIF(Effectif[[#This Row],[Date d''arrivée au DAMA]],TODAY(),"md")&amp;" jours")),(IF(ISBLANK(Effectif[[#This Row],[Date d''arrivée au DAMA]]),"Inconnu",(DATEDIF(Effectif[[#This Row],[Date d''arrivée au DAMA]],#REF!,"y")&amp;" ans "&amp;DATEDIF(Effectif[[#This Row],[Date d''arrivée au DAMA]],#REF!,"ym")&amp;" mois "&amp;DATEDIF(Effectif[[#This Row],[Date d''arrivée au DAMA]],#REF!,"md")&amp;" jours"))))</calculatedColumnFormula>
    </tableColumn>
    <tableColumn id="15" name="Type d'accueil" dataDxfId="27"/>
    <tableColumn id="16" name="Chbre" dataDxfId="26"/>
    <tableColumn id="17" name="Educateur" dataDxfId="25"/>
    <tableColumn id="18" name="Argent de poche" dataDxfId="24">
      <calculatedColumnFormula>IF(OR(#REF!="Oui",Effectif[[#This Row],[Scolarité]]="Apprentissage",Effectif[[#This Row],[Chbre]]="En fugue"),0,67)</calculatedColumnFormula>
    </tableColumn>
    <tableColumn id="19" name="Halle" dataDxfId="23">
      <calculatedColumnFormula>IF(Effectif[[#This Row],[Type d''accueil]]&lt;&gt;"Collectif",49,0)</calculatedColumnFormula>
    </tableColumn>
    <tableColumn id="50" name="Scolarité" dataDxfId="22"/>
    <tableColumn id="51" name="Etablissement" dataDxfId="21"/>
    <tableColumn id="52" name="Classe" dataDxfId="20"/>
    <tableColumn id="53" name="Fin d'autorisation de travail" dataDxfId="19"/>
    <tableColumn id="54" name="Lieu d'apprentissage" dataDxfId="18"/>
    <tableColumn id="55" name="Divers" dataDxfId="17"/>
    <tableColumn id="57" name="Archiver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SA" displayName="TSA" ref="A2:H3" insertRow="1" totalsRowShown="0" headerRowDxfId="14" tableBorderDxfId="15">
  <autoFilter ref="A2:H3"/>
  <tableColumns count="8">
    <tableColumn id="1" name="Nom"/>
    <tableColumn id="2" name="Prénom"/>
    <tableColumn id="3" name="Unité de vie"/>
    <tableColumn id="4" name="Chambre"/>
    <tableColumn id="5" name="Argent de poche"/>
    <tableColumn id="6" name="Alimentaire"/>
    <tableColumn id="7" name="Virement"/>
    <tableColumn id="8" name="Observati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C" displayName="TC" ref="A2:H3" insertRow="1" totalsRowShown="0" headerRowDxfId="0" tableBorderDxfId="1">
  <autoFilter ref="A2:H3"/>
  <tableColumns count="8">
    <tableColumn id="1" name="Nom"/>
    <tableColumn id="2" name="Prénom"/>
    <tableColumn id="3" name="Unité de vie"/>
    <tableColumn id="4" name="Chambre"/>
    <tableColumn id="5" name="Argent de poche"/>
    <tableColumn id="6" name="Alimentaire"/>
    <tableColumn id="7" name="Virement"/>
    <tableColumn id="8" name="Observation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a:spPr>
      <a:bodyPr vertOverflow="clip" horzOverflow="clip" rtlCol="0" anchor="ctr"/>
      <a:lstStyle>
        <a:defPPr marL="0" marR="0" indent="0" algn="ctr" defTabSz="914400" eaLnBrk="1" fontAlgn="auto" latinLnBrk="0" hangingPunct="1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1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3.xml"/><Relationship Id="rId4" Type="http://schemas.openxmlformats.org/officeDocument/2006/relationships/printerSettings" Target="../printerSettings/printerSettings8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4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Z67"/>
  <sheetViews>
    <sheetView tabSelected="1" workbookViewId="0">
      <pane xSplit="2" topLeftCell="C1" activePane="topRight" state="frozen"/>
      <selection pane="topRight" activeCell="O16" sqref="O16"/>
    </sheetView>
  </sheetViews>
  <sheetFormatPr baseColWidth="10" defaultColWidth="5.7109375" defaultRowHeight="15" customHeight="1"/>
  <cols>
    <col min="1" max="1" width="19.42578125" style="4" bestFit="1" customWidth="1"/>
    <col min="2" max="2" width="35.7109375" style="4" bestFit="1" customWidth="1"/>
    <col min="3" max="3" width="0.140625" style="4" customWidth="1"/>
    <col min="4" max="4" width="12.85546875" style="72" bestFit="1" customWidth="1"/>
    <col min="5" max="5" width="8.5703125" style="83" bestFit="1" customWidth="1"/>
    <col min="6" max="6" width="10.42578125" style="4" bestFit="1" customWidth="1"/>
    <col min="7" max="7" width="14.28515625" style="4" bestFit="1" customWidth="1"/>
    <col min="8" max="8" width="14.7109375" style="69" bestFit="1" customWidth="1"/>
    <col min="9" max="9" width="34" style="35" bestFit="1" customWidth="1"/>
    <col min="10" max="10" width="14.42578125" style="4" bestFit="1" customWidth="1"/>
    <col min="11" max="11" width="8.28515625" style="4" customWidth="1"/>
    <col min="12" max="12" width="12.28515625" style="4" bestFit="1" customWidth="1"/>
    <col min="13" max="13" width="13.42578125" style="4" customWidth="1"/>
    <col min="14" max="14" width="13.140625" style="4" customWidth="1"/>
    <col min="15" max="15" width="16.5703125" style="35" customWidth="1"/>
    <col min="16" max="16" width="10.28515625" style="4" customWidth="1"/>
    <col min="17" max="17" width="13.5703125" style="35" bestFit="1" customWidth="1"/>
    <col min="18" max="18" width="9.140625" style="70" customWidth="1"/>
    <col min="19" max="19" width="8" style="4" customWidth="1"/>
    <col min="20" max="20" width="14.28515625" style="4" bestFit="1" customWidth="1"/>
    <col min="21" max="21" width="20.42578125" style="4" bestFit="1" customWidth="1"/>
    <col min="22" max="22" width="11.7109375" style="4" bestFit="1" customWidth="1"/>
    <col min="23" max="23" width="12.7109375" style="4" customWidth="1"/>
    <col min="24" max="24" width="24" style="4" bestFit="1" customWidth="1"/>
    <col min="25" max="25" width="76" style="71" hidden="1" customWidth="1"/>
    <col min="26" max="26" width="12.140625" style="71" bestFit="1" customWidth="1"/>
    <col min="27" max="16384" width="5.7109375" style="4"/>
  </cols>
  <sheetData>
    <row r="1" spans="1:26" s="104" customFormat="1" ht="74.25" customHeight="1" thickTop="1" thickBot="1">
      <c r="A1" s="98" t="s">
        <v>0</v>
      </c>
      <c r="B1" s="99" t="s">
        <v>1</v>
      </c>
      <c r="C1" s="99" t="s">
        <v>66</v>
      </c>
      <c r="D1" s="100" t="s">
        <v>2</v>
      </c>
      <c r="E1" s="101" t="s">
        <v>3</v>
      </c>
      <c r="F1" s="99" t="s">
        <v>13</v>
      </c>
      <c r="G1" s="99" t="s">
        <v>17</v>
      </c>
      <c r="H1" s="99" t="s">
        <v>70</v>
      </c>
      <c r="I1" s="99" t="s">
        <v>21</v>
      </c>
      <c r="J1" s="99" t="s">
        <v>214</v>
      </c>
      <c r="K1" s="99" t="s">
        <v>67</v>
      </c>
      <c r="L1" s="99" t="s">
        <v>9</v>
      </c>
      <c r="M1" s="99" t="s">
        <v>20</v>
      </c>
      <c r="N1" s="99" t="s">
        <v>159</v>
      </c>
      <c r="O1" s="99" t="s">
        <v>75</v>
      </c>
      <c r="P1" s="99" t="s">
        <v>137</v>
      </c>
      <c r="Q1" s="99" t="s">
        <v>179</v>
      </c>
      <c r="R1" s="102" t="s">
        <v>71</v>
      </c>
      <c r="S1" s="99" t="s">
        <v>139</v>
      </c>
      <c r="T1" s="99" t="s">
        <v>15</v>
      </c>
      <c r="U1" s="99" t="s">
        <v>23</v>
      </c>
      <c r="V1" s="99" t="s">
        <v>65</v>
      </c>
      <c r="W1" s="99" t="s">
        <v>24</v>
      </c>
      <c r="X1" s="99" t="s">
        <v>7</v>
      </c>
      <c r="Y1" s="99" t="s">
        <v>124</v>
      </c>
      <c r="Z1" s="103" t="s">
        <v>105</v>
      </c>
    </row>
    <row r="2" spans="1:26" ht="15" customHeight="1">
      <c r="A2" s="60"/>
      <c r="B2" s="61" t="s">
        <v>106</v>
      </c>
      <c r="C2" s="62" t="s">
        <v>217</v>
      </c>
      <c r="D2" s="63">
        <v>38186</v>
      </c>
      <c r="E2" s="81">
        <f ca="1">TODAY()-Effectif[[#This Row],[Date de naissance]]</f>
        <v>6014</v>
      </c>
      <c r="F2" s="6" t="s">
        <v>158</v>
      </c>
      <c r="G2" s="6"/>
      <c r="H2" s="7"/>
      <c r="I2" s="34"/>
      <c r="J2" s="15"/>
      <c r="K2" s="8"/>
      <c r="L2" s="15">
        <f>IF(Effectif[[#This Row],[Date de naissance]]&gt;0,DATE(YEAR(Effectif[[#This Row],[Date de naissance]])+18,MONTH(Effectif[[#This Row],[Date de naissance]]),DAY(Effectif[[#This Row],[Date de naissance]])),"")</f>
        <v>44760</v>
      </c>
      <c r="M2" s="15">
        <v>43907</v>
      </c>
      <c r="N2" s="8" t="s">
        <v>164</v>
      </c>
      <c r="O2" s="6" t="s">
        <v>72</v>
      </c>
      <c r="P2" s="6">
        <v>114</v>
      </c>
      <c r="Q2" s="5"/>
      <c r="R2" s="55">
        <v>67</v>
      </c>
      <c r="S2" s="56">
        <v>0</v>
      </c>
      <c r="T2" s="6"/>
      <c r="U2" s="6"/>
      <c r="V2" s="6"/>
      <c r="W2" s="15"/>
      <c r="X2" s="6"/>
      <c r="Y2" s="9"/>
      <c r="Z2" s="49"/>
    </row>
    <row r="3" spans="1:26" ht="15" customHeight="1">
      <c r="A3" s="60"/>
      <c r="B3" s="61" t="s">
        <v>131</v>
      </c>
      <c r="C3" s="62" t="str">
        <f>CONCATENATE(Effectif[[#This Row],[Nom]]," ",Effectif[[#This Row],[Prénom]])</f>
        <v xml:space="preserve"> Khaled</v>
      </c>
      <c r="D3" s="63">
        <v>37622</v>
      </c>
      <c r="E3" s="81">
        <f ca="1">TODAY()-Effectif[[#This Row],[Date de naissance]]</f>
        <v>6578</v>
      </c>
      <c r="F3" s="6" t="s">
        <v>158</v>
      </c>
      <c r="G3" s="11"/>
      <c r="H3" s="12"/>
      <c r="I3" s="142"/>
      <c r="J3" s="15"/>
      <c r="K3" s="8"/>
      <c r="L3" s="15">
        <f>IF(Effectif[[#This Row],[Date de naissance]]&gt;0,DATE(YEAR(Effectif[[#This Row],[Date de naissance]])+18,MONTH(Effectif[[#This Row],[Date de naissance]]),DAY(Effectif[[#This Row],[Date de naissance]])),"")</f>
        <v>44197</v>
      </c>
      <c r="M3" s="15">
        <v>44008</v>
      </c>
      <c r="N3" s="8" t="s">
        <v>198</v>
      </c>
      <c r="O3" s="11" t="s">
        <v>72</v>
      </c>
      <c r="P3" s="6">
        <v>312</v>
      </c>
      <c r="Q3" s="10"/>
      <c r="R3" s="55">
        <v>0</v>
      </c>
      <c r="S3" s="56">
        <v>0</v>
      </c>
      <c r="T3" s="11"/>
      <c r="U3" s="11"/>
      <c r="V3" s="11"/>
      <c r="W3" s="13"/>
      <c r="X3" s="11"/>
      <c r="Y3" s="9"/>
      <c r="Z3" s="50"/>
    </row>
    <row r="4" spans="1:26" ht="15" customHeight="1">
      <c r="A4" s="60"/>
      <c r="B4" s="61" t="s">
        <v>154</v>
      </c>
      <c r="C4" s="62" t="str">
        <f>CONCATENATE(Effectif[[#This Row],[Nom]]," ",Effectif[[#This Row],[Prénom]])</f>
        <v xml:space="preserve"> Md Numan</v>
      </c>
      <c r="D4" s="63">
        <v>38113</v>
      </c>
      <c r="E4" s="81">
        <f ca="1">TODAY()-Effectif[[#This Row],[Date de naissance]]</f>
        <v>6087</v>
      </c>
      <c r="F4" s="6" t="s">
        <v>158</v>
      </c>
      <c r="G4" s="11"/>
      <c r="H4" s="7"/>
      <c r="I4" s="42"/>
      <c r="J4" s="15"/>
      <c r="K4" s="8"/>
      <c r="L4" s="15">
        <f>IF(Effectif[[#This Row],[Date de naissance]]&gt;0,DATE(YEAR(Effectif[[#This Row],[Date de naissance]])+18,MONTH(Effectif[[#This Row],[Date de naissance]]),DAY(Effectif[[#This Row],[Date de naissance]])),"")</f>
        <v>44687</v>
      </c>
      <c r="M4" s="15">
        <v>43825</v>
      </c>
      <c r="N4" s="8" t="s">
        <v>197</v>
      </c>
      <c r="O4" s="6" t="s">
        <v>72</v>
      </c>
      <c r="P4" s="6">
        <v>5</v>
      </c>
      <c r="Q4" s="5"/>
      <c r="R4" s="55">
        <v>67</v>
      </c>
      <c r="S4" s="56">
        <v>0</v>
      </c>
      <c r="T4" s="6"/>
      <c r="U4" s="6"/>
      <c r="V4" s="6"/>
      <c r="W4" s="15"/>
      <c r="X4" s="6"/>
      <c r="Y4" s="9"/>
      <c r="Z4" s="49"/>
    </row>
    <row r="5" spans="1:26" ht="15" customHeight="1">
      <c r="A5" s="60"/>
      <c r="B5" s="61" t="s">
        <v>155</v>
      </c>
      <c r="C5" s="62" t="str">
        <f>CONCATENATE(Effectif[[#This Row],[Nom]]," ",Effectif[[#This Row],[Prénom]])</f>
        <v xml:space="preserve"> Md Rasel</v>
      </c>
      <c r="D5" s="63">
        <v>37690</v>
      </c>
      <c r="E5" s="81">
        <f ca="1">TODAY()-Effectif[[#This Row],[Date de naissance]]</f>
        <v>6510</v>
      </c>
      <c r="F5" s="6" t="s">
        <v>158</v>
      </c>
      <c r="G5" s="11"/>
      <c r="H5" s="7"/>
      <c r="I5" s="33"/>
      <c r="J5" s="15"/>
      <c r="K5" s="8"/>
      <c r="L5" s="15">
        <f>IF(Effectif[[#This Row],[Date de naissance]]&gt;0,DATE(YEAR(Effectif[[#This Row],[Date de naissance]])+18,MONTH(Effectif[[#This Row],[Date de naissance]]),DAY(Effectif[[#This Row],[Date de naissance]])),"")</f>
        <v>44265</v>
      </c>
      <c r="M5" s="15">
        <v>44001</v>
      </c>
      <c r="N5" s="8" t="s">
        <v>198</v>
      </c>
      <c r="O5" s="11" t="s">
        <v>72</v>
      </c>
      <c r="P5" s="6">
        <v>301</v>
      </c>
      <c r="Q5" s="10"/>
      <c r="R5" s="55">
        <v>0</v>
      </c>
      <c r="S5" s="56">
        <v>0</v>
      </c>
      <c r="T5" s="11"/>
      <c r="U5" s="11"/>
      <c r="V5" s="11"/>
      <c r="W5" s="13"/>
      <c r="X5" s="11"/>
      <c r="Y5" s="9"/>
      <c r="Z5" s="50"/>
    </row>
    <row r="6" spans="1:26" ht="15" customHeight="1">
      <c r="A6" s="67"/>
      <c r="B6" s="68" t="s">
        <v>202</v>
      </c>
      <c r="C6" s="141" t="str">
        <f>CONCATENATE(Effectif[[#This Row],[Nom]]," ",Effectif[[#This Row],[Prénom]])</f>
        <v xml:space="preserve"> Nahid</v>
      </c>
      <c r="D6" s="63">
        <v>38196</v>
      </c>
      <c r="E6" s="81">
        <f ca="1">TODAY()-Effectif[[#This Row],[Date de naissance]]</f>
        <v>6004</v>
      </c>
      <c r="F6" s="6" t="s">
        <v>158</v>
      </c>
      <c r="G6" s="6"/>
      <c r="H6" s="7"/>
      <c r="I6" s="107"/>
      <c r="J6" s="15"/>
      <c r="K6" s="8"/>
      <c r="L6" s="15">
        <f>IF(Effectif[[#This Row],[Date de naissance]]&gt;0,DATE(YEAR(Effectif[[#This Row],[Date de naissance]])+18,MONTH(Effectif[[#This Row],[Date de naissance]]),DAY(Effectif[[#This Row],[Date de naissance]])),"")</f>
        <v>44770</v>
      </c>
      <c r="M6" s="15">
        <v>44183</v>
      </c>
      <c r="N6" s="8" t="s">
        <v>209</v>
      </c>
      <c r="O6" s="6" t="s">
        <v>72</v>
      </c>
      <c r="P6" s="6">
        <v>305</v>
      </c>
      <c r="Q6" s="5"/>
      <c r="R6" s="55" t="e">
        <f>IF(OR(#REF!="Oui",Effectif[[#This Row],[Scolarité]]="Apprentissage",Effectif[[#This Row],[Chbre]]="En fugue"),0,67)</f>
        <v>#REF!</v>
      </c>
      <c r="S6" s="56">
        <f>IF(Effectif[[#This Row],[Type d''accueil]]&lt;&gt;"Collectif",49,0)</f>
        <v>0</v>
      </c>
      <c r="T6" s="6"/>
      <c r="U6" s="6"/>
      <c r="V6" s="6"/>
      <c r="W6" s="15"/>
      <c r="X6" s="6"/>
      <c r="Y6" s="145"/>
      <c r="Z6" s="124"/>
    </row>
    <row r="7" spans="1:26" s="3" customFormat="1" ht="15" customHeight="1">
      <c r="A7" s="60"/>
      <c r="B7" s="61" t="s">
        <v>81</v>
      </c>
      <c r="C7" s="62" t="s">
        <v>171</v>
      </c>
      <c r="D7" s="63">
        <v>37924</v>
      </c>
      <c r="E7" s="81">
        <f ca="1">TODAY()-Effectif[[#This Row],[Date de naissance]]</f>
        <v>6276</v>
      </c>
      <c r="F7" s="6" t="s">
        <v>158</v>
      </c>
      <c r="G7" s="6"/>
      <c r="H7" s="12"/>
      <c r="I7" s="33"/>
      <c r="J7" s="15"/>
      <c r="K7" s="8"/>
      <c r="L7" s="15">
        <f>IF(Effectif[[#This Row],[Date de naissance]]&gt;0,DATE(YEAR(Effectif[[#This Row],[Date de naissance]])+18,MONTH(Effectif[[#This Row],[Date de naissance]]),DAY(Effectif[[#This Row],[Date de naissance]])),"")</f>
        <v>44499</v>
      </c>
      <c r="M7" s="15">
        <v>43797</v>
      </c>
      <c r="N7" s="8" t="s">
        <v>199</v>
      </c>
      <c r="O7" s="11" t="s">
        <v>72</v>
      </c>
      <c r="P7" s="6">
        <v>105</v>
      </c>
      <c r="Q7" s="10"/>
      <c r="R7" s="55">
        <v>67</v>
      </c>
      <c r="S7" s="56">
        <v>0</v>
      </c>
      <c r="T7" s="11"/>
      <c r="U7" s="11"/>
      <c r="V7" s="11"/>
      <c r="W7" s="13"/>
      <c r="X7" s="11"/>
      <c r="Y7" s="9"/>
      <c r="Z7" s="50"/>
    </row>
    <row r="8" spans="1:26" ht="15" customHeight="1">
      <c r="A8" s="60"/>
      <c r="B8" s="61" t="s">
        <v>133</v>
      </c>
      <c r="C8" s="62" t="str">
        <f>CONCATENATE(Effectif[[#This Row],[Nom]]," ",Effectif[[#This Row],[Prénom]])</f>
        <v xml:space="preserve"> Shamim</v>
      </c>
      <c r="D8" s="63">
        <v>37726</v>
      </c>
      <c r="E8" s="81">
        <f ca="1">TODAY()-Effectif[[#This Row],[Date de naissance]]</f>
        <v>6474</v>
      </c>
      <c r="F8" s="6" t="s">
        <v>158</v>
      </c>
      <c r="G8" s="11"/>
      <c r="H8" s="7"/>
      <c r="I8" s="107"/>
      <c r="J8" s="15"/>
      <c r="K8" s="8"/>
      <c r="L8" s="15">
        <f>IF(Effectif[[#This Row],[Date de naissance]]&gt;0,DATE(YEAR(Effectif[[#This Row],[Date de naissance]])+18,MONTH(Effectif[[#This Row],[Date de naissance]]),DAY(Effectif[[#This Row],[Date de naissance]])),"")</f>
        <v>44301</v>
      </c>
      <c r="M8" s="15">
        <v>43819</v>
      </c>
      <c r="N8" s="8" t="s">
        <v>197</v>
      </c>
      <c r="O8" s="6" t="s">
        <v>72</v>
      </c>
      <c r="P8" s="6">
        <v>321</v>
      </c>
      <c r="Q8" s="5"/>
      <c r="R8" s="55">
        <v>67</v>
      </c>
      <c r="S8" s="56">
        <v>0</v>
      </c>
      <c r="T8" s="6"/>
      <c r="U8" s="6"/>
      <c r="V8" s="6"/>
      <c r="W8" s="15"/>
      <c r="X8" s="6"/>
      <c r="Y8" s="9"/>
      <c r="Z8" s="49"/>
    </row>
    <row r="9" spans="1:26" ht="15" customHeight="1">
      <c r="A9" s="67"/>
      <c r="B9" s="68" t="s">
        <v>189</v>
      </c>
      <c r="C9" s="62" t="s">
        <v>190</v>
      </c>
      <c r="D9" s="63">
        <v>38353</v>
      </c>
      <c r="E9" s="81">
        <f ca="1">TODAY()-Effectif[[#This Row],[Date de naissance]]</f>
        <v>5847</v>
      </c>
      <c r="F9" s="8" t="s">
        <v>158</v>
      </c>
      <c r="G9" s="6"/>
      <c r="H9" s="7"/>
      <c r="I9" s="34"/>
      <c r="J9" s="15"/>
      <c r="K9" s="8"/>
      <c r="L9" s="15">
        <f>IF(Effectif[[#This Row],[Date de naissance]]&gt;0,DATE(YEAR(Effectif[[#This Row],[Date de naissance]])+18,MONTH(Effectif[[#This Row],[Date de naissance]]),DAY(Effectif[[#This Row],[Date de naissance]])),"")</f>
        <v>44927</v>
      </c>
      <c r="M9" s="15">
        <v>44140</v>
      </c>
      <c r="N9" s="8" t="s">
        <v>169</v>
      </c>
      <c r="O9" s="6" t="s">
        <v>72</v>
      </c>
      <c r="P9" s="6">
        <v>311</v>
      </c>
      <c r="Q9" s="5"/>
      <c r="R9" s="55">
        <v>67</v>
      </c>
      <c r="S9" s="56">
        <v>0</v>
      </c>
      <c r="T9" s="6"/>
      <c r="U9" s="6"/>
      <c r="V9" s="6"/>
      <c r="W9" s="15"/>
      <c r="X9" s="6"/>
      <c r="Y9" s="9"/>
      <c r="Z9" s="124"/>
    </row>
    <row r="10" spans="1:26" ht="15" customHeight="1">
      <c r="A10" s="60"/>
      <c r="B10" s="61" t="s">
        <v>82</v>
      </c>
      <c r="C10" s="62" t="str">
        <f>CONCATENATE(Effectif[[#This Row],[Nom]]," ",Effectif[[#This Row],[Prénom]])</f>
        <v xml:space="preserve"> Khachik</v>
      </c>
      <c r="D10" s="63">
        <v>37583</v>
      </c>
      <c r="E10" s="81">
        <f ca="1">TODAY()-Effectif[[#This Row],[Date de naissance]]</f>
        <v>6617</v>
      </c>
      <c r="F10" s="6" t="s">
        <v>157</v>
      </c>
      <c r="G10" s="11"/>
      <c r="H10" s="7"/>
      <c r="I10" s="42"/>
      <c r="J10" s="15"/>
      <c r="K10" s="8"/>
      <c r="L10" s="15">
        <f>IF(Effectif[[#This Row],[Date de naissance]]&gt;0,DATE(YEAR(Effectif[[#This Row],[Date de naissance]])+18,MONTH(Effectif[[#This Row],[Date de naissance]]),DAY(Effectif[[#This Row],[Date de naissance]])),"")</f>
        <v>44158</v>
      </c>
      <c r="M10" s="15">
        <v>43683</v>
      </c>
      <c r="N10" s="8" t="s">
        <v>200</v>
      </c>
      <c r="O10" s="6" t="s">
        <v>72</v>
      </c>
      <c r="P10" s="6">
        <v>314</v>
      </c>
      <c r="Q10" s="5"/>
      <c r="R10" s="55">
        <v>67</v>
      </c>
      <c r="S10" s="56">
        <v>0</v>
      </c>
      <c r="T10" s="6"/>
      <c r="U10" s="6"/>
      <c r="V10" s="11"/>
      <c r="W10" s="15"/>
      <c r="X10" s="6"/>
      <c r="Y10" s="9"/>
      <c r="Z10" s="49"/>
    </row>
    <row r="11" spans="1:26" ht="15" customHeight="1">
      <c r="A11" s="60"/>
      <c r="B11" s="61" t="s">
        <v>83</v>
      </c>
      <c r="C11" s="62" t="str">
        <f>CONCATENATE(Effectif[[#This Row],[Nom]]," ",Effectif[[#This Row],[Prénom]])</f>
        <v xml:space="preserve"> Khalidou</v>
      </c>
      <c r="D11" s="63">
        <v>37605</v>
      </c>
      <c r="E11" s="81">
        <f ca="1">TODAY()-Effectif[[#This Row],[Date de naissance]]</f>
        <v>6595</v>
      </c>
      <c r="F11" s="6" t="s">
        <v>157</v>
      </c>
      <c r="G11" s="6"/>
      <c r="H11" s="7"/>
      <c r="I11" s="34"/>
      <c r="J11" s="15"/>
      <c r="K11" s="8"/>
      <c r="L11" s="15">
        <f>IF(Effectif[[#This Row],[Date de naissance]]&gt;0,DATE(YEAR(Effectif[[#This Row],[Date de naissance]])+18,MONTH(Effectif[[#This Row],[Date de naissance]]),DAY(Effectif[[#This Row],[Date de naissance]])),"")</f>
        <v>44180</v>
      </c>
      <c r="M11" s="15">
        <v>43847</v>
      </c>
      <c r="N11" s="8" t="s">
        <v>162</v>
      </c>
      <c r="O11" s="6" t="s">
        <v>72</v>
      </c>
      <c r="P11" s="6">
        <v>302</v>
      </c>
      <c r="Q11" s="5"/>
      <c r="R11" s="55">
        <v>0</v>
      </c>
      <c r="S11" s="56">
        <v>0</v>
      </c>
      <c r="T11" s="6"/>
      <c r="U11" s="6"/>
      <c r="V11" s="6"/>
      <c r="W11" s="15"/>
      <c r="X11" s="6"/>
      <c r="Y11" s="9"/>
      <c r="Z11" s="49"/>
    </row>
    <row r="12" spans="1:26" ht="15" customHeight="1">
      <c r="A12" s="67"/>
      <c r="B12" s="68" t="s">
        <v>203</v>
      </c>
      <c r="C12" s="141" t="str">
        <f>CONCATENATE(Effectif[[#This Row],[Nom]]," ",Effectif[[#This Row],[Prénom]])</f>
        <v xml:space="preserve"> Amadou</v>
      </c>
      <c r="D12" s="63">
        <v>38263</v>
      </c>
      <c r="E12" s="81">
        <f ca="1">TODAY()-Effectif[[#This Row],[Date de naissance]]</f>
        <v>5937</v>
      </c>
      <c r="F12" s="6" t="s">
        <v>158</v>
      </c>
      <c r="G12" s="6"/>
      <c r="H12" s="7"/>
      <c r="I12" s="34"/>
      <c r="J12" s="15"/>
      <c r="K12" s="8"/>
      <c r="L12" s="15">
        <f>IF(Effectif[[#This Row],[Date de naissance]]&gt;0,DATE(YEAR(Effectif[[#This Row],[Date de naissance]])+18,MONTH(Effectif[[#This Row],[Date de naissance]]),DAY(Effectif[[#This Row],[Date de naissance]])),"")</f>
        <v>44837</v>
      </c>
      <c r="M12" s="15">
        <v>44183</v>
      </c>
      <c r="N12" s="8" t="s">
        <v>209</v>
      </c>
      <c r="O12" s="6" t="s">
        <v>72</v>
      </c>
      <c r="P12" s="6">
        <v>315</v>
      </c>
      <c r="Q12" s="5"/>
      <c r="R12" s="55" t="e">
        <f>IF(OR(#REF!="Oui",Effectif[[#This Row],[Scolarité]]="Apprentissage",Effectif[[#This Row],[Chbre]]="En fugue"),0,67)</f>
        <v>#REF!</v>
      </c>
      <c r="S12" s="56">
        <f>IF(Effectif[[#This Row],[Type d''accueil]]&lt;&gt;"Collectif",49,0)</f>
        <v>0</v>
      </c>
      <c r="T12" s="6"/>
      <c r="U12" s="6"/>
      <c r="V12" s="6"/>
      <c r="W12" s="15"/>
      <c r="X12" s="6"/>
      <c r="Y12" s="145"/>
      <c r="Z12" s="124"/>
    </row>
    <row r="13" spans="1:26" ht="15" customHeight="1">
      <c r="A13" s="60"/>
      <c r="B13" s="61" t="s">
        <v>125</v>
      </c>
      <c r="C13" s="62" t="str">
        <f>CONCATENATE(Effectif[[#This Row],[Nom]]," ",Effectif[[#This Row],[Prénom]])</f>
        <v xml:space="preserve"> Mamadou Kadjaliou</v>
      </c>
      <c r="D13" s="63">
        <v>37992</v>
      </c>
      <c r="E13" s="81">
        <f ca="1">TODAY()-Effectif[[#This Row],[Date de naissance]]</f>
        <v>6208</v>
      </c>
      <c r="F13" s="6" t="s">
        <v>158</v>
      </c>
      <c r="G13" s="11"/>
      <c r="H13" s="12"/>
      <c r="I13" s="43"/>
      <c r="J13" s="15"/>
      <c r="K13" s="8"/>
      <c r="L13" s="15">
        <f>IF(Effectif[[#This Row],[Date de naissance]]&gt;0,DATE(YEAR(Effectif[[#This Row],[Date de naissance]])+18,MONTH(Effectif[[#This Row],[Date de naissance]]),DAY(Effectif[[#This Row],[Date de naissance]])),"")</f>
        <v>44567</v>
      </c>
      <c r="M13" s="15">
        <v>43980</v>
      </c>
      <c r="N13" s="8" t="s">
        <v>160</v>
      </c>
      <c r="O13" s="11" t="s">
        <v>72</v>
      </c>
      <c r="P13" s="6">
        <v>308</v>
      </c>
      <c r="Q13" s="5"/>
      <c r="R13" s="55">
        <v>67</v>
      </c>
      <c r="S13" s="56">
        <v>0</v>
      </c>
      <c r="T13" s="11"/>
      <c r="U13" s="11"/>
      <c r="V13" s="11"/>
      <c r="W13" s="13"/>
      <c r="X13" s="11"/>
      <c r="Y13" s="9"/>
      <c r="Z13" s="50"/>
    </row>
    <row r="14" spans="1:26" ht="15" customHeight="1">
      <c r="A14" s="60"/>
      <c r="B14" s="61" t="s">
        <v>84</v>
      </c>
      <c r="C14" s="62" t="str">
        <f>CONCATENATE(Effectif[[#This Row],[Nom]]," ",Effectif[[#This Row],[Prénom]])</f>
        <v xml:space="preserve"> Youssef</v>
      </c>
      <c r="D14" s="63">
        <v>37540</v>
      </c>
      <c r="E14" s="81">
        <f ca="1">TODAY()-Effectif[[#This Row],[Date de naissance]]</f>
        <v>6660</v>
      </c>
      <c r="F14" s="6" t="s">
        <v>157</v>
      </c>
      <c r="G14" s="11"/>
      <c r="H14" s="12"/>
      <c r="I14" s="33"/>
      <c r="J14" s="15"/>
      <c r="K14" s="8"/>
      <c r="L14" s="15">
        <f>IF(Effectif[[#This Row],[Date de naissance]]&gt;0,DATE(YEAR(Effectif[[#This Row],[Date de naissance]])+18,MONTH(Effectif[[#This Row],[Date de naissance]]),DAY(Effectif[[#This Row],[Date de naissance]])),"")</f>
        <v>44115</v>
      </c>
      <c r="M14" s="15">
        <v>43434</v>
      </c>
      <c r="N14" s="8" t="s">
        <v>196</v>
      </c>
      <c r="O14" s="11" t="s">
        <v>73</v>
      </c>
      <c r="P14" s="6">
        <v>101</v>
      </c>
      <c r="Q14" s="10"/>
      <c r="R14" s="55">
        <v>0</v>
      </c>
      <c r="S14" s="56">
        <v>49</v>
      </c>
      <c r="T14" s="11"/>
      <c r="U14" s="6"/>
      <c r="V14" s="11"/>
      <c r="W14" s="13"/>
      <c r="X14" s="11"/>
      <c r="Y14" s="9"/>
      <c r="Z14" s="50"/>
    </row>
    <row r="15" spans="1:26" ht="15" customHeight="1">
      <c r="A15" s="60"/>
      <c r="B15" s="61" t="s">
        <v>90</v>
      </c>
      <c r="C15" s="62" t="str">
        <f>CONCATENATE(Effectif[[#This Row],[Nom]]," ",Effectif[[#This Row],[Prénom]])</f>
        <v xml:space="preserve"> Mamadou</v>
      </c>
      <c r="D15" s="63">
        <v>38333</v>
      </c>
      <c r="E15" s="81">
        <f ca="1">TODAY()-Effectif[[#This Row],[Date de naissance]]</f>
        <v>5867</v>
      </c>
      <c r="F15" s="6" t="s">
        <v>158</v>
      </c>
      <c r="G15" s="11"/>
      <c r="H15" s="12"/>
      <c r="I15" s="33"/>
      <c r="J15" s="15"/>
      <c r="K15" s="8"/>
      <c r="L15" s="15">
        <f>IF(Effectif[[#This Row],[Date de naissance]]&gt;0,DATE(YEAR(Effectif[[#This Row],[Date de naissance]])+18,MONTH(Effectif[[#This Row],[Date de naissance]]),DAY(Effectif[[#This Row],[Date de naissance]])),"")</f>
        <v>44907</v>
      </c>
      <c r="M15" s="15">
        <v>44057</v>
      </c>
      <c r="N15" s="8" t="s">
        <v>161</v>
      </c>
      <c r="O15" s="10" t="s">
        <v>72</v>
      </c>
      <c r="P15" s="6">
        <v>309</v>
      </c>
      <c r="Q15" s="5"/>
      <c r="R15" s="55">
        <v>67</v>
      </c>
      <c r="S15" s="56">
        <v>0</v>
      </c>
      <c r="T15" s="11"/>
      <c r="U15" s="11"/>
      <c r="V15" s="11"/>
      <c r="W15" s="13"/>
      <c r="X15" s="10"/>
      <c r="Y15" s="9"/>
      <c r="Z15" s="50"/>
    </row>
    <row r="16" spans="1:26" ht="15" customHeight="1">
      <c r="A16" s="60"/>
      <c r="B16" s="61" t="s">
        <v>85</v>
      </c>
      <c r="C16" s="62" t="str">
        <f>CONCATENATE(Effectif[[#This Row],[Nom]]," ",Effectif[[#This Row],[Prénom]])</f>
        <v xml:space="preserve"> Abdoulaye</v>
      </c>
      <c r="D16" s="63">
        <v>38040</v>
      </c>
      <c r="E16" s="81">
        <f ca="1">TODAY()-Effectif[[#This Row],[Date de naissance]]</f>
        <v>6160</v>
      </c>
      <c r="F16" s="6" t="s">
        <v>158</v>
      </c>
      <c r="G16" s="6"/>
      <c r="H16" s="7"/>
      <c r="I16" s="34"/>
      <c r="J16" s="15"/>
      <c r="K16" s="8"/>
      <c r="L16" s="15">
        <f>IF(Effectif[[#This Row],[Date de naissance]]&gt;0,DATE(YEAR(Effectif[[#This Row],[Date de naissance]])+18,MONTH(Effectif[[#This Row],[Date de naissance]]),DAY(Effectif[[#This Row],[Date de naissance]])),"")</f>
        <v>44615</v>
      </c>
      <c r="M16" s="15">
        <v>43788</v>
      </c>
      <c r="N16" s="8" t="s">
        <v>199</v>
      </c>
      <c r="O16" s="6" t="s">
        <v>73</v>
      </c>
      <c r="P16" s="6">
        <v>210</v>
      </c>
      <c r="Q16" s="10"/>
      <c r="R16" s="55">
        <v>0</v>
      </c>
      <c r="S16" s="56">
        <v>49</v>
      </c>
      <c r="T16" s="6"/>
      <c r="U16" s="6"/>
      <c r="V16" s="6"/>
      <c r="W16" s="15"/>
      <c r="X16" s="6"/>
      <c r="Y16" s="9"/>
      <c r="Z16" s="49"/>
    </row>
    <row r="17" spans="1:26" ht="15" customHeight="1">
      <c r="A17" s="60"/>
      <c r="B17" s="61" t="s">
        <v>90</v>
      </c>
      <c r="C17" s="62" t="str">
        <f>CONCATENATE(Effectif[[#This Row],[Nom]]," ",Effectif[[#This Row],[Prénom]])</f>
        <v xml:space="preserve"> Mamadou</v>
      </c>
      <c r="D17" s="63">
        <v>38316</v>
      </c>
      <c r="E17" s="81">
        <f ca="1">TODAY()-Effectif[[#This Row],[Date de naissance]]</f>
        <v>5884</v>
      </c>
      <c r="F17" s="6" t="s">
        <v>158</v>
      </c>
      <c r="G17" s="6"/>
      <c r="H17" s="12"/>
      <c r="I17" s="43"/>
      <c r="J17" s="15"/>
      <c r="K17" s="8"/>
      <c r="L17" s="15">
        <f>IF(Effectif[[#This Row],[Date de naissance]]&gt;0,DATE(YEAR(Effectif[[#This Row],[Date de naissance]])+18,MONTH(Effectif[[#This Row],[Date de naissance]]),DAY(Effectif[[#This Row],[Date de naissance]])),"")</f>
        <v>44890</v>
      </c>
      <c r="M17" s="15">
        <v>43998</v>
      </c>
      <c r="N17" s="8" t="s">
        <v>198</v>
      </c>
      <c r="O17" s="11" t="s">
        <v>72</v>
      </c>
      <c r="P17" s="6">
        <v>116</v>
      </c>
      <c r="Q17" s="10"/>
      <c r="R17" s="55">
        <v>67</v>
      </c>
      <c r="S17" s="56">
        <v>0</v>
      </c>
      <c r="T17" s="11"/>
      <c r="U17" s="6"/>
      <c r="V17" s="11"/>
      <c r="W17" s="13"/>
      <c r="X17" s="11"/>
      <c r="Y17" s="9"/>
      <c r="Z17" s="50"/>
    </row>
    <row r="18" spans="1:26" ht="15" customHeight="1">
      <c r="A18" s="60"/>
      <c r="B18" s="61" t="s">
        <v>86</v>
      </c>
      <c r="C18" s="62" t="str">
        <f>CONCATENATE(Effectif[[#This Row],[Nom]]," ",Effectif[[#This Row],[Prénom]])</f>
        <v xml:space="preserve"> Male</v>
      </c>
      <c r="D18" s="63">
        <v>37939</v>
      </c>
      <c r="E18" s="81">
        <f ca="1">TODAY()-Effectif[[#This Row],[Date de naissance]]</f>
        <v>6261</v>
      </c>
      <c r="F18" s="6" t="s">
        <v>158</v>
      </c>
      <c r="G18" s="11"/>
      <c r="H18" s="7"/>
      <c r="I18" s="144"/>
      <c r="J18" s="15"/>
      <c r="K18" s="8"/>
      <c r="L18" s="15">
        <f>IF(Effectif[[#This Row],[Date de naissance]]&gt;0,DATE(YEAR(Effectif[[#This Row],[Date de naissance]])+18,MONTH(Effectif[[#This Row],[Date de naissance]]),DAY(Effectif[[#This Row],[Date de naissance]])),"")</f>
        <v>44514</v>
      </c>
      <c r="M18" s="15">
        <v>43902</v>
      </c>
      <c r="N18" s="8" t="s">
        <v>164</v>
      </c>
      <c r="O18" s="6" t="s">
        <v>72</v>
      </c>
      <c r="P18" s="6">
        <v>7</v>
      </c>
      <c r="Q18" s="10"/>
      <c r="R18" s="55">
        <v>0</v>
      </c>
      <c r="S18" s="56">
        <v>0</v>
      </c>
      <c r="T18" s="6"/>
      <c r="U18" s="6"/>
      <c r="V18" s="6"/>
      <c r="W18" s="15"/>
      <c r="X18" s="6"/>
      <c r="Y18" s="9"/>
      <c r="Z18" s="49"/>
    </row>
    <row r="19" spans="1:26" s="41" customFormat="1" ht="15.75" customHeight="1">
      <c r="A19" s="64"/>
      <c r="B19" s="65" t="s">
        <v>87</v>
      </c>
      <c r="C19" s="62" t="str">
        <f>CONCATENATE(Effectif[[#This Row],[Nom]]," ",Effectif[[#This Row],[Prénom]])</f>
        <v xml:space="preserve"> Abou</v>
      </c>
      <c r="D19" s="66">
        <v>37965</v>
      </c>
      <c r="E19" s="82">
        <f ca="1">TODAY()-Effectif[[#This Row],[Date de naissance]]</f>
        <v>6235</v>
      </c>
      <c r="F19" s="36" t="s">
        <v>158</v>
      </c>
      <c r="G19" s="74"/>
      <c r="H19" s="73"/>
      <c r="I19" s="43"/>
      <c r="J19" s="45"/>
      <c r="K19" s="46"/>
      <c r="L19" s="45">
        <f>IF(Effectif[[#This Row],[Date de naissance]]&gt;0,DATE(YEAR(Effectif[[#This Row],[Date de naissance]])+18,MONTH(Effectif[[#This Row],[Date de naissance]]),DAY(Effectif[[#This Row],[Date de naissance]])),"")</f>
        <v>44540</v>
      </c>
      <c r="M19" s="45">
        <v>43809</v>
      </c>
      <c r="N19" s="8" t="s">
        <v>197</v>
      </c>
      <c r="O19" s="74" t="s">
        <v>72</v>
      </c>
      <c r="P19" s="36">
        <v>119</v>
      </c>
      <c r="Q19" s="75"/>
      <c r="R19" s="55">
        <v>0</v>
      </c>
      <c r="S19" s="56">
        <v>0</v>
      </c>
      <c r="T19" s="74"/>
      <c r="U19" s="74"/>
      <c r="V19" s="74"/>
      <c r="W19" s="76"/>
      <c r="X19" s="74"/>
      <c r="Y19" s="9"/>
      <c r="Z19" s="97"/>
    </row>
    <row r="20" spans="1:26" ht="15" customHeight="1">
      <c r="A20" s="60"/>
      <c r="B20" s="61" t="s">
        <v>204</v>
      </c>
      <c r="C20" s="62" t="s">
        <v>205</v>
      </c>
      <c r="D20" s="63">
        <v>37987</v>
      </c>
      <c r="E20" s="81">
        <f ca="1">TODAY()-Effectif[[#This Row],[Date de naissance]]</f>
        <v>6213</v>
      </c>
      <c r="F20" s="6" t="s">
        <v>158</v>
      </c>
      <c r="G20" s="11"/>
      <c r="H20" s="7"/>
      <c r="I20" s="42"/>
      <c r="J20" s="15"/>
      <c r="K20" s="8"/>
      <c r="L20" s="15">
        <f>IF(Effectif[[#This Row],[Date de naissance]]&gt;0,DATE(YEAR(Effectif[[#This Row],[Date de naissance]])+18,MONTH(Effectif[[#This Row],[Date de naissance]]),DAY(Effectif[[#This Row],[Date de naissance]])),"")</f>
        <v>44562</v>
      </c>
      <c r="M20" s="15">
        <v>43823</v>
      </c>
      <c r="N20" s="8" t="s">
        <v>197</v>
      </c>
      <c r="O20" s="6" t="s">
        <v>72</v>
      </c>
      <c r="P20" s="6">
        <v>316</v>
      </c>
      <c r="Q20" s="10"/>
      <c r="R20" s="55">
        <v>67</v>
      </c>
      <c r="S20" s="56">
        <v>0</v>
      </c>
      <c r="T20" s="6"/>
      <c r="U20" s="6"/>
      <c r="V20" s="6"/>
      <c r="W20" s="15"/>
      <c r="X20" s="6"/>
      <c r="Y20" s="9"/>
      <c r="Z20" s="49"/>
    </row>
    <row r="21" spans="1:26" ht="15" customHeight="1">
      <c r="A21" s="60"/>
      <c r="B21" s="61" t="s">
        <v>88</v>
      </c>
      <c r="C21" s="62" t="str">
        <f>CONCATENATE(Effectif[[#This Row],[Nom]]," ",Effectif[[#This Row],[Prénom]])</f>
        <v xml:space="preserve"> Oumar</v>
      </c>
      <c r="D21" s="63">
        <v>37868</v>
      </c>
      <c r="E21" s="81">
        <f ca="1">TODAY()-Effectif[[#This Row],[Date de naissance]]</f>
        <v>6332</v>
      </c>
      <c r="F21" s="6" t="s">
        <v>158</v>
      </c>
      <c r="G21" s="6"/>
      <c r="H21" s="12"/>
      <c r="I21" s="33"/>
      <c r="J21" s="15"/>
      <c r="K21" s="8"/>
      <c r="L21" s="15">
        <f>IF(Effectif[[#This Row],[Date de naissance]]&gt;0,DATE(YEAR(Effectif[[#This Row],[Date de naissance]])+18,MONTH(Effectif[[#This Row],[Date de naissance]]),DAY(Effectif[[#This Row],[Date de naissance]])),"")</f>
        <v>44443</v>
      </c>
      <c r="M21" s="15">
        <v>43434</v>
      </c>
      <c r="N21" s="8" t="s">
        <v>196</v>
      </c>
      <c r="O21" s="11" t="s">
        <v>73</v>
      </c>
      <c r="P21" s="6">
        <v>215</v>
      </c>
      <c r="Q21" s="10"/>
      <c r="R21" s="55">
        <v>0</v>
      </c>
      <c r="S21" s="56">
        <v>49</v>
      </c>
      <c r="T21" s="11"/>
      <c r="U21" s="11"/>
      <c r="V21" s="11"/>
      <c r="W21" s="13"/>
      <c r="X21" s="11"/>
      <c r="Y21" s="9"/>
      <c r="Z21" s="50"/>
    </row>
    <row r="22" spans="1:26" ht="15" customHeight="1">
      <c r="A22" s="60"/>
      <c r="B22" s="61" t="s">
        <v>152</v>
      </c>
      <c r="C22" s="62" t="str">
        <f>CONCATENATE(Effectif[[#This Row],[Nom]]," ",Effectif[[#This Row],[Prénom]])</f>
        <v xml:space="preserve"> Ousmane</v>
      </c>
      <c r="D22" s="63">
        <v>38352</v>
      </c>
      <c r="E22" s="81">
        <f ca="1">TODAY()-Effectif[[#This Row],[Date de naissance]]</f>
        <v>5848</v>
      </c>
      <c r="F22" s="6" t="s">
        <v>158</v>
      </c>
      <c r="G22" s="11"/>
      <c r="H22" s="12"/>
      <c r="I22" s="33"/>
      <c r="J22" s="15"/>
      <c r="K22" s="8"/>
      <c r="L22" s="15">
        <f>IF(Effectif[[#This Row],[Date de naissance]]&gt;0,DATE(YEAR(Effectif[[#This Row],[Date de naissance]])+18,MONTH(Effectif[[#This Row],[Date de naissance]]),DAY(Effectif[[#This Row],[Date de naissance]])),"")</f>
        <v>44926</v>
      </c>
      <c r="M22" s="15">
        <v>44110</v>
      </c>
      <c r="N22" s="8" t="s">
        <v>167</v>
      </c>
      <c r="O22" s="6" t="s">
        <v>72</v>
      </c>
      <c r="P22" s="6">
        <v>109</v>
      </c>
      <c r="Q22" s="10"/>
      <c r="R22" s="55">
        <v>67</v>
      </c>
      <c r="S22" s="56">
        <v>0</v>
      </c>
      <c r="T22" s="11"/>
      <c r="U22" s="11"/>
      <c r="V22" s="11"/>
      <c r="W22" s="13"/>
      <c r="X22" s="11"/>
      <c r="Y22" s="9"/>
      <c r="Z22" s="51"/>
    </row>
    <row r="23" spans="1:26" ht="15" customHeight="1">
      <c r="A23" s="67"/>
      <c r="B23" s="68" t="s">
        <v>89</v>
      </c>
      <c r="C23" s="62" t="str">
        <f>CONCATENATE(Effectif[[#This Row],[Nom]]," ",Effectif[[#This Row],[Prénom]])</f>
        <v xml:space="preserve"> Sadio</v>
      </c>
      <c r="D23" s="63">
        <v>37621</v>
      </c>
      <c r="E23" s="81">
        <f ca="1">TODAY()-Effectif[[#This Row],[Date de naissance]]</f>
        <v>6579</v>
      </c>
      <c r="F23" s="6" t="s">
        <v>158</v>
      </c>
      <c r="G23" s="6"/>
      <c r="H23" s="12"/>
      <c r="I23" s="33"/>
      <c r="J23" s="15"/>
      <c r="K23" s="8"/>
      <c r="L23" s="15">
        <f>IF(Effectif[[#This Row],[Date de naissance]]&gt;0,DATE(YEAR(Effectif[[#This Row],[Date de naissance]])+18,MONTH(Effectif[[#This Row],[Date de naissance]]),DAY(Effectif[[#This Row],[Date de naissance]])),"")</f>
        <v>44196</v>
      </c>
      <c r="M23" s="15">
        <v>43403</v>
      </c>
      <c r="N23" s="8" t="s">
        <v>201</v>
      </c>
      <c r="O23" s="11" t="s">
        <v>129</v>
      </c>
      <c r="P23" s="6" t="s">
        <v>132</v>
      </c>
      <c r="Q23" s="10"/>
      <c r="R23" s="55">
        <v>0</v>
      </c>
      <c r="S23" s="56">
        <v>49</v>
      </c>
      <c r="T23" s="11"/>
      <c r="U23" s="11"/>
      <c r="V23" s="11"/>
      <c r="W23" s="13"/>
      <c r="X23" s="11"/>
      <c r="Y23" s="9"/>
      <c r="Z23" s="51"/>
    </row>
    <row r="24" spans="1:26" ht="15" customHeight="1">
      <c r="A24" s="60"/>
      <c r="B24" s="61" t="s">
        <v>130</v>
      </c>
      <c r="C24" s="62" t="str">
        <f>CONCATENATE(Effectif[[#This Row],[Nom]]," ",Effectif[[#This Row],[Prénom]])</f>
        <v xml:space="preserve"> Sami</v>
      </c>
      <c r="D24" s="63">
        <v>37803</v>
      </c>
      <c r="E24" s="81">
        <f ca="1">TODAY()-Effectif[[#This Row],[Date de naissance]]</f>
        <v>6397</v>
      </c>
      <c r="F24" s="6" t="s">
        <v>158</v>
      </c>
      <c r="G24" s="6"/>
      <c r="H24" s="7"/>
      <c r="I24" s="34"/>
      <c r="J24" s="15"/>
      <c r="K24" s="8"/>
      <c r="L24" s="15">
        <f>IF(Effectif[[#This Row],[Date de naissance]]&gt;0,DATE(YEAR(Effectif[[#This Row],[Date de naissance]])+18,MONTH(Effectif[[#This Row],[Date de naissance]]),DAY(Effectif[[#This Row],[Date de naissance]])),"")</f>
        <v>44378</v>
      </c>
      <c r="M24" s="15">
        <v>44005</v>
      </c>
      <c r="N24" s="8" t="s">
        <v>198</v>
      </c>
      <c r="O24" s="6" t="s">
        <v>72</v>
      </c>
      <c r="P24" s="6">
        <v>320</v>
      </c>
      <c r="Q24" s="10"/>
      <c r="R24" s="55">
        <v>67</v>
      </c>
      <c r="S24" s="56">
        <v>0</v>
      </c>
      <c r="T24" s="6"/>
      <c r="U24" s="6"/>
      <c r="V24" s="6"/>
      <c r="W24" s="15"/>
      <c r="X24" s="6"/>
      <c r="Y24" s="9"/>
      <c r="Z24" s="49"/>
    </row>
    <row r="25" spans="1:26" ht="15" customHeight="1">
      <c r="A25" s="125"/>
      <c r="B25" s="61" t="s">
        <v>147</v>
      </c>
      <c r="C25" s="62" t="str">
        <f>CONCATENATE(Effectif[[#This Row],[Nom]]," ",Effectif[[#This Row],[Prénom]])</f>
        <v xml:space="preserve"> Ansou</v>
      </c>
      <c r="D25" s="63">
        <v>37728</v>
      </c>
      <c r="E25" s="81">
        <f ca="1">TODAY()-Effectif[[#This Row],[Date de naissance]]</f>
        <v>6472</v>
      </c>
      <c r="F25" s="6" t="s">
        <v>158</v>
      </c>
      <c r="G25" s="11"/>
      <c r="H25" s="12"/>
      <c r="I25" s="42"/>
      <c r="J25" s="15"/>
      <c r="K25" s="8"/>
      <c r="L25" s="15">
        <f>IF(Effectif[[#This Row],[Date de naissance]]&gt;0,DATE(YEAR(Effectif[[#This Row],[Date de naissance]])+18,MONTH(Effectif[[#This Row],[Date de naissance]]),DAY(Effectif[[#This Row],[Date de naissance]])),"")</f>
        <v>44303</v>
      </c>
      <c r="M25" s="15">
        <v>44069</v>
      </c>
      <c r="N25" s="8" t="s">
        <v>161</v>
      </c>
      <c r="O25" s="11" t="s">
        <v>72</v>
      </c>
      <c r="P25" s="6">
        <v>108</v>
      </c>
      <c r="Q25" s="5"/>
      <c r="R25" s="55">
        <v>67</v>
      </c>
      <c r="S25" s="56">
        <v>0</v>
      </c>
      <c r="T25" s="11"/>
      <c r="U25" s="11"/>
      <c r="V25" s="11"/>
      <c r="W25" s="13"/>
      <c r="X25" s="11"/>
      <c r="Y25" s="9"/>
      <c r="Z25" s="51"/>
    </row>
    <row r="26" spans="1:26" ht="15" customHeight="1">
      <c r="A26" s="85"/>
      <c r="B26" s="68" t="s">
        <v>212</v>
      </c>
      <c r="C26" s="62" t="s">
        <v>213</v>
      </c>
      <c r="D26" s="87">
        <v>37335</v>
      </c>
      <c r="E26" s="88">
        <f ca="1">TODAY()-Effectif[[#This Row],[Date de naissance]]</f>
        <v>6865</v>
      </c>
      <c r="F26" s="89" t="s">
        <v>157</v>
      </c>
      <c r="G26" s="93"/>
      <c r="H26" s="91"/>
      <c r="I26" s="140"/>
      <c r="J26" s="92"/>
      <c r="K26" s="89"/>
      <c r="L26" s="92">
        <f>IF(Effectif[[#This Row],[Date de naissance]]&gt;0,DATE(YEAR(Effectif[[#This Row],[Date de naissance]])+18,MONTH(Effectif[[#This Row],[Date de naissance]]),DAY(Effectif[[#This Row],[Date de naissance]])),"")</f>
        <v>43910</v>
      </c>
      <c r="M26" s="92">
        <v>43434</v>
      </c>
      <c r="N26" s="89" t="s">
        <v>196</v>
      </c>
      <c r="O26" s="90" t="s">
        <v>72</v>
      </c>
      <c r="P26" s="90">
        <v>323</v>
      </c>
      <c r="Q26" s="93"/>
      <c r="R26" s="95">
        <v>67</v>
      </c>
      <c r="S26" s="96">
        <v>0</v>
      </c>
      <c r="T26" s="90"/>
      <c r="U26" s="90"/>
      <c r="V26" s="90"/>
      <c r="W26" s="92"/>
      <c r="X26" s="90"/>
      <c r="Y26" s="9"/>
      <c r="Z26" s="94"/>
    </row>
    <row r="27" spans="1:26" ht="15" customHeight="1">
      <c r="A27" s="60"/>
      <c r="B27" s="61" t="s">
        <v>109</v>
      </c>
      <c r="C27" s="62" t="str">
        <f>CONCATENATE(Effectif[[#This Row],[Nom]]," ",Effectif[[#This Row],[Prénom]])</f>
        <v xml:space="preserve"> Mamadou Lamine</v>
      </c>
      <c r="D27" s="63">
        <v>37993</v>
      </c>
      <c r="E27" s="81">
        <f ca="1">TODAY()-Effectif[[#This Row],[Date de naissance]]</f>
        <v>6207</v>
      </c>
      <c r="F27" s="6" t="s">
        <v>158</v>
      </c>
      <c r="G27" s="11"/>
      <c r="H27" s="12"/>
      <c r="I27" s="33"/>
      <c r="J27" s="15"/>
      <c r="K27" s="8"/>
      <c r="L27" s="15">
        <f>IF(Effectif[[#This Row],[Date de naissance]]&gt;0,DATE(YEAR(Effectif[[#This Row],[Date de naissance]])+18,MONTH(Effectif[[#This Row],[Date de naissance]]),DAY(Effectif[[#This Row],[Date de naissance]])),"")</f>
        <v>44568</v>
      </c>
      <c r="M27" s="15">
        <v>44089</v>
      </c>
      <c r="N27" s="8" t="s">
        <v>163</v>
      </c>
      <c r="O27" s="6" t="s">
        <v>72</v>
      </c>
      <c r="P27" s="6">
        <v>121</v>
      </c>
      <c r="Q27" s="10"/>
      <c r="R27" s="55">
        <v>67</v>
      </c>
      <c r="S27" s="56">
        <v>0</v>
      </c>
      <c r="T27" s="11"/>
      <c r="U27" s="11"/>
      <c r="V27" s="11"/>
      <c r="W27" s="13"/>
      <c r="X27" s="11"/>
      <c r="Y27" s="9"/>
      <c r="Z27" s="51"/>
    </row>
    <row r="28" spans="1:26" ht="15" customHeight="1">
      <c r="A28" s="60"/>
      <c r="B28" s="61" t="s">
        <v>135</v>
      </c>
      <c r="C28" s="62" t="s">
        <v>172</v>
      </c>
      <c r="D28" s="63">
        <v>38260</v>
      </c>
      <c r="E28" s="81">
        <f ca="1">TODAY()-Effectif[[#This Row],[Date de naissance]]</f>
        <v>5940</v>
      </c>
      <c r="F28" s="6" t="s">
        <v>158</v>
      </c>
      <c r="G28" s="6"/>
      <c r="H28" s="7"/>
      <c r="I28" s="34"/>
      <c r="J28" s="15"/>
      <c r="K28" s="8"/>
      <c r="L28" s="15">
        <f>IF(Effectif[[#This Row],[Date de naissance]]&gt;0,DATE(YEAR(Effectif[[#This Row],[Date de naissance]])+18,MONTH(Effectif[[#This Row],[Date de naissance]]),DAY(Effectif[[#This Row],[Date de naissance]])),"")</f>
        <v>44834</v>
      </c>
      <c r="M28" s="15">
        <v>44019</v>
      </c>
      <c r="N28" s="8" t="s">
        <v>165</v>
      </c>
      <c r="O28" s="6" t="s">
        <v>72</v>
      </c>
      <c r="P28" s="6">
        <v>115</v>
      </c>
      <c r="Q28" s="10"/>
      <c r="R28" s="55">
        <v>67</v>
      </c>
      <c r="S28" s="56">
        <v>0</v>
      </c>
      <c r="T28" s="6"/>
      <c r="U28" s="6"/>
      <c r="V28" s="6"/>
      <c r="W28" s="15"/>
      <c r="X28" s="6"/>
      <c r="Y28" s="9"/>
      <c r="Z28" s="49"/>
    </row>
    <row r="29" spans="1:26" ht="15" customHeight="1">
      <c r="A29" s="60"/>
      <c r="B29" s="61" t="s">
        <v>148</v>
      </c>
      <c r="C29" s="62" t="str">
        <f>CONCATENATE(Effectif[[#This Row],[Nom]]," ",Effectif[[#This Row],[Prénom]])</f>
        <v xml:space="preserve"> Alpha Oumar</v>
      </c>
      <c r="D29" s="63">
        <v>37859</v>
      </c>
      <c r="E29" s="81">
        <f ca="1">TODAY()-Effectif[[#This Row],[Date de naissance]]</f>
        <v>6341</v>
      </c>
      <c r="F29" s="6" t="s">
        <v>158</v>
      </c>
      <c r="G29" s="6"/>
      <c r="H29" s="12"/>
      <c r="I29" s="33"/>
      <c r="J29" s="15"/>
      <c r="K29" s="8"/>
      <c r="L29" s="15">
        <f>IF(Effectif[[#This Row],[Date de naissance]]&gt;0,DATE(YEAR(Effectif[[#This Row],[Date de naissance]])+18,MONTH(Effectif[[#This Row],[Date de naissance]]),DAY(Effectif[[#This Row],[Date de naissance]])),"")</f>
        <v>44434</v>
      </c>
      <c r="M29" s="15">
        <v>44069</v>
      </c>
      <c r="N29" s="8" t="s">
        <v>161</v>
      </c>
      <c r="O29" s="11" t="s">
        <v>72</v>
      </c>
      <c r="P29" s="6">
        <v>303</v>
      </c>
      <c r="Q29" s="10"/>
      <c r="R29" s="55">
        <v>67</v>
      </c>
      <c r="S29" s="56">
        <v>0</v>
      </c>
      <c r="T29" s="11"/>
      <c r="U29" s="11"/>
      <c r="V29" s="11"/>
      <c r="W29" s="13"/>
      <c r="X29" s="11"/>
      <c r="Y29" s="9"/>
      <c r="Z29" s="51"/>
    </row>
    <row r="30" spans="1:26" ht="15" customHeight="1">
      <c r="A30" s="60"/>
      <c r="B30" s="61" t="s">
        <v>91</v>
      </c>
      <c r="C30" s="62" t="s">
        <v>173</v>
      </c>
      <c r="D30" s="63">
        <v>38195</v>
      </c>
      <c r="E30" s="81">
        <f ca="1">TODAY()-Effectif[[#This Row],[Date de naissance]]</f>
        <v>6005</v>
      </c>
      <c r="F30" s="6" t="s">
        <v>158</v>
      </c>
      <c r="G30" s="11"/>
      <c r="H30" s="12"/>
      <c r="I30" s="33"/>
      <c r="J30" s="15"/>
      <c r="K30" s="8"/>
      <c r="L30" s="15">
        <f>IF(Effectif[[#This Row],[Date de naissance]]&gt;0,DATE(YEAR(Effectif[[#This Row],[Date de naissance]])+18,MONTH(Effectif[[#This Row],[Date de naissance]]),DAY(Effectif[[#This Row],[Date de naissance]])),"")</f>
        <v>44769</v>
      </c>
      <c r="M30" s="15">
        <v>43858</v>
      </c>
      <c r="N30" s="8" t="s">
        <v>162</v>
      </c>
      <c r="O30" s="10" t="s">
        <v>72</v>
      </c>
      <c r="P30" s="6">
        <v>300</v>
      </c>
      <c r="Q30" s="5"/>
      <c r="R30" s="55">
        <v>67</v>
      </c>
      <c r="S30" s="56">
        <v>0</v>
      </c>
      <c r="T30" s="11"/>
      <c r="U30" s="11"/>
      <c r="V30" s="11"/>
      <c r="W30" s="13"/>
      <c r="X30" s="10"/>
      <c r="Y30" s="9"/>
      <c r="Z30" s="50"/>
    </row>
    <row r="31" spans="1:26" ht="15" customHeight="1">
      <c r="A31" s="60"/>
      <c r="B31" s="61" t="s">
        <v>92</v>
      </c>
      <c r="C31" s="62" t="str">
        <f>CONCATENATE(Effectif[[#This Row],[Nom]]," ",Effectif[[#This Row],[Prénom]])</f>
        <v xml:space="preserve"> Mohamed Mouké</v>
      </c>
      <c r="D31" s="63">
        <v>38011</v>
      </c>
      <c r="E31" s="81">
        <f ca="1">TODAY()-Effectif[[#This Row],[Date de naissance]]</f>
        <v>6189</v>
      </c>
      <c r="F31" s="6" t="s">
        <v>158</v>
      </c>
      <c r="G31" s="11"/>
      <c r="H31" s="12"/>
      <c r="I31" s="33"/>
      <c r="J31" s="15"/>
      <c r="K31" s="8"/>
      <c r="L31" s="15">
        <f>IF(Effectif[[#This Row],[Date de naissance]]&gt;0,DATE(YEAR(Effectif[[#This Row],[Date de naissance]])+18,MONTH(Effectif[[#This Row],[Date de naissance]]),DAY(Effectif[[#This Row],[Date de naissance]])),"")</f>
        <v>44586</v>
      </c>
      <c r="M31" s="15">
        <v>43902</v>
      </c>
      <c r="N31" s="8" t="s">
        <v>164</v>
      </c>
      <c r="O31" s="11" t="s">
        <v>72</v>
      </c>
      <c r="P31" s="6">
        <v>106</v>
      </c>
      <c r="Q31" s="5"/>
      <c r="R31" s="55">
        <v>0</v>
      </c>
      <c r="S31" s="56">
        <v>0</v>
      </c>
      <c r="T31" s="11"/>
      <c r="U31" s="11"/>
      <c r="V31" s="11"/>
      <c r="W31" s="13"/>
      <c r="X31" s="11"/>
      <c r="Y31" s="9"/>
      <c r="Z31" s="50"/>
    </row>
    <row r="32" spans="1:26" ht="15" customHeight="1">
      <c r="A32" s="60"/>
      <c r="B32" s="61" t="s">
        <v>88</v>
      </c>
      <c r="C32" s="62" t="str">
        <f>CONCATENATE(Effectif[[#This Row],[Nom]]," ",Effectif[[#This Row],[Prénom]])</f>
        <v xml:space="preserve"> Oumar</v>
      </c>
      <c r="D32" s="63">
        <v>37321</v>
      </c>
      <c r="E32" s="81">
        <f ca="1">TODAY()-Effectif[[#This Row],[Date de naissance]]</f>
        <v>6879</v>
      </c>
      <c r="F32" s="6" t="s">
        <v>157</v>
      </c>
      <c r="G32" s="6"/>
      <c r="H32" s="12"/>
      <c r="I32" s="42"/>
      <c r="J32" s="15"/>
      <c r="K32" s="8"/>
      <c r="L32" s="15">
        <f>IF(Effectif[[#This Row],[Date de naissance]]&gt;0,DATE(YEAR(Effectif[[#This Row],[Date de naissance]])+18,MONTH(Effectif[[#This Row],[Date de naissance]]),DAY(Effectif[[#This Row],[Date de naissance]])),"")</f>
        <v>43896</v>
      </c>
      <c r="M32" s="15">
        <v>43434</v>
      </c>
      <c r="N32" s="8" t="s">
        <v>196</v>
      </c>
      <c r="O32" s="11" t="s">
        <v>73</v>
      </c>
      <c r="P32" s="6">
        <v>212</v>
      </c>
      <c r="Q32" s="10"/>
      <c r="R32" s="55">
        <v>0</v>
      </c>
      <c r="S32" s="56">
        <v>49</v>
      </c>
      <c r="T32" s="11"/>
      <c r="U32" s="11"/>
      <c r="V32" s="11"/>
      <c r="W32" s="13"/>
      <c r="X32" s="11"/>
      <c r="Y32" s="9"/>
      <c r="Z32" s="52"/>
    </row>
    <row r="33" spans="1:26" ht="15" customHeight="1">
      <c r="A33" s="85"/>
      <c r="B33" s="86" t="s">
        <v>180</v>
      </c>
      <c r="C33" s="62" t="str">
        <f>CONCATENATE(Effectif[[#This Row],[Nom]]," ",Effectif[[#This Row],[Prénom]])</f>
        <v xml:space="preserve"> Maciga</v>
      </c>
      <c r="D33" s="87">
        <v>38276</v>
      </c>
      <c r="E33" s="88">
        <f ca="1">TODAY()-Effectif[[#This Row],[Date de naissance]]</f>
        <v>5924</v>
      </c>
      <c r="F33" s="89" t="s">
        <v>158</v>
      </c>
      <c r="G33" s="90"/>
      <c r="H33" s="91"/>
      <c r="I33" s="140"/>
      <c r="J33" s="15"/>
      <c r="K33" s="89"/>
      <c r="L33" s="92">
        <f>IF(Effectif[[#This Row],[Date de naissance]]&gt;0,DATE(YEAR(Effectif[[#This Row],[Date de naissance]])+18,MONTH(Effectif[[#This Row],[Date de naissance]]),DAY(Effectif[[#This Row],[Date de naissance]])),"")</f>
        <v>44850</v>
      </c>
      <c r="M33" s="92">
        <v>44139</v>
      </c>
      <c r="N33" s="89" t="s">
        <v>169</v>
      </c>
      <c r="O33" s="90" t="s">
        <v>72</v>
      </c>
      <c r="P33" s="90">
        <v>304</v>
      </c>
      <c r="Q33" s="93"/>
      <c r="R33" s="95">
        <v>67</v>
      </c>
      <c r="S33" s="96">
        <v>0</v>
      </c>
      <c r="T33" s="90"/>
      <c r="U33" s="90"/>
      <c r="V33" s="90"/>
      <c r="W33" s="92"/>
      <c r="X33" s="90"/>
      <c r="Y33" s="9"/>
      <c r="Z33" s="94"/>
    </row>
    <row r="34" spans="1:26" ht="15" customHeight="1">
      <c r="A34" s="60"/>
      <c r="B34" s="61" t="s">
        <v>191</v>
      </c>
      <c r="C34" s="62" t="s">
        <v>192</v>
      </c>
      <c r="D34" s="63">
        <v>37958</v>
      </c>
      <c r="E34" s="81">
        <f ca="1">TODAY()-Effectif[[#This Row],[Date de naissance]]</f>
        <v>6242</v>
      </c>
      <c r="F34" s="6" t="s">
        <v>158</v>
      </c>
      <c r="G34" s="11"/>
      <c r="H34" s="12"/>
      <c r="I34" s="33"/>
      <c r="J34" s="15"/>
      <c r="K34" s="8"/>
      <c r="L34" s="15">
        <f>IF(Effectif[[#This Row],[Date de naissance]]&gt;0,DATE(YEAR(Effectif[[#This Row],[Date de naissance]])+18,MONTH(Effectif[[#This Row],[Date de naissance]]),DAY(Effectif[[#This Row],[Date de naissance]])),"")</f>
        <v>44533</v>
      </c>
      <c r="M34" s="15">
        <v>44054</v>
      </c>
      <c r="N34" s="8" t="s">
        <v>161</v>
      </c>
      <c r="O34" s="11" t="s">
        <v>72</v>
      </c>
      <c r="P34" s="6">
        <v>104</v>
      </c>
      <c r="Q34" s="10"/>
      <c r="R34" s="55">
        <v>0</v>
      </c>
      <c r="S34" s="56">
        <v>0</v>
      </c>
      <c r="T34" s="11"/>
      <c r="U34" s="11"/>
      <c r="V34" s="11"/>
      <c r="W34" s="13"/>
      <c r="X34" s="11"/>
      <c r="Y34" s="9"/>
      <c r="Z34" s="50"/>
    </row>
    <row r="35" spans="1:26" ht="15" customHeight="1">
      <c r="A35" s="60"/>
      <c r="B35" s="61" t="s">
        <v>149</v>
      </c>
      <c r="C35" s="62" t="s">
        <v>174</v>
      </c>
      <c r="D35" s="63">
        <v>37665</v>
      </c>
      <c r="E35" s="81">
        <f ca="1">TODAY()-Effectif[[#This Row],[Date de naissance]]</f>
        <v>6535</v>
      </c>
      <c r="F35" s="6" t="s">
        <v>158</v>
      </c>
      <c r="G35" s="11"/>
      <c r="H35" s="7"/>
      <c r="I35" s="34"/>
      <c r="J35" s="15"/>
      <c r="K35" s="8"/>
      <c r="L35" s="15">
        <f>IF(Effectif[[#This Row],[Date de naissance]]&gt;0,DATE(YEAR(Effectif[[#This Row],[Date de naissance]])+18,MONTH(Effectif[[#This Row],[Date de naissance]]),DAY(Effectif[[#This Row],[Date de naissance]])),"")</f>
        <v>44240</v>
      </c>
      <c r="M35" s="15">
        <v>43852</v>
      </c>
      <c r="N35" s="8" t="s">
        <v>162</v>
      </c>
      <c r="O35" s="6" t="s">
        <v>72</v>
      </c>
      <c r="P35" s="6">
        <v>107</v>
      </c>
      <c r="Q35" s="5"/>
      <c r="R35" s="55">
        <v>67</v>
      </c>
      <c r="S35" s="56">
        <v>0</v>
      </c>
      <c r="T35" s="6"/>
      <c r="U35" s="6"/>
      <c r="V35" s="6"/>
      <c r="W35" s="15"/>
      <c r="X35" s="6"/>
      <c r="Y35" s="9"/>
      <c r="Z35" s="53"/>
    </row>
    <row r="36" spans="1:26" ht="13.5" customHeight="1">
      <c r="A36" s="60"/>
      <c r="B36" s="61" t="s">
        <v>93</v>
      </c>
      <c r="C36" s="62" t="str">
        <f>CONCATENATE(Effectif[[#This Row],[Nom]]," ",Effectif[[#This Row],[Prénom]])</f>
        <v xml:space="preserve"> Ali</v>
      </c>
      <c r="D36" s="63">
        <v>37986</v>
      </c>
      <c r="E36" s="81">
        <f ca="1">TODAY()-Effectif[[#This Row],[Date de naissance]]</f>
        <v>6214</v>
      </c>
      <c r="F36" s="6" t="s">
        <v>158</v>
      </c>
      <c r="G36" s="6"/>
      <c r="H36" s="7"/>
      <c r="I36" s="34"/>
      <c r="J36" s="15"/>
      <c r="K36" s="8"/>
      <c r="L36" s="15">
        <f>IF(Effectif[[#This Row],[Date de naissance]]&gt;0,DATE(YEAR(Effectif[[#This Row],[Date de naissance]])+18,MONTH(Effectif[[#This Row],[Date de naissance]]),DAY(Effectif[[#This Row],[Date de naissance]])),"")</f>
        <v>44561</v>
      </c>
      <c r="M36" s="15">
        <v>43831</v>
      </c>
      <c r="N36" s="8" t="s">
        <v>162</v>
      </c>
      <c r="O36" s="6" t="s">
        <v>72</v>
      </c>
      <c r="P36" s="6">
        <v>318</v>
      </c>
      <c r="Q36" s="5"/>
      <c r="R36" s="55">
        <v>67</v>
      </c>
      <c r="S36" s="56">
        <v>0</v>
      </c>
      <c r="T36" s="6"/>
      <c r="U36" s="6"/>
      <c r="V36" s="6"/>
      <c r="W36" s="15"/>
      <c r="X36" s="6"/>
      <c r="Y36" s="9"/>
      <c r="Z36" s="49"/>
    </row>
    <row r="37" spans="1:26" ht="15" customHeight="1">
      <c r="A37" s="60"/>
      <c r="B37" s="61" t="s">
        <v>94</v>
      </c>
      <c r="C37" s="62" t="str">
        <f>CONCATENATE(Effectif[[#This Row],[Nom]]," ",Effectif[[#This Row],[Prénom]])</f>
        <v xml:space="preserve"> Sabil</v>
      </c>
      <c r="D37" s="63">
        <v>37879</v>
      </c>
      <c r="E37" s="81">
        <f ca="1">TODAY()-Effectif[[#This Row],[Date de naissance]]</f>
        <v>6321</v>
      </c>
      <c r="F37" s="6" t="s">
        <v>158</v>
      </c>
      <c r="G37" s="11"/>
      <c r="H37" s="7"/>
      <c r="I37" s="34"/>
      <c r="J37" s="15"/>
      <c r="K37" s="8"/>
      <c r="L37" s="15">
        <f>IF(Effectif[[#This Row],[Date de naissance]]&gt;0,DATE(YEAR(Effectif[[#This Row],[Date de naissance]])+18,MONTH(Effectif[[#This Row],[Date de naissance]]),DAY(Effectif[[#This Row],[Date de naissance]])),"")</f>
        <v>44454</v>
      </c>
      <c r="M37" s="15">
        <v>43819</v>
      </c>
      <c r="N37" s="8" t="s">
        <v>197</v>
      </c>
      <c r="O37" s="6" t="s">
        <v>72</v>
      </c>
      <c r="P37" s="6">
        <v>307</v>
      </c>
      <c r="Q37" s="5"/>
      <c r="R37" s="55">
        <v>0</v>
      </c>
      <c r="S37" s="56">
        <v>0</v>
      </c>
      <c r="T37" s="6"/>
      <c r="U37" s="6"/>
      <c r="V37" s="6"/>
      <c r="W37" s="15"/>
      <c r="X37" s="6"/>
      <c r="Y37" s="9"/>
      <c r="Z37" s="49"/>
    </row>
    <row r="38" spans="1:26" ht="15" customHeight="1">
      <c r="A38" s="67"/>
      <c r="B38" s="68" t="s">
        <v>207</v>
      </c>
      <c r="C38" s="141" t="s">
        <v>208</v>
      </c>
      <c r="D38" s="63">
        <v>38101</v>
      </c>
      <c r="E38" s="81">
        <f ca="1">TODAY()-Effectif[[#This Row],[Date de naissance]]</f>
        <v>6099</v>
      </c>
      <c r="F38" s="8" t="s">
        <v>158</v>
      </c>
      <c r="G38" s="6"/>
      <c r="H38" s="7"/>
      <c r="I38" s="34"/>
      <c r="J38" s="15"/>
      <c r="K38" s="8"/>
      <c r="L38" s="15">
        <f>IF(Effectif[[#This Row],[Date de naissance]]&gt;0,DATE(YEAR(Effectif[[#This Row],[Date de naissance]])+18,MONTH(Effectif[[#This Row],[Date de naissance]]),DAY(Effectif[[#This Row],[Date de naissance]])),"")</f>
        <v>44675</v>
      </c>
      <c r="M38" s="15">
        <v>44187</v>
      </c>
      <c r="N38" s="8" t="s">
        <v>209</v>
      </c>
      <c r="O38" s="6" t="s">
        <v>72</v>
      </c>
      <c r="P38" s="6">
        <v>110</v>
      </c>
      <c r="Q38" s="5"/>
      <c r="R38" s="55">
        <v>67</v>
      </c>
      <c r="S38" s="56">
        <v>0</v>
      </c>
      <c r="T38" s="6"/>
      <c r="U38" s="6"/>
      <c r="V38" s="6"/>
      <c r="W38" s="15"/>
      <c r="X38" s="6"/>
      <c r="Y38" s="9"/>
      <c r="Z38" s="158"/>
    </row>
    <row r="39" spans="1:26" ht="15" customHeight="1">
      <c r="A39" s="60"/>
      <c r="B39" s="61" t="s">
        <v>138</v>
      </c>
      <c r="C39" s="62" t="s">
        <v>175</v>
      </c>
      <c r="D39" s="63">
        <v>38061</v>
      </c>
      <c r="E39" s="81">
        <f ca="1">TODAY()-Effectif[[#This Row],[Date de naissance]]</f>
        <v>6139</v>
      </c>
      <c r="F39" s="6" t="s">
        <v>158</v>
      </c>
      <c r="G39" s="6"/>
      <c r="H39" s="12"/>
      <c r="I39" s="43"/>
      <c r="J39" s="15"/>
      <c r="K39" s="8"/>
      <c r="L39" s="15">
        <f>IF(Effectif[[#This Row],[Date de naissance]]&gt;0,DATE(YEAR(Effectif[[#This Row],[Date de naissance]])+18,MONTH(Effectif[[#This Row],[Date de naissance]]),DAY(Effectif[[#This Row],[Date de naissance]])),"")</f>
        <v>44635</v>
      </c>
      <c r="M39" s="15">
        <v>44053</v>
      </c>
      <c r="N39" s="8" t="s">
        <v>161</v>
      </c>
      <c r="O39" s="11" t="s">
        <v>72</v>
      </c>
      <c r="P39" s="6">
        <v>306</v>
      </c>
      <c r="Q39" s="10"/>
      <c r="R39" s="55">
        <v>67</v>
      </c>
      <c r="S39" s="56">
        <v>0</v>
      </c>
      <c r="T39" s="11"/>
      <c r="U39" s="11"/>
      <c r="V39" s="11"/>
      <c r="W39" s="13"/>
      <c r="X39" s="11"/>
      <c r="Y39" s="9"/>
      <c r="Z39" s="50"/>
    </row>
    <row r="40" spans="1:26" ht="15" customHeight="1">
      <c r="A40" s="112"/>
      <c r="B40" s="113" t="s">
        <v>193</v>
      </c>
      <c r="C40" s="114" t="s">
        <v>194</v>
      </c>
      <c r="D40" s="63">
        <v>38487</v>
      </c>
      <c r="E40" s="81">
        <f ca="1">TODAY()-Effectif[[#This Row],[Date de naissance]]</f>
        <v>5713</v>
      </c>
      <c r="F40" s="105" t="s">
        <v>158</v>
      </c>
      <c r="G40" s="116"/>
      <c r="H40" s="7"/>
      <c r="I40" s="161"/>
      <c r="J40" s="15"/>
      <c r="K40" s="105"/>
      <c r="L40" s="117">
        <f>IF(Effectif[[#This Row],[Date de naissance]]&gt;0,DATE(YEAR(Effectif[[#This Row],[Date de naissance]])+18,MONTH(Effectif[[#This Row],[Date de naissance]]),DAY(Effectif[[#This Row],[Date de naissance]])),"")</f>
        <v>45061</v>
      </c>
      <c r="M40" s="117">
        <v>44159</v>
      </c>
      <c r="N40" s="105" t="s">
        <v>169</v>
      </c>
      <c r="O40" s="116" t="s">
        <v>72</v>
      </c>
      <c r="P40" s="116">
        <v>103</v>
      </c>
      <c r="Q40" s="118"/>
      <c r="R40" s="119">
        <v>67</v>
      </c>
      <c r="S40" s="120">
        <v>0</v>
      </c>
      <c r="T40" s="116"/>
      <c r="U40" s="116"/>
      <c r="V40" s="116"/>
      <c r="W40" s="117"/>
      <c r="X40" s="116"/>
      <c r="Y40" s="121"/>
      <c r="Z40" s="122"/>
    </row>
    <row r="41" spans="1:26" ht="15" customHeight="1">
      <c r="A41" s="60"/>
      <c r="B41" s="61" t="s">
        <v>146</v>
      </c>
      <c r="C41" s="62" t="s">
        <v>206</v>
      </c>
      <c r="D41" s="63">
        <v>38097</v>
      </c>
      <c r="E41" s="81">
        <f ca="1">TODAY()-Effectif[[#This Row],[Date de naissance]]</f>
        <v>6103</v>
      </c>
      <c r="F41" s="6" t="s">
        <v>158</v>
      </c>
      <c r="G41" s="6"/>
      <c r="H41" s="7"/>
      <c r="I41" s="34"/>
      <c r="J41" s="15"/>
      <c r="K41" s="8"/>
      <c r="L41" s="15">
        <f>IF(Effectif[[#This Row],[Date de naissance]]&gt;0,DATE(YEAR(Effectif[[#This Row],[Date de naissance]])+18,MONTH(Effectif[[#This Row],[Date de naissance]]),DAY(Effectif[[#This Row],[Date de naissance]])),"")</f>
        <v>44671</v>
      </c>
      <c r="M41" s="15">
        <v>44069</v>
      </c>
      <c r="N41" s="8" t="s">
        <v>161</v>
      </c>
      <c r="O41" s="6" t="s">
        <v>72</v>
      </c>
      <c r="P41" s="6">
        <v>3</v>
      </c>
      <c r="Q41" s="5"/>
      <c r="R41" s="55">
        <v>67</v>
      </c>
      <c r="S41" s="56">
        <v>0</v>
      </c>
      <c r="T41" s="6"/>
      <c r="U41" s="6"/>
      <c r="V41" s="6"/>
      <c r="W41" s="15"/>
      <c r="X41" s="6"/>
      <c r="Y41" s="9"/>
      <c r="Z41" s="54"/>
    </row>
    <row r="42" spans="1:26" ht="15" customHeight="1">
      <c r="A42" s="60"/>
      <c r="B42" s="61" t="s">
        <v>185</v>
      </c>
      <c r="C42" s="62" t="s">
        <v>186</v>
      </c>
      <c r="D42" s="63">
        <v>38303</v>
      </c>
      <c r="E42" s="81">
        <f ca="1">TODAY()-Effectif[[#This Row],[Date de naissance]]</f>
        <v>5897</v>
      </c>
      <c r="F42" s="6" t="s">
        <v>158</v>
      </c>
      <c r="G42" s="11"/>
      <c r="H42" s="7"/>
      <c r="I42" s="34"/>
      <c r="J42" s="15"/>
      <c r="K42" s="8"/>
      <c r="L42" s="15">
        <f>IF(Effectif[[#This Row],[Date de naissance]]&gt;0,DATE(YEAR(Effectif[[#This Row],[Date de naissance]])+18,MONTH(Effectif[[#This Row],[Date de naissance]]),DAY(Effectif[[#This Row],[Date de naissance]])),"")</f>
        <v>44877</v>
      </c>
      <c r="M42" s="15">
        <v>44139</v>
      </c>
      <c r="N42" s="8" t="s">
        <v>169</v>
      </c>
      <c r="O42" s="6" t="s">
        <v>72</v>
      </c>
      <c r="P42" s="6">
        <v>6</v>
      </c>
      <c r="Q42" s="10"/>
      <c r="R42" s="55">
        <v>67</v>
      </c>
      <c r="S42" s="56">
        <v>0</v>
      </c>
      <c r="T42" s="6"/>
      <c r="U42" s="6"/>
      <c r="V42" s="6"/>
      <c r="W42" s="15"/>
      <c r="X42" s="6"/>
      <c r="Y42" s="9"/>
      <c r="Z42" s="54"/>
    </row>
    <row r="43" spans="1:26" ht="15" customHeight="1">
      <c r="A43" s="60"/>
      <c r="B43" s="61" t="s">
        <v>95</v>
      </c>
      <c r="C43" s="62" t="s">
        <v>176</v>
      </c>
      <c r="D43" s="63">
        <v>37613</v>
      </c>
      <c r="E43" s="81">
        <f ca="1">TODAY()-Effectif[[#This Row],[Date de naissance]]</f>
        <v>6587</v>
      </c>
      <c r="F43" s="6" t="s">
        <v>157</v>
      </c>
      <c r="G43" s="11"/>
      <c r="H43" s="7"/>
      <c r="I43" s="107"/>
      <c r="J43" s="15"/>
      <c r="K43" s="8"/>
      <c r="L43" s="15">
        <f>IF(Effectif[[#This Row],[Date de naissance]]&gt;0,DATE(YEAR(Effectif[[#This Row],[Date de naissance]])+18,MONTH(Effectif[[#This Row],[Date de naissance]]),DAY(Effectif[[#This Row],[Date de naissance]])),"")</f>
        <v>44188</v>
      </c>
      <c r="M43" s="15">
        <v>43850</v>
      </c>
      <c r="N43" s="8" t="s">
        <v>162</v>
      </c>
      <c r="O43" s="6" t="s">
        <v>73</v>
      </c>
      <c r="P43" s="6">
        <v>214</v>
      </c>
      <c r="Q43" s="10"/>
      <c r="R43" s="55">
        <v>67</v>
      </c>
      <c r="S43" s="56">
        <v>49</v>
      </c>
      <c r="T43" s="6"/>
      <c r="U43" s="6"/>
      <c r="V43" s="6"/>
      <c r="W43" s="15"/>
      <c r="X43" s="6"/>
      <c r="Y43" s="9"/>
      <c r="Z43" s="49"/>
    </row>
    <row r="44" spans="1:26" ht="15" customHeight="1">
      <c r="A44" s="60"/>
      <c r="B44" s="61" t="s">
        <v>134</v>
      </c>
      <c r="C44" s="62" t="s">
        <v>177</v>
      </c>
      <c r="D44" s="63">
        <v>37818</v>
      </c>
      <c r="E44" s="81">
        <f ca="1">TODAY()-Effectif[[#This Row],[Date de naissance]]</f>
        <v>6382</v>
      </c>
      <c r="F44" s="6" t="s">
        <v>158</v>
      </c>
      <c r="G44" s="6"/>
      <c r="H44" s="12"/>
      <c r="I44" s="33"/>
      <c r="J44" s="15"/>
      <c r="K44" s="8"/>
      <c r="L44" s="15">
        <f>IF(Effectif[[#This Row],[Date de naissance]]&gt;0,DATE(YEAR(Effectif[[#This Row],[Date de naissance]])+18,MONTH(Effectif[[#This Row],[Date de naissance]]),DAY(Effectif[[#This Row],[Date de naissance]])),"")</f>
        <v>44393</v>
      </c>
      <c r="M44" s="15">
        <v>43902</v>
      </c>
      <c r="N44" s="8" t="s">
        <v>164</v>
      </c>
      <c r="O44" s="11" t="s">
        <v>72</v>
      </c>
      <c r="P44" s="6">
        <v>4</v>
      </c>
      <c r="Q44" s="5"/>
      <c r="R44" s="55">
        <v>67</v>
      </c>
      <c r="S44" s="56">
        <v>0</v>
      </c>
      <c r="T44" s="11"/>
      <c r="U44" s="11"/>
      <c r="V44" s="11"/>
      <c r="W44" s="13"/>
      <c r="X44" s="11"/>
      <c r="Y44" s="9"/>
      <c r="Z44" s="52"/>
    </row>
    <row r="45" spans="1:26" ht="15" customHeight="1">
      <c r="A45" s="60"/>
      <c r="B45" s="61" t="s">
        <v>109</v>
      </c>
      <c r="C45" s="62" t="str">
        <f>CONCATENATE(Effectif[[#This Row],[Nom]]," ",Effectif[[#This Row],[Prénom]])</f>
        <v xml:space="preserve"> Mamadou Lamine</v>
      </c>
      <c r="D45" s="63">
        <v>37427</v>
      </c>
      <c r="E45" s="81">
        <f ca="1">TODAY()-Effectif[[#This Row],[Date de naissance]]</f>
        <v>6773</v>
      </c>
      <c r="F45" s="6" t="s">
        <v>157</v>
      </c>
      <c r="G45" s="6"/>
      <c r="H45" s="7"/>
      <c r="I45" s="34"/>
      <c r="J45" s="15"/>
      <c r="K45" s="8"/>
      <c r="L45" s="15">
        <f>IF(Effectif[[#This Row],[Date de naissance]]&gt;0,DATE(YEAR(Effectif[[#This Row],[Date de naissance]])+18,MONTH(Effectif[[#This Row],[Date de naissance]]),DAY(Effectif[[#This Row],[Date de naissance]])),"")</f>
        <v>44002</v>
      </c>
      <c r="M45" s="15">
        <v>43825</v>
      </c>
      <c r="N45" s="8" t="s">
        <v>197</v>
      </c>
      <c r="O45" s="6" t="s">
        <v>72</v>
      </c>
      <c r="P45" s="6">
        <v>112</v>
      </c>
      <c r="Q45" s="10"/>
      <c r="R45" s="55">
        <v>67</v>
      </c>
      <c r="S45" s="56">
        <v>0</v>
      </c>
      <c r="T45" s="6"/>
      <c r="U45" s="6"/>
      <c r="V45" s="6"/>
      <c r="W45" s="15"/>
      <c r="X45" s="6"/>
      <c r="Y45" s="9"/>
      <c r="Z45" s="49"/>
    </row>
    <row r="46" spans="1:26" ht="15" customHeight="1">
      <c r="A46" s="60"/>
      <c r="B46" s="61" t="s">
        <v>151</v>
      </c>
      <c r="C46" s="62" t="s">
        <v>178</v>
      </c>
      <c r="D46" s="63">
        <v>38073</v>
      </c>
      <c r="E46" s="81">
        <f ca="1">TODAY()-Effectif[[#This Row],[Date de naissance]]</f>
        <v>6127</v>
      </c>
      <c r="F46" s="6" t="s">
        <v>158</v>
      </c>
      <c r="G46" s="6"/>
      <c r="H46" s="7"/>
      <c r="I46" s="42"/>
      <c r="J46" s="15"/>
      <c r="K46" s="8"/>
      <c r="L46" s="15">
        <f>IF(Effectif[[#This Row],[Date de naissance]]&gt;0,DATE(YEAR(Effectif[[#This Row],[Date de naissance]])+18,MONTH(Effectif[[#This Row],[Date de naissance]]),DAY(Effectif[[#This Row],[Date de naissance]])),"")</f>
        <v>44647</v>
      </c>
      <c r="M46" s="15">
        <v>44084</v>
      </c>
      <c r="N46" s="8" t="s">
        <v>163</v>
      </c>
      <c r="O46" s="6" t="s">
        <v>72</v>
      </c>
      <c r="P46" s="6">
        <v>120</v>
      </c>
      <c r="Q46" s="10"/>
      <c r="R46" s="55">
        <v>67</v>
      </c>
      <c r="S46" s="56">
        <v>0</v>
      </c>
      <c r="T46" s="6"/>
      <c r="U46" s="6"/>
      <c r="V46" s="6"/>
      <c r="W46" s="15"/>
      <c r="X46" s="6"/>
      <c r="Y46" s="9"/>
      <c r="Z46" s="54"/>
    </row>
    <row r="47" spans="1:26" ht="15" customHeight="1">
      <c r="A47" s="67"/>
      <c r="B47" s="68" t="s">
        <v>181</v>
      </c>
      <c r="C47" s="62" t="str">
        <f>CONCATENATE(Effectif[[#This Row],[Nom]]," ",Effectif[[#This Row],[Prénom]])</f>
        <v xml:space="preserve"> Nesar</v>
      </c>
      <c r="D47" s="63">
        <v>38353</v>
      </c>
      <c r="E47" s="81">
        <f ca="1">TODAY()-Effectif[[#This Row],[Date de naissance]]</f>
        <v>5847</v>
      </c>
      <c r="F47" s="8" t="s">
        <v>158</v>
      </c>
      <c r="G47" s="6"/>
      <c r="H47" s="7"/>
      <c r="I47" s="34"/>
      <c r="J47" s="15"/>
      <c r="K47" s="8"/>
      <c r="L47" s="15">
        <f>IF(Effectif[[#This Row],[Date de naissance]]&gt;0,DATE(YEAR(Effectif[[#This Row],[Date de naissance]])+18,MONTH(Effectif[[#This Row],[Date de naissance]]),DAY(Effectif[[#This Row],[Date de naissance]])),"")</f>
        <v>44927</v>
      </c>
      <c r="M47" s="15">
        <v>44140</v>
      </c>
      <c r="N47" s="8" t="s">
        <v>169</v>
      </c>
      <c r="O47" s="6" t="s">
        <v>72</v>
      </c>
      <c r="P47" s="6">
        <v>102</v>
      </c>
      <c r="Q47" s="5"/>
      <c r="R47" s="55">
        <v>67</v>
      </c>
      <c r="S47" s="56">
        <v>0</v>
      </c>
      <c r="T47" s="6"/>
      <c r="U47" s="6"/>
      <c r="V47" s="6"/>
      <c r="W47" s="15"/>
      <c r="X47" s="6"/>
      <c r="Y47" s="9"/>
      <c r="Z47" s="124"/>
    </row>
    <row r="48" spans="1:26" ht="15" customHeight="1">
      <c r="A48" s="126"/>
      <c r="B48" s="127" t="s">
        <v>187</v>
      </c>
      <c r="C48" s="128" t="s">
        <v>188</v>
      </c>
      <c r="D48" s="129">
        <v>37866</v>
      </c>
      <c r="E48" s="130">
        <f ca="1">TODAY()-Effectif[[#This Row],[Date de naissance]]</f>
        <v>6334</v>
      </c>
      <c r="F48" s="131" t="s">
        <v>158</v>
      </c>
      <c r="G48" s="132"/>
      <c r="H48" s="133"/>
      <c r="I48" s="160"/>
      <c r="J48" s="134"/>
      <c r="K48" s="131"/>
      <c r="L48" s="134">
        <f>IF(Effectif[[#This Row],[Date de naissance]]&gt;0,DATE(YEAR(Effectif[[#This Row],[Date de naissance]])+18,MONTH(Effectif[[#This Row],[Date de naissance]]),DAY(Effectif[[#This Row],[Date de naissance]])),"")</f>
        <v>44441</v>
      </c>
      <c r="M48" s="134">
        <v>44148</v>
      </c>
      <c r="N48" s="131" t="s">
        <v>169</v>
      </c>
      <c r="O48" s="132" t="s">
        <v>72</v>
      </c>
      <c r="P48" s="132">
        <v>118</v>
      </c>
      <c r="Q48" s="135"/>
      <c r="R48" s="136">
        <v>67</v>
      </c>
      <c r="S48" s="137">
        <v>0</v>
      </c>
      <c r="T48" s="132"/>
      <c r="U48" s="132"/>
      <c r="V48" s="132"/>
      <c r="W48" s="134"/>
      <c r="X48" s="132"/>
      <c r="Y48" s="138"/>
      <c r="Z48" s="139"/>
    </row>
    <row r="49" spans="1:26" ht="15" customHeight="1">
      <c r="A49" s="60"/>
      <c r="B49" s="61" t="s">
        <v>90</v>
      </c>
      <c r="C49" s="62" t="str">
        <f>CONCATENATE(Effectif[[#This Row],[Nom]]," ",Effectif[[#This Row],[Prénom]])</f>
        <v xml:space="preserve"> Mamadou</v>
      </c>
      <c r="D49" s="63">
        <v>37623</v>
      </c>
      <c r="E49" s="81">
        <f ca="1">TODAY()-Effectif[[#This Row],[Date de naissance]]</f>
        <v>6577</v>
      </c>
      <c r="F49" s="6" t="s">
        <v>158</v>
      </c>
      <c r="G49" s="6"/>
      <c r="H49" s="7"/>
      <c r="I49" s="34"/>
      <c r="J49" s="15"/>
      <c r="K49" s="8"/>
      <c r="L49" s="15">
        <f>IF(Effectif[[#This Row],[Date de naissance]]&gt;0,DATE(YEAR(Effectif[[#This Row],[Date de naissance]])+18,MONTH(Effectif[[#This Row],[Date de naissance]]),DAY(Effectif[[#This Row],[Date de naissance]])),"")</f>
        <v>44198</v>
      </c>
      <c r="M49" s="15">
        <v>43787</v>
      </c>
      <c r="N49" s="8" t="s">
        <v>199</v>
      </c>
      <c r="O49" s="6" t="s">
        <v>73</v>
      </c>
      <c r="P49" s="6">
        <v>216</v>
      </c>
      <c r="Q49" s="10"/>
      <c r="R49" s="55">
        <v>0</v>
      </c>
      <c r="S49" s="56">
        <v>49</v>
      </c>
      <c r="T49" s="6"/>
      <c r="U49" s="6"/>
      <c r="V49" s="6"/>
      <c r="W49" s="15"/>
      <c r="X49" s="6"/>
      <c r="Y49" s="9"/>
      <c r="Z49" s="49"/>
    </row>
    <row r="50" spans="1:26" ht="15" customHeight="1">
      <c r="A50" s="60"/>
      <c r="B50" s="61" t="s">
        <v>123</v>
      </c>
      <c r="C50" s="62" t="str">
        <f>CONCATENATE(Effectif[[#This Row],[Nom]]," ",Effectif[[#This Row],[Prénom]])</f>
        <v xml:space="preserve"> Don Arol Charvet</v>
      </c>
      <c r="D50" s="63">
        <v>37453</v>
      </c>
      <c r="E50" s="81">
        <f ca="1">TODAY()-Effectif[[#This Row],[Date de naissance]]</f>
        <v>6747</v>
      </c>
      <c r="F50" s="6" t="s">
        <v>157</v>
      </c>
      <c r="G50" s="6"/>
      <c r="H50" s="7"/>
      <c r="I50" s="107"/>
      <c r="J50" s="15"/>
      <c r="K50" s="8"/>
      <c r="L50" s="15">
        <f>IF(Effectif[[#This Row],[Date de naissance]]&gt;0,DATE(YEAR(Effectif[[#This Row],[Date de naissance]])+18,MONTH(Effectif[[#This Row],[Date de naissance]]),DAY(Effectif[[#This Row],[Date de naissance]])),"")</f>
        <v>44028</v>
      </c>
      <c r="M50" s="15">
        <v>43971</v>
      </c>
      <c r="N50" s="8" t="s">
        <v>160</v>
      </c>
      <c r="O50" s="6" t="s">
        <v>72</v>
      </c>
      <c r="P50" s="6">
        <v>117</v>
      </c>
      <c r="Q50" s="5"/>
      <c r="R50" s="55">
        <v>67</v>
      </c>
      <c r="S50" s="56">
        <v>0</v>
      </c>
      <c r="T50" s="6"/>
      <c r="U50" s="6"/>
      <c r="V50" s="6"/>
      <c r="W50" s="15"/>
      <c r="X50" s="6"/>
      <c r="Y50" s="9"/>
      <c r="Z50" s="49"/>
    </row>
    <row r="51" spans="1:26" ht="15" customHeight="1">
      <c r="A51" s="60"/>
      <c r="B51" s="61" t="s">
        <v>96</v>
      </c>
      <c r="C51" s="62" t="str">
        <f>CONCATENATE(Effectif[[#This Row],[Nom]]," ",Effectif[[#This Row],[Prénom]])</f>
        <v xml:space="preserve"> Bakary</v>
      </c>
      <c r="D51" s="63">
        <v>37774</v>
      </c>
      <c r="E51" s="81">
        <f ca="1">TODAY()-Effectif[[#This Row],[Date de naissance]]</f>
        <v>6426</v>
      </c>
      <c r="F51" s="6" t="s">
        <v>158</v>
      </c>
      <c r="G51" s="6"/>
      <c r="H51" s="12"/>
      <c r="I51" s="42"/>
      <c r="J51" s="15"/>
      <c r="K51" s="8"/>
      <c r="L51" s="15">
        <f>IF(Effectif[[#This Row],[Date de naissance]]&gt;0,DATE(YEAR(Effectif[[#This Row],[Date de naissance]])+18,MONTH(Effectif[[#This Row],[Date de naissance]]),DAY(Effectif[[#This Row],[Date de naissance]])),"")</f>
        <v>44349</v>
      </c>
      <c r="M51" s="15">
        <v>43906</v>
      </c>
      <c r="N51" s="8" t="s">
        <v>164</v>
      </c>
      <c r="O51" s="11" t="s">
        <v>72</v>
      </c>
      <c r="P51" s="6">
        <v>2</v>
      </c>
      <c r="Q51" s="5"/>
      <c r="R51" s="55">
        <v>67</v>
      </c>
      <c r="S51" s="56">
        <v>0</v>
      </c>
      <c r="T51" s="11"/>
      <c r="U51" s="11"/>
      <c r="V51" s="11"/>
      <c r="W51" s="13"/>
      <c r="X51" s="11"/>
      <c r="Y51" s="9"/>
      <c r="Z51" s="50"/>
    </row>
    <row r="52" spans="1:26" ht="15" customHeight="1">
      <c r="A52" s="60"/>
      <c r="B52" s="61" t="s">
        <v>90</v>
      </c>
      <c r="C52" s="62" t="str">
        <f>CONCATENATE(Effectif[[#This Row],[Nom]]," ",Effectif[[#This Row],[Prénom]])</f>
        <v xml:space="preserve"> Mamadou</v>
      </c>
      <c r="D52" s="63">
        <v>37258</v>
      </c>
      <c r="E52" s="81">
        <f ca="1">TODAY()-Effectif[[#This Row],[Date de naissance]]</f>
        <v>6942</v>
      </c>
      <c r="F52" s="6" t="s">
        <v>157</v>
      </c>
      <c r="G52" s="11"/>
      <c r="H52" s="12"/>
      <c r="I52" s="33"/>
      <c r="J52" s="15"/>
      <c r="K52" s="8"/>
      <c r="L52" s="15">
        <f>IF(Effectif[[#This Row],[Date de naissance]]&gt;0,DATE(YEAR(Effectif[[#This Row],[Date de naissance]])+18,MONTH(Effectif[[#This Row],[Date de naissance]]),DAY(Effectif[[#This Row],[Date de naissance]])),"")</f>
        <v>43832</v>
      </c>
      <c r="M52" s="15">
        <v>43515</v>
      </c>
      <c r="N52" s="8" t="s">
        <v>170</v>
      </c>
      <c r="O52" s="11" t="s">
        <v>73</v>
      </c>
      <c r="P52" s="6">
        <v>1</v>
      </c>
      <c r="Q52" s="10"/>
      <c r="R52" s="55">
        <v>0</v>
      </c>
      <c r="S52" s="56">
        <v>49</v>
      </c>
      <c r="T52" s="11"/>
      <c r="U52" s="11"/>
      <c r="V52" s="11"/>
      <c r="W52" s="13"/>
      <c r="X52" s="11"/>
      <c r="Y52" s="9"/>
      <c r="Z52" s="50"/>
    </row>
    <row r="53" spans="1:26" ht="15" customHeight="1">
      <c r="A53" s="60"/>
      <c r="B53" s="61" t="s">
        <v>97</v>
      </c>
      <c r="C53" s="62" t="str">
        <f>CONCATENATE(Effectif[[#This Row],[Nom]]," ",Effectif[[#This Row],[Prénom]])</f>
        <v xml:space="preserve"> Uriel Adama</v>
      </c>
      <c r="D53" s="63">
        <v>37621</v>
      </c>
      <c r="E53" s="81">
        <f ca="1">TODAY()-Effectif[[#This Row],[Date de naissance]]</f>
        <v>6579</v>
      </c>
      <c r="F53" s="6" t="s">
        <v>158</v>
      </c>
      <c r="G53" s="6"/>
      <c r="H53" s="7"/>
      <c r="I53" s="34"/>
      <c r="J53" s="15"/>
      <c r="K53" s="8"/>
      <c r="L53" s="15">
        <f>IF(Effectif[[#This Row],[Date de naissance]]&gt;0,DATE(YEAR(Effectif[[#This Row],[Date de naissance]])+18,MONTH(Effectif[[#This Row],[Date de naissance]]),DAY(Effectif[[#This Row],[Date de naissance]])),"")</f>
        <v>44196</v>
      </c>
      <c r="M53" s="15">
        <v>43434</v>
      </c>
      <c r="N53" s="8" t="s">
        <v>196</v>
      </c>
      <c r="O53" s="6" t="s">
        <v>73</v>
      </c>
      <c r="P53" s="6">
        <v>113</v>
      </c>
      <c r="Q53" s="10"/>
      <c r="R53" s="55">
        <v>0</v>
      </c>
      <c r="S53" s="56">
        <v>49</v>
      </c>
      <c r="T53" s="6"/>
      <c r="U53" s="6"/>
      <c r="V53" s="6"/>
      <c r="W53" s="15"/>
      <c r="X53" s="6"/>
      <c r="Y53" s="9"/>
      <c r="Z53" s="49"/>
    </row>
    <row r="54" spans="1:26" ht="15" customHeight="1">
      <c r="A54" s="60"/>
      <c r="B54" s="61" t="s">
        <v>98</v>
      </c>
      <c r="C54" s="62" t="str">
        <f>CONCATENATE(Effectif[[#This Row],[Nom]]," ",Effectif[[#This Row],[Prénom]])</f>
        <v xml:space="preserve"> Zaker</v>
      </c>
      <c r="D54" s="63">
        <v>37622</v>
      </c>
      <c r="E54" s="81">
        <f ca="1">TODAY()-Effectif[[#This Row],[Date de naissance]]</f>
        <v>6578</v>
      </c>
      <c r="F54" s="6" t="s">
        <v>158</v>
      </c>
      <c r="G54" s="11"/>
      <c r="H54" s="12"/>
      <c r="I54" s="33"/>
      <c r="J54" s="15"/>
      <c r="K54" s="8"/>
      <c r="L54" s="15">
        <f>IF(Effectif[[#This Row],[Date de naissance]]&gt;0,DATE(YEAR(Effectif[[#This Row],[Date de naissance]])+18,MONTH(Effectif[[#This Row],[Date de naissance]]),DAY(Effectif[[#This Row],[Date de naissance]])),"")</f>
        <v>44197</v>
      </c>
      <c r="M54" s="15">
        <v>43495</v>
      </c>
      <c r="N54" s="8" t="s">
        <v>166</v>
      </c>
      <c r="O54" s="11" t="s">
        <v>156</v>
      </c>
      <c r="P54" s="6" t="s">
        <v>132</v>
      </c>
      <c r="Q54" s="10"/>
      <c r="R54" s="55">
        <v>0</v>
      </c>
      <c r="S54" s="56">
        <v>0</v>
      </c>
      <c r="T54" s="11"/>
      <c r="U54" s="11"/>
      <c r="V54" s="11"/>
      <c r="W54" s="13"/>
      <c r="X54" s="11"/>
      <c r="Y54" s="9"/>
      <c r="Z54" s="50"/>
    </row>
    <row r="55" spans="1:26" ht="15" customHeight="1">
      <c r="A55" s="60"/>
      <c r="B55" s="60" t="s">
        <v>99</v>
      </c>
      <c r="C55" s="62" t="str">
        <f>CONCATENATE(Effectif[[#This Row],[Nom]]," ",Effectif[[#This Row],[Prénom]])</f>
        <v xml:space="preserve"> Amara</v>
      </c>
      <c r="D55" s="63">
        <v>37895</v>
      </c>
      <c r="E55" s="81">
        <f ca="1">TODAY()-Effectif[[#This Row],[Date de naissance]]</f>
        <v>6305</v>
      </c>
      <c r="F55" s="77" t="s">
        <v>158</v>
      </c>
      <c r="G55" s="77"/>
      <c r="H55" s="106"/>
      <c r="I55" s="107"/>
      <c r="J55" s="108"/>
      <c r="K55" s="8"/>
      <c r="L55" s="108">
        <f>IF(Effectif[[#This Row],[Date de naissance]]&gt;0,DATE(YEAR(Effectif[[#This Row],[Date de naissance]])+18,MONTH(Effectif[[#This Row],[Date de naissance]]),DAY(Effectif[[#This Row],[Date de naissance]])),"")</f>
        <v>44470</v>
      </c>
      <c r="M55" s="15">
        <v>43434</v>
      </c>
      <c r="N55" s="109" t="s">
        <v>196</v>
      </c>
      <c r="O55" s="77" t="s">
        <v>73</v>
      </c>
      <c r="P55" s="77">
        <v>209</v>
      </c>
      <c r="Q55" s="10"/>
      <c r="R55" s="110">
        <v>0</v>
      </c>
      <c r="S55" s="111">
        <v>49</v>
      </c>
      <c r="T55" s="77"/>
      <c r="U55" s="77"/>
      <c r="V55" s="77"/>
      <c r="W55" s="108"/>
      <c r="X55" s="77"/>
      <c r="Y55" s="9"/>
      <c r="Z55" s="77"/>
    </row>
    <row r="56" spans="1:26" ht="15" customHeight="1">
      <c r="A56" s="159"/>
      <c r="B56" s="146" t="s">
        <v>210</v>
      </c>
      <c r="C56" s="141" t="s">
        <v>211</v>
      </c>
      <c r="D56" s="66">
        <v>38579</v>
      </c>
      <c r="E56" s="82">
        <f ca="1">TODAY()-Effectif[[#This Row],[Date de naissance]]</f>
        <v>5621</v>
      </c>
      <c r="F56" s="46" t="s">
        <v>158</v>
      </c>
      <c r="G56" s="36"/>
      <c r="H56" s="47"/>
      <c r="I56" s="84"/>
      <c r="J56" s="45"/>
      <c r="K56" s="46"/>
      <c r="L56" s="108">
        <f>IF(Effectif[[#This Row],[Date de naissance]]&gt;0,DATE(YEAR(Effectif[[#This Row],[Date de naissance]])+18,MONTH(Effectif[[#This Row],[Date de naissance]]),DAY(Effectif[[#This Row],[Date de naissance]])),"")</f>
        <v>45153</v>
      </c>
      <c r="M56" s="45">
        <v>44187</v>
      </c>
      <c r="N56" s="46" t="s">
        <v>209</v>
      </c>
      <c r="O56" s="36" t="s">
        <v>72</v>
      </c>
      <c r="P56" s="36">
        <v>313</v>
      </c>
      <c r="Q56" s="44"/>
      <c r="R56" s="79">
        <v>67</v>
      </c>
      <c r="S56" s="80">
        <v>0</v>
      </c>
      <c r="T56" s="36"/>
      <c r="U56" s="36"/>
      <c r="V56" s="36"/>
      <c r="W56" s="45"/>
      <c r="X56" s="36"/>
      <c r="Y56" s="145"/>
      <c r="Z56" s="162"/>
    </row>
    <row r="57" spans="1:26" ht="15" customHeight="1">
      <c r="A57" s="60"/>
      <c r="B57" s="61" t="s">
        <v>100</v>
      </c>
      <c r="C57" s="62" t="str">
        <f>CONCATENATE(Effectif[[#This Row],[Nom]]," ",Effectif[[#This Row],[Prénom]])</f>
        <v xml:space="preserve"> Sanassy</v>
      </c>
      <c r="D57" s="63">
        <v>37386</v>
      </c>
      <c r="E57" s="81">
        <f ca="1">TODAY()-Effectif[[#This Row],[Date de naissance]]</f>
        <v>6814</v>
      </c>
      <c r="F57" s="6" t="s">
        <v>157</v>
      </c>
      <c r="G57" s="11"/>
      <c r="H57" s="7"/>
      <c r="I57" s="42"/>
      <c r="J57" s="15"/>
      <c r="K57" s="8"/>
      <c r="L57" s="15">
        <f>IF(Effectif[[#This Row],[Date de naissance]]&gt;0,DATE(YEAR(Effectif[[#This Row],[Date de naissance]])+18,MONTH(Effectif[[#This Row],[Date de naissance]]),DAY(Effectif[[#This Row],[Date de naissance]])),"")</f>
        <v>43961</v>
      </c>
      <c r="M57" s="15">
        <v>43445</v>
      </c>
      <c r="N57" s="8" t="s">
        <v>168</v>
      </c>
      <c r="O57" s="6" t="s">
        <v>73</v>
      </c>
      <c r="P57" s="6">
        <v>211</v>
      </c>
      <c r="Q57" s="10"/>
      <c r="R57" s="55">
        <v>67</v>
      </c>
      <c r="S57" s="56">
        <v>49</v>
      </c>
      <c r="T57" s="6"/>
      <c r="U57" s="6"/>
      <c r="V57" s="6"/>
      <c r="W57" s="15"/>
      <c r="X57" s="6"/>
      <c r="Y57" s="9"/>
      <c r="Z57" s="49"/>
    </row>
    <row r="58" spans="1:26" ht="15" customHeight="1">
      <c r="A58" s="60"/>
      <c r="B58" s="61" t="s">
        <v>153</v>
      </c>
      <c r="C58" s="62" t="str">
        <f>CONCATENATE(Effectif[[#This Row],[Nom]]," ",Effectif[[#This Row],[Prénom]])</f>
        <v xml:space="preserve"> Adrahman</v>
      </c>
      <c r="D58" s="63">
        <v>38352</v>
      </c>
      <c r="E58" s="81">
        <f ca="1">TODAY()-Effectif[[#This Row],[Date de naissance]]</f>
        <v>5848</v>
      </c>
      <c r="F58" s="6" t="s">
        <v>158</v>
      </c>
      <c r="G58" s="11"/>
      <c r="H58" s="12"/>
      <c r="I58" s="33"/>
      <c r="J58" s="15"/>
      <c r="K58" s="8"/>
      <c r="L58" s="15">
        <f>IF(Effectif[[#This Row],[Date de naissance]]&gt;0,DATE(YEAR(Effectif[[#This Row],[Date de naissance]])+18,MONTH(Effectif[[#This Row],[Date de naissance]]),DAY(Effectif[[#This Row],[Date de naissance]])),"")</f>
        <v>44926</v>
      </c>
      <c r="M58" s="15">
        <v>44110</v>
      </c>
      <c r="N58" s="8" t="s">
        <v>167</v>
      </c>
      <c r="O58" s="6" t="s">
        <v>72</v>
      </c>
      <c r="P58" s="6">
        <v>310</v>
      </c>
      <c r="Q58" s="10"/>
      <c r="R58" s="55">
        <v>67</v>
      </c>
      <c r="S58" s="56">
        <v>0</v>
      </c>
      <c r="T58" s="11"/>
      <c r="U58" s="11"/>
      <c r="V58" s="11"/>
      <c r="W58" s="13"/>
      <c r="X58" s="11"/>
      <c r="Y58" s="9"/>
      <c r="Z58" s="51"/>
    </row>
    <row r="59" spans="1:26" ht="15" customHeight="1">
      <c r="A59" s="147"/>
      <c r="B59" s="146" t="s">
        <v>183</v>
      </c>
      <c r="C59" s="62" t="s">
        <v>184</v>
      </c>
      <c r="D59" s="148">
        <v>38482</v>
      </c>
      <c r="E59" s="149">
        <f ca="1">TODAY()-Effectif[[#This Row],[Date de naissance]]</f>
        <v>5718</v>
      </c>
      <c r="F59" s="150" t="s">
        <v>158</v>
      </c>
      <c r="G59" s="151"/>
      <c r="H59" s="152"/>
      <c r="I59" s="153"/>
      <c r="J59" s="154"/>
      <c r="K59" s="150"/>
      <c r="L59" s="154">
        <f>IF(Effectif[[#This Row],[Date de naissance]]&gt;0,DATE(YEAR(Effectif[[#This Row],[Date de naissance]])+18,MONTH(Effectif[[#This Row],[Date de naissance]]),DAY(Effectif[[#This Row],[Date de naissance]])),"")</f>
        <v>45056</v>
      </c>
      <c r="M59" s="154">
        <v>44139</v>
      </c>
      <c r="N59" s="150" t="s">
        <v>169</v>
      </c>
      <c r="O59" s="151" t="s">
        <v>72</v>
      </c>
      <c r="P59" s="151">
        <v>122</v>
      </c>
      <c r="Q59" s="93"/>
      <c r="R59" s="155">
        <v>67</v>
      </c>
      <c r="S59" s="156">
        <v>0</v>
      </c>
      <c r="T59" s="151"/>
      <c r="U59" s="151"/>
      <c r="V59" s="151"/>
      <c r="W59" s="154"/>
      <c r="X59" s="151"/>
      <c r="Y59" s="9"/>
      <c r="Z59" s="157"/>
    </row>
    <row r="60" spans="1:26" ht="15" customHeight="1">
      <c r="A60" s="64"/>
      <c r="B60" s="65" t="s">
        <v>182</v>
      </c>
      <c r="C60" s="62" t="str">
        <f>CONCATENATE(Effectif[[#This Row],[Nom]]," ",Effectif[[#This Row],[Prénom]])</f>
        <v xml:space="preserve"> Munna</v>
      </c>
      <c r="D60" s="66">
        <v>38155</v>
      </c>
      <c r="E60" s="82">
        <f ca="1">TODAY()-Effectif[[#This Row],[Date de naissance]]</f>
        <v>6045</v>
      </c>
      <c r="F60" s="36" t="s">
        <v>158</v>
      </c>
      <c r="G60" s="74"/>
      <c r="H60" s="47"/>
      <c r="I60" s="84"/>
      <c r="J60" s="45"/>
      <c r="K60" s="46"/>
      <c r="L60" s="45">
        <f>IF(Effectif[[#This Row],[Date de naissance]]&gt;0,DATE(YEAR(Effectif[[#This Row],[Date de naissance]])+18,MONTH(Effectif[[#This Row],[Date de naissance]]),DAY(Effectif[[#This Row],[Date de naissance]])),"")</f>
        <v>44729</v>
      </c>
      <c r="M60" s="45">
        <v>44035</v>
      </c>
      <c r="N60" s="46" t="s">
        <v>165</v>
      </c>
      <c r="O60" s="36" t="s">
        <v>72</v>
      </c>
      <c r="P60" s="36">
        <v>317</v>
      </c>
      <c r="Q60" s="44"/>
      <c r="R60" s="79">
        <v>67</v>
      </c>
      <c r="S60" s="80">
        <v>0</v>
      </c>
      <c r="T60" s="36"/>
      <c r="U60" s="36"/>
      <c r="V60" s="36"/>
      <c r="W60" s="45"/>
      <c r="X60" s="36"/>
      <c r="Y60" s="9"/>
      <c r="Z60" s="123"/>
    </row>
    <row r="61" spans="1:26" ht="15" customHeight="1">
      <c r="A61" s="64"/>
      <c r="B61" s="65" t="s">
        <v>101</v>
      </c>
      <c r="C61" s="62" t="str">
        <f>CONCATENATE(Effectif[[#This Row],[Nom]]," ",Effectif[[#This Row],[Prénom]])</f>
        <v xml:space="preserve"> Ayouba</v>
      </c>
      <c r="D61" s="66">
        <v>37531</v>
      </c>
      <c r="E61" s="82">
        <f ca="1">TODAY()-Effectif[[#This Row],[Date de naissance]]</f>
        <v>6669</v>
      </c>
      <c r="F61" s="36" t="s">
        <v>157</v>
      </c>
      <c r="G61" s="36"/>
      <c r="H61" s="73"/>
      <c r="I61" s="78"/>
      <c r="J61" s="45"/>
      <c r="K61" s="46"/>
      <c r="L61" s="45">
        <f>IF(Effectif[[#This Row],[Date de naissance]]&gt;0,DATE(YEAR(Effectif[[#This Row],[Date de naissance]])+18,MONTH(Effectif[[#This Row],[Date de naissance]]),DAY(Effectif[[#This Row],[Date de naissance]])),"")</f>
        <v>44106</v>
      </c>
      <c r="M61" s="45">
        <v>43509</v>
      </c>
      <c r="N61" s="46" t="s">
        <v>170</v>
      </c>
      <c r="O61" s="74" t="s">
        <v>73</v>
      </c>
      <c r="P61" s="36">
        <v>213</v>
      </c>
      <c r="Q61" s="75"/>
      <c r="R61" s="79">
        <v>67</v>
      </c>
      <c r="S61" s="80">
        <v>49</v>
      </c>
      <c r="T61" s="74"/>
      <c r="U61" s="74"/>
      <c r="V61" s="74"/>
      <c r="W61" s="76"/>
      <c r="X61" s="74"/>
      <c r="Y61" s="9"/>
      <c r="Z61" s="97"/>
    </row>
    <row r="62" spans="1:26" ht="15" customHeight="1">
      <c r="A62" s="64"/>
      <c r="B62" s="65" t="s">
        <v>102</v>
      </c>
      <c r="C62" s="62" t="str">
        <f>CONCATENATE(Effectif[[#This Row],[Nom]]," ",Effectif[[#This Row],[Prénom]])</f>
        <v xml:space="preserve"> Brahima</v>
      </c>
      <c r="D62" s="66">
        <v>37659</v>
      </c>
      <c r="E62" s="82">
        <f ca="1">TODAY()-Effectif[[#This Row],[Date de naissance]]</f>
        <v>6541</v>
      </c>
      <c r="F62" s="36" t="s">
        <v>158</v>
      </c>
      <c r="G62" s="74"/>
      <c r="H62" s="47"/>
      <c r="I62" s="143"/>
      <c r="J62" s="45"/>
      <c r="K62" s="46"/>
      <c r="L62" s="45">
        <f>IF(Effectif[[#This Row],[Date de naissance]]&gt;0,DATE(YEAR(Effectif[[#This Row],[Date de naissance]])+18,MONTH(Effectif[[#This Row],[Date de naissance]]),DAY(Effectif[[#This Row],[Date de naissance]])),"")</f>
        <v>44234</v>
      </c>
      <c r="M62" s="45">
        <v>43812</v>
      </c>
      <c r="N62" s="46" t="s">
        <v>197</v>
      </c>
      <c r="O62" s="36" t="s">
        <v>72</v>
      </c>
      <c r="P62" s="36">
        <v>319</v>
      </c>
      <c r="Q62" s="5"/>
      <c r="R62" s="79" t="e">
        <f>IF(OR(#REF!="Oui",Effectif[[#This Row],[Scolarité]]="Apprentissage",Effectif[[#This Row],[Chbre]]="En fugue"),0,67)</f>
        <v>#REF!</v>
      </c>
      <c r="S62" s="80">
        <f>IF(Effectif[[#This Row],[Type d''accueil]]&lt;&gt;"Collectif",49,0)</f>
        <v>0</v>
      </c>
      <c r="T62" s="36"/>
      <c r="U62" s="36"/>
      <c r="V62" s="36"/>
      <c r="W62" s="45"/>
      <c r="X62" s="36"/>
      <c r="Y62" s="9"/>
      <c r="Z62" s="123"/>
    </row>
    <row r="63" spans="1:26" ht="15" customHeight="1">
      <c r="A63" s="64"/>
      <c r="B63" s="65" t="s">
        <v>103</v>
      </c>
      <c r="C63" s="62" t="str">
        <f>CONCATENATE(Effectif[[#This Row],[Nom]]," ",Effectif[[#This Row],[Prénom]])</f>
        <v xml:space="preserve"> Madou</v>
      </c>
      <c r="D63" s="66">
        <v>37226</v>
      </c>
      <c r="E63" s="82">
        <f ca="1">TODAY()-Effectif[[#This Row],[Date de naissance]]</f>
        <v>6974</v>
      </c>
      <c r="F63" s="36" t="s">
        <v>157</v>
      </c>
      <c r="G63" s="36"/>
      <c r="H63" s="73"/>
      <c r="I63" s="78"/>
      <c r="J63" s="45"/>
      <c r="K63" s="46"/>
      <c r="L63" s="45">
        <f>IF(Effectif[[#This Row],[Date de naissance]]&gt;0,DATE(YEAR(Effectif[[#This Row],[Date de naissance]])+18,MONTH(Effectif[[#This Row],[Date de naissance]]),DAY(Effectif[[#This Row],[Date de naissance]])),"")</f>
        <v>43800</v>
      </c>
      <c r="M63" s="45">
        <v>43434</v>
      </c>
      <c r="N63" s="46" t="s">
        <v>196</v>
      </c>
      <c r="O63" s="74" t="s">
        <v>73</v>
      </c>
      <c r="P63" s="36">
        <v>208</v>
      </c>
      <c r="Q63" s="75"/>
      <c r="R63" s="79">
        <v>0</v>
      </c>
      <c r="S63" s="80">
        <v>49</v>
      </c>
      <c r="T63" s="74"/>
      <c r="U63" s="36"/>
      <c r="V63" s="74"/>
      <c r="W63" s="76"/>
      <c r="X63" s="74"/>
      <c r="Y63" s="9"/>
      <c r="Z63" s="97"/>
    </row>
    <row r="64" spans="1:26" ht="15" customHeight="1">
      <c r="A64" s="64"/>
      <c r="B64" s="65" t="s">
        <v>145</v>
      </c>
      <c r="C64" s="62" t="str">
        <f>CONCATENATE(Effectif[[#This Row],[Nom]]," ",Effectif[[#This Row],[Prénom]])</f>
        <v xml:space="preserve"> Seydou</v>
      </c>
      <c r="D64" s="66">
        <v>38258</v>
      </c>
      <c r="E64" s="82">
        <f ca="1">TODAY()-Effectif[[#This Row],[Date de naissance]]</f>
        <v>5942</v>
      </c>
      <c r="F64" s="36" t="s">
        <v>158</v>
      </c>
      <c r="G64" s="36"/>
      <c r="H64" s="47"/>
      <c r="I64" s="84"/>
      <c r="J64" s="45"/>
      <c r="K64" s="46"/>
      <c r="L64" s="45">
        <f>IF(Effectif[[#This Row],[Date de naissance]]&gt;0,DATE(YEAR(Effectif[[#This Row],[Date de naissance]])+18,MONTH(Effectif[[#This Row],[Date de naissance]]),DAY(Effectif[[#This Row],[Date de naissance]])),"")</f>
        <v>44832</v>
      </c>
      <c r="M64" s="45">
        <v>44055</v>
      </c>
      <c r="N64" s="46" t="s">
        <v>161</v>
      </c>
      <c r="O64" s="36" t="s">
        <v>72</v>
      </c>
      <c r="P64" s="36">
        <v>322</v>
      </c>
      <c r="Q64" s="5"/>
      <c r="R64" s="79">
        <v>67</v>
      </c>
      <c r="S64" s="80">
        <v>0</v>
      </c>
      <c r="T64" s="36"/>
      <c r="U64" s="36"/>
      <c r="V64" s="36"/>
      <c r="W64" s="45"/>
      <c r="X64" s="36"/>
      <c r="Y64" s="48"/>
      <c r="Z64" s="123"/>
    </row>
    <row r="65" spans="1:26" ht="15" customHeight="1">
      <c r="A65" s="64"/>
      <c r="B65" s="65" t="s">
        <v>104</v>
      </c>
      <c r="C65" s="115" t="str">
        <f>CONCATENATE(Effectif[[#This Row],[Nom]]," ",Effectif[[#This Row],[Prénom]])</f>
        <v xml:space="preserve"> Siré</v>
      </c>
      <c r="D65" s="66">
        <v>37446</v>
      </c>
      <c r="E65" s="82">
        <f ca="1">TODAY()-Effectif[[#This Row],[Date de naissance]]</f>
        <v>6754</v>
      </c>
      <c r="F65" s="36" t="s">
        <v>157</v>
      </c>
      <c r="G65" s="36"/>
      <c r="H65" s="47"/>
      <c r="I65" s="84"/>
      <c r="J65" s="45"/>
      <c r="K65" s="46"/>
      <c r="L65" s="45">
        <f>IF(Effectif[[#This Row],[Date de naissance]]&gt;0,DATE(YEAR(Effectif[[#This Row],[Date de naissance]])+18,MONTH(Effectif[[#This Row],[Date de naissance]]),DAY(Effectif[[#This Row],[Date de naissance]])),"")</f>
        <v>44021</v>
      </c>
      <c r="M65" s="45">
        <v>43434</v>
      </c>
      <c r="N65" s="46" t="s">
        <v>196</v>
      </c>
      <c r="O65" s="36" t="s">
        <v>129</v>
      </c>
      <c r="P65" s="36" t="s">
        <v>132</v>
      </c>
      <c r="Q65" s="75"/>
      <c r="R65" s="79">
        <v>0</v>
      </c>
      <c r="S65" s="80">
        <v>49</v>
      </c>
      <c r="T65" s="36"/>
      <c r="U65" s="36"/>
      <c r="V65" s="36"/>
      <c r="W65" s="45"/>
      <c r="X65" s="36"/>
      <c r="Y65" s="48"/>
      <c r="Z65" s="123"/>
    </row>
    <row r="66" spans="1:26" ht="15" customHeight="1">
      <c r="A66" s="64"/>
      <c r="B66" s="65" t="s">
        <v>150</v>
      </c>
      <c r="C66" s="115" t="str">
        <f>CONCATENATE(Effectif[[#This Row],[Nom]]," ",Effectif[[#This Row],[Prénom]])</f>
        <v xml:space="preserve"> Josim</v>
      </c>
      <c r="D66" s="66">
        <v>37925</v>
      </c>
      <c r="E66" s="82">
        <f ca="1">TODAY()-Effectif[[#This Row],[Date de naissance]]</f>
        <v>6275</v>
      </c>
      <c r="F66" s="36" t="s">
        <v>158</v>
      </c>
      <c r="G66" s="36"/>
      <c r="H66" s="47"/>
      <c r="I66" s="84"/>
      <c r="J66" s="45"/>
      <c r="K66" s="46"/>
      <c r="L66" s="45">
        <f>IF(Effectif[[#This Row],[Date de naissance]]&gt;0,DATE(YEAR(Effectif[[#This Row],[Date de naissance]])+18,MONTH(Effectif[[#This Row],[Date de naissance]]),DAY(Effectif[[#This Row],[Date de naissance]])),"")</f>
        <v>44500</v>
      </c>
      <c r="M66" s="45">
        <v>43839</v>
      </c>
      <c r="N66" s="46" t="s">
        <v>162</v>
      </c>
      <c r="O66" s="36" t="s">
        <v>72</v>
      </c>
      <c r="P66" s="36">
        <v>111</v>
      </c>
      <c r="Q66" s="75"/>
      <c r="R66" s="79">
        <v>67</v>
      </c>
      <c r="S66" s="80">
        <v>0</v>
      </c>
      <c r="T66" s="36"/>
      <c r="U66" s="36"/>
      <c r="V66" s="36"/>
      <c r="W66" s="45"/>
      <c r="X66" s="36"/>
      <c r="Y66" s="48"/>
      <c r="Z66" s="123"/>
    </row>
    <row r="67" spans="1:26" ht="15" customHeight="1">
      <c r="A67" s="64"/>
      <c r="B67" s="65" t="s">
        <v>90</v>
      </c>
      <c r="C67" s="115" t="str">
        <f>CONCATENATE(Effectif[[#This Row],[Nom]]," ",Effectif[[#This Row],[Prénom]])</f>
        <v xml:space="preserve"> Mamadou</v>
      </c>
      <c r="D67" s="66">
        <v>37986</v>
      </c>
      <c r="E67" s="82">
        <f ca="1">TODAY()-Effectif[[#This Row],[Date de naissance]]</f>
        <v>6214</v>
      </c>
      <c r="F67" s="75" t="s">
        <v>158</v>
      </c>
      <c r="G67" s="75"/>
      <c r="H67" s="73"/>
      <c r="I67" s="75"/>
      <c r="J67" s="76"/>
      <c r="K67" s="46"/>
      <c r="L67" s="76">
        <f>IF(Effectif[[#This Row],[Date de naissance]]&gt;0,DATE(YEAR(Effectif[[#This Row],[Date de naissance]])+18,MONTH(Effectif[[#This Row],[Date de naissance]]),DAY(Effectif[[#This Row],[Date de naissance]])),"")</f>
        <v>44561</v>
      </c>
      <c r="M67" s="45">
        <v>43434</v>
      </c>
      <c r="N67" s="74" t="s">
        <v>196</v>
      </c>
      <c r="O67" s="74" t="s">
        <v>156</v>
      </c>
      <c r="P67" s="74" t="s">
        <v>132</v>
      </c>
      <c r="Q67" s="75"/>
      <c r="R67" s="74">
        <v>0</v>
      </c>
      <c r="S67" s="74">
        <v>0</v>
      </c>
      <c r="T67" s="74"/>
      <c r="U67" s="74"/>
      <c r="V67" s="74"/>
      <c r="W67" s="74"/>
      <c r="X67" s="74"/>
      <c r="Y67" s="48"/>
      <c r="Z67" s="97"/>
    </row>
  </sheetData>
  <sheetProtection selectLockedCells="1"/>
  <sortState ref="A2:BD68">
    <sortCondition ref="C2"/>
  </sortState>
  <dataConsolidate/>
  <customSheetViews>
    <customSheetView guid="{EE943BA9-0B80-4629-8DFD-5400001CD553}" showPageBreaks="1" showGridLines="0" fitToPage="1" hiddenColumns="1">
      <pane xSplit="2" ySplit="1" topLeftCell="P2" activePane="bottomRight" state="frozen"/>
      <selection pane="bottomRight" activeCell="AA2" sqref="AA2"/>
      <pageMargins left="0.25" right="0.25" top="0.75" bottom="0.75" header="0.3" footer="0.3"/>
      <pageSetup paperSize="8" scale="71" fitToWidth="0" orientation="landscape" r:id="rId1"/>
    </customSheetView>
    <customSheetView guid="{2D17AA9F-28C5-47B9-B582-31047B6D7CD1}" fitToPage="1" hiddenColumns="1">
      <pane xSplit="2" ySplit="1" topLeftCell="P41" activePane="bottomRight" state="frozen"/>
      <selection pane="bottomRight" activeCell="S54" sqref="S54"/>
      <pageMargins left="0.7" right="0.7" top="0.75" bottom="0.75" header="0.3" footer="0.3"/>
      <pageSetup paperSize="8" scale="73" fitToWidth="0" orientation="landscape" r:id="rId2"/>
    </customSheetView>
    <customSheetView guid="{45FAC4E9-01F5-48F9-AF57-4C2D450C8896}" fitToPage="1" hiddenColumns="1">
      <pane xSplit="2" ySplit="1" topLeftCell="AD2" activePane="bottomRight" state="frozen"/>
      <selection pane="bottomRight" activeCell="AD36" sqref="AD36"/>
      <pageMargins left="0.25" right="0.25" top="0.75" bottom="0.75" header="0.3" footer="0.3"/>
      <pageSetup paperSize="8" scale="72" fitToWidth="0" orientation="landscape" r:id="rId3"/>
    </customSheetView>
  </customSheetViews>
  <conditionalFormatting sqref="A32:I41 K32:S41 A1:S31 A42:S96 T1:Z96">
    <cfRule type="expression" dxfId="13" priority="22">
      <formula>$Q1="B._BOCQUET"</formula>
    </cfRule>
    <cfRule type="expression" dxfId="12" priority="23">
      <formula>$Q1="J._CRESTOT"</formula>
    </cfRule>
    <cfRule type="expression" dxfId="11" priority="24">
      <formula>$Q1="H._LETESSIER"</formula>
    </cfRule>
    <cfRule type="expression" dxfId="10" priority="32">
      <formula>$Q1="G._DA_SILVA"</formula>
    </cfRule>
  </conditionalFormatting>
  <conditionalFormatting sqref="J32">
    <cfRule type="expression" dxfId="9" priority="9">
      <formula>$Q32="B._BOCQUET"</formula>
    </cfRule>
    <cfRule type="expression" dxfId="8" priority="10">
      <formula>$Q32="J._CRESTOT"</formula>
    </cfRule>
    <cfRule type="expression" dxfId="7" priority="11">
      <formula>$Q32="H._LETESSIER"</formula>
    </cfRule>
    <cfRule type="expression" dxfId="6" priority="12">
      <formula>$Q32="G._DA_SILVA"</formula>
    </cfRule>
  </conditionalFormatting>
  <conditionalFormatting sqref="J33:J41">
    <cfRule type="expression" dxfId="5" priority="5">
      <formula>$Q33="B._BOCQUET"</formula>
    </cfRule>
    <cfRule type="expression" dxfId="4" priority="6">
      <formula>$Q33="J._CRESTOT"</formula>
    </cfRule>
    <cfRule type="expression" dxfId="3" priority="7">
      <formula>$Q33="H._LETESSIER"</formula>
    </cfRule>
    <cfRule type="expression" dxfId="2" priority="8">
      <formula>$Q33="G._DA_SILVA"</formula>
    </cfRule>
  </conditionalFormatting>
  <dataValidations count="4">
    <dataValidation type="list" allowBlank="1" showInputMessage="1" showErrorMessage="1" sqref="Q2:Q67">
      <formula1>EDUCATEUR</formula1>
    </dataValidation>
    <dataValidation type="list" allowBlank="1" showInputMessage="1" showErrorMessage="1" sqref="O2:O67">
      <formula1>Accueil</formula1>
    </dataValidation>
    <dataValidation type="list" allowBlank="1" showInputMessage="1" showErrorMessage="1" sqref="T2:T67">
      <formula1>Scolarite</formula1>
    </dataValidation>
    <dataValidation type="list" allowBlank="1" showInputMessage="1" showErrorMessage="1" sqref="U2:V67">
      <formula1>INDIRECT(T2)</formula1>
    </dataValidation>
  </dataValidations>
  <printOptions horizontalCentered="1" verticalCentered="1"/>
  <pageMargins left="0.25" right="0.25" top="0.75" bottom="0.75" header="0.3" footer="0.3"/>
  <pageSetup paperSize="9" scale="13" orientation="portrait" r:id="rId4"/>
  <drawing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16"/>
  <sheetViews>
    <sheetView workbookViewId="0">
      <selection activeCell="D24" sqref="D24"/>
    </sheetView>
  </sheetViews>
  <sheetFormatPr baseColWidth="10" defaultColWidth="11.42578125" defaultRowHeight="15"/>
  <cols>
    <col min="1" max="1" width="17.28515625" bestFit="1" customWidth="1"/>
    <col min="2" max="2" width="32.42578125" bestFit="1" customWidth="1"/>
    <col min="3" max="3" width="16.42578125" bestFit="1" customWidth="1"/>
    <col min="4" max="4" width="13.5703125" bestFit="1" customWidth="1"/>
    <col min="5" max="5" width="12.7109375" customWidth="1"/>
    <col min="6" max="6" width="16.140625" bestFit="1" customWidth="1"/>
    <col min="7" max="7" width="14" bestFit="1" customWidth="1"/>
    <col min="8" max="8" width="17.28515625" bestFit="1" customWidth="1"/>
  </cols>
  <sheetData>
    <row r="1" spans="1:9" ht="18.75">
      <c r="A1" s="164" t="s">
        <v>141</v>
      </c>
      <c r="B1" s="164"/>
      <c r="C1" s="164"/>
      <c r="D1" s="164"/>
      <c r="E1" s="164"/>
      <c r="F1" s="163">
        <f ca="1">TODAY()</f>
        <v>44200</v>
      </c>
      <c r="G1" s="38"/>
      <c r="H1" s="38"/>
    </row>
    <row r="2" spans="1:9" s="58" customFormat="1" ht="35.1" customHeight="1">
      <c r="A2" s="171" t="s">
        <v>0</v>
      </c>
      <c r="B2" s="172" t="s">
        <v>1</v>
      </c>
      <c r="C2" s="172" t="s">
        <v>144</v>
      </c>
      <c r="D2" s="172" t="s">
        <v>8</v>
      </c>
      <c r="E2" s="173" t="s">
        <v>71</v>
      </c>
      <c r="F2" s="173" t="s">
        <v>142</v>
      </c>
      <c r="G2" s="172" t="s">
        <v>140</v>
      </c>
      <c r="H2" s="174" t="s">
        <v>143</v>
      </c>
      <c r="I2" s="57"/>
    </row>
    <row r="3" spans="1:9">
      <c r="B3" s="175"/>
    </row>
    <row r="5" spans="1:9">
      <c r="B5" s="175"/>
    </row>
    <row r="7" spans="1:9">
      <c r="B7" s="175"/>
    </row>
    <row r="9" spans="1:9">
      <c r="B9" s="175"/>
    </row>
    <row r="10" spans="1:9">
      <c r="B10" s="175"/>
    </row>
    <row r="12" spans="1:9">
      <c r="B12" s="175"/>
    </row>
    <row r="13" spans="1:9">
      <c r="B13" s="175"/>
      <c r="C13" s="175"/>
    </row>
    <row r="14" spans="1:9">
      <c r="B14" s="175"/>
    </row>
    <row r="15" spans="1:9">
      <c r="B15" s="175"/>
    </row>
    <row r="16" spans="1:9">
      <c r="B16" s="175"/>
    </row>
  </sheetData>
  <mergeCells count="1">
    <mergeCell ref="A1:E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C000"/>
    <pageSetUpPr fitToPage="1"/>
  </sheetPr>
  <dimension ref="A1:K132"/>
  <sheetViews>
    <sheetView workbookViewId="0">
      <selection activeCell="A7" sqref="A7"/>
    </sheetView>
  </sheetViews>
  <sheetFormatPr baseColWidth="10" defaultColWidth="11.42578125" defaultRowHeight="15"/>
  <cols>
    <col min="1" max="1" width="17.28515625" style="39" bestFit="1" customWidth="1"/>
    <col min="2" max="2" width="32.42578125" style="40" bestFit="1" customWidth="1"/>
    <col min="3" max="3" width="16.42578125" style="40" bestFit="1" customWidth="1"/>
    <col min="4" max="4" width="13.5703125" style="39" bestFit="1" customWidth="1"/>
    <col min="5" max="5" width="12.7109375" style="59" customWidth="1"/>
    <col min="6" max="6" width="16.140625" style="59" bestFit="1" customWidth="1"/>
    <col min="7" max="7" width="14" style="39" bestFit="1" customWidth="1"/>
    <col min="8" max="8" width="17.28515625" style="39" bestFit="1" customWidth="1"/>
    <col min="9" max="16384" width="11.42578125" style="39"/>
  </cols>
  <sheetData>
    <row r="1" spans="1:11" s="37" customFormat="1" ht="18.75">
      <c r="A1" s="164" t="s">
        <v>141</v>
      </c>
      <c r="B1" s="164"/>
      <c r="C1" s="164"/>
      <c r="D1" s="164"/>
      <c r="E1" s="164"/>
      <c r="F1" s="163">
        <f ca="1">TODAY()</f>
        <v>44200</v>
      </c>
      <c r="G1" s="38"/>
      <c r="H1" s="38"/>
      <c r="I1" s="38"/>
      <c r="J1" s="38"/>
      <c r="K1" s="38"/>
    </row>
    <row r="2" spans="1:11" s="58" customFormat="1" ht="35.1" customHeight="1">
      <c r="A2" s="171" t="s">
        <v>0</v>
      </c>
      <c r="B2" s="172" t="s">
        <v>1</v>
      </c>
      <c r="C2" s="172" t="s">
        <v>144</v>
      </c>
      <c r="D2" s="172" t="s">
        <v>8</v>
      </c>
      <c r="E2" s="173" t="s">
        <v>71</v>
      </c>
      <c r="F2" s="173" t="s">
        <v>142</v>
      </c>
      <c r="G2" s="172" t="s">
        <v>140</v>
      </c>
      <c r="H2" s="174" t="s">
        <v>143</v>
      </c>
      <c r="I2" s="57"/>
    </row>
    <row r="3" spans="1:11">
      <c r="A3" s="14"/>
      <c r="B3" s="14"/>
      <c r="C3" s="14"/>
      <c r="D3" s="14"/>
      <c r="E3" s="14"/>
      <c r="F3" s="14"/>
      <c r="G3" s="14"/>
      <c r="H3" s="14"/>
    </row>
    <row r="4" spans="1:11">
      <c r="A4" s="14"/>
      <c r="B4" s="175"/>
      <c r="C4" s="14"/>
      <c r="D4" s="14"/>
      <c r="E4" s="14"/>
      <c r="F4" s="14"/>
      <c r="G4" s="14"/>
      <c r="H4" s="14"/>
    </row>
    <row r="5" spans="1:11">
      <c r="A5" s="14"/>
      <c r="B5" s="175"/>
      <c r="C5" s="14"/>
      <c r="D5" s="14"/>
      <c r="E5" s="14"/>
      <c r="F5" s="14"/>
      <c r="G5" s="14"/>
      <c r="H5" s="14"/>
    </row>
    <row r="6" spans="1:11">
      <c r="A6" s="14"/>
      <c r="B6" s="175"/>
      <c r="C6" s="14"/>
      <c r="D6" s="14"/>
      <c r="E6" s="14"/>
      <c r="F6" s="14"/>
      <c r="G6" s="14"/>
      <c r="H6" s="14"/>
    </row>
    <row r="7" spans="1:11">
      <c r="A7" s="14"/>
      <c r="B7" s="14"/>
      <c r="C7" s="14"/>
      <c r="D7" s="14"/>
      <c r="E7" s="14"/>
      <c r="F7" s="14"/>
      <c r="G7" s="14"/>
      <c r="H7" s="14"/>
    </row>
    <row r="8" spans="1:11">
      <c r="A8" s="14"/>
      <c r="B8" s="14"/>
      <c r="C8" s="14"/>
      <c r="D8" s="14"/>
      <c r="E8" s="14"/>
      <c r="F8" s="14"/>
      <c r="G8" s="14"/>
      <c r="H8" s="14"/>
    </row>
    <row r="9" spans="1:11">
      <c r="A9" s="14"/>
      <c r="B9" s="14"/>
      <c r="C9" s="14"/>
      <c r="D9" s="14"/>
      <c r="E9" s="14"/>
      <c r="F9" s="14"/>
      <c r="G9" s="14"/>
      <c r="H9" s="14"/>
    </row>
    <row r="10" spans="1:11">
      <c r="A10" s="14"/>
      <c r="B10" s="175"/>
      <c r="C10" s="175"/>
      <c r="D10" s="14"/>
      <c r="E10" s="14"/>
      <c r="F10" s="14"/>
      <c r="G10" s="14"/>
      <c r="H10" s="14"/>
    </row>
    <row r="11" spans="1:11">
      <c r="A11" s="14"/>
      <c r="B11" s="14"/>
      <c r="C11" s="175"/>
      <c r="D11" s="14"/>
      <c r="E11" s="14"/>
      <c r="F11" s="14"/>
      <c r="G11" s="14"/>
      <c r="H11" s="14"/>
    </row>
    <row r="12" spans="1:11">
      <c r="A12" s="14"/>
      <c r="B12" s="14"/>
      <c r="C12" s="14"/>
      <c r="D12" s="14"/>
      <c r="E12" s="14"/>
      <c r="F12" s="14"/>
      <c r="G12" s="14"/>
      <c r="H12" s="14"/>
    </row>
    <row r="13" spans="1:11">
      <c r="A13" s="14"/>
      <c r="B13" s="175"/>
      <c r="C13" s="14"/>
      <c r="D13" s="14"/>
      <c r="E13" s="14"/>
      <c r="F13" s="14"/>
      <c r="G13" s="14"/>
      <c r="H13" s="14"/>
    </row>
    <row r="14" spans="1:11">
      <c r="A14" s="14"/>
      <c r="B14" s="175"/>
      <c r="C14" s="14"/>
      <c r="D14" s="14"/>
      <c r="E14" s="14"/>
      <c r="F14" s="14"/>
      <c r="G14" s="14"/>
      <c r="H14" s="14"/>
    </row>
    <row r="15" spans="1:11">
      <c r="A15" s="14"/>
      <c r="B15" s="175"/>
      <c r="C15" s="14"/>
      <c r="D15" s="14"/>
      <c r="E15" s="14"/>
      <c r="F15" s="14"/>
      <c r="G15" s="14"/>
      <c r="H15" s="14"/>
    </row>
    <row r="16" spans="1:11">
      <c r="A16" s="14"/>
      <c r="B16" s="14"/>
      <c r="C16" s="14"/>
      <c r="D16" s="14"/>
      <c r="E16" s="14"/>
      <c r="F16" s="14"/>
      <c r="G16" s="14"/>
      <c r="H16" s="14"/>
    </row>
    <row r="17" spans="1:8">
      <c r="A17" s="14"/>
      <c r="B17" s="14"/>
      <c r="C17" s="175"/>
      <c r="D17" s="14"/>
      <c r="E17" s="14"/>
      <c r="F17" s="14"/>
      <c r="G17" s="14"/>
      <c r="H17" s="14"/>
    </row>
    <row r="18" spans="1:8">
      <c r="A18" s="14"/>
      <c r="B18" s="175"/>
      <c r="C18" s="175"/>
      <c r="D18" s="14"/>
      <c r="E18" s="14"/>
      <c r="F18" s="14"/>
      <c r="G18" s="14"/>
      <c r="H18" s="14"/>
    </row>
    <row r="19" spans="1:8">
      <c r="A19" s="14"/>
      <c r="B19" s="175"/>
      <c r="C19" s="14"/>
      <c r="D19" s="14"/>
      <c r="E19" s="14"/>
      <c r="F19" s="14"/>
      <c r="G19" s="14"/>
      <c r="H19" s="14"/>
    </row>
    <row r="20" spans="1:8">
      <c r="A20" s="14"/>
      <c r="B20" s="14"/>
      <c r="C20" s="175"/>
      <c r="D20" s="14"/>
      <c r="E20" s="14"/>
      <c r="F20" s="14"/>
      <c r="G20" s="14"/>
      <c r="H20" s="14"/>
    </row>
    <row r="21" spans="1:8">
      <c r="A21" s="14"/>
      <c r="B21" s="175"/>
      <c r="C21" s="14"/>
      <c r="D21" s="14"/>
      <c r="E21" s="14"/>
      <c r="F21" s="14"/>
      <c r="G21" s="14"/>
      <c r="H21" s="14"/>
    </row>
    <row r="22" spans="1:8">
      <c r="A22" s="14"/>
      <c r="B22" s="14"/>
      <c r="C22" s="14"/>
      <c r="D22" s="14"/>
      <c r="E22" s="14"/>
      <c r="F22" s="14"/>
      <c r="G22" s="14"/>
      <c r="H22" s="14"/>
    </row>
    <row r="23" spans="1:8">
      <c r="A23" s="14"/>
      <c r="B23" s="14"/>
      <c r="C23" s="14"/>
      <c r="D23" s="14"/>
      <c r="E23" s="14"/>
      <c r="F23" s="14"/>
      <c r="G23" s="14"/>
      <c r="H23" s="14"/>
    </row>
    <row r="24" spans="1:8">
      <c r="A24" s="14"/>
      <c r="B24" s="175"/>
      <c r="C24" s="14"/>
      <c r="D24" s="14"/>
      <c r="E24" s="14"/>
      <c r="F24" s="14"/>
      <c r="G24" s="14"/>
      <c r="H24" s="14"/>
    </row>
    <row r="25" spans="1:8">
      <c r="A25" s="14"/>
      <c r="B25" s="14"/>
      <c r="C25" s="175"/>
      <c r="D25" s="14"/>
      <c r="E25" s="14"/>
      <c r="F25" s="14"/>
      <c r="G25" s="14"/>
      <c r="H25" s="14"/>
    </row>
    <row r="26" spans="1:8">
      <c r="A26" s="14"/>
      <c r="B26" s="14"/>
      <c r="C26" s="14"/>
      <c r="D26" s="14"/>
      <c r="E26" s="14"/>
      <c r="F26" s="14"/>
      <c r="G26" s="14"/>
      <c r="H26" s="14"/>
    </row>
    <row r="27" spans="1:8">
      <c r="A27" s="14"/>
      <c r="B27" s="14"/>
      <c r="C27" s="14"/>
      <c r="D27" s="14"/>
      <c r="E27" s="14"/>
      <c r="F27" s="14"/>
      <c r="G27" s="14"/>
      <c r="H27" s="14"/>
    </row>
    <row r="28" spans="1:8">
      <c r="A28" s="14"/>
      <c r="B28" s="14"/>
      <c r="C28" s="175"/>
      <c r="D28" s="14"/>
      <c r="E28" s="14"/>
      <c r="F28" s="14"/>
      <c r="G28" s="14"/>
      <c r="H28" s="14"/>
    </row>
    <row r="29" spans="1:8">
      <c r="A29" s="14"/>
      <c r="B29" s="14"/>
      <c r="C29" s="175"/>
      <c r="D29" s="14"/>
      <c r="E29" s="14"/>
      <c r="F29" s="14"/>
      <c r="G29" s="14"/>
      <c r="H29" s="14"/>
    </row>
    <row r="30" spans="1:8">
      <c r="A30" s="14"/>
      <c r="B30" s="175"/>
      <c r="C30" s="175"/>
      <c r="D30" s="14"/>
      <c r="E30" s="14"/>
      <c r="F30" s="14"/>
      <c r="G30" s="14"/>
      <c r="H30" s="14"/>
    </row>
    <row r="31" spans="1:8">
      <c r="A31" s="14"/>
      <c r="B31" s="14"/>
      <c r="C31" s="14"/>
      <c r="D31" s="14"/>
      <c r="E31" s="14"/>
      <c r="F31" s="14"/>
      <c r="G31" s="14"/>
      <c r="H31" s="14"/>
    </row>
    <row r="32" spans="1:8">
      <c r="A32" s="14"/>
      <c r="B32" s="14"/>
      <c r="C32" s="175"/>
      <c r="D32" s="14"/>
      <c r="E32" s="14"/>
      <c r="F32" s="14"/>
      <c r="G32" s="14"/>
      <c r="H32" s="14"/>
    </row>
    <row r="33" spans="1:8">
      <c r="A33" s="14"/>
      <c r="B33" s="14"/>
      <c r="C33" s="14"/>
      <c r="D33" s="14"/>
      <c r="E33" s="14"/>
      <c r="F33" s="14"/>
      <c r="G33" s="14"/>
      <c r="H33" s="14"/>
    </row>
    <row r="34" spans="1:8">
      <c r="A34" s="14"/>
      <c r="B34" s="14"/>
      <c r="C34" s="14"/>
      <c r="D34" s="14"/>
      <c r="E34" s="14"/>
      <c r="F34" s="14"/>
      <c r="G34" s="14"/>
      <c r="H34" s="14"/>
    </row>
    <row r="35" spans="1:8">
      <c r="A35" s="14"/>
      <c r="B35" s="14"/>
      <c r="C35" s="175"/>
      <c r="D35" s="14"/>
      <c r="E35" s="14"/>
      <c r="F35" s="14"/>
      <c r="G35" s="14"/>
      <c r="H35" s="14"/>
    </row>
    <row r="36" spans="1:8">
      <c r="A36" s="14"/>
      <c r="B36" s="14"/>
      <c r="C36" s="14"/>
      <c r="D36" s="14"/>
      <c r="E36" s="14"/>
      <c r="F36" s="14"/>
      <c r="G36" s="14"/>
      <c r="H36" s="14"/>
    </row>
    <row r="37" spans="1:8">
      <c r="A37" s="14"/>
      <c r="B37" s="14"/>
      <c r="C37" s="14"/>
      <c r="D37" s="14"/>
      <c r="E37" s="14"/>
      <c r="F37" s="14"/>
      <c r="G37" s="14"/>
      <c r="H37" s="14"/>
    </row>
    <row r="38" spans="1:8">
      <c r="A38" s="14"/>
      <c r="B38" s="175"/>
      <c r="C38" s="175"/>
      <c r="D38" s="14"/>
      <c r="E38" s="14"/>
      <c r="F38" s="14"/>
      <c r="G38" s="14"/>
      <c r="H38" s="14"/>
    </row>
    <row r="39" spans="1:8">
      <c r="A39" s="14"/>
      <c r="B39" s="14"/>
      <c r="C39" s="175"/>
      <c r="D39" s="14"/>
      <c r="E39" s="14"/>
      <c r="F39" s="14"/>
      <c r="G39" s="14"/>
      <c r="H39" s="14"/>
    </row>
    <row r="40" spans="1:8">
      <c r="A40" s="14"/>
      <c r="B40" s="14"/>
      <c r="C40" s="14"/>
      <c r="D40" s="14"/>
      <c r="E40" s="14"/>
      <c r="F40" s="14"/>
      <c r="G40" s="14"/>
      <c r="H40" s="14"/>
    </row>
    <row r="41" spans="1:8">
      <c r="A41" s="14"/>
      <c r="B41" s="14"/>
      <c r="C41" s="175"/>
      <c r="D41" s="14"/>
      <c r="E41" s="14"/>
      <c r="F41" s="14"/>
      <c r="G41" s="14"/>
      <c r="H41" s="14"/>
    </row>
    <row r="42" spans="1:8">
      <c r="A42" s="14"/>
      <c r="B42" s="175"/>
      <c r="C42" s="175"/>
      <c r="D42" s="14"/>
      <c r="E42" s="14"/>
      <c r="F42" s="14"/>
      <c r="G42" s="14"/>
      <c r="H42" s="14"/>
    </row>
    <row r="43" spans="1:8">
      <c r="A43" s="14"/>
      <c r="B43" s="175"/>
      <c r="C43" s="14"/>
      <c r="D43" s="14"/>
      <c r="E43" s="14"/>
      <c r="F43" s="14"/>
      <c r="G43" s="14"/>
      <c r="H43" s="14"/>
    </row>
    <row r="44" spans="1:8">
      <c r="A44" s="14"/>
      <c r="B44" s="14"/>
      <c r="C44" s="14"/>
      <c r="D44" s="14"/>
      <c r="E44" s="14"/>
      <c r="F44" s="14"/>
      <c r="G44" s="14"/>
      <c r="H44" s="14"/>
    </row>
    <row r="45" spans="1:8">
      <c r="A45" s="14"/>
      <c r="B45" s="175"/>
      <c r="C45" s="14"/>
      <c r="D45" s="14"/>
      <c r="E45" s="14"/>
      <c r="F45" s="14"/>
      <c r="G45" s="14"/>
      <c r="H45" s="14"/>
    </row>
    <row r="46" spans="1:8">
      <c r="A46" s="14"/>
      <c r="B46" s="14"/>
      <c r="C46" s="14"/>
      <c r="D46" s="14"/>
      <c r="E46" s="14"/>
      <c r="F46" s="14"/>
      <c r="G46" s="14"/>
      <c r="H46" s="14"/>
    </row>
    <row r="47" spans="1:8">
      <c r="A47" s="14"/>
      <c r="B47" s="14"/>
      <c r="C47" s="175"/>
      <c r="D47" s="14"/>
      <c r="E47" s="14"/>
      <c r="F47" s="14"/>
      <c r="G47" s="14"/>
      <c r="H47" s="14"/>
    </row>
    <row r="48" spans="1:8">
      <c r="A48" s="14"/>
      <c r="B48" s="175"/>
      <c r="C48" s="175"/>
      <c r="D48" s="14"/>
      <c r="E48" s="14"/>
      <c r="F48" s="14"/>
      <c r="G48" s="14"/>
      <c r="H48" s="14"/>
    </row>
    <row r="49" spans="1:8">
      <c r="A49" s="14"/>
      <c r="B49" s="14"/>
      <c r="C49" s="14"/>
      <c r="D49" s="14"/>
      <c r="E49" s="14"/>
      <c r="F49" s="14"/>
      <c r="G49" s="14"/>
      <c r="H49" s="14"/>
    </row>
    <row r="50" spans="1:8">
      <c r="A50" s="14"/>
      <c r="B50" s="175"/>
      <c r="C50" s="14"/>
      <c r="D50" s="14"/>
      <c r="E50" s="14"/>
      <c r="F50" s="14"/>
      <c r="G50" s="14"/>
      <c r="H50" s="14"/>
    </row>
    <row r="51" spans="1:8">
      <c r="A51" s="14"/>
      <c r="B51" s="14"/>
      <c r="C51" s="175"/>
      <c r="D51" s="14"/>
      <c r="E51" s="14"/>
      <c r="F51" s="14"/>
      <c r="G51" s="14"/>
      <c r="H51" s="14"/>
    </row>
    <row r="52" spans="1:8">
      <c r="A52" s="14"/>
      <c r="B52" s="14"/>
      <c r="C52" s="175"/>
      <c r="D52" s="14"/>
      <c r="E52" s="14"/>
      <c r="F52" s="14"/>
      <c r="G52" s="14"/>
      <c r="H52" s="14"/>
    </row>
    <row r="53" spans="1:8">
      <c r="A53" s="14"/>
      <c r="B53" s="14"/>
      <c r="C53" s="14"/>
      <c r="D53" s="14"/>
      <c r="E53" s="14"/>
      <c r="F53" s="14"/>
      <c r="G53" s="14"/>
      <c r="H53" s="14"/>
    </row>
    <row r="54" spans="1:8">
      <c r="A54" s="14"/>
      <c r="B54" s="14"/>
      <c r="C54" s="14"/>
      <c r="D54" s="14"/>
      <c r="E54" s="14"/>
      <c r="F54" s="14"/>
      <c r="G54" s="14"/>
      <c r="H54" s="14"/>
    </row>
    <row r="55" spans="1:8">
      <c r="A55" s="14"/>
      <c r="B55" s="14"/>
      <c r="C55" s="14"/>
      <c r="D55" s="14"/>
      <c r="E55" s="14"/>
      <c r="F55" s="14"/>
      <c r="G55" s="14"/>
      <c r="H55" s="14"/>
    </row>
    <row r="56" spans="1:8">
      <c r="A56" s="14"/>
      <c r="B56" s="14"/>
      <c r="C56" s="14"/>
      <c r="D56" s="14"/>
      <c r="E56" s="14"/>
      <c r="F56" s="14"/>
      <c r="G56" s="14"/>
      <c r="H56" s="14"/>
    </row>
    <row r="57" spans="1:8">
      <c r="A57" s="14"/>
      <c r="B57" s="14"/>
      <c r="C57" s="14"/>
      <c r="D57" s="14"/>
      <c r="E57" s="14"/>
      <c r="F57" s="14"/>
      <c r="G57" s="14"/>
      <c r="H57" s="14"/>
    </row>
    <row r="58" spans="1:8">
      <c r="A58" s="14"/>
      <c r="B58" s="14"/>
      <c r="C58" s="14"/>
      <c r="D58" s="14"/>
      <c r="E58" s="14"/>
      <c r="F58" s="14"/>
      <c r="G58" s="14"/>
      <c r="H58" s="14"/>
    </row>
    <row r="59" spans="1:8">
      <c r="A59" s="14"/>
      <c r="B59" s="14"/>
      <c r="C59" s="14"/>
      <c r="D59" s="14"/>
      <c r="E59" s="14"/>
      <c r="F59" s="14"/>
      <c r="G59" s="14"/>
      <c r="H59" s="14"/>
    </row>
    <row r="60" spans="1:8">
      <c r="A60" s="14"/>
      <c r="B60" s="14"/>
      <c r="C60" s="14"/>
      <c r="D60" s="14"/>
      <c r="E60" s="14"/>
      <c r="F60" s="14"/>
      <c r="G60" s="14"/>
      <c r="H60" s="14"/>
    </row>
    <row r="61" spans="1:8" ht="409.6">
      <c r="A61" s="14"/>
      <c r="B61" s="14"/>
      <c r="C61" s="14"/>
      <c r="D61" s="14"/>
      <c r="E61" s="14"/>
      <c r="F61" s="14"/>
      <c r="G61" s="14"/>
      <c r="H61" s="14"/>
    </row>
    <row r="62" spans="1:8" ht="409.6">
      <c r="A62" s="14"/>
      <c r="B62" s="14"/>
      <c r="C62" s="14"/>
      <c r="D62" s="14"/>
      <c r="E62" s="14"/>
      <c r="F62" s="14"/>
      <c r="G62" s="14"/>
      <c r="H62" s="14"/>
    </row>
    <row r="63" spans="1:8">
      <c r="A63" s="14"/>
      <c r="B63" s="14"/>
      <c r="C63" s="14"/>
      <c r="D63" s="14"/>
      <c r="E63" s="14"/>
      <c r="F63" s="14"/>
      <c r="G63" s="14"/>
      <c r="H63" s="14"/>
    </row>
    <row r="64" spans="1:8">
      <c r="A64" s="14"/>
      <c r="B64" s="14"/>
      <c r="C64" s="14"/>
      <c r="D64" s="14"/>
      <c r="E64" s="14"/>
      <c r="F64" s="14"/>
      <c r="G64" s="14"/>
      <c r="H64" s="14"/>
    </row>
    <row r="65" spans="1:8">
      <c r="A65" s="14"/>
      <c r="B65" s="14"/>
      <c r="C65" s="14"/>
      <c r="D65" s="14"/>
      <c r="E65" s="14"/>
      <c r="F65" s="14"/>
      <c r="G65" s="14"/>
      <c r="H65" s="14"/>
    </row>
    <row r="66" spans="1:8">
      <c r="A66" s="14"/>
      <c r="B66" s="14"/>
      <c r="C66" s="14"/>
      <c r="D66" s="14"/>
      <c r="E66" s="14"/>
      <c r="F66" s="14"/>
      <c r="G66" s="14"/>
      <c r="H66" s="14"/>
    </row>
    <row r="67" spans="1:8">
      <c r="A67" s="14"/>
      <c r="B67" s="14"/>
      <c r="C67" s="14"/>
      <c r="D67" s="14"/>
      <c r="E67" s="14"/>
      <c r="F67" s="14"/>
      <c r="G67" s="14"/>
      <c r="H67" s="14"/>
    </row>
    <row r="68" spans="1:8">
      <c r="A68" s="14"/>
      <c r="B68" s="14"/>
      <c r="C68" s="14"/>
      <c r="D68" s="14"/>
      <c r="E68" s="14"/>
      <c r="F68" s="14"/>
      <c r="G68" s="14"/>
      <c r="H68" s="14"/>
    </row>
    <row r="69" spans="1:8">
      <c r="A69" s="14"/>
      <c r="B69" s="14"/>
      <c r="C69" s="14"/>
      <c r="D69" s="14"/>
      <c r="E69" s="14"/>
      <c r="F69" s="14"/>
      <c r="G69" s="14"/>
      <c r="H69" s="14"/>
    </row>
    <row r="70" spans="1:8">
      <c r="A70" s="14"/>
      <c r="B70" s="14"/>
      <c r="C70" s="14"/>
      <c r="D70" s="14"/>
      <c r="E70" s="14"/>
      <c r="F70" s="14"/>
      <c r="G70" s="14"/>
      <c r="H70" s="14"/>
    </row>
    <row r="71" spans="1:8">
      <c r="A71" s="14"/>
      <c r="B71" s="14"/>
      <c r="C71" s="14"/>
      <c r="D71" s="14"/>
      <c r="E71" s="14"/>
      <c r="F71" s="14"/>
      <c r="G71" s="14"/>
      <c r="H71" s="14"/>
    </row>
    <row r="72" spans="1:8">
      <c r="A72" s="14"/>
      <c r="B72" s="14"/>
      <c r="C72" s="14"/>
      <c r="D72" s="14"/>
      <c r="E72" s="14"/>
      <c r="F72" s="14"/>
      <c r="G72" s="14"/>
      <c r="H72" s="14"/>
    </row>
    <row r="73" spans="1:8">
      <c r="A73" s="14"/>
      <c r="B73" s="14"/>
      <c r="C73" s="14"/>
      <c r="D73" s="14"/>
      <c r="E73" s="14"/>
      <c r="F73" s="14"/>
      <c r="G73" s="14"/>
      <c r="H73" s="14"/>
    </row>
    <row r="74" spans="1:8">
      <c r="A74" s="14"/>
      <c r="B74" s="14"/>
      <c r="C74" s="14"/>
      <c r="D74" s="14"/>
      <c r="E74" s="14"/>
      <c r="F74" s="14"/>
      <c r="G74" s="14"/>
      <c r="H74" s="14"/>
    </row>
    <row r="75" spans="1:8">
      <c r="A75" s="14"/>
      <c r="B75" s="14"/>
      <c r="C75" s="14"/>
      <c r="D75" s="14"/>
      <c r="E75" s="14"/>
      <c r="F75" s="14"/>
      <c r="G75" s="14"/>
      <c r="H75" s="14"/>
    </row>
    <row r="76" spans="1:8">
      <c r="A76" s="14"/>
      <c r="B76" s="14"/>
      <c r="C76" s="14"/>
      <c r="D76" s="14"/>
      <c r="E76" s="14"/>
      <c r="F76" s="14"/>
      <c r="G76" s="14"/>
      <c r="H76" s="14"/>
    </row>
    <row r="77" spans="1:8">
      <c r="A77" s="14"/>
      <c r="B77" s="14"/>
      <c r="C77" s="14"/>
      <c r="D77" s="14"/>
      <c r="E77" s="14"/>
      <c r="F77" s="14"/>
      <c r="G77" s="14"/>
      <c r="H77" s="14"/>
    </row>
    <row r="78" spans="1:8">
      <c r="A78" s="14"/>
      <c r="B78" s="14"/>
      <c r="C78" s="14"/>
      <c r="D78" s="14"/>
      <c r="E78" s="14"/>
      <c r="F78" s="14"/>
      <c r="G78" s="14"/>
      <c r="H78" s="14"/>
    </row>
    <row r="79" spans="1:8">
      <c r="A79" s="14"/>
      <c r="B79" s="14"/>
      <c r="C79" s="14"/>
      <c r="D79" s="14"/>
      <c r="E79" s="14"/>
      <c r="F79" s="14"/>
      <c r="G79" s="14"/>
      <c r="H79" s="14"/>
    </row>
    <row r="80" spans="1:8">
      <c r="A80" s="14"/>
      <c r="B80" s="14"/>
      <c r="C80" s="14"/>
      <c r="D80" s="14"/>
      <c r="E80" s="14"/>
      <c r="F80" s="14"/>
      <c r="G80" s="14"/>
      <c r="H80" s="14"/>
    </row>
    <row r="81" spans="1:8">
      <c r="A81" s="14"/>
      <c r="B81" s="14"/>
      <c r="C81" s="14"/>
      <c r="D81" s="14"/>
      <c r="E81" s="14"/>
      <c r="F81" s="14"/>
      <c r="G81" s="14"/>
      <c r="H81" s="14"/>
    </row>
    <row r="82" spans="1:8">
      <c r="A82" s="14"/>
      <c r="B82" s="14"/>
      <c r="C82" s="14"/>
      <c r="D82" s="14"/>
      <c r="E82" s="14"/>
      <c r="F82" s="14"/>
      <c r="G82" s="14"/>
      <c r="H82" s="14"/>
    </row>
    <row r="83" spans="1:8">
      <c r="A83" s="14"/>
      <c r="B83" s="14"/>
      <c r="C83" s="14"/>
      <c r="D83" s="14"/>
      <c r="E83" s="14"/>
      <c r="F83" s="14"/>
      <c r="G83" s="14"/>
      <c r="H83" s="14"/>
    </row>
    <row r="84" spans="1:8">
      <c r="A84" s="14"/>
      <c r="B84" s="14"/>
      <c r="C84" s="14"/>
      <c r="D84" s="14"/>
      <c r="E84" s="14"/>
      <c r="F84" s="14"/>
      <c r="G84" s="14"/>
      <c r="H84" s="14"/>
    </row>
    <row r="85" spans="1:8">
      <c r="A85" s="14"/>
      <c r="B85" s="14"/>
      <c r="C85" s="14"/>
      <c r="D85" s="14"/>
      <c r="E85" s="14"/>
      <c r="F85" s="14"/>
      <c r="G85" s="14"/>
      <c r="H85" s="14"/>
    </row>
    <row r="86" spans="1:8">
      <c r="A86" s="14"/>
      <c r="B86" s="14"/>
      <c r="C86" s="14"/>
      <c r="D86" s="14"/>
      <c r="E86" s="14"/>
      <c r="F86" s="14"/>
      <c r="G86" s="14"/>
      <c r="H86" s="14"/>
    </row>
    <row r="87" spans="1:8">
      <c r="A87" s="14"/>
      <c r="B87" s="14"/>
      <c r="C87" s="14"/>
      <c r="D87" s="14"/>
      <c r="E87" s="14"/>
      <c r="F87" s="14"/>
      <c r="G87" s="14"/>
      <c r="H87" s="14"/>
    </row>
    <row r="88" spans="1:8">
      <c r="A88" s="14"/>
      <c r="B88" s="14"/>
      <c r="C88" s="14"/>
      <c r="D88" s="14"/>
      <c r="E88" s="14"/>
      <c r="F88" s="14"/>
      <c r="G88" s="14"/>
      <c r="H88" s="14"/>
    </row>
    <row r="89" spans="1:8">
      <c r="A89" s="14"/>
      <c r="B89" s="14"/>
      <c r="C89" s="14"/>
      <c r="D89" s="14"/>
      <c r="E89" s="14"/>
      <c r="F89" s="14"/>
      <c r="G89" s="14"/>
      <c r="H89" s="14"/>
    </row>
    <row r="90" spans="1:8">
      <c r="A90" s="14"/>
      <c r="B90" s="14"/>
      <c r="C90" s="14"/>
      <c r="D90" s="14"/>
      <c r="E90" s="14"/>
      <c r="F90" s="14"/>
      <c r="G90" s="14"/>
      <c r="H90" s="14"/>
    </row>
    <row r="91" spans="1:8">
      <c r="A91" s="14"/>
      <c r="B91" s="14"/>
      <c r="C91" s="14"/>
      <c r="D91" s="14"/>
      <c r="E91" s="14"/>
      <c r="F91" s="14"/>
      <c r="G91" s="14"/>
      <c r="H91" s="14"/>
    </row>
    <row r="92" spans="1:8">
      <c r="A92" s="14"/>
      <c r="B92" s="14"/>
      <c r="C92" s="14"/>
      <c r="D92" s="14"/>
      <c r="E92" s="14"/>
      <c r="F92" s="14"/>
      <c r="G92" s="14"/>
      <c r="H92" s="14"/>
    </row>
    <row r="93" spans="1:8">
      <c r="A93" s="14"/>
      <c r="B93" s="14"/>
      <c r="C93" s="14"/>
      <c r="D93" s="14"/>
      <c r="E93" s="14"/>
      <c r="F93" s="14"/>
      <c r="G93" s="14"/>
      <c r="H93" s="14"/>
    </row>
    <row r="94" spans="1:8">
      <c r="A94" s="14"/>
      <c r="B94" s="14"/>
      <c r="C94" s="14"/>
      <c r="D94" s="14"/>
      <c r="E94" s="14"/>
      <c r="F94" s="14"/>
      <c r="G94" s="14"/>
      <c r="H94" s="14"/>
    </row>
    <row r="95" spans="1:8">
      <c r="A95" s="14"/>
      <c r="B95" s="14"/>
      <c r="C95" s="14"/>
      <c r="D95" s="14"/>
      <c r="E95" s="14"/>
      <c r="F95" s="14"/>
      <c r="G95" s="14"/>
      <c r="H95" s="14"/>
    </row>
    <row r="96" spans="1:8">
      <c r="A96" s="14"/>
      <c r="B96" s="14"/>
      <c r="C96" s="14"/>
      <c r="D96" s="14"/>
      <c r="E96" s="14"/>
      <c r="F96" s="14"/>
      <c r="G96" s="14"/>
      <c r="H96" s="14"/>
    </row>
    <row r="97" spans="1:8">
      <c r="A97" s="14"/>
      <c r="B97" s="14"/>
      <c r="C97" s="14"/>
      <c r="D97" s="14"/>
      <c r="E97" s="14"/>
      <c r="F97" s="14"/>
      <c r="G97" s="14"/>
      <c r="H97" s="14"/>
    </row>
    <row r="98" spans="1:8">
      <c r="A98" s="14"/>
      <c r="B98" s="14"/>
      <c r="C98" s="14"/>
      <c r="D98" s="14"/>
      <c r="E98" s="14"/>
      <c r="F98" s="14"/>
      <c r="G98" s="14"/>
      <c r="H98" s="14"/>
    </row>
    <row r="99" spans="1:8">
      <c r="A99" s="14"/>
      <c r="B99" s="14"/>
      <c r="C99" s="14"/>
      <c r="D99" s="14"/>
      <c r="E99" s="14"/>
      <c r="F99" s="14"/>
      <c r="G99" s="14"/>
      <c r="H99" s="14"/>
    </row>
    <row r="100" spans="1:8">
      <c r="A100" s="14"/>
      <c r="B100" s="14"/>
      <c r="C100" s="14"/>
      <c r="D100" s="14"/>
      <c r="E100" s="14"/>
      <c r="F100" s="14"/>
      <c r="G100" s="14"/>
      <c r="H100" s="14"/>
    </row>
    <row r="101" spans="1:8">
      <c r="A101" s="14"/>
      <c r="B101" s="14"/>
      <c r="C101" s="14"/>
      <c r="D101" s="14"/>
      <c r="E101" s="14"/>
      <c r="F101" s="14"/>
      <c r="G101" s="14"/>
      <c r="H101" s="14"/>
    </row>
    <row r="102" spans="1:8">
      <c r="A102" s="14"/>
      <c r="B102" s="14"/>
      <c r="C102" s="14"/>
      <c r="D102" s="14"/>
      <c r="E102" s="14"/>
      <c r="F102" s="14"/>
      <c r="G102" s="14"/>
      <c r="H102" s="14"/>
    </row>
    <row r="103" spans="1:8">
      <c r="A103" s="14"/>
      <c r="B103" s="14"/>
      <c r="C103" s="14"/>
      <c r="D103" s="14"/>
      <c r="E103" s="14"/>
      <c r="F103" s="14"/>
      <c r="G103" s="14"/>
      <c r="H103" s="14"/>
    </row>
    <row r="104" spans="1:8">
      <c r="A104" s="14"/>
      <c r="B104" s="14"/>
      <c r="C104" s="14"/>
      <c r="D104" s="14"/>
      <c r="E104" s="14"/>
      <c r="F104" s="14"/>
      <c r="G104" s="14"/>
      <c r="H104" s="14"/>
    </row>
    <row r="105" spans="1:8">
      <c r="A105" s="14"/>
      <c r="B105" s="14"/>
      <c r="C105" s="14"/>
      <c r="D105" s="14"/>
      <c r="E105" s="14"/>
      <c r="F105" s="14"/>
      <c r="G105" s="14"/>
      <c r="H105" s="14"/>
    </row>
    <row r="106" spans="1:8">
      <c r="A106" s="14"/>
      <c r="B106" s="14"/>
      <c r="C106" s="14"/>
      <c r="D106" s="14"/>
      <c r="E106" s="14"/>
      <c r="F106" s="14"/>
      <c r="G106" s="14"/>
      <c r="H106" s="14"/>
    </row>
    <row r="107" spans="1:8">
      <c r="A107" s="14"/>
      <c r="B107" s="14"/>
      <c r="C107" s="14"/>
      <c r="D107" s="14"/>
      <c r="E107" s="14"/>
      <c r="F107" s="14"/>
      <c r="G107" s="14"/>
      <c r="H107" s="14"/>
    </row>
    <row r="108" spans="1:8">
      <c r="A108" s="14"/>
      <c r="B108" s="14"/>
      <c r="C108" s="14"/>
      <c r="D108" s="14"/>
      <c r="E108" s="14"/>
      <c r="F108" s="14"/>
      <c r="G108" s="14"/>
      <c r="H108" s="14"/>
    </row>
    <row r="109" spans="1:8">
      <c r="A109" s="14"/>
      <c r="B109" s="14"/>
      <c r="C109" s="14"/>
      <c r="D109" s="14"/>
      <c r="E109" s="14"/>
      <c r="F109" s="14"/>
      <c r="G109" s="14"/>
      <c r="H109" s="14"/>
    </row>
    <row r="110" spans="1:8">
      <c r="A110" s="14"/>
      <c r="B110" s="14"/>
      <c r="C110" s="14"/>
      <c r="D110" s="14"/>
      <c r="E110" s="14"/>
      <c r="F110" s="14"/>
      <c r="G110" s="14"/>
      <c r="H110" s="14"/>
    </row>
    <row r="111" spans="1:8">
      <c r="A111" s="14"/>
      <c r="B111" s="14"/>
      <c r="C111" s="14"/>
      <c r="D111" s="14"/>
      <c r="E111" s="14"/>
      <c r="F111" s="14"/>
      <c r="G111" s="14"/>
      <c r="H111" s="14"/>
    </row>
    <row r="112" spans="1:8">
      <c r="A112" s="14"/>
      <c r="B112" s="14"/>
      <c r="C112" s="14"/>
      <c r="D112" s="14"/>
      <c r="E112" s="14"/>
      <c r="F112" s="14"/>
      <c r="G112" s="14"/>
      <c r="H112" s="14"/>
    </row>
    <row r="113" spans="1:8">
      <c r="A113" s="14"/>
      <c r="B113" s="14"/>
      <c r="C113" s="14"/>
      <c r="D113" s="14"/>
      <c r="E113" s="14"/>
      <c r="F113" s="14"/>
      <c r="G113" s="14"/>
      <c r="H113" s="14"/>
    </row>
    <row r="114" spans="1:8">
      <c r="A114" s="14"/>
      <c r="B114" s="14"/>
      <c r="C114" s="14"/>
      <c r="D114" s="14"/>
      <c r="E114" s="14"/>
      <c r="F114" s="14"/>
      <c r="G114" s="14"/>
      <c r="H114" s="14"/>
    </row>
    <row r="115" spans="1:8">
      <c r="A115" s="14"/>
      <c r="B115" s="14"/>
      <c r="C115" s="14"/>
      <c r="D115" s="14"/>
      <c r="E115" s="14"/>
      <c r="F115" s="14"/>
      <c r="G115" s="14"/>
      <c r="H115" s="14"/>
    </row>
    <row r="116" spans="1:8">
      <c r="A116" s="14"/>
      <c r="B116" s="14"/>
      <c r="C116" s="14"/>
      <c r="D116" s="14"/>
      <c r="E116" s="14"/>
      <c r="F116" s="14"/>
      <c r="G116" s="14"/>
      <c r="H116" s="14"/>
    </row>
    <row r="117" spans="1:8">
      <c r="A117" s="14"/>
      <c r="B117" s="14"/>
      <c r="C117" s="14"/>
      <c r="D117" s="14"/>
      <c r="E117" s="14"/>
      <c r="F117" s="14"/>
      <c r="G117" s="14"/>
      <c r="H117" s="14"/>
    </row>
    <row r="118" spans="1:8">
      <c r="A118" s="14"/>
      <c r="B118" s="14"/>
      <c r="C118" s="14"/>
      <c r="D118" s="14"/>
      <c r="E118" s="14"/>
      <c r="F118" s="14"/>
      <c r="G118" s="14"/>
      <c r="H118" s="14"/>
    </row>
    <row r="119" spans="1:8">
      <c r="A119" s="14"/>
      <c r="B119" s="14"/>
      <c r="C119" s="14"/>
      <c r="D119" s="14"/>
      <c r="E119" s="14"/>
      <c r="F119" s="14"/>
      <c r="G119" s="14"/>
      <c r="H119" s="14"/>
    </row>
    <row r="120" spans="1:8">
      <c r="A120" s="14"/>
      <c r="B120" s="14"/>
      <c r="C120" s="14"/>
      <c r="D120" s="14"/>
      <c r="E120" s="14"/>
      <c r="F120" s="14"/>
      <c r="G120" s="14"/>
      <c r="H120" s="14"/>
    </row>
    <row r="121" spans="1:8">
      <c r="A121" s="14"/>
      <c r="B121" s="14"/>
      <c r="C121" s="14"/>
      <c r="D121" s="14"/>
      <c r="E121" s="14"/>
      <c r="F121" s="14"/>
      <c r="G121" s="14"/>
      <c r="H121" s="14"/>
    </row>
    <row r="122" spans="1:8">
      <c r="A122" s="14"/>
      <c r="B122" s="14"/>
      <c r="C122" s="14"/>
      <c r="D122" s="14"/>
      <c r="E122" s="14"/>
      <c r="F122" s="14"/>
      <c r="G122" s="14"/>
      <c r="H122" s="14"/>
    </row>
    <row r="123" spans="1:8">
      <c r="A123" s="14"/>
      <c r="B123" s="14"/>
      <c r="C123" s="14"/>
      <c r="D123" s="14"/>
      <c r="E123" s="14"/>
      <c r="F123" s="14"/>
      <c r="G123" s="14"/>
      <c r="H123" s="14"/>
    </row>
    <row r="124" spans="1:8">
      <c r="A124" s="14"/>
      <c r="B124" s="14"/>
      <c r="C124" s="14"/>
      <c r="D124" s="14"/>
      <c r="E124" s="14"/>
      <c r="F124" s="14"/>
      <c r="G124" s="14"/>
      <c r="H124" s="14"/>
    </row>
    <row r="125" spans="1:8">
      <c r="A125" s="14"/>
      <c r="B125" s="14"/>
      <c r="C125" s="14"/>
      <c r="D125" s="14"/>
      <c r="E125" s="14"/>
      <c r="F125" s="14"/>
      <c r="G125" s="14"/>
      <c r="H125" s="14"/>
    </row>
    <row r="126" spans="1:8">
      <c r="A126" s="14"/>
      <c r="B126" s="14"/>
      <c r="C126" s="14"/>
      <c r="D126" s="14"/>
      <c r="E126" s="14"/>
      <c r="F126" s="14"/>
      <c r="G126" s="14"/>
      <c r="H126" s="14"/>
    </row>
    <row r="127" spans="1:8">
      <c r="A127" s="14"/>
      <c r="B127" s="14"/>
      <c r="C127" s="14"/>
      <c r="D127" s="14"/>
      <c r="E127" s="14"/>
      <c r="F127" s="14"/>
      <c r="G127" s="14"/>
      <c r="H127" s="14"/>
    </row>
    <row r="128" spans="1:8">
      <c r="A128" s="14"/>
      <c r="B128" s="14"/>
      <c r="C128" s="14"/>
      <c r="D128" s="14"/>
      <c r="E128" s="14"/>
      <c r="F128" s="14"/>
      <c r="G128" s="14"/>
      <c r="H128" s="14"/>
    </row>
    <row r="129" spans="1:8">
      <c r="A129" s="14"/>
      <c r="B129" s="14"/>
      <c r="C129" s="14"/>
      <c r="D129" s="14"/>
      <c r="E129" s="14"/>
      <c r="F129" s="14"/>
      <c r="G129" s="14"/>
      <c r="H129" s="14"/>
    </row>
    <row r="130" spans="1:8">
      <c r="A130" s="14"/>
      <c r="B130" s="14"/>
      <c r="C130" s="14"/>
      <c r="D130" s="14"/>
      <c r="E130" s="14"/>
      <c r="F130" s="14"/>
      <c r="G130" s="14"/>
      <c r="H130" s="14"/>
    </row>
    <row r="131" spans="1:8">
      <c r="A131" s="14"/>
      <c r="B131" s="14"/>
      <c r="C131" s="14"/>
      <c r="D131" s="14"/>
      <c r="E131" s="14"/>
      <c r="F131" s="14"/>
      <c r="G131" s="14"/>
      <c r="H131" s="14"/>
    </row>
    <row r="132" spans="1:8">
      <c r="A132" s="14"/>
      <c r="B132" s="14"/>
      <c r="C132" s="14"/>
      <c r="D132" s="14"/>
      <c r="E132" s="14"/>
      <c r="F132" s="14"/>
      <c r="G132" s="14"/>
      <c r="H132" s="14"/>
    </row>
  </sheetData>
  <sortState ref="A4:H70">
    <sortCondition ref="A1"/>
  </sortState>
  <customSheetViews>
    <customSheetView guid="{EE943BA9-0B80-4629-8DFD-5400001CD553}" showPageBreaks="1" printArea="1" state="hidden" topLeftCell="A46">
      <selection activeCell="D51" sqref="D51"/>
      <pageMargins left="0.7" right="0.7" top="0.75" bottom="0.75" header="0.3" footer="0.3"/>
      <pageSetup paperSize="9" orientation="portrait" verticalDpi="0" r:id="rId1"/>
    </customSheetView>
    <customSheetView guid="{2D17AA9F-28C5-47B9-B582-31047B6D7CD1}" showPageBreaks="1" printArea="1" state="hidden" topLeftCell="A44">
      <selection activeCell="E64" sqref="A64:E64"/>
      <pageMargins left="0.7" right="0.7" top="0.75" bottom="0.75" header="0.3" footer="0.3"/>
      <pageSetup paperSize="9" orientation="portrait" verticalDpi="0" r:id="rId2"/>
    </customSheetView>
    <customSheetView guid="{45FAC4E9-01F5-48F9-AF57-4C2D450C8896}" state="hidden" topLeftCell="A44">
      <selection activeCell="E64" sqref="A64:E64"/>
      <pageMargins left="0.7" right="0.7" top="0.75" bottom="0.75" header="0.3" footer="0.3"/>
      <pageSetup paperSize="9" orientation="portrait" verticalDpi="0" r:id="rId3"/>
    </customSheetView>
  </customSheetViews>
  <mergeCells count="1">
    <mergeCell ref="A1:E1"/>
  </mergeCells>
  <pageMargins left="0.7" right="0.7" top="0.75" bottom="0.75" header="0.3" footer="0.3"/>
  <pageSetup paperSize="8" scale="93" orientation="portrait" verticalDpi="0" r:id="rId4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2060"/>
  </sheetPr>
  <dimension ref="A1:AF71"/>
  <sheetViews>
    <sheetView topLeftCell="A34" workbookViewId="0">
      <selection activeCell="F61" sqref="F61:F63"/>
    </sheetView>
  </sheetViews>
  <sheetFormatPr baseColWidth="10" defaultColWidth="11.42578125" defaultRowHeight="15"/>
  <cols>
    <col min="1" max="1" width="19.42578125" style="1" bestFit="1" customWidth="1"/>
    <col min="2" max="2" width="11.42578125" style="1"/>
    <col min="3" max="3" width="21" style="1" bestFit="1" customWidth="1"/>
    <col min="4" max="4" width="16.85546875" style="1" bestFit="1" customWidth="1"/>
    <col min="5" max="5" width="21.85546875" style="1" bestFit="1" customWidth="1"/>
    <col min="6" max="6" width="27.28515625" style="1" bestFit="1" customWidth="1"/>
    <col min="7" max="7" width="17.5703125" style="1" bestFit="1" customWidth="1"/>
    <col min="8" max="8" width="13" style="1" bestFit="1" customWidth="1"/>
    <col min="9" max="9" width="26.42578125" style="1" bestFit="1" customWidth="1"/>
    <col min="10" max="10" width="21.42578125" style="1" bestFit="1" customWidth="1"/>
    <col min="11" max="11" width="14.140625" style="1" bestFit="1" customWidth="1"/>
    <col min="12" max="12" width="6" style="1" bestFit="1" customWidth="1"/>
    <col min="13" max="13" width="11.42578125" style="1"/>
    <col min="14" max="14" width="8" style="1" bestFit="1" customWidth="1"/>
    <col min="15" max="16384" width="11.42578125" style="1"/>
  </cols>
  <sheetData>
    <row r="1" spans="1:32" s="17" customFormat="1" ht="16.5" thickTop="1" thickBot="1">
      <c r="A1" s="32" t="s">
        <v>4</v>
      </c>
      <c r="C1" s="32"/>
      <c r="D1" s="32"/>
      <c r="E1" s="32"/>
      <c r="F1" s="32"/>
      <c r="G1" s="32"/>
      <c r="H1" s="32"/>
      <c r="I1" s="32"/>
      <c r="J1" s="32"/>
      <c r="L1" s="32" t="s">
        <v>10</v>
      </c>
    </row>
    <row r="2" spans="1:32" ht="16.5" thickTop="1" thickBot="1">
      <c r="A2" s="22"/>
      <c r="C2" s="22"/>
      <c r="D2" s="22"/>
      <c r="E2" s="22"/>
      <c r="F2" s="22"/>
      <c r="G2" s="22"/>
      <c r="H2" s="22"/>
      <c r="I2" s="22"/>
      <c r="J2" s="22"/>
      <c r="L2" s="22" t="s">
        <v>11</v>
      </c>
    </row>
    <row r="3" spans="1:32" ht="16.5" thickTop="1" thickBot="1">
      <c r="A3" s="22"/>
      <c r="C3" s="22"/>
      <c r="D3" s="22"/>
      <c r="E3" s="22"/>
      <c r="F3" s="22"/>
      <c r="G3" s="22"/>
      <c r="H3" s="22"/>
      <c r="I3" s="22"/>
      <c r="J3" s="22"/>
      <c r="L3" s="22" t="s">
        <v>12</v>
      </c>
      <c r="AF3" s="1" t="str">
        <f>IF(AND(Y3="Oui",AR3="",AD3="Mois"),Paramètres!H56,"")&amp;IF(AND(Y3="Oui",AR3&lt;&gt;"",AD3="Mois"),Paramètres!H55,"")&amp;IF(AND(Y3="Non",AR3&lt;&gt;"",AD3="Mois"),Paramètres!H57,"")&amp;IF(AND(Y3="Non",AR3="",AD3="Mois"),"Rien","")&amp;IF(AND(Y3="Oui",AR3="",AD3="Trimestre"),Paramètres!$H$68,"")&amp;IF(AND(Y3="Oui",AR3&lt;&gt;"",AD3="Trimestre"),Paramètres!$H$67&amp;" €","")&amp;IF(AND(Y3="Non",AR3&lt;&gt;"",AD3="Trimestre"),Paramètres!$H$69,"")</f>
        <v/>
      </c>
    </row>
    <row r="4" spans="1:32" ht="16.5" thickTop="1" thickBot="1">
      <c r="A4" s="22"/>
      <c r="C4" s="22"/>
      <c r="D4" s="22"/>
      <c r="E4" s="22"/>
      <c r="F4" s="22"/>
      <c r="G4" s="22"/>
      <c r="H4" s="22"/>
      <c r="I4" s="22"/>
      <c r="J4" s="22"/>
    </row>
    <row r="5" spans="1:32" ht="16.5" thickTop="1" thickBot="1">
      <c r="A5" s="22"/>
      <c r="J5" s="22"/>
    </row>
    <row r="6" spans="1:32" ht="16.5" thickTop="1" thickBot="1">
      <c r="A6" s="22"/>
      <c r="C6" s="19" t="s">
        <v>215</v>
      </c>
      <c r="E6" s="19" t="s">
        <v>216</v>
      </c>
    </row>
    <row r="7" spans="1:32" ht="16.5" thickTop="1" thickBot="1">
      <c r="A7" s="22"/>
      <c r="C7" s="22" t="s">
        <v>18</v>
      </c>
      <c r="E7" s="22" t="s">
        <v>18</v>
      </c>
    </row>
    <row r="8" spans="1:32" ht="16.5" thickTop="1" thickBot="1">
      <c r="A8" s="22"/>
      <c r="C8" s="22" t="s">
        <v>17</v>
      </c>
      <c r="E8" s="22" t="s">
        <v>17</v>
      </c>
    </row>
    <row r="9" spans="1:32" ht="16.5" thickTop="1" thickBot="1">
      <c r="C9" s="22" t="s">
        <v>16</v>
      </c>
      <c r="E9" s="22" t="s">
        <v>16</v>
      </c>
      <c r="I9" s="2"/>
      <c r="J9" s="24"/>
    </row>
    <row r="10" spans="1:32" ht="16.5" thickTop="1" thickBot="1">
      <c r="A10" s="19" t="s">
        <v>25</v>
      </c>
      <c r="C10" s="22" t="s">
        <v>19</v>
      </c>
      <c r="I10" s="2"/>
      <c r="J10" s="25"/>
    </row>
    <row r="11" spans="1:32" ht="16.5" thickTop="1" thickBot="1">
      <c r="A11" s="22" t="s">
        <v>62</v>
      </c>
      <c r="I11" s="2"/>
      <c r="J11" s="25"/>
    </row>
    <row r="12" spans="1:32" ht="16.5" thickTop="1" thickBot="1">
      <c r="A12" s="22" t="s">
        <v>14</v>
      </c>
      <c r="I12" s="2"/>
      <c r="J12" s="25"/>
    </row>
    <row r="13" spans="1:32" ht="16.5" thickTop="1" thickBot="1">
      <c r="A13" s="22" t="s">
        <v>69</v>
      </c>
      <c r="I13" s="2"/>
      <c r="J13" s="25"/>
    </row>
    <row r="14" spans="1:32" ht="16.5" thickTop="1" thickBot="1">
      <c r="A14" s="22" t="s">
        <v>27</v>
      </c>
      <c r="C14" s="19" t="s">
        <v>30</v>
      </c>
      <c r="I14" s="2"/>
      <c r="J14" s="25"/>
    </row>
    <row r="15" spans="1:32" ht="16.5" thickTop="1" thickBot="1">
      <c r="A15" s="22" t="s">
        <v>26</v>
      </c>
      <c r="C15" s="26" t="s">
        <v>31</v>
      </c>
      <c r="I15" s="2"/>
      <c r="J15" s="25"/>
    </row>
    <row r="16" spans="1:32" ht="16.5" thickTop="1" thickBot="1">
      <c r="A16" s="22" t="s">
        <v>107</v>
      </c>
      <c r="C16" s="26" t="s">
        <v>32</v>
      </c>
      <c r="I16" s="2"/>
      <c r="J16" s="25"/>
    </row>
    <row r="17" spans="1:11" ht="16.5" thickTop="1" thickBot="1">
      <c r="C17" s="26" t="s">
        <v>62</v>
      </c>
      <c r="I17" s="2"/>
      <c r="J17" s="25"/>
    </row>
    <row r="18" spans="1:11" ht="16.5" thickTop="1" thickBot="1">
      <c r="C18" s="27"/>
      <c r="I18" s="2"/>
    </row>
    <row r="19" spans="1:11" ht="16.5" thickTop="1" thickBot="1">
      <c r="A19" s="19" t="s">
        <v>27</v>
      </c>
      <c r="H19" s="22" t="s">
        <v>11</v>
      </c>
      <c r="I19" s="2"/>
    </row>
    <row r="20" spans="1:11" ht="16.5" thickTop="1" thickBot="1">
      <c r="A20" s="22" t="s">
        <v>52</v>
      </c>
      <c r="C20" s="19" t="s">
        <v>52</v>
      </c>
      <c r="E20" s="19" t="s">
        <v>33</v>
      </c>
      <c r="F20" s="26"/>
      <c r="H20" s="22" t="s">
        <v>12</v>
      </c>
      <c r="I20" s="2"/>
    </row>
    <row r="21" spans="1:11" ht="16.5" thickTop="1" thickBot="1">
      <c r="A21" s="22" t="s">
        <v>53</v>
      </c>
      <c r="C21" s="26" t="s">
        <v>35</v>
      </c>
      <c r="E21" s="26" t="s">
        <v>110</v>
      </c>
      <c r="F21" s="28">
        <f ca="1">EOMONTH(TODAY(),IF(DAY(TODAY())&gt;=20,1,0))</f>
        <v>44227</v>
      </c>
    </row>
    <row r="22" spans="1:11" ht="16.5" thickTop="1" thickBot="1">
      <c r="A22" s="22" t="s">
        <v>54</v>
      </c>
      <c r="C22" s="26" t="s">
        <v>36</v>
      </c>
      <c r="E22" s="26" t="s">
        <v>111</v>
      </c>
      <c r="F22" s="28" t="str">
        <f ca="1">IF(OR(MONTH(TODAY())&lt;=2,MONTH(TODAY())=12),"31/03/21",IF(AND(MONTH(TODAY())&lt;=6,MONTH(TODAY())&gt;=3),"31/06/21","31/12/20"))</f>
        <v>31/03/21</v>
      </c>
      <c r="I22" s="2"/>
    </row>
    <row r="23" spans="1:11" ht="16.5" thickTop="1" thickBot="1">
      <c r="A23" s="22" t="s">
        <v>28</v>
      </c>
      <c r="C23" s="26" t="s">
        <v>37</v>
      </c>
      <c r="E23" s="26" t="s">
        <v>128</v>
      </c>
      <c r="F23" s="28" t="s">
        <v>62</v>
      </c>
      <c r="I23" s="2"/>
    </row>
    <row r="24" spans="1:11" ht="16.5" thickTop="1" thickBot="1">
      <c r="A24" s="22" t="s">
        <v>55</v>
      </c>
      <c r="C24" s="26" t="s">
        <v>34</v>
      </c>
      <c r="E24" s="26" t="s">
        <v>111</v>
      </c>
      <c r="F24" s="28" t="str">
        <f ca="1">IF(OR(MONTH(TODAY())&lt;=2,MONTH(TODAY())=12),"2eme trimestre",IF(AND(MONTH(TODAY())&lt;=6,MONTH(TODAY())&gt;=3),"3eme trimestre","1er trimestre"))</f>
        <v>2eme trimestre</v>
      </c>
      <c r="G24" s="20" t="s">
        <v>61</v>
      </c>
      <c r="I24" s="19"/>
      <c r="J24" s="22"/>
      <c r="K24" s="22"/>
    </row>
    <row r="25" spans="1:11" ht="16.5" thickTop="1" thickBot="1">
      <c r="A25" s="22" t="s">
        <v>108</v>
      </c>
      <c r="E25" s="19" t="s">
        <v>60</v>
      </c>
      <c r="G25" s="29" t="s">
        <v>68</v>
      </c>
      <c r="I25" s="22"/>
      <c r="J25" s="23"/>
      <c r="K25" s="30"/>
    </row>
    <row r="26" spans="1:11" ht="16.5" thickTop="1" thickBot="1">
      <c r="E26" s="26" t="s">
        <v>38</v>
      </c>
      <c r="G26" s="26" t="s">
        <v>47</v>
      </c>
      <c r="I26" s="22"/>
      <c r="J26" s="23"/>
      <c r="K26" s="30"/>
    </row>
    <row r="27" spans="1:11" ht="16.5" thickTop="1" thickBot="1">
      <c r="A27" s="19" t="s">
        <v>26</v>
      </c>
      <c r="C27" s="19" t="s">
        <v>53</v>
      </c>
      <c r="E27" s="26" t="s">
        <v>39</v>
      </c>
      <c r="G27" s="26" t="s">
        <v>49</v>
      </c>
      <c r="I27" s="22"/>
      <c r="J27" s="23"/>
      <c r="K27" s="30"/>
    </row>
    <row r="28" spans="1:11" ht="16.5" thickTop="1" thickBot="1">
      <c r="A28" s="22" t="s">
        <v>56</v>
      </c>
      <c r="C28" s="26" t="s">
        <v>35</v>
      </c>
      <c r="E28" s="26" t="s">
        <v>40</v>
      </c>
      <c r="G28" s="26" t="s">
        <v>43</v>
      </c>
      <c r="I28" s="22"/>
      <c r="J28" s="23"/>
      <c r="K28" s="30"/>
    </row>
    <row r="29" spans="1:11" ht="16.5" thickTop="1" thickBot="1">
      <c r="A29" s="22" t="s">
        <v>57</v>
      </c>
      <c r="C29" s="26" t="s">
        <v>36</v>
      </c>
      <c r="G29" s="26" t="s">
        <v>51</v>
      </c>
      <c r="I29" s="22"/>
      <c r="J29" s="23"/>
      <c r="K29" s="30"/>
    </row>
    <row r="30" spans="1:11" ht="16.5" thickTop="1" thickBot="1">
      <c r="A30" s="22" t="s">
        <v>29</v>
      </c>
      <c r="C30" s="26" t="s">
        <v>37</v>
      </c>
      <c r="G30" s="26" t="s">
        <v>63</v>
      </c>
      <c r="I30" s="22"/>
      <c r="J30" s="23"/>
      <c r="K30" s="30"/>
    </row>
    <row r="31" spans="1:11" ht="16.5" thickTop="1" thickBot="1">
      <c r="A31" s="22" t="s">
        <v>58</v>
      </c>
      <c r="C31" s="26" t="s">
        <v>34</v>
      </c>
      <c r="E31" s="19" t="s">
        <v>57</v>
      </c>
      <c r="G31" s="26" t="s">
        <v>45</v>
      </c>
      <c r="I31" s="22"/>
      <c r="J31" s="23"/>
      <c r="K31" s="30"/>
    </row>
    <row r="32" spans="1:11" ht="16.5" thickTop="1" thickBot="1">
      <c r="A32" s="22" t="s">
        <v>59</v>
      </c>
      <c r="C32" s="27"/>
      <c r="E32" s="26" t="s">
        <v>38</v>
      </c>
      <c r="G32" s="26" t="s">
        <v>46</v>
      </c>
      <c r="I32" s="22"/>
      <c r="J32" s="23"/>
      <c r="K32" s="30"/>
    </row>
    <row r="33" spans="1:9" ht="16.5" thickTop="1" thickBot="1">
      <c r="E33" s="26" t="s">
        <v>39</v>
      </c>
      <c r="G33" s="26" t="s">
        <v>50</v>
      </c>
      <c r="I33" s="2"/>
    </row>
    <row r="34" spans="1:9" ht="16.5" thickTop="1" thickBot="1">
      <c r="A34" s="19" t="s">
        <v>69</v>
      </c>
      <c r="C34" s="19" t="s">
        <v>54</v>
      </c>
      <c r="E34" s="26" t="s">
        <v>40</v>
      </c>
      <c r="G34" s="26" t="s">
        <v>48</v>
      </c>
      <c r="I34" s="2"/>
    </row>
    <row r="35" spans="1:9" ht="16.5" thickTop="1" thickBot="1">
      <c r="A35" s="22" t="s">
        <v>6</v>
      </c>
      <c r="C35" s="26" t="s">
        <v>35</v>
      </c>
      <c r="G35" s="26" t="s">
        <v>64</v>
      </c>
      <c r="I35" s="19" t="s">
        <v>77</v>
      </c>
    </row>
    <row r="36" spans="1:9" ht="16.5" thickTop="1" thickBot="1">
      <c r="C36" s="26" t="s">
        <v>36</v>
      </c>
      <c r="G36" s="26" t="s">
        <v>42</v>
      </c>
      <c r="I36" s="26" t="s">
        <v>78</v>
      </c>
    </row>
    <row r="37" spans="1:9" ht="16.5" thickTop="1" thickBot="1">
      <c r="A37" s="19" t="s">
        <v>107</v>
      </c>
      <c r="C37" s="26" t="s">
        <v>37</v>
      </c>
      <c r="E37" s="19" t="s">
        <v>29</v>
      </c>
      <c r="G37" s="26" t="s">
        <v>44</v>
      </c>
      <c r="I37" s="26" t="s">
        <v>76</v>
      </c>
    </row>
    <row r="38" spans="1:9" ht="16.5" thickTop="1" thickBot="1">
      <c r="A38" s="22" t="s">
        <v>136</v>
      </c>
      <c r="C38" s="26" t="s">
        <v>34</v>
      </c>
      <c r="E38" s="26" t="s">
        <v>38</v>
      </c>
      <c r="G38" s="26" t="s">
        <v>41</v>
      </c>
      <c r="I38" s="2"/>
    </row>
    <row r="39" spans="1:9" ht="16.5" thickTop="1" thickBot="1">
      <c r="A39" s="22" t="s">
        <v>14</v>
      </c>
      <c r="E39" s="26" t="s">
        <v>39</v>
      </c>
      <c r="I39" s="2"/>
    </row>
    <row r="40" spans="1:9" ht="16.5" thickTop="1" thickBot="1">
      <c r="E40" s="26" t="s">
        <v>40</v>
      </c>
      <c r="I40" s="19" t="s">
        <v>73</v>
      </c>
    </row>
    <row r="41" spans="1:9" ht="16.5" thickTop="1" thickBot="1">
      <c r="C41" s="19" t="s">
        <v>28</v>
      </c>
      <c r="G41" s="19" t="s">
        <v>72</v>
      </c>
      <c r="I41" s="31">
        <v>49</v>
      </c>
    </row>
    <row r="42" spans="1:9" ht="16.5" thickTop="1" thickBot="1">
      <c r="C42" s="26" t="s">
        <v>35</v>
      </c>
      <c r="G42" s="22" t="s">
        <v>74</v>
      </c>
      <c r="I42" s="2"/>
    </row>
    <row r="43" spans="1:9" ht="16.5" thickTop="1" thickBot="1">
      <c r="C43" s="26" t="s">
        <v>36</v>
      </c>
      <c r="E43" s="19" t="s">
        <v>58</v>
      </c>
      <c r="G43" s="31">
        <v>67</v>
      </c>
      <c r="I43" s="2"/>
    </row>
    <row r="44" spans="1:9" ht="16.5" thickTop="1" thickBot="1">
      <c r="C44" s="26" t="s">
        <v>37</v>
      </c>
      <c r="E44" s="26" t="s">
        <v>38</v>
      </c>
      <c r="I44" s="19" t="s">
        <v>22</v>
      </c>
    </row>
    <row r="45" spans="1:9" ht="16.5" thickTop="1" thickBot="1">
      <c r="C45" s="26" t="s">
        <v>34</v>
      </c>
      <c r="E45" s="26" t="s">
        <v>39</v>
      </c>
      <c r="I45" s="31" t="s">
        <v>79</v>
      </c>
    </row>
    <row r="46" spans="1:9" ht="16.5" thickTop="1" thickBot="1">
      <c r="E46" s="26" t="s">
        <v>40</v>
      </c>
      <c r="G46" s="19" t="s">
        <v>113</v>
      </c>
      <c r="I46" s="31" t="s">
        <v>80</v>
      </c>
    </row>
    <row r="47" spans="1:9" ht="16.5" thickTop="1" thickBot="1">
      <c r="G47" s="22" t="s">
        <v>72</v>
      </c>
      <c r="I47" s="31" t="s">
        <v>126</v>
      </c>
    </row>
    <row r="48" spans="1:9" ht="16.5" thickTop="1" thickBot="1">
      <c r="C48" s="21" t="s">
        <v>55</v>
      </c>
      <c r="G48" s="22" t="s">
        <v>129</v>
      </c>
      <c r="I48" s="31" t="s">
        <v>127</v>
      </c>
    </row>
    <row r="49" spans="3:9" ht="16.5" thickTop="1" thickBot="1">
      <c r="C49" s="26" t="s">
        <v>35</v>
      </c>
      <c r="E49" s="19" t="s">
        <v>59</v>
      </c>
      <c r="G49" s="22" t="s">
        <v>156</v>
      </c>
      <c r="I49" s="2"/>
    </row>
    <row r="50" spans="3:9" ht="16.5" thickTop="1" thickBot="1">
      <c r="C50" s="26" t="s">
        <v>36</v>
      </c>
      <c r="E50" s="26" t="s">
        <v>38</v>
      </c>
      <c r="G50" s="22" t="s">
        <v>73</v>
      </c>
      <c r="I50" s="2"/>
    </row>
    <row r="51" spans="3:9" ht="16.5" thickTop="1" thickBot="1">
      <c r="C51" s="26" t="s">
        <v>37</v>
      </c>
      <c r="E51" s="26" t="s">
        <v>39</v>
      </c>
      <c r="G51" s="2"/>
      <c r="I51" s="2"/>
    </row>
    <row r="52" spans="3:9" ht="16.5" thickTop="1" thickBot="1">
      <c r="C52" s="26" t="s">
        <v>34</v>
      </c>
      <c r="E52" s="26" t="s">
        <v>40</v>
      </c>
      <c r="I52" s="2"/>
    </row>
    <row r="53" spans="3:9" ht="16.5" thickTop="1" thickBot="1">
      <c r="F53" s="165" t="s">
        <v>114</v>
      </c>
      <c r="G53" s="166"/>
      <c r="H53" s="167"/>
      <c r="I53" s="2"/>
    </row>
    <row r="54" spans="3:9" ht="16.5" thickTop="1" thickBot="1">
      <c r="C54" s="21" t="s">
        <v>108</v>
      </c>
      <c r="F54" s="168" t="s">
        <v>110</v>
      </c>
      <c r="G54" s="22" t="s">
        <v>121</v>
      </c>
      <c r="H54" s="16">
        <v>25</v>
      </c>
      <c r="I54" s="2"/>
    </row>
    <row r="55" spans="3:9" ht="16.5" thickTop="1" thickBot="1">
      <c r="C55" s="26" t="s">
        <v>35</v>
      </c>
      <c r="F55" s="169"/>
      <c r="G55" s="22" t="s">
        <v>122</v>
      </c>
      <c r="H55" s="16">
        <v>10</v>
      </c>
      <c r="I55" s="2"/>
    </row>
    <row r="56" spans="3:9" ht="16.5" thickTop="1" thickBot="1">
      <c r="C56" s="26" t="s">
        <v>36</v>
      </c>
      <c r="F56" s="169"/>
      <c r="G56" s="22" t="s">
        <v>5</v>
      </c>
      <c r="H56" s="16">
        <v>15.45</v>
      </c>
      <c r="I56" s="2"/>
    </row>
    <row r="57" spans="3:9" ht="16.5" thickTop="1" thickBot="1">
      <c r="F57" s="170"/>
      <c r="G57" s="22" t="s">
        <v>116</v>
      </c>
      <c r="H57" s="16">
        <v>20</v>
      </c>
      <c r="I57" s="2"/>
    </row>
    <row r="58" spans="3:9" ht="16.5" thickTop="1" thickBot="1">
      <c r="C58" s="21" t="s">
        <v>14</v>
      </c>
      <c r="F58" s="168" t="s">
        <v>112</v>
      </c>
      <c r="G58" s="22" t="s">
        <v>115</v>
      </c>
      <c r="H58" s="16">
        <v>25.65</v>
      </c>
      <c r="I58" s="2"/>
    </row>
    <row r="59" spans="3:9" ht="16.5" thickTop="1" thickBot="1">
      <c r="C59" s="26" t="s">
        <v>195</v>
      </c>
      <c r="F59" s="169"/>
      <c r="G59" s="22" t="s">
        <v>5</v>
      </c>
      <c r="H59" s="16" t="s">
        <v>117</v>
      </c>
      <c r="I59" s="2"/>
    </row>
    <row r="60" spans="3:9" ht="16.5" thickTop="1" thickBot="1">
      <c r="C60" s="26" t="s">
        <v>68</v>
      </c>
      <c r="F60" s="170"/>
      <c r="G60" s="22" t="s">
        <v>116</v>
      </c>
      <c r="H60" s="16">
        <v>51.3</v>
      </c>
      <c r="I60" s="2"/>
    </row>
    <row r="61" spans="3:9" ht="16.5" thickTop="1" thickBot="1">
      <c r="F61" s="168" t="s">
        <v>118</v>
      </c>
      <c r="G61" s="22" t="s">
        <v>115</v>
      </c>
      <c r="H61" s="16">
        <v>22.55</v>
      </c>
      <c r="I61" s="2"/>
    </row>
    <row r="62" spans="3:9" ht="16.5" thickTop="1" thickBot="1">
      <c r="F62" s="169"/>
      <c r="G62" s="22" t="s">
        <v>5</v>
      </c>
      <c r="H62" s="16" t="s">
        <v>117</v>
      </c>
      <c r="I62" s="2"/>
    </row>
    <row r="63" spans="3:9" ht="16.5" thickTop="1" thickBot="1">
      <c r="F63" s="170"/>
      <c r="G63" s="22" t="s">
        <v>116</v>
      </c>
      <c r="H63" s="16">
        <v>45.1</v>
      </c>
      <c r="I63" s="2"/>
    </row>
    <row r="64" spans="3:9" ht="16.5" thickTop="1" thickBot="1">
      <c r="F64" s="168" t="s">
        <v>119</v>
      </c>
      <c r="G64" s="22" t="s">
        <v>115</v>
      </c>
      <c r="H64" s="16">
        <v>22.55</v>
      </c>
      <c r="I64" s="2"/>
    </row>
    <row r="65" spans="6:9" ht="16.5" thickTop="1" thickBot="1">
      <c r="F65" s="169"/>
      <c r="G65" s="22" t="s">
        <v>5</v>
      </c>
      <c r="H65" s="16" t="s">
        <v>117</v>
      </c>
      <c r="I65" s="2"/>
    </row>
    <row r="66" spans="6:9" ht="16.5" thickTop="1" thickBot="1">
      <c r="F66" s="170"/>
      <c r="G66" s="22" t="s">
        <v>116</v>
      </c>
      <c r="H66" s="16">
        <v>45.1</v>
      </c>
      <c r="I66" s="2"/>
    </row>
    <row r="67" spans="6:9" ht="16.5" thickTop="1" thickBot="1">
      <c r="F67" s="168" t="s">
        <v>120</v>
      </c>
      <c r="G67" s="22" t="s">
        <v>115</v>
      </c>
      <c r="H67" s="16">
        <v>22.25</v>
      </c>
      <c r="I67" s="2"/>
    </row>
    <row r="68" spans="6:9" ht="16.5" thickTop="1" thickBot="1">
      <c r="F68" s="169"/>
      <c r="G68" s="22" t="s">
        <v>5</v>
      </c>
      <c r="H68" s="16" t="s">
        <v>117</v>
      </c>
      <c r="I68" s="2"/>
    </row>
    <row r="69" spans="6:9" ht="16.5" thickTop="1" thickBot="1">
      <c r="F69" s="170"/>
      <c r="G69" s="22" t="s">
        <v>116</v>
      </c>
      <c r="H69" s="16">
        <v>44.5</v>
      </c>
      <c r="I69" s="2"/>
    </row>
    <row r="70" spans="6:9" ht="16.5" thickTop="1" thickBot="1">
      <c r="F70" s="18" t="s">
        <v>128</v>
      </c>
      <c r="G70" s="18"/>
      <c r="H70" s="16">
        <v>0</v>
      </c>
      <c r="I70" s="2"/>
    </row>
    <row r="71" spans="6:9" ht="15.75" thickTop="1"/>
  </sheetData>
  <sortState ref="C7:C10">
    <sortCondition ref="C7"/>
  </sortState>
  <customSheetViews>
    <customSheetView guid="{EE943BA9-0B80-4629-8DFD-5400001CD553}" showPageBreaks="1" state="hidden">
      <selection activeCell="F21" sqref="F21"/>
      <pageMargins left="0.7" right="0.7" top="0.75" bottom="0.75" header="0.3" footer="0.3"/>
      <pageSetup paperSize="9" orientation="portrait" verticalDpi="0" r:id="rId1"/>
    </customSheetView>
    <customSheetView guid="{2D17AA9F-28C5-47B9-B582-31047B6D7CD1}" state="hidden" topLeftCell="E7">
      <selection activeCell="F22" sqref="F22"/>
      <pageMargins left="0.7" right="0.7" top="0.75" bottom="0.75" header="0.3" footer="0.3"/>
      <pageSetup paperSize="9" orientation="portrait" verticalDpi="0" r:id="rId2"/>
    </customSheetView>
    <customSheetView guid="{45FAC4E9-01F5-48F9-AF57-4C2D450C8896}">
      <selection activeCell="K10" sqref="K10"/>
      <pageMargins left="0.7" right="0.7" top="0.75" bottom="0.75" header="0.3" footer="0.3"/>
      <pageSetup paperSize="9" orientation="portrait" verticalDpi="0" r:id="rId3"/>
    </customSheetView>
  </customSheetViews>
  <mergeCells count="6">
    <mergeCell ref="F53:H53"/>
    <mergeCell ref="F58:F60"/>
    <mergeCell ref="F61:F63"/>
    <mergeCell ref="F64:F66"/>
    <mergeCell ref="F67:F69"/>
    <mergeCell ref="F54:F57"/>
  </mergeCells>
  <dataValidations count="2">
    <dataValidation type="list" allowBlank="1" showInputMessage="1" showErrorMessage="1" sqref="C14:C16">
      <formula1>$C$15:$C$16</formula1>
    </dataValidation>
    <dataValidation type="list" allowBlank="1" showInputMessage="1" showErrorMessage="1" sqref="A28:A32">
      <formula1>Lycee</formula1>
    </dataValidation>
  </dataValidations>
  <pageMargins left="0.7" right="0.7" top="0.75" bottom="0.75" header="0.3" footer="0.3"/>
  <pageSetup paperSize="9"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38</vt:i4>
      </vt:variant>
    </vt:vector>
  </HeadingPairs>
  <TitlesOfParts>
    <vt:vector size="42" baseType="lpstr">
      <vt:lpstr>Effectif</vt:lpstr>
      <vt:lpstr>Argent de poche semi autonomie</vt:lpstr>
      <vt:lpstr>Argent de poche collectif</vt:lpstr>
      <vt:lpstr>Paramètres</vt:lpstr>
      <vt:lpstr>A._BRIAND</vt:lpstr>
      <vt:lpstr>A._FRERET</vt:lpstr>
      <vt:lpstr>A._HEBERT</vt:lpstr>
      <vt:lpstr>Accueil</vt:lpstr>
      <vt:lpstr>Apprentissage</vt:lpstr>
      <vt:lpstr>Autre</vt:lpstr>
      <vt:lpstr>CFA</vt:lpstr>
      <vt:lpstr>Choix</vt:lpstr>
      <vt:lpstr>Classe_de_CFA</vt:lpstr>
      <vt:lpstr>Collectif</vt:lpstr>
      <vt:lpstr>College</vt:lpstr>
      <vt:lpstr>D._CHAHARANE</vt:lpstr>
      <vt:lpstr>E._MOULINET</vt:lpstr>
      <vt:lpstr>EDUCATEUR</vt:lpstr>
      <vt:lpstr>FRERET</vt:lpstr>
      <vt:lpstr>G._POLITZER</vt:lpstr>
      <vt:lpstr>H._DUNANT</vt:lpstr>
      <vt:lpstr>HORTICOLE</vt:lpstr>
      <vt:lpstr>IEF</vt:lpstr>
      <vt:lpstr>J._CADIN</vt:lpstr>
      <vt:lpstr>J._JAURES</vt:lpstr>
      <vt:lpstr>L._SEDAR_SENGHOR</vt:lpstr>
      <vt:lpstr>Lycee</vt:lpstr>
      <vt:lpstr>Lycee_professionnel</vt:lpstr>
      <vt:lpstr>M._LEROY</vt:lpstr>
      <vt:lpstr>M_BROSSET</vt:lpstr>
      <vt:lpstr>Mesure</vt:lpstr>
      <vt:lpstr>NAVARRE</vt:lpstr>
      <vt:lpstr>P._BERT</vt:lpstr>
      <vt:lpstr>PAMIE</vt:lpstr>
      <vt:lpstr>S._LACOSTE</vt:lpstr>
      <vt:lpstr>Scolarite</vt:lpstr>
      <vt:lpstr>Semi_autonomie</vt:lpstr>
      <vt:lpstr>St_MICHEL</vt:lpstr>
      <vt:lpstr>Titre_15</vt:lpstr>
      <vt:lpstr>Titre_16</vt:lpstr>
      <vt:lpstr>V._LECUYER</vt:lpstr>
      <vt:lpstr>'Argent de poche collectif'!Zone_d_impression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LETESSIER - Association l'Abri</dc:creator>
  <cp:lastModifiedBy>Robert</cp:lastModifiedBy>
  <cp:lastPrinted>2020-12-27T18:35:07Z</cp:lastPrinted>
  <dcterms:created xsi:type="dcterms:W3CDTF">2006-09-16T00:00:00Z</dcterms:created>
  <dcterms:modified xsi:type="dcterms:W3CDTF">2021-01-04T20:07:15Z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