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drawings/drawing13.xml" ContentType="application/vnd.openxmlformats-officedocument.drawing+xml"/>
  <Override PartName="/xl/tables/table13.xml" ContentType="application/vnd.openxmlformats-officedocument.spreadsheetml.table+xml"/>
  <Override PartName="/xl/drawings/drawing14.xml" ContentType="application/vnd.openxmlformats-officedocument.drawing+xml"/>
  <Override PartName="/xl/tables/table14.xml" ContentType="application/vnd.openxmlformats-officedocument.spreadsheetml.table+xml"/>
  <Override PartName="/xl/drawings/drawing15.xml" ContentType="application/vnd.openxmlformats-officedocument.drawing+xml"/>
  <Override PartName="/xl/tables/table15.xml" ContentType="application/vnd.openxmlformats-officedocument.spreadsheetml.table+xml"/>
  <Override PartName="/xl/drawings/drawing16.xml" ContentType="application/vnd.openxmlformats-officedocument.drawing+xml"/>
  <Override PartName="/xl/tables/table16.xml" ContentType="application/vnd.openxmlformats-officedocument.spreadsheetml.table+xml"/>
  <Override PartName="/xl/drawings/drawing17.xml" ContentType="application/vnd.openxmlformats-officedocument.drawing+xml"/>
  <Override PartName="/xl/tables/table17.xml" ContentType="application/vnd.openxmlformats-officedocument.spreadsheetml.table+xml"/>
  <Override PartName="/xl/drawings/drawing18.xml" ContentType="application/vnd.openxmlformats-officedocument.drawing+xml"/>
  <Override PartName="/xl/tables/table18.xml" ContentType="application/vnd.openxmlformats-officedocument.spreadsheetml.table+xml"/>
  <Override PartName="/xl/drawings/drawing19.xml" ContentType="application/vnd.openxmlformats-officedocument.drawing+xml"/>
  <Override PartName="/xl/tables/table19.xml" ContentType="application/vnd.openxmlformats-officedocument.spreadsheetml.table+xml"/>
  <Override PartName="/xl/drawings/drawing20.xml" ContentType="application/vnd.openxmlformats-officedocument.drawing+xml"/>
  <Override PartName="/xl/tables/table20.xml" ContentType="application/vnd.openxmlformats-officedocument.spreadsheetml.table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tables/table21.xml" ContentType="application/vnd.openxmlformats-officedocument.spreadsheetml.table+xml"/>
  <Override PartName="/xl/drawings/drawing23.xml" ContentType="application/vnd.openxmlformats-officedocument.drawing+xml"/>
  <Override PartName="/xl/tables/table22.xml" ContentType="application/vnd.openxmlformats-officedocument.spreadsheetml.table+xml"/>
  <Override PartName="/xl/drawings/drawing24.xml" ContentType="application/vnd.openxmlformats-officedocument.drawing+xml"/>
  <Override PartName="/xl/tables/table23.xml" ContentType="application/vnd.openxmlformats-officedocument.spreadsheetml.table+xml"/>
  <Override PartName="/xl/drawings/drawing25.xml" ContentType="application/vnd.openxmlformats-officedocument.drawing+xml"/>
  <Override PartName="/xl/tables/table24.xml" ContentType="application/vnd.openxmlformats-officedocument.spreadsheetml.table+xml"/>
  <Override PartName="/xl/drawings/drawing26.xml" ContentType="application/vnd.openxmlformats-officedocument.drawing+xml"/>
  <Override PartName="/xl/tables/table2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030" tabRatio="808" activeTab="1"/>
  </bookViews>
  <sheets>
    <sheet name="Navigation" sheetId="83" r:id="rId1"/>
    <sheet name="DEPENSES" sheetId="86" r:id="rId2"/>
    <sheet name=" SE" sheetId="2" r:id="rId3"/>
    <sheet name="SE EB03 BEAUNEE" sheetId="81" r:id="rId4"/>
    <sheet name="RPNC" sheetId="5" r:id="rId5"/>
    <sheet name="P10181 Climatick" sheetId="79" r:id="rId6"/>
    <sheet name="P10500" sheetId="32" r:id="rId7"/>
    <sheet name="P10502 SAEB" sheetId="23" r:id="rId8"/>
    <sheet name="P10504 R2A2" sheetId="64" r:id="rId9"/>
    <sheet name="P10567 ERIAH" sheetId="67" r:id="rId10"/>
    <sheet name="P10572 FORESEE" sheetId="45" r:id="rId11"/>
    <sheet name="00000268 120" sheetId="58" r:id="rId12"/>
    <sheet name="00000268 126" sheetId="57" r:id="rId13"/>
    <sheet name="00000268 250" sheetId="56" r:id="rId14"/>
    <sheet name="00000520 Cadence" sheetId="60" r:id="rId15"/>
    <sheet name="00000853 GENTORE" sheetId="74" r:id="rId16"/>
    <sheet name="00000853 GENTORE (300)" sheetId="75" r:id="rId17"/>
    <sheet name="00001143 GRAZY DAISY" sheetId="82" r:id="rId18"/>
    <sheet name="00001418 EVOLUTION" sheetId="76" r:id="rId19"/>
    <sheet name="00001452 Welhbeef" sheetId="70" r:id="rId20"/>
    <sheet name="00001614 ECOANTIBIO" sheetId="80" r:id="rId21"/>
    <sheet name="00002140 Live Stock" sheetId="84" r:id="rId22"/>
    <sheet name="23000868" sheetId="55" r:id="rId23"/>
    <sheet name="34000618" sheetId="50" r:id="rId24"/>
    <sheet name="34000625" sheetId="53" r:id="rId25"/>
    <sheet name="34000645" sheetId="71" r:id="rId26"/>
    <sheet name="34000645 (250)" sheetId="77" r:id="rId27"/>
  </sheets>
  <definedNames>
    <definedName name="_xlnm._FilterDatabase" localSheetId="2" hidden="1">' SE'!$A$5:$N$523</definedName>
    <definedName name="_xlnm._FilterDatabase" localSheetId="11" hidden="1">'00000268 120'!$A$5:$N$34</definedName>
    <definedName name="_xlnm._FilterDatabase" localSheetId="14" hidden="1">'00000520 Cadence'!$A$5:$GK$89</definedName>
    <definedName name="_xlnm._FilterDatabase" localSheetId="19" hidden="1">'00001452 Welhbeef'!$A$5:$N$40</definedName>
    <definedName name="_xlnm._FilterDatabase" localSheetId="21" hidden="1">'00002140 Live Stock'!$A$5:$N$5</definedName>
    <definedName name="_xlnm._FilterDatabase" localSheetId="23" hidden="1">'34000618'!$A$5:$N$23</definedName>
    <definedName name="_xlnm._FilterDatabase" localSheetId="25" hidden="1">'34000645'!$A$5:$N$13</definedName>
    <definedName name="_xlnm._FilterDatabase" localSheetId="1" hidden="1">DEPENSES!$A$5:$N$796</definedName>
    <definedName name="_xlnm._FilterDatabase" localSheetId="7" hidden="1">'P10502 SAEB'!$A$5:$GJ$5</definedName>
    <definedName name="_xlnm._FilterDatabase" localSheetId="10" hidden="1">'P10572 FORESEE'!$A$5:$N$13</definedName>
    <definedName name="_xlnm._FilterDatabase" localSheetId="4" hidden="1">RPNC!$A$5:$N$100</definedName>
    <definedName name="Ana_Inra">Tableau3[Code]</definedName>
    <definedName name="Anal">DEPENSES!$B$6:$B$796</definedName>
    <definedName name="_xlnm.Print_Titles" localSheetId="2">' SE'!$5:$5</definedName>
    <definedName name="_xlnm.Print_Titles" localSheetId="1">DEPENSES!$5:$5</definedName>
  </definedNames>
  <calcPr calcId="145621"/>
</workbook>
</file>

<file path=xl/calcChain.xml><?xml version="1.0" encoding="utf-8"?>
<calcChain xmlns="http://schemas.openxmlformats.org/spreadsheetml/2006/main">
  <c r="J47" i="86" l="1"/>
  <c r="J49" i="86"/>
  <c r="J50" i="86"/>
  <c r="J51" i="86"/>
  <c r="J52" i="86"/>
  <c r="J53" i="86"/>
  <c r="A6" i="79"/>
  <c r="H55" i="86"/>
  <c r="H48" i="86"/>
  <c r="J48" i="86" s="1"/>
  <c r="G48" i="86"/>
  <c r="J46" i="86"/>
  <c r="I46" i="86"/>
  <c r="I45" i="86"/>
  <c r="J45" i="86" s="1"/>
  <c r="I44" i="86"/>
  <c r="J44" i="86" s="1"/>
  <c r="G37" i="86"/>
  <c r="G34" i="86"/>
  <c r="G33" i="86"/>
  <c r="G29" i="86"/>
  <c r="G28" i="86"/>
  <c r="G27" i="86"/>
  <c r="G25" i="86"/>
  <c r="H16" i="86"/>
  <c r="G14" i="86"/>
  <c r="H11" i="86"/>
  <c r="H10" i="86"/>
  <c r="H8" i="86"/>
  <c r="A1" i="55"/>
  <c r="A6" i="55"/>
  <c r="A9" i="70"/>
  <c r="A10" i="70"/>
  <c r="A11" i="70"/>
  <c r="A12" i="70"/>
  <c r="A13" i="70"/>
  <c r="A14" i="70"/>
  <c r="A6" i="76"/>
  <c r="A7" i="76"/>
  <c r="A8" i="76"/>
  <c r="A9" i="76"/>
  <c r="A10" i="76"/>
  <c r="A6" i="60"/>
  <c r="A7" i="60"/>
  <c r="A8" i="60"/>
  <c r="A9" i="60"/>
  <c r="A10" i="60"/>
  <c r="A6" i="5"/>
  <c r="A7" i="5"/>
  <c r="B49" i="2" l="1"/>
  <c r="H46" i="2"/>
  <c r="G46" i="2"/>
  <c r="H48" i="2"/>
  <c r="G48" i="2"/>
  <c r="F48" i="2"/>
  <c r="E48" i="2"/>
  <c r="D48" i="2"/>
  <c r="C48" i="2"/>
  <c r="B48" i="2"/>
  <c r="B50" i="2"/>
  <c r="B51" i="2"/>
  <c r="B52" i="2"/>
  <c r="B53" i="2"/>
  <c r="B54" i="2"/>
  <c r="B55" i="2"/>
  <c r="B46" i="2"/>
  <c r="F46" i="2"/>
  <c r="E46" i="2"/>
  <c r="D46" i="2"/>
  <c r="C46" i="2"/>
  <c r="B44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H44" i="2" l="1"/>
  <c r="G44" i="2"/>
  <c r="I37" i="2" l="1"/>
  <c r="J37" i="2" s="1"/>
  <c r="I38" i="2"/>
  <c r="J38" i="2" s="1"/>
  <c r="I39" i="2"/>
  <c r="J39" i="2" s="1"/>
  <c r="I40" i="2"/>
  <c r="J40" i="2" s="1"/>
  <c r="A44" i="2"/>
  <c r="A1" i="2"/>
  <c r="I796" i="86" l="1"/>
  <c r="J796" i="86" s="1"/>
  <c r="I795" i="86"/>
  <c r="J795" i="86" s="1"/>
  <c r="I794" i="86"/>
  <c r="J794" i="86" s="1"/>
  <c r="I793" i="86"/>
  <c r="J793" i="86" s="1"/>
  <c r="I792" i="86"/>
  <c r="J792" i="86" s="1"/>
  <c r="I791" i="86"/>
  <c r="J791" i="86" s="1"/>
  <c r="I790" i="86"/>
  <c r="J790" i="86" s="1"/>
  <c r="I789" i="86"/>
  <c r="J789" i="86" s="1"/>
  <c r="I788" i="86"/>
  <c r="J788" i="86" s="1"/>
  <c r="I787" i="86"/>
  <c r="J787" i="86" s="1"/>
  <c r="I786" i="86"/>
  <c r="J786" i="86" s="1"/>
  <c r="I785" i="86"/>
  <c r="J785" i="86" s="1"/>
  <c r="I784" i="86"/>
  <c r="J784" i="86" s="1"/>
  <c r="I783" i="86"/>
  <c r="J783" i="86" s="1"/>
  <c r="I782" i="86"/>
  <c r="J782" i="86" s="1"/>
  <c r="I781" i="86"/>
  <c r="J781" i="86" s="1"/>
  <c r="I780" i="86"/>
  <c r="J780" i="86" s="1"/>
  <c r="I779" i="86"/>
  <c r="J779" i="86" s="1"/>
  <c r="I778" i="86"/>
  <c r="J778" i="86" s="1"/>
  <c r="I777" i="86"/>
  <c r="J777" i="86" s="1"/>
  <c r="I776" i="86"/>
  <c r="J776" i="86" s="1"/>
  <c r="I775" i="86"/>
  <c r="J775" i="86" s="1"/>
  <c r="I774" i="86"/>
  <c r="J774" i="86" s="1"/>
  <c r="I773" i="86"/>
  <c r="J773" i="86" s="1"/>
  <c r="I772" i="86"/>
  <c r="J772" i="86" s="1"/>
  <c r="I771" i="86"/>
  <c r="J771" i="86" s="1"/>
  <c r="I770" i="86"/>
  <c r="J770" i="86" s="1"/>
  <c r="I769" i="86"/>
  <c r="J769" i="86" s="1"/>
  <c r="I768" i="86"/>
  <c r="J768" i="86" s="1"/>
  <c r="I767" i="86"/>
  <c r="J767" i="86" s="1"/>
  <c r="I766" i="86"/>
  <c r="J766" i="86" s="1"/>
  <c r="I765" i="86"/>
  <c r="J765" i="86" s="1"/>
  <c r="I764" i="86"/>
  <c r="J764" i="86" s="1"/>
  <c r="I763" i="86"/>
  <c r="J763" i="86" s="1"/>
  <c r="I762" i="86"/>
  <c r="J762" i="86" s="1"/>
  <c r="I761" i="86"/>
  <c r="J761" i="86" s="1"/>
  <c r="I760" i="86"/>
  <c r="J760" i="86" s="1"/>
  <c r="I759" i="86"/>
  <c r="J759" i="86" s="1"/>
  <c r="I758" i="86"/>
  <c r="J758" i="86" s="1"/>
  <c r="I757" i="86"/>
  <c r="J757" i="86" s="1"/>
  <c r="I756" i="86"/>
  <c r="J756" i="86" s="1"/>
  <c r="I755" i="86"/>
  <c r="J755" i="86" s="1"/>
  <c r="I754" i="86"/>
  <c r="J754" i="86" s="1"/>
  <c r="I753" i="86"/>
  <c r="J753" i="86" s="1"/>
  <c r="I752" i="86"/>
  <c r="J752" i="86" s="1"/>
  <c r="I751" i="86"/>
  <c r="J751" i="86" s="1"/>
  <c r="I750" i="86"/>
  <c r="J750" i="86" s="1"/>
  <c r="I749" i="86"/>
  <c r="J749" i="86" s="1"/>
  <c r="I748" i="86"/>
  <c r="J748" i="86" s="1"/>
  <c r="I747" i="86"/>
  <c r="J747" i="86" s="1"/>
  <c r="I746" i="86"/>
  <c r="J746" i="86" s="1"/>
  <c r="I745" i="86"/>
  <c r="J745" i="86" s="1"/>
  <c r="I744" i="86"/>
  <c r="J744" i="86" s="1"/>
  <c r="I743" i="86"/>
  <c r="J743" i="86" s="1"/>
  <c r="J742" i="86"/>
  <c r="I742" i="86"/>
  <c r="I741" i="86"/>
  <c r="J741" i="86" s="1"/>
  <c r="I740" i="86"/>
  <c r="J740" i="86" s="1"/>
  <c r="I739" i="86"/>
  <c r="J739" i="86" s="1"/>
  <c r="I738" i="86"/>
  <c r="J738" i="86" s="1"/>
  <c r="I737" i="86"/>
  <c r="J737" i="86" s="1"/>
  <c r="I736" i="86"/>
  <c r="J736" i="86" s="1"/>
  <c r="I735" i="86"/>
  <c r="J735" i="86" s="1"/>
  <c r="I734" i="86"/>
  <c r="J734" i="86" s="1"/>
  <c r="I733" i="86"/>
  <c r="J733" i="86" s="1"/>
  <c r="I732" i="86"/>
  <c r="J732" i="86" s="1"/>
  <c r="I731" i="86"/>
  <c r="J731" i="86" s="1"/>
  <c r="I730" i="86"/>
  <c r="J730" i="86" s="1"/>
  <c r="I729" i="86"/>
  <c r="J729" i="86" s="1"/>
  <c r="I728" i="86"/>
  <c r="J728" i="86" s="1"/>
  <c r="I727" i="86"/>
  <c r="J727" i="86" s="1"/>
  <c r="I726" i="86"/>
  <c r="J726" i="86" s="1"/>
  <c r="I725" i="86"/>
  <c r="J725" i="86" s="1"/>
  <c r="I724" i="86"/>
  <c r="J724" i="86" s="1"/>
  <c r="I723" i="86"/>
  <c r="J723" i="86" s="1"/>
  <c r="I722" i="86"/>
  <c r="J722" i="86" s="1"/>
  <c r="I721" i="86"/>
  <c r="J721" i="86" s="1"/>
  <c r="I720" i="86"/>
  <c r="J720" i="86" s="1"/>
  <c r="I719" i="86"/>
  <c r="J719" i="86" s="1"/>
  <c r="I718" i="86"/>
  <c r="J718" i="86" s="1"/>
  <c r="I717" i="86"/>
  <c r="J717" i="86" s="1"/>
  <c r="I716" i="86"/>
  <c r="J716" i="86" s="1"/>
  <c r="I715" i="86"/>
  <c r="J715" i="86" s="1"/>
  <c r="I714" i="86"/>
  <c r="J714" i="86" s="1"/>
  <c r="I713" i="86"/>
  <c r="J713" i="86" s="1"/>
  <c r="I712" i="86"/>
  <c r="J712" i="86" s="1"/>
  <c r="I711" i="86"/>
  <c r="J711" i="86" s="1"/>
  <c r="I710" i="86"/>
  <c r="J710" i="86" s="1"/>
  <c r="I709" i="86"/>
  <c r="J709" i="86" s="1"/>
  <c r="I708" i="86"/>
  <c r="J708" i="86" s="1"/>
  <c r="I707" i="86"/>
  <c r="J707" i="86" s="1"/>
  <c r="I706" i="86"/>
  <c r="J706" i="86" s="1"/>
  <c r="I705" i="86"/>
  <c r="J705" i="86" s="1"/>
  <c r="I704" i="86"/>
  <c r="J704" i="86" s="1"/>
  <c r="I703" i="86"/>
  <c r="J703" i="86" s="1"/>
  <c r="I702" i="86"/>
  <c r="J702" i="86" s="1"/>
  <c r="I701" i="86"/>
  <c r="J701" i="86" s="1"/>
  <c r="I700" i="86"/>
  <c r="J700" i="86" s="1"/>
  <c r="I699" i="86"/>
  <c r="J699" i="86" s="1"/>
  <c r="I698" i="86"/>
  <c r="J698" i="86" s="1"/>
  <c r="I697" i="86"/>
  <c r="J697" i="86" s="1"/>
  <c r="I696" i="86"/>
  <c r="J696" i="86" s="1"/>
  <c r="I695" i="86"/>
  <c r="J695" i="86" s="1"/>
  <c r="I694" i="86"/>
  <c r="J694" i="86" s="1"/>
  <c r="I693" i="86"/>
  <c r="J693" i="86" s="1"/>
  <c r="I692" i="86"/>
  <c r="J692" i="86" s="1"/>
  <c r="I691" i="86"/>
  <c r="J691" i="86" s="1"/>
  <c r="I690" i="86"/>
  <c r="J690" i="86" s="1"/>
  <c r="I689" i="86"/>
  <c r="J689" i="86" s="1"/>
  <c r="I688" i="86"/>
  <c r="J688" i="86" s="1"/>
  <c r="I687" i="86"/>
  <c r="J687" i="86" s="1"/>
  <c r="I686" i="86"/>
  <c r="J686" i="86" s="1"/>
  <c r="I685" i="86"/>
  <c r="J685" i="86" s="1"/>
  <c r="I684" i="86"/>
  <c r="J684" i="86" s="1"/>
  <c r="I683" i="86"/>
  <c r="J683" i="86" s="1"/>
  <c r="I682" i="86"/>
  <c r="J682" i="86" s="1"/>
  <c r="I681" i="86"/>
  <c r="J681" i="86" s="1"/>
  <c r="I680" i="86"/>
  <c r="J680" i="86" s="1"/>
  <c r="I679" i="86"/>
  <c r="J679" i="86" s="1"/>
  <c r="I678" i="86"/>
  <c r="J678" i="86" s="1"/>
  <c r="I677" i="86"/>
  <c r="J677" i="86" s="1"/>
  <c r="I676" i="86"/>
  <c r="J676" i="86" s="1"/>
  <c r="I675" i="86"/>
  <c r="J675" i="86" s="1"/>
  <c r="I674" i="86"/>
  <c r="J674" i="86" s="1"/>
  <c r="I673" i="86"/>
  <c r="J673" i="86" s="1"/>
  <c r="I672" i="86"/>
  <c r="J672" i="86" s="1"/>
  <c r="I671" i="86"/>
  <c r="J671" i="86" s="1"/>
  <c r="I670" i="86"/>
  <c r="J670" i="86" s="1"/>
  <c r="I669" i="86"/>
  <c r="J669" i="86" s="1"/>
  <c r="I668" i="86"/>
  <c r="J668" i="86" s="1"/>
  <c r="I667" i="86"/>
  <c r="J667" i="86" s="1"/>
  <c r="I666" i="86"/>
  <c r="J666" i="86" s="1"/>
  <c r="I665" i="86"/>
  <c r="J665" i="86" s="1"/>
  <c r="I664" i="86"/>
  <c r="J664" i="86" s="1"/>
  <c r="I663" i="86"/>
  <c r="J663" i="86" s="1"/>
  <c r="I662" i="86"/>
  <c r="J662" i="86" s="1"/>
  <c r="I661" i="86"/>
  <c r="J661" i="86" s="1"/>
  <c r="I660" i="86"/>
  <c r="J660" i="86" s="1"/>
  <c r="I659" i="86"/>
  <c r="J659" i="86" s="1"/>
  <c r="I658" i="86"/>
  <c r="J658" i="86" s="1"/>
  <c r="I657" i="86"/>
  <c r="J657" i="86" s="1"/>
  <c r="I656" i="86"/>
  <c r="J656" i="86" s="1"/>
  <c r="I655" i="86"/>
  <c r="J655" i="86" s="1"/>
  <c r="I654" i="86"/>
  <c r="J654" i="86" s="1"/>
  <c r="I653" i="86"/>
  <c r="J653" i="86" s="1"/>
  <c r="I652" i="86"/>
  <c r="J652" i="86" s="1"/>
  <c r="I651" i="86"/>
  <c r="J651" i="86" s="1"/>
  <c r="I650" i="86"/>
  <c r="J650" i="86" s="1"/>
  <c r="I649" i="86"/>
  <c r="J649" i="86" s="1"/>
  <c r="J648" i="86"/>
  <c r="I648" i="86"/>
  <c r="I647" i="86"/>
  <c r="J647" i="86" s="1"/>
  <c r="I646" i="86"/>
  <c r="J646" i="86" s="1"/>
  <c r="I645" i="86"/>
  <c r="J645" i="86" s="1"/>
  <c r="I644" i="86"/>
  <c r="J644" i="86" s="1"/>
  <c r="I643" i="86"/>
  <c r="J643" i="86" s="1"/>
  <c r="I642" i="86"/>
  <c r="J642" i="86" s="1"/>
  <c r="I641" i="86"/>
  <c r="J641" i="86" s="1"/>
  <c r="I640" i="86"/>
  <c r="J640" i="86" s="1"/>
  <c r="I639" i="86"/>
  <c r="J639" i="86" s="1"/>
  <c r="I638" i="86"/>
  <c r="J638" i="86" s="1"/>
  <c r="I637" i="86"/>
  <c r="J637" i="86" s="1"/>
  <c r="I636" i="86"/>
  <c r="J636" i="86" s="1"/>
  <c r="I635" i="86"/>
  <c r="J635" i="86" s="1"/>
  <c r="I634" i="86"/>
  <c r="J634" i="86" s="1"/>
  <c r="I633" i="86"/>
  <c r="J633" i="86" s="1"/>
  <c r="I632" i="86"/>
  <c r="J632" i="86" s="1"/>
  <c r="I631" i="86"/>
  <c r="J631" i="86" s="1"/>
  <c r="I630" i="86"/>
  <c r="J630" i="86" s="1"/>
  <c r="I629" i="86"/>
  <c r="J629" i="86" s="1"/>
  <c r="I628" i="86"/>
  <c r="J628" i="86" s="1"/>
  <c r="I627" i="86"/>
  <c r="J627" i="86" s="1"/>
  <c r="I626" i="86"/>
  <c r="J626" i="86" s="1"/>
  <c r="I625" i="86"/>
  <c r="J625" i="86" s="1"/>
  <c r="I624" i="86"/>
  <c r="J624" i="86" s="1"/>
  <c r="I623" i="86"/>
  <c r="J623" i="86" s="1"/>
  <c r="I622" i="86"/>
  <c r="J622" i="86" s="1"/>
  <c r="I621" i="86"/>
  <c r="J621" i="86" s="1"/>
  <c r="I620" i="86"/>
  <c r="J620" i="86" s="1"/>
  <c r="I619" i="86"/>
  <c r="J619" i="86" s="1"/>
  <c r="I618" i="86"/>
  <c r="J618" i="86" s="1"/>
  <c r="I617" i="86"/>
  <c r="J617" i="86" s="1"/>
  <c r="I616" i="86"/>
  <c r="J616" i="86" s="1"/>
  <c r="I615" i="86"/>
  <c r="J615" i="86" s="1"/>
  <c r="I614" i="86"/>
  <c r="J614" i="86" s="1"/>
  <c r="I613" i="86"/>
  <c r="J613" i="86" s="1"/>
  <c r="I612" i="86"/>
  <c r="J612" i="86" s="1"/>
  <c r="I611" i="86"/>
  <c r="J611" i="86" s="1"/>
  <c r="I610" i="86"/>
  <c r="J610" i="86" s="1"/>
  <c r="I609" i="86"/>
  <c r="J609" i="86" s="1"/>
  <c r="I608" i="86"/>
  <c r="J608" i="86" s="1"/>
  <c r="I607" i="86"/>
  <c r="J607" i="86" s="1"/>
  <c r="I606" i="86"/>
  <c r="J606" i="86" s="1"/>
  <c r="I605" i="86"/>
  <c r="J605" i="86" s="1"/>
  <c r="I604" i="86"/>
  <c r="J604" i="86" s="1"/>
  <c r="I603" i="86"/>
  <c r="J603" i="86" s="1"/>
  <c r="I602" i="86"/>
  <c r="J602" i="86" s="1"/>
  <c r="I601" i="86"/>
  <c r="J601" i="86" s="1"/>
  <c r="I600" i="86"/>
  <c r="J600" i="86" s="1"/>
  <c r="I599" i="86"/>
  <c r="J599" i="86" s="1"/>
  <c r="I598" i="86"/>
  <c r="J598" i="86" s="1"/>
  <c r="I597" i="86"/>
  <c r="J597" i="86" s="1"/>
  <c r="I596" i="86"/>
  <c r="J596" i="86" s="1"/>
  <c r="I595" i="86"/>
  <c r="J595" i="86" s="1"/>
  <c r="I594" i="86"/>
  <c r="J594" i="86" s="1"/>
  <c r="I593" i="86"/>
  <c r="J593" i="86" s="1"/>
  <c r="I592" i="86"/>
  <c r="J592" i="86" s="1"/>
  <c r="I591" i="86"/>
  <c r="J591" i="86" s="1"/>
  <c r="I590" i="86"/>
  <c r="J590" i="86" s="1"/>
  <c r="I589" i="86"/>
  <c r="J589" i="86" s="1"/>
  <c r="I588" i="86"/>
  <c r="J588" i="86" s="1"/>
  <c r="I587" i="86"/>
  <c r="J587" i="86" s="1"/>
  <c r="I586" i="86"/>
  <c r="J586" i="86" s="1"/>
  <c r="I585" i="86"/>
  <c r="J585" i="86" s="1"/>
  <c r="I584" i="86"/>
  <c r="J584" i="86" s="1"/>
  <c r="I583" i="86"/>
  <c r="J583" i="86" s="1"/>
  <c r="I582" i="86"/>
  <c r="J582" i="86" s="1"/>
  <c r="I581" i="86"/>
  <c r="J581" i="86" s="1"/>
  <c r="I580" i="86"/>
  <c r="J580" i="86" s="1"/>
  <c r="I579" i="86"/>
  <c r="J579" i="86" s="1"/>
  <c r="I578" i="86"/>
  <c r="J578" i="86" s="1"/>
  <c r="I577" i="86"/>
  <c r="J577" i="86" s="1"/>
  <c r="I576" i="86"/>
  <c r="J576" i="86" s="1"/>
  <c r="I575" i="86"/>
  <c r="J575" i="86" s="1"/>
  <c r="I574" i="86"/>
  <c r="J574" i="86" s="1"/>
  <c r="I573" i="86"/>
  <c r="J573" i="86" s="1"/>
  <c r="I572" i="86"/>
  <c r="J572" i="86" s="1"/>
  <c r="I571" i="86"/>
  <c r="J571" i="86" s="1"/>
  <c r="I570" i="86"/>
  <c r="J570" i="86" s="1"/>
  <c r="I569" i="86"/>
  <c r="J569" i="86" s="1"/>
  <c r="J568" i="86"/>
  <c r="I568" i="86"/>
  <c r="I567" i="86"/>
  <c r="J567" i="86" s="1"/>
  <c r="I566" i="86"/>
  <c r="J566" i="86" s="1"/>
  <c r="I565" i="86"/>
  <c r="J565" i="86" s="1"/>
  <c r="I564" i="86"/>
  <c r="J564" i="86" s="1"/>
  <c r="I563" i="86"/>
  <c r="J563" i="86" s="1"/>
  <c r="I562" i="86"/>
  <c r="J562" i="86" s="1"/>
  <c r="I561" i="86"/>
  <c r="J561" i="86" s="1"/>
  <c r="I560" i="86"/>
  <c r="J560" i="86" s="1"/>
  <c r="I559" i="86"/>
  <c r="J559" i="86" s="1"/>
  <c r="I558" i="86"/>
  <c r="J558" i="86" s="1"/>
  <c r="I557" i="86"/>
  <c r="J557" i="86" s="1"/>
  <c r="I556" i="86"/>
  <c r="J556" i="86" s="1"/>
  <c r="I555" i="86"/>
  <c r="J555" i="86" s="1"/>
  <c r="I554" i="86"/>
  <c r="J554" i="86" s="1"/>
  <c r="I553" i="86"/>
  <c r="J553" i="86" s="1"/>
  <c r="I552" i="86"/>
  <c r="J552" i="86" s="1"/>
  <c r="I551" i="86"/>
  <c r="J551" i="86" s="1"/>
  <c r="I550" i="86"/>
  <c r="J550" i="86" s="1"/>
  <c r="I549" i="86"/>
  <c r="J549" i="86" s="1"/>
  <c r="I548" i="86"/>
  <c r="J548" i="86" s="1"/>
  <c r="I547" i="86"/>
  <c r="J547" i="86" s="1"/>
  <c r="I546" i="86"/>
  <c r="J546" i="86" s="1"/>
  <c r="I545" i="86"/>
  <c r="J545" i="86" s="1"/>
  <c r="I544" i="86"/>
  <c r="J544" i="86" s="1"/>
  <c r="I543" i="86"/>
  <c r="J543" i="86" s="1"/>
  <c r="I542" i="86"/>
  <c r="J542" i="86" s="1"/>
  <c r="I541" i="86"/>
  <c r="J541" i="86" s="1"/>
  <c r="I540" i="86"/>
  <c r="J540" i="86" s="1"/>
  <c r="I539" i="86"/>
  <c r="J539" i="86" s="1"/>
  <c r="I538" i="86"/>
  <c r="J538" i="86" s="1"/>
  <c r="I537" i="86"/>
  <c r="J537" i="86" s="1"/>
  <c r="I536" i="86"/>
  <c r="J536" i="86" s="1"/>
  <c r="I535" i="86"/>
  <c r="J535" i="86" s="1"/>
  <c r="I534" i="86"/>
  <c r="J534" i="86" s="1"/>
  <c r="I533" i="86"/>
  <c r="J533" i="86" s="1"/>
  <c r="I532" i="86"/>
  <c r="J532" i="86" s="1"/>
  <c r="I531" i="86"/>
  <c r="J531" i="86" s="1"/>
  <c r="I530" i="86"/>
  <c r="J530" i="86" s="1"/>
  <c r="I529" i="86"/>
  <c r="J529" i="86" s="1"/>
  <c r="I528" i="86"/>
  <c r="J528" i="86" s="1"/>
  <c r="I527" i="86"/>
  <c r="J527" i="86" s="1"/>
  <c r="I526" i="86"/>
  <c r="J526" i="86" s="1"/>
  <c r="I525" i="86"/>
  <c r="J525" i="86" s="1"/>
  <c r="I524" i="86"/>
  <c r="J524" i="86" s="1"/>
  <c r="I523" i="86"/>
  <c r="J523" i="86" s="1"/>
  <c r="I522" i="86"/>
  <c r="J522" i="86" s="1"/>
  <c r="I521" i="86"/>
  <c r="J521" i="86" s="1"/>
  <c r="I520" i="86"/>
  <c r="J520" i="86" s="1"/>
  <c r="I519" i="86"/>
  <c r="J519" i="86" s="1"/>
  <c r="I518" i="86"/>
  <c r="J518" i="86" s="1"/>
  <c r="J517" i="86"/>
  <c r="I517" i="86"/>
  <c r="I516" i="86"/>
  <c r="J516" i="86" s="1"/>
  <c r="I515" i="86"/>
  <c r="J515" i="86" s="1"/>
  <c r="I514" i="86"/>
  <c r="J514" i="86" s="1"/>
  <c r="I513" i="86"/>
  <c r="J513" i="86" s="1"/>
  <c r="I512" i="86"/>
  <c r="J512" i="86" s="1"/>
  <c r="I511" i="86"/>
  <c r="J511" i="86" s="1"/>
  <c r="I510" i="86"/>
  <c r="J510" i="86" s="1"/>
  <c r="I509" i="86"/>
  <c r="J509" i="86" s="1"/>
  <c r="I508" i="86"/>
  <c r="J508" i="86" s="1"/>
  <c r="I507" i="86"/>
  <c r="J507" i="86" s="1"/>
  <c r="I506" i="86"/>
  <c r="J506" i="86" s="1"/>
  <c r="I505" i="86"/>
  <c r="J505" i="86" s="1"/>
  <c r="I504" i="86"/>
  <c r="J504" i="86" s="1"/>
  <c r="I503" i="86"/>
  <c r="J503" i="86" s="1"/>
  <c r="I502" i="86"/>
  <c r="J502" i="86" s="1"/>
  <c r="I501" i="86"/>
  <c r="J501" i="86" s="1"/>
  <c r="I500" i="86"/>
  <c r="J500" i="86" s="1"/>
  <c r="I499" i="86"/>
  <c r="J499" i="86" s="1"/>
  <c r="I498" i="86"/>
  <c r="J498" i="86" s="1"/>
  <c r="I497" i="86"/>
  <c r="J497" i="86" s="1"/>
  <c r="I496" i="86"/>
  <c r="J496" i="86" s="1"/>
  <c r="I495" i="86"/>
  <c r="J495" i="86" s="1"/>
  <c r="I494" i="86"/>
  <c r="J494" i="86" s="1"/>
  <c r="I493" i="86"/>
  <c r="J493" i="86" s="1"/>
  <c r="I492" i="86"/>
  <c r="J492" i="86" s="1"/>
  <c r="I491" i="86"/>
  <c r="J491" i="86" s="1"/>
  <c r="I490" i="86"/>
  <c r="J490" i="86" s="1"/>
  <c r="I489" i="86"/>
  <c r="J489" i="86" s="1"/>
  <c r="I488" i="86"/>
  <c r="J488" i="86" s="1"/>
  <c r="I487" i="86"/>
  <c r="J487" i="86" s="1"/>
  <c r="J486" i="86"/>
  <c r="I486" i="86"/>
  <c r="I485" i="86"/>
  <c r="J485" i="86" s="1"/>
  <c r="I484" i="86"/>
  <c r="J484" i="86" s="1"/>
  <c r="I483" i="86"/>
  <c r="J483" i="86" s="1"/>
  <c r="I482" i="86"/>
  <c r="J482" i="86" s="1"/>
  <c r="I481" i="86"/>
  <c r="J481" i="86" s="1"/>
  <c r="I480" i="86"/>
  <c r="J480" i="86" s="1"/>
  <c r="I479" i="86"/>
  <c r="J479" i="86" s="1"/>
  <c r="I478" i="86"/>
  <c r="J478" i="86" s="1"/>
  <c r="I477" i="86"/>
  <c r="J477" i="86" s="1"/>
  <c r="I476" i="86"/>
  <c r="J476" i="86" s="1"/>
  <c r="I475" i="86"/>
  <c r="J475" i="86" s="1"/>
  <c r="I474" i="86"/>
  <c r="J474" i="86" s="1"/>
  <c r="I473" i="86"/>
  <c r="J473" i="86" s="1"/>
  <c r="I472" i="86"/>
  <c r="J472" i="86" s="1"/>
  <c r="I471" i="86"/>
  <c r="J471" i="86" s="1"/>
  <c r="I470" i="86"/>
  <c r="J470" i="86" s="1"/>
  <c r="I469" i="86"/>
  <c r="J469" i="86" s="1"/>
  <c r="I468" i="86"/>
  <c r="J468" i="86" s="1"/>
  <c r="I467" i="86"/>
  <c r="J467" i="86" s="1"/>
  <c r="I466" i="86"/>
  <c r="J466" i="86" s="1"/>
  <c r="I465" i="86"/>
  <c r="J465" i="86" s="1"/>
  <c r="I464" i="86"/>
  <c r="J464" i="86" s="1"/>
  <c r="I463" i="86"/>
  <c r="J463" i="86" s="1"/>
  <c r="I462" i="86"/>
  <c r="J462" i="86" s="1"/>
  <c r="I461" i="86"/>
  <c r="J461" i="86" s="1"/>
  <c r="I460" i="86"/>
  <c r="J460" i="86" s="1"/>
  <c r="I459" i="86"/>
  <c r="J459" i="86" s="1"/>
  <c r="I458" i="86"/>
  <c r="J458" i="86" s="1"/>
  <c r="I457" i="86"/>
  <c r="J457" i="86" s="1"/>
  <c r="I456" i="86"/>
  <c r="J456" i="86" s="1"/>
  <c r="I455" i="86"/>
  <c r="J455" i="86" s="1"/>
  <c r="I454" i="86"/>
  <c r="J454" i="86" s="1"/>
  <c r="I453" i="86"/>
  <c r="J453" i="86" s="1"/>
  <c r="I452" i="86"/>
  <c r="J452" i="86" s="1"/>
  <c r="I451" i="86"/>
  <c r="J451" i="86" s="1"/>
  <c r="I450" i="86"/>
  <c r="J450" i="86" s="1"/>
  <c r="I449" i="86"/>
  <c r="J449" i="86" s="1"/>
  <c r="I448" i="86"/>
  <c r="J448" i="86" s="1"/>
  <c r="I447" i="86"/>
  <c r="J447" i="86" s="1"/>
  <c r="I446" i="86"/>
  <c r="J446" i="86" s="1"/>
  <c r="I445" i="86"/>
  <c r="J445" i="86" s="1"/>
  <c r="I444" i="86"/>
  <c r="J444" i="86" s="1"/>
  <c r="I443" i="86"/>
  <c r="J443" i="86" s="1"/>
  <c r="I442" i="86"/>
  <c r="J442" i="86" s="1"/>
  <c r="I441" i="86"/>
  <c r="J441" i="86" s="1"/>
  <c r="I440" i="86"/>
  <c r="J440" i="86" s="1"/>
  <c r="I439" i="86"/>
  <c r="J439" i="86" s="1"/>
  <c r="I438" i="86"/>
  <c r="J438" i="86" s="1"/>
  <c r="I437" i="86"/>
  <c r="J437" i="86" s="1"/>
  <c r="I436" i="86"/>
  <c r="J436" i="86" s="1"/>
  <c r="I435" i="86"/>
  <c r="J435" i="86" s="1"/>
  <c r="I434" i="86"/>
  <c r="J434" i="86" s="1"/>
  <c r="I433" i="86"/>
  <c r="J433" i="86" s="1"/>
  <c r="I432" i="86"/>
  <c r="J432" i="86" s="1"/>
  <c r="I431" i="86"/>
  <c r="J431" i="86" s="1"/>
  <c r="I430" i="86"/>
  <c r="J430" i="86" s="1"/>
  <c r="I429" i="86"/>
  <c r="J429" i="86" s="1"/>
  <c r="I428" i="86"/>
  <c r="J428" i="86" s="1"/>
  <c r="I427" i="86"/>
  <c r="J427" i="86" s="1"/>
  <c r="I426" i="86"/>
  <c r="J426" i="86" s="1"/>
  <c r="I425" i="86"/>
  <c r="J425" i="86" s="1"/>
  <c r="I424" i="86"/>
  <c r="J424" i="86" s="1"/>
  <c r="I423" i="86"/>
  <c r="J423" i="86" s="1"/>
  <c r="I422" i="86"/>
  <c r="J422" i="86" s="1"/>
  <c r="J421" i="86"/>
  <c r="I421" i="86"/>
  <c r="I420" i="86"/>
  <c r="J420" i="86" s="1"/>
  <c r="I419" i="86"/>
  <c r="J419" i="86" s="1"/>
  <c r="I418" i="86"/>
  <c r="J418" i="86" s="1"/>
  <c r="I417" i="86"/>
  <c r="J417" i="86" s="1"/>
  <c r="I416" i="86"/>
  <c r="J416" i="86" s="1"/>
  <c r="I415" i="86"/>
  <c r="J415" i="86" s="1"/>
  <c r="I414" i="86"/>
  <c r="J414" i="86" s="1"/>
  <c r="I413" i="86"/>
  <c r="J413" i="86" s="1"/>
  <c r="I412" i="86"/>
  <c r="J412" i="86" s="1"/>
  <c r="I411" i="86"/>
  <c r="J411" i="86" s="1"/>
  <c r="I410" i="86"/>
  <c r="J410" i="86" s="1"/>
  <c r="I409" i="86"/>
  <c r="J409" i="86" s="1"/>
  <c r="I408" i="86"/>
  <c r="J408" i="86" s="1"/>
  <c r="I407" i="86"/>
  <c r="J407" i="86" s="1"/>
  <c r="I406" i="86"/>
  <c r="J406" i="86" s="1"/>
  <c r="I405" i="86"/>
  <c r="J405" i="86" s="1"/>
  <c r="I404" i="86"/>
  <c r="J404" i="86" s="1"/>
  <c r="I403" i="86"/>
  <c r="J403" i="86" s="1"/>
  <c r="I402" i="86"/>
  <c r="J402" i="86" s="1"/>
  <c r="I401" i="86"/>
  <c r="J401" i="86" s="1"/>
  <c r="I400" i="86"/>
  <c r="J400" i="86" s="1"/>
  <c r="I399" i="86"/>
  <c r="J399" i="86" s="1"/>
  <c r="I398" i="86"/>
  <c r="J398" i="86" s="1"/>
  <c r="I397" i="86"/>
  <c r="J397" i="86" s="1"/>
  <c r="I396" i="86"/>
  <c r="J396" i="86" s="1"/>
  <c r="I395" i="86"/>
  <c r="J395" i="86" s="1"/>
  <c r="I394" i="86"/>
  <c r="J394" i="86" s="1"/>
  <c r="I393" i="86"/>
  <c r="J393" i="86" s="1"/>
  <c r="I392" i="86"/>
  <c r="J392" i="86" s="1"/>
  <c r="I391" i="86"/>
  <c r="J391" i="86" s="1"/>
  <c r="I390" i="86"/>
  <c r="J390" i="86" s="1"/>
  <c r="I389" i="86"/>
  <c r="J389" i="86" s="1"/>
  <c r="J388" i="86"/>
  <c r="I388" i="86"/>
  <c r="I387" i="86"/>
  <c r="J387" i="86" s="1"/>
  <c r="I386" i="86"/>
  <c r="J386" i="86" s="1"/>
  <c r="I385" i="86"/>
  <c r="J385" i="86" s="1"/>
  <c r="I384" i="86"/>
  <c r="J384" i="86" s="1"/>
  <c r="I383" i="86"/>
  <c r="J383" i="86" s="1"/>
  <c r="I382" i="86"/>
  <c r="J382" i="86" s="1"/>
  <c r="I381" i="86"/>
  <c r="J381" i="86" s="1"/>
  <c r="I380" i="86"/>
  <c r="J380" i="86" s="1"/>
  <c r="I379" i="86"/>
  <c r="J379" i="86" s="1"/>
  <c r="I378" i="86"/>
  <c r="J378" i="86" s="1"/>
  <c r="I377" i="86"/>
  <c r="J377" i="86" s="1"/>
  <c r="I376" i="86"/>
  <c r="J376" i="86" s="1"/>
  <c r="I375" i="86"/>
  <c r="J375" i="86" s="1"/>
  <c r="I374" i="86"/>
  <c r="J374" i="86" s="1"/>
  <c r="I373" i="86"/>
  <c r="J373" i="86" s="1"/>
  <c r="I372" i="86"/>
  <c r="J372" i="86" s="1"/>
  <c r="I371" i="86"/>
  <c r="J371" i="86" s="1"/>
  <c r="I370" i="86"/>
  <c r="J370" i="86" s="1"/>
  <c r="I369" i="86"/>
  <c r="J369" i="86" s="1"/>
  <c r="I368" i="86"/>
  <c r="J368" i="86" s="1"/>
  <c r="I367" i="86"/>
  <c r="J367" i="86" s="1"/>
  <c r="I366" i="86"/>
  <c r="J366" i="86" s="1"/>
  <c r="I365" i="86"/>
  <c r="J365" i="86" s="1"/>
  <c r="J364" i="86"/>
  <c r="I364" i="86"/>
  <c r="I363" i="86"/>
  <c r="J363" i="86" s="1"/>
  <c r="I362" i="86"/>
  <c r="J362" i="86" s="1"/>
  <c r="I361" i="86"/>
  <c r="J361" i="86" s="1"/>
  <c r="I360" i="86"/>
  <c r="J360" i="86" s="1"/>
  <c r="I359" i="86"/>
  <c r="J359" i="86" s="1"/>
  <c r="I358" i="86"/>
  <c r="J358" i="86" s="1"/>
  <c r="I357" i="86"/>
  <c r="J357" i="86" s="1"/>
  <c r="I356" i="86"/>
  <c r="J356" i="86" s="1"/>
  <c r="I355" i="86"/>
  <c r="J355" i="86" s="1"/>
  <c r="I354" i="86"/>
  <c r="J354" i="86" s="1"/>
  <c r="I353" i="86"/>
  <c r="J353" i="86" s="1"/>
  <c r="I352" i="86"/>
  <c r="J352" i="86" s="1"/>
  <c r="I351" i="86"/>
  <c r="J351" i="86" s="1"/>
  <c r="I350" i="86"/>
  <c r="J350" i="86" s="1"/>
  <c r="I349" i="86"/>
  <c r="J349" i="86" s="1"/>
  <c r="I348" i="86"/>
  <c r="J348" i="86" s="1"/>
  <c r="I347" i="86"/>
  <c r="J347" i="86" s="1"/>
  <c r="I346" i="86"/>
  <c r="J346" i="86" s="1"/>
  <c r="I345" i="86"/>
  <c r="J345" i="86" s="1"/>
  <c r="I344" i="86"/>
  <c r="J344" i="86" s="1"/>
  <c r="I343" i="86"/>
  <c r="J343" i="86" s="1"/>
  <c r="I342" i="86"/>
  <c r="J342" i="86" s="1"/>
  <c r="I341" i="86"/>
  <c r="J341" i="86" s="1"/>
  <c r="I340" i="86"/>
  <c r="J340" i="86" s="1"/>
  <c r="I339" i="86"/>
  <c r="J339" i="86" s="1"/>
  <c r="I338" i="86"/>
  <c r="J338" i="86" s="1"/>
  <c r="I337" i="86"/>
  <c r="J337" i="86" s="1"/>
  <c r="I336" i="86"/>
  <c r="J336" i="86" s="1"/>
  <c r="I335" i="86"/>
  <c r="J335" i="86" s="1"/>
  <c r="I334" i="86"/>
  <c r="J334" i="86" s="1"/>
  <c r="I333" i="86"/>
  <c r="J333" i="86" s="1"/>
  <c r="I332" i="86"/>
  <c r="J332" i="86" s="1"/>
  <c r="I331" i="86"/>
  <c r="J331" i="86" s="1"/>
  <c r="I330" i="86"/>
  <c r="J330" i="86" s="1"/>
  <c r="I329" i="86"/>
  <c r="J329" i="86" s="1"/>
  <c r="I328" i="86"/>
  <c r="J328" i="86" s="1"/>
  <c r="I327" i="86"/>
  <c r="J327" i="86" s="1"/>
  <c r="I326" i="86"/>
  <c r="J326" i="86" s="1"/>
  <c r="I325" i="86"/>
  <c r="J325" i="86" s="1"/>
  <c r="I324" i="86"/>
  <c r="J324" i="86" s="1"/>
  <c r="I323" i="86"/>
  <c r="J323" i="86" s="1"/>
  <c r="I322" i="86"/>
  <c r="J322" i="86" s="1"/>
  <c r="I321" i="86"/>
  <c r="J321" i="86" s="1"/>
  <c r="I320" i="86"/>
  <c r="J320" i="86" s="1"/>
  <c r="I319" i="86"/>
  <c r="J319" i="86" s="1"/>
  <c r="I318" i="86"/>
  <c r="J318" i="86" s="1"/>
  <c r="I317" i="86"/>
  <c r="J317" i="86" s="1"/>
  <c r="I316" i="86"/>
  <c r="J316" i="86" s="1"/>
  <c r="I315" i="86"/>
  <c r="J315" i="86" s="1"/>
  <c r="I314" i="86"/>
  <c r="J314" i="86" s="1"/>
  <c r="I313" i="86"/>
  <c r="J313" i="86" s="1"/>
  <c r="I312" i="86"/>
  <c r="J312" i="86" s="1"/>
  <c r="I311" i="86"/>
  <c r="J311" i="86" s="1"/>
  <c r="I310" i="86"/>
  <c r="J310" i="86" s="1"/>
  <c r="I309" i="86"/>
  <c r="J309" i="86" s="1"/>
  <c r="I308" i="86"/>
  <c r="J308" i="86" s="1"/>
  <c r="I307" i="86"/>
  <c r="J307" i="86" s="1"/>
  <c r="I306" i="86"/>
  <c r="J306" i="86" s="1"/>
  <c r="I305" i="86"/>
  <c r="J305" i="86" s="1"/>
  <c r="I304" i="86"/>
  <c r="J304" i="86" s="1"/>
  <c r="I303" i="86"/>
  <c r="J303" i="86" s="1"/>
  <c r="I302" i="86"/>
  <c r="J302" i="86" s="1"/>
  <c r="I301" i="86"/>
  <c r="J301" i="86" s="1"/>
  <c r="I300" i="86"/>
  <c r="J300" i="86" s="1"/>
  <c r="I299" i="86"/>
  <c r="J299" i="86" s="1"/>
  <c r="I298" i="86"/>
  <c r="J298" i="86" s="1"/>
  <c r="I297" i="86"/>
  <c r="J297" i="86" s="1"/>
  <c r="I296" i="86"/>
  <c r="J296" i="86" s="1"/>
  <c r="I295" i="86"/>
  <c r="J295" i="86" s="1"/>
  <c r="I294" i="86"/>
  <c r="J294" i="86" s="1"/>
  <c r="I293" i="86"/>
  <c r="J293" i="86" s="1"/>
  <c r="I292" i="86"/>
  <c r="J292" i="86" s="1"/>
  <c r="I291" i="86"/>
  <c r="J291" i="86" s="1"/>
  <c r="I290" i="86"/>
  <c r="J290" i="86" s="1"/>
  <c r="I289" i="86"/>
  <c r="J289" i="86" s="1"/>
  <c r="I288" i="86"/>
  <c r="J288" i="86" s="1"/>
  <c r="I287" i="86"/>
  <c r="J287" i="86" s="1"/>
  <c r="I286" i="86"/>
  <c r="J286" i="86" s="1"/>
  <c r="I285" i="86"/>
  <c r="J285" i="86" s="1"/>
  <c r="I284" i="86"/>
  <c r="J284" i="86" s="1"/>
  <c r="I283" i="86"/>
  <c r="J283" i="86" s="1"/>
  <c r="I282" i="86"/>
  <c r="J282" i="86" s="1"/>
  <c r="I281" i="86"/>
  <c r="J281" i="86" s="1"/>
  <c r="I280" i="86"/>
  <c r="J280" i="86" s="1"/>
  <c r="I279" i="86"/>
  <c r="J279" i="86" s="1"/>
  <c r="I278" i="86"/>
  <c r="J278" i="86" s="1"/>
  <c r="I277" i="86"/>
  <c r="J277" i="86" s="1"/>
  <c r="I276" i="86"/>
  <c r="J276" i="86" s="1"/>
  <c r="I275" i="86"/>
  <c r="J275" i="86" s="1"/>
  <c r="I274" i="86"/>
  <c r="J274" i="86" s="1"/>
  <c r="I273" i="86"/>
  <c r="J273" i="86" s="1"/>
  <c r="I272" i="86"/>
  <c r="J272" i="86" s="1"/>
  <c r="I271" i="86"/>
  <c r="J271" i="86" s="1"/>
  <c r="I270" i="86"/>
  <c r="J270" i="86" s="1"/>
  <c r="I269" i="86"/>
  <c r="J269" i="86" s="1"/>
  <c r="I268" i="86"/>
  <c r="J268" i="86" s="1"/>
  <c r="I267" i="86"/>
  <c r="J267" i="86" s="1"/>
  <c r="I266" i="86"/>
  <c r="J266" i="86" s="1"/>
  <c r="I265" i="86"/>
  <c r="J265" i="86" s="1"/>
  <c r="I264" i="86"/>
  <c r="J264" i="86" s="1"/>
  <c r="I263" i="86"/>
  <c r="J263" i="86" s="1"/>
  <c r="I262" i="86"/>
  <c r="J262" i="86" s="1"/>
  <c r="I261" i="86"/>
  <c r="J261" i="86" s="1"/>
  <c r="I260" i="86"/>
  <c r="J260" i="86" s="1"/>
  <c r="I259" i="86"/>
  <c r="J259" i="86" s="1"/>
  <c r="I258" i="86"/>
  <c r="J258" i="86" s="1"/>
  <c r="I257" i="86"/>
  <c r="J257" i="86" s="1"/>
  <c r="I256" i="86"/>
  <c r="J256" i="86" s="1"/>
  <c r="I255" i="86"/>
  <c r="J255" i="86" s="1"/>
  <c r="I254" i="86"/>
  <c r="J254" i="86" s="1"/>
  <c r="I253" i="86"/>
  <c r="J253" i="86" s="1"/>
  <c r="I252" i="86"/>
  <c r="J252" i="86" s="1"/>
  <c r="I251" i="86"/>
  <c r="J251" i="86" s="1"/>
  <c r="I250" i="86"/>
  <c r="J250" i="86" s="1"/>
  <c r="I249" i="86"/>
  <c r="J249" i="86" s="1"/>
  <c r="I248" i="86"/>
  <c r="J248" i="86" s="1"/>
  <c r="I247" i="86"/>
  <c r="J247" i="86" s="1"/>
  <c r="I246" i="86"/>
  <c r="J246" i="86" s="1"/>
  <c r="I245" i="86"/>
  <c r="J245" i="86" s="1"/>
  <c r="I244" i="86"/>
  <c r="J244" i="86" s="1"/>
  <c r="I243" i="86"/>
  <c r="J243" i="86" s="1"/>
  <c r="I242" i="86"/>
  <c r="J242" i="86" s="1"/>
  <c r="I241" i="86"/>
  <c r="J241" i="86" s="1"/>
  <c r="I240" i="86"/>
  <c r="J240" i="86" s="1"/>
  <c r="I239" i="86"/>
  <c r="J239" i="86" s="1"/>
  <c r="I238" i="86"/>
  <c r="J238" i="86" s="1"/>
  <c r="I237" i="86"/>
  <c r="J237" i="86" s="1"/>
  <c r="I236" i="86"/>
  <c r="J236" i="86" s="1"/>
  <c r="I235" i="86"/>
  <c r="J235" i="86" s="1"/>
  <c r="I234" i="86"/>
  <c r="J234" i="86" s="1"/>
  <c r="I233" i="86"/>
  <c r="J233" i="86" s="1"/>
  <c r="I232" i="86"/>
  <c r="J232" i="86" s="1"/>
  <c r="I231" i="86"/>
  <c r="J231" i="86" s="1"/>
  <c r="I230" i="86"/>
  <c r="J230" i="86" s="1"/>
  <c r="I229" i="86"/>
  <c r="J229" i="86" s="1"/>
  <c r="I228" i="86"/>
  <c r="J228" i="86" s="1"/>
  <c r="I227" i="86"/>
  <c r="J227" i="86" s="1"/>
  <c r="I226" i="86"/>
  <c r="J226" i="86" s="1"/>
  <c r="I225" i="86"/>
  <c r="J225" i="86" s="1"/>
  <c r="I224" i="86"/>
  <c r="J224" i="86" s="1"/>
  <c r="I223" i="86"/>
  <c r="J223" i="86" s="1"/>
  <c r="I222" i="86"/>
  <c r="J222" i="86" s="1"/>
  <c r="I221" i="86"/>
  <c r="J221" i="86" s="1"/>
  <c r="I220" i="86"/>
  <c r="J220" i="86" s="1"/>
  <c r="I219" i="86"/>
  <c r="J219" i="86" s="1"/>
  <c r="I218" i="86"/>
  <c r="J218" i="86" s="1"/>
  <c r="I217" i="86"/>
  <c r="J217" i="86" s="1"/>
  <c r="I216" i="86"/>
  <c r="J216" i="86" s="1"/>
  <c r="I215" i="86"/>
  <c r="J215" i="86" s="1"/>
  <c r="I214" i="86"/>
  <c r="J214" i="86" s="1"/>
  <c r="I213" i="86"/>
  <c r="J213" i="86" s="1"/>
  <c r="I212" i="86"/>
  <c r="J212" i="86" s="1"/>
  <c r="I211" i="86"/>
  <c r="J211" i="86" s="1"/>
  <c r="I210" i="86"/>
  <c r="J210" i="86" s="1"/>
  <c r="I209" i="86"/>
  <c r="J209" i="86" s="1"/>
  <c r="I208" i="86"/>
  <c r="J208" i="86" s="1"/>
  <c r="I207" i="86"/>
  <c r="J207" i="86" s="1"/>
  <c r="I206" i="86"/>
  <c r="J206" i="86" s="1"/>
  <c r="J205" i="86"/>
  <c r="I205" i="86"/>
  <c r="I204" i="86"/>
  <c r="J204" i="86" s="1"/>
  <c r="I203" i="86"/>
  <c r="J203" i="86" s="1"/>
  <c r="I202" i="86"/>
  <c r="J202" i="86" s="1"/>
  <c r="I201" i="86"/>
  <c r="J201" i="86" s="1"/>
  <c r="I200" i="86"/>
  <c r="J200" i="86" s="1"/>
  <c r="I199" i="86"/>
  <c r="J199" i="86" s="1"/>
  <c r="I198" i="86"/>
  <c r="J198" i="86" s="1"/>
  <c r="I197" i="86"/>
  <c r="J197" i="86" s="1"/>
  <c r="I196" i="86"/>
  <c r="J196" i="86" s="1"/>
  <c r="I195" i="86"/>
  <c r="J195" i="86" s="1"/>
  <c r="I194" i="86"/>
  <c r="J194" i="86" s="1"/>
  <c r="I193" i="86"/>
  <c r="J193" i="86" s="1"/>
  <c r="I192" i="86"/>
  <c r="J192" i="86" s="1"/>
  <c r="I191" i="86"/>
  <c r="J191" i="86" s="1"/>
  <c r="I190" i="86"/>
  <c r="J190" i="86" s="1"/>
  <c r="I189" i="86"/>
  <c r="J189" i="86" s="1"/>
  <c r="I188" i="86"/>
  <c r="J188" i="86" s="1"/>
  <c r="I187" i="86"/>
  <c r="J187" i="86" s="1"/>
  <c r="I186" i="86"/>
  <c r="J186" i="86" s="1"/>
  <c r="I185" i="86"/>
  <c r="J185" i="86" s="1"/>
  <c r="I184" i="86"/>
  <c r="J184" i="86" s="1"/>
  <c r="I183" i="86"/>
  <c r="J183" i="86" s="1"/>
  <c r="I182" i="86"/>
  <c r="J182" i="86" s="1"/>
  <c r="I181" i="86"/>
  <c r="J181" i="86" s="1"/>
  <c r="I180" i="86"/>
  <c r="J180" i="86" s="1"/>
  <c r="I179" i="86"/>
  <c r="J179" i="86" s="1"/>
  <c r="I178" i="86"/>
  <c r="J178" i="86" s="1"/>
  <c r="I177" i="86"/>
  <c r="J177" i="86" s="1"/>
  <c r="I176" i="86"/>
  <c r="J176" i="86" s="1"/>
  <c r="I175" i="86"/>
  <c r="J175" i="86" s="1"/>
  <c r="I174" i="86"/>
  <c r="J174" i="86" s="1"/>
  <c r="I173" i="86"/>
  <c r="J173" i="86" s="1"/>
  <c r="I172" i="86"/>
  <c r="J172" i="86" s="1"/>
  <c r="I171" i="86"/>
  <c r="J171" i="86" s="1"/>
  <c r="I170" i="86"/>
  <c r="J170" i="86" s="1"/>
  <c r="I169" i="86"/>
  <c r="J169" i="86" s="1"/>
  <c r="I168" i="86"/>
  <c r="J168" i="86" s="1"/>
  <c r="I167" i="86"/>
  <c r="J167" i="86" s="1"/>
  <c r="I166" i="86"/>
  <c r="J166" i="86" s="1"/>
  <c r="I165" i="86"/>
  <c r="J165" i="86" s="1"/>
  <c r="I164" i="86"/>
  <c r="J164" i="86" s="1"/>
  <c r="I163" i="86"/>
  <c r="J163" i="86" s="1"/>
  <c r="I162" i="86"/>
  <c r="J162" i="86" s="1"/>
  <c r="I161" i="86"/>
  <c r="J161" i="86" s="1"/>
  <c r="I160" i="86"/>
  <c r="J160" i="86" s="1"/>
  <c r="I159" i="86"/>
  <c r="J159" i="86" s="1"/>
  <c r="I158" i="86"/>
  <c r="J158" i="86" s="1"/>
  <c r="I157" i="86"/>
  <c r="J157" i="86" s="1"/>
  <c r="I156" i="86"/>
  <c r="J156" i="86" s="1"/>
  <c r="I155" i="86"/>
  <c r="J155" i="86" s="1"/>
  <c r="I154" i="86"/>
  <c r="J154" i="86" s="1"/>
  <c r="I153" i="86"/>
  <c r="J153" i="86" s="1"/>
  <c r="I152" i="86"/>
  <c r="J152" i="86" s="1"/>
  <c r="I151" i="86"/>
  <c r="J151" i="86" s="1"/>
  <c r="I150" i="86"/>
  <c r="J150" i="86" s="1"/>
  <c r="I149" i="86"/>
  <c r="J149" i="86" s="1"/>
  <c r="I148" i="86"/>
  <c r="J148" i="86" s="1"/>
  <c r="I147" i="86"/>
  <c r="J147" i="86" s="1"/>
  <c r="I146" i="86"/>
  <c r="J146" i="86" s="1"/>
  <c r="I145" i="86"/>
  <c r="J145" i="86" s="1"/>
  <c r="I144" i="86"/>
  <c r="J144" i="86" s="1"/>
  <c r="I143" i="86"/>
  <c r="J143" i="86" s="1"/>
  <c r="I142" i="86"/>
  <c r="J142" i="86" s="1"/>
  <c r="I141" i="86"/>
  <c r="J141" i="86" s="1"/>
  <c r="I140" i="86"/>
  <c r="J140" i="86" s="1"/>
  <c r="I139" i="86"/>
  <c r="J139" i="86" s="1"/>
  <c r="I138" i="86"/>
  <c r="J138" i="86" s="1"/>
  <c r="I137" i="86"/>
  <c r="J137" i="86" s="1"/>
  <c r="I136" i="86"/>
  <c r="J136" i="86" s="1"/>
  <c r="I135" i="86"/>
  <c r="J135" i="86" s="1"/>
  <c r="I134" i="86"/>
  <c r="J134" i="86" s="1"/>
  <c r="I133" i="86"/>
  <c r="J133" i="86" s="1"/>
  <c r="I132" i="86"/>
  <c r="J132" i="86" s="1"/>
  <c r="I131" i="86"/>
  <c r="J131" i="86" s="1"/>
  <c r="I130" i="86"/>
  <c r="J130" i="86" s="1"/>
  <c r="I129" i="86"/>
  <c r="J129" i="86" s="1"/>
  <c r="I128" i="86"/>
  <c r="J128" i="86" s="1"/>
  <c r="I127" i="86"/>
  <c r="J127" i="86" s="1"/>
  <c r="I126" i="86"/>
  <c r="J126" i="86" s="1"/>
  <c r="I125" i="86"/>
  <c r="J125" i="86" s="1"/>
  <c r="I124" i="86"/>
  <c r="J124" i="86" s="1"/>
  <c r="I123" i="86"/>
  <c r="J123" i="86" s="1"/>
  <c r="I122" i="86"/>
  <c r="J122" i="86" s="1"/>
  <c r="I121" i="86"/>
  <c r="J121" i="86" s="1"/>
  <c r="I120" i="86"/>
  <c r="J120" i="86" s="1"/>
  <c r="I119" i="86"/>
  <c r="J119" i="86" s="1"/>
  <c r="I118" i="86"/>
  <c r="J118" i="86" s="1"/>
  <c r="I117" i="86"/>
  <c r="J117" i="86" s="1"/>
  <c r="I116" i="86"/>
  <c r="J116" i="86" s="1"/>
  <c r="I115" i="86"/>
  <c r="J115" i="86" s="1"/>
  <c r="I114" i="86"/>
  <c r="J114" i="86" s="1"/>
  <c r="I113" i="86"/>
  <c r="J113" i="86" s="1"/>
  <c r="I112" i="86"/>
  <c r="J112" i="86" s="1"/>
  <c r="I111" i="86"/>
  <c r="J111" i="86" s="1"/>
  <c r="I110" i="86"/>
  <c r="J110" i="86" s="1"/>
  <c r="I109" i="86"/>
  <c r="J109" i="86" s="1"/>
  <c r="I108" i="86"/>
  <c r="J108" i="86" s="1"/>
  <c r="I107" i="86"/>
  <c r="J107" i="86" s="1"/>
  <c r="I106" i="86"/>
  <c r="J106" i="86" s="1"/>
  <c r="I105" i="86"/>
  <c r="J105" i="86" s="1"/>
  <c r="I104" i="86"/>
  <c r="J104" i="86" s="1"/>
  <c r="I103" i="86"/>
  <c r="J103" i="86" s="1"/>
  <c r="I102" i="86"/>
  <c r="J102" i="86" s="1"/>
  <c r="I101" i="86"/>
  <c r="J101" i="86" s="1"/>
  <c r="I100" i="86"/>
  <c r="J100" i="86" s="1"/>
  <c r="I99" i="86"/>
  <c r="J99" i="86" s="1"/>
  <c r="I98" i="86"/>
  <c r="J98" i="86" s="1"/>
  <c r="I97" i="86"/>
  <c r="J97" i="86" s="1"/>
  <c r="I96" i="86"/>
  <c r="J96" i="86" s="1"/>
  <c r="I95" i="86"/>
  <c r="J95" i="86" s="1"/>
  <c r="I94" i="86"/>
  <c r="J94" i="86" s="1"/>
  <c r="I93" i="86"/>
  <c r="J93" i="86" s="1"/>
  <c r="I92" i="86"/>
  <c r="J92" i="86" s="1"/>
  <c r="I91" i="86"/>
  <c r="J91" i="86" s="1"/>
  <c r="I90" i="86"/>
  <c r="J90" i="86" s="1"/>
  <c r="I89" i="86"/>
  <c r="J89" i="86" s="1"/>
  <c r="I88" i="86"/>
  <c r="J88" i="86" s="1"/>
  <c r="I87" i="86"/>
  <c r="J87" i="86" s="1"/>
  <c r="I86" i="86"/>
  <c r="J86" i="86" s="1"/>
  <c r="I85" i="86"/>
  <c r="J85" i="86" s="1"/>
  <c r="I84" i="86"/>
  <c r="J84" i="86" s="1"/>
  <c r="I83" i="86"/>
  <c r="J83" i="86" s="1"/>
  <c r="I82" i="86"/>
  <c r="J82" i="86" s="1"/>
  <c r="I81" i="86"/>
  <c r="J81" i="86" s="1"/>
  <c r="I80" i="86"/>
  <c r="J80" i="86" s="1"/>
  <c r="I79" i="86"/>
  <c r="J79" i="86" s="1"/>
  <c r="I78" i="86"/>
  <c r="J78" i="86" s="1"/>
  <c r="I77" i="86"/>
  <c r="J77" i="86" s="1"/>
  <c r="I76" i="86"/>
  <c r="J76" i="86" s="1"/>
  <c r="I75" i="86"/>
  <c r="J75" i="86" s="1"/>
  <c r="I74" i="86"/>
  <c r="J74" i="86" s="1"/>
  <c r="I73" i="86"/>
  <c r="J73" i="86" s="1"/>
  <c r="I72" i="86"/>
  <c r="J72" i="86" s="1"/>
  <c r="I71" i="86"/>
  <c r="J71" i="86" s="1"/>
  <c r="I70" i="86"/>
  <c r="J70" i="86" s="1"/>
  <c r="I69" i="86"/>
  <c r="J69" i="86" s="1"/>
  <c r="I68" i="86"/>
  <c r="J68" i="86" s="1"/>
  <c r="I67" i="86"/>
  <c r="J67" i="86" s="1"/>
  <c r="I66" i="86"/>
  <c r="J66" i="86" s="1"/>
  <c r="I65" i="86"/>
  <c r="J65" i="86" s="1"/>
  <c r="J64" i="86"/>
  <c r="I64" i="86"/>
  <c r="I63" i="86"/>
  <c r="J63" i="86" s="1"/>
  <c r="I62" i="86"/>
  <c r="J62" i="86" s="1"/>
  <c r="I61" i="86"/>
  <c r="J61" i="86" s="1"/>
  <c r="I60" i="86"/>
  <c r="J60" i="86" s="1"/>
  <c r="I59" i="86"/>
  <c r="J59" i="86" s="1"/>
  <c r="I58" i="86"/>
  <c r="J58" i="86" s="1"/>
  <c r="I57" i="86"/>
  <c r="J57" i="86" s="1"/>
  <c r="I56" i="86"/>
  <c r="J56" i="86" s="1"/>
  <c r="I43" i="86"/>
  <c r="J43" i="86" s="1"/>
  <c r="I42" i="86"/>
  <c r="J42" i="86" s="1"/>
  <c r="I41" i="86"/>
  <c r="J41" i="86" s="1"/>
  <c r="I40" i="86"/>
  <c r="J40" i="86" s="1"/>
  <c r="I39" i="86"/>
  <c r="J39" i="86" s="1"/>
  <c r="I38" i="86"/>
  <c r="J38" i="86" s="1"/>
  <c r="I37" i="86"/>
  <c r="J37" i="86" s="1"/>
  <c r="I36" i="86"/>
  <c r="J36" i="86" s="1"/>
  <c r="I35" i="86"/>
  <c r="J35" i="86" s="1"/>
  <c r="I34" i="86"/>
  <c r="J34" i="86" s="1"/>
  <c r="I33" i="86"/>
  <c r="J33" i="86" s="1"/>
  <c r="I32" i="86"/>
  <c r="J32" i="86" s="1"/>
  <c r="I31" i="86"/>
  <c r="J31" i="86" s="1"/>
  <c r="I30" i="86"/>
  <c r="J30" i="86" s="1"/>
  <c r="I29" i="86"/>
  <c r="J29" i="86" s="1"/>
  <c r="I28" i="86"/>
  <c r="J28" i="86" s="1"/>
  <c r="I27" i="86"/>
  <c r="J27" i="86" s="1"/>
  <c r="I26" i="86"/>
  <c r="J26" i="86" s="1"/>
  <c r="I25" i="86"/>
  <c r="J25" i="86" s="1"/>
  <c r="I24" i="86"/>
  <c r="J24" i="86" s="1"/>
  <c r="I23" i="86"/>
  <c r="J23" i="86" s="1"/>
  <c r="I22" i="86"/>
  <c r="J22" i="86" s="1"/>
  <c r="I21" i="86"/>
  <c r="J21" i="86" s="1"/>
  <c r="I20" i="86"/>
  <c r="J20" i="86" s="1"/>
  <c r="I19" i="86"/>
  <c r="J19" i="86" s="1"/>
  <c r="I18" i="86"/>
  <c r="J18" i="86" s="1"/>
  <c r="I17" i="86"/>
  <c r="J17" i="86" s="1"/>
  <c r="I16" i="86"/>
  <c r="J16" i="86" s="1"/>
  <c r="I15" i="86"/>
  <c r="J15" i="86" s="1"/>
  <c r="I14" i="86"/>
  <c r="J14" i="86" s="1"/>
  <c r="I13" i="86"/>
  <c r="J13" i="86" s="1"/>
  <c r="I12" i="86"/>
  <c r="J12" i="86" s="1"/>
  <c r="I11" i="86"/>
  <c r="I10" i="86"/>
  <c r="J10" i="86" s="1"/>
  <c r="I9" i="86"/>
  <c r="J9" i="86" s="1"/>
  <c r="I8" i="86"/>
  <c r="J8" i="86" s="1"/>
  <c r="I7" i="86"/>
  <c r="J7" i="86" s="1"/>
  <c r="I6" i="86"/>
  <c r="J6" i="86" s="1"/>
  <c r="H4" i="86"/>
  <c r="J11" i="86" l="1"/>
  <c r="J44" i="2" s="1"/>
  <c r="I44" i="2"/>
  <c r="I4" i="86"/>
  <c r="A10" i="71"/>
  <c r="A9" i="71"/>
  <c r="A8" i="71"/>
  <c r="A7" i="71"/>
  <c r="A6" i="71"/>
  <c r="A12" i="53"/>
  <c r="A11" i="53"/>
  <c r="A10" i="53"/>
  <c r="A8" i="53"/>
  <c r="A7" i="53"/>
  <c r="A6" i="53"/>
  <c r="A9" i="53"/>
  <c r="J6" i="53"/>
  <c r="J7" i="53"/>
  <c r="J8" i="53"/>
  <c r="J9" i="53"/>
  <c r="A14" i="53"/>
  <c r="I10" i="53"/>
  <c r="J10" i="53" s="1"/>
  <c r="I11" i="53"/>
  <c r="J11" i="53" s="1"/>
  <c r="I12" i="53"/>
  <c r="J12" i="53" s="1"/>
  <c r="A10" i="50"/>
  <c r="A9" i="50"/>
  <c r="A8" i="50"/>
  <c r="A7" i="50"/>
  <c r="A12" i="80"/>
  <c r="A11" i="80"/>
  <c r="A10" i="80"/>
  <c r="A9" i="80"/>
  <c r="A8" i="80"/>
  <c r="A7" i="80"/>
  <c r="A6" i="80"/>
  <c r="A10" i="82"/>
  <c r="A9" i="82"/>
  <c r="A8" i="82"/>
  <c r="A7" i="82"/>
  <c r="A6" i="82"/>
  <c r="A10" i="57"/>
  <c r="A9" i="57"/>
  <c r="A10" i="58"/>
  <c r="A9" i="58"/>
  <c r="A8" i="58"/>
  <c r="A7" i="58"/>
  <c r="A6" i="58"/>
  <c r="A9" i="45"/>
  <c r="A8" i="45"/>
  <c r="A7" i="45"/>
  <c r="A6" i="45"/>
  <c r="A7" i="67"/>
  <c r="A8" i="67"/>
  <c r="A9" i="67"/>
  <c r="A10" i="67"/>
  <c r="A11" i="67"/>
  <c r="A12" i="67"/>
  <c r="A13" i="67"/>
  <c r="A14" i="67"/>
  <c r="A6" i="67"/>
  <c r="A10" i="64"/>
  <c r="I14" i="64"/>
  <c r="J14" i="64" s="1"/>
  <c r="I13" i="64"/>
  <c r="J13" i="64" s="1"/>
  <c r="I12" i="64"/>
  <c r="J12" i="64" s="1"/>
  <c r="I11" i="64"/>
  <c r="J11" i="64" s="1"/>
  <c r="I10" i="64"/>
  <c r="J10" i="64" s="1"/>
  <c r="I9" i="64"/>
  <c r="J9" i="64" s="1"/>
  <c r="I8" i="64"/>
  <c r="J8" i="64" s="1"/>
  <c r="I7" i="64"/>
  <c r="J7" i="64" s="1"/>
  <c r="I6" i="64"/>
  <c r="J6" i="64" s="1"/>
  <c r="A17" i="23"/>
  <c r="A16" i="23"/>
  <c r="A15" i="23"/>
  <c r="A14" i="23"/>
  <c r="A13" i="23"/>
  <c r="A12" i="23"/>
  <c r="A10" i="23"/>
  <c r="A9" i="23"/>
  <c r="A8" i="23"/>
  <c r="A7" i="23"/>
  <c r="A6" i="23"/>
  <c r="A10" i="79"/>
  <c r="A9" i="79"/>
  <c r="A8" i="79"/>
  <c r="A7" i="79"/>
  <c r="J53" i="5"/>
  <c r="J54" i="5"/>
  <c r="J66" i="5"/>
  <c r="I49" i="5"/>
  <c r="J49" i="5" s="1"/>
  <c r="I50" i="5"/>
  <c r="J50" i="5" s="1"/>
  <c r="I51" i="5"/>
  <c r="J51" i="5" s="1"/>
  <c r="I52" i="5"/>
  <c r="J52" i="5" s="1"/>
  <c r="I53" i="5"/>
  <c r="I54" i="5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2" i="5"/>
  <c r="J62" i="5" s="1"/>
  <c r="I63" i="5"/>
  <c r="J63" i="5" s="1"/>
  <c r="I64" i="5"/>
  <c r="J64" i="5" s="1"/>
  <c r="I65" i="5"/>
  <c r="J65" i="5" s="1"/>
  <c r="I66" i="5"/>
  <c r="I67" i="5"/>
  <c r="J67" i="5" s="1"/>
  <c r="I68" i="5"/>
  <c r="J68" i="5" s="1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I10" i="2"/>
  <c r="J10" i="2" s="1"/>
  <c r="I8" i="2"/>
  <c r="A10" i="2"/>
  <c r="A9" i="2"/>
  <c r="A8" i="2"/>
  <c r="I58" i="2"/>
  <c r="J58" i="2" s="1"/>
  <c r="A58" i="2"/>
  <c r="B58" i="2" s="1"/>
  <c r="I57" i="2"/>
  <c r="J57" i="2" s="1"/>
  <c r="A57" i="2"/>
  <c r="I56" i="2"/>
  <c r="J56" i="2" s="1"/>
  <c r="A56" i="2"/>
  <c r="I55" i="2"/>
  <c r="J55" i="2" s="1"/>
  <c r="A55" i="2"/>
  <c r="I54" i="2"/>
  <c r="J54" i="2" s="1"/>
  <c r="A54" i="2"/>
  <c r="I53" i="2"/>
  <c r="J53" i="2" s="1"/>
  <c r="A53" i="2"/>
  <c r="I52" i="2"/>
  <c r="J52" i="2" s="1"/>
  <c r="A52" i="2"/>
  <c r="I51" i="2"/>
  <c r="J51" i="2" s="1"/>
  <c r="A51" i="2"/>
  <c r="I50" i="2"/>
  <c r="J50" i="2" s="1"/>
  <c r="A50" i="2"/>
  <c r="I49" i="2"/>
  <c r="J49" i="2" s="1"/>
  <c r="A49" i="2"/>
  <c r="I48" i="2"/>
  <c r="J48" i="2" s="1"/>
  <c r="A48" i="2"/>
  <c r="I47" i="2"/>
  <c r="J47" i="2" s="1"/>
  <c r="A47" i="2"/>
  <c r="I46" i="2"/>
  <c r="J46" i="2" s="1"/>
  <c r="A46" i="2"/>
  <c r="I45" i="2"/>
  <c r="J45" i="2" s="1"/>
  <c r="A45" i="2"/>
  <c r="I43" i="2"/>
  <c r="J43" i="2" s="1"/>
  <c r="A43" i="2"/>
  <c r="J42" i="2"/>
  <c r="A42" i="2"/>
  <c r="I41" i="2"/>
  <c r="J41" i="2" s="1"/>
  <c r="A41" i="2"/>
  <c r="A40" i="2"/>
  <c r="A39" i="2"/>
  <c r="A38" i="2"/>
  <c r="A37" i="2"/>
  <c r="I36" i="2"/>
  <c r="J36" i="2" s="1"/>
  <c r="A36" i="2"/>
  <c r="I35" i="2"/>
  <c r="J35" i="2" s="1"/>
  <c r="A35" i="2"/>
  <c r="I34" i="2"/>
  <c r="J34" i="2" s="1"/>
  <c r="A34" i="2"/>
  <c r="I33" i="2"/>
  <c r="J33" i="2" s="1"/>
  <c r="A33" i="2"/>
  <c r="I32" i="2"/>
  <c r="J32" i="2" s="1"/>
  <c r="A32" i="2"/>
  <c r="I31" i="2"/>
  <c r="J31" i="2" s="1"/>
  <c r="A31" i="2"/>
  <c r="I30" i="2"/>
  <c r="J30" i="2" s="1"/>
  <c r="A30" i="2"/>
  <c r="I29" i="2"/>
  <c r="J29" i="2" s="1"/>
  <c r="A29" i="2"/>
  <c r="I28" i="2"/>
  <c r="J28" i="2" s="1"/>
  <c r="A28" i="2"/>
  <c r="I27" i="2"/>
  <c r="J27" i="2" s="1"/>
  <c r="I26" i="2"/>
  <c r="J26" i="2" s="1"/>
  <c r="I25" i="2"/>
  <c r="J25" i="2" s="1"/>
  <c r="J24" i="2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5" i="2"/>
  <c r="J15" i="2" s="1"/>
  <c r="I14" i="2"/>
  <c r="J14" i="2" s="1"/>
  <c r="I387" i="2"/>
  <c r="I388" i="2"/>
  <c r="I389" i="2"/>
  <c r="I390" i="2"/>
  <c r="I391" i="2"/>
  <c r="I392" i="2"/>
  <c r="I393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35" i="2"/>
  <c r="I336" i="2"/>
  <c r="I337" i="2"/>
  <c r="I338" i="2"/>
  <c r="I339" i="2"/>
  <c r="I340" i="2"/>
  <c r="I341" i="2"/>
  <c r="I342" i="2"/>
  <c r="I343" i="2"/>
  <c r="I344" i="2"/>
  <c r="I345" i="2"/>
  <c r="I316" i="2"/>
  <c r="I317" i="2"/>
  <c r="I318" i="2"/>
  <c r="I319" i="2"/>
  <c r="I320" i="2"/>
  <c r="I321" i="2"/>
  <c r="I322" i="2"/>
  <c r="I13" i="2"/>
  <c r="J13" i="2" s="1"/>
  <c r="I12" i="2"/>
  <c r="J12" i="2" s="1"/>
  <c r="I11" i="2"/>
  <c r="J11" i="2" s="1"/>
  <c r="I9" i="2"/>
  <c r="J9" i="2" s="1"/>
  <c r="I7" i="2"/>
  <c r="J7" i="2" s="1"/>
  <c r="A7" i="2"/>
  <c r="J6" i="2"/>
  <c r="A6" i="2"/>
  <c r="J4" i="86" l="1"/>
  <c r="I16" i="2"/>
  <c r="J16" i="2" s="1"/>
  <c r="J8" i="2"/>
  <c r="A33" i="5" l="1"/>
  <c r="A14" i="79" l="1"/>
  <c r="I15" i="79"/>
  <c r="J15" i="79" s="1"/>
  <c r="A15" i="79"/>
  <c r="I9" i="79"/>
  <c r="J9" i="79" s="1"/>
  <c r="I13" i="79"/>
  <c r="J13" i="79" s="1"/>
  <c r="A13" i="79"/>
  <c r="I11" i="58" l="1"/>
  <c r="J11" i="58" s="1"/>
  <c r="I10" i="58"/>
  <c r="J10" i="58" s="1"/>
  <c r="I9" i="58"/>
  <c r="J9" i="58" s="1"/>
  <c r="J8" i="58"/>
  <c r="J7" i="58"/>
  <c r="A11" i="45"/>
  <c r="A10" i="45"/>
  <c r="J11" i="45"/>
  <c r="J10" i="45"/>
  <c r="I13" i="45"/>
  <c r="J13" i="45" s="1"/>
  <c r="I12" i="45"/>
  <c r="J12" i="45" s="1"/>
  <c r="I9" i="67"/>
  <c r="J9" i="67" s="1"/>
  <c r="A17" i="79" l="1"/>
  <c r="A18" i="79"/>
  <c r="A19" i="79"/>
  <c r="I19" i="79"/>
  <c r="J19" i="79" s="1"/>
  <c r="I18" i="79"/>
  <c r="J18" i="79" s="1"/>
  <c r="I17" i="79"/>
  <c r="J17" i="79" s="1"/>
  <c r="J415" i="2" l="1"/>
  <c r="A11" i="79"/>
  <c r="A12" i="79"/>
  <c r="A16" i="79"/>
  <c r="I16" i="79"/>
  <c r="J16" i="79" s="1"/>
  <c r="I14" i="79"/>
  <c r="J14" i="79" s="1"/>
  <c r="I12" i="79"/>
  <c r="J12" i="79" s="1"/>
  <c r="I11" i="79"/>
  <c r="J11" i="79" s="1"/>
  <c r="I7" i="45"/>
  <c r="J7" i="45" s="1"/>
  <c r="H61" i="5"/>
  <c r="A61" i="5"/>
  <c r="J457" i="2"/>
  <c r="I456" i="2"/>
  <c r="J456" i="2" s="1"/>
  <c r="I460" i="2"/>
  <c r="J460" i="2" s="1"/>
  <c r="I459" i="2"/>
  <c r="J459" i="2" s="1"/>
  <c r="I481" i="2"/>
  <c r="J481" i="2" s="1"/>
  <c r="I480" i="2"/>
  <c r="J480" i="2" s="1"/>
  <c r="I479" i="2"/>
  <c r="J479" i="2" s="1"/>
  <c r="I478" i="2"/>
  <c r="J478" i="2" s="1"/>
  <c r="I477" i="2"/>
  <c r="J477" i="2" s="1"/>
  <c r="I476" i="2"/>
  <c r="J476" i="2" s="1"/>
  <c r="I475" i="2"/>
  <c r="J475" i="2" s="1"/>
  <c r="I474" i="2"/>
  <c r="J474" i="2" s="1"/>
  <c r="I473" i="2"/>
  <c r="J473" i="2" s="1"/>
  <c r="I472" i="2"/>
  <c r="J472" i="2" s="1"/>
  <c r="I471" i="2"/>
  <c r="J471" i="2" s="1"/>
  <c r="I470" i="2"/>
  <c r="J470" i="2" s="1"/>
  <c r="I469" i="2"/>
  <c r="J469" i="2" s="1"/>
  <c r="I468" i="2"/>
  <c r="J468" i="2" s="1"/>
  <c r="I467" i="2"/>
  <c r="J467" i="2" s="1"/>
  <c r="I466" i="2"/>
  <c r="J466" i="2" s="1"/>
  <c r="I465" i="2"/>
  <c r="J465" i="2" s="1"/>
  <c r="J464" i="2"/>
  <c r="I463" i="2"/>
  <c r="J463" i="2" s="1"/>
  <c r="I462" i="2"/>
  <c r="J462" i="2" s="1"/>
  <c r="I461" i="2"/>
  <c r="J461" i="2" s="1"/>
  <c r="I458" i="2"/>
  <c r="J458" i="2" s="1"/>
  <c r="A15" i="5"/>
  <c r="A8" i="5"/>
  <c r="A9" i="5"/>
  <c r="A10" i="5"/>
  <c r="A11" i="5"/>
  <c r="A12" i="5"/>
  <c r="A13" i="5"/>
  <c r="A14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68" i="5"/>
  <c r="A6" i="84"/>
  <c r="A7" i="84"/>
  <c r="A8" i="84"/>
  <c r="A9" i="84"/>
  <c r="A10" i="84"/>
  <c r="A11" i="84"/>
  <c r="A12" i="84"/>
  <c r="A13" i="84"/>
  <c r="A14" i="84"/>
  <c r="A15" i="84"/>
  <c r="A16" i="84"/>
  <c r="A17" i="84"/>
  <c r="A18" i="84"/>
  <c r="A19" i="84"/>
  <c r="A20" i="84"/>
  <c r="A21" i="84"/>
  <c r="A22" i="84"/>
  <c r="A23" i="84"/>
  <c r="A24" i="84"/>
  <c r="A25" i="84"/>
  <c r="A26" i="84"/>
  <c r="A27" i="84"/>
  <c r="A28" i="84"/>
  <c r="A29" i="84"/>
  <c r="A30" i="84"/>
  <c r="I6" i="84"/>
  <c r="J6" i="84" s="1"/>
  <c r="I7" i="84"/>
  <c r="J7" i="84" s="1"/>
  <c r="I8" i="84"/>
  <c r="J8" i="84" s="1"/>
  <c r="I9" i="84"/>
  <c r="J9" i="84" s="1"/>
  <c r="I10" i="84"/>
  <c r="J10" i="84" s="1"/>
  <c r="I11" i="84"/>
  <c r="J11" i="84" s="1"/>
  <c r="I12" i="84"/>
  <c r="J12" i="84" s="1"/>
  <c r="I13" i="84"/>
  <c r="J13" i="84" s="1"/>
  <c r="I14" i="84"/>
  <c r="J14" i="84" s="1"/>
  <c r="I15" i="84"/>
  <c r="J15" i="84" s="1"/>
  <c r="I16" i="84"/>
  <c r="J16" i="84" s="1"/>
  <c r="H4" i="84"/>
  <c r="I302" i="2"/>
  <c r="J302" i="2" s="1"/>
  <c r="I300" i="2"/>
  <c r="J300" i="2" s="1"/>
  <c r="I298" i="2"/>
  <c r="J298" i="2" s="1"/>
  <c r="I8" i="45"/>
  <c r="J8" i="45" s="1"/>
  <c r="I9" i="45"/>
  <c r="J9" i="45" s="1"/>
  <c r="A12" i="45"/>
  <c r="A13" i="45"/>
  <c r="I446" i="2"/>
  <c r="J446" i="2" s="1"/>
  <c r="I447" i="2"/>
  <c r="J447" i="2" s="1"/>
  <c r="I448" i="2"/>
  <c r="J448" i="2" s="1"/>
  <c r="I69" i="5"/>
  <c r="J69" i="5" s="1"/>
  <c r="I70" i="5"/>
  <c r="J70" i="5" s="1"/>
  <c r="J246" i="2"/>
  <c r="J125" i="2"/>
  <c r="I99" i="2"/>
  <c r="J99" i="2" s="1"/>
  <c r="I107" i="2"/>
  <c r="J107" i="2" s="1"/>
  <c r="J7" i="71"/>
  <c r="I8" i="71"/>
  <c r="J8" i="71" s="1"/>
  <c r="I9" i="71"/>
  <c r="J9" i="71" s="1"/>
  <c r="I10" i="71"/>
  <c r="J10" i="71" s="1"/>
  <c r="I11" i="71"/>
  <c r="J11" i="71" s="1"/>
  <c r="I12" i="71"/>
  <c r="J12" i="71" s="1"/>
  <c r="I13" i="71"/>
  <c r="J13" i="71" s="1"/>
  <c r="A11" i="71"/>
  <c r="A12" i="71"/>
  <c r="A13" i="71"/>
  <c r="A60" i="5"/>
  <c r="J45" i="5"/>
  <c r="I40" i="5"/>
  <c r="J40" i="5" s="1"/>
  <c r="J39" i="5"/>
  <c r="A58" i="5"/>
  <c r="J16" i="5"/>
  <c r="J15" i="5"/>
  <c r="J14" i="5"/>
  <c r="I27" i="5"/>
  <c r="J27" i="5" s="1"/>
  <c r="I28" i="5"/>
  <c r="J28" i="5" s="1"/>
  <c r="I21" i="5"/>
  <c r="I19" i="5"/>
  <c r="J19" i="5" s="1"/>
  <c r="I17" i="5"/>
  <c r="J17" i="5" s="1"/>
  <c r="I413" i="2"/>
  <c r="J413" i="2" s="1"/>
  <c r="I423" i="2"/>
  <c r="J423" i="2" s="1"/>
  <c r="A18" i="23"/>
  <c r="A19" i="23"/>
  <c r="A20" i="23"/>
  <c r="A21" i="23"/>
  <c r="A22" i="23"/>
  <c r="A53" i="5"/>
  <c r="J7" i="23"/>
  <c r="J12" i="23"/>
  <c r="J6" i="23"/>
  <c r="J8" i="23"/>
  <c r="J9" i="23"/>
  <c r="J10" i="23"/>
  <c r="J11" i="23"/>
  <c r="A11" i="23"/>
  <c r="I8" i="79"/>
  <c r="J8" i="79" s="1"/>
  <c r="I7" i="79"/>
  <c r="J7" i="79" s="1"/>
  <c r="I6" i="79"/>
  <c r="J6" i="79" s="1"/>
  <c r="I10" i="79"/>
  <c r="A56" i="5"/>
  <c r="I385" i="2"/>
  <c r="J385" i="2" s="1"/>
  <c r="J223" i="2"/>
  <c r="J222" i="2"/>
  <c r="J395" i="2"/>
  <c r="J394" i="2"/>
  <c r="H370" i="2"/>
  <c r="I370" i="2" s="1"/>
  <c r="J370" i="2" s="1"/>
  <c r="I42" i="5"/>
  <c r="J42" i="5" s="1"/>
  <c r="I297" i="2"/>
  <c r="J297" i="2" s="1"/>
  <c r="J374" i="2"/>
  <c r="A11" i="60"/>
  <c r="A12" i="60"/>
  <c r="A13" i="60"/>
  <c r="A14" i="60"/>
  <c r="A15" i="60"/>
  <c r="A16" i="60"/>
  <c r="A17" i="60"/>
  <c r="A18" i="60"/>
  <c r="A19" i="60"/>
  <c r="A20" i="60"/>
  <c r="A21" i="60"/>
  <c r="A22" i="60"/>
  <c r="A23" i="60"/>
  <c r="A24" i="60"/>
  <c r="A25" i="60"/>
  <c r="A26" i="60"/>
  <c r="A27" i="60"/>
  <c r="A28" i="60"/>
  <c r="A29" i="60"/>
  <c r="A30" i="60"/>
  <c r="A31" i="60"/>
  <c r="A32" i="60"/>
  <c r="A33" i="60"/>
  <c r="A34" i="60"/>
  <c r="A35" i="60"/>
  <c r="A36" i="60"/>
  <c r="A37" i="60"/>
  <c r="A38" i="60"/>
  <c r="A39" i="60"/>
  <c r="A40" i="60"/>
  <c r="A41" i="60"/>
  <c r="A42" i="60"/>
  <c r="A43" i="60"/>
  <c r="A44" i="60"/>
  <c r="A45" i="60"/>
  <c r="A46" i="60"/>
  <c r="A47" i="60"/>
  <c r="A48" i="60"/>
  <c r="A49" i="60"/>
  <c r="A50" i="60"/>
  <c r="A51" i="60"/>
  <c r="A52" i="60"/>
  <c r="A53" i="60"/>
  <c r="A54" i="60"/>
  <c r="A55" i="60"/>
  <c r="A56" i="60"/>
  <c r="A57" i="60"/>
  <c r="A58" i="60"/>
  <c r="A59" i="60"/>
  <c r="A60" i="60"/>
  <c r="A61" i="60"/>
  <c r="A62" i="60"/>
  <c r="A63" i="60"/>
  <c r="A64" i="60"/>
  <c r="A65" i="60"/>
  <c r="A66" i="60"/>
  <c r="A67" i="60"/>
  <c r="A68" i="60"/>
  <c r="A69" i="60"/>
  <c r="A70" i="60"/>
  <c r="A71" i="60"/>
  <c r="A72" i="60"/>
  <c r="A73" i="60"/>
  <c r="A74" i="60"/>
  <c r="A75" i="60"/>
  <c r="A76" i="60"/>
  <c r="A77" i="60"/>
  <c r="A78" i="60"/>
  <c r="A79" i="60"/>
  <c r="A80" i="60"/>
  <c r="A81" i="60"/>
  <c r="A82" i="60"/>
  <c r="A83" i="60"/>
  <c r="A84" i="60"/>
  <c r="A85" i="60"/>
  <c r="A86" i="60"/>
  <c r="A87" i="60"/>
  <c r="A88" i="60"/>
  <c r="A89" i="60"/>
  <c r="A90" i="60"/>
  <c r="A91" i="60"/>
  <c r="A92" i="60"/>
  <c r="A93" i="60"/>
  <c r="A94" i="60"/>
  <c r="A95" i="60"/>
  <c r="A96" i="60"/>
  <c r="A97" i="60"/>
  <c r="A98" i="60"/>
  <c r="A99" i="60"/>
  <c r="A100" i="60"/>
  <c r="A101" i="60"/>
  <c r="A102" i="60"/>
  <c r="A103" i="60"/>
  <c r="I314" i="2"/>
  <c r="J314" i="2" s="1"/>
  <c r="I331" i="2"/>
  <c r="J331" i="2" s="1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J349" i="2"/>
  <c r="A6" i="77"/>
  <c r="A7" i="77"/>
  <c r="A8" i="77"/>
  <c r="A9" i="77"/>
  <c r="A6" i="50"/>
  <c r="A11" i="50"/>
  <c r="A12" i="50"/>
  <c r="A13" i="50"/>
  <c r="A14" i="50"/>
  <c r="A15" i="50"/>
  <c r="A16" i="50"/>
  <c r="A17" i="50"/>
  <c r="A18" i="50"/>
  <c r="A19" i="50"/>
  <c r="A20" i="50"/>
  <c r="A21" i="50"/>
  <c r="A22" i="50"/>
  <c r="A23" i="50"/>
  <c r="A7" i="55"/>
  <c r="A8" i="55"/>
  <c r="A9" i="55"/>
  <c r="A10" i="55"/>
  <c r="A11" i="55"/>
  <c r="A12" i="55"/>
  <c r="A13" i="55"/>
  <c r="A14" i="55"/>
  <c r="A15" i="55"/>
  <c r="A16" i="55"/>
  <c r="A17" i="55"/>
  <c r="A18" i="55"/>
  <c r="A19" i="55"/>
  <c r="I8" i="55"/>
  <c r="J8" i="55" s="1"/>
  <c r="I9" i="55"/>
  <c r="J9" i="55" s="1"/>
  <c r="I10" i="55"/>
  <c r="J10" i="55" s="1"/>
  <c r="I11" i="55"/>
  <c r="J11" i="55" s="1"/>
  <c r="I12" i="55"/>
  <c r="J12" i="55" s="1"/>
  <c r="I13" i="55"/>
  <c r="J13" i="55" s="1"/>
  <c r="A13" i="80"/>
  <c r="A14" i="80"/>
  <c r="A15" i="80"/>
  <c r="A16" i="80"/>
  <c r="A17" i="80"/>
  <c r="A18" i="80"/>
  <c r="A19" i="80"/>
  <c r="A20" i="80"/>
  <c r="A21" i="80"/>
  <c r="A22" i="80"/>
  <c r="A6" i="70"/>
  <c r="A7" i="70"/>
  <c r="A8" i="70"/>
  <c r="A15" i="70"/>
  <c r="A16" i="70"/>
  <c r="A17" i="70"/>
  <c r="A18" i="70"/>
  <c r="A19" i="70"/>
  <c r="A20" i="70"/>
  <c r="A21" i="70"/>
  <c r="A22" i="70"/>
  <c r="A23" i="70"/>
  <c r="A24" i="70"/>
  <c r="A25" i="70"/>
  <c r="A26" i="70"/>
  <c r="A27" i="70"/>
  <c r="A28" i="70"/>
  <c r="A29" i="70"/>
  <c r="A30" i="70"/>
  <c r="A31" i="70"/>
  <c r="A32" i="70"/>
  <c r="A33" i="70"/>
  <c r="A34" i="70"/>
  <c r="A35" i="70"/>
  <c r="A36" i="70"/>
  <c r="A37" i="70"/>
  <c r="A38" i="70"/>
  <c r="A39" i="70"/>
  <c r="A40" i="70"/>
  <c r="A11" i="76"/>
  <c r="A12" i="76"/>
  <c r="A13" i="76"/>
  <c r="A14" i="76"/>
  <c r="A15" i="76"/>
  <c r="A16" i="76"/>
  <c r="A17" i="76"/>
  <c r="A18" i="76"/>
  <c r="A19" i="76"/>
  <c r="A20" i="76"/>
  <c r="A21" i="76"/>
  <c r="A22" i="76"/>
  <c r="A23" i="76"/>
  <c r="A24" i="76"/>
  <c r="A25" i="76"/>
  <c r="A26" i="76"/>
  <c r="A27" i="76"/>
  <c r="A28" i="76"/>
  <c r="A6" i="75"/>
  <c r="A7" i="75"/>
  <c r="A8" i="75"/>
  <c r="A9" i="75"/>
  <c r="A10" i="75"/>
  <c r="A11" i="75"/>
  <c r="A12" i="75"/>
  <c r="A13" i="75"/>
  <c r="A14" i="75"/>
  <c r="A15" i="75"/>
  <c r="A16" i="75"/>
  <c r="A17" i="75"/>
  <c r="A18" i="75"/>
  <c r="A19" i="75"/>
  <c r="A20" i="75"/>
  <c r="A21" i="75"/>
  <c r="A22" i="75"/>
  <c r="A23" i="75"/>
  <c r="A24" i="75"/>
  <c r="A25" i="75"/>
  <c r="A26" i="75"/>
  <c r="A27" i="75"/>
  <c r="A28" i="75"/>
  <c r="A29" i="75"/>
  <c r="A30" i="75"/>
  <c r="A31" i="75"/>
  <c r="A32" i="75"/>
  <c r="A33" i="75"/>
  <c r="A34" i="75"/>
  <c r="A35" i="75"/>
  <c r="A11" i="82"/>
  <c r="A12" i="82"/>
  <c r="A13" i="82"/>
  <c r="A14" i="82"/>
  <c r="A15" i="82"/>
  <c r="A16" i="82"/>
  <c r="A17" i="82"/>
  <c r="A18" i="82"/>
  <c r="A19" i="82"/>
  <c r="A20" i="82"/>
  <c r="A6" i="74"/>
  <c r="A7" i="74"/>
  <c r="A8" i="74"/>
  <c r="A9" i="74"/>
  <c r="A10" i="74"/>
  <c r="A11" i="74"/>
  <c r="A12" i="74"/>
  <c r="A13" i="74"/>
  <c r="A14" i="74"/>
  <c r="A15" i="74"/>
  <c r="A16" i="74"/>
  <c r="A17" i="74"/>
  <c r="A18" i="74"/>
  <c r="A19" i="74"/>
  <c r="A20" i="74"/>
  <c r="A21" i="74"/>
  <c r="A22" i="74"/>
  <c r="A23" i="74"/>
  <c r="A24" i="74"/>
  <c r="A25" i="74"/>
  <c r="A26" i="74"/>
  <c r="A27" i="74"/>
  <c r="A28" i="74"/>
  <c r="A29" i="74"/>
  <c r="A30" i="74"/>
  <c r="A31" i="74"/>
  <c r="A32" i="74"/>
  <c r="A33" i="74"/>
  <c r="A34" i="74"/>
  <c r="A35" i="74"/>
  <c r="A36" i="74"/>
  <c r="A37" i="74"/>
  <c r="A6" i="56"/>
  <c r="A7" i="56"/>
  <c r="A8" i="56"/>
  <c r="A9" i="56"/>
  <c r="A10" i="56"/>
  <c r="A11" i="56"/>
  <c r="A12" i="56"/>
  <c r="A13" i="56"/>
  <c r="A6" i="57"/>
  <c r="A7" i="57"/>
  <c r="A8" i="57"/>
  <c r="A11" i="58"/>
  <c r="A12" i="58"/>
  <c r="A13" i="58"/>
  <c r="A14" i="58"/>
  <c r="A15" i="58"/>
  <c r="A16" i="58"/>
  <c r="A17" i="58"/>
  <c r="A18" i="58"/>
  <c r="A19" i="58"/>
  <c r="A20" i="58"/>
  <c r="A21" i="58"/>
  <c r="A22" i="58"/>
  <c r="A23" i="58"/>
  <c r="A24" i="58"/>
  <c r="A25" i="58"/>
  <c r="A26" i="58"/>
  <c r="A27" i="58"/>
  <c r="A28" i="58"/>
  <c r="A29" i="58"/>
  <c r="A30" i="58"/>
  <c r="A31" i="58"/>
  <c r="A32" i="58"/>
  <c r="A33" i="58"/>
  <c r="A34" i="58"/>
  <c r="A6" i="64"/>
  <c r="A7" i="64"/>
  <c r="A8" i="64"/>
  <c r="A9" i="64"/>
  <c r="A11" i="64"/>
  <c r="A12" i="64"/>
  <c r="A13" i="64"/>
  <c r="A14" i="64"/>
  <c r="J17" i="81"/>
  <c r="A7" i="32"/>
  <c r="A8" i="32"/>
  <c r="A9" i="32"/>
  <c r="A10" i="32"/>
  <c r="A11" i="32"/>
  <c r="A12" i="32"/>
  <c r="A13" i="32"/>
  <c r="A14" i="32"/>
  <c r="A15" i="32"/>
  <c r="A6" i="32"/>
  <c r="A54" i="5"/>
  <c r="A57" i="5"/>
  <c r="A55" i="5"/>
  <c r="A52" i="5"/>
  <c r="A67" i="5"/>
  <c r="I20" i="81"/>
  <c r="J20" i="81" s="1"/>
  <c r="I84" i="2"/>
  <c r="I26" i="5"/>
  <c r="I11" i="5"/>
  <c r="J11" i="5" s="1"/>
  <c r="J339" i="2"/>
  <c r="J338" i="2"/>
  <c r="J18" i="81"/>
  <c r="I329" i="2"/>
  <c r="J329" i="2" s="1"/>
  <c r="I328" i="2"/>
  <c r="J328" i="2" s="1"/>
  <c r="J319" i="2"/>
  <c r="J318" i="2"/>
  <c r="J317" i="2"/>
  <c r="J322" i="2"/>
  <c r="I203" i="2"/>
  <c r="J203" i="2" s="1"/>
  <c r="J32" i="5"/>
  <c r="H4" i="79"/>
  <c r="I6" i="82"/>
  <c r="J6" i="82" s="1"/>
  <c r="I7" i="82"/>
  <c r="J7" i="82" s="1"/>
  <c r="I8" i="82"/>
  <c r="J8" i="82" s="1"/>
  <c r="I9" i="82"/>
  <c r="J9" i="82" s="1"/>
  <c r="I10" i="82"/>
  <c r="J10" i="82" s="1"/>
  <c r="I11" i="82"/>
  <c r="J11" i="82" s="1"/>
  <c r="I12" i="82"/>
  <c r="J12" i="82" s="1"/>
  <c r="I13" i="82"/>
  <c r="J13" i="82" s="1"/>
  <c r="I14" i="82"/>
  <c r="J14" i="82" s="1"/>
  <c r="I15" i="82"/>
  <c r="J15" i="82" s="1"/>
  <c r="I16" i="82"/>
  <c r="J16" i="82" s="1"/>
  <c r="I17" i="82"/>
  <c r="J17" i="82" s="1"/>
  <c r="I18" i="82"/>
  <c r="J18" i="82" s="1"/>
  <c r="I19" i="82"/>
  <c r="J19" i="82" s="1"/>
  <c r="I20" i="82"/>
  <c r="J20" i="82" s="1"/>
  <c r="J15" i="81"/>
  <c r="J16" i="81"/>
  <c r="J19" i="81"/>
  <c r="J21" i="81"/>
  <c r="J22" i="81"/>
  <c r="J23" i="81"/>
  <c r="J24" i="81"/>
  <c r="J25" i="81"/>
  <c r="J26" i="81"/>
  <c r="J27" i="81"/>
  <c r="J28" i="81"/>
  <c r="J29" i="81"/>
  <c r="J30" i="81"/>
  <c r="J31" i="81"/>
  <c r="J32" i="81"/>
  <c r="J33" i="81"/>
  <c r="J34" i="81"/>
  <c r="J35" i="81"/>
  <c r="J36" i="81"/>
  <c r="J37" i="81"/>
  <c r="J306" i="2"/>
  <c r="J6" i="71"/>
  <c r="J219" i="2"/>
  <c r="J221" i="2"/>
  <c r="J220" i="2"/>
  <c r="J218" i="2"/>
  <c r="J217" i="2"/>
  <c r="J214" i="2"/>
  <c r="J213" i="2"/>
  <c r="J212" i="2"/>
  <c r="I6" i="80"/>
  <c r="J6" i="80" s="1"/>
  <c r="I7" i="80"/>
  <c r="J7" i="80" s="1"/>
  <c r="I8" i="80"/>
  <c r="J8" i="80" s="1"/>
  <c r="I9" i="80"/>
  <c r="J9" i="80" s="1"/>
  <c r="I10" i="80"/>
  <c r="J10" i="80" s="1"/>
  <c r="I11" i="80"/>
  <c r="J11" i="80" s="1"/>
  <c r="I12" i="80"/>
  <c r="J12" i="80" s="1"/>
  <c r="I13" i="80"/>
  <c r="J13" i="80" s="1"/>
  <c r="I14" i="80"/>
  <c r="J14" i="80" s="1"/>
  <c r="I15" i="80"/>
  <c r="J15" i="80" s="1"/>
  <c r="I16" i="80"/>
  <c r="J16" i="80" s="1"/>
  <c r="I17" i="80"/>
  <c r="J17" i="80" s="1"/>
  <c r="I18" i="80"/>
  <c r="J18" i="80" s="1"/>
  <c r="I19" i="80"/>
  <c r="J19" i="80" s="1"/>
  <c r="I20" i="80"/>
  <c r="J20" i="80" s="1"/>
  <c r="I21" i="80"/>
  <c r="J21" i="80" s="1"/>
  <c r="I22" i="80"/>
  <c r="J22" i="80" s="1"/>
  <c r="I293" i="2"/>
  <c r="J293" i="2" s="1"/>
  <c r="I295" i="2"/>
  <c r="J295" i="2" s="1"/>
  <c r="J268" i="2"/>
  <c r="J289" i="2"/>
  <c r="J287" i="2"/>
  <c r="H4" i="82"/>
  <c r="I272" i="2"/>
  <c r="J272" i="2" s="1"/>
  <c r="I269" i="2"/>
  <c r="J8" i="81"/>
  <c r="J7" i="81"/>
  <c r="J6" i="81"/>
  <c r="J11" i="81"/>
  <c r="J10" i="81"/>
  <c r="I9" i="81"/>
  <c r="J9" i="81" s="1"/>
  <c r="J273" i="2"/>
  <c r="J14" i="81"/>
  <c r="J13" i="81"/>
  <c r="I12" i="81"/>
  <c r="J12" i="81" s="1"/>
  <c r="H4" i="81"/>
  <c r="J250" i="2"/>
  <c r="J249" i="2"/>
  <c r="I275" i="2"/>
  <c r="J275" i="2" s="1"/>
  <c r="I277" i="2"/>
  <c r="J277" i="2" s="1"/>
  <c r="J276" i="2"/>
  <c r="J274" i="2"/>
  <c r="J267" i="2"/>
  <c r="J263" i="2"/>
  <c r="I266" i="2"/>
  <c r="J266" i="2" s="1"/>
  <c r="I265" i="2"/>
  <c r="J265" i="2" s="1"/>
  <c r="I25" i="5"/>
  <c r="J25" i="5" s="1"/>
  <c r="I258" i="2"/>
  <c r="J258" i="2" s="1"/>
  <c r="I90" i="2"/>
  <c r="J90" i="2" s="1"/>
  <c r="I91" i="2"/>
  <c r="J91" i="2" s="1"/>
  <c r="I251" i="2"/>
  <c r="J251" i="2" s="1"/>
  <c r="H4" i="80"/>
  <c r="J10" i="79"/>
  <c r="J238" i="2"/>
  <c r="J102" i="2"/>
  <c r="H4" i="67"/>
  <c r="J225" i="2"/>
  <c r="J208" i="2"/>
  <c r="I199" i="2"/>
  <c r="J199" i="2" s="1"/>
  <c r="I198" i="2"/>
  <c r="J198" i="2" s="1"/>
  <c r="I197" i="2"/>
  <c r="J197" i="2" s="1"/>
  <c r="I186" i="2"/>
  <c r="I187" i="2"/>
  <c r="J187" i="2" s="1"/>
  <c r="I79" i="2"/>
  <c r="I178" i="2"/>
  <c r="J178" i="2" s="1"/>
  <c r="J137" i="2"/>
  <c r="H3" i="77"/>
  <c r="I9" i="77"/>
  <c r="J9" i="77" s="1"/>
  <c r="J8" i="77"/>
  <c r="I7" i="77"/>
  <c r="J7" i="77" s="1"/>
  <c r="I6" i="77"/>
  <c r="J6" i="77" s="1"/>
  <c r="H4" i="77"/>
  <c r="J171" i="2"/>
  <c r="J170" i="2"/>
  <c r="J169" i="2"/>
  <c r="J168" i="2"/>
  <c r="J155" i="2"/>
  <c r="I28" i="76"/>
  <c r="J28" i="76" s="1"/>
  <c r="I27" i="76"/>
  <c r="J27" i="76" s="1"/>
  <c r="J26" i="76"/>
  <c r="J25" i="76"/>
  <c r="J24" i="76"/>
  <c r="J23" i="76"/>
  <c r="J22" i="76"/>
  <c r="J21" i="76"/>
  <c r="J20" i="76"/>
  <c r="J19" i="76"/>
  <c r="J18" i="76"/>
  <c r="J17" i="76"/>
  <c r="J16" i="76"/>
  <c r="J15" i="76"/>
  <c r="J14" i="76"/>
  <c r="J13" i="76"/>
  <c r="J12" i="76"/>
  <c r="J11" i="76"/>
  <c r="J10" i="76"/>
  <c r="J9" i="76"/>
  <c r="J8" i="76"/>
  <c r="J7" i="76"/>
  <c r="J6" i="76"/>
  <c r="I164" i="2"/>
  <c r="J164" i="2" s="1"/>
  <c r="I149" i="2"/>
  <c r="J149" i="2" s="1"/>
  <c r="I161" i="2"/>
  <c r="J161" i="2" s="1"/>
  <c r="I162" i="2"/>
  <c r="J162" i="2" s="1"/>
  <c r="I151" i="2"/>
  <c r="I160" i="2"/>
  <c r="J160" i="2" s="1"/>
  <c r="I153" i="2"/>
  <c r="J153" i="2" s="1"/>
  <c r="I6" i="60"/>
  <c r="J6" i="60" s="1"/>
  <c r="I7" i="60"/>
  <c r="J7" i="60" s="1"/>
  <c r="I8" i="60"/>
  <c r="J8" i="60" s="1"/>
  <c r="I9" i="60"/>
  <c r="J9" i="60" s="1"/>
  <c r="I10" i="60"/>
  <c r="J10" i="60" s="1"/>
  <c r="I11" i="60"/>
  <c r="J11" i="60" s="1"/>
  <c r="I12" i="60"/>
  <c r="J12" i="60" s="1"/>
  <c r="I13" i="60"/>
  <c r="J13" i="60" s="1"/>
  <c r="I14" i="60"/>
  <c r="J14" i="60" s="1"/>
  <c r="I15" i="60"/>
  <c r="J15" i="60" s="1"/>
  <c r="I16" i="60"/>
  <c r="J16" i="60" s="1"/>
  <c r="I17" i="60"/>
  <c r="J17" i="60" s="1"/>
  <c r="I18" i="60"/>
  <c r="J18" i="60" s="1"/>
  <c r="I19" i="60"/>
  <c r="J19" i="60" s="1"/>
  <c r="I20" i="60"/>
  <c r="J20" i="60" s="1"/>
  <c r="I21" i="60"/>
  <c r="J21" i="60" s="1"/>
  <c r="I22" i="60"/>
  <c r="J22" i="60" s="1"/>
  <c r="I23" i="60"/>
  <c r="J23" i="60" s="1"/>
  <c r="I24" i="60"/>
  <c r="J24" i="60" s="1"/>
  <c r="I25" i="60"/>
  <c r="J25" i="60" s="1"/>
  <c r="I26" i="60"/>
  <c r="J26" i="60" s="1"/>
  <c r="I27" i="60"/>
  <c r="J27" i="60" s="1"/>
  <c r="J105" i="2"/>
  <c r="I35" i="75"/>
  <c r="J35" i="75" s="1"/>
  <c r="J34" i="75"/>
  <c r="J33" i="75"/>
  <c r="J32" i="75"/>
  <c r="J31" i="75"/>
  <c r="J30" i="75"/>
  <c r="J29" i="75"/>
  <c r="J28" i="75"/>
  <c r="J27" i="75"/>
  <c r="J26" i="75"/>
  <c r="J25" i="75"/>
  <c r="J24" i="75"/>
  <c r="J23" i="75"/>
  <c r="J22" i="75"/>
  <c r="J21" i="75"/>
  <c r="J20" i="75"/>
  <c r="J19" i="75"/>
  <c r="J18" i="75"/>
  <c r="J17" i="75"/>
  <c r="J16" i="75"/>
  <c r="J15" i="75"/>
  <c r="J14" i="75"/>
  <c r="J13" i="75"/>
  <c r="J12" i="75"/>
  <c r="J11" i="75"/>
  <c r="J10" i="75"/>
  <c r="J9" i="75"/>
  <c r="J8" i="75"/>
  <c r="J7" i="75"/>
  <c r="H4" i="75"/>
  <c r="H2" i="45"/>
  <c r="J147" i="2"/>
  <c r="I142" i="2"/>
  <c r="J142" i="2" s="1"/>
  <c r="I140" i="2"/>
  <c r="J140" i="2" s="1"/>
  <c r="J139" i="2"/>
  <c r="H2" i="60"/>
  <c r="I37" i="74"/>
  <c r="J37" i="74" s="1"/>
  <c r="I36" i="74"/>
  <c r="J36" i="74" s="1"/>
  <c r="I35" i="74"/>
  <c r="J35" i="74" s="1"/>
  <c r="I34" i="74"/>
  <c r="J34" i="74" s="1"/>
  <c r="J33" i="74"/>
  <c r="J32" i="74"/>
  <c r="J31" i="74"/>
  <c r="J30" i="74"/>
  <c r="J29" i="74"/>
  <c r="J28" i="74"/>
  <c r="J27" i="74"/>
  <c r="J26" i="74"/>
  <c r="J25" i="74"/>
  <c r="J24" i="74"/>
  <c r="J23" i="74"/>
  <c r="J22" i="74"/>
  <c r="J21" i="74"/>
  <c r="J20" i="74"/>
  <c r="J19" i="74"/>
  <c r="J18" i="74"/>
  <c r="J17" i="74"/>
  <c r="J16" i="74"/>
  <c r="J15" i="74"/>
  <c r="J14" i="74"/>
  <c r="J13" i="74"/>
  <c r="J12" i="74"/>
  <c r="J11" i="74"/>
  <c r="J10" i="74"/>
  <c r="J9" i="74"/>
  <c r="J8" i="74"/>
  <c r="J7" i="74"/>
  <c r="J6" i="74"/>
  <c r="H4" i="74"/>
  <c r="I111" i="2"/>
  <c r="J111" i="2" s="1"/>
  <c r="I106" i="2"/>
  <c r="I94" i="2"/>
  <c r="J104" i="2"/>
  <c r="J6" i="58"/>
  <c r="I77" i="2"/>
  <c r="J77" i="2" s="1"/>
  <c r="I9" i="5"/>
  <c r="J9" i="5" s="1"/>
  <c r="I10" i="5"/>
  <c r="J10" i="5" s="1"/>
  <c r="I12" i="5"/>
  <c r="J12" i="5" s="1"/>
  <c r="I13" i="5"/>
  <c r="J13" i="5" s="1"/>
  <c r="I18" i="5"/>
  <c r="J18" i="5" s="1"/>
  <c r="I20" i="5"/>
  <c r="J20" i="5" s="1"/>
  <c r="I22" i="5"/>
  <c r="J22" i="5" s="1"/>
  <c r="I23" i="5"/>
  <c r="J23" i="5" s="1"/>
  <c r="I24" i="5"/>
  <c r="J24" i="5" s="1"/>
  <c r="I73" i="2"/>
  <c r="I40" i="70"/>
  <c r="J40" i="70" s="1"/>
  <c r="I39" i="70"/>
  <c r="J39" i="70" s="1"/>
  <c r="I38" i="70"/>
  <c r="J38" i="70" s="1"/>
  <c r="J37" i="70"/>
  <c r="I36" i="70"/>
  <c r="J36" i="70" s="1"/>
  <c r="I35" i="70"/>
  <c r="J35" i="70" s="1"/>
  <c r="I34" i="70"/>
  <c r="J34" i="70" s="1"/>
  <c r="I33" i="70"/>
  <c r="J33" i="70" s="1"/>
  <c r="I32" i="70"/>
  <c r="J32" i="70" s="1"/>
  <c r="J31" i="70"/>
  <c r="J30" i="70"/>
  <c r="J29" i="70"/>
  <c r="J28" i="70"/>
  <c r="J27" i="70"/>
  <c r="J26" i="70"/>
  <c r="J25" i="70"/>
  <c r="J24" i="70"/>
  <c r="J23" i="70"/>
  <c r="J22" i="70"/>
  <c r="J21" i="70"/>
  <c r="J20" i="70"/>
  <c r="J19" i="70"/>
  <c r="J18" i="70"/>
  <c r="J17" i="70"/>
  <c r="J16" i="70"/>
  <c r="J15" i="70"/>
  <c r="J14" i="70"/>
  <c r="J13" i="70"/>
  <c r="J12" i="70"/>
  <c r="J11" i="70"/>
  <c r="J10" i="70"/>
  <c r="J9" i="70"/>
  <c r="J8" i="70"/>
  <c r="J7" i="70"/>
  <c r="J6" i="70"/>
  <c r="H4" i="70"/>
  <c r="I523" i="2"/>
  <c r="J523" i="2" s="1"/>
  <c r="I522" i="2"/>
  <c r="J522" i="2" s="1"/>
  <c r="I521" i="2"/>
  <c r="J521" i="2" s="1"/>
  <c r="I520" i="2"/>
  <c r="J520" i="2" s="1"/>
  <c r="I519" i="2"/>
  <c r="J519" i="2" s="1"/>
  <c r="I518" i="2"/>
  <c r="J518" i="2" s="1"/>
  <c r="I517" i="2"/>
  <c r="J517" i="2" s="1"/>
  <c r="I516" i="2"/>
  <c r="J516" i="2" s="1"/>
  <c r="I515" i="2"/>
  <c r="J515" i="2" s="1"/>
  <c r="I514" i="2"/>
  <c r="J514" i="2" s="1"/>
  <c r="I513" i="2"/>
  <c r="J513" i="2" s="1"/>
  <c r="I512" i="2"/>
  <c r="J512" i="2" s="1"/>
  <c r="I511" i="2"/>
  <c r="J511" i="2" s="1"/>
  <c r="I510" i="2"/>
  <c r="J510" i="2" s="1"/>
  <c r="I509" i="2"/>
  <c r="J509" i="2" s="1"/>
  <c r="I508" i="2"/>
  <c r="J508" i="2" s="1"/>
  <c r="I507" i="2"/>
  <c r="J507" i="2" s="1"/>
  <c r="I506" i="2"/>
  <c r="J506" i="2" s="1"/>
  <c r="I505" i="2"/>
  <c r="J505" i="2" s="1"/>
  <c r="I504" i="2"/>
  <c r="J504" i="2" s="1"/>
  <c r="I503" i="2"/>
  <c r="J503" i="2" s="1"/>
  <c r="I502" i="2"/>
  <c r="J502" i="2" s="1"/>
  <c r="I501" i="2"/>
  <c r="J501" i="2" s="1"/>
  <c r="I500" i="2"/>
  <c r="J500" i="2" s="1"/>
  <c r="I499" i="2"/>
  <c r="J499" i="2" s="1"/>
  <c r="I498" i="2"/>
  <c r="J498" i="2" s="1"/>
  <c r="I497" i="2"/>
  <c r="J497" i="2" s="1"/>
  <c r="I496" i="2"/>
  <c r="J496" i="2" s="1"/>
  <c r="I495" i="2"/>
  <c r="J495" i="2" s="1"/>
  <c r="I494" i="2"/>
  <c r="J494" i="2" s="1"/>
  <c r="I493" i="2"/>
  <c r="J493" i="2" s="1"/>
  <c r="I492" i="2"/>
  <c r="J492" i="2" s="1"/>
  <c r="I491" i="2"/>
  <c r="J491" i="2" s="1"/>
  <c r="I490" i="2"/>
  <c r="J490" i="2" s="1"/>
  <c r="I489" i="2"/>
  <c r="J489" i="2" s="1"/>
  <c r="I488" i="2"/>
  <c r="J488" i="2" s="1"/>
  <c r="I487" i="2"/>
  <c r="J487" i="2" s="1"/>
  <c r="I486" i="2"/>
  <c r="J486" i="2" s="1"/>
  <c r="I485" i="2"/>
  <c r="J485" i="2" s="1"/>
  <c r="I484" i="2"/>
  <c r="J484" i="2" s="1"/>
  <c r="I483" i="2"/>
  <c r="J483" i="2" s="1"/>
  <c r="J482" i="2"/>
  <c r="I455" i="2"/>
  <c r="J455" i="2" s="1"/>
  <c r="I454" i="2"/>
  <c r="J454" i="2" s="1"/>
  <c r="I453" i="2"/>
  <c r="J453" i="2" s="1"/>
  <c r="I452" i="2"/>
  <c r="J452" i="2" s="1"/>
  <c r="I451" i="2"/>
  <c r="J451" i="2" s="1"/>
  <c r="J450" i="2"/>
  <c r="J449" i="2"/>
  <c r="I445" i="2"/>
  <c r="J445" i="2" s="1"/>
  <c r="I444" i="2"/>
  <c r="J444" i="2" s="1"/>
  <c r="I428" i="2"/>
  <c r="J428" i="2" s="1"/>
  <c r="I427" i="2"/>
  <c r="J427" i="2" s="1"/>
  <c r="J426" i="2"/>
  <c r="I425" i="2"/>
  <c r="J425" i="2" s="1"/>
  <c r="I424" i="2"/>
  <c r="J424" i="2" s="1"/>
  <c r="I422" i="2"/>
  <c r="J422" i="2" s="1"/>
  <c r="I421" i="2"/>
  <c r="J421" i="2" s="1"/>
  <c r="I420" i="2"/>
  <c r="J420" i="2" s="1"/>
  <c r="I419" i="2"/>
  <c r="J419" i="2" s="1"/>
  <c r="I418" i="2"/>
  <c r="J418" i="2" s="1"/>
  <c r="J417" i="2"/>
  <c r="J416" i="2"/>
  <c r="I414" i="2"/>
  <c r="J414" i="2" s="1"/>
  <c r="I412" i="2"/>
  <c r="J412" i="2" s="1"/>
  <c r="I411" i="2"/>
  <c r="J411" i="2" s="1"/>
  <c r="I410" i="2"/>
  <c r="J410" i="2" s="1"/>
  <c r="J409" i="2"/>
  <c r="J408" i="2"/>
  <c r="J407" i="2"/>
  <c r="I406" i="2"/>
  <c r="J406" i="2" s="1"/>
  <c r="I405" i="2"/>
  <c r="J405" i="2" s="1"/>
  <c r="I404" i="2"/>
  <c r="J404" i="2" s="1"/>
  <c r="J403" i="2"/>
  <c r="J402" i="2"/>
  <c r="J401" i="2"/>
  <c r="I400" i="2"/>
  <c r="J400" i="2" s="1"/>
  <c r="I398" i="2"/>
  <c r="J398" i="2" s="1"/>
  <c r="J397" i="2"/>
  <c r="J396" i="2"/>
  <c r="J390" i="2"/>
  <c r="J391" i="2"/>
  <c r="J393" i="2"/>
  <c r="J392" i="2"/>
  <c r="J389" i="2"/>
  <c r="J388" i="2"/>
  <c r="J387" i="2"/>
  <c r="I386" i="2"/>
  <c r="J386" i="2" s="1"/>
  <c r="J384" i="2"/>
  <c r="J383" i="2"/>
  <c r="J382" i="2"/>
  <c r="J381" i="2"/>
  <c r="I380" i="2"/>
  <c r="J380" i="2" s="1"/>
  <c r="I376" i="2"/>
  <c r="J376" i="2" s="1"/>
  <c r="I375" i="2"/>
  <c r="J375" i="2" s="1"/>
  <c r="I373" i="2"/>
  <c r="J373" i="2" s="1"/>
  <c r="I372" i="2"/>
  <c r="J372" i="2" s="1"/>
  <c r="I371" i="2"/>
  <c r="J371" i="2" s="1"/>
  <c r="I377" i="2"/>
  <c r="J377" i="2" s="1"/>
  <c r="I379" i="2"/>
  <c r="J379" i="2" s="1"/>
  <c r="I378" i="2"/>
  <c r="J378" i="2" s="1"/>
  <c r="I369" i="2"/>
  <c r="J369" i="2" s="1"/>
  <c r="I366" i="2"/>
  <c r="J366" i="2" s="1"/>
  <c r="J368" i="2"/>
  <c r="J367" i="2"/>
  <c r="J363" i="2"/>
  <c r="J365" i="2"/>
  <c r="J364" i="2"/>
  <c r="J362" i="2"/>
  <c r="J361" i="2"/>
  <c r="J359" i="2"/>
  <c r="J360" i="2"/>
  <c r="J356" i="2"/>
  <c r="J358" i="2"/>
  <c r="J357" i="2"/>
  <c r="J353" i="2"/>
  <c r="I350" i="2"/>
  <c r="J350" i="2" s="1"/>
  <c r="I348" i="2"/>
  <c r="J348" i="2" s="1"/>
  <c r="J355" i="2"/>
  <c r="J354" i="2"/>
  <c r="I352" i="2"/>
  <c r="J352" i="2" s="1"/>
  <c r="I351" i="2"/>
  <c r="J351" i="2" s="1"/>
  <c r="I292" i="2"/>
  <c r="J292" i="2" s="1"/>
  <c r="I254" i="2"/>
  <c r="J254" i="2" s="1"/>
  <c r="I244" i="2"/>
  <c r="J244" i="2" s="1"/>
  <c r="I184" i="2"/>
  <c r="J184" i="2" s="1"/>
  <c r="I347" i="2"/>
  <c r="J347" i="2" s="1"/>
  <c r="J346" i="2"/>
  <c r="J345" i="2"/>
  <c r="J343" i="2"/>
  <c r="J344" i="2"/>
  <c r="J342" i="2"/>
  <c r="J341" i="2"/>
  <c r="J340" i="2"/>
  <c r="J270" i="2"/>
  <c r="J337" i="2"/>
  <c r="J336" i="2"/>
  <c r="J335" i="2"/>
  <c r="J326" i="2"/>
  <c r="J325" i="2"/>
  <c r="I334" i="2"/>
  <c r="J334" i="2" s="1"/>
  <c r="I333" i="2"/>
  <c r="J333" i="2" s="1"/>
  <c r="I332" i="2"/>
  <c r="J332" i="2" s="1"/>
  <c r="I327" i="2"/>
  <c r="J327" i="2" s="1"/>
  <c r="J330" i="2"/>
  <c r="I324" i="2"/>
  <c r="J324" i="2" s="1"/>
  <c r="J320" i="2"/>
  <c r="I323" i="2"/>
  <c r="J323" i="2" s="1"/>
  <c r="J321" i="2"/>
  <c r="I315" i="2"/>
  <c r="J315" i="2" s="1"/>
  <c r="J316" i="2"/>
  <c r="J313" i="2"/>
  <c r="J312" i="2"/>
  <c r="J311" i="2"/>
  <c r="J310" i="2"/>
  <c r="J309" i="2"/>
  <c r="J307" i="2"/>
  <c r="J308" i="2"/>
  <c r="I305" i="2"/>
  <c r="J305" i="2" s="1"/>
  <c r="I304" i="2"/>
  <c r="J304" i="2" s="1"/>
  <c r="J303" i="2"/>
  <c r="I301" i="2"/>
  <c r="J301" i="2" s="1"/>
  <c r="I299" i="2"/>
  <c r="J299" i="2" s="1"/>
  <c r="I296" i="2"/>
  <c r="J296" i="2" s="1"/>
  <c r="I294" i="2"/>
  <c r="J294" i="2" s="1"/>
  <c r="J291" i="2"/>
  <c r="J290" i="2"/>
  <c r="J288" i="2"/>
  <c r="J286" i="2"/>
  <c r="I284" i="2"/>
  <c r="J284" i="2" s="1"/>
  <c r="J285" i="2"/>
  <c r="J283" i="2"/>
  <c r="I282" i="2"/>
  <c r="J282" i="2" s="1"/>
  <c r="I281" i="2"/>
  <c r="J281" i="2" s="1"/>
  <c r="J280" i="2"/>
  <c r="J279" i="2"/>
  <c r="J278" i="2"/>
  <c r="J271" i="2"/>
  <c r="J260" i="2"/>
  <c r="J262" i="2"/>
  <c r="J261" i="2"/>
  <c r="J259" i="2"/>
  <c r="I264" i="2"/>
  <c r="J264" i="2" s="1"/>
  <c r="J256" i="2"/>
  <c r="I257" i="2"/>
  <c r="J257" i="2" s="1"/>
  <c r="I253" i="2"/>
  <c r="J253" i="2" s="1"/>
  <c r="J252" i="2"/>
  <c r="J255" i="2"/>
  <c r="I166" i="2"/>
  <c r="J166" i="2" s="1"/>
  <c r="J248" i="2"/>
  <c r="J247" i="2"/>
  <c r="J245" i="2"/>
  <c r="J243" i="2"/>
  <c r="I242" i="2"/>
  <c r="J242" i="2" s="1"/>
  <c r="J239" i="2"/>
  <c r="J241" i="2"/>
  <c r="J240" i="2"/>
  <c r="J235" i="2"/>
  <c r="I237" i="2"/>
  <c r="J237" i="2" s="1"/>
  <c r="I236" i="2"/>
  <c r="J236" i="2" s="1"/>
  <c r="J227" i="2"/>
  <c r="I234" i="2"/>
  <c r="J234" i="2" s="1"/>
  <c r="I233" i="2"/>
  <c r="J233" i="2" s="1"/>
  <c r="I232" i="2"/>
  <c r="J232" i="2" s="1"/>
  <c r="I231" i="2"/>
  <c r="J231" i="2" s="1"/>
  <c r="I230" i="2"/>
  <c r="J230" i="2" s="1"/>
  <c r="I229" i="2"/>
  <c r="J229" i="2" s="1"/>
  <c r="I228" i="2"/>
  <c r="J228" i="2" s="1"/>
  <c r="J226" i="2"/>
  <c r="I224" i="2"/>
  <c r="J224" i="2" s="1"/>
  <c r="J216" i="2"/>
  <c r="J215" i="2"/>
  <c r="J211" i="2"/>
  <c r="J210" i="2"/>
  <c r="J209" i="2"/>
  <c r="J207" i="2"/>
  <c r="J206" i="2"/>
  <c r="J204" i="2"/>
  <c r="J205" i="2"/>
  <c r="I202" i="2"/>
  <c r="J202" i="2" s="1"/>
  <c r="I201" i="2"/>
  <c r="J201" i="2" s="1"/>
  <c r="I200" i="2"/>
  <c r="J200" i="2" s="1"/>
  <c r="I196" i="2"/>
  <c r="J196" i="2" s="1"/>
  <c r="J195" i="2"/>
  <c r="J192" i="2"/>
  <c r="J190" i="2"/>
  <c r="J191" i="2"/>
  <c r="I193" i="2"/>
  <c r="J193" i="2" s="1"/>
  <c r="J194" i="2"/>
  <c r="J189" i="2"/>
  <c r="J185" i="2"/>
  <c r="I188" i="2"/>
  <c r="J188" i="2" s="1"/>
  <c r="J181" i="2"/>
  <c r="J182" i="2"/>
  <c r="J183" i="2"/>
  <c r="J180" i="2"/>
  <c r="I179" i="2"/>
  <c r="J179" i="2" s="1"/>
  <c r="J177" i="2"/>
  <c r="J176" i="2"/>
  <c r="I175" i="2"/>
  <c r="J175" i="2" s="1"/>
  <c r="J174" i="2"/>
  <c r="I173" i="2"/>
  <c r="J173" i="2" s="1"/>
  <c r="J172" i="2"/>
  <c r="J167" i="2"/>
  <c r="J165" i="2"/>
  <c r="J163" i="2"/>
  <c r="J157" i="2"/>
  <c r="J156" i="2"/>
  <c r="J159" i="2"/>
  <c r="J158" i="2"/>
  <c r="J154" i="2"/>
  <c r="I152" i="2"/>
  <c r="J152" i="2" s="1"/>
  <c r="J150" i="2"/>
  <c r="J146" i="2"/>
  <c r="J145" i="2"/>
  <c r="J144" i="2"/>
  <c r="J143" i="2"/>
  <c r="J138" i="2"/>
  <c r="I148" i="2"/>
  <c r="J148" i="2" s="1"/>
  <c r="J141" i="2"/>
  <c r="J136" i="2"/>
  <c r="J133" i="2"/>
  <c r="J134" i="2"/>
  <c r="J135" i="2"/>
  <c r="I103" i="2"/>
  <c r="J103" i="2" s="1"/>
  <c r="I132" i="2"/>
  <c r="J132" i="2" s="1"/>
  <c r="J128" i="2"/>
  <c r="J127" i="2"/>
  <c r="J131" i="2"/>
  <c r="J129" i="2"/>
  <c r="J130" i="2"/>
  <c r="J126" i="2"/>
  <c r="J124" i="2"/>
  <c r="J123" i="2"/>
  <c r="J122" i="2"/>
  <c r="J121" i="2"/>
  <c r="I120" i="2"/>
  <c r="J120" i="2" s="1"/>
  <c r="J119" i="2"/>
  <c r="J118" i="2"/>
  <c r="J117" i="2"/>
  <c r="J110" i="2"/>
  <c r="J109" i="2"/>
  <c r="I114" i="2"/>
  <c r="J114" i="2" s="1"/>
  <c r="I115" i="2"/>
  <c r="J115" i="2" s="1"/>
  <c r="I116" i="2"/>
  <c r="J116" i="2" s="1"/>
  <c r="I113" i="2"/>
  <c r="J113" i="2" s="1"/>
  <c r="I112" i="2"/>
  <c r="J112" i="2" s="1"/>
  <c r="I105" i="2"/>
  <c r="I104" i="2"/>
  <c r="J108" i="2"/>
  <c r="I101" i="2"/>
  <c r="J101" i="2" s="1"/>
  <c r="J97" i="2"/>
  <c r="I100" i="2"/>
  <c r="J100" i="2" s="1"/>
  <c r="I98" i="2"/>
  <c r="J98" i="2" s="1"/>
  <c r="J96" i="2"/>
  <c r="J92" i="2"/>
  <c r="I95" i="2"/>
  <c r="J95" i="2" s="1"/>
  <c r="I88" i="2"/>
  <c r="J88" i="2" s="1"/>
  <c r="I87" i="2"/>
  <c r="J87" i="2" s="1"/>
  <c r="I86" i="2"/>
  <c r="J86" i="2" s="1"/>
  <c r="I85" i="2"/>
  <c r="J85" i="2" s="1"/>
  <c r="I83" i="2"/>
  <c r="J83" i="2" s="1"/>
  <c r="I82" i="2"/>
  <c r="J82" i="2" s="1"/>
  <c r="I81" i="2"/>
  <c r="J81" i="2" s="1"/>
  <c r="I80" i="2"/>
  <c r="J80" i="2" s="1"/>
  <c r="J75" i="2"/>
  <c r="J74" i="2"/>
  <c r="J72" i="2"/>
  <c r="J66" i="2"/>
  <c r="J65" i="2"/>
  <c r="J69" i="2"/>
  <c r="J68" i="2"/>
  <c r="J70" i="2"/>
  <c r="J67" i="2"/>
  <c r="I71" i="2"/>
  <c r="J71" i="2" s="1"/>
  <c r="J76" i="2"/>
  <c r="I15" i="67"/>
  <c r="J15" i="67" s="1"/>
  <c r="I14" i="67"/>
  <c r="J14" i="67" s="1"/>
  <c r="I13" i="67"/>
  <c r="J13" i="67" s="1"/>
  <c r="I12" i="67"/>
  <c r="J12" i="67" s="1"/>
  <c r="I11" i="67"/>
  <c r="J11" i="67" s="1"/>
  <c r="I10" i="67"/>
  <c r="J10" i="67" s="1"/>
  <c r="I8" i="67"/>
  <c r="J8" i="67" s="1"/>
  <c r="I7" i="67"/>
  <c r="J7" i="67" s="1"/>
  <c r="I6" i="67"/>
  <c r="J6" i="67" s="1"/>
  <c r="I93" i="2"/>
  <c r="J93" i="2" s="1"/>
  <c r="I48" i="5"/>
  <c r="J48" i="5" s="1"/>
  <c r="I47" i="5"/>
  <c r="J47" i="5" s="1"/>
  <c r="I46" i="5"/>
  <c r="J46" i="5" s="1"/>
  <c r="J44" i="5"/>
  <c r="I43" i="5"/>
  <c r="J43" i="5" s="1"/>
  <c r="I41" i="5"/>
  <c r="J41" i="5" s="1"/>
  <c r="I38" i="5"/>
  <c r="J38" i="5" s="1"/>
  <c r="I37" i="5"/>
  <c r="J37" i="5" s="1"/>
  <c r="I36" i="5"/>
  <c r="J36" i="5" s="1"/>
  <c r="I35" i="5"/>
  <c r="J35" i="5" s="1"/>
  <c r="I34" i="5"/>
  <c r="J34" i="5" s="1"/>
  <c r="I33" i="5"/>
  <c r="J33" i="5" s="1"/>
  <c r="J31" i="5"/>
  <c r="J30" i="5"/>
  <c r="I29" i="5"/>
  <c r="J29" i="5" s="1"/>
  <c r="I18" i="50"/>
  <c r="J18" i="50" s="1"/>
  <c r="J19" i="50"/>
  <c r="J8" i="32"/>
  <c r="J15" i="50"/>
  <c r="J16" i="50"/>
  <c r="H4" i="64"/>
  <c r="J6" i="45"/>
  <c r="J12" i="58"/>
  <c r="J13" i="58"/>
  <c r="J14" i="58"/>
  <c r="J15" i="58"/>
  <c r="J16" i="58"/>
  <c r="J17" i="58"/>
  <c r="J18" i="58"/>
  <c r="J19" i="58"/>
  <c r="J20" i="58"/>
  <c r="J21" i="58"/>
  <c r="J22" i="58"/>
  <c r="J23" i="58"/>
  <c r="J24" i="58"/>
  <c r="J25" i="58"/>
  <c r="J26" i="58"/>
  <c r="J27" i="58"/>
  <c r="J28" i="58"/>
  <c r="J29" i="58"/>
  <c r="J30" i="58"/>
  <c r="J31" i="58"/>
  <c r="J32" i="58"/>
  <c r="J33" i="58"/>
  <c r="J34" i="58"/>
  <c r="I12" i="58"/>
  <c r="I13" i="58"/>
  <c r="I14" i="58"/>
  <c r="I15" i="58"/>
  <c r="I16" i="58"/>
  <c r="I17" i="58"/>
  <c r="I18" i="58"/>
  <c r="I19" i="58"/>
  <c r="I20" i="58"/>
  <c r="I21" i="58"/>
  <c r="I22" i="58"/>
  <c r="I23" i="58"/>
  <c r="I24" i="58"/>
  <c r="I25" i="58"/>
  <c r="I26" i="58"/>
  <c r="I27" i="58"/>
  <c r="I28" i="58"/>
  <c r="I29" i="58"/>
  <c r="I30" i="58"/>
  <c r="I31" i="58"/>
  <c r="I32" i="58"/>
  <c r="I33" i="58"/>
  <c r="I34" i="58"/>
  <c r="I71" i="5"/>
  <c r="J71" i="5" s="1"/>
  <c r="I72" i="5"/>
  <c r="J72" i="5" s="1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3" i="56"/>
  <c r="J13" i="56" s="1"/>
  <c r="I12" i="56"/>
  <c r="J12" i="56" s="1"/>
  <c r="I11" i="56"/>
  <c r="J11" i="56" s="1"/>
  <c r="I10" i="56"/>
  <c r="J10" i="56" s="1"/>
  <c r="I9" i="56"/>
  <c r="J9" i="56" s="1"/>
  <c r="I8" i="56"/>
  <c r="J8" i="56" s="1"/>
  <c r="J7" i="56"/>
  <c r="J6" i="56"/>
  <c r="H4" i="56"/>
  <c r="I10" i="57"/>
  <c r="J10" i="57" s="1"/>
  <c r="I9" i="57"/>
  <c r="J9" i="57" s="1"/>
  <c r="I8" i="57"/>
  <c r="J8" i="57" s="1"/>
  <c r="I7" i="57"/>
  <c r="J7" i="57" s="1"/>
  <c r="I6" i="57"/>
  <c r="J6" i="57" s="1"/>
  <c r="H4" i="57"/>
  <c r="J6" i="32"/>
  <c r="H3" i="55"/>
  <c r="I9" i="50"/>
  <c r="J9" i="50" s="1"/>
  <c r="I12" i="32"/>
  <c r="J12" i="32" s="1"/>
  <c r="J12" i="50"/>
  <c r="I10" i="50"/>
  <c r="J10" i="50" s="1"/>
  <c r="I19" i="55"/>
  <c r="J19" i="55" s="1"/>
  <c r="I18" i="55"/>
  <c r="J18" i="55" s="1"/>
  <c r="I17" i="55"/>
  <c r="J17" i="55" s="1"/>
  <c r="I16" i="55"/>
  <c r="J16" i="55" s="1"/>
  <c r="J15" i="55"/>
  <c r="J14" i="55"/>
  <c r="J7" i="55"/>
  <c r="J6" i="55"/>
  <c r="J9" i="32"/>
  <c r="J13" i="32"/>
  <c r="J14" i="32"/>
  <c r="J10" i="32"/>
  <c r="I11" i="32"/>
  <c r="J11" i="32" s="1"/>
  <c r="I13" i="32"/>
  <c r="I14" i="32"/>
  <c r="I23" i="50"/>
  <c r="J23" i="50" s="1"/>
  <c r="J22" i="50"/>
  <c r="I21" i="50"/>
  <c r="J21" i="50" s="1"/>
  <c r="I20" i="50"/>
  <c r="J20" i="50" s="1"/>
  <c r="J17" i="50"/>
  <c r="J14" i="50"/>
  <c r="I13" i="50"/>
  <c r="J13" i="50" s="1"/>
  <c r="I11" i="50"/>
  <c r="J11" i="50" s="1"/>
  <c r="I8" i="50"/>
  <c r="J8" i="50" s="1"/>
  <c r="I7" i="50"/>
  <c r="J7" i="50" s="1"/>
  <c r="H3" i="45"/>
  <c r="H3" i="32"/>
  <c r="J7" i="32"/>
  <c r="I15" i="32"/>
  <c r="J15" i="32" s="1"/>
  <c r="H3" i="23"/>
  <c r="H4" i="32"/>
  <c r="H4" i="50"/>
  <c r="H3" i="80" l="1"/>
  <c r="I61" i="5"/>
  <c r="J61" i="5" s="1"/>
  <c r="H2" i="55"/>
  <c r="H4" i="55" s="1"/>
  <c r="H4" i="71"/>
  <c r="H3" i="58"/>
  <c r="H3" i="71"/>
  <c r="H3" i="53"/>
  <c r="J73" i="2"/>
  <c r="H3" i="50"/>
  <c r="H2" i="50" s="1"/>
  <c r="H2" i="80"/>
  <c r="H3" i="74"/>
  <c r="H2" i="74" s="1"/>
  <c r="H4" i="5"/>
  <c r="J84" i="2"/>
  <c r="J151" i="2"/>
  <c r="H3" i="70"/>
  <c r="H2" i="70" s="1"/>
  <c r="H3" i="75"/>
  <c r="H2" i="75" s="1"/>
  <c r="H3" i="67"/>
  <c r="H2" i="67" s="1"/>
  <c r="H2" i="77"/>
  <c r="H3" i="82"/>
  <c r="H2" i="82" s="1"/>
  <c r="H3" i="76"/>
  <c r="H4" i="58"/>
  <c r="H3" i="56"/>
  <c r="H2" i="56" s="1"/>
  <c r="J94" i="2"/>
  <c r="J269" i="2"/>
  <c r="H4" i="76"/>
  <c r="H3" i="57"/>
  <c r="H2" i="57" s="1"/>
  <c r="H4" i="53"/>
  <c r="J186" i="2"/>
  <c r="J79" i="2"/>
  <c r="H4" i="45"/>
  <c r="H3" i="84"/>
  <c r="H2" i="84" s="1"/>
  <c r="J26" i="5"/>
  <c r="H4" i="23"/>
  <c r="H2" i="23" s="1"/>
  <c r="H3" i="2"/>
  <c r="I89" i="2"/>
  <c r="J89" i="2" s="1"/>
  <c r="H3" i="60"/>
  <c r="H4" i="60" s="1"/>
  <c r="H2" i="32"/>
  <c r="J106" i="2"/>
  <c r="H4" i="2"/>
  <c r="I78" i="2"/>
  <c r="J78" i="2" s="1"/>
  <c r="J21" i="5"/>
  <c r="H2" i="53" l="1"/>
  <c r="H2" i="2"/>
  <c r="H2" i="58"/>
  <c r="H2" i="76"/>
  <c r="H2" i="71"/>
</calcChain>
</file>

<file path=xl/comments1.xml><?xml version="1.0" encoding="utf-8"?>
<comments xmlns="http://schemas.openxmlformats.org/spreadsheetml/2006/main">
  <authors>
    <author>Juliette Bordot</author>
  </authors>
  <commentList>
    <comment ref="H574" authorId="0">
      <text>
        <r>
          <rPr>
            <b/>
            <sz val="9"/>
            <color indexed="81"/>
            <rFont val="Tahoma"/>
            <family val="2"/>
          </rPr>
          <t>Juliette Bordot:</t>
        </r>
        <r>
          <rPr>
            <sz val="9"/>
            <color indexed="81"/>
            <rFont val="Tahoma"/>
            <family val="2"/>
          </rPr>
          <t xml:space="preserve">
Pas encore fait. Attente retour Erwann</t>
        </r>
      </text>
    </comment>
  </commentList>
</comments>
</file>

<file path=xl/comments2.xml><?xml version="1.0" encoding="utf-8"?>
<comments xmlns="http://schemas.openxmlformats.org/spreadsheetml/2006/main">
  <authors>
    <author>Juliette Bordot</author>
  </authors>
  <commentList>
    <comment ref="H320" authorId="0">
      <text>
        <r>
          <rPr>
            <b/>
            <sz val="9"/>
            <color indexed="81"/>
            <rFont val="Tahoma"/>
            <family val="2"/>
          </rPr>
          <t>Juliette Bordot:</t>
        </r>
        <r>
          <rPr>
            <sz val="9"/>
            <color indexed="81"/>
            <rFont val="Tahoma"/>
            <family val="2"/>
          </rPr>
          <t xml:space="preserve">
Pas encore fait. Attente retour Erwann</t>
        </r>
      </text>
    </comment>
  </commentList>
</comments>
</file>

<file path=xl/sharedStrings.xml><?xml version="1.0" encoding="utf-8"?>
<sst xmlns="http://schemas.openxmlformats.org/spreadsheetml/2006/main" count="704" uniqueCount="151">
  <si>
    <t>DEP</t>
  </si>
  <si>
    <t>divers</t>
  </si>
  <si>
    <t>n° S2I</t>
  </si>
  <si>
    <t>COMMENTAIRES</t>
  </si>
  <si>
    <t>DATE</t>
  </si>
  <si>
    <t>Désignation succincte</t>
  </si>
  <si>
    <t>SOLDE</t>
  </si>
  <si>
    <t>BC</t>
  </si>
  <si>
    <t>FOURNISSEUR</t>
  </si>
  <si>
    <t>ENGAGE</t>
  </si>
  <si>
    <t>TTC</t>
  </si>
  <si>
    <t>HT</t>
  </si>
  <si>
    <t>TVA</t>
  </si>
  <si>
    <t>DEPENSES</t>
  </si>
  <si>
    <t>N° Facture</t>
  </si>
  <si>
    <t>SE</t>
  </si>
  <si>
    <t>P 10500 FRAIS GISA</t>
  </si>
  <si>
    <t>N. BAREILLE</t>
  </si>
  <si>
    <t>²</t>
  </si>
  <si>
    <t>A. RAULT</t>
  </si>
  <si>
    <t>P10567 ERIAH</t>
  </si>
  <si>
    <t>CONTRAT CEVA 34000618</t>
  </si>
  <si>
    <t>CA</t>
  </si>
  <si>
    <t>CONTRAT CEVA 34000625 (Chèvres)</t>
  </si>
  <si>
    <t>00000268 XENOBIO-TI - Fonctionnement</t>
  </si>
  <si>
    <t>00000268 XENOBIO-TI  - Sous-traitance</t>
  </si>
  <si>
    <t>00000268 - XENOBIO-TI  - Equipement</t>
  </si>
  <si>
    <t>CONTRAT 00000520 (34000674) CADENCE</t>
  </si>
  <si>
    <t>RPNC</t>
  </si>
  <si>
    <t>P 10504 R2A2</t>
  </si>
  <si>
    <t>DEPENSES 2018</t>
  </si>
  <si>
    <t>CREDITS 2018</t>
  </si>
  <si>
    <t>CONTRAT IRESPIG2 34000645</t>
  </si>
  <si>
    <t>Contrat  0000853 GENTORE (120)</t>
  </si>
  <si>
    <t>CONTRAT IRESPIG2 34000645 (250)</t>
  </si>
  <si>
    <t>Fonctionnement CDD Jeremy YON</t>
  </si>
  <si>
    <t xml:space="preserve">Crédit 00001452 ICSA WELHBEEF </t>
  </si>
  <si>
    <t>Contrat  00001418 EVOLUTION (300)</t>
  </si>
  <si>
    <t>P10572 FORESEE (P. EZANNO)</t>
  </si>
  <si>
    <t>E. MOREAU</t>
  </si>
  <si>
    <t>&amp;</t>
  </si>
  <si>
    <t>FOR</t>
  </si>
  <si>
    <t xml:space="preserve">Contrat  00001614 (34000767) ECOANTIBIO ALTER FOR FISH </t>
  </si>
  <si>
    <t>Contrat  00001143 AIP GRAZY DAISY (SE)</t>
  </si>
  <si>
    <t>DELL</t>
  </si>
  <si>
    <t>Budget</t>
  </si>
  <si>
    <t>Descriptif</t>
  </si>
  <si>
    <t>Code</t>
  </si>
  <si>
    <t>AMENA</t>
  </si>
  <si>
    <t>ANADON</t>
  </si>
  <si>
    <t>Organisation colloque</t>
  </si>
  <si>
    <t>COLLO</t>
  </si>
  <si>
    <t>Deplacement doctorants congrès étranger (inscription, déplacements, hôtel)</t>
  </si>
  <si>
    <t>CONGDOC</t>
  </si>
  <si>
    <t xml:space="preserve">Déplacements hors doctorants congrès étranger </t>
  </si>
  <si>
    <t>CONGHD</t>
  </si>
  <si>
    <t>CONSOBURO</t>
  </si>
  <si>
    <t>Cotisations associations redevances INRA &amp; PFBM</t>
  </si>
  <si>
    <t>COT</t>
  </si>
  <si>
    <t xml:space="preserve">Déplacements doctorants hors congrès à l'étranger </t>
  </si>
  <si>
    <t>DEPDOCET</t>
  </si>
  <si>
    <t>Déplacements doctorants France</t>
  </si>
  <si>
    <t>DEPDOCFR</t>
  </si>
  <si>
    <t xml:space="preserve">Déplacements hors doctorants hors congrès  étranger </t>
  </si>
  <si>
    <t>DEPHDET</t>
  </si>
  <si>
    <t>Déplacements hors doctorants France</t>
  </si>
  <si>
    <t>DEPHDFR</t>
  </si>
  <si>
    <t>Achat livres, copies articles</t>
  </si>
  <si>
    <t>DOC</t>
  </si>
  <si>
    <t>Formation</t>
  </si>
  <si>
    <t>Gratifications Stagiaires</t>
  </si>
  <si>
    <t>GRATIF</t>
  </si>
  <si>
    <t>Jury de thèse et comité de thèse (dépl + resto)</t>
  </si>
  <si>
    <t>JURYTHE</t>
  </si>
  <si>
    <t>Dépenses labo : petit matériel, produits, azote, location bouteilles gaz, pharmacie</t>
  </si>
  <si>
    <t>LABO</t>
  </si>
  <si>
    <t>Matériel informatique : ordinateurs, serveurs, imprimante, licences, copieurs, vidéo projecteur</t>
  </si>
  <si>
    <t>MATINFO</t>
  </si>
  <si>
    <t>Matériel labo : achat gros matériel</t>
  </si>
  <si>
    <t>MATLABO</t>
  </si>
  <si>
    <t xml:space="preserve">Prévention, remise en état matériel, fauteuils, armoires chimiques, souris ergo, vêtements de travail, maintenance equipement protection, </t>
  </si>
  <si>
    <t>PREVEN</t>
  </si>
  <si>
    <t>Publications  et relecture article, traduction, impression posters et thèses</t>
  </si>
  <si>
    <t>PUBLI</t>
  </si>
  <si>
    <t>QUALI</t>
  </si>
  <si>
    <t>Frais de reception (repas réunion + pauses) et réservation salles</t>
  </si>
  <si>
    <t>RECEPT</t>
  </si>
  <si>
    <t>Salaires CDD</t>
  </si>
  <si>
    <t>SALCDD</t>
  </si>
  <si>
    <t>Salaires Doctorants</t>
  </si>
  <si>
    <t>SALDOC</t>
  </si>
  <si>
    <t>Véhicule : achat, carburant, Péages, maintenance, réparation, location, frais vehicules de service</t>
  </si>
  <si>
    <t>VEHIC</t>
  </si>
  <si>
    <t>SE EB03 BEAUNEE</t>
  </si>
  <si>
    <t>Contrat 00000853 GENTORE (300)</t>
  </si>
  <si>
    <t>pP00330</t>
  </si>
  <si>
    <t>P10181 Climatick</t>
  </si>
  <si>
    <t>P10500</t>
  </si>
  <si>
    <t>P10502 SAEB</t>
  </si>
  <si>
    <t>P10572 FORESEE</t>
  </si>
  <si>
    <t>520 Cadence</t>
  </si>
  <si>
    <t>853 Gentore</t>
  </si>
  <si>
    <t>1143 Grasy daisy</t>
  </si>
  <si>
    <t>853 Gentore 300</t>
  </si>
  <si>
    <t>1418 Evolution</t>
  </si>
  <si>
    <t>1452 Welhbeef</t>
  </si>
  <si>
    <t>23000868 CASDAR</t>
  </si>
  <si>
    <t>3400645 IRESPIG2</t>
  </si>
  <si>
    <t>3400645 IRESPIG2 250</t>
  </si>
  <si>
    <t>CREDIT</t>
  </si>
  <si>
    <t>Cliquez sur le nom de la feuille !</t>
  </si>
  <si>
    <t>P10504 R2A2</t>
  </si>
  <si>
    <t>Pointage</t>
  </si>
  <si>
    <t>Facture reçue</t>
  </si>
  <si>
    <t>Analytique</t>
  </si>
  <si>
    <t>Acquisition et analyse de données pour projet, transcriptions</t>
  </si>
  <si>
    <t>Consommables de bureau : achat papier, copies et cartouches, tél, affranchissement, fournitures</t>
  </si>
  <si>
    <t>Qualité, maintenance congélo et balances</t>
  </si>
  <si>
    <t>34000618 CEVA</t>
  </si>
  <si>
    <t>34000625 CEVA</t>
  </si>
  <si>
    <t>Projet 00000285 MP 10181 ACCAF CLIMATICK</t>
  </si>
  <si>
    <r>
      <t xml:space="preserve">PROJET 00000290 MP10502 GISA </t>
    </r>
    <r>
      <rPr>
        <b/>
        <sz val="12"/>
        <color indexed="8"/>
        <rFont val="Comic Sans MS"/>
        <family val="4"/>
      </rPr>
      <t xml:space="preserve">SAEB </t>
    </r>
  </si>
  <si>
    <t>Projet 00000290 MP10567 ERIAH</t>
  </si>
  <si>
    <t>2414/1</t>
  </si>
  <si>
    <t>Moniteur 24", 15 adaptateurs</t>
  </si>
  <si>
    <t>2423/1</t>
  </si>
  <si>
    <t>2422/1</t>
  </si>
  <si>
    <t>2421/1</t>
  </si>
  <si>
    <t>2420/1</t>
  </si>
  <si>
    <t>2419/1</t>
  </si>
  <si>
    <t>2418/1</t>
  </si>
  <si>
    <t>2417/1</t>
  </si>
  <si>
    <t>350$</t>
  </si>
  <si>
    <t>50$</t>
  </si>
  <si>
    <t>2435/1</t>
  </si>
  <si>
    <t>90£</t>
  </si>
  <si>
    <t>??</t>
  </si>
  <si>
    <t>2140 Healthy Live Stock</t>
  </si>
  <si>
    <t>2447/1</t>
  </si>
  <si>
    <t>2455/1</t>
  </si>
  <si>
    <t>2456/1</t>
  </si>
  <si>
    <t>2463/1</t>
  </si>
  <si>
    <t>2466/1</t>
  </si>
  <si>
    <t>DEPENSES 2019</t>
  </si>
  <si>
    <t>CREDIT 2019</t>
  </si>
  <si>
    <t>CREDITS 2019</t>
  </si>
  <si>
    <t>2673 ECOANTIBIO 2 (34000851)</t>
  </si>
  <si>
    <t>2605 ECOANTIBIO 2 (15000575)</t>
  </si>
  <si>
    <t>1614 ECOANTIBIO 2 ALTER FOR FISH (34000767)</t>
  </si>
  <si>
    <t>Aménagements locaux (mobiliers de bureau, prises, renovations)</t>
  </si>
  <si>
    <t>CREDITS SE 2019 EB Gaël BEAUNEE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</si>
</sst>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dd/mm"/>
    <numFmt numFmtId="166" formatCode="#,##0.00\ &quot;€&quot;"/>
    <numFmt numFmtId="167" formatCode="dd\-mm\-yyyy;@"/>
  </numFmts>
  <fonts count="103" x14ac:knownFonts="1">
    <font>
      <sz val="11"/>
      <name val="Comic Sans MS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omic Sans MS"/>
      <family val="4"/>
    </font>
    <font>
      <b/>
      <sz val="8"/>
      <name val="Comic Sans MS"/>
      <family val="4"/>
    </font>
    <font>
      <sz val="8"/>
      <name val="Comic Sans MS"/>
      <family val="4"/>
    </font>
    <font>
      <sz val="8"/>
      <color indexed="12"/>
      <name val="Comic Sans MS"/>
      <family val="4"/>
    </font>
    <font>
      <b/>
      <sz val="10"/>
      <name val="Comic Sans MS"/>
      <family val="4"/>
    </font>
    <font>
      <sz val="10"/>
      <name val="Comic Sans MS"/>
      <family val="4"/>
    </font>
    <font>
      <sz val="8"/>
      <name val="Comic Sans MS"/>
      <family val="4"/>
    </font>
    <font>
      <sz val="9"/>
      <name val="Arial"/>
      <family val="2"/>
    </font>
    <font>
      <sz val="8"/>
      <color indexed="8"/>
      <name val="Comic Sans MS"/>
      <family val="4"/>
    </font>
    <font>
      <b/>
      <sz val="11"/>
      <name val="Comic Sans MS"/>
      <family val="4"/>
    </font>
    <font>
      <sz val="9"/>
      <name val="Comic Sans MS"/>
      <family val="4"/>
    </font>
    <font>
      <b/>
      <sz val="12"/>
      <name val="Comic Sans MS"/>
      <family val="4"/>
    </font>
    <font>
      <b/>
      <sz val="12"/>
      <color indexed="8"/>
      <name val="Comic Sans MS"/>
      <family val="4"/>
    </font>
    <font>
      <sz val="11"/>
      <color indexed="10"/>
      <name val="Comic Sans MS"/>
      <family val="4"/>
    </font>
    <font>
      <sz val="10"/>
      <name val="Arial"/>
      <family val="2"/>
    </font>
    <font>
      <sz val="8"/>
      <name val="Comic Sans MS"/>
      <family val="4"/>
    </font>
    <font>
      <b/>
      <sz val="8"/>
      <color rgb="FFFF0000"/>
      <name val="Comic Sans MS"/>
      <family val="4"/>
    </font>
    <font>
      <sz val="11"/>
      <name val="Comic Sans MS"/>
      <family val="4"/>
    </font>
    <font>
      <sz val="9"/>
      <name val="Calibri Light"/>
      <family val="2"/>
    </font>
    <font>
      <sz val="9"/>
      <color indexed="8"/>
      <name val="Calibri Light"/>
      <family val="2"/>
    </font>
    <font>
      <b/>
      <sz val="9"/>
      <name val="Calibri Light"/>
      <family val="2"/>
    </font>
    <font>
      <b/>
      <sz val="9"/>
      <color indexed="10"/>
      <name val="Calibri Light"/>
      <family val="2"/>
    </font>
    <font>
      <b/>
      <sz val="9"/>
      <color indexed="30"/>
      <name val="Calibri Light"/>
      <family val="2"/>
    </font>
    <font>
      <b/>
      <sz val="9"/>
      <color rgb="FFFF0000"/>
      <name val="Calibri Light"/>
      <family val="2"/>
    </font>
    <font>
      <b/>
      <sz val="11"/>
      <color theme="1"/>
      <name val="Comic Sans MS"/>
      <family val="4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indexed="8"/>
      <name val="Calibri Light"/>
      <family val="2"/>
    </font>
    <font>
      <b/>
      <sz val="10"/>
      <color indexed="10"/>
      <name val="Calibri Light"/>
      <family val="2"/>
    </font>
    <font>
      <b/>
      <sz val="10"/>
      <color indexed="17"/>
      <name val="Calibri Light"/>
      <family val="2"/>
    </font>
    <font>
      <sz val="10"/>
      <color indexed="10"/>
      <name val="Calibri Light"/>
      <family val="2"/>
    </font>
    <font>
      <b/>
      <sz val="10"/>
      <color rgb="FFFF0000"/>
      <name val="Calibri Light"/>
      <family val="2"/>
    </font>
    <font>
      <sz val="10"/>
      <color indexed="8"/>
      <name val="Calibri Light"/>
      <family val="2"/>
    </font>
    <font>
      <sz val="10"/>
      <color indexed="12"/>
      <name val="Calibri Light"/>
      <family val="2"/>
    </font>
    <font>
      <sz val="10"/>
      <color rgb="FFFF0000"/>
      <name val="Calibri Light"/>
      <family val="2"/>
    </font>
    <font>
      <b/>
      <sz val="10"/>
      <color indexed="12"/>
      <name val="Calibri Light"/>
      <family val="2"/>
    </font>
    <font>
      <b/>
      <sz val="10"/>
      <color theme="1"/>
      <name val="Calibri Light"/>
      <family val="2"/>
    </font>
    <font>
      <sz val="10"/>
      <color theme="1"/>
      <name val="Calibri Light"/>
      <family val="2"/>
    </font>
    <font>
      <b/>
      <sz val="10"/>
      <color indexed="30"/>
      <name val="Calibri Light"/>
      <family val="2"/>
    </font>
    <font>
      <b/>
      <sz val="10"/>
      <color indexed="56"/>
      <name val="Calibri Light"/>
      <family val="2"/>
    </font>
    <font>
      <b/>
      <sz val="10"/>
      <color indexed="10"/>
      <name val="Arial Unicode MS"/>
      <family val="2"/>
    </font>
    <font>
      <sz val="14"/>
      <color theme="1"/>
      <name val="Calibri"/>
      <family val="2"/>
      <scheme val="minor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indexed="8"/>
      <name val="Calibri Light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Calibri Light"/>
      <family val="2"/>
    </font>
    <font>
      <u/>
      <sz val="11"/>
      <color theme="10"/>
      <name val="Comic Sans MS"/>
      <family val="4"/>
    </font>
    <font>
      <b/>
      <sz val="9"/>
      <name val="Arial"/>
      <family val="2"/>
    </font>
    <font>
      <sz val="8"/>
      <name val="Comic Sans MS"/>
      <family val="4"/>
    </font>
    <font>
      <sz val="8"/>
      <color indexed="8"/>
      <name val="Comic Sans MS"/>
      <family val="4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8"/>
      <name val="Comic Sans MS"/>
      <family val="4"/>
    </font>
    <font>
      <sz val="11"/>
      <name val="Calibri"/>
      <family val="2"/>
      <scheme val="minor"/>
    </font>
    <font>
      <sz val="8"/>
      <name val="Comic Sans MS"/>
      <family val="4"/>
    </font>
    <font>
      <sz val="10"/>
      <name val="Calibri Light"/>
      <family val="2"/>
    </font>
    <font>
      <sz val="8"/>
      <color indexed="8"/>
      <name val="Comic Sans MS"/>
      <family val="4"/>
    </font>
    <font>
      <sz val="9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indexed="8"/>
      <name val="Calibri Light"/>
      <family val="2"/>
    </font>
    <font>
      <b/>
      <sz val="10"/>
      <name val="Calibri Light"/>
      <family val="2"/>
    </font>
    <font>
      <sz val="10"/>
      <name val="Calibri Light"/>
      <family val="2"/>
    </font>
    <font>
      <b/>
      <sz val="10"/>
      <color indexed="8"/>
      <name val="Calibri Light"/>
      <family val="2"/>
    </font>
    <font>
      <sz val="10"/>
      <name val="Calibri Light"/>
      <family val="2"/>
    </font>
    <font>
      <sz val="8"/>
      <name val="Comic Sans MS"/>
      <family val="4"/>
    </font>
    <font>
      <b/>
      <sz val="10"/>
      <name val="Calibri Light"/>
      <family val="2"/>
    </font>
    <font>
      <sz val="8"/>
      <color indexed="8"/>
      <name val="Comic Sans MS"/>
      <family val="4"/>
    </font>
    <font>
      <sz val="10"/>
      <name val="Calibri Light"/>
      <family val="2"/>
    </font>
    <font>
      <b/>
      <sz val="10"/>
      <color indexed="8"/>
      <name val="Calibri Light"/>
      <family val="2"/>
    </font>
    <font>
      <b/>
      <sz val="10"/>
      <name val="Calibri Light"/>
      <family val="2"/>
    </font>
    <font>
      <b/>
      <sz val="10"/>
      <color indexed="12"/>
      <name val="Calibri Light"/>
      <family val="2"/>
    </font>
    <font>
      <sz val="8"/>
      <name val="Comic Sans MS"/>
      <family val="4"/>
    </font>
    <font>
      <sz val="8"/>
      <color indexed="8"/>
      <name val="Comic Sans MS"/>
      <family val="4"/>
    </font>
    <font>
      <sz val="11"/>
      <name val="Calibri Light"/>
      <family val="2"/>
    </font>
    <font>
      <sz val="8"/>
      <name val="Comic Sans MS"/>
      <family val="4"/>
    </font>
    <font>
      <sz val="10"/>
      <name val="Calibri Light"/>
      <family val="2"/>
    </font>
    <font>
      <b/>
      <sz val="10"/>
      <color indexed="8"/>
      <name val="Calibri"/>
      <family val="2"/>
      <scheme val="minor"/>
    </font>
    <font>
      <sz val="8"/>
      <color indexed="8"/>
      <name val="Comic Sans MS"/>
      <family val="4"/>
    </font>
    <font>
      <b/>
      <sz val="10"/>
      <name val="Calibri Light"/>
      <family val="2"/>
    </font>
    <font>
      <b/>
      <sz val="10"/>
      <color indexed="8"/>
      <name val="Calibri Light"/>
      <family val="2"/>
    </font>
    <font>
      <sz val="9"/>
      <name val="Calibri Light"/>
      <family val="2"/>
    </font>
    <font>
      <sz val="10"/>
      <color indexed="8"/>
      <name val="Calibri"/>
      <family val="2"/>
      <scheme val="minor"/>
    </font>
    <font>
      <sz val="10"/>
      <color indexed="17"/>
      <name val="Calibri Light"/>
      <family val="2"/>
    </font>
    <font>
      <sz val="9"/>
      <color indexed="10"/>
      <name val="Calibri Light"/>
      <family val="2"/>
    </font>
    <font>
      <sz val="9"/>
      <color indexed="30"/>
      <name val="Calibri Light"/>
      <family val="2"/>
    </font>
    <font>
      <sz val="9"/>
      <color rgb="FFFF0000"/>
      <name val="Calibri Light"/>
      <family val="2"/>
    </font>
    <font>
      <sz val="10"/>
      <color indexed="30"/>
      <name val="Calibri Light"/>
      <family val="2"/>
    </font>
    <font>
      <sz val="10"/>
      <color indexed="56"/>
      <name val="Calibri Light"/>
      <family val="2"/>
    </font>
    <font>
      <sz val="10"/>
      <color indexed="10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</fills>
  <borders count="1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22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25" fillId="0" borderId="0"/>
    <xf numFmtId="0" fontId="4" fillId="0" borderId="0"/>
    <xf numFmtId="0" fontId="3" fillId="0" borderId="0"/>
    <xf numFmtId="0" fontId="2" fillId="0" borderId="0"/>
    <xf numFmtId="43" fontId="8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/>
    <xf numFmtId="0" fontId="2" fillId="0" borderId="0"/>
    <xf numFmtId="0" fontId="56" fillId="0" borderId="0" applyNumberFormat="0" applyFill="0" applyBorder="0" applyAlignment="0" applyProtection="0"/>
    <xf numFmtId="0" fontId="1" fillId="0" borderId="0"/>
  </cellStyleXfs>
  <cellXfs count="963">
    <xf numFmtId="0" fontId="0" fillId="0" borderId="0" xfId="0"/>
    <xf numFmtId="0" fontId="10" fillId="0" borderId="0" xfId="0" applyFont="1" applyAlignment="1" applyProtection="1">
      <alignment vertical="center"/>
      <protection locked="0"/>
    </xf>
    <xf numFmtId="4" fontId="10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4" fontId="10" fillId="0" borderId="0" xfId="0" applyNumberFormat="1" applyFont="1" applyFill="1" applyAlignment="1" applyProtection="1">
      <alignment vertical="center"/>
      <protection locked="0"/>
    </xf>
    <xf numFmtId="4" fontId="13" fillId="4" borderId="5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4" fontId="12" fillId="0" borderId="2" xfId="0" applyNumberFormat="1" applyFont="1" applyFill="1" applyBorder="1" applyAlignment="1" applyProtection="1">
      <alignment horizontal="center" vertical="center"/>
      <protection locked="0"/>
    </xf>
    <xf numFmtId="165" fontId="12" fillId="0" borderId="2" xfId="0" applyNumberFormat="1" applyFont="1" applyFill="1" applyBorder="1" applyAlignment="1" applyProtection="1">
      <alignment horizontal="center" vertical="center"/>
      <protection locked="0"/>
    </xf>
    <xf numFmtId="165" fontId="13" fillId="4" borderId="5" xfId="0" applyNumberFormat="1" applyFont="1" applyFill="1" applyBorder="1" applyAlignment="1" applyProtection="1">
      <alignment horizontal="center" vertical="center"/>
      <protection locked="0"/>
    </xf>
    <xf numFmtId="165" fontId="10" fillId="0" borderId="0" xfId="0" applyNumberFormat="1" applyFont="1" applyFill="1" applyAlignment="1" applyProtection="1">
      <alignment horizontal="center" vertical="center"/>
      <protection locked="0"/>
    </xf>
    <xf numFmtId="165" fontId="10" fillId="0" borderId="0" xfId="0" applyNumberFormat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49" fontId="10" fillId="0" borderId="0" xfId="0" applyNumberFormat="1" applyFont="1" applyFill="1" applyAlignment="1" applyProtection="1">
      <alignment vertical="center" wrapText="1"/>
      <protection locked="0"/>
    </xf>
    <xf numFmtId="49" fontId="10" fillId="0" borderId="0" xfId="0" applyNumberFormat="1" applyFont="1" applyAlignment="1" applyProtection="1">
      <alignment vertical="center" wrapText="1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0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0" fontId="15" fillId="4" borderId="5" xfId="0" applyNumberFormat="1" applyFont="1" applyFill="1" applyBorder="1" applyAlignment="1" applyProtection="1">
      <alignment horizontal="center" vertical="center"/>
      <protection locked="0"/>
    </xf>
    <xf numFmtId="49" fontId="13" fillId="4" borderId="6" xfId="0" applyNumberFormat="1" applyFont="1" applyFill="1" applyBorder="1" applyAlignment="1" applyProtection="1">
      <alignment horizontal="center" vertical="center"/>
      <protection locked="0"/>
    </xf>
    <xf numFmtId="49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49" fontId="10" fillId="0" borderId="2" xfId="0" applyNumberFormat="1" applyFont="1" applyFill="1" applyBorder="1" applyAlignment="1" applyProtection="1">
      <alignment vertical="center" wrapText="1"/>
      <protection locked="0"/>
    </xf>
    <xf numFmtId="4" fontId="10" fillId="0" borderId="2" xfId="0" applyNumberFormat="1" applyFont="1" applyFill="1" applyBorder="1" applyAlignment="1" applyProtection="1">
      <alignment vertical="center"/>
      <protection locked="0"/>
    </xf>
    <xf numFmtId="0" fontId="10" fillId="0" borderId="2" xfId="0" applyNumberFormat="1" applyFont="1" applyFill="1" applyBorder="1" applyAlignment="1" applyProtection="1">
      <alignment horizontal="center" vertical="center"/>
      <protection locked="0"/>
    </xf>
    <xf numFmtId="2" fontId="0" fillId="4" borderId="2" xfId="0" applyNumberFormat="1" applyFill="1" applyBorder="1"/>
    <xf numFmtId="165" fontId="13" fillId="4" borderId="2" xfId="0" applyNumberFormat="1" applyFont="1" applyFill="1" applyBorder="1" applyAlignment="1" applyProtection="1">
      <alignment horizontal="center" vertical="center"/>
      <protection locked="0"/>
    </xf>
    <xf numFmtId="4" fontId="12" fillId="4" borderId="5" xfId="0" applyNumberFormat="1" applyFont="1" applyFill="1" applyBorder="1" applyAlignment="1" applyProtection="1">
      <alignment horizontal="center" vertical="center"/>
      <protection locked="0"/>
    </xf>
    <xf numFmtId="4" fontId="13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10" fillId="0" borderId="2" xfId="0" applyNumberFormat="1" applyFont="1" applyFill="1" applyBorder="1" applyAlignment="1" applyProtection="1">
      <alignment vertical="center" wrapText="1"/>
      <protection locked="0"/>
    </xf>
    <xf numFmtId="0" fontId="0" fillId="4" borderId="3" xfId="0" applyFill="1" applyBorder="1" applyAlignment="1"/>
    <xf numFmtId="2" fontId="12" fillId="4" borderId="2" xfId="0" applyNumberFormat="1" applyFont="1" applyFill="1" applyBorder="1"/>
    <xf numFmtId="0" fontId="10" fillId="0" borderId="0" xfId="0" applyFont="1" applyBorder="1" applyAlignment="1" applyProtection="1">
      <alignment vertical="center"/>
      <protection locked="0"/>
    </xf>
    <xf numFmtId="14" fontId="14" fillId="0" borderId="2" xfId="0" applyNumberFormat="1" applyFont="1" applyBorder="1"/>
    <xf numFmtId="0" fontId="14" fillId="0" borderId="2" xfId="0" applyFont="1" applyBorder="1"/>
    <xf numFmtId="4" fontId="13" fillId="4" borderId="2" xfId="0" applyNumberFormat="1" applyFont="1" applyFill="1" applyBorder="1" applyAlignment="1" applyProtection="1">
      <alignment horizontal="center" vertical="center"/>
      <protection locked="0"/>
    </xf>
    <xf numFmtId="2" fontId="19" fillId="4" borderId="2" xfId="0" applyNumberFormat="1" applyFont="1" applyFill="1" applyBorder="1" applyAlignment="1"/>
    <xf numFmtId="4" fontId="19" fillId="4" borderId="5" xfId="0" applyNumberFormat="1" applyFont="1" applyFill="1" applyBorder="1" applyAlignment="1" applyProtection="1">
      <alignment horizontal="center" vertical="center"/>
      <protection locked="0"/>
    </xf>
    <xf numFmtId="4" fontId="10" fillId="5" borderId="2" xfId="0" applyNumberFormat="1" applyFont="1" applyFill="1" applyBorder="1" applyAlignment="1" applyProtection="1">
      <alignment vertical="center"/>
      <protection locked="0"/>
    </xf>
    <xf numFmtId="0" fontId="10" fillId="0" borderId="2" xfId="0" applyFont="1" applyBorder="1"/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/>
    <xf numFmtId="4" fontId="18" fillId="0" borderId="2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8" fillId="0" borderId="2" xfId="0" applyFont="1" applyFill="1" applyBorder="1"/>
    <xf numFmtId="0" fontId="18" fillId="0" borderId="2" xfId="0" applyFont="1" applyFill="1" applyBorder="1"/>
    <xf numFmtId="4" fontId="10" fillId="0" borderId="2" xfId="0" applyNumberFormat="1" applyFont="1" applyFill="1" applyBorder="1" applyAlignment="1" applyProtection="1">
      <alignment horizontal="center" vertical="center"/>
      <protection locked="0"/>
    </xf>
    <xf numFmtId="2" fontId="10" fillId="0" borderId="2" xfId="0" applyNumberFormat="1" applyFont="1" applyFill="1" applyBorder="1" applyAlignment="1" applyProtection="1">
      <alignment vertical="center"/>
      <protection locked="0"/>
    </xf>
    <xf numFmtId="0" fontId="10" fillId="0" borderId="2" xfId="2" applyFont="1" applyFill="1" applyBorder="1" applyAlignment="1">
      <alignment wrapText="1"/>
    </xf>
    <xf numFmtId="2" fontId="18" fillId="0" borderId="2" xfId="2" applyNumberFormat="1" applyFont="1" applyFill="1" applyBorder="1"/>
    <xf numFmtId="0" fontId="10" fillId="0" borderId="1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/>
    <xf numFmtId="0" fontId="10" fillId="5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8" xfId="0" applyNumberFormat="1" applyFont="1" applyFill="1" applyBorder="1" applyAlignment="1" applyProtection="1">
      <alignment horizontal="center" vertical="center"/>
      <protection locked="0"/>
    </xf>
    <xf numFmtId="165" fontId="10" fillId="0" borderId="2" xfId="0" applyNumberFormat="1" applyFont="1" applyFill="1" applyBorder="1" applyAlignment="1" applyProtection="1">
      <alignment vertical="center"/>
      <protection locked="0"/>
    </xf>
    <xf numFmtId="0" fontId="0" fillId="0" borderId="9" xfId="0" applyBorder="1"/>
    <xf numFmtId="0" fontId="10" fillId="0" borderId="1" xfId="0" applyFont="1" applyFill="1" applyBorder="1" applyAlignment="1" applyProtection="1">
      <alignment vertical="center"/>
      <protection locked="0"/>
    </xf>
    <xf numFmtId="0" fontId="5" fillId="0" borderId="0" xfId="5"/>
    <xf numFmtId="2" fontId="25" fillId="4" borderId="2" xfId="6" applyNumberFormat="1" applyFill="1" applyBorder="1"/>
    <xf numFmtId="4" fontId="13" fillId="4" borderId="5" xfId="6" applyNumberFormat="1" applyFont="1" applyFill="1" applyBorder="1" applyAlignment="1" applyProtection="1">
      <alignment horizontal="center" vertical="center"/>
      <protection locked="0"/>
    </xf>
    <xf numFmtId="0" fontId="25" fillId="4" borderId="3" xfId="6" applyFill="1" applyBorder="1" applyAlignment="1"/>
    <xf numFmtId="2" fontId="19" fillId="4" borderId="2" xfId="6" applyNumberFormat="1" applyFont="1" applyFill="1" applyBorder="1" applyAlignment="1"/>
    <xf numFmtId="4" fontId="12" fillId="4" borderId="5" xfId="6" applyNumberFormat="1" applyFont="1" applyFill="1" applyBorder="1" applyAlignment="1" applyProtection="1">
      <alignment horizontal="center" vertical="center"/>
      <protection locked="0"/>
    </xf>
    <xf numFmtId="2" fontId="12" fillId="4" borderId="2" xfId="6" applyNumberFormat="1" applyFont="1" applyFill="1" applyBorder="1"/>
    <xf numFmtId="0" fontId="9" fillId="2" borderId="2" xfId="7" applyNumberFormat="1" applyFont="1" applyFill="1" applyBorder="1" applyAlignment="1" applyProtection="1">
      <alignment horizontal="center" vertical="center"/>
      <protection locked="0"/>
    </xf>
    <xf numFmtId="4" fontId="9" fillId="2" borderId="5" xfId="7" applyNumberFormat="1" applyFont="1" applyFill="1" applyBorder="1" applyAlignment="1" applyProtection="1">
      <alignment horizontal="center" vertical="center" wrapText="1"/>
      <protection locked="0"/>
    </xf>
    <xf numFmtId="4" fontId="9" fillId="2" borderId="5" xfId="7" applyNumberFormat="1" applyFont="1" applyFill="1" applyBorder="1" applyAlignment="1" applyProtection="1">
      <alignment horizontal="center" vertical="center"/>
      <protection locked="0"/>
    </xf>
    <xf numFmtId="49" fontId="9" fillId="2" borderId="5" xfId="7" applyNumberFormat="1" applyFont="1" applyFill="1" applyBorder="1" applyAlignment="1" applyProtection="1">
      <alignment horizontal="center" vertical="center" wrapText="1"/>
      <protection locked="0"/>
    </xf>
    <xf numFmtId="4" fontId="10" fillId="6" borderId="2" xfId="0" applyNumberFormat="1" applyFont="1" applyFill="1" applyBorder="1" applyAlignment="1" applyProtection="1">
      <alignment vertical="center"/>
      <protection locked="0"/>
    </xf>
    <xf numFmtId="0" fontId="9" fillId="6" borderId="2" xfId="0" applyNumberFormat="1" applyFont="1" applyFill="1" applyBorder="1" applyAlignment="1" applyProtection="1">
      <alignment horizontal="center" vertical="center"/>
      <protection locked="0"/>
    </xf>
    <xf numFmtId="0" fontId="9" fillId="6" borderId="2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4" fontId="9" fillId="2" borderId="2" xfId="7" applyNumberFormat="1" applyFont="1" applyFill="1" applyBorder="1" applyAlignment="1" applyProtection="1">
      <alignment horizontal="center" vertical="center" wrapText="1"/>
      <protection locked="0"/>
    </xf>
    <xf numFmtId="0" fontId="8" fillId="4" borderId="3" xfId="0" applyFont="1" applyFill="1" applyBorder="1" applyAlignment="1"/>
    <xf numFmtId="4" fontId="26" fillId="6" borderId="2" xfId="0" applyNumberFormat="1" applyFont="1" applyFill="1" applyBorder="1" applyAlignment="1" applyProtection="1">
      <alignment vertical="center"/>
      <protection locked="0"/>
    </xf>
    <xf numFmtId="165" fontId="29" fillId="6" borderId="2" xfId="0" applyNumberFormat="1" applyFont="1" applyFill="1" applyBorder="1" applyAlignment="1" applyProtection="1">
      <alignment horizontal="center" vertical="center"/>
      <protection locked="0"/>
    </xf>
    <xf numFmtId="0" fontId="26" fillId="6" borderId="2" xfId="0" applyFont="1" applyFill="1" applyBorder="1"/>
    <xf numFmtId="4" fontId="26" fillId="0" borderId="2" xfId="0" applyNumberFormat="1" applyFont="1" applyFill="1" applyBorder="1" applyAlignment="1" applyProtection="1">
      <alignment vertical="center"/>
      <protection locked="0"/>
    </xf>
    <xf numFmtId="49" fontId="30" fillId="6" borderId="2" xfId="0" applyNumberFormat="1" applyFont="1" applyFill="1" applyBorder="1" applyAlignment="1" applyProtection="1">
      <alignment horizontal="center" vertical="center"/>
      <protection locked="0"/>
    </xf>
    <xf numFmtId="0" fontId="26" fillId="6" borderId="2" xfId="0" applyFont="1" applyFill="1" applyBorder="1" applyAlignment="1" applyProtection="1">
      <alignment vertical="center"/>
      <protection locked="0"/>
    </xf>
    <xf numFmtId="165" fontId="31" fillId="6" borderId="2" xfId="0" applyNumberFormat="1" applyFont="1" applyFill="1" applyBorder="1" applyAlignment="1" applyProtection="1">
      <alignment horizontal="center" vertical="center"/>
      <protection locked="0"/>
    </xf>
    <xf numFmtId="165" fontId="27" fillId="6" borderId="2" xfId="0" applyNumberFormat="1" applyFont="1" applyFill="1" applyBorder="1" applyAlignment="1" applyProtection="1">
      <alignment horizontal="center" vertical="center"/>
      <protection locked="0"/>
    </xf>
    <xf numFmtId="0" fontId="26" fillId="6" borderId="2" xfId="2" applyFont="1" applyFill="1" applyBorder="1" applyAlignment="1">
      <alignment horizontal="left"/>
    </xf>
    <xf numFmtId="0" fontId="0" fillId="0" borderId="0" xfId="0" applyAlignment="1">
      <alignment vertical="center"/>
    </xf>
    <xf numFmtId="2" fontId="8" fillId="4" borderId="2" xfId="0" applyNumberFormat="1" applyFont="1" applyFill="1" applyBorder="1"/>
    <xf numFmtId="14" fontId="33" fillId="0" borderId="2" xfId="0" applyNumberFormat="1" applyFont="1" applyBorder="1"/>
    <xf numFmtId="0" fontId="33" fillId="0" borderId="2" xfId="0" applyFont="1" applyBorder="1"/>
    <xf numFmtId="2" fontId="34" fillId="0" borderId="2" xfId="0" applyNumberFormat="1" applyFont="1" applyBorder="1"/>
    <xf numFmtId="2" fontId="33" fillId="0" borderId="2" xfId="0" applyNumberFormat="1" applyFont="1" applyBorder="1"/>
    <xf numFmtId="0" fontId="34" fillId="0" borderId="5" xfId="0" applyFont="1" applyBorder="1" applyAlignment="1">
      <alignment horizontal="center"/>
    </xf>
    <xf numFmtId="0" fontId="33" fillId="0" borderId="0" xfId="0" applyFont="1"/>
    <xf numFmtId="14" fontId="33" fillId="0" borderId="5" xfId="0" applyNumberFormat="1" applyFont="1" applyBorder="1"/>
    <xf numFmtId="0" fontId="33" fillId="0" borderId="5" xfId="0" applyFont="1" applyBorder="1"/>
    <xf numFmtId="2" fontId="33" fillId="0" borderId="5" xfId="0" applyNumberFormat="1" applyFont="1" applyBorder="1"/>
    <xf numFmtId="0" fontId="34" fillId="0" borderId="11" xfId="0" applyFont="1" applyFill="1" applyBorder="1" applyAlignment="1">
      <alignment horizontal="center"/>
    </xf>
    <xf numFmtId="164" fontId="33" fillId="0" borderId="2" xfId="0" applyNumberFormat="1" applyFont="1" applyFill="1" applyBorder="1" applyAlignment="1" applyProtection="1">
      <alignment horizontal="center" vertical="center"/>
      <protection locked="0"/>
    </xf>
    <xf numFmtId="49" fontId="33" fillId="0" borderId="2" xfId="0" applyNumberFormat="1" applyFont="1" applyFill="1" applyBorder="1" applyAlignment="1" applyProtection="1">
      <alignment vertical="center" wrapText="1"/>
      <protection locked="0"/>
    </xf>
    <xf numFmtId="4" fontId="33" fillId="0" borderId="2" xfId="0" applyNumberFormat="1" applyFont="1" applyFill="1" applyBorder="1" applyAlignment="1" applyProtection="1">
      <alignment vertical="center"/>
      <protection locked="0"/>
    </xf>
    <xf numFmtId="0" fontId="34" fillId="5" borderId="2" xfId="0" applyNumberFormat="1" applyFont="1" applyFill="1" applyBorder="1" applyAlignment="1" applyProtection="1">
      <alignment horizontal="center" vertical="center"/>
      <protection locked="0"/>
    </xf>
    <xf numFmtId="0" fontId="35" fillId="9" borderId="8" xfId="0" applyNumberFormat="1" applyFont="1" applyFill="1" applyBorder="1" applyAlignment="1" applyProtection="1">
      <alignment horizontal="center" vertical="center"/>
      <protection locked="0"/>
    </xf>
    <xf numFmtId="165" fontId="36" fillId="0" borderId="2" xfId="0" applyNumberFormat="1" applyFont="1" applyFill="1" applyBorder="1" applyAlignment="1" applyProtection="1">
      <alignment horizontal="center" vertical="center"/>
      <protection locked="0"/>
    </xf>
    <xf numFmtId="4" fontId="34" fillId="0" borderId="2" xfId="0" applyNumberFormat="1" applyFont="1" applyFill="1" applyBorder="1" applyAlignment="1" applyProtection="1">
      <alignment vertical="center"/>
      <protection locked="0"/>
    </xf>
    <xf numFmtId="164" fontId="33" fillId="8" borderId="2" xfId="0" applyNumberFormat="1" applyFont="1" applyFill="1" applyBorder="1" applyAlignment="1" applyProtection="1">
      <alignment horizontal="center" vertical="center"/>
      <protection locked="0"/>
    </xf>
    <xf numFmtId="0" fontId="33" fillId="0" borderId="2" xfId="0" applyFont="1" applyFill="1" applyBorder="1"/>
    <xf numFmtId="0" fontId="33" fillId="5" borderId="2" xfId="0" applyFont="1" applyFill="1" applyBorder="1"/>
    <xf numFmtId="0" fontId="34" fillId="0" borderId="2" xfId="0" applyFont="1" applyBorder="1"/>
    <xf numFmtId="2" fontId="33" fillId="6" borderId="2" xfId="0" applyNumberFormat="1" applyFont="1" applyFill="1" applyBorder="1"/>
    <xf numFmtId="4" fontId="33" fillId="6" borderId="2" xfId="0" applyNumberFormat="1" applyFont="1" applyFill="1" applyBorder="1" applyAlignment="1" applyProtection="1">
      <alignment vertical="center"/>
      <protection locked="0"/>
    </xf>
    <xf numFmtId="0" fontId="34" fillId="6" borderId="2" xfId="0" applyFont="1" applyFill="1" applyBorder="1" applyAlignment="1">
      <alignment horizontal="center"/>
    </xf>
    <xf numFmtId="0" fontId="34" fillId="9" borderId="2" xfId="0" applyFont="1" applyFill="1" applyBorder="1" applyAlignment="1">
      <alignment horizontal="center"/>
    </xf>
    <xf numFmtId="4" fontId="37" fillId="0" borderId="2" xfId="0" applyNumberFormat="1" applyFont="1" applyFill="1" applyBorder="1" applyAlignment="1" applyProtection="1">
      <alignment horizontal="center" vertical="center"/>
      <protection locked="0"/>
    </xf>
    <xf numFmtId="0" fontId="33" fillId="6" borderId="2" xfId="0" applyFont="1" applyFill="1" applyBorder="1" applyAlignment="1">
      <alignment horizontal="center"/>
    </xf>
    <xf numFmtId="2" fontId="34" fillId="6" borderId="2" xfId="0" applyNumberFormat="1" applyFont="1" applyFill="1" applyBorder="1"/>
    <xf numFmtId="0" fontId="34" fillId="6" borderId="2" xfId="0" applyNumberFormat="1" applyFont="1" applyFill="1" applyBorder="1" applyAlignment="1" applyProtection="1">
      <alignment horizontal="center" vertical="center"/>
      <protection locked="0"/>
    </xf>
    <xf numFmtId="14" fontId="33" fillId="6" borderId="2" xfId="0" applyNumberFormat="1" applyFont="1" applyFill="1" applyBorder="1"/>
    <xf numFmtId="0" fontId="33" fillId="6" borderId="2" xfId="0" applyFont="1" applyFill="1" applyBorder="1"/>
    <xf numFmtId="4" fontId="33" fillId="5" borderId="2" xfId="0" applyNumberFormat="1" applyFont="1" applyFill="1" applyBorder="1" applyAlignment="1" applyProtection="1">
      <alignment vertical="center"/>
      <protection locked="0"/>
    </xf>
    <xf numFmtId="0" fontId="34" fillId="9" borderId="2" xfId="0" applyNumberFormat="1" applyFont="1" applyFill="1" applyBorder="1" applyAlignment="1" applyProtection="1">
      <alignment horizontal="center" vertical="center"/>
      <protection locked="0"/>
    </xf>
    <xf numFmtId="164" fontId="33" fillId="6" borderId="2" xfId="0" applyNumberFormat="1" applyFont="1" applyFill="1" applyBorder="1" applyAlignment="1" applyProtection="1">
      <alignment horizontal="center" vertical="center"/>
      <protection locked="0"/>
    </xf>
    <xf numFmtId="49" fontId="33" fillId="6" borderId="2" xfId="0" applyNumberFormat="1" applyFont="1" applyFill="1" applyBorder="1" applyAlignment="1" applyProtection="1">
      <alignment vertical="center" wrapText="1"/>
      <protection locked="0"/>
    </xf>
    <xf numFmtId="0" fontId="34" fillId="0" borderId="2" xfId="0" applyFont="1" applyBorder="1" applyAlignment="1">
      <alignment horizontal="center"/>
    </xf>
    <xf numFmtId="0" fontId="33" fillId="0" borderId="2" xfId="0" applyFont="1" applyBorder="1" applyAlignment="1">
      <alignment wrapText="1"/>
    </xf>
    <xf numFmtId="0" fontId="34" fillId="0" borderId="2" xfId="0" applyFont="1" applyBorder="1" applyAlignment="1">
      <alignment horizontal="center" vertical="center"/>
    </xf>
    <xf numFmtId="0" fontId="33" fillId="6" borderId="2" xfId="0" applyFont="1" applyFill="1" applyBorder="1" applyAlignment="1">
      <alignment wrapText="1"/>
    </xf>
    <xf numFmtId="0" fontId="34" fillId="0" borderId="2" xfId="0" applyNumberFormat="1" applyFont="1" applyFill="1" applyBorder="1" applyAlignment="1" applyProtection="1">
      <alignment horizontal="center" vertical="center"/>
      <protection locked="0"/>
    </xf>
    <xf numFmtId="4" fontId="40" fillId="0" borderId="2" xfId="0" applyNumberFormat="1" applyFont="1" applyFill="1" applyBorder="1" applyAlignment="1" applyProtection="1">
      <alignment vertical="center"/>
      <protection locked="0"/>
    </xf>
    <xf numFmtId="49" fontId="33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2" xfId="0" applyFont="1" applyFill="1" applyBorder="1" applyAlignment="1">
      <alignment horizontal="center"/>
    </xf>
    <xf numFmtId="0" fontId="33" fillId="0" borderId="2" xfId="2" applyFont="1" applyFill="1" applyBorder="1" applyAlignment="1">
      <alignment horizontal="left"/>
    </xf>
    <xf numFmtId="0" fontId="33" fillId="0" borderId="2" xfId="2" applyFont="1" applyFill="1" applyBorder="1" applyAlignment="1">
      <alignment wrapText="1"/>
    </xf>
    <xf numFmtId="2" fontId="37" fillId="0" borderId="2" xfId="2" applyNumberFormat="1" applyFont="1" applyFill="1" applyBorder="1"/>
    <xf numFmtId="0" fontId="34" fillId="0" borderId="11" xfId="0" applyNumberFormat="1" applyFont="1" applyFill="1" applyBorder="1" applyAlignment="1" applyProtection="1">
      <alignment horizontal="center" vertical="center"/>
      <protection locked="0"/>
    </xf>
    <xf numFmtId="0" fontId="35" fillId="6" borderId="14" xfId="0" applyNumberFormat="1" applyFont="1" applyFill="1" applyBorder="1" applyAlignment="1" applyProtection="1">
      <alignment horizontal="center" vertical="center"/>
      <protection locked="0"/>
    </xf>
    <xf numFmtId="0" fontId="36" fillId="0" borderId="2" xfId="0" applyFont="1" applyFill="1" applyBorder="1" applyAlignment="1">
      <alignment horizontal="center"/>
    </xf>
    <xf numFmtId="49" fontId="33" fillId="6" borderId="11" xfId="0" applyNumberFormat="1" applyFont="1" applyFill="1" applyBorder="1" applyAlignment="1" applyProtection="1">
      <alignment horizontal="center" vertical="center"/>
      <protection locked="0"/>
    </xf>
    <xf numFmtId="164" fontId="33" fillId="6" borderId="11" xfId="0" applyNumberFormat="1" applyFont="1" applyFill="1" applyBorder="1" applyAlignment="1" applyProtection="1">
      <alignment horizontal="center" vertical="center"/>
      <protection locked="0"/>
    </xf>
    <xf numFmtId="0" fontId="33" fillId="6" borderId="11" xfId="2" applyFont="1" applyFill="1" applyBorder="1" applyAlignment="1">
      <alignment horizontal="left"/>
    </xf>
    <xf numFmtId="49" fontId="33" fillId="6" borderId="11" xfId="0" applyNumberFormat="1" applyFont="1" applyFill="1" applyBorder="1" applyAlignment="1" applyProtection="1">
      <alignment vertical="center" wrapText="1"/>
      <protection locked="0"/>
    </xf>
    <xf numFmtId="4" fontId="33" fillId="6" borderId="11" xfId="0" applyNumberFormat="1" applyFont="1" applyFill="1" applyBorder="1" applyAlignment="1" applyProtection="1">
      <alignment vertical="center"/>
      <protection locked="0"/>
    </xf>
    <xf numFmtId="0" fontId="34" fillId="6" borderId="11" xfId="0" applyNumberFormat="1" applyFont="1" applyFill="1" applyBorder="1" applyAlignment="1" applyProtection="1">
      <alignment horizontal="center" vertical="center"/>
      <protection locked="0"/>
    </xf>
    <xf numFmtId="49" fontId="36" fillId="6" borderId="11" xfId="0" applyNumberFormat="1" applyFont="1" applyFill="1" applyBorder="1" applyAlignment="1" applyProtection="1">
      <alignment horizontal="center" vertical="center"/>
      <protection locked="0"/>
    </xf>
    <xf numFmtId="49" fontId="33" fillId="6" borderId="2" xfId="0" applyNumberFormat="1" applyFont="1" applyFill="1" applyBorder="1" applyAlignment="1" applyProtection="1">
      <alignment horizontal="center" vertical="center"/>
      <protection locked="0"/>
    </xf>
    <xf numFmtId="14" fontId="33" fillId="6" borderId="2" xfId="2" applyNumberFormat="1" applyFont="1" applyFill="1" applyBorder="1"/>
    <xf numFmtId="0" fontId="33" fillId="6" borderId="2" xfId="2" applyFont="1" applyFill="1" applyBorder="1" applyAlignment="1">
      <alignment horizontal="left"/>
    </xf>
    <xf numFmtId="0" fontId="33" fillId="6" borderId="2" xfId="2" applyFont="1" applyFill="1" applyBorder="1" applyAlignment="1">
      <alignment wrapText="1"/>
    </xf>
    <xf numFmtId="2" fontId="33" fillId="6" borderId="2" xfId="2" applyNumberFormat="1" applyFont="1" applyFill="1" applyBorder="1"/>
    <xf numFmtId="49" fontId="34" fillId="6" borderId="2" xfId="0" applyNumberFormat="1" applyFont="1" applyFill="1" applyBorder="1" applyAlignment="1" applyProtection="1">
      <alignment horizontal="center" vertical="center"/>
      <protection locked="0"/>
    </xf>
    <xf numFmtId="165" fontId="41" fillId="6" borderId="2" xfId="0" applyNumberFormat="1" applyFont="1" applyFill="1" applyBorder="1" applyAlignment="1" applyProtection="1">
      <alignment horizontal="center" vertical="center"/>
      <protection locked="0"/>
    </xf>
    <xf numFmtId="1" fontId="34" fillId="6" borderId="2" xfId="0" applyNumberFormat="1" applyFont="1" applyFill="1" applyBorder="1" applyAlignment="1" applyProtection="1">
      <alignment horizontal="center" vertical="center"/>
      <protection locked="0"/>
    </xf>
    <xf numFmtId="1" fontId="34" fillId="6" borderId="11" xfId="0" applyNumberFormat="1" applyFont="1" applyFill="1" applyBorder="1" applyAlignment="1" applyProtection="1">
      <alignment horizontal="center" vertical="center"/>
      <protection locked="0"/>
    </xf>
    <xf numFmtId="0" fontId="35" fillId="6" borderId="8" xfId="0" applyNumberFormat="1" applyFont="1" applyFill="1" applyBorder="1" applyAlignment="1" applyProtection="1">
      <alignment horizontal="center" vertical="center"/>
      <protection locked="0"/>
    </xf>
    <xf numFmtId="0" fontId="33" fillId="6" borderId="11" xfId="0" applyFont="1" applyFill="1" applyBorder="1"/>
    <xf numFmtId="4" fontId="33" fillId="6" borderId="2" xfId="0" applyNumberFormat="1" applyFont="1" applyFill="1" applyBorder="1" applyAlignment="1" applyProtection="1">
      <alignment vertical="center" wrapText="1"/>
      <protection locked="0"/>
    </xf>
    <xf numFmtId="4" fontId="40" fillId="6" borderId="2" xfId="0" applyNumberFormat="1" applyFont="1" applyFill="1" applyBorder="1" applyAlignment="1" applyProtection="1">
      <alignment vertical="center"/>
      <protection locked="0"/>
    </xf>
    <xf numFmtId="49" fontId="36" fillId="6" borderId="2" xfId="0" applyNumberFormat="1" applyFont="1" applyFill="1" applyBorder="1" applyAlignment="1" applyProtection="1">
      <alignment horizontal="center" vertical="center"/>
      <protection locked="0"/>
    </xf>
    <xf numFmtId="2" fontId="37" fillId="6" borderId="2" xfId="2" applyNumberFormat="1" applyFont="1" applyFill="1" applyBorder="1"/>
    <xf numFmtId="0" fontId="36" fillId="6" borderId="2" xfId="0" applyFont="1" applyFill="1" applyBorder="1" applyAlignment="1">
      <alignment horizontal="center"/>
    </xf>
    <xf numFmtId="0" fontId="33" fillId="0" borderId="2" xfId="2" applyFont="1" applyBorder="1" applyAlignment="1">
      <alignment horizontal="left"/>
    </xf>
    <xf numFmtId="0" fontId="33" fillId="0" borderId="2" xfId="2" applyFont="1" applyBorder="1" applyAlignment="1">
      <alignment wrapText="1"/>
    </xf>
    <xf numFmtId="2" fontId="33" fillId="0" borderId="2" xfId="2" applyNumberFormat="1" applyFont="1" applyBorder="1"/>
    <xf numFmtId="0" fontId="34" fillId="5" borderId="11" xfId="0" applyNumberFormat="1" applyFont="1" applyFill="1" applyBorder="1" applyAlignment="1" applyProtection="1">
      <alignment horizontal="center" vertical="center"/>
      <protection locked="0"/>
    </xf>
    <xf numFmtId="0" fontId="35" fillId="0" borderId="8" xfId="0" applyNumberFormat="1" applyFont="1" applyFill="1" applyBorder="1" applyAlignment="1" applyProtection="1">
      <alignment horizontal="center" vertical="center"/>
      <protection locked="0"/>
    </xf>
    <xf numFmtId="49" fontId="36" fillId="0" borderId="2" xfId="0" applyNumberFormat="1" applyFont="1" applyFill="1" applyBorder="1" applyAlignment="1" applyProtection="1">
      <alignment horizontal="center" vertical="center"/>
      <protection locked="0"/>
    </xf>
    <xf numFmtId="14" fontId="33" fillId="0" borderId="2" xfId="2" applyNumberFormat="1" applyFont="1" applyBorder="1"/>
    <xf numFmtId="0" fontId="38" fillId="0" borderId="2" xfId="0" applyFont="1" applyFill="1" applyBorder="1"/>
    <xf numFmtId="0" fontId="35" fillId="9" borderId="14" xfId="0" applyNumberFormat="1" applyFont="1" applyFill="1" applyBorder="1" applyAlignment="1" applyProtection="1">
      <alignment horizontal="center" vertical="center"/>
      <protection locked="0"/>
    </xf>
    <xf numFmtId="4" fontId="35" fillId="5" borderId="2" xfId="0" applyNumberFormat="1" applyFont="1" applyFill="1" applyBorder="1" applyAlignment="1" applyProtection="1">
      <alignment vertical="center"/>
      <protection locked="0"/>
    </xf>
    <xf numFmtId="4" fontId="33" fillId="5" borderId="11" xfId="0" applyNumberFormat="1" applyFont="1" applyFill="1" applyBorder="1" applyAlignment="1" applyProtection="1">
      <alignment vertical="center"/>
      <protection locked="0"/>
    </xf>
    <xf numFmtId="4" fontId="34" fillId="6" borderId="2" xfId="0" applyNumberFormat="1" applyFont="1" applyFill="1" applyBorder="1" applyAlignment="1" applyProtection="1">
      <alignment vertical="center"/>
      <protection locked="0"/>
    </xf>
    <xf numFmtId="164" fontId="3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2" xfId="0" applyNumberFormat="1" applyFont="1" applyFill="1" applyBorder="1" applyAlignment="1" applyProtection="1">
      <alignment horizontal="center" vertical="center"/>
      <protection locked="0"/>
    </xf>
    <xf numFmtId="4" fontId="33" fillId="0" borderId="2" xfId="0" applyNumberFormat="1" applyFont="1" applyFill="1" applyBorder="1" applyAlignment="1" applyProtection="1">
      <alignment horizontal="center" vertical="center"/>
      <protection locked="0"/>
    </xf>
    <xf numFmtId="4" fontId="33" fillId="0" borderId="2" xfId="0" applyNumberFormat="1" applyFont="1" applyFill="1" applyBorder="1" applyAlignment="1" applyProtection="1">
      <alignment vertical="center" wrapText="1"/>
      <protection locked="0"/>
    </xf>
    <xf numFmtId="0" fontId="33" fillId="0" borderId="8" xfId="0" applyNumberFormat="1" applyFont="1" applyFill="1" applyBorder="1" applyAlignment="1" applyProtection="1">
      <alignment horizontal="center" vertical="center"/>
      <protection locked="0"/>
    </xf>
    <xf numFmtId="165" fontId="33" fillId="0" borderId="2" xfId="0" applyNumberFormat="1" applyFont="1" applyFill="1" applyBorder="1" applyAlignment="1" applyProtection="1">
      <alignment vertical="center"/>
      <protection locked="0"/>
    </xf>
    <xf numFmtId="4" fontId="35" fillId="0" borderId="2" xfId="0" applyNumberFormat="1" applyFont="1" applyFill="1" applyBorder="1" applyAlignment="1" applyProtection="1">
      <alignment vertical="center"/>
      <protection locked="0"/>
    </xf>
    <xf numFmtId="4" fontId="35" fillId="6" borderId="2" xfId="0" applyNumberFormat="1" applyFont="1" applyFill="1" applyBorder="1" applyAlignment="1" applyProtection="1">
      <alignment vertical="center"/>
      <protection locked="0"/>
    </xf>
    <xf numFmtId="0" fontId="34" fillId="6" borderId="5" xfId="0" applyNumberFormat="1" applyFont="1" applyFill="1" applyBorder="1" applyAlignment="1" applyProtection="1">
      <alignment horizontal="center" vertical="center"/>
      <protection locked="0"/>
    </xf>
    <xf numFmtId="0" fontId="39" fillId="6" borderId="2" xfId="0" applyFont="1" applyFill="1" applyBorder="1" applyAlignment="1">
      <alignment horizontal="center"/>
    </xf>
    <xf numFmtId="0" fontId="34" fillId="6" borderId="5" xfId="0" applyFont="1" applyFill="1" applyBorder="1" applyAlignment="1">
      <alignment horizontal="center"/>
    </xf>
    <xf numFmtId="0" fontId="35" fillId="6" borderId="2" xfId="0" applyNumberFormat="1" applyFont="1" applyFill="1" applyBorder="1" applyAlignment="1" applyProtection="1">
      <alignment horizontal="center" vertical="center"/>
      <protection locked="0"/>
    </xf>
    <xf numFmtId="4" fontId="39" fillId="6" borderId="2" xfId="0" applyNumberFormat="1" applyFont="1" applyFill="1" applyBorder="1" applyAlignment="1" applyProtection="1">
      <alignment vertical="center"/>
      <protection locked="0"/>
    </xf>
    <xf numFmtId="165" fontId="36" fillId="6" borderId="2" xfId="0" applyNumberFormat="1" applyFont="1" applyFill="1" applyBorder="1" applyAlignment="1" applyProtection="1">
      <alignment horizontal="center" vertical="center"/>
      <protection locked="0"/>
    </xf>
    <xf numFmtId="0" fontId="35" fillId="0" borderId="2" xfId="0" applyNumberFormat="1" applyFont="1" applyFill="1" applyBorder="1" applyAlignment="1" applyProtection="1">
      <alignment horizontal="center" vertical="center"/>
      <protection locked="0"/>
    </xf>
    <xf numFmtId="164" fontId="33" fillId="0" borderId="11" xfId="0" applyNumberFormat="1" applyFont="1" applyFill="1" applyBorder="1" applyAlignment="1" applyProtection="1">
      <alignment horizontal="center" vertical="center"/>
      <protection locked="0"/>
    </xf>
    <xf numFmtId="49" fontId="33" fillId="0" borderId="11" xfId="0" applyNumberFormat="1" applyFont="1" applyFill="1" applyBorder="1" applyAlignment="1" applyProtection="1">
      <alignment vertical="center" wrapText="1"/>
      <protection locked="0"/>
    </xf>
    <xf numFmtId="4" fontId="33" fillId="0" borderId="11" xfId="0" applyNumberFormat="1" applyFont="1" applyFill="1" applyBorder="1" applyAlignment="1" applyProtection="1">
      <alignment vertical="center"/>
      <protection locked="0"/>
    </xf>
    <xf numFmtId="0" fontId="35" fillId="0" borderId="14" xfId="0" applyNumberFormat="1" applyFont="1" applyFill="1" applyBorder="1" applyAlignment="1" applyProtection="1">
      <alignment horizontal="center" vertical="center"/>
      <protection locked="0"/>
    </xf>
    <xf numFmtId="49" fontId="33" fillId="6" borderId="2" xfId="6" applyNumberFormat="1" applyFont="1" applyFill="1" applyBorder="1" applyAlignment="1" applyProtection="1">
      <alignment horizontal="center" vertical="center"/>
      <protection locked="0"/>
    </xf>
    <xf numFmtId="164" fontId="33" fillId="6" borderId="2" xfId="6" applyNumberFormat="1" applyFont="1" applyFill="1" applyBorder="1" applyAlignment="1" applyProtection="1">
      <alignment horizontal="center" vertical="center"/>
      <protection locked="0"/>
    </xf>
    <xf numFmtId="49" fontId="33" fillId="6" borderId="2" xfId="6" applyNumberFormat="1" applyFont="1" applyFill="1" applyBorder="1" applyAlignment="1" applyProtection="1">
      <alignment vertical="center" wrapText="1"/>
      <protection locked="0"/>
    </xf>
    <xf numFmtId="4" fontId="35" fillId="6" borderId="2" xfId="6" applyNumberFormat="1" applyFont="1" applyFill="1" applyBorder="1" applyAlignment="1" applyProtection="1">
      <alignment vertical="center"/>
      <protection locked="0"/>
    </xf>
    <xf numFmtId="0" fontId="34" fillId="6" borderId="2" xfId="6" applyNumberFormat="1" applyFont="1" applyFill="1" applyBorder="1" applyAlignment="1" applyProtection="1">
      <alignment horizontal="center" vertical="center"/>
      <protection locked="0"/>
    </xf>
    <xf numFmtId="0" fontId="35" fillId="6" borderId="2" xfId="6" applyNumberFormat="1" applyFont="1" applyFill="1" applyBorder="1" applyAlignment="1" applyProtection="1">
      <alignment horizontal="center" vertical="center"/>
      <protection locked="0"/>
    </xf>
    <xf numFmtId="4" fontId="33" fillId="6" borderId="2" xfId="6" applyNumberFormat="1" applyFont="1" applyFill="1" applyBorder="1" applyAlignment="1" applyProtection="1">
      <alignment vertical="center"/>
      <protection locked="0"/>
    </xf>
    <xf numFmtId="165" fontId="43" fillId="0" borderId="5" xfId="0" applyNumberFormat="1" applyFont="1" applyFill="1" applyBorder="1" applyAlignment="1" applyProtection="1">
      <alignment horizontal="center" vertical="center"/>
      <protection locked="0"/>
    </xf>
    <xf numFmtId="2" fontId="40" fillId="0" borderId="2" xfId="0" applyNumberFormat="1" applyFont="1" applyFill="1" applyBorder="1"/>
    <xf numFmtId="4" fontId="39" fillId="0" borderId="2" xfId="0" applyNumberFormat="1" applyFont="1" applyFill="1" applyBorder="1" applyAlignment="1" applyProtection="1">
      <alignment vertical="center"/>
      <protection locked="0"/>
    </xf>
    <xf numFmtId="4" fontId="34" fillId="5" borderId="2" xfId="0" applyNumberFormat="1" applyFont="1" applyFill="1" applyBorder="1" applyAlignment="1" applyProtection="1">
      <alignment vertical="center"/>
      <protection locked="0"/>
    </xf>
    <xf numFmtId="164" fontId="33" fillId="6" borderId="2" xfId="7" applyNumberFormat="1" applyFont="1" applyFill="1" applyBorder="1" applyAlignment="1" applyProtection="1">
      <alignment horizontal="center" vertical="center"/>
      <protection locked="0"/>
    </xf>
    <xf numFmtId="49" fontId="33" fillId="6" borderId="2" xfId="7" applyNumberFormat="1" applyFont="1" applyFill="1" applyBorder="1" applyAlignment="1" applyProtection="1">
      <alignment vertical="center" wrapText="1"/>
      <protection locked="0"/>
    </xf>
    <xf numFmtId="164" fontId="40" fillId="6" borderId="2" xfId="0" applyNumberFormat="1" applyFont="1" applyFill="1" applyBorder="1" applyAlignment="1" applyProtection="1">
      <alignment horizontal="center" vertical="center"/>
      <protection locked="0"/>
    </xf>
    <xf numFmtId="0" fontId="40" fillId="6" borderId="2" xfId="0" applyFont="1" applyFill="1" applyBorder="1"/>
    <xf numFmtId="0" fontId="34" fillId="6" borderId="2" xfId="0" applyFont="1" applyFill="1" applyBorder="1" applyAlignment="1">
      <alignment horizontal="left" vertical="top"/>
    </xf>
    <xf numFmtId="164" fontId="33" fillId="6" borderId="2" xfId="0" applyNumberFormat="1" applyFont="1" applyFill="1" applyBorder="1" applyAlignment="1" applyProtection="1">
      <alignment horizontal="left" vertical="center"/>
      <protection locked="0"/>
    </xf>
    <xf numFmtId="165" fontId="35" fillId="6" borderId="2" xfId="0" applyNumberFormat="1" applyFont="1" applyFill="1" applyBorder="1" applyAlignment="1" applyProtection="1">
      <alignment horizontal="center" vertical="center"/>
      <protection locked="0"/>
    </xf>
    <xf numFmtId="4" fontId="36" fillId="0" borderId="2" xfId="0" applyNumberFormat="1" applyFont="1" applyFill="1" applyBorder="1" applyAlignment="1" applyProtection="1">
      <alignment vertical="center"/>
      <protection locked="0"/>
    </xf>
    <xf numFmtId="0" fontId="36" fillId="0" borderId="2" xfId="0" applyNumberFormat="1" applyFont="1" applyFill="1" applyBorder="1" applyAlignment="1" applyProtection="1">
      <alignment horizontal="center" vertical="center"/>
      <protection locked="0"/>
    </xf>
    <xf numFmtId="164" fontId="40" fillId="0" borderId="2" xfId="0" applyNumberFormat="1" applyFont="1" applyFill="1" applyBorder="1" applyAlignment="1" applyProtection="1">
      <alignment horizontal="center" vertical="center"/>
      <protection locked="0"/>
    </xf>
    <xf numFmtId="0" fontId="40" fillId="0" borderId="2" xfId="0" applyFont="1" applyFill="1" applyBorder="1" applyAlignment="1">
      <alignment wrapText="1"/>
    </xf>
    <xf numFmtId="0" fontId="40" fillId="0" borderId="2" xfId="0" applyFont="1" applyFill="1" applyBorder="1"/>
    <xf numFmtId="0" fontId="13" fillId="0" borderId="0" xfId="0" applyFont="1"/>
    <xf numFmtId="49" fontId="40" fillId="0" borderId="11" xfId="0" applyNumberFormat="1" applyFont="1" applyFill="1" applyBorder="1" applyAlignment="1" applyProtection="1">
      <alignment vertical="center" wrapText="1"/>
      <protection locked="0"/>
    </xf>
    <xf numFmtId="49" fontId="46" fillId="0" borderId="2" xfId="0" applyNumberFormat="1" applyFont="1" applyFill="1" applyBorder="1" applyAlignment="1" applyProtection="1">
      <alignment horizontal="center" vertical="center"/>
      <protection locked="0"/>
    </xf>
    <xf numFmtId="165" fontId="36" fillId="5" borderId="2" xfId="0" applyNumberFormat="1" applyFont="1" applyFill="1" applyBorder="1" applyAlignment="1" applyProtection="1">
      <alignment horizontal="center" vertical="center"/>
      <protection locked="0"/>
    </xf>
    <xf numFmtId="4" fontId="37" fillId="0" borderId="11" xfId="0" applyNumberFormat="1" applyFont="1" applyFill="1" applyBorder="1" applyAlignment="1" applyProtection="1">
      <alignment horizontal="center" vertical="center"/>
      <protection locked="0"/>
    </xf>
    <xf numFmtId="4" fontId="45" fillId="0" borderId="2" xfId="0" applyNumberFormat="1" applyFont="1" applyFill="1" applyBorder="1" applyAlignment="1" applyProtection="1">
      <alignment vertical="center"/>
      <protection locked="0"/>
    </xf>
    <xf numFmtId="49" fontId="33" fillId="0" borderId="2" xfId="0" applyNumberFormat="1" applyFont="1" applyBorder="1" applyAlignment="1" applyProtection="1">
      <alignment vertical="center" wrapText="1"/>
      <protection locked="0"/>
    </xf>
    <xf numFmtId="4" fontId="33" fillId="0" borderId="2" xfId="0" applyNumberFormat="1" applyFont="1" applyBorder="1" applyAlignment="1" applyProtection="1">
      <alignment vertical="center"/>
      <protection locked="0"/>
    </xf>
    <xf numFmtId="165" fontId="44" fillId="5" borderId="2" xfId="0" applyNumberFormat="1" applyFont="1" applyFill="1" applyBorder="1" applyAlignment="1" applyProtection="1">
      <alignment horizontal="center" vertical="center"/>
      <protection locked="0"/>
    </xf>
    <xf numFmtId="165" fontId="36" fillId="5" borderId="11" xfId="0" applyNumberFormat="1" applyFont="1" applyFill="1" applyBorder="1" applyAlignment="1" applyProtection="1">
      <alignment horizontal="center" vertical="center"/>
      <protection locked="0"/>
    </xf>
    <xf numFmtId="49" fontId="33" fillId="0" borderId="11" xfId="0" applyNumberFormat="1" applyFont="1" applyBorder="1" applyAlignment="1" applyProtection="1">
      <alignment vertical="center" wrapText="1"/>
      <protection locked="0"/>
    </xf>
    <xf numFmtId="4" fontId="33" fillId="0" borderId="11" xfId="0" applyNumberFormat="1" applyFont="1" applyBorder="1" applyAlignment="1" applyProtection="1">
      <alignment vertical="center"/>
      <protection locked="0"/>
    </xf>
    <xf numFmtId="165" fontId="43" fillId="0" borderId="11" xfId="0" applyNumberFormat="1" applyFont="1" applyFill="1" applyBorder="1" applyAlignment="1" applyProtection="1">
      <alignment horizontal="center" vertical="center"/>
      <protection locked="0"/>
    </xf>
    <xf numFmtId="165" fontId="36" fillId="0" borderId="11" xfId="0" applyNumberFormat="1" applyFont="1" applyFill="1" applyBorder="1" applyAlignment="1" applyProtection="1">
      <alignment horizontal="center" vertical="center"/>
      <protection locked="0"/>
    </xf>
    <xf numFmtId="49" fontId="33" fillId="0" borderId="2" xfId="0" applyNumberFormat="1" applyFont="1" applyFill="1" applyBorder="1" applyAlignment="1">
      <alignment vertical="center"/>
    </xf>
    <xf numFmtId="4" fontId="33" fillId="0" borderId="2" xfId="0" applyNumberFormat="1" applyFont="1" applyFill="1" applyBorder="1" applyAlignment="1">
      <alignment vertical="center"/>
    </xf>
    <xf numFmtId="49" fontId="40" fillId="0" borderId="2" xfId="0" applyNumberFormat="1" applyFont="1" applyFill="1" applyBorder="1" applyAlignment="1" applyProtection="1">
      <alignment vertical="center" wrapText="1"/>
      <protection locked="0"/>
    </xf>
    <xf numFmtId="165" fontId="35" fillId="0" borderId="2" xfId="0" applyNumberFormat="1" applyFont="1" applyFill="1" applyBorder="1" applyAlignment="1" applyProtection="1">
      <alignment horizontal="center" vertical="center"/>
      <protection locked="0"/>
    </xf>
    <xf numFmtId="0" fontId="41" fillId="0" borderId="11" xfId="0" applyFont="1" applyFill="1" applyBorder="1" applyAlignment="1" applyProtection="1">
      <alignment vertical="center"/>
      <protection locked="0"/>
    </xf>
    <xf numFmtId="0" fontId="41" fillId="0" borderId="2" xfId="0" applyFont="1" applyFill="1" applyBorder="1" applyAlignment="1" applyProtection="1">
      <alignment vertical="center"/>
      <protection locked="0"/>
    </xf>
    <xf numFmtId="49" fontId="46" fillId="0" borderId="2" xfId="0" applyNumberFormat="1" applyFont="1" applyFill="1" applyBorder="1" applyAlignment="1" applyProtection="1">
      <alignment horizontal="left" vertical="center"/>
      <protection locked="0"/>
    </xf>
    <xf numFmtId="165" fontId="43" fillId="0" borderId="2" xfId="0" applyNumberFormat="1" applyFont="1" applyFill="1" applyBorder="1" applyAlignment="1" applyProtection="1">
      <alignment horizontal="center" vertical="center"/>
      <protection locked="0"/>
    </xf>
    <xf numFmtId="1" fontId="34" fillId="0" borderId="2" xfId="0" applyNumberFormat="1" applyFont="1" applyFill="1" applyBorder="1" applyAlignment="1" applyProtection="1">
      <alignment horizontal="center" vertical="center"/>
      <protection locked="0"/>
    </xf>
    <xf numFmtId="164" fontId="33" fillId="0" borderId="2" xfId="0" applyNumberFormat="1" applyFont="1" applyFill="1" applyBorder="1" applyAlignment="1" applyProtection="1">
      <alignment horizontal="left" vertical="center"/>
      <protection locked="0"/>
    </xf>
    <xf numFmtId="165" fontId="44" fillId="0" borderId="5" xfId="0" applyNumberFormat="1" applyFont="1" applyFill="1" applyBorder="1" applyAlignment="1" applyProtection="1">
      <alignment horizontal="center" vertical="center"/>
      <protection locked="0"/>
    </xf>
    <xf numFmtId="49" fontId="33" fillId="0" borderId="10" xfId="0" applyNumberFormat="1" applyFont="1" applyFill="1" applyBorder="1" applyAlignment="1" applyProtection="1">
      <alignment vertical="center" wrapText="1"/>
      <protection locked="0"/>
    </xf>
    <xf numFmtId="0" fontId="33" fillId="0" borderId="2" xfId="0" applyFont="1" applyFill="1" applyBorder="1" applyAlignment="1">
      <alignment wrapText="1"/>
    </xf>
    <xf numFmtId="165" fontId="36" fillId="0" borderId="5" xfId="0" applyNumberFormat="1" applyFont="1" applyFill="1" applyBorder="1" applyAlignment="1" applyProtection="1">
      <alignment horizontal="center" vertical="center"/>
      <protection locked="0"/>
    </xf>
    <xf numFmtId="0" fontId="33" fillId="0" borderId="2" xfId="0" applyFont="1" applyFill="1" applyBorder="1" applyAlignment="1" applyProtection="1">
      <alignment vertical="center"/>
      <protection locked="0"/>
    </xf>
    <xf numFmtId="165" fontId="46" fillId="0" borderId="2" xfId="0" applyNumberFormat="1" applyFont="1" applyFill="1" applyBorder="1" applyAlignment="1" applyProtection="1">
      <alignment horizontal="center" vertical="center"/>
      <protection locked="0"/>
    </xf>
    <xf numFmtId="2" fontId="34" fillId="0" borderId="2" xfId="0" applyNumberFormat="1" applyFont="1" applyFill="1" applyBorder="1"/>
    <xf numFmtId="49" fontId="33" fillId="0" borderId="5" xfId="0" applyNumberFormat="1" applyFont="1" applyFill="1" applyBorder="1" applyAlignment="1" applyProtection="1">
      <alignment vertical="center" wrapText="1"/>
      <protection locked="0"/>
    </xf>
    <xf numFmtId="165" fontId="33" fillId="0" borderId="2" xfId="0" applyNumberFormat="1" applyFont="1" applyFill="1" applyBorder="1" applyAlignment="1" applyProtection="1">
      <alignment horizontal="center" vertical="center"/>
      <protection locked="0"/>
    </xf>
    <xf numFmtId="4" fontId="33" fillId="0" borderId="2" xfId="0" applyNumberFormat="1" applyFont="1" applyFill="1" applyBorder="1" applyAlignment="1" applyProtection="1">
      <alignment horizontal="right" vertical="center"/>
      <protection locked="0"/>
    </xf>
    <xf numFmtId="165" fontId="40" fillId="0" borderId="2" xfId="0" applyNumberFormat="1" applyFont="1" applyFill="1" applyBorder="1" applyAlignment="1" applyProtection="1">
      <alignment horizontal="center" vertical="center"/>
      <protection locked="0"/>
    </xf>
    <xf numFmtId="164" fontId="33" fillId="6" borderId="5" xfId="0" applyNumberFormat="1" applyFont="1" applyFill="1" applyBorder="1" applyAlignment="1" applyProtection="1">
      <alignment horizontal="center" vertical="center"/>
      <protection locked="0"/>
    </xf>
    <xf numFmtId="0" fontId="40" fillId="0" borderId="2" xfId="0" applyFont="1" applyFill="1" applyBorder="1" applyAlignment="1" applyProtection="1">
      <alignment vertical="center"/>
      <protection locked="0"/>
    </xf>
    <xf numFmtId="49" fontId="33" fillId="0" borderId="2" xfId="0" applyNumberFormat="1" applyFont="1" applyFill="1" applyBorder="1" applyAlignment="1" applyProtection="1">
      <alignment horizontal="left" vertical="center"/>
      <protection locked="0"/>
    </xf>
    <xf numFmtId="0" fontId="33" fillId="0" borderId="11" xfId="0" applyFont="1" applyFill="1" applyBorder="1" applyAlignment="1" applyProtection="1">
      <alignment vertical="center"/>
      <protection locked="0"/>
    </xf>
    <xf numFmtId="165" fontId="43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33" fillId="6" borderId="2" xfId="2" applyNumberFormat="1" applyFont="1" applyFill="1" applyBorder="1" applyAlignment="1">
      <alignment horizontal="center" vertical="center"/>
    </xf>
    <xf numFmtId="2" fontId="33" fillId="0" borderId="2" xfId="2" applyNumberFormat="1" applyFont="1" applyFill="1" applyBorder="1"/>
    <xf numFmtId="0" fontId="33" fillId="0" borderId="2" xfId="2" applyFont="1" applyFill="1" applyBorder="1" applyAlignment="1">
      <alignment horizontal="left" vertical="top"/>
    </xf>
    <xf numFmtId="165" fontId="34" fillId="0" borderId="2" xfId="0" applyNumberFormat="1" applyFont="1" applyFill="1" applyBorder="1" applyAlignment="1" applyProtection="1">
      <alignment horizontal="center" vertical="center"/>
      <protection locked="0"/>
    </xf>
    <xf numFmtId="164" fontId="33" fillId="6" borderId="2" xfId="2" applyNumberFormat="1" applyFont="1" applyFill="1" applyBorder="1" applyAlignment="1">
      <alignment horizontal="center"/>
    </xf>
    <xf numFmtId="49" fontId="34" fillId="0" borderId="2" xfId="0" applyNumberFormat="1" applyFont="1" applyFill="1" applyBorder="1" applyAlignment="1" applyProtection="1">
      <alignment horizontal="center" vertical="center"/>
      <protection locked="0"/>
    </xf>
    <xf numFmtId="0" fontId="46" fillId="0" borderId="2" xfId="0" applyFont="1" applyFill="1" applyBorder="1" applyAlignment="1">
      <alignment horizontal="left" vertical="top"/>
    </xf>
    <xf numFmtId="0" fontId="36" fillId="0" borderId="2" xfId="0" applyFont="1" applyFill="1" applyBorder="1"/>
    <xf numFmtId="165" fontId="42" fillId="0" borderId="2" xfId="0" applyNumberFormat="1" applyFont="1" applyFill="1" applyBorder="1" applyAlignment="1" applyProtection="1">
      <alignment horizontal="center" vertical="center"/>
      <protection locked="0"/>
    </xf>
    <xf numFmtId="0" fontId="38" fillId="0" borderId="2" xfId="0" applyFont="1" applyFill="1" applyBorder="1" applyAlignment="1" applyProtection="1">
      <alignment vertical="center"/>
      <protection locked="0"/>
    </xf>
    <xf numFmtId="0" fontId="33" fillId="0" borderId="5" xfId="0" applyFont="1" applyFill="1" applyBorder="1"/>
    <xf numFmtId="0" fontId="46" fillId="0" borderId="2" xfId="0" applyFont="1" applyFill="1" applyBorder="1" applyAlignment="1">
      <alignment horizontal="center"/>
    </xf>
    <xf numFmtId="0" fontId="34" fillId="0" borderId="5" xfId="0" applyNumberFormat="1" applyFont="1" applyFill="1" applyBorder="1" applyAlignment="1" applyProtection="1">
      <alignment horizontal="center" vertical="center"/>
      <protection locked="0"/>
    </xf>
    <xf numFmtId="0" fontId="46" fillId="0" borderId="2" xfId="0" applyFont="1" applyFill="1" applyBorder="1"/>
    <xf numFmtId="165" fontId="36" fillId="0" borderId="2" xfId="0" applyNumberFormat="1" applyFont="1" applyFill="1" applyBorder="1" applyAlignment="1" applyProtection="1">
      <alignment horizontal="left" vertical="top"/>
      <protection locked="0"/>
    </xf>
    <xf numFmtId="0" fontId="33" fillId="0" borderId="4" xfId="0" applyFont="1" applyFill="1" applyBorder="1" applyAlignment="1" applyProtection="1">
      <alignment vertical="center"/>
      <protection locked="0"/>
    </xf>
    <xf numFmtId="4" fontId="37" fillId="0" borderId="4" xfId="0" applyNumberFormat="1" applyFont="1" applyFill="1" applyBorder="1" applyAlignment="1" applyProtection="1">
      <alignment horizontal="center" vertical="center"/>
      <protection locked="0"/>
    </xf>
    <xf numFmtId="165" fontId="36" fillId="0" borderId="4" xfId="0" applyNumberFormat="1" applyFont="1" applyFill="1" applyBorder="1" applyAlignment="1" applyProtection="1">
      <alignment horizontal="center" vertical="center"/>
      <protection locked="0"/>
    </xf>
    <xf numFmtId="165" fontId="40" fillId="0" borderId="4" xfId="0" applyNumberFormat="1" applyFont="1" applyFill="1" applyBorder="1" applyAlignment="1" applyProtection="1">
      <alignment horizontal="center" vertical="center"/>
      <protection locked="0"/>
    </xf>
    <xf numFmtId="165" fontId="44" fillId="0" borderId="2" xfId="0" applyNumberFormat="1" applyFont="1" applyFill="1" applyBorder="1" applyAlignment="1" applyProtection="1">
      <alignment horizontal="center" vertical="center"/>
      <protection locked="0"/>
    </xf>
    <xf numFmtId="9" fontId="40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5" borderId="2" xfId="0" applyFont="1" applyFill="1" applyBorder="1" applyAlignment="1">
      <alignment horizontal="center"/>
    </xf>
    <xf numFmtId="49" fontId="33" fillId="6" borderId="5" xfId="0" applyNumberFormat="1" applyFont="1" applyFill="1" applyBorder="1" applyAlignment="1" applyProtection="1">
      <alignment vertical="center" wrapText="1"/>
      <protection locked="0"/>
    </xf>
    <xf numFmtId="0" fontId="33" fillId="6" borderId="2" xfId="0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2" xfId="0" applyBorder="1"/>
    <xf numFmtId="165" fontId="39" fillId="0" borderId="2" xfId="0" applyNumberFormat="1" applyFont="1" applyFill="1" applyBorder="1" applyAlignment="1" applyProtection="1">
      <alignment horizontal="center" vertical="center"/>
      <protection locked="0"/>
    </xf>
    <xf numFmtId="49" fontId="39" fillId="0" borderId="2" xfId="0" applyNumberFormat="1" applyFont="1" applyFill="1" applyBorder="1" applyAlignment="1" applyProtection="1">
      <alignment horizontal="center" vertical="center"/>
      <protection locked="0"/>
    </xf>
    <xf numFmtId="0" fontId="39" fillId="7" borderId="2" xfId="0" applyFont="1" applyFill="1" applyBorder="1" applyAlignment="1">
      <alignment horizontal="left" vertical="top"/>
    </xf>
    <xf numFmtId="2" fontId="10" fillId="6" borderId="2" xfId="0" applyNumberFormat="1" applyFont="1" applyFill="1" applyBorder="1"/>
    <xf numFmtId="164" fontId="33" fillId="8" borderId="11" xfId="0" applyNumberFormat="1" applyFont="1" applyFill="1" applyBorder="1" applyAlignment="1" applyProtection="1">
      <alignment horizontal="center" vertical="center"/>
      <protection locked="0"/>
    </xf>
    <xf numFmtId="2" fontId="34" fillId="10" borderId="2" xfId="0" applyNumberFormat="1" applyFont="1" applyFill="1" applyBorder="1"/>
    <xf numFmtId="4" fontId="35" fillId="10" borderId="2" xfId="0" applyNumberFormat="1" applyFont="1" applyFill="1" applyBorder="1" applyAlignment="1" applyProtection="1">
      <alignment vertical="center"/>
      <protection locked="0"/>
    </xf>
    <xf numFmtId="49" fontId="33" fillId="8" borderId="4" xfId="0" applyNumberFormat="1" applyFont="1" applyFill="1" applyBorder="1" applyAlignment="1" applyProtection="1">
      <alignment horizontal="center" vertical="center"/>
      <protection locked="0"/>
    </xf>
    <xf numFmtId="49" fontId="33" fillId="0" borderId="4" xfId="0" applyNumberFormat="1" applyFont="1" applyFill="1" applyBorder="1" applyAlignment="1" applyProtection="1">
      <alignment horizontal="center" vertical="center"/>
      <protection locked="0"/>
    </xf>
    <xf numFmtId="49" fontId="33" fillId="6" borderId="4" xfId="0" applyNumberFormat="1" applyFont="1" applyFill="1" applyBorder="1" applyAlignment="1" applyProtection="1">
      <alignment horizontal="center" vertical="center"/>
      <protection locked="0"/>
    </xf>
    <xf numFmtId="0" fontId="33" fillId="8" borderId="4" xfId="0" applyFont="1" applyFill="1" applyBorder="1" applyAlignment="1">
      <alignment horizontal="center"/>
    </xf>
    <xf numFmtId="49" fontId="33" fillId="6" borderId="16" xfId="0" applyNumberFormat="1" applyFont="1" applyFill="1" applyBorder="1" applyAlignment="1" applyProtection="1">
      <alignment horizontal="center" vertical="center"/>
      <protection locked="0"/>
    </xf>
    <xf numFmtId="0" fontId="9" fillId="2" borderId="17" xfId="0" applyFont="1" applyFill="1" applyBorder="1" applyAlignment="1" applyProtection="1">
      <alignment horizontal="center" vertical="center"/>
      <protection locked="0"/>
    </xf>
    <xf numFmtId="14" fontId="9" fillId="2" borderId="10" xfId="0" applyNumberFormat="1" applyFont="1" applyFill="1" applyBorder="1" applyAlignment="1" applyProtection="1">
      <alignment horizontal="center" vertical="center"/>
      <protection locked="0"/>
    </xf>
    <xf numFmtId="49" fontId="9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11" xfId="0" applyNumberFormat="1" applyFont="1" applyFill="1" applyBorder="1" applyAlignment="1" applyProtection="1">
      <alignment horizontal="center" vertical="center"/>
      <protection locked="0"/>
    </xf>
    <xf numFmtId="49" fontId="10" fillId="0" borderId="5" xfId="0" applyNumberFormat="1" applyFont="1" applyFill="1" applyBorder="1" applyAlignment="1" applyProtection="1">
      <alignment vertical="center" wrapText="1"/>
      <protection locked="0"/>
    </xf>
    <xf numFmtId="4" fontId="10" fillId="5" borderId="5" xfId="0" applyNumberFormat="1" applyFont="1" applyFill="1" applyBorder="1" applyAlignment="1" applyProtection="1">
      <alignment vertical="center"/>
      <protection locked="0"/>
    </xf>
    <xf numFmtId="0" fontId="33" fillId="0" borderId="4" xfId="0" applyNumberFormat="1" applyFont="1" applyFill="1" applyBorder="1" applyAlignment="1" applyProtection="1">
      <alignment horizontal="center" vertical="center"/>
      <protection locked="0"/>
    </xf>
    <xf numFmtId="0" fontId="33" fillId="0" borderId="16" xfId="0" applyNumberFormat="1" applyFont="1" applyFill="1" applyBorder="1" applyAlignment="1" applyProtection="1">
      <alignment horizontal="center" vertical="center"/>
      <protection locked="0"/>
    </xf>
    <xf numFmtId="0" fontId="33" fillId="0" borderId="4" xfId="0" applyFont="1" applyFill="1" applyBorder="1" applyAlignment="1">
      <alignment horizontal="center"/>
    </xf>
    <xf numFmtId="0" fontId="33" fillId="0" borderId="6" xfId="0" applyNumberFormat="1" applyFont="1" applyFill="1" applyBorder="1" applyAlignment="1" applyProtection="1">
      <alignment horizontal="center" vertical="center"/>
      <protection locked="0"/>
    </xf>
    <xf numFmtId="0" fontId="9" fillId="2" borderId="17" xfId="0" applyFont="1" applyFill="1" applyBorder="1" applyAlignment="1" applyProtection="1">
      <alignment horizontal="center" vertical="center" wrapText="1"/>
      <protection locked="0"/>
    </xf>
    <xf numFmtId="4" fontId="37" fillId="6" borderId="8" xfId="0" applyNumberFormat="1" applyFont="1" applyFill="1" applyBorder="1" applyAlignment="1" applyProtection="1">
      <alignment horizontal="center" vertical="center"/>
      <protection locked="0"/>
    </xf>
    <xf numFmtId="0" fontId="34" fillId="6" borderId="8" xfId="0" applyNumberFormat="1" applyFont="1" applyFill="1" applyBorder="1" applyAlignment="1" applyProtection="1">
      <alignment horizontal="center" vertical="center"/>
      <protection locked="0"/>
    </xf>
    <xf numFmtId="4" fontId="33" fillId="6" borderId="5" xfId="0" applyNumberFormat="1" applyFont="1" applyFill="1" applyBorder="1" applyAlignment="1" applyProtection="1">
      <alignment vertical="center"/>
      <protection locked="0"/>
    </xf>
    <xf numFmtId="4" fontId="34" fillId="6" borderId="5" xfId="0" applyNumberFormat="1" applyFont="1" applyFill="1" applyBorder="1" applyAlignment="1" applyProtection="1">
      <alignment vertical="center"/>
      <protection locked="0"/>
    </xf>
    <xf numFmtId="0" fontId="35" fillId="6" borderId="7" xfId="0" applyNumberFormat="1" applyFont="1" applyFill="1" applyBorder="1" applyAlignment="1" applyProtection="1">
      <alignment horizontal="center" vertical="center"/>
      <protection locked="0"/>
    </xf>
    <xf numFmtId="0" fontId="34" fillId="6" borderId="7" xfId="0" applyNumberFormat="1" applyFont="1" applyFill="1" applyBorder="1" applyAlignment="1" applyProtection="1">
      <alignment horizontal="center" vertical="center"/>
      <protection locked="0"/>
    </xf>
    <xf numFmtId="0" fontId="33" fillId="0" borderId="8" xfId="0" applyFont="1" applyFill="1" applyBorder="1" applyAlignment="1" applyProtection="1">
      <alignment vertical="center"/>
      <protection locked="0"/>
    </xf>
    <xf numFmtId="0" fontId="34" fillId="6" borderId="14" xfId="0" applyNumberFormat="1" applyFont="1" applyFill="1" applyBorder="1" applyAlignment="1" applyProtection="1">
      <alignment horizontal="center" vertical="center"/>
      <protection locked="0"/>
    </xf>
    <xf numFmtId="0" fontId="34" fillId="6" borderId="8" xfId="0" applyNumberFormat="1" applyFont="1" applyFill="1" applyBorder="1" applyAlignment="1" applyProtection="1">
      <alignment horizontal="center" wrapText="1"/>
      <protection locked="0"/>
    </xf>
    <xf numFmtId="0" fontId="34" fillId="6" borderId="8" xfId="0" applyNumberFormat="1" applyFont="1" applyFill="1" applyBorder="1" applyAlignment="1" applyProtection="1">
      <alignment horizontal="left" vertical="top"/>
      <protection locked="0"/>
    </xf>
    <xf numFmtId="0" fontId="34" fillId="0" borderId="8" xfId="0" applyNumberFormat="1" applyFont="1" applyFill="1" applyBorder="1" applyAlignment="1" applyProtection="1">
      <alignment horizontal="center" vertical="center"/>
      <protection locked="0"/>
    </xf>
    <xf numFmtId="0" fontId="36" fillId="0" borderId="8" xfId="0" applyNumberFormat="1" applyFont="1" applyFill="1" applyBorder="1" applyAlignment="1" applyProtection="1">
      <alignment horizontal="center" vertical="center"/>
      <protection locked="0"/>
    </xf>
    <xf numFmtId="49" fontId="10" fillId="0" borderId="5" xfId="0" applyNumberFormat="1" applyFont="1" applyFill="1" applyBorder="1" applyAlignment="1" applyProtection="1">
      <alignment horizontal="center" vertical="center"/>
      <protection locked="0"/>
    </xf>
    <xf numFmtId="0" fontId="26" fillId="6" borderId="4" xfId="2" applyFont="1" applyFill="1" applyBorder="1" applyAlignment="1">
      <alignment horizontal="left"/>
    </xf>
    <xf numFmtId="49" fontId="10" fillId="0" borderId="8" xfId="0" applyNumberFormat="1" applyFont="1" applyFill="1" applyBorder="1" applyAlignment="1" applyProtection="1">
      <alignment horizontal="center" vertical="center"/>
      <protection locked="0"/>
    </xf>
    <xf numFmtId="0" fontId="26" fillId="6" borderId="6" xfId="2" applyFont="1" applyFill="1" applyBorder="1" applyAlignment="1">
      <alignment horizontal="left"/>
    </xf>
    <xf numFmtId="4" fontId="10" fillId="6" borderId="5" xfId="0" applyNumberFormat="1" applyFont="1" applyFill="1" applyBorder="1" applyAlignment="1" applyProtection="1">
      <alignment vertical="center"/>
      <protection locked="0"/>
    </xf>
    <xf numFmtId="0" fontId="33" fillId="6" borderId="8" xfId="0" applyFont="1" applyFill="1" applyBorder="1"/>
    <xf numFmtId="49" fontId="36" fillId="6" borderId="8" xfId="0" applyNumberFormat="1" applyFont="1" applyFill="1" applyBorder="1" applyAlignment="1" applyProtection="1">
      <alignment horizontal="center" vertical="center"/>
      <protection locked="0"/>
    </xf>
    <xf numFmtId="0" fontId="36" fillId="6" borderId="8" xfId="0" applyFont="1" applyFill="1" applyBorder="1" applyAlignment="1">
      <alignment horizontal="center"/>
    </xf>
    <xf numFmtId="0" fontId="33" fillId="0" borderId="8" xfId="0" applyFont="1" applyBorder="1"/>
    <xf numFmtId="49" fontId="36" fillId="0" borderId="8" xfId="0" applyNumberFormat="1" applyFont="1" applyFill="1" applyBorder="1" applyAlignment="1" applyProtection="1">
      <alignment horizontal="center" vertical="center"/>
      <protection locked="0"/>
    </xf>
    <xf numFmtId="49" fontId="33" fillId="0" borderId="5" xfId="0" applyNumberFormat="1" applyFont="1" applyFill="1" applyBorder="1" applyAlignment="1" applyProtection="1">
      <alignment horizontal="center" vertical="center"/>
      <protection locked="0"/>
    </xf>
    <xf numFmtId="164" fontId="33" fillId="0" borderId="5" xfId="0" applyNumberFormat="1" applyFont="1" applyFill="1" applyBorder="1" applyAlignment="1" applyProtection="1">
      <alignment horizontal="center" vertical="center"/>
      <protection locked="0"/>
    </xf>
    <xf numFmtId="0" fontId="33" fillId="0" borderId="5" xfId="2" applyFont="1" applyBorder="1" applyAlignment="1">
      <alignment horizontal="left"/>
    </xf>
    <xf numFmtId="0" fontId="33" fillId="0" borderId="5" xfId="2" applyFont="1" applyBorder="1" applyAlignment="1">
      <alignment wrapText="1"/>
    </xf>
    <xf numFmtId="2" fontId="33" fillId="0" borderId="5" xfId="2" applyNumberFormat="1" applyFont="1" applyBorder="1"/>
    <xf numFmtId="4" fontId="33" fillId="5" borderId="5" xfId="0" applyNumberFormat="1" applyFont="1" applyFill="1" applyBorder="1" applyAlignment="1" applyProtection="1">
      <alignment vertical="center"/>
      <protection locked="0"/>
    </xf>
    <xf numFmtId="0" fontId="34" fillId="5" borderId="10" xfId="0" applyNumberFormat="1" applyFont="1" applyFill="1" applyBorder="1" applyAlignment="1" applyProtection="1">
      <alignment horizontal="center" vertical="center"/>
      <protection locked="0"/>
    </xf>
    <xf numFmtId="0" fontId="33" fillId="0" borderId="7" xfId="0" applyFont="1" applyBorder="1"/>
    <xf numFmtId="0" fontId="38" fillId="0" borderId="8" xfId="0" applyFont="1" applyBorder="1" applyAlignment="1">
      <alignment horizontal="center"/>
    </xf>
    <xf numFmtId="0" fontId="33" fillId="0" borderId="14" xfId="0" applyFont="1" applyBorder="1"/>
    <xf numFmtId="4" fontId="33" fillId="0" borderId="5" xfId="0" applyNumberFormat="1" applyFont="1" applyFill="1" applyBorder="1" applyAlignment="1" applyProtection="1">
      <alignment vertical="center"/>
      <protection locked="0"/>
    </xf>
    <xf numFmtId="4" fontId="35" fillId="5" borderId="5" xfId="0" applyNumberFormat="1" applyFont="1" applyFill="1" applyBorder="1" applyAlignment="1" applyProtection="1">
      <alignment vertical="center"/>
      <protection locked="0"/>
    </xf>
    <xf numFmtId="0" fontId="34" fillId="5" borderId="5" xfId="0" applyNumberFormat="1" applyFont="1" applyFill="1" applyBorder="1" applyAlignment="1" applyProtection="1">
      <alignment horizontal="center" vertical="center"/>
      <protection locked="0"/>
    </xf>
    <xf numFmtId="0" fontId="50" fillId="0" borderId="4" xfId="0" applyNumberFormat="1" applyFont="1" applyFill="1" applyBorder="1" applyAlignment="1" applyProtection="1">
      <alignment horizontal="center" vertical="center"/>
      <protection locked="0"/>
    </xf>
    <xf numFmtId="164" fontId="50" fillId="6" borderId="2" xfId="0" applyNumberFormat="1" applyFont="1" applyFill="1" applyBorder="1" applyAlignment="1" applyProtection="1">
      <alignment horizontal="center" vertical="center"/>
      <protection locked="0"/>
    </xf>
    <xf numFmtId="49" fontId="50" fillId="6" borderId="2" xfId="0" applyNumberFormat="1" applyFont="1" applyFill="1" applyBorder="1" applyAlignment="1" applyProtection="1">
      <alignment vertical="center" wrapText="1"/>
      <protection locked="0"/>
    </xf>
    <xf numFmtId="4" fontId="50" fillId="6" borderId="2" xfId="0" applyNumberFormat="1" applyFont="1" applyFill="1" applyBorder="1" applyAlignment="1" applyProtection="1">
      <alignment vertical="center"/>
      <protection locked="0"/>
    </xf>
    <xf numFmtId="0" fontId="51" fillId="6" borderId="2" xfId="0" applyNumberFormat="1" applyFont="1" applyFill="1" applyBorder="1" applyAlignment="1" applyProtection="1">
      <alignment horizontal="center" vertical="center"/>
      <protection locked="0"/>
    </xf>
    <xf numFmtId="0" fontId="51" fillId="6" borderId="2" xfId="0" applyFont="1" applyFill="1" applyBorder="1" applyAlignment="1">
      <alignment horizontal="center"/>
    </xf>
    <xf numFmtId="0" fontId="51" fillId="6" borderId="8" xfId="0" applyNumberFormat="1" applyFont="1" applyFill="1" applyBorder="1" applyAlignment="1" applyProtection="1">
      <alignment horizontal="center" vertical="center"/>
      <protection locked="0"/>
    </xf>
    <xf numFmtId="0" fontId="35" fillId="0" borderId="7" xfId="0" applyNumberFormat="1" applyFont="1" applyFill="1" applyBorder="1" applyAlignment="1" applyProtection="1">
      <alignment horizontal="center" vertical="center"/>
      <protection locked="0"/>
    </xf>
    <xf numFmtId="49" fontId="9" fillId="6" borderId="2" xfId="0" applyNumberFormat="1" applyFont="1" applyFill="1" applyBorder="1" applyAlignment="1" applyProtection="1">
      <alignment horizontal="center" vertical="center" wrapText="1"/>
      <protection locked="0"/>
    </xf>
    <xf numFmtId="4" fontId="9" fillId="6" borderId="2" xfId="0" applyNumberFormat="1" applyFont="1" applyFill="1" applyBorder="1" applyAlignment="1" applyProtection="1">
      <alignment horizontal="center" vertical="center"/>
      <protection locked="0"/>
    </xf>
    <xf numFmtId="165" fontId="9" fillId="6" borderId="8" xfId="0" applyNumberFormat="1" applyFont="1" applyFill="1" applyBorder="1" applyAlignment="1" applyProtection="1">
      <alignment horizontal="center" vertical="center" wrapText="1"/>
      <protection locked="0"/>
    </xf>
    <xf numFmtId="14" fontId="9" fillId="6" borderId="4" xfId="0" applyNumberFormat="1" applyFont="1" applyFill="1" applyBorder="1" applyAlignment="1" applyProtection="1">
      <alignment horizontal="center" vertical="center" wrapText="1"/>
      <protection locked="0"/>
    </xf>
    <xf numFmtId="14" fontId="9" fillId="6" borderId="6" xfId="0" applyNumberFormat="1" applyFont="1" applyFill="1" applyBorder="1" applyAlignment="1" applyProtection="1">
      <alignment horizontal="center" vertical="center" wrapText="1"/>
      <protection locked="0"/>
    </xf>
    <xf numFmtId="49" fontId="9" fillId="6" borderId="5" xfId="0" applyNumberFormat="1" applyFont="1" applyFill="1" applyBorder="1" applyAlignment="1" applyProtection="1">
      <alignment horizontal="center" vertical="center" wrapText="1"/>
      <protection locked="0"/>
    </xf>
    <xf numFmtId="4" fontId="9" fillId="6" borderId="5" xfId="0" applyNumberFormat="1" applyFont="1" applyFill="1" applyBorder="1" applyAlignment="1" applyProtection="1">
      <alignment horizontal="center" vertical="center"/>
      <protection locked="0"/>
    </xf>
    <xf numFmtId="0" fontId="9" fillId="6" borderId="5" xfId="0" applyNumberFormat="1" applyFont="1" applyFill="1" applyBorder="1" applyAlignment="1" applyProtection="1">
      <alignment horizontal="center" vertical="center"/>
      <protection locked="0"/>
    </xf>
    <xf numFmtId="165" fontId="9" fillId="6" borderId="7" xfId="0" applyNumberFormat="1" applyFont="1" applyFill="1" applyBorder="1" applyAlignment="1" applyProtection="1">
      <alignment horizontal="center" vertical="center" wrapText="1"/>
      <protection locked="0"/>
    </xf>
    <xf numFmtId="165" fontId="36" fillId="6" borderId="8" xfId="6" applyNumberFormat="1" applyFont="1" applyFill="1" applyBorder="1" applyAlignment="1" applyProtection="1">
      <alignment horizontal="center" vertical="center"/>
      <protection locked="0"/>
    </xf>
    <xf numFmtId="165" fontId="36" fillId="6" borderId="8" xfId="6" applyNumberFormat="1" applyFont="1" applyFill="1" applyBorder="1" applyAlignment="1" applyProtection="1">
      <alignment horizontal="left" vertical="top"/>
      <protection locked="0"/>
    </xf>
    <xf numFmtId="165" fontId="41" fillId="6" borderId="8" xfId="6" applyNumberFormat="1" applyFont="1" applyFill="1" applyBorder="1" applyAlignment="1" applyProtection="1">
      <alignment vertical="center"/>
      <protection locked="0"/>
    </xf>
    <xf numFmtId="0" fontId="33" fillId="6" borderId="6" xfId="6" applyFont="1" applyFill="1" applyBorder="1"/>
    <xf numFmtId="0" fontId="33" fillId="6" borderId="5" xfId="6" applyFont="1" applyFill="1" applyBorder="1"/>
    <xf numFmtId="0" fontId="33" fillId="6" borderId="7" xfId="6" applyFont="1" applyFill="1" applyBorder="1"/>
    <xf numFmtId="49" fontId="33" fillId="0" borderId="16" xfId="0" applyNumberFormat="1" applyFont="1" applyFill="1" applyBorder="1" applyAlignment="1" applyProtection="1">
      <alignment horizontal="center" vertical="center"/>
      <protection locked="0"/>
    </xf>
    <xf numFmtId="165" fontId="41" fillId="5" borderId="8" xfId="0" applyNumberFormat="1" applyFont="1" applyFill="1" applyBorder="1" applyAlignment="1" applyProtection="1">
      <alignment vertical="center"/>
      <protection locked="0"/>
    </xf>
    <xf numFmtId="0" fontId="33" fillId="6" borderId="4" xfId="0" applyNumberFormat="1" applyFont="1" applyFill="1" applyBorder="1" applyAlignment="1" applyProtection="1">
      <alignment horizontal="center" vertical="center"/>
      <protection locked="0"/>
    </xf>
    <xf numFmtId="0" fontId="33" fillId="6" borderId="4" xfId="0" applyFont="1" applyFill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33" fillId="6" borderId="7" xfId="0" applyFont="1" applyFill="1" applyBorder="1"/>
    <xf numFmtId="0" fontId="36" fillId="6" borderId="8" xfId="0" applyNumberFormat="1" applyFont="1" applyFill="1" applyBorder="1" applyAlignment="1" applyProtection="1">
      <alignment horizontal="center" vertical="center"/>
      <protection locked="0"/>
    </xf>
    <xf numFmtId="0" fontId="33" fillId="0" borderId="8" xfId="0" applyFont="1" applyFill="1" applyBorder="1"/>
    <xf numFmtId="49" fontId="33" fillId="0" borderId="6" xfId="0" applyNumberFormat="1" applyFont="1" applyFill="1" applyBorder="1" applyAlignment="1" applyProtection="1">
      <alignment horizontal="center" vertical="center"/>
      <protection locked="0"/>
    </xf>
    <xf numFmtId="4" fontId="40" fillId="0" borderId="5" xfId="0" applyNumberFormat="1" applyFont="1" applyFill="1" applyBorder="1" applyAlignment="1" applyProtection="1">
      <alignment vertical="center"/>
      <protection locked="0"/>
    </xf>
    <xf numFmtId="0" fontId="34" fillId="0" borderId="5" xfId="0" applyFont="1" applyFill="1" applyBorder="1" applyAlignment="1">
      <alignment horizontal="center"/>
    </xf>
    <xf numFmtId="0" fontId="33" fillId="0" borderId="7" xfId="0" applyFont="1" applyFill="1" applyBorder="1"/>
    <xf numFmtId="0" fontId="34" fillId="0" borderId="8" xfId="0" applyFont="1" applyFill="1" applyBorder="1" applyAlignment="1">
      <alignment horizontal="center"/>
    </xf>
    <xf numFmtId="0" fontId="34" fillId="0" borderId="7" xfId="0" applyFont="1" applyFill="1" applyBorder="1" applyAlignment="1">
      <alignment horizontal="center"/>
    </xf>
    <xf numFmtId="0" fontId="34" fillId="6" borderId="8" xfId="0" applyFont="1" applyFill="1" applyBorder="1" applyAlignment="1">
      <alignment horizontal="center"/>
    </xf>
    <xf numFmtId="0" fontId="34" fillId="6" borderId="7" xfId="0" applyFont="1" applyFill="1" applyBorder="1" applyAlignment="1">
      <alignment horizontal="center"/>
    </xf>
    <xf numFmtId="0" fontId="0" fillId="6" borderId="0" xfId="0" applyFill="1"/>
    <xf numFmtId="49" fontId="50" fillId="0" borderId="4" xfId="0" applyNumberFormat="1" applyFont="1" applyFill="1" applyBorder="1" applyAlignment="1" applyProtection="1">
      <alignment horizontal="center" vertical="center"/>
      <protection locked="0"/>
    </xf>
    <xf numFmtId="49" fontId="50" fillId="0" borderId="16" xfId="0" applyNumberFormat="1" applyFont="1" applyFill="1" applyBorder="1" applyAlignment="1" applyProtection="1">
      <alignment horizontal="center" vertical="center"/>
      <protection locked="0"/>
    </xf>
    <xf numFmtId="0" fontId="50" fillId="0" borderId="8" xfId="0" applyFont="1" applyFill="1" applyBorder="1"/>
    <xf numFmtId="164" fontId="10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/>
    <xf numFmtId="0" fontId="10" fillId="5" borderId="5" xfId="0" applyNumberFormat="1" applyFont="1" applyFill="1" applyBorder="1" applyAlignment="1" applyProtection="1">
      <alignment horizontal="center" vertical="center"/>
      <protection locked="0"/>
    </xf>
    <xf numFmtId="0" fontId="34" fillId="0" borderId="7" xfId="0" applyNumberFormat="1" applyFont="1" applyFill="1" applyBorder="1" applyAlignment="1" applyProtection="1">
      <alignment horizontal="center" vertical="center"/>
      <protection locked="0"/>
    </xf>
    <xf numFmtId="0" fontId="33" fillId="6" borderId="16" xfId="0" applyNumberFormat="1" applyFont="1" applyFill="1" applyBorder="1" applyAlignment="1" applyProtection="1">
      <alignment horizontal="center" vertical="center"/>
      <protection locked="0"/>
    </xf>
    <xf numFmtId="0" fontId="38" fillId="0" borderId="5" xfId="0" applyFont="1" applyFill="1" applyBorder="1"/>
    <xf numFmtId="49" fontId="36" fillId="6" borderId="14" xfId="0" applyNumberFormat="1" applyFont="1" applyFill="1" applyBorder="1" applyAlignment="1" applyProtection="1">
      <alignment horizontal="center" vertical="center"/>
      <protection locked="0"/>
    </xf>
    <xf numFmtId="165" fontId="41" fillId="6" borderId="8" xfId="0" applyNumberFormat="1" applyFont="1" applyFill="1" applyBorder="1" applyAlignment="1" applyProtection="1">
      <alignment horizontal="center" vertical="center"/>
      <protection locked="0"/>
    </xf>
    <xf numFmtId="0" fontId="33" fillId="6" borderId="14" xfId="0" applyFont="1" applyFill="1" applyBorder="1"/>
    <xf numFmtId="49" fontId="33" fillId="0" borderId="8" xfId="0" applyNumberFormat="1" applyFont="1" applyFill="1" applyBorder="1" applyAlignment="1" applyProtection="1">
      <alignment horizontal="center" vertical="center"/>
      <protection locked="0"/>
    </xf>
    <xf numFmtId="14" fontId="33" fillId="0" borderId="5" xfId="2" applyNumberFormat="1" applyFont="1" applyBorder="1"/>
    <xf numFmtId="164" fontId="50" fillId="0" borderId="2" xfId="0" applyNumberFormat="1" applyFont="1" applyFill="1" applyBorder="1" applyAlignment="1" applyProtection="1">
      <alignment horizontal="center" vertical="center"/>
      <protection locked="0"/>
    </xf>
    <xf numFmtId="164" fontId="50" fillId="0" borderId="11" xfId="0" applyNumberFormat="1" applyFont="1" applyFill="1" applyBorder="1" applyAlignment="1" applyProtection="1">
      <alignment horizontal="center" vertical="center"/>
      <protection locked="0"/>
    </xf>
    <xf numFmtId="0" fontId="50" fillId="0" borderId="11" xfId="2" applyFont="1" applyFill="1" applyBorder="1" applyAlignment="1">
      <alignment horizontal="left"/>
    </xf>
    <xf numFmtId="0" fontId="50" fillId="0" borderId="11" xfId="2" applyFont="1" applyFill="1" applyBorder="1" applyAlignment="1">
      <alignment wrapText="1"/>
    </xf>
    <xf numFmtId="2" fontId="50" fillId="0" borderId="11" xfId="2" applyNumberFormat="1" applyFont="1" applyFill="1" applyBorder="1"/>
    <xf numFmtId="4" fontId="55" fillId="0" borderId="11" xfId="0" applyNumberFormat="1" applyFont="1" applyFill="1" applyBorder="1" applyAlignment="1" applyProtection="1">
      <alignment vertical="center"/>
      <protection locked="0"/>
    </xf>
    <xf numFmtId="4" fontId="50" fillId="5" borderId="2" xfId="0" applyNumberFormat="1" applyFont="1" applyFill="1" applyBorder="1" applyAlignment="1" applyProtection="1">
      <alignment vertical="center"/>
      <protection locked="0"/>
    </xf>
    <xf numFmtId="4" fontId="50" fillId="5" borderId="11" xfId="0" applyNumberFormat="1" applyFont="1" applyFill="1" applyBorder="1" applyAlignment="1" applyProtection="1">
      <alignment vertical="center"/>
      <protection locked="0"/>
    </xf>
    <xf numFmtId="0" fontId="51" fillId="5" borderId="11" xfId="0" applyNumberFormat="1" applyFont="1" applyFill="1" applyBorder="1" applyAlignment="1" applyProtection="1">
      <alignment horizontal="center" vertical="center"/>
      <protection locked="0"/>
    </xf>
    <xf numFmtId="0" fontId="33" fillId="6" borderId="11" xfId="0" applyNumberFormat="1" applyFont="1" applyFill="1" applyBorder="1" applyAlignment="1" applyProtection="1">
      <alignment horizontal="center" vertical="center"/>
      <protection locked="0"/>
    </xf>
    <xf numFmtId="0" fontId="33" fillId="6" borderId="2" xfId="0" applyNumberFormat="1" applyFont="1" applyFill="1" applyBorder="1" applyAlignment="1" applyProtection="1">
      <alignment horizontal="center" vertical="center"/>
      <protection locked="0"/>
    </xf>
    <xf numFmtId="0" fontId="33" fillId="0" borderId="5" xfId="0" applyNumberFormat="1" applyFont="1" applyFill="1" applyBorder="1" applyAlignment="1" applyProtection="1">
      <alignment horizontal="center" vertical="center"/>
      <protection locked="0"/>
    </xf>
    <xf numFmtId="0" fontId="52" fillId="0" borderId="2" xfId="0" applyNumberFormat="1" applyFont="1" applyFill="1" applyBorder="1" applyAlignment="1" applyProtection="1">
      <alignment horizontal="center" vertical="center"/>
      <protection locked="0"/>
    </xf>
    <xf numFmtId="165" fontId="36" fillId="0" borderId="8" xfId="0" applyNumberFormat="1" applyFont="1" applyFill="1" applyBorder="1" applyAlignment="1" applyProtection="1">
      <alignment horizontal="center" vertical="center"/>
      <protection locked="0"/>
    </xf>
    <xf numFmtId="0" fontId="38" fillId="0" borderId="8" xfId="0" applyFont="1" applyFill="1" applyBorder="1"/>
    <xf numFmtId="0" fontId="33" fillId="0" borderId="4" xfId="0" applyFont="1" applyBorder="1"/>
    <xf numFmtId="0" fontId="33" fillId="0" borderId="6" xfId="0" applyFont="1" applyBorder="1"/>
    <xf numFmtId="0" fontId="38" fillId="0" borderId="7" xfId="0" applyFont="1" applyFill="1" applyBorder="1"/>
    <xf numFmtId="49" fontId="50" fillId="0" borderId="2" xfId="0" applyNumberFormat="1" applyFont="1" applyFill="1" applyBorder="1" applyAlignment="1" applyProtection="1">
      <alignment vertical="center" wrapText="1"/>
      <protection locked="0"/>
    </xf>
    <xf numFmtId="4" fontId="50" fillId="0" borderId="2" xfId="0" applyNumberFormat="1" applyFont="1" applyFill="1" applyBorder="1" applyAlignment="1" applyProtection="1">
      <alignment vertical="center"/>
      <protection locked="0"/>
    </xf>
    <xf numFmtId="0" fontId="51" fillId="0" borderId="2" xfId="0" applyNumberFormat="1" applyFont="1" applyFill="1" applyBorder="1" applyAlignment="1" applyProtection="1">
      <alignment horizontal="center" vertical="center"/>
      <protection locked="0"/>
    </xf>
    <xf numFmtId="0" fontId="51" fillId="0" borderId="2" xfId="0" applyFont="1" applyFill="1" applyBorder="1" applyAlignment="1">
      <alignment horizontal="center"/>
    </xf>
    <xf numFmtId="0" fontId="51" fillId="0" borderId="8" xfId="0" applyFont="1" applyFill="1" applyBorder="1" applyAlignment="1">
      <alignment horizontal="center"/>
    </xf>
    <xf numFmtId="0" fontId="33" fillId="0" borderId="4" xfId="0" applyFont="1" applyBorder="1" applyAlignment="1">
      <alignment horizontal="center"/>
    </xf>
    <xf numFmtId="0" fontId="33" fillId="0" borderId="6" xfId="0" applyFont="1" applyBorder="1" applyAlignment="1">
      <alignment horizontal="center"/>
    </xf>
    <xf numFmtId="4" fontId="37" fillId="0" borderId="8" xfId="0" applyNumberFormat="1" applyFont="1" applyFill="1" applyBorder="1" applyAlignment="1" applyProtection="1">
      <alignment horizontal="center" vertical="center"/>
      <protection locked="0"/>
    </xf>
    <xf numFmtId="0" fontId="38" fillId="0" borderId="8" xfId="0" applyFont="1" applyBorder="1" applyAlignment="1">
      <alignment horizontal="left" vertical="top"/>
    </xf>
    <xf numFmtId="0" fontId="38" fillId="0" borderId="14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14" fontId="14" fillId="0" borderId="5" xfId="0" applyNumberFormat="1" applyFont="1" applyBorder="1"/>
    <xf numFmtId="0" fontId="10" fillId="0" borderId="5" xfId="0" applyFont="1" applyBorder="1"/>
    <xf numFmtId="0" fontId="14" fillId="0" borderId="5" xfId="0" applyFont="1" applyBorder="1"/>
    <xf numFmtId="2" fontId="9" fillId="6" borderId="5" xfId="0" applyNumberFormat="1" applyFont="1" applyFill="1" applyBorder="1"/>
    <xf numFmtId="0" fontId="14" fillId="6" borderId="5" xfId="0" applyFont="1" applyFill="1" applyBorder="1"/>
    <xf numFmtId="0" fontId="21" fillId="0" borderId="7" xfId="0" applyFont="1" applyBorder="1" applyAlignment="1">
      <alignment horizontal="center"/>
    </xf>
    <xf numFmtId="0" fontId="9" fillId="6" borderId="8" xfId="0" applyNumberFormat="1" applyFont="1" applyFill="1" applyBorder="1" applyAlignment="1" applyProtection="1">
      <alignment horizontal="center" vertical="center"/>
      <protection locked="0"/>
    </xf>
    <xf numFmtId="0" fontId="14" fillId="6" borderId="7" xfId="0" applyFont="1" applyFill="1" applyBorder="1"/>
    <xf numFmtId="16" fontId="33" fillId="0" borderId="4" xfId="0" applyNumberFormat="1" applyFont="1" applyFill="1" applyBorder="1" applyAlignment="1">
      <alignment horizontal="center"/>
    </xf>
    <xf numFmtId="0" fontId="33" fillId="0" borderId="4" xfId="0" applyNumberFormat="1" applyFont="1" applyFill="1" applyBorder="1" applyAlignment="1">
      <alignment horizontal="center"/>
    </xf>
    <xf numFmtId="0" fontId="34" fillId="0" borderId="8" xfId="0" applyFont="1" applyFill="1" applyBorder="1"/>
    <xf numFmtId="0" fontId="33" fillId="0" borderId="5" xfId="0" applyFont="1" applyBorder="1" applyAlignment="1">
      <alignment wrapText="1"/>
    </xf>
    <xf numFmtId="0" fontId="33" fillId="6" borderId="6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6" fillId="0" borderId="0" xfId="15"/>
    <xf numFmtId="3" fontId="56" fillId="0" borderId="0" xfId="15" applyNumberFormat="1" applyAlignment="1">
      <alignment horizontal="left"/>
    </xf>
    <xf numFmtId="0" fontId="56" fillId="0" borderId="0" xfId="15" applyNumberFormat="1"/>
    <xf numFmtId="0" fontId="17" fillId="0" borderId="0" xfId="0" applyFont="1" applyAlignment="1">
      <alignment horizontal="center" vertical="center"/>
    </xf>
    <xf numFmtId="4" fontId="34" fillId="7" borderId="2" xfId="0" applyNumberFormat="1" applyFont="1" applyFill="1" applyBorder="1" applyAlignment="1" applyProtection="1">
      <alignment vertical="center"/>
      <protection locked="0"/>
    </xf>
    <xf numFmtId="4" fontId="39" fillId="0" borderId="11" xfId="0" applyNumberFormat="1" applyFont="1" applyFill="1" applyBorder="1" applyAlignment="1" applyProtection="1">
      <alignment vertical="center"/>
      <protection locked="0"/>
    </xf>
    <xf numFmtId="4" fontId="39" fillId="6" borderId="11" xfId="0" applyNumberFormat="1" applyFont="1" applyFill="1" applyBorder="1" applyAlignment="1" applyProtection="1">
      <alignment vertical="center"/>
      <protection locked="0"/>
    </xf>
    <xf numFmtId="4" fontId="40" fillId="0" borderId="11" xfId="0" applyNumberFormat="1" applyFont="1" applyFill="1" applyBorder="1" applyAlignment="1" applyProtection="1">
      <alignment vertical="center"/>
      <protection locked="0"/>
    </xf>
    <xf numFmtId="2" fontId="33" fillId="0" borderId="2" xfId="0" applyNumberFormat="1" applyFont="1" applyFill="1" applyBorder="1"/>
    <xf numFmtId="49" fontId="36" fillId="0" borderId="5" xfId="0" applyNumberFormat="1" applyFont="1" applyFill="1" applyBorder="1" applyAlignment="1" applyProtection="1">
      <alignment horizontal="center" vertical="center"/>
      <protection locked="0"/>
    </xf>
    <xf numFmtId="165" fontId="47" fillId="0" borderId="5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Border="1" applyAlignment="1" applyProtection="1">
      <alignment vertical="center"/>
      <protection locked="0"/>
    </xf>
    <xf numFmtId="4" fontId="9" fillId="0" borderId="0" xfId="0" applyNumberFormat="1" applyFont="1" applyFill="1" applyAlignment="1" applyProtection="1">
      <alignment vertical="center"/>
      <protection locked="0"/>
    </xf>
    <xf numFmtId="4" fontId="9" fillId="0" borderId="0" xfId="0" applyNumberFormat="1" applyFont="1" applyAlignment="1" applyProtection="1">
      <alignment vertical="center"/>
      <protection locked="0"/>
    </xf>
    <xf numFmtId="0" fontId="8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 wrapText="1"/>
    </xf>
    <xf numFmtId="165" fontId="48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2" xfId="0" applyFont="1" applyFill="1" applyBorder="1" applyAlignment="1" applyProtection="1">
      <alignment vertical="center"/>
      <protection locked="0"/>
    </xf>
    <xf numFmtId="0" fontId="34" fillId="6" borderId="11" xfId="0" applyFont="1" applyFill="1" applyBorder="1" applyAlignment="1">
      <alignment horizontal="left" vertical="top"/>
    </xf>
    <xf numFmtId="49" fontId="4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0" fillId="6" borderId="2" xfId="0" applyFont="1" applyFill="1" applyBorder="1" applyAlignment="1">
      <alignment wrapText="1"/>
    </xf>
    <xf numFmtId="0" fontId="40" fillId="6" borderId="2" xfId="0" applyFont="1" applyFill="1" applyBorder="1" applyAlignment="1">
      <alignment vertical="center"/>
    </xf>
    <xf numFmtId="0" fontId="34" fillId="6" borderId="14" xfId="0" applyNumberFormat="1" applyFont="1" applyFill="1" applyBorder="1" applyAlignment="1" applyProtection="1">
      <alignment horizontal="left" vertical="top"/>
      <protection locked="0"/>
    </xf>
    <xf numFmtId="0" fontId="34" fillId="6" borderId="2" xfId="0" applyFont="1" applyFill="1" applyBorder="1" applyAlignment="1">
      <alignment horizontal="center" vertical="center"/>
    </xf>
    <xf numFmtId="0" fontId="60" fillId="6" borderId="4" xfId="0" applyNumberFormat="1" applyFont="1" applyFill="1" applyBorder="1" applyAlignment="1" applyProtection="1">
      <alignment horizontal="center"/>
      <protection locked="0"/>
    </xf>
    <xf numFmtId="14" fontId="60" fillId="0" borderId="2" xfId="0" applyNumberFormat="1" applyFont="1" applyBorder="1"/>
    <xf numFmtId="0" fontId="60" fillId="0" borderId="2" xfId="0" applyFont="1" applyBorder="1"/>
    <xf numFmtId="4" fontId="60" fillId="5" borderId="2" xfId="0" applyNumberFormat="1" applyFont="1" applyFill="1" applyBorder="1" applyAlignment="1" applyProtection="1">
      <alignment vertical="center"/>
      <protection locked="0"/>
    </xf>
    <xf numFmtId="0" fontId="61" fillId="0" borderId="2" xfId="0" applyFont="1" applyBorder="1" applyAlignment="1">
      <alignment horizontal="center"/>
    </xf>
    <xf numFmtId="0" fontId="60" fillId="0" borderId="8" xfId="0" applyFont="1" applyFill="1" applyBorder="1"/>
    <xf numFmtId="165" fontId="12" fillId="4" borderId="5" xfId="0" applyNumberFormat="1" applyFont="1" applyFill="1" applyBorder="1" applyAlignment="1" applyProtection="1">
      <alignment horizontal="center" vertical="center"/>
      <protection locked="0"/>
    </xf>
    <xf numFmtId="165" fontId="12" fillId="7" borderId="5" xfId="0" applyNumberFormat="1" applyFont="1" applyFill="1" applyBorder="1" applyAlignment="1" applyProtection="1">
      <alignment horizontal="center" vertical="center"/>
      <protection locked="0"/>
    </xf>
    <xf numFmtId="165" fontId="62" fillId="4" borderId="5" xfId="0" applyNumberFormat="1" applyFont="1" applyFill="1" applyBorder="1" applyAlignment="1" applyProtection="1">
      <alignment horizontal="center" vertical="center"/>
      <protection locked="0"/>
    </xf>
    <xf numFmtId="165" fontId="63" fillId="4" borderId="2" xfId="0" applyNumberFormat="1" applyFont="1" applyFill="1" applyBorder="1" applyAlignment="1" applyProtection="1">
      <alignment horizontal="center" vertical="center"/>
      <protection locked="0"/>
    </xf>
    <xf numFmtId="0" fontId="64" fillId="6" borderId="14" xfId="0" applyNumberFormat="1" applyFont="1" applyFill="1" applyBorder="1" applyAlignment="1" applyProtection="1">
      <alignment horizontal="center" vertical="center"/>
      <protection locked="0"/>
    </xf>
    <xf numFmtId="0" fontId="64" fillId="6" borderId="8" xfId="0" applyNumberFormat="1" applyFont="1" applyFill="1" applyBorder="1" applyAlignment="1" applyProtection="1">
      <alignment horizontal="center" vertical="center"/>
      <protection locked="0"/>
    </xf>
    <xf numFmtId="4" fontId="62" fillId="2" borderId="2" xfId="7" applyNumberFormat="1" applyFont="1" applyFill="1" applyBorder="1" applyAlignment="1" applyProtection="1">
      <alignment horizontal="center" vertical="center" wrapText="1"/>
      <protection locked="0"/>
    </xf>
    <xf numFmtId="165" fontId="62" fillId="0" borderId="0" xfId="0" applyNumberFormat="1" applyFont="1" applyFill="1" applyAlignment="1" applyProtection="1">
      <alignment horizontal="center" vertical="center"/>
      <protection locked="0"/>
    </xf>
    <xf numFmtId="0" fontId="62" fillId="0" borderId="0" xfId="0" applyFont="1" applyAlignment="1" applyProtection="1">
      <alignment horizontal="center" vertical="center"/>
      <protection locked="0"/>
    </xf>
    <xf numFmtId="165" fontId="62" fillId="0" borderId="0" xfId="0" applyNumberFormat="1" applyFont="1" applyAlignment="1" applyProtection="1">
      <alignment horizontal="center" vertical="center"/>
      <protection locked="0"/>
    </xf>
    <xf numFmtId="165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2" xfId="7" applyNumberFormat="1" applyFont="1" applyFill="1" applyBorder="1" applyAlignment="1" applyProtection="1">
      <alignment horizontal="center" vertical="center" wrapText="1"/>
      <protection locked="0"/>
    </xf>
    <xf numFmtId="0" fontId="33" fillId="0" borderId="8" xfId="0" applyFont="1" applyBorder="1" applyAlignment="1">
      <alignment wrapText="1"/>
    </xf>
    <xf numFmtId="0" fontId="60" fillId="0" borderId="2" xfId="0" applyFont="1" applyBorder="1" applyAlignment="1">
      <alignment wrapText="1"/>
    </xf>
    <xf numFmtId="0" fontId="33" fillId="0" borderId="7" xfId="0" applyFont="1" applyBorder="1" applyAlignment="1">
      <alignment wrapText="1"/>
    </xf>
    <xf numFmtId="0" fontId="33" fillId="0" borderId="0" xfId="0" applyFont="1" applyAlignment="1">
      <alignment wrapText="1"/>
    </xf>
    <xf numFmtId="0" fontId="0" fillId="0" borderId="0" xfId="0" applyAlignment="1">
      <alignment wrapText="1"/>
    </xf>
    <xf numFmtId="49" fontId="13" fillId="4" borderId="5" xfId="0" applyNumberFormat="1" applyFont="1" applyFill="1" applyBorder="1" applyAlignment="1" applyProtection="1">
      <alignment horizontal="center" vertical="center"/>
      <protection locked="0"/>
    </xf>
    <xf numFmtId="49" fontId="57" fillId="8" borderId="5" xfId="0" applyNumberFormat="1" applyFont="1" applyFill="1" applyBorder="1" applyAlignment="1" applyProtection="1">
      <alignment horizontal="center" vertical="center"/>
      <protection locked="0"/>
    </xf>
    <xf numFmtId="49" fontId="34" fillId="0" borderId="11" xfId="0" applyNumberFormat="1" applyFont="1" applyFill="1" applyBorder="1" applyAlignment="1" applyProtection="1">
      <alignment horizontal="center" vertical="center"/>
      <protection locked="0"/>
    </xf>
    <xf numFmtId="49" fontId="34" fillId="5" borderId="11" xfId="0" applyNumberFormat="1" applyFont="1" applyFill="1" applyBorder="1" applyAlignment="1" applyProtection="1">
      <alignment horizontal="center" vertical="center"/>
      <protection locked="0"/>
    </xf>
    <xf numFmtId="49" fontId="35" fillId="0" borderId="2" xfId="0" applyNumberFormat="1" applyFont="1" applyFill="1" applyBorder="1" applyAlignment="1" applyProtection="1">
      <alignment horizontal="center" vertical="center"/>
      <protection locked="0"/>
    </xf>
    <xf numFmtId="49" fontId="34" fillId="0" borderId="2" xfId="0" applyNumberFormat="1" applyFont="1" applyFill="1" applyBorder="1" applyAlignment="1">
      <alignment horizontal="center"/>
    </xf>
    <xf numFmtId="49" fontId="34" fillId="6" borderId="11" xfId="0" applyNumberFormat="1" applyFont="1" applyFill="1" applyBorder="1" applyAlignment="1" applyProtection="1">
      <alignment horizontal="center" vertical="center"/>
      <protection locked="0"/>
    </xf>
    <xf numFmtId="49" fontId="34" fillId="0" borderId="14" xfId="0" applyNumberFormat="1" applyFont="1" applyFill="1" applyBorder="1" applyAlignment="1" applyProtection="1">
      <alignment horizontal="center" vertical="center"/>
      <protection locked="0"/>
    </xf>
    <xf numFmtId="49" fontId="35" fillId="6" borderId="2" xfId="0" applyNumberFormat="1" applyFont="1" applyFill="1" applyBorder="1" applyAlignment="1" applyProtection="1">
      <alignment horizontal="center" vertical="center"/>
      <protection locked="0"/>
    </xf>
    <xf numFmtId="49" fontId="34" fillId="0" borderId="5" xfId="0" applyNumberFormat="1" applyFont="1" applyFill="1" applyBorder="1" applyAlignment="1" applyProtection="1">
      <alignment horizontal="center" vertical="center"/>
      <protection locked="0"/>
    </xf>
    <xf numFmtId="49" fontId="10" fillId="0" borderId="0" xfId="0" applyNumberFormat="1" applyFont="1" applyFill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center" vertical="center"/>
      <protection locked="0"/>
    </xf>
    <xf numFmtId="4" fontId="28" fillId="6" borderId="2" xfId="0" applyNumberFormat="1" applyFont="1" applyFill="1" applyBorder="1" applyAlignment="1" applyProtection="1">
      <alignment vertical="center"/>
      <protection locked="0"/>
    </xf>
    <xf numFmtId="49" fontId="10" fillId="0" borderId="2" xfId="0" applyNumberFormat="1" applyFont="1" applyFill="1" applyBorder="1" applyAlignment="1" applyProtection="1">
      <alignment vertical="center"/>
      <protection locked="0"/>
    </xf>
    <xf numFmtId="4" fontId="65" fillId="5" borderId="2" xfId="0" applyNumberFormat="1" applyFont="1" applyFill="1" applyBorder="1" applyAlignment="1" applyProtection="1">
      <alignment vertical="center"/>
      <protection locked="0"/>
    </xf>
    <xf numFmtId="49" fontId="65" fillId="0" borderId="2" xfId="0" applyNumberFormat="1" applyFont="1" applyFill="1" applyBorder="1" applyAlignment="1" applyProtection="1">
      <alignment vertical="center"/>
      <protection locked="0"/>
    </xf>
    <xf numFmtId="0" fontId="33" fillId="0" borderId="2" xfId="2" applyFont="1" applyFill="1" applyBorder="1" applyAlignment="1">
      <alignment horizontal="left" vertical="center"/>
    </xf>
    <xf numFmtId="0" fontId="40" fillId="0" borderId="11" xfId="0" applyFont="1" applyFill="1" applyBorder="1"/>
    <xf numFmtId="0" fontId="40" fillId="0" borderId="11" xfId="0" applyFont="1" applyFill="1" applyBorder="1" applyAlignment="1">
      <alignment wrapText="1"/>
    </xf>
    <xf numFmtId="4" fontId="39" fillId="6" borderId="5" xfId="0" applyNumberFormat="1" applyFont="1" applyFill="1" applyBorder="1" applyAlignment="1" applyProtection="1">
      <alignment vertical="center"/>
      <protection locked="0"/>
    </xf>
    <xf numFmtId="2" fontId="40" fillId="0" borderId="11" xfId="0" applyNumberFormat="1" applyFont="1" applyFill="1" applyBorder="1"/>
    <xf numFmtId="4" fontId="65" fillId="0" borderId="2" xfId="0" applyNumberFormat="1" applyFont="1" applyFill="1" applyBorder="1" applyAlignment="1" applyProtection="1">
      <alignment vertical="center"/>
      <protection locked="0"/>
    </xf>
    <xf numFmtId="4" fontId="33" fillId="0" borderId="8" xfId="0" applyNumberFormat="1" applyFont="1" applyFill="1" applyBorder="1" applyAlignment="1" applyProtection="1">
      <alignment vertical="center"/>
      <protection locked="0"/>
    </xf>
    <xf numFmtId="4" fontId="34" fillId="0" borderId="11" xfId="0" applyNumberFormat="1" applyFont="1" applyFill="1" applyBorder="1" applyAlignment="1" applyProtection="1">
      <alignment vertical="center"/>
      <protection locked="0"/>
    </xf>
    <xf numFmtId="4" fontId="33" fillId="0" borderId="4" xfId="0" applyNumberFormat="1" applyFont="1" applyFill="1" applyBorder="1" applyAlignment="1" applyProtection="1">
      <alignment vertical="center"/>
      <protection locked="0"/>
    </xf>
    <xf numFmtId="49" fontId="34" fillId="0" borderId="8" xfId="0" applyNumberFormat="1" applyFont="1" applyFill="1" applyBorder="1" applyAlignment="1" applyProtection="1">
      <alignment horizontal="center" vertical="center"/>
      <protection locked="0"/>
    </xf>
    <xf numFmtId="49" fontId="34" fillId="0" borderId="10" xfId="0" applyNumberFormat="1" applyFont="1" applyFill="1" applyBorder="1" applyAlignment="1" applyProtection="1">
      <alignment horizontal="center" vertical="center"/>
      <protection locked="0"/>
    </xf>
    <xf numFmtId="165" fontId="35" fillId="0" borderId="5" xfId="0" applyNumberFormat="1" applyFont="1" applyFill="1" applyBorder="1" applyAlignment="1" applyProtection="1">
      <alignment horizontal="center" vertical="center"/>
      <protection locked="0"/>
    </xf>
    <xf numFmtId="4" fontId="37" fillId="0" borderId="0" xfId="0" applyNumberFormat="1" applyFont="1" applyFill="1" applyBorder="1" applyAlignment="1" applyProtection="1">
      <alignment horizontal="center" vertical="center"/>
      <protection locked="0"/>
    </xf>
    <xf numFmtId="0" fontId="33" fillId="0" borderId="10" xfId="2" applyFont="1" applyFill="1" applyBorder="1" applyAlignment="1">
      <alignment horizontal="left"/>
    </xf>
    <xf numFmtId="0" fontId="36" fillId="0" borderId="7" xfId="0" applyNumberFormat="1" applyFont="1" applyFill="1" applyBorder="1" applyAlignment="1" applyProtection="1">
      <alignment horizontal="center" vertical="center"/>
      <protection locked="0"/>
    </xf>
    <xf numFmtId="0" fontId="66" fillId="0" borderId="0" xfId="0" applyFont="1"/>
    <xf numFmtId="0" fontId="66" fillId="6" borderId="0" xfId="0" applyFont="1" applyFill="1"/>
    <xf numFmtId="0" fontId="33" fillId="6" borderId="4" xfId="2" applyFont="1" applyFill="1" applyBorder="1" applyAlignment="1">
      <alignment horizontal="left"/>
    </xf>
    <xf numFmtId="49" fontId="13" fillId="6" borderId="4" xfId="0" applyNumberFormat="1" applyFont="1" applyFill="1" applyBorder="1" applyAlignment="1" applyProtection="1">
      <alignment horizontal="center" vertical="center"/>
      <protection locked="0"/>
    </xf>
    <xf numFmtId="49" fontId="63" fillId="6" borderId="4" xfId="0" applyNumberFormat="1" applyFont="1" applyFill="1" applyBorder="1" applyAlignment="1" applyProtection="1">
      <alignment horizontal="center" vertical="center"/>
      <protection locked="0"/>
    </xf>
    <xf numFmtId="49" fontId="13" fillId="0" borderId="4" xfId="0" applyNumberFormat="1" applyFont="1" applyFill="1" applyBorder="1" applyAlignment="1" applyProtection="1">
      <alignment horizontal="center" vertical="center"/>
      <protection locked="0"/>
    </xf>
    <xf numFmtId="49" fontId="63" fillId="0" borderId="4" xfId="0" applyNumberFormat="1" applyFont="1" applyFill="1" applyBorder="1" applyAlignment="1" applyProtection="1">
      <alignment horizontal="center" vertical="center"/>
      <protection locked="0"/>
    </xf>
    <xf numFmtId="49" fontId="13" fillId="0" borderId="6" xfId="0" applyNumberFormat="1" applyFont="1" applyFill="1" applyBorder="1" applyAlignment="1" applyProtection="1">
      <alignment horizontal="center" vertical="center"/>
      <protection locked="0"/>
    </xf>
    <xf numFmtId="49" fontId="63" fillId="0" borderId="6" xfId="0" applyNumberFormat="1" applyFont="1" applyFill="1" applyBorder="1" applyAlignment="1" applyProtection="1">
      <alignment horizontal="center" vertical="center"/>
      <protection locked="0"/>
    </xf>
    <xf numFmtId="0" fontId="63" fillId="0" borderId="0" xfId="0" applyFont="1"/>
    <xf numFmtId="0" fontId="63" fillId="6" borderId="0" xfId="0" applyFont="1" applyFill="1"/>
    <xf numFmtId="4" fontId="67" fillId="0" borderId="8" xfId="0" applyNumberFormat="1" applyFont="1" applyFill="1" applyBorder="1" applyAlignment="1" applyProtection="1">
      <alignment vertical="center"/>
      <protection locked="0"/>
    </xf>
    <xf numFmtId="4" fontId="67" fillId="5" borderId="4" xfId="0" applyNumberFormat="1" applyFont="1" applyFill="1" applyBorder="1" applyAlignment="1" applyProtection="1">
      <alignment vertical="center"/>
      <protection locked="0"/>
    </xf>
    <xf numFmtId="4" fontId="67" fillId="5" borderId="2" xfId="0" applyNumberFormat="1" applyFont="1" applyFill="1" applyBorder="1" applyAlignment="1" applyProtection="1">
      <alignment vertical="center"/>
      <protection locked="0"/>
    </xf>
    <xf numFmtId="165" fontId="69" fillId="0" borderId="4" xfId="0" applyNumberFormat="1" applyFont="1" applyFill="1" applyBorder="1" applyAlignment="1" applyProtection="1">
      <alignment horizontal="center" vertical="center"/>
      <protection locked="0"/>
    </xf>
    <xf numFmtId="0" fontId="67" fillId="0" borderId="2" xfId="0" applyFont="1" applyFill="1" applyBorder="1" applyAlignment="1" applyProtection="1">
      <alignment vertical="center"/>
      <protection locked="0"/>
    </xf>
    <xf numFmtId="4" fontId="67" fillId="0" borderId="2" xfId="0" applyNumberFormat="1" applyFont="1" applyFill="1" applyBorder="1" applyAlignment="1" applyProtection="1">
      <alignment vertical="center"/>
      <protection locked="0"/>
    </xf>
    <xf numFmtId="0" fontId="64" fillId="6" borderId="2" xfId="0" applyNumberFormat="1" applyFont="1" applyFill="1" applyBorder="1" applyAlignment="1" applyProtection="1">
      <alignment horizontal="center" vertical="center"/>
      <protection locked="0"/>
    </xf>
    <xf numFmtId="2" fontId="10" fillId="0" borderId="0" xfId="0" applyNumberFormat="1" applyFont="1" applyFill="1" applyAlignment="1" applyProtection="1">
      <alignment vertical="center" wrapText="1"/>
      <protection locked="0"/>
    </xf>
    <xf numFmtId="2" fontId="8" fillId="4" borderId="2" xfId="6" applyNumberFormat="1" applyFont="1" applyFill="1" applyBorder="1"/>
    <xf numFmtId="0" fontId="10" fillId="0" borderId="2" xfId="0" applyFont="1" applyFill="1" applyBorder="1" applyAlignment="1" applyProtection="1">
      <alignment vertical="center"/>
      <protection locked="0"/>
    </xf>
    <xf numFmtId="49" fontId="4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68" fillId="0" borderId="2" xfId="0" applyNumberFormat="1" applyFont="1" applyFill="1" applyBorder="1" applyAlignment="1" applyProtection="1">
      <alignment horizontal="center" vertical="center"/>
      <protection locked="0"/>
    </xf>
    <xf numFmtId="49" fontId="67" fillId="0" borderId="2" xfId="0" applyNumberFormat="1" applyFont="1" applyFill="1" applyBorder="1" applyAlignment="1" applyProtection="1">
      <alignment horizontal="center" vertical="center"/>
      <protection locked="0"/>
    </xf>
    <xf numFmtId="165" fontId="69" fillId="0" borderId="2" xfId="0" applyNumberFormat="1" applyFont="1" applyFill="1" applyBorder="1" applyAlignment="1" applyProtection="1">
      <alignment horizontal="center" vertical="center"/>
      <protection locked="0"/>
    </xf>
    <xf numFmtId="49" fontId="35" fillId="0" borderId="8" xfId="0" applyNumberFormat="1" applyFont="1" applyFill="1" applyBorder="1" applyAlignment="1" applyProtection="1">
      <alignment horizontal="center" vertical="center"/>
      <protection locked="0"/>
    </xf>
    <xf numFmtId="165" fontId="16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6" borderId="6" xfId="2" applyFont="1" applyFill="1" applyBorder="1" applyAlignment="1">
      <alignment horizontal="left"/>
    </xf>
    <xf numFmtId="49" fontId="71" fillId="0" borderId="2" xfId="0" applyNumberFormat="1" applyFont="1" applyFill="1" applyBorder="1" applyAlignment="1" applyProtection="1">
      <alignment horizontal="center" vertical="center"/>
      <protection locked="0"/>
    </xf>
    <xf numFmtId="164" fontId="7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1" fillId="0" borderId="2" xfId="0" applyFont="1" applyBorder="1"/>
    <xf numFmtId="4" fontId="71" fillId="5" borderId="2" xfId="0" applyNumberFormat="1" applyFont="1" applyFill="1" applyBorder="1" applyAlignment="1" applyProtection="1">
      <alignment vertical="center"/>
      <protection locked="0"/>
    </xf>
    <xf numFmtId="0" fontId="72" fillId="5" borderId="2" xfId="0" applyNumberFormat="1" applyFont="1" applyFill="1" applyBorder="1" applyAlignment="1" applyProtection="1">
      <alignment horizontal="center" vertical="center"/>
      <protection locked="0"/>
    </xf>
    <xf numFmtId="0" fontId="73" fillId="0" borderId="8" xfId="0" applyNumberFormat="1" applyFont="1" applyFill="1" applyBorder="1" applyAlignment="1" applyProtection="1">
      <alignment horizontal="center" vertical="center"/>
      <protection locked="0"/>
    </xf>
    <xf numFmtId="0" fontId="35" fillId="9" borderId="5" xfId="0" applyNumberFormat="1" applyFont="1" applyFill="1" applyBorder="1" applyAlignment="1" applyProtection="1">
      <alignment horizontal="center" vertical="center"/>
      <protection locked="0"/>
    </xf>
    <xf numFmtId="0" fontId="33" fillId="0" borderId="5" xfId="2" applyFont="1" applyFill="1" applyBorder="1" applyAlignment="1">
      <alignment wrapText="1"/>
    </xf>
    <xf numFmtId="2" fontId="40" fillId="0" borderId="8" xfId="0" applyNumberFormat="1" applyFont="1" applyFill="1" applyBorder="1"/>
    <xf numFmtId="4" fontId="58" fillId="0" borderId="7" xfId="0" applyNumberFormat="1" applyFont="1" applyFill="1" applyBorder="1" applyAlignment="1" applyProtection="1">
      <alignment vertical="center"/>
      <protection locked="0"/>
    </xf>
    <xf numFmtId="4" fontId="33" fillId="0" borderId="8" xfId="0" applyNumberFormat="1" applyFont="1" applyFill="1" applyBorder="1" applyAlignment="1" applyProtection="1">
      <alignment horizontal="right" vertical="center"/>
      <protection locked="0"/>
    </xf>
    <xf numFmtId="4" fontId="58" fillId="5" borderId="6" xfId="0" applyNumberFormat="1" applyFont="1" applyFill="1" applyBorder="1" applyAlignment="1" applyProtection="1">
      <alignment vertical="center"/>
      <protection locked="0"/>
    </xf>
    <xf numFmtId="49" fontId="9" fillId="0" borderId="5" xfId="0" applyNumberFormat="1" applyFont="1" applyFill="1" applyBorder="1" applyAlignment="1" applyProtection="1">
      <alignment horizontal="center" vertical="center"/>
      <protection locked="0"/>
    </xf>
    <xf numFmtId="0" fontId="34" fillId="0" borderId="4" xfId="0" applyFont="1" applyFill="1" applyBorder="1" applyAlignment="1">
      <alignment horizontal="center"/>
    </xf>
    <xf numFmtId="165" fontId="59" fillId="0" borderId="5" xfId="0" applyNumberFormat="1" applyFont="1" applyFill="1" applyBorder="1" applyAlignment="1" applyProtection="1">
      <alignment horizontal="center" vertical="center"/>
      <protection locked="0"/>
    </xf>
    <xf numFmtId="0" fontId="40" fillId="0" borderId="2" xfId="0" applyFont="1" applyFill="1" applyBorder="1" applyAlignment="1">
      <alignment vertical="center"/>
    </xf>
    <xf numFmtId="49" fontId="3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5" fillId="0" borderId="2" xfId="0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5" fillId="0" borderId="2" xfId="0" applyNumberFormat="1" applyFont="1" applyFill="1" applyBorder="1" applyAlignment="1" applyProtection="1">
      <alignment vertical="center" wrapText="1"/>
      <protection locked="0"/>
    </xf>
    <xf numFmtId="0" fontId="75" fillId="0" borderId="2" xfId="0" applyFont="1" applyBorder="1"/>
    <xf numFmtId="4" fontId="75" fillId="0" borderId="2" xfId="0" applyNumberFormat="1" applyFont="1" applyFill="1" applyBorder="1" applyAlignment="1" applyProtection="1">
      <alignment vertical="center"/>
      <protection locked="0"/>
    </xf>
    <xf numFmtId="4" fontId="75" fillId="5" borderId="2" xfId="0" applyNumberFormat="1" applyFont="1" applyFill="1" applyBorder="1" applyAlignment="1" applyProtection="1">
      <alignment vertical="center"/>
      <protection locked="0"/>
    </xf>
    <xf numFmtId="0" fontId="74" fillId="5" borderId="2" xfId="0" applyNumberFormat="1" applyFont="1" applyFill="1" applyBorder="1" applyAlignment="1" applyProtection="1">
      <alignment horizontal="center" vertical="center"/>
      <protection locked="0"/>
    </xf>
    <xf numFmtId="0" fontId="76" fillId="0" borderId="8" xfId="0" applyNumberFormat="1" applyFont="1" applyFill="1" applyBorder="1" applyAlignment="1" applyProtection="1">
      <alignment horizontal="center" vertical="center"/>
      <protection locked="0"/>
    </xf>
    <xf numFmtId="4" fontId="45" fillId="6" borderId="2" xfId="0" applyNumberFormat="1" applyFont="1" applyFill="1" applyBorder="1" applyAlignment="1" applyProtection="1">
      <alignment vertical="center"/>
      <protection locked="0"/>
    </xf>
    <xf numFmtId="0" fontId="3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63" fillId="0" borderId="4" xfId="0" applyFont="1" applyFill="1" applyBorder="1" applyAlignment="1">
      <alignment horizontal="center"/>
    </xf>
    <xf numFmtId="0" fontId="35" fillId="0" borderId="2" xfId="0" applyFont="1" applyFill="1" applyBorder="1"/>
    <xf numFmtId="0" fontId="10" fillId="0" borderId="5" xfId="0" applyNumberFormat="1" applyFont="1" applyFill="1" applyBorder="1" applyAlignment="1" applyProtection="1">
      <alignment vertical="center" wrapText="1"/>
      <protection locked="0"/>
    </xf>
    <xf numFmtId="0" fontId="34" fillId="6" borderId="7" xfId="0" applyNumberFormat="1" applyFont="1" applyFill="1" applyBorder="1" applyAlignment="1" applyProtection="1">
      <alignment horizontal="left" vertical="top"/>
      <protection locked="0"/>
    </xf>
    <xf numFmtId="49" fontId="33" fillId="6" borderId="2" xfId="0" applyNumberFormat="1" applyFont="1" applyFill="1" applyBorder="1" applyAlignment="1" applyProtection="1">
      <alignment vertical="top" wrapText="1"/>
      <protection locked="0"/>
    </xf>
    <xf numFmtId="0" fontId="35" fillId="5" borderId="8" xfId="0" applyNumberFormat="1" applyFont="1" applyFill="1" applyBorder="1" applyAlignment="1" applyProtection="1">
      <alignment horizontal="center" vertical="center"/>
      <protection locked="0"/>
    </xf>
    <xf numFmtId="0" fontId="35" fillId="0" borderId="5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>
      <alignment horizontal="center"/>
    </xf>
    <xf numFmtId="0" fontId="34" fillId="6" borderId="8" xfId="0" applyFont="1" applyFill="1" applyBorder="1" applyAlignment="1">
      <alignment horizontal="center" wrapText="1"/>
    </xf>
    <xf numFmtId="4" fontId="78" fillId="0" borderId="2" xfId="0" applyNumberFormat="1" applyFont="1" applyFill="1" applyBorder="1" applyAlignment="1" applyProtection="1">
      <alignment vertical="center"/>
      <protection locked="0"/>
    </xf>
    <xf numFmtId="0" fontId="35" fillId="5" borderId="5" xfId="0" applyNumberFormat="1" applyFont="1" applyFill="1" applyBorder="1" applyAlignment="1" applyProtection="1">
      <alignment horizontal="center" vertical="center"/>
      <protection locked="0"/>
    </xf>
    <xf numFmtId="0" fontId="77" fillId="6" borderId="4" xfId="0" applyNumberFormat="1" applyFont="1" applyFill="1" applyBorder="1" applyAlignment="1" applyProtection="1">
      <alignment horizontal="center"/>
      <protection locked="0"/>
    </xf>
    <xf numFmtId="0" fontId="77" fillId="0" borderId="4" xfId="0" applyFont="1" applyBorder="1" applyAlignment="1">
      <alignment horizontal="center"/>
    </xf>
    <xf numFmtId="14" fontId="77" fillId="0" borderId="2" xfId="0" applyNumberFormat="1" applyFont="1" applyBorder="1"/>
    <xf numFmtId="0" fontId="77" fillId="0" borderId="2" xfId="0" applyFont="1" applyBorder="1"/>
    <xf numFmtId="0" fontId="77" fillId="0" borderId="2" xfId="0" applyFont="1" applyBorder="1" applyAlignment="1">
      <alignment wrapText="1"/>
    </xf>
    <xf numFmtId="2" fontId="77" fillId="0" borderId="2" xfId="0" applyNumberFormat="1" applyFont="1" applyBorder="1"/>
    <xf numFmtId="4" fontId="77" fillId="5" borderId="2" xfId="0" applyNumberFormat="1" applyFont="1" applyFill="1" applyBorder="1" applyAlignment="1" applyProtection="1">
      <alignment vertical="center"/>
      <protection locked="0"/>
    </xf>
    <xf numFmtId="0" fontId="79" fillId="0" borderId="8" xfId="0" applyFont="1" applyBorder="1" applyAlignment="1">
      <alignment horizontal="center"/>
    </xf>
    <xf numFmtId="0" fontId="79" fillId="0" borderId="2" xfId="0" applyFont="1" applyBorder="1" applyAlignment="1">
      <alignment horizontal="center"/>
    </xf>
    <xf numFmtId="0" fontId="77" fillId="0" borderId="4" xfId="0" applyFont="1" applyBorder="1"/>
    <xf numFmtId="0" fontId="77" fillId="0" borderId="8" xfId="0" applyFont="1" applyFill="1" applyBorder="1"/>
    <xf numFmtId="49" fontId="78" fillId="0" borderId="8" xfId="0" applyNumberFormat="1" applyFont="1" applyFill="1" applyBorder="1" applyAlignment="1" applyProtection="1">
      <alignment horizontal="center" vertical="center"/>
      <protection locked="0"/>
    </xf>
    <xf numFmtId="165" fontId="80" fillId="0" borderId="4" xfId="0" applyNumberFormat="1" applyFont="1" applyFill="1" applyBorder="1" applyAlignment="1" applyProtection="1">
      <alignment horizontal="center" vertical="center"/>
      <protection locked="0"/>
    </xf>
    <xf numFmtId="0" fontId="78" fillId="0" borderId="2" xfId="0" applyFont="1" applyFill="1" applyBorder="1" applyAlignment="1" applyProtection="1">
      <alignment vertical="center"/>
      <protection locked="0"/>
    </xf>
    <xf numFmtId="4" fontId="10" fillId="0" borderId="8" xfId="0" applyNumberFormat="1" applyFont="1" applyFill="1" applyBorder="1" applyAlignment="1" applyProtection="1">
      <alignment vertical="center"/>
      <protection locked="0"/>
    </xf>
    <xf numFmtId="165" fontId="16" fillId="0" borderId="4" xfId="0" applyNumberFormat="1" applyFont="1" applyFill="1" applyBorder="1" applyAlignment="1" applyProtection="1">
      <alignment horizontal="center" vertical="center"/>
      <protection locked="0"/>
    </xf>
    <xf numFmtId="0" fontId="42" fillId="0" borderId="2" xfId="0" applyFont="1" applyBorder="1"/>
    <xf numFmtId="0" fontId="34" fillId="7" borderId="2" xfId="0" applyNumberFormat="1" applyFont="1" applyFill="1" applyBorder="1" applyAlignment="1" applyProtection="1">
      <alignment horizontal="center" vertical="center"/>
      <protection locked="0"/>
    </xf>
    <xf numFmtId="4" fontId="33" fillId="6" borderId="5" xfId="6" applyNumberFormat="1" applyFont="1" applyFill="1" applyBorder="1"/>
    <xf numFmtId="4" fontId="10" fillId="5" borderId="4" xfId="0" applyNumberFormat="1" applyFont="1" applyFill="1" applyBorder="1" applyAlignment="1" applyProtection="1">
      <alignment vertical="center"/>
      <protection locked="0"/>
    </xf>
    <xf numFmtId="165" fontId="34" fillId="6" borderId="11" xfId="0" applyNumberFormat="1" applyFont="1" applyFill="1" applyBorder="1" applyAlignment="1" applyProtection="1">
      <alignment horizontal="center" vertical="center"/>
      <protection locked="0"/>
    </xf>
    <xf numFmtId="0" fontId="81" fillId="0" borderId="4" xfId="0" applyNumberFormat="1" applyFont="1" applyFill="1" applyBorder="1" applyAlignment="1" applyProtection="1">
      <alignment horizontal="center" vertical="center"/>
      <protection locked="0"/>
    </xf>
    <xf numFmtId="164" fontId="81" fillId="0" borderId="2" xfId="0" applyNumberFormat="1" applyFont="1" applyFill="1" applyBorder="1" applyAlignment="1" applyProtection="1">
      <alignment horizontal="center" vertical="center"/>
      <protection locked="0"/>
    </xf>
    <xf numFmtId="4" fontId="81" fillId="5" borderId="2" xfId="0" applyNumberFormat="1" applyFont="1" applyFill="1" applyBorder="1" applyAlignment="1" applyProtection="1">
      <alignment vertical="center"/>
      <protection locked="0"/>
    </xf>
    <xf numFmtId="49" fontId="10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85" fillId="0" borderId="4" xfId="0" applyNumberFormat="1" applyFont="1" applyFill="1" applyBorder="1" applyAlignment="1" applyProtection="1">
      <alignment horizontal="center" vertical="center"/>
      <protection locked="0"/>
    </xf>
    <xf numFmtId="4" fontId="85" fillId="5" borderId="2" xfId="0" applyNumberFormat="1" applyFont="1" applyFill="1" applyBorder="1" applyAlignment="1" applyProtection="1">
      <alignment vertical="center"/>
      <protection locked="0"/>
    </xf>
    <xf numFmtId="4" fontId="85" fillId="0" borderId="8" xfId="0" applyNumberFormat="1" applyFont="1" applyFill="1" applyBorder="1" applyAlignment="1" applyProtection="1">
      <alignment vertical="center"/>
      <protection locked="0"/>
    </xf>
    <xf numFmtId="4" fontId="85" fillId="5" borderId="4" xfId="0" applyNumberFormat="1" applyFont="1" applyFill="1" applyBorder="1" applyAlignment="1" applyProtection="1">
      <alignment vertical="center"/>
      <protection locked="0"/>
    </xf>
    <xf numFmtId="165" fontId="86" fillId="0" borderId="4" xfId="0" applyNumberFormat="1" applyFont="1" applyFill="1" applyBorder="1" applyAlignment="1" applyProtection="1">
      <alignment horizontal="center" vertical="center"/>
      <protection locked="0"/>
    </xf>
    <xf numFmtId="49" fontId="85" fillId="0" borderId="2" xfId="0" applyNumberFormat="1" applyFont="1" applyFill="1" applyBorder="1" applyAlignment="1" applyProtection="1">
      <alignment vertical="center"/>
      <protection locked="0"/>
    </xf>
    <xf numFmtId="0" fontId="87" fillId="0" borderId="0" xfId="0" applyFont="1"/>
    <xf numFmtId="0" fontId="9" fillId="2" borderId="5" xfId="7" applyNumberFormat="1" applyFont="1" applyFill="1" applyBorder="1" applyAlignment="1" applyProtection="1">
      <alignment horizontal="center" vertical="center"/>
      <protection locked="0"/>
    </xf>
    <xf numFmtId="49" fontId="9" fillId="2" borderId="10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" fontId="81" fillId="0" borderId="2" xfId="0" applyNumberFormat="1" applyFont="1" applyFill="1" applyBorder="1" applyAlignment="1" applyProtection="1">
      <alignment vertical="center"/>
      <protection locked="0"/>
    </xf>
    <xf numFmtId="0" fontId="83" fillId="0" borderId="2" xfId="0" applyNumberFormat="1" applyFont="1" applyFill="1" applyBorder="1" applyAlignment="1" applyProtection="1">
      <alignment horizontal="center" vertical="center"/>
      <protection locked="0"/>
    </xf>
    <xf numFmtId="0" fontId="82" fillId="0" borderId="2" xfId="0" applyNumberFormat="1" applyFont="1" applyFill="1" applyBorder="1" applyAlignment="1" applyProtection="1">
      <alignment horizontal="center" vertical="center"/>
      <protection locked="0"/>
    </xf>
    <xf numFmtId="165" fontId="84" fillId="5" borderId="2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33" fillId="0" borderId="8" xfId="0" applyFont="1" applyFill="1" applyBorder="1" applyAlignment="1">
      <alignment horizontal="center"/>
    </xf>
    <xf numFmtId="4" fontId="34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Alignment="1">
      <alignment horizontal="center"/>
    </xf>
    <xf numFmtId="4" fontId="36" fillId="0" borderId="2" xfId="0" applyNumberFormat="1" applyFont="1" applyFill="1" applyBorder="1" applyAlignment="1" applyProtection="1">
      <alignment horizontal="center" vertical="center"/>
      <protection locked="0"/>
    </xf>
    <xf numFmtId="164" fontId="40" fillId="0" borderId="8" xfId="0" applyNumberFormat="1" applyFont="1" applyFill="1" applyBorder="1" applyAlignment="1" applyProtection="1">
      <alignment horizontal="center" vertical="center"/>
      <protection locked="0"/>
    </xf>
    <xf numFmtId="0" fontId="33" fillId="0" borderId="2" xfId="0" applyFont="1" applyFill="1" applyBorder="1" applyAlignment="1">
      <alignment horizontal="center"/>
    </xf>
    <xf numFmtId="0" fontId="40" fillId="0" borderId="10" xfId="0" applyFont="1" applyFill="1" applyBorder="1"/>
    <xf numFmtId="0" fontId="33" fillId="0" borderId="0" xfId="0" applyFont="1" applyFill="1"/>
    <xf numFmtId="0" fontId="33" fillId="5" borderId="5" xfId="0" applyFont="1" applyFill="1" applyBorder="1"/>
    <xf numFmtId="0" fontId="34" fillId="5" borderId="0" xfId="0" applyFont="1" applyFill="1" applyAlignment="1">
      <alignment horizontal="center"/>
    </xf>
    <xf numFmtId="164" fontId="40" fillId="0" borderId="5" xfId="0" applyNumberFormat="1" applyFont="1" applyFill="1" applyBorder="1" applyAlignment="1" applyProtection="1">
      <alignment horizontal="center" vertical="center"/>
      <protection locked="0"/>
    </xf>
    <xf numFmtId="0" fontId="40" fillId="0" borderId="5" xfId="0" applyFont="1" applyBorder="1"/>
    <xf numFmtId="0" fontId="40" fillId="5" borderId="5" xfId="0" applyFont="1" applyFill="1" applyBorder="1"/>
    <xf numFmtId="0" fontId="34" fillId="0" borderId="5" xfId="0" applyFont="1" applyBorder="1"/>
    <xf numFmtId="0" fontId="40" fillId="0" borderId="2" xfId="0" applyFont="1" applyFill="1" applyBorder="1" applyAlignment="1">
      <alignment horizontal="left" vertical="top" wrapText="1"/>
    </xf>
    <xf numFmtId="0" fontId="40" fillId="0" borderId="2" xfId="0" applyFont="1" applyFill="1" applyBorder="1" applyAlignment="1">
      <alignment horizontal="left" vertical="center"/>
    </xf>
    <xf numFmtId="0" fontId="89" fillId="0" borderId="4" xfId="0" applyNumberFormat="1" applyFont="1" applyFill="1" applyBorder="1" applyAlignment="1" applyProtection="1">
      <alignment horizontal="center" vertical="center"/>
      <protection locked="0"/>
    </xf>
    <xf numFmtId="49" fontId="88" fillId="0" borderId="5" xfId="0" applyNumberFormat="1" applyFont="1" applyFill="1" applyBorder="1" applyAlignment="1" applyProtection="1">
      <alignment horizontal="center" vertical="center" wrapText="1"/>
      <protection locked="0"/>
    </xf>
    <xf numFmtId="4" fontId="88" fillId="0" borderId="8" xfId="0" applyNumberFormat="1" applyFont="1" applyFill="1" applyBorder="1" applyAlignment="1" applyProtection="1">
      <alignment vertical="center"/>
      <protection locked="0"/>
    </xf>
    <xf numFmtId="4" fontId="88" fillId="5" borderId="4" xfId="0" applyNumberFormat="1" applyFont="1" applyFill="1" applyBorder="1" applyAlignment="1" applyProtection="1">
      <alignment vertical="center"/>
      <protection locked="0"/>
    </xf>
    <xf numFmtId="4" fontId="88" fillId="5" borderId="2" xfId="0" applyNumberFormat="1" applyFont="1" applyFill="1" applyBorder="1" applyAlignment="1" applyProtection="1">
      <alignment vertical="center"/>
      <protection locked="0"/>
    </xf>
    <xf numFmtId="49" fontId="88" fillId="0" borderId="8" xfId="0" applyNumberFormat="1" applyFont="1" applyFill="1" applyBorder="1" applyAlignment="1" applyProtection="1">
      <alignment horizontal="center" vertical="center"/>
      <protection locked="0"/>
    </xf>
    <xf numFmtId="0" fontId="90" fillId="6" borderId="8" xfId="0" applyNumberFormat="1" applyFont="1" applyFill="1" applyBorder="1" applyAlignment="1" applyProtection="1">
      <alignment horizontal="center" vertical="center"/>
      <protection locked="0"/>
    </xf>
    <xf numFmtId="165" fontId="91" fillId="0" borderId="4" xfId="0" applyNumberFormat="1" applyFont="1" applyFill="1" applyBorder="1" applyAlignment="1" applyProtection="1">
      <alignment horizontal="center" vertical="center"/>
      <protection locked="0"/>
    </xf>
    <xf numFmtId="0" fontId="88" fillId="0" borderId="2" xfId="0" applyFont="1" applyFill="1" applyBorder="1" applyAlignment="1" applyProtection="1">
      <alignment vertical="center"/>
      <protection locked="0"/>
    </xf>
    <xf numFmtId="0" fontId="88" fillId="0" borderId="5" xfId="0" applyNumberFormat="1" applyFont="1" applyFill="1" applyBorder="1" applyAlignment="1" applyProtection="1">
      <alignment vertical="center" wrapText="1"/>
      <protection locked="0"/>
    </xf>
    <xf numFmtId="49" fontId="88" fillId="0" borderId="2" xfId="0" applyNumberFormat="1" applyFont="1" applyFill="1" applyBorder="1" applyAlignment="1" applyProtection="1">
      <alignment vertical="center" wrapText="1"/>
      <protection locked="0"/>
    </xf>
    <xf numFmtId="4" fontId="88" fillId="0" borderId="2" xfId="0" applyNumberFormat="1" applyFont="1" applyFill="1" applyBorder="1" applyAlignment="1" applyProtection="1">
      <alignment vertical="center"/>
      <protection locked="0"/>
    </xf>
    <xf numFmtId="49" fontId="89" fillId="0" borderId="2" xfId="0" applyNumberFormat="1" applyFont="1" applyFill="1" applyBorder="1" applyAlignment="1" applyProtection="1">
      <alignment horizontal="center" vertical="center"/>
      <protection locked="0"/>
    </xf>
    <xf numFmtId="164" fontId="89" fillId="0" borderId="2" xfId="0" applyNumberFormat="1" applyFont="1" applyFill="1" applyBorder="1" applyAlignment="1" applyProtection="1">
      <alignment horizontal="center" vertical="center"/>
      <protection locked="0"/>
    </xf>
    <xf numFmtId="49" fontId="89" fillId="0" borderId="2" xfId="0" applyNumberFormat="1" applyFont="1" applyFill="1" applyBorder="1" applyAlignment="1" applyProtection="1">
      <alignment vertical="center" wrapText="1"/>
      <protection locked="0"/>
    </xf>
    <xf numFmtId="4" fontId="89" fillId="0" borderId="2" xfId="0" applyNumberFormat="1" applyFont="1" applyFill="1" applyBorder="1" applyAlignment="1" applyProtection="1">
      <alignment vertical="center"/>
      <protection locked="0"/>
    </xf>
    <xf numFmtId="0" fontId="92" fillId="0" borderId="5" xfId="0" applyNumberFormat="1" applyFont="1" applyFill="1" applyBorder="1" applyAlignment="1" applyProtection="1">
      <alignment horizontal="center" vertical="center"/>
      <protection locked="0"/>
    </xf>
    <xf numFmtId="0" fontId="93" fillId="5" borderId="5" xfId="0" applyNumberFormat="1" applyFont="1" applyFill="1" applyBorder="1" applyAlignment="1" applyProtection="1">
      <alignment horizontal="center" vertical="center"/>
      <protection locked="0"/>
    </xf>
    <xf numFmtId="0" fontId="92" fillId="0" borderId="2" xfId="0" applyFont="1" applyFill="1" applyBorder="1" applyAlignment="1">
      <alignment horizontal="center"/>
    </xf>
    <xf numFmtId="0" fontId="92" fillId="0" borderId="7" xfId="0" applyNumberFormat="1" applyFont="1" applyFill="1" applyBorder="1" applyAlignment="1" applyProtection="1">
      <alignment horizontal="center" vertical="center"/>
      <protection locked="0"/>
    </xf>
    <xf numFmtId="4" fontId="40" fillId="5" borderId="2" xfId="0" applyNumberFormat="1" applyFont="1" applyFill="1" applyBorder="1" applyAlignment="1" applyProtection="1">
      <alignment vertical="center"/>
      <protection locked="0"/>
    </xf>
    <xf numFmtId="4" fontId="40" fillId="5" borderId="5" xfId="0" applyNumberFormat="1" applyFont="1" applyFill="1" applyBorder="1" applyAlignment="1" applyProtection="1">
      <alignment vertical="center"/>
      <protection locked="0"/>
    </xf>
    <xf numFmtId="4" fontId="40" fillId="6" borderId="2" xfId="6" applyNumberFormat="1" applyFont="1" applyFill="1" applyBorder="1" applyAlignment="1" applyProtection="1">
      <alignment vertical="center"/>
      <protection locked="0"/>
    </xf>
    <xf numFmtId="165" fontId="36" fillId="6" borderId="2" xfId="7" applyNumberFormat="1" applyFont="1" applyFill="1" applyBorder="1" applyAlignment="1" applyProtection="1">
      <alignment horizontal="left" vertical="top"/>
      <protection locked="0"/>
    </xf>
    <xf numFmtId="0" fontId="35" fillId="0" borderId="2" xfId="0" applyNumberFormat="1" applyFont="1" applyFill="1" applyBorder="1" applyAlignment="1" applyProtection="1">
      <alignment horizontal="left" vertical="center"/>
      <protection locked="0"/>
    </xf>
    <xf numFmtId="0" fontId="94" fillId="6" borderId="4" xfId="2" applyFont="1" applyFill="1" applyBorder="1" applyAlignment="1">
      <alignment horizontal="left"/>
    </xf>
    <xf numFmtId="4" fontId="93" fillId="5" borderId="2" xfId="0" applyNumberFormat="1" applyFont="1" applyFill="1" applyBorder="1" applyAlignment="1" applyProtection="1">
      <alignment vertical="center"/>
      <protection locked="0"/>
    </xf>
    <xf numFmtId="0" fontId="92" fillId="5" borderId="2" xfId="0" applyNumberFormat="1" applyFont="1" applyFill="1" applyBorder="1" applyAlignment="1" applyProtection="1">
      <alignment horizontal="center" vertical="center"/>
      <protection locked="0"/>
    </xf>
    <xf numFmtId="0" fontId="89" fillId="0" borderId="2" xfId="0" applyFont="1" applyBorder="1"/>
    <xf numFmtId="0" fontId="89" fillId="0" borderId="8" xfId="0" applyFont="1" applyBorder="1"/>
    <xf numFmtId="165" fontId="44" fillId="6" borderId="2" xfId="7" applyNumberFormat="1" applyFont="1" applyFill="1" applyBorder="1" applyAlignment="1" applyProtection="1">
      <alignment horizontal="left" vertical="top"/>
      <protection locked="0"/>
    </xf>
    <xf numFmtId="0" fontId="8" fillId="0" borderId="5" xfId="0" applyFont="1" applyFill="1" applyBorder="1" applyAlignment="1">
      <alignment vertical="center" wrapText="1"/>
    </xf>
    <xf numFmtId="49" fontId="40" fillId="0" borderId="13" xfId="0" applyNumberFormat="1" applyFont="1" applyFill="1" applyBorder="1" applyAlignment="1" applyProtection="1">
      <alignment horizontal="center" vertical="center" wrapText="1"/>
      <protection locked="0"/>
    </xf>
    <xf numFmtId="49" fontId="40" fillId="0" borderId="13" xfId="0" applyNumberFormat="1" applyFont="1" applyFill="1" applyBorder="1" applyAlignment="1" applyProtection="1">
      <alignment vertical="center" wrapText="1"/>
      <protection locked="0"/>
    </xf>
    <xf numFmtId="4" fontId="26" fillId="6" borderId="13" xfId="0" applyNumberFormat="1" applyFont="1" applyFill="1" applyBorder="1" applyAlignment="1" applyProtection="1">
      <alignment vertical="center"/>
      <protection locked="0"/>
    </xf>
    <xf numFmtId="4" fontId="26" fillId="0" borderId="13" xfId="0" applyNumberFormat="1" applyFont="1" applyFill="1" applyBorder="1" applyAlignment="1" applyProtection="1">
      <alignment vertical="center"/>
      <protection locked="0"/>
    </xf>
    <xf numFmtId="49" fontId="35" fillId="0" borderId="13" xfId="0" applyNumberFormat="1" applyFont="1" applyFill="1" applyBorder="1" applyAlignment="1" applyProtection="1">
      <alignment horizontal="center" vertical="center"/>
      <protection locked="0"/>
    </xf>
    <xf numFmtId="0" fontId="64" fillId="6" borderId="15" xfId="0" applyNumberFormat="1" applyFont="1" applyFill="1" applyBorder="1" applyAlignment="1" applyProtection="1">
      <alignment horizontal="center" vertical="center"/>
      <protection locked="0"/>
    </xf>
    <xf numFmtId="0" fontId="26" fillId="6" borderId="13" xfId="0" applyFont="1" applyFill="1" applyBorder="1" applyAlignment="1" applyProtection="1">
      <alignment vertical="center"/>
      <protection locked="0"/>
    </xf>
    <xf numFmtId="165" fontId="39" fillId="6" borderId="2" xfId="0" applyNumberFormat="1" applyFont="1" applyFill="1" applyBorder="1" applyAlignment="1" applyProtection="1">
      <alignment horizontal="center" vertical="center"/>
      <protection locked="0"/>
    </xf>
    <xf numFmtId="165" fontId="29" fillId="6" borderId="13" xfId="0" applyNumberFormat="1" applyFont="1" applyFill="1" applyBorder="1" applyAlignment="1" applyProtection="1">
      <alignment horizontal="center" vertical="center"/>
      <protection locked="0"/>
    </xf>
    <xf numFmtId="4" fontId="37" fillId="6" borderId="2" xfId="0" applyNumberFormat="1" applyFont="1" applyFill="1" applyBorder="1" applyAlignment="1" applyProtection="1">
      <alignment horizontal="center" vertical="center"/>
      <protection locked="0"/>
    </xf>
    <xf numFmtId="165" fontId="44" fillId="6" borderId="2" xfId="0" applyNumberFormat="1" applyFont="1" applyFill="1" applyBorder="1" applyAlignment="1" applyProtection="1">
      <alignment horizontal="center" vertical="center"/>
      <protection locked="0"/>
    </xf>
    <xf numFmtId="165" fontId="16" fillId="6" borderId="4" xfId="0" applyNumberFormat="1" applyFont="1" applyFill="1" applyBorder="1" applyAlignment="1" applyProtection="1">
      <alignment horizontal="center" vertical="center"/>
      <protection locked="0"/>
    </xf>
    <xf numFmtId="165" fontId="40" fillId="6" borderId="2" xfId="0" applyNumberFormat="1" applyFont="1" applyFill="1" applyBorder="1" applyAlignment="1" applyProtection="1">
      <alignment horizontal="left" vertical="center"/>
      <protection locked="0"/>
    </xf>
    <xf numFmtId="9" fontId="40" fillId="6" borderId="2" xfId="0" applyNumberFormat="1" applyFont="1" applyFill="1" applyBorder="1" applyAlignment="1" applyProtection="1">
      <alignment horizontal="center" vertical="center"/>
      <protection locked="0"/>
    </xf>
    <xf numFmtId="165" fontId="40" fillId="6" borderId="2" xfId="0" applyNumberFormat="1" applyFont="1" applyFill="1" applyBorder="1" applyAlignment="1" applyProtection="1">
      <alignment horizontal="center" vertical="center"/>
      <protection locked="0"/>
    </xf>
    <xf numFmtId="165" fontId="36" fillId="6" borderId="11" xfId="0" applyNumberFormat="1" applyFont="1" applyFill="1" applyBorder="1" applyAlignment="1" applyProtection="1">
      <alignment horizontal="center" vertical="center"/>
      <protection locked="0"/>
    </xf>
    <xf numFmtId="4" fontId="42" fillId="6" borderId="2" xfId="0" applyNumberFormat="1" applyFont="1" applyFill="1" applyBorder="1" applyAlignment="1" applyProtection="1">
      <alignment vertical="center"/>
      <protection locked="0"/>
    </xf>
    <xf numFmtId="4" fontId="42" fillId="0" borderId="2" xfId="0" applyNumberFormat="1" applyFont="1" applyFill="1" applyBorder="1" applyAlignment="1" applyProtection="1">
      <alignment vertical="center"/>
      <protection locked="0"/>
    </xf>
    <xf numFmtId="4" fontId="24" fillId="6" borderId="2" xfId="0" applyNumberFormat="1" applyFont="1" applyFill="1" applyBorder="1" applyAlignment="1" applyProtection="1">
      <alignment horizontal="center" vertical="center"/>
      <protection locked="0"/>
    </xf>
    <xf numFmtId="4" fontId="42" fillId="6" borderId="2" xfId="6" applyNumberFormat="1" applyFont="1" applyFill="1" applyBorder="1" applyAlignment="1" applyProtection="1">
      <alignment vertical="center"/>
      <protection locked="0"/>
    </xf>
    <xf numFmtId="165" fontId="43" fillId="6" borderId="2" xfId="0" applyNumberFormat="1" applyFont="1" applyFill="1" applyBorder="1" applyAlignment="1" applyProtection="1">
      <alignment vertical="center"/>
      <protection locked="0"/>
    </xf>
    <xf numFmtId="4" fontId="44" fillId="6" borderId="2" xfId="0" applyNumberFormat="1" applyFont="1" applyFill="1" applyBorder="1" applyAlignment="1" applyProtection="1">
      <alignment vertical="center"/>
      <protection locked="0"/>
    </xf>
    <xf numFmtId="0" fontId="33" fillId="0" borderId="2" xfId="0" applyNumberFormat="1" applyFont="1" applyBorder="1" applyAlignment="1">
      <alignment horizontal="center"/>
    </xf>
    <xf numFmtId="0" fontId="10" fillId="0" borderId="0" xfId="13" applyFont="1" applyFill="1" applyBorder="1" applyAlignment="1" applyProtection="1">
      <alignment vertical="center"/>
      <protection locked="0"/>
    </xf>
    <xf numFmtId="4" fontId="12" fillId="0" borderId="0" xfId="13" applyNumberFormat="1" applyFont="1" applyFill="1" applyBorder="1" applyAlignment="1" applyProtection="1">
      <alignment horizontal="center" vertical="center"/>
      <protection locked="0"/>
    </xf>
    <xf numFmtId="49" fontId="13" fillId="0" borderId="0" xfId="13" applyNumberFormat="1" applyFont="1" applyFill="1" applyBorder="1" applyAlignment="1" applyProtection="1">
      <alignment horizontal="center" vertical="center"/>
      <protection locked="0"/>
    </xf>
    <xf numFmtId="4" fontId="13" fillId="0" borderId="0" xfId="13" applyNumberFormat="1" applyFont="1" applyFill="1" applyBorder="1" applyAlignment="1" applyProtection="1">
      <alignment horizontal="center" vertical="center"/>
      <protection locked="0"/>
    </xf>
    <xf numFmtId="165" fontId="62" fillId="0" borderId="0" xfId="13" applyNumberFormat="1" applyFont="1" applyFill="1" applyBorder="1" applyAlignment="1" applyProtection="1">
      <alignment horizontal="center" vertical="center"/>
      <protection locked="0"/>
    </xf>
    <xf numFmtId="165" fontId="13" fillId="0" borderId="0" xfId="13" applyNumberFormat="1" applyFont="1" applyFill="1" applyBorder="1" applyAlignment="1" applyProtection="1">
      <alignment horizontal="center" vertical="center"/>
      <protection locked="0"/>
    </xf>
    <xf numFmtId="0" fontId="13" fillId="0" borderId="0" xfId="13" applyFont="1" applyFill="1" applyBorder="1" applyAlignment="1" applyProtection="1">
      <alignment horizontal="center" vertical="center"/>
      <protection locked="0"/>
    </xf>
    <xf numFmtId="166" fontId="12" fillId="0" borderId="0" xfId="13" applyNumberFormat="1" applyFont="1" applyFill="1" applyBorder="1" applyAlignment="1" applyProtection="1">
      <alignment horizontal="center" vertical="center"/>
      <protection locked="0"/>
    </xf>
    <xf numFmtId="49" fontId="57" fillId="0" borderId="0" xfId="13" applyNumberFormat="1" applyFont="1" applyFill="1" applyBorder="1" applyAlignment="1" applyProtection="1">
      <alignment horizontal="center" vertical="center"/>
      <protection locked="0"/>
    </xf>
    <xf numFmtId="165" fontId="63" fillId="0" borderId="0" xfId="13" applyNumberFormat="1" applyFont="1" applyFill="1" applyBorder="1" applyAlignment="1" applyProtection="1">
      <alignment horizontal="center" vertical="center"/>
      <protection locked="0"/>
    </xf>
    <xf numFmtId="0" fontId="10" fillId="0" borderId="0" xfId="13" applyFont="1" applyAlignment="1" applyProtection="1">
      <alignment horizontal="center" vertical="center"/>
      <protection locked="0"/>
    </xf>
    <xf numFmtId="0" fontId="10" fillId="0" borderId="5" xfId="13" applyNumberFormat="1" applyFont="1" applyFill="1" applyBorder="1" applyAlignment="1" applyProtection="1">
      <alignment vertical="center" wrapText="1"/>
      <protection locked="0"/>
    </xf>
    <xf numFmtId="0" fontId="33" fillId="0" borderId="4" xfId="13" applyNumberFormat="1" applyFont="1" applyFill="1" applyBorder="1" applyAlignment="1" applyProtection="1">
      <alignment horizontal="center" vertical="center"/>
      <protection locked="0"/>
    </xf>
    <xf numFmtId="49" fontId="10" fillId="0" borderId="5" xfId="13" applyNumberFormat="1" applyFont="1" applyFill="1" applyBorder="1" applyAlignment="1" applyProtection="1">
      <alignment horizontal="center" vertical="center" wrapText="1"/>
      <protection locked="0"/>
    </xf>
    <xf numFmtId="164" fontId="10" fillId="0" borderId="2" xfId="13" applyNumberFormat="1" applyFont="1" applyFill="1" applyBorder="1" applyAlignment="1" applyProtection="1">
      <alignment horizontal="center" vertical="center"/>
      <protection locked="0"/>
    </xf>
    <xf numFmtId="49" fontId="10" fillId="0" borderId="2" xfId="13" applyNumberFormat="1" applyFont="1" applyFill="1" applyBorder="1" applyAlignment="1" applyProtection="1">
      <alignment vertical="center" wrapText="1"/>
      <protection locked="0"/>
    </xf>
    <xf numFmtId="49" fontId="10" fillId="0" borderId="2" xfId="16" applyNumberFormat="1" applyFont="1" applyFill="1" applyBorder="1" applyAlignment="1" applyProtection="1">
      <alignment vertical="center" wrapText="1"/>
      <protection locked="0"/>
    </xf>
    <xf numFmtId="4" fontId="10" fillId="0" borderId="2" xfId="16" applyNumberFormat="1" applyFont="1" applyFill="1" applyBorder="1" applyAlignment="1" applyProtection="1">
      <alignment vertical="center"/>
      <protection locked="0"/>
    </xf>
    <xf numFmtId="4" fontId="10" fillId="5" borderId="2" xfId="16" applyNumberFormat="1" applyFont="1" applyFill="1" applyBorder="1" applyAlignment="1" applyProtection="1">
      <alignment vertical="center"/>
      <protection locked="0"/>
    </xf>
    <xf numFmtId="49" fontId="10" fillId="0" borderId="2" xfId="16" applyNumberFormat="1" applyFont="1" applyFill="1" applyBorder="1" applyAlignment="1" applyProtection="1">
      <alignment horizontal="center" vertical="center"/>
      <protection locked="0"/>
    </xf>
    <xf numFmtId="0" fontId="95" fillId="0" borderId="2" xfId="16" applyNumberFormat="1" applyFont="1" applyFill="1" applyBorder="1" applyAlignment="1" applyProtection="1">
      <alignment horizontal="center" vertical="center"/>
      <protection locked="0"/>
    </xf>
    <xf numFmtId="165" fontId="16" fillId="0" borderId="2" xfId="16" applyNumberFormat="1" applyFont="1" applyFill="1" applyBorder="1" applyAlignment="1" applyProtection="1">
      <alignment horizontal="center" vertical="center"/>
      <protection locked="0"/>
    </xf>
    <xf numFmtId="49" fontId="10" fillId="0" borderId="2" xfId="13" applyNumberFormat="1" applyFont="1" applyFill="1" applyBorder="1" applyAlignment="1" applyProtection="1">
      <alignment vertical="center"/>
      <protection locked="0"/>
    </xf>
    <xf numFmtId="49" fontId="40" fillId="0" borderId="2" xfId="13" applyNumberFormat="1" applyFont="1" applyFill="1" applyBorder="1" applyAlignment="1" applyProtection="1">
      <alignment horizontal="center" vertical="center" wrapText="1"/>
      <protection locked="0"/>
    </xf>
    <xf numFmtId="164" fontId="40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40" fillId="0" borderId="2" xfId="13" applyNumberFormat="1" applyFont="1" applyFill="1" applyBorder="1" applyAlignment="1" applyProtection="1">
      <alignment vertical="center" wrapText="1"/>
      <protection locked="0"/>
    </xf>
    <xf numFmtId="4" fontId="42" fillId="6" borderId="2" xfId="13" applyNumberFormat="1" applyFont="1" applyFill="1" applyBorder="1" applyAlignment="1" applyProtection="1">
      <alignment vertical="center"/>
      <protection locked="0"/>
    </xf>
    <xf numFmtId="4" fontId="33" fillId="0" borderId="2" xfId="13" applyNumberFormat="1" applyFont="1" applyFill="1" applyBorder="1" applyAlignment="1" applyProtection="1">
      <alignment vertical="center"/>
      <protection locked="0"/>
    </xf>
    <xf numFmtId="49" fontId="40" fillId="0" borderId="2" xfId="13" applyNumberFormat="1" applyFont="1" applyFill="1" applyBorder="1" applyAlignment="1" applyProtection="1">
      <alignment horizontal="center" vertical="center"/>
      <protection locked="0"/>
    </xf>
    <xf numFmtId="0" fontId="95" fillId="0" borderId="2" xfId="13" applyNumberFormat="1" applyFont="1" applyFill="1" applyBorder="1" applyAlignment="1" applyProtection="1">
      <alignment horizontal="center" vertical="center"/>
      <protection locked="0"/>
    </xf>
    <xf numFmtId="165" fontId="38" fillId="0" borderId="2" xfId="13" applyNumberFormat="1" applyFont="1" applyFill="1" applyBorder="1" applyAlignment="1" applyProtection="1">
      <alignment horizontal="center" vertical="center"/>
      <protection locked="0"/>
    </xf>
    <xf numFmtId="0" fontId="33" fillId="0" borderId="2" xfId="13" applyFont="1" applyFill="1" applyBorder="1" applyAlignment="1" applyProtection="1">
      <alignment vertical="center"/>
      <protection locked="0"/>
    </xf>
    <xf numFmtId="0" fontId="10" fillId="0" borderId="2" xfId="13" applyFont="1" applyFill="1" applyBorder="1" applyAlignment="1" applyProtection="1">
      <alignment vertical="center"/>
      <protection locked="0"/>
    </xf>
    <xf numFmtId="4" fontId="10" fillId="0" borderId="8" xfId="13" applyNumberFormat="1" applyFont="1" applyFill="1" applyBorder="1" applyAlignment="1" applyProtection="1">
      <alignment vertical="center"/>
      <protection locked="0"/>
    </xf>
    <xf numFmtId="4" fontId="45" fillId="0" borderId="2" xfId="13" applyNumberFormat="1" applyFont="1" applyFill="1" applyBorder="1" applyAlignment="1" applyProtection="1">
      <alignment vertical="center"/>
      <protection locked="0"/>
    </xf>
    <xf numFmtId="49" fontId="10" fillId="0" borderId="2" xfId="13" applyNumberFormat="1" applyFont="1" applyFill="1" applyBorder="1" applyAlignment="1" applyProtection="1">
      <alignment horizontal="center" vertical="center"/>
      <protection locked="0"/>
    </xf>
    <xf numFmtId="165" fontId="16" fillId="0" borderId="2" xfId="13" applyNumberFormat="1" applyFont="1" applyFill="1" applyBorder="1" applyAlignment="1" applyProtection="1">
      <alignment horizontal="center" vertical="center"/>
      <protection locked="0"/>
    </xf>
    <xf numFmtId="0" fontId="10" fillId="0" borderId="1" xfId="13" applyFont="1" applyBorder="1" applyAlignment="1" applyProtection="1">
      <alignment vertical="center"/>
      <protection locked="0"/>
    </xf>
    <xf numFmtId="165" fontId="45" fillId="0" borderId="2" xfId="13" applyNumberFormat="1" applyFont="1" applyFill="1" applyBorder="1" applyAlignment="1" applyProtection="1">
      <alignment horizontal="center" vertical="center"/>
      <protection locked="0"/>
    </xf>
    <xf numFmtId="0" fontId="33" fillId="0" borderId="2" xfId="13" applyFont="1" applyFill="1" applyBorder="1"/>
    <xf numFmtId="4" fontId="42" fillId="0" borderId="2" xfId="13" applyNumberFormat="1" applyFont="1" applyFill="1" applyBorder="1" applyAlignment="1" applyProtection="1">
      <alignment vertical="center"/>
      <protection locked="0"/>
    </xf>
    <xf numFmtId="4" fontId="33" fillId="6" borderId="2" xfId="13" applyNumberFormat="1" applyFont="1" applyFill="1" applyBorder="1" applyAlignment="1" applyProtection="1">
      <alignment vertical="center"/>
      <protection locked="0"/>
    </xf>
    <xf numFmtId="4" fontId="10" fillId="0" borderId="2" xfId="13" applyNumberFormat="1" applyFont="1" applyFill="1" applyBorder="1" applyAlignment="1" applyProtection="1">
      <alignment vertical="center"/>
      <protection locked="0"/>
    </xf>
    <xf numFmtId="4" fontId="96" fillId="0" borderId="2" xfId="13" applyNumberFormat="1" applyFont="1" applyFill="1" applyBorder="1" applyAlignment="1" applyProtection="1">
      <alignment horizontal="center" vertical="center"/>
      <protection locked="0"/>
    </xf>
    <xf numFmtId="4" fontId="33" fillId="0" borderId="2" xfId="13" applyNumberFormat="1" applyFont="1" applyFill="1" applyBorder="1" applyAlignment="1" applyProtection="1">
      <alignment vertical="center" wrapText="1"/>
      <protection locked="0"/>
    </xf>
    <xf numFmtId="165" fontId="42" fillId="0" borderId="2" xfId="13" applyNumberFormat="1" applyFont="1" applyFill="1" applyBorder="1" applyAlignment="1" applyProtection="1">
      <alignment horizontal="center" vertical="center"/>
      <protection locked="0"/>
    </xf>
    <xf numFmtId="0" fontId="10" fillId="0" borderId="1" xfId="13" applyFont="1" applyFill="1" applyBorder="1" applyAlignment="1" applyProtection="1">
      <alignment vertical="center"/>
      <protection locked="0"/>
    </xf>
    <xf numFmtId="0" fontId="26" fillId="0" borderId="2" xfId="13" applyFont="1" applyFill="1" applyBorder="1" applyAlignment="1" applyProtection="1">
      <alignment vertical="center"/>
      <protection locked="0"/>
    </xf>
    <xf numFmtId="165" fontId="97" fillId="0" borderId="2" xfId="13" applyNumberFormat="1" applyFont="1" applyFill="1" applyBorder="1" applyAlignment="1" applyProtection="1">
      <alignment horizontal="center" vertical="center"/>
      <protection locked="0"/>
    </xf>
    <xf numFmtId="0" fontId="42" fillId="0" borderId="2" xfId="13" applyFont="1" applyBorder="1"/>
    <xf numFmtId="0" fontId="33" fillId="0" borderId="2" xfId="13" applyFont="1" applyBorder="1"/>
    <xf numFmtId="49" fontId="33" fillId="0" borderId="2" xfId="13" applyNumberFormat="1" applyFont="1" applyFill="1" applyBorder="1" applyAlignment="1" applyProtection="1">
      <alignment vertical="center" wrapText="1"/>
      <protection locked="0"/>
    </xf>
    <xf numFmtId="4" fontId="26" fillId="6" borderId="2" xfId="13" applyNumberFormat="1" applyFont="1" applyFill="1" applyBorder="1" applyAlignment="1" applyProtection="1">
      <alignment vertical="center"/>
      <protection locked="0"/>
    </xf>
    <xf numFmtId="49" fontId="40" fillId="0" borderId="13" xfId="13" applyNumberFormat="1" applyFont="1" applyFill="1" applyBorder="1" applyAlignment="1" applyProtection="1">
      <alignment horizontal="center" vertical="center" wrapText="1"/>
      <protection locked="0"/>
    </xf>
    <xf numFmtId="164" fontId="40" fillId="0" borderId="13" xfId="13" applyNumberFormat="1" applyFont="1" applyFill="1" applyBorder="1" applyAlignment="1" applyProtection="1">
      <alignment horizontal="center" vertical="center" wrapText="1"/>
      <protection locked="0"/>
    </xf>
    <xf numFmtId="49" fontId="40" fillId="0" borderId="13" xfId="13" applyNumberFormat="1" applyFont="1" applyFill="1" applyBorder="1" applyAlignment="1" applyProtection="1">
      <alignment vertical="center" wrapText="1"/>
      <protection locked="0"/>
    </xf>
    <xf numFmtId="4" fontId="26" fillId="6" borderId="13" xfId="13" applyNumberFormat="1" applyFont="1" applyFill="1" applyBorder="1" applyAlignment="1" applyProtection="1">
      <alignment vertical="center"/>
      <protection locked="0"/>
    </xf>
    <xf numFmtId="49" fontId="40" fillId="0" borderId="11" xfId="13" applyNumberFormat="1" applyFont="1" applyFill="1" applyBorder="1" applyAlignment="1" applyProtection="1">
      <alignment horizontal="center" vertical="center" wrapText="1"/>
      <protection locked="0"/>
    </xf>
    <xf numFmtId="164" fontId="40" fillId="0" borderId="11" xfId="13" applyNumberFormat="1" applyFont="1" applyFill="1" applyBorder="1" applyAlignment="1" applyProtection="1">
      <alignment horizontal="center" vertical="center" wrapText="1"/>
      <protection locked="0"/>
    </xf>
    <xf numFmtId="49" fontId="40" fillId="0" borderId="11" xfId="13" applyNumberFormat="1" applyFont="1" applyFill="1" applyBorder="1" applyAlignment="1" applyProtection="1">
      <alignment vertical="center" wrapText="1"/>
      <protection locked="0"/>
    </xf>
    <xf numFmtId="4" fontId="26" fillId="6" borderId="11" xfId="13" applyNumberFormat="1" applyFont="1" applyFill="1" applyBorder="1" applyAlignment="1" applyProtection="1">
      <alignment vertical="center"/>
      <protection locked="0"/>
    </xf>
    <xf numFmtId="49" fontId="98" fillId="0" borderId="2" xfId="13" applyNumberFormat="1" applyFont="1" applyFill="1" applyBorder="1" applyAlignment="1" applyProtection="1">
      <alignment horizontal="center" vertical="center"/>
      <protection locked="0"/>
    </xf>
    <xf numFmtId="165" fontId="99" fillId="0" borderId="2" xfId="13" applyNumberFormat="1" applyFont="1" applyFill="1" applyBorder="1" applyAlignment="1" applyProtection="1">
      <alignment horizontal="center" vertical="center"/>
      <protection locked="0"/>
    </xf>
    <xf numFmtId="0" fontId="26" fillId="6" borderId="2" xfId="13" applyFont="1" applyFill="1" applyBorder="1"/>
    <xf numFmtId="164" fontId="33" fillId="0" borderId="2" xfId="13" applyNumberFormat="1" applyFont="1" applyFill="1" applyBorder="1" applyAlignment="1" applyProtection="1">
      <alignment horizontal="center" vertical="center"/>
      <protection locked="0"/>
    </xf>
    <xf numFmtId="1" fontId="33" fillId="0" borderId="2" xfId="13" applyNumberFormat="1" applyFont="1" applyFill="1" applyBorder="1" applyAlignment="1" applyProtection="1">
      <alignment horizontal="center" vertical="center"/>
      <protection locked="0"/>
    </xf>
    <xf numFmtId="164" fontId="33" fillId="0" borderId="2" xfId="13" applyNumberFormat="1" applyFont="1" applyBorder="1" applyAlignment="1" applyProtection="1">
      <alignment horizontal="center" vertical="center"/>
      <protection locked="0"/>
    </xf>
    <xf numFmtId="49" fontId="33" fillId="0" borderId="2" xfId="13" applyNumberFormat="1" applyFont="1" applyBorder="1" applyAlignment="1" applyProtection="1">
      <alignment vertical="center" wrapText="1"/>
      <protection locked="0"/>
    </xf>
    <xf numFmtId="4" fontId="33" fillId="0" borderId="2" xfId="13" applyNumberFormat="1" applyFont="1" applyBorder="1" applyAlignment="1" applyProtection="1">
      <alignment vertical="center"/>
      <protection locked="0"/>
    </xf>
    <xf numFmtId="165" fontId="40" fillId="0" borderId="2" xfId="13" applyNumberFormat="1" applyFont="1" applyFill="1" applyBorder="1" applyAlignment="1" applyProtection="1">
      <alignment horizontal="left" vertical="center"/>
      <protection locked="0"/>
    </xf>
    <xf numFmtId="9" fontId="40" fillId="0" borderId="2" xfId="13" applyNumberFormat="1" applyFont="1" applyFill="1" applyBorder="1" applyAlignment="1" applyProtection="1">
      <alignment horizontal="center" vertical="center"/>
      <protection locked="0"/>
    </xf>
    <xf numFmtId="165" fontId="40" fillId="0" borderId="2" xfId="13" applyNumberFormat="1" applyFont="1" applyFill="1" applyBorder="1" applyAlignment="1" applyProtection="1">
      <alignment horizontal="center" vertical="center"/>
      <protection locked="0"/>
    </xf>
    <xf numFmtId="0" fontId="8" fillId="0" borderId="0" xfId="13"/>
    <xf numFmtId="164" fontId="33" fillId="0" borderId="11" xfId="13" applyNumberFormat="1" applyFont="1" applyBorder="1" applyAlignment="1" applyProtection="1">
      <alignment horizontal="center" vertical="center"/>
      <protection locked="0"/>
    </xf>
    <xf numFmtId="49" fontId="33" fillId="0" borderId="11" xfId="13" applyNumberFormat="1" applyFont="1" applyFill="1" applyBorder="1" applyAlignment="1" applyProtection="1">
      <alignment vertical="center" wrapText="1"/>
      <protection locked="0"/>
    </xf>
    <xf numFmtId="49" fontId="33" fillId="0" borderId="11" xfId="13" applyNumberFormat="1" applyFont="1" applyBorder="1" applyAlignment="1" applyProtection="1">
      <alignment vertical="center" wrapText="1"/>
      <protection locked="0"/>
    </xf>
    <xf numFmtId="4" fontId="33" fillId="0" borderId="11" xfId="13" applyNumberFormat="1" applyFont="1" applyBorder="1" applyAlignment="1" applyProtection="1">
      <alignment vertical="center"/>
      <protection locked="0"/>
    </xf>
    <xf numFmtId="164" fontId="33" fillId="6" borderId="2" xfId="13" applyNumberFormat="1" applyFont="1" applyFill="1" applyBorder="1" applyAlignment="1" applyProtection="1">
      <alignment horizontal="center" vertical="center"/>
      <protection locked="0"/>
    </xf>
    <xf numFmtId="49" fontId="33" fillId="6" borderId="2" xfId="13" applyNumberFormat="1" applyFont="1" applyFill="1" applyBorder="1" applyAlignment="1" applyProtection="1">
      <alignment vertical="center" wrapText="1"/>
      <protection locked="0"/>
    </xf>
    <xf numFmtId="165" fontId="41" fillId="0" borderId="2" xfId="13" applyNumberFormat="1" applyFont="1" applyFill="1" applyBorder="1" applyAlignment="1" applyProtection="1">
      <alignment horizontal="center" vertical="center"/>
      <protection locked="0"/>
    </xf>
    <xf numFmtId="164" fontId="33" fillId="6" borderId="11" xfId="13" applyNumberFormat="1" applyFont="1" applyFill="1" applyBorder="1" applyAlignment="1" applyProtection="1">
      <alignment horizontal="center" vertical="center"/>
      <protection locked="0"/>
    </xf>
    <xf numFmtId="49" fontId="33" fillId="6" borderId="11" xfId="13" applyNumberFormat="1" applyFont="1" applyFill="1" applyBorder="1" applyAlignment="1" applyProtection="1">
      <alignment vertical="center" wrapText="1"/>
      <protection locked="0"/>
    </xf>
    <xf numFmtId="4" fontId="33" fillId="6" borderId="11" xfId="13" applyNumberFormat="1" applyFont="1" applyFill="1" applyBorder="1" applyAlignment="1" applyProtection="1">
      <alignment vertical="center"/>
      <protection locked="0"/>
    </xf>
    <xf numFmtId="165" fontId="33" fillId="0" borderId="2" xfId="13" applyNumberFormat="1" applyFont="1" applyFill="1" applyBorder="1" applyAlignment="1" applyProtection="1">
      <alignment horizontal="center" vertical="center"/>
      <protection locked="0"/>
    </xf>
    <xf numFmtId="4" fontId="33" fillId="0" borderId="11" xfId="13" applyNumberFormat="1" applyFont="1" applyFill="1" applyBorder="1" applyAlignment="1" applyProtection="1">
      <alignment vertical="center"/>
      <protection locked="0"/>
    </xf>
    <xf numFmtId="164" fontId="33" fillId="0" borderId="11" xfId="13" applyNumberFormat="1" applyFont="1" applyFill="1" applyBorder="1" applyAlignment="1" applyProtection="1">
      <alignment horizontal="center" vertical="center"/>
      <protection locked="0"/>
    </xf>
    <xf numFmtId="164" fontId="40" fillId="6" borderId="2" xfId="13" applyNumberFormat="1" applyFont="1" applyFill="1" applyBorder="1" applyAlignment="1" applyProtection="1">
      <alignment horizontal="center" vertical="center"/>
      <protection locked="0"/>
    </xf>
    <xf numFmtId="0" fontId="41" fillId="0" borderId="2" xfId="13" applyFont="1" applyFill="1" applyBorder="1" applyAlignment="1" applyProtection="1">
      <alignment vertical="center"/>
      <protection locked="0"/>
    </xf>
    <xf numFmtId="164" fontId="33" fillId="6" borderId="2" xfId="13" applyNumberFormat="1" applyFont="1" applyFill="1" applyBorder="1" applyAlignment="1">
      <alignment horizontal="center" vertical="center"/>
    </xf>
    <xf numFmtId="49" fontId="33" fillId="0" borderId="2" xfId="13" applyNumberFormat="1" applyFont="1" applyFill="1" applyBorder="1" applyAlignment="1">
      <alignment vertical="center"/>
    </xf>
    <xf numFmtId="4" fontId="33" fillId="0" borderId="2" xfId="13" applyNumberFormat="1" applyFont="1" applyFill="1" applyBorder="1" applyAlignment="1">
      <alignment vertical="center"/>
    </xf>
    <xf numFmtId="49" fontId="100" fillId="0" borderId="2" xfId="13" applyNumberFormat="1" applyFont="1" applyFill="1" applyBorder="1" applyAlignment="1" applyProtection="1">
      <alignment horizontal="left" vertical="center"/>
      <protection locked="0"/>
    </xf>
    <xf numFmtId="164" fontId="40" fillId="6" borderId="11" xfId="13" applyNumberFormat="1" applyFont="1" applyFill="1" applyBorder="1" applyAlignment="1" applyProtection="1">
      <alignment horizontal="center" vertical="center"/>
      <protection locked="0"/>
    </xf>
    <xf numFmtId="164" fontId="33" fillId="0" borderId="2" xfId="13" applyNumberFormat="1" applyFont="1" applyFill="1" applyBorder="1" applyAlignment="1" applyProtection="1">
      <alignment horizontal="left" vertical="center"/>
      <protection locked="0"/>
    </xf>
    <xf numFmtId="49" fontId="33" fillId="0" borderId="10" xfId="13" applyNumberFormat="1" applyFont="1" applyFill="1" applyBorder="1" applyAlignment="1" applyProtection="1">
      <alignment vertical="center" wrapText="1"/>
      <protection locked="0"/>
    </xf>
    <xf numFmtId="0" fontId="11" fillId="0" borderId="1" xfId="13" applyFont="1" applyBorder="1" applyAlignment="1" applyProtection="1">
      <alignment vertical="center"/>
      <protection locked="0"/>
    </xf>
    <xf numFmtId="0" fontId="33" fillId="0" borderId="2" xfId="13" applyFont="1" applyFill="1" applyBorder="1" applyAlignment="1">
      <alignment wrapText="1"/>
    </xf>
    <xf numFmtId="165" fontId="101" fillId="0" borderId="2" xfId="13" applyNumberFormat="1" applyFont="1" applyFill="1" applyBorder="1" applyAlignment="1" applyProtection="1">
      <alignment horizontal="center" vertical="center"/>
      <protection locked="0"/>
    </xf>
    <xf numFmtId="164" fontId="33" fillId="6" borderId="2" xfId="13" applyNumberFormat="1" applyFont="1" applyFill="1" applyBorder="1" applyAlignment="1">
      <alignment horizontal="center"/>
    </xf>
    <xf numFmtId="49" fontId="38" fillId="0" borderId="2" xfId="13" applyNumberFormat="1" applyFont="1" applyFill="1" applyBorder="1" applyAlignment="1" applyProtection="1">
      <alignment horizontal="center" vertical="center"/>
      <protection locked="0"/>
    </xf>
    <xf numFmtId="2" fontId="40" fillId="0" borderId="2" xfId="13" applyNumberFormat="1" applyFont="1" applyFill="1" applyBorder="1"/>
    <xf numFmtId="165" fontId="100" fillId="0" borderId="2" xfId="13" applyNumberFormat="1" applyFont="1" applyFill="1" applyBorder="1" applyAlignment="1" applyProtection="1">
      <alignment horizontal="center" vertical="center"/>
      <protection locked="0"/>
    </xf>
    <xf numFmtId="165" fontId="102" fillId="0" borderId="2" xfId="13" applyNumberFormat="1" applyFont="1" applyFill="1" applyBorder="1" applyAlignment="1" applyProtection="1">
      <alignment horizontal="center" vertical="center"/>
      <protection locked="0"/>
    </xf>
    <xf numFmtId="49" fontId="33" fillId="0" borderId="5" xfId="13" applyNumberFormat="1" applyFont="1" applyFill="1" applyBorder="1" applyAlignment="1" applyProtection="1">
      <alignment vertical="center" wrapText="1"/>
      <protection locked="0"/>
    </xf>
    <xf numFmtId="164" fontId="33" fillId="6" borderId="5" xfId="13" applyNumberFormat="1" applyFont="1" applyFill="1" applyBorder="1" applyAlignment="1" applyProtection="1">
      <alignment horizontal="center" vertical="center"/>
      <protection locked="0"/>
    </xf>
    <xf numFmtId="164" fontId="33" fillId="6" borderId="5" xfId="13" applyNumberFormat="1" applyFont="1" applyFill="1" applyBorder="1" applyAlignment="1">
      <alignment horizontal="center"/>
    </xf>
    <xf numFmtId="0" fontId="33" fillId="0" borderId="5" xfId="13" applyFont="1" applyFill="1" applyBorder="1"/>
    <xf numFmtId="2" fontId="33" fillId="0" borderId="2" xfId="13" applyNumberFormat="1" applyFont="1" applyFill="1" applyBorder="1"/>
    <xf numFmtId="4" fontId="38" fillId="0" borderId="2" xfId="13" applyNumberFormat="1" applyFont="1" applyFill="1" applyBorder="1" applyAlignment="1" applyProtection="1">
      <alignment vertical="center"/>
      <protection locked="0"/>
    </xf>
    <xf numFmtId="49" fontId="33" fillId="0" borderId="2" xfId="13" applyNumberFormat="1" applyFont="1" applyFill="1" applyBorder="1" applyAlignment="1" applyProtection="1">
      <alignment horizontal="center" vertical="center"/>
      <protection locked="0"/>
    </xf>
    <xf numFmtId="4" fontId="33" fillId="0" borderId="2" xfId="13" applyNumberFormat="1" applyFont="1" applyFill="1" applyBorder="1" applyAlignment="1" applyProtection="1">
      <alignment horizontal="right" vertical="center"/>
      <protection locked="0"/>
    </xf>
    <xf numFmtId="49" fontId="33" fillId="0" borderId="2" xfId="13" applyNumberFormat="1" applyFont="1" applyFill="1" applyBorder="1" applyAlignment="1">
      <alignment horizontal="center"/>
    </xf>
    <xf numFmtId="0" fontId="40" fillId="0" borderId="2" xfId="13" applyFont="1" applyFill="1" applyBorder="1" applyAlignment="1" applyProtection="1">
      <alignment vertical="center"/>
      <protection locked="0"/>
    </xf>
    <xf numFmtId="164" fontId="40" fillId="6" borderId="5" xfId="13" applyNumberFormat="1" applyFont="1" applyFill="1" applyBorder="1" applyAlignment="1" applyProtection="1">
      <alignment horizontal="center" vertical="center"/>
      <protection locked="0"/>
    </xf>
    <xf numFmtId="0" fontId="40" fillId="6" borderId="2" xfId="13" applyFont="1" applyFill="1" applyBorder="1" applyAlignment="1">
      <alignment vertical="center"/>
    </xf>
    <xf numFmtId="0" fontId="40" fillId="6" borderId="2" xfId="13" applyFont="1" applyFill="1" applyBorder="1" applyAlignment="1">
      <alignment wrapText="1"/>
    </xf>
    <xf numFmtId="0" fontId="40" fillId="6" borderId="2" xfId="13" applyFont="1" applyFill="1" applyBorder="1"/>
    <xf numFmtId="49" fontId="33" fillId="0" borderId="2" xfId="13" applyNumberFormat="1" applyFont="1" applyFill="1" applyBorder="1" applyAlignment="1" applyProtection="1">
      <alignment horizontal="left" vertical="center"/>
      <protection locked="0"/>
    </xf>
    <xf numFmtId="2" fontId="40" fillId="0" borderId="11" xfId="13" applyNumberFormat="1" applyFont="1" applyFill="1" applyBorder="1"/>
    <xf numFmtId="0" fontId="33" fillId="6" borderId="2" xfId="13" applyFont="1" applyFill="1" applyBorder="1"/>
    <xf numFmtId="0" fontId="42" fillId="0" borderId="2" xfId="13" applyFont="1" applyFill="1" applyBorder="1" applyAlignment="1">
      <alignment horizontal="center"/>
    </xf>
    <xf numFmtId="49" fontId="100" fillId="0" borderId="2" xfId="13" applyNumberFormat="1" applyFont="1" applyFill="1" applyBorder="1" applyAlignment="1" applyProtection="1">
      <alignment horizontal="center" vertical="center"/>
      <protection locked="0"/>
    </xf>
    <xf numFmtId="4" fontId="42" fillId="6" borderId="5" xfId="13" applyNumberFormat="1" applyFont="1" applyFill="1" applyBorder="1" applyAlignment="1" applyProtection="1">
      <alignment vertical="center"/>
      <protection locked="0"/>
    </xf>
    <xf numFmtId="49" fontId="42" fillId="0" borderId="2" xfId="13" applyNumberFormat="1" applyFont="1" applyFill="1" applyBorder="1" applyAlignment="1" applyProtection="1">
      <alignment horizontal="center" vertical="center"/>
      <protection locked="0"/>
    </xf>
    <xf numFmtId="4" fontId="42" fillId="0" borderId="11" xfId="13" applyNumberFormat="1" applyFont="1" applyFill="1" applyBorder="1" applyAlignment="1" applyProtection="1">
      <alignment vertical="center"/>
      <protection locked="0"/>
    </xf>
    <xf numFmtId="165" fontId="41" fillId="0" borderId="2" xfId="13" applyNumberFormat="1" applyFont="1" applyFill="1" applyBorder="1" applyAlignment="1" applyProtection="1">
      <alignment horizontal="center" vertical="center" wrapText="1"/>
      <protection locked="0"/>
    </xf>
    <xf numFmtId="0" fontId="42" fillId="0" borderId="2" xfId="13" applyFont="1" applyFill="1" applyBorder="1" applyAlignment="1">
      <alignment horizontal="left" vertical="top"/>
    </xf>
    <xf numFmtId="0" fontId="100" fillId="0" borderId="2" xfId="13" applyFont="1" applyFill="1" applyBorder="1" applyAlignment="1">
      <alignment horizontal="left" vertical="top"/>
    </xf>
    <xf numFmtId="0" fontId="33" fillId="0" borderId="2" xfId="13" applyFont="1" applyFill="1" applyBorder="1" applyAlignment="1">
      <alignment horizontal="center"/>
    </xf>
    <xf numFmtId="4" fontId="40" fillId="0" borderId="2" xfId="13" applyNumberFormat="1" applyFont="1" applyFill="1" applyBorder="1" applyAlignment="1" applyProtection="1">
      <alignment vertical="center"/>
      <protection locked="0"/>
    </xf>
    <xf numFmtId="0" fontId="38" fillId="0" borderId="2" xfId="13" applyFont="1" applyFill="1" applyBorder="1"/>
    <xf numFmtId="164" fontId="33" fillId="0" borderId="2" xfId="13" applyNumberFormat="1" applyFont="1" applyFill="1" applyBorder="1" applyAlignment="1" applyProtection="1">
      <alignment horizontal="center" vertical="center" wrapText="1"/>
      <protection locked="0"/>
    </xf>
    <xf numFmtId="4" fontId="33" fillId="0" borderId="2" xfId="13" applyNumberFormat="1" applyFont="1" applyFill="1" applyBorder="1" applyAlignment="1" applyProtection="1">
      <alignment horizontal="center" vertical="center"/>
      <protection locked="0"/>
    </xf>
    <xf numFmtId="0" fontId="8" fillId="0" borderId="2" xfId="13" applyFont="1" applyFill="1" applyBorder="1"/>
    <xf numFmtId="4" fontId="33" fillId="0" borderId="5" xfId="13" applyNumberFormat="1" applyFont="1" applyFill="1" applyBorder="1" applyAlignment="1" applyProtection="1">
      <alignment vertical="center"/>
      <protection locked="0"/>
    </xf>
    <xf numFmtId="0" fontId="38" fillId="0" borderId="2" xfId="13" applyFont="1" applyFill="1" applyBorder="1" applyAlignment="1" applyProtection="1">
      <alignment vertical="center"/>
      <protection locked="0"/>
    </xf>
    <xf numFmtId="0" fontId="100" fillId="0" borderId="2" xfId="13" applyFont="1" applyFill="1" applyBorder="1" applyAlignment="1">
      <alignment horizontal="center"/>
    </xf>
    <xf numFmtId="4" fontId="40" fillId="0" borderId="11" xfId="13" applyNumberFormat="1" applyFont="1" applyFill="1" applyBorder="1" applyAlignment="1" applyProtection="1">
      <alignment vertical="center"/>
      <protection locked="0"/>
    </xf>
    <xf numFmtId="0" fontId="40" fillId="0" borderId="11" xfId="13" applyFont="1" applyFill="1" applyBorder="1"/>
    <xf numFmtId="0" fontId="40" fillId="0" borderId="11" xfId="13" applyFont="1" applyFill="1" applyBorder="1" applyAlignment="1">
      <alignment wrapText="1"/>
    </xf>
    <xf numFmtId="4" fontId="42" fillId="6" borderId="11" xfId="13" applyNumberFormat="1" applyFont="1" applyFill="1" applyBorder="1" applyAlignment="1" applyProtection="1">
      <alignment vertical="center"/>
      <protection locked="0"/>
    </xf>
    <xf numFmtId="0" fontId="33" fillId="0" borderId="5" xfId="13" applyNumberFormat="1" applyFont="1" applyFill="1" applyBorder="1" applyAlignment="1" applyProtection="1">
      <alignment horizontal="center" vertical="center"/>
      <protection locked="0"/>
    </xf>
    <xf numFmtId="4" fontId="33" fillId="0" borderId="8" xfId="13" applyNumberFormat="1" applyFont="1" applyFill="1" applyBorder="1" applyAlignment="1" applyProtection="1">
      <alignment vertical="center"/>
      <protection locked="0"/>
    </xf>
    <xf numFmtId="0" fontId="33" fillId="0" borderId="2" xfId="13" applyNumberFormat="1" applyFont="1" applyFill="1" applyBorder="1" applyAlignment="1" applyProtection="1">
      <alignment horizontal="center" vertical="center"/>
      <protection locked="0"/>
    </xf>
    <xf numFmtId="0" fontId="40" fillId="0" borderId="2" xfId="13" applyFont="1" applyFill="1" applyBorder="1"/>
    <xf numFmtId="0" fontId="38" fillId="0" borderId="2" xfId="13" applyNumberFormat="1" applyFont="1" applyFill="1" applyBorder="1" applyAlignment="1" applyProtection="1">
      <alignment horizontal="center" vertical="center"/>
      <protection locked="0"/>
    </xf>
    <xf numFmtId="4" fontId="10" fillId="0" borderId="7" xfId="13" applyNumberFormat="1" applyFont="1" applyFill="1" applyBorder="1" applyAlignment="1" applyProtection="1">
      <alignment vertical="center"/>
      <protection locked="0"/>
    </xf>
    <xf numFmtId="49" fontId="40" fillId="0" borderId="4" xfId="13" applyNumberFormat="1" applyFont="1" applyFill="1" applyBorder="1" applyAlignment="1" applyProtection="1">
      <alignment horizontal="center" vertical="center" wrapText="1"/>
      <protection locked="0"/>
    </xf>
    <xf numFmtId="0" fontId="100" fillId="0" borderId="2" xfId="13" applyFont="1" applyFill="1" applyBorder="1"/>
    <xf numFmtId="4" fontId="33" fillId="0" borderId="8" xfId="13" applyNumberFormat="1" applyFont="1" applyFill="1" applyBorder="1" applyAlignment="1" applyProtection="1">
      <alignment horizontal="right" vertical="center"/>
      <protection locked="0"/>
    </xf>
    <xf numFmtId="2" fontId="40" fillId="0" borderId="8" xfId="13" applyNumberFormat="1" applyFont="1" applyFill="1" applyBorder="1"/>
    <xf numFmtId="165" fontId="38" fillId="0" borderId="2" xfId="13" applyNumberFormat="1" applyFont="1" applyFill="1" applyBorder="1" applyAlignment="1" applyProtection="1">
      <alignment horizontal="left" vertical="top"/>
      <protection locked="0"/>
    </xf>
    <xf numFmtId="0" fontId="10" fillId="0" borderId="0" xfId="13" applyFont="1" applyBorder="1" applyAlignment="1" applyProtection="1">
      <alignment vertical="center"/>
      <protection locked="0"/>
    </xf>
    <xf numFmtId="0" fontId="10" fillId="0" borderId="0" xfId="13" applyFont="1" applyAlignment="1" applyProtection="1">
      <alignment vertical="center"/>
      <protection locked="0"/>
    </xf>
    <xf numFmtId="4" fontId="10" fillId="5" borderId="2" xfId="13" applyNumberFormat="1" applyFont="1" applyFill="1" applyBorder="1" applyAlignment="1" applyProtection="1">
      <alignment vertical="center"/>
      <protection locked="0"/>
    </xf>
    <xf numFmtId="165" fontId="10" fillId="0" borderId="2" xfId="13" applyNumberFormat="1" applyFont="1" applyFill="1" applyBorder="1" applyAlignment="1" applyProtection="1">
      <alignment vertical="center"/>
      <protection locked="0"/>
    </xf>
    <xf numFmtId="4" fontId="26" fillId="0" borderId="2" xfId="13" applyNumberFormat="1" applyFont="1" applyFill="1" applyBorder="1" applyAlignment="1" applyProtection="1">
      <alignment vertical="center"/>
      <protection locked="0"/>
    </xf>
    <xf numFmtId="165" fontId="27" fillId="0" borderId="2" xfId="13" applyNumberFormat="1" applyFont="1" applyFill="1" applyBorder="1" applyAlignment="1" applyProtection="1">
      <alignment horizontal="center" vertical="center"/>
      <protection locked="0"/>
    </xf>
    <xf numFmtId="0" fontId="10" fillId="0" borderId="0" xfId="13" applyFont="1" applyFill="1" applyAlignment="1" applyProtection="1">
      <alignment horizontal="center" vertical="center"/>
      <protection locked="0"/>
    </xf>
    <xf numFmtId="164" fontId="10" fillId="0" borderId="0" xfId="13" applyNumberFormat="1" applyFont="1" applyFill="1" applyAlignment="1" applyProtection="1">
      <alignment horizontal="center" vertical="center"/>
      <protection locked="0"/>
    </xf>
    <xf numFmtId="49" fontId="10" fillId="0" borderId="0" xfId="13" applyNumberFormat="1" applyFont="1" applyFill="1" applyAlignment="1" applyProtection="1">
      <alignment vertical="center" wrapText="1"/>
      <protection locked="0"/>
    </xf>
    <xf numFmtId="4" fontId="10" fillId="0" borderId="0" xfId="13" applyNumberFormat="1" applyFont="1" applyFill="1" applyAlignment="1" applyProtection="1">
      <alignment vertical="center"/>
      <protection locked="0"/>
    </xf>
    <xf numFmtId="4" fontId="9" fillId="0" borderId="0" xfId="13" applyNumberFormat="1" applyFont="1" applyFill="1" applyAlignment="1" applyProtection="1">
      <alignment vertical="center"/>
      <protection locked="0"/>
    </xf>
    <xf numFmtId="49" fontId="10" fillId="0" borderId="0" xfId="13" applyNumberFormat="1" applyFont="1" applyFill="1" applyAlignment="1" applyProtection="1">
      <alignment horizontal="center" vertical="center"/>
      <protection locked="0"/>
    </xf>
    <xf numFmtId="165" fontId="62" fillId="0" borderId="0" xfId="13" applyNumberFormat="1" applyFont="1" applyFill="1" applyAlignment="1" applyProtection="1">
      <alignment horizontal="center" vertical="center"/>
      <protection locked="0"/>
    </xf>
    <xf numFmtId="165" fontId="10" fillId="0" borderId="0" xfId="13" applyNumberFormat="1" applyFont="1" applyFill="1" applyAlignment="1" applyProtection="1">
      <alignment horizontal="center" vertical="center"/>
      <protection locked="0"/>
    </xf>
    <xf numFmtId="2" fontId="10" fillId="0" borderId="0" xfId="13" applyNumberFormat="1" applyFont="1" applyFill="1" applyAlignment="1" applyProtection="1">
      <alignment vertical="center" wrapText="1"/>
      <protection locked="0"/>
    </xf>
    <xf numFmtId="0" fontId="62" fillId="0" borderId="0" xfId="13" applyFont="1" applyAlignment="1" applyProtection="1">
      <alignment horizontal="center" vertical="center"/>
      <protection locked="0"/>
    </xf>
    <xf numFmtId="164" fontId="10" fillId="0" borderId="0" xfId="13" applyNumberFormat="1" applyFont="1" applyAlignment="1" applyProtection="1">
      <alignment horizontal="center" vertical="center"/>
      <protection locked="0"/>
    </xf>
    <xf numFmtId="49" fontId="10" fillId="0" borderId="0" xfId="13" applyNumberFormat="1" applyFont="1" applyAlignment="1" applyProtection="1">
      <alignment vertical="center" wrapText="1"/>
      <protection locked="0"/>
    </xf>
    <xf numFmtId="4" fontId="10" fillId="0" borderId="0" xfId="13" applyNumberFormat="1" applyFont="1" applyAlignment="1" applyProtection="1">
      <alignment vertical="center"/>
      <protection locked="0"/>
    </xf>
    <xf numFmtId="4" fontId="9" fillId="0" borderId="0" xfId="13" applyNumberFormat="1" applyFont="1" applyAlignment="1" applyProtection="1">
      <alignment vertical="center"/>
      <protection locked="0"/>
    </xf>
    <xf numFmtId="49" fontId="10" fillId="0" borderId="0" xfId="13" applyNumberFormat="1" applyFont="1" applyAlignment="1" applyProtection="1">
      <alignment horizontal="center" vertical="center"/>
      <protection locked="0"/>
    </xf>
    <xf numFmtId="165" fontId="62" fillId="0" borderId="0" xfId="13" applyNumberFormat="1" applyFont="1" applyAlignment="1" applyProtection="1">
      <alignment horizontal="center" vertical="center"/>
      <protection locked="0"/>
    </xf>
    <xf numFmtId="165" fontId="10" fillId="0" borderId="0" xfId="13" applyNumberFormat="1" applyFont="1" applyAlignment="1" applyProtection="1">
      <alignment horizontal="center" vertical="center"/>
      <protection locked="0"/>
    </xf>
    <xf numFmtId="0" fontId="33" fillId="0" borderId="13" xfId="0" applyNumberFormat="1" applyFont="1" applyFill="1" applyBorder="1" applyAlignment="1" applyProtection="1">
      <alignment horizontal="center" vertical="center"/>
      <protection locked="0"/>
    </xf>
    <xf numFmtId="0" fontId="67" fillId="0" borderId="2" xfId="0" applyNumberFormat="1" applyFont="1" applyFill="1" applyBorder="1" applyAlignment="1" applyProtection="1">
      <alignment vertical="center" wrapText="1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6" xfId="0" applyFont="1" applyFill="1" applyBorder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 applyProtection="1">
      <alignment horizontal="center" vertical="center"/>
      <protection locked="0"/>
    </xf>
    <xf numFmtId="49" fontId="9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center" vertical="center"/>
      <protection locked="0"/>
    </xf>
    <xf numFmtId="4" fontId="33" fillId="6" borderId="13" xfId="0" applyNumberFormat="1" applyFont="1" applyFill="1" applyBorder="1" applyAlignment="1" applyProtection="1">
      <alignment vertical="center"/>
      <protection locked="0"/>
    </xf>
    <xf numFmtId="2" fontId="40" fillId="0" borderId="2" xfId="0" applyNumberFormat="1" applyFont="1" applyFill="1" applyBorder="1" applyAlignment="1" applyProtection="1">
      <alignment vertical="center" wrapText="1"/>
      <protection locked="0"/>
    </xf>
    <xf numFmtId="2" fontId="10" fillId="0" borderId="2" xfId="0" applyNumberFormat="1" applyFont="1" applyBorder="1" applyAlignment="1" applyProtection="1">
      <alignment vertical="center"/>
      <protection locked="0"/>
    </xf>
    <xf numFmtId="0" fontId="33" fillId="0" borderId="13" xfId="13" applyNumberFormat="1" applyFont="1" applyFill="1" applyBorder="1" applyAlignment="1" applyProtection="1">
      <alignment horizontal="center" vertical="center"/>
      <protection locked="0"/>
    </xf>
    <xf numFmtId="0" fontId="33" fillId="0" borderId="11" xfId="13" applyNumberFormat="1" applyFont="1" applyFill="1" applyBorder="1" applyAlignment="1" applyProtection="1">
      <alignment horizontal="center" vertical="center"/>
      <protection locked="0"/>
    </xf>
    <xf numFmtId="0" fontId="10" fillId="0" borderId="2" xfId="13" applyNumberFormat="1" applyFont="1" applyFill="1" applyBorder="1" applyAlignment="1" applyProtection="1">
      <alignment vertical="center" wrapText="1"/>
      <protection locked="0"/>
    </xf>
    <xf numFmtId="0" fontId="9" fillId="2" borderId="5" xfId="13" applyFont="1" applyFill="1" applyBorder="1" applyAlignment="1" applyProtection="1">
      <alignment horizontal="center" vertical="center"/>
      <protection locked="0"/>
    </xf>
    <xf numFmtId="0" fontId="9" fillId="2" borderId="6" xfId="13" applyFont="1" applyFill="1" applyBorder="1" applyAlignment="1" applyProtection="1">
      <alignment horizontal="center" vertical="center" wrapText="1"/>
      <protection locked="0"/>
    </xf>
    <xf numFmtId="0" fontId="9" fillId="2" borderId="6" xfId="13" applyFont="1" applyFill="1" applyBorder="1" applyAlignment="1" applyProtection="1">
      <alignment horizontal="center" vertical="center"/>
      <protection locked="0"/>
    </xf>
    <xf numFmtId="164" fontId="9" fillId="2" borderId="5" xfId="13" applyNumberFormat="1" applyFont="1" applyFill="1" applyBorder="1" applyAlignment="1" applyProtection="1">
      <alignment horizontal="center" vertical="center"/>
      <protection locked="0"/>
    </xf>
    <xf numFmtId="49" fontId="9" fillId="2" borderId="5" xfId="13" applyNumberFormat="1" applyFont="1" applyFill="1" applyBorder="1" applyAlignment="1" applyProtection="1">
      <alignment horizontal="center" vertical="center" wrapText="1"/>
      <protection locked="0"/>
    </xf>
    <xf numFmtId="49" fontId="9" fillId="2" borderId="5" xfId="16" applyNumberFormat="1" applyFont="1" applyFill="1" applyBorder="1" applyAlignment="1" applyProtection="1">
      <alignment horizontal="center" vertical="center" wrapText="1"/>
      <protection locked="0"/>
    </xf>
    <xf numFmtId="4" fontId="9" fillId="2" borderId="5" xfId="16" applyNumberFormat="1" applyFont="1" applyFill="1" applyBorder="1" applyAlignment="1" applyProtection="1">
      <alignment horizontal="center" vertical="center"/>
      <protection locked="0"/>
    </xf>
    <xf numFmtId="0" fontId="9" fillId="2" borderId="2" xfId="16" applyNumberFormat="1" applyFont="1" applyFill="1" applyBorder="1" applyAlignment="1" applyProtection="1">
      <alignment horizontal="center" vertical="center"/>
      <protection locked="0"/>
    </xf>
    <xf numFmtId="49" fontId="9" fillId="2" borderId="2" xfId="13" applyNumberFormat="1" applyFont="1" applyFill="1" applyBorder="1" applyAlignment="1" applyProtection="1">
      <alignment horizontal="center" vertical="center"/>
      <protection locked="0"/>
    </xf>
    <xf numFmtId="167" fontId="9" fillId="2" borderId="5" xfId="0" applyNumberFormat="1" applyFont="1" applyFill="1" applyBorder="1" applyAlignment="1" applyProtection="1">
      <alignment horizontal="center" vertical="center"/>
      <protection locked="0"/>
    </xf>
    <xf numFmtId="167" fontId="40" fillId="0" borderId="2" xfId="0" applyNumberFormat="1" applyFont="1" applyFill="1" applyBorder="1" applyAlignment="1" applyProtection="1">
      <alignment horizontal="center" vertical="center" wrapText="1"/>
      <protection locked="0"/>
    </xf>
    <xf numFmtId="167" fontId="88" fillId="0" borderId="2" xfId="0" applyNumberFormat="1" applyFont="1" applyFill="1" applyBorder="1" applyAlignment="1" applyProtection="1">
      <alignment horizontal="center" vertical="center"/>
      <protection locked="0"/>
    </xf>
    <xf numFmtId="167" fontId="40" fillId="0" borderId="13" xfId="0" applyNumberFormat="1" applyFont="1" applyFill="1" applyBorder="1" applyAlignment="1" applyProtection="1">
      <alignment horizontal="center" vertical="center" wrapText="1"/>
      <protection locked="0"/>
    </xf>
    <xf numFmtId="167" fontId="40" fillId="0" borderId="2" xfId="0" applyNumberFormat="1" applyFont="1" applyFill="1" applyBorder="1" applyAlignment="1" applyProtection="1">
      <alignment vertical="center" wrapText="1"/>
      <protection locked="0"/>
    </xf>
    <xf numFmtId="167" fontId="33" fillId="0" borderId="2" xfId="0" applyNumberFormat="1" applyFont="1" applyFill="1" applyBorder="1" applyAlignment="1" applyProtection="1">
      <alignment horizontal="center" vertical="center"/>
      <protection locked="0"/>
    </xf>
    <xf numFmtId="167" fontId="33" fillId="0" borderId="2" xfId="0" applyNumberFormat="1" applyFont="1" applyBorder="1" applyAlignment="1" applyProtection="1">
      <alignment horizontal="center" vertical="center"/>
      <protection locked="0"/>
    </xf>
    <xf numFmtId="167" fontId="33" fillId="0" borderId="11" xfId="0" applyNumberFormat="1" applyFont="1" applyBorder="1" applyAlignment="1" applyProtection="1">
      <alignment horizontal="center" vertical="center"/>
      <protection locked="0"/>
    </xf>
    <xf numFmtId="167" fontId="33" fillId="6" borderId="2" xfId="0" applyNumberFormat="1" applyFont="1" applyFill="1" applyBorder="1" applyAlignment="1" applyProtection="1">
      <alignment horizontal="center" vertical="center"/>
      <protection locked="0"/>
    </xf>
    <xf numFmtId="167" fontId="33" fillId="6" borderId="11" xfId="0" applyNumberFormat="1" applyFont="1" applyFill="1" applyBorder="1" applyAlignment="1" applyProtection="1">
      <alignment horizontal="center" vertical="center"/>
      <protection locked="0"/>
    </xf>
    <xf numFmtId="167" fontId="33" fillId="0" borderId="11" xfId="0" applyNumberFormat="1" applyFont="1" applyFill="1" applyBorder="1" applyAlignment="1" applyProtection="1">
      <alignment horizontal="center" vertical="center"/>
      <protection locked="0"/>
    </xf>
    <xf numFmtId="167" fontId="40" fillId="6" borderId="2" xfId="0" applyNumberFormat="1" applyFont="1" applyFill="1" applyBorder="1" applyAlignment="1" applyProtection="1">
      <alignment horizontal="center" vertical="center"/>
      <protection locked="0"/>
    </xf>
    <xf numFmtId="167" fontId="33" fillId="6" borderId="2" xfId="0" applyNumberFormat="1" applyFont="1" applyFill="1" applyBorder="1" applyAlignment="1">
      <alignment horizontal="center" vertical="center"/>
    </xf>
    <xf numFmtId="167" fontId="40" fillId="6" borderId="11" xfId="0" applyNumberFormat="1" applyFont="1" applyFill="1" applyBorder="1" applyAlignment="1" applyProtection="1">
      <alignment horizontal="center" vertical="center"/>
      <protection locked="0"/>
    </xf>
    <xf numFmtId="167" fontId="33" fillId="6" borderId="2" xfId="0" applyNumberFormat="1" applyFont="1" applyFill="1" applyBorder="1" applyAlignment="1">
      <alignment horizontal="center"/>
    </xf>
    <xf numFmtId="167" fontId="33" fillId="6" borderId="5" xfId="0" applyNumberFormat="1" applyFont="1" applyFill="1" applyBorder="1" applyAlignment="1" applyProtection="1">
      <alignment horizontal="center" vertical="center"/>
      <protection locked="0"/>
    </xf>
    <xf numFmtId="167" fontId="33" fillId="6" borderId="5" xfId="0" applyNumberFormat="1" applyFont="1" applyFill="1" applyBorder="1" applyAlignment="1">
      <alignment horizontal="center"/>
    </xf>
    <xf numFmtId="167" fontId="40" fillId="6" borderId="5" xfId="0" applyNumberFormat="1" applyFont="1" applyFill="1" applyBorder="1" applyAlignment="1" applyProtection="1">
      <alignment horizontal="center" vertical="center"/>
      <protection locked="0"/>
    </xf>
    <xf numFmtId="167" fontId="33" fillId="6" borderId="2" xfId="2" applyNumberFormat="1" applyFont="1" applyFill="1" applyBorder="1" applyAlignment="1">
      <alignment horizontal="center" vertical="center"/>
    </xf>
    <xf numFmtId="167" fontId="33" fillId="6" borderId="2" xfId="2" applyNumberFormat="1" applyFont="1" applyFill="1" applyBorder="1" applyAlignment="1">
      <alignment horizontal="center"/>
    </xf>
    <xf numFmtId="167" fontId="33" fillId="0" borderId="2" xfId="0" applyNumberFormat="1" applyFont="1" applyFill="1" applyBorder="1" applyAlignment="1" applyProtection="1">
      <alignment horizontal="center" vertical="center" wrapText="1"/>
      <protection locked="0"/>
    </xf>
    <xf numFmtId="167" fontId="67" fillId="0" borderId="2" xfId="0" applyNumberFormat="1" applyFont="1" applyFill="1" applyBorder="1" applyAlignment="1" applyProtection="1">
      <alignment horizontal="center" vertical="center"/>
      <protection locked="0"/>
    </xf>
    <xf numFmtId="167" fontId="10" fillId="0" borderId="2" xfId="0" applyNumberFormat="1" applyFont="1" applyFill="1" applyBorder="1" applyAlignment="1" applyProtection="1">
      <alignment horizontal="center" vertical="center"/>
      <protection locked="0"/>
    </xf>
    <xf numFmtId="167" fontId="10" fillId="0" borderId="0" xfId="0" applyNumberFormat="1" applyFont="1" applyFill="1" applyAlignment="1" applyProtection="1">
      <alignment horizontal="center" vertical="center"/>
      <protection locked="0"/>
    </xf>
    <xf numFmtId="167" fontId="10" fillId="0" borderId="0" xfId="0" applyNumberFormat="1" applyFont="1" applyAlignment="1" applyProtection="1">
      <alignment horizontal="center" vertical="center"/>
      <protection locked="0"/>
    </xf>
    <xf numFmtId="0" fontId="10" fillId="0" borderId="5" xfId="13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13" applyFont="1" applyFill="1" applyBorder="1" applyAlignment="1">
      <alignment horizontal="center"/>
    </xf>
    <xf numFmtId="49" fontId="12" fillId="0" borderId="0" xfId="13" applyNumberFormat="1" applyFont="1" applyFill="1" applyBorder="1" applyAlignment="1" applyProtection="1">
      <alignment horizontal="right" vertical="center"/>
      <protection locked="0"/>
    </xf>
    <xf numFmtId="49" fontId="12" fillId="4" borderId="3" xfId="0" applyNumberFormat="1" applyFont="1" applyFill="1" applyBorder="1" applyAlignment="1" applyProtection="1">
      <alignment horizontal="right" vertical="center"/>
      <protection locked="0"/>
    </xf>
    <xf numFmtId="49" fontId="12" fillId="4" borderId="4" xfId="0" applyNumberFormat="1" applyFont="1" applyFill="1" applyBorder="1" applyAlignment="1" applyProtection="1">
      <alignment horizontal="right" vertical="center"/>
      <protection locked="0"/>
    </xf>
    <xf numFmtId="49" fontId="12" fillId="8" borderId="3" xfId="0" applyNumberFormat="1" applyFont="1" applyFill="1" applyBorder="1" applyAlignment="1" applyProtection="1">
      <alignment horizontal="right" vertical="center"/>
      <protection locked="0"/>
    </xf>
    <xf numFmtId="49" fontId="12" fillId="8" borderId="4" xfId="0" applyNumberFormat="1" applyFont="1" applyFill="1" applyBorder="1" applyAlignment="1" applyProtection="1">
      <alignment horizontal="right" vertical="center"/>
      <protection locked="0"/>
    </xf>
    <xf numFmtId="0" fontId="19" fillId="3" borderId="14" xfId="0" applyFont="1" applyFill="1" applyBorder="1" applyAlignment="1">
      <alignment horizontal="center"/>
    </xf>
    <xf numFmtId="0" fontId="19" fillId="3" borderId="12" xfId="0" applyFont="1" applyFill="1" applyBorder="1" applyAlignment="1">
      <alignment horizontal="center"/>
    </xf>
    <xf numFmtId="49" fontId="13" fillId="4" borderId="3" xfId="0" applyNumberFormat="1" applyFont="1" applyFill="1" applyBorder="1" applyAlignment="1" applyProtection="1">
      <alignment horizontal="right" vertical="center"/>
      <protection locked="0"/>
    </xf>
    <xf numFmtId="49" fontId="13" fillId="4" borderId="4" xfId="0" applyNumberFormat="1" applyFont="1" applyFill="1" applyBorder="1" applyAlignment="1" applyProtection="1">
      <alignment horizontal="right" vertical="center"/>
      <protection locked="0"/>
    </xf>
    <xf numFmtId="0" fontId="19" fillId="3" borderId="8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right"/>
    </xf>
    <xf numFmtId="0" fontId="8" fillId="4" borderId="3" xfId="0" applyFont="1" applyFill="1" applyBorder="1" applyAlignment="1">
      <alignment horizontal="right"/>
    </xf>
    <xf numFmtId="0" fontId="8" fillId="4" borderId="4" xfId="0" applyFont="1" applyFill="1" applyBorder="1" applyAlignment="1">
      <alignment horizontal="right"/>
    </xf>
    <xf numFmtId="0" fontId="19" fillId="4" borderId="8" xfId="0" applyFont="1" applyFill="1" applyBorder="1" applyAlignment="1">
      <alignment horizontal="right"/>
    </xf>
    <xf numFmtId="0" fontId="19" fillId="4" borderId="3" xfId="0" applyFont="1" applyFill="1" applyBorder="1" applyAlignment="1">
      <alignment horizontal="right"/>
    </xf>
    <xf numFmtId="0" fontId="19" fillId="4" borderId="4" xfId="0" applyFont="1" applyFill="1" applyBorder="1" applyAlignment="1">
      <alignment horizontal="right"/>
    </xf>
    <xf numFmtId="0" fontId="0" fillId="4" borderId="8" xfId="0" applyFill="1" applyBorder="1" applyAlignment="1">
      <alignment horizontal="right"/>
    </xf>
    <xf numFmtId="0" fontId="0" fillId="4" borderId="3" xfId="0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14" fontId="17" fillId="3" borderId="8" xfId="0" applyNumberFormat="1" applyFont="1" applyFill="1" applyBorder="1" applyAlignment="1">
      <alignment horizontal="center"/>
    </xf>
    <xf numFmtId="14" fontId="17" fillId="3" borderId="3" xfId="0" applyNumberFormat="1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3" borderId="2" xfId="6" applyFont="1" applyFill="1" applyBorder="1" applyAlignment="1">
      <alignment horizontal="center"/>
    </xf>
    <xf numFmtId="0" fontId="19" fillId="4" borderId="8" xfId="6" applyFont="1" applyFill="1" applyBorder="1" applyAlignment="1">
      <alignment horizontal="right"/>
    </xf>
    <xf numFmtId="0" fontId="19" fillId="4" borderId="3" xfId="6" applyFont="1" applyFill="1" applyBorder="1" applyAlignment="1">
      <alignment horizontal="right"/>
    </xf>
    <xf numFmtId="0" fontId="19" fillId="4" borderId="4" xfId="6" applyFont="1" applyFill="1" applyBorder="1" applyAlignment="1">
      <alignment horizontal="right"/>
    </xf>
    <xf numFmtId="0" fontId="25" fillId="4" borderId="8" xfId="6" applyFill="1" applyBorder="1" applyAlignment="1">
      <alignment horizontal="right"/>
    </xf>
    <xf numFmtId="0" fontId="25" fillId="4" borderId="3" xfId="6" applyFill="1" applyBorder="1" applyAlignment="1">
      <alignment horizontal="right"/>
    </xf>
    <xf numFmtId="0" fontId="25" fillId="4" borderId="4" xfId="6" applyFill="1" applyBorder="1" applyAlignment="1">
      <alignment horizontal="right"/>
    </xf>
    <xf numFmtId="0" fontId="8" fillId="4" borderId="8" xfId="6" applyFont="1" applyFill="1" applyBorder="1" applyAlignment="1">
      <alignment horizontal="right"/>
    </xf>
    <xf numFmtId="0" fontId="8" fillId="4" borderId="3" xfId="6" applyFont="1" applyFill="1" applyBorder="1" applyAlignment="1">
      <alignment horizontal="right"/>
    </xf>
    <xf numFmtId="0" fontId="8" fillId="4" borderId="4" xfId="6" applyFont="1" applyFill="1" applyBorder="1" applyAlignment="1">
      <alignment horizontal="right"/>
    </xf>
    <xf numFmtId="0" fontId="32" fillId="4" borderId="8" xfId="0" applyFont="1" applyFill="1" applyBorder="1" applyAlignment="1">
      <alignment horizontal="right"/>
    </xf>
    <xf numFmtId="0" fontId="32" fillId="4" borderId="3" xfId="0" applyFont="1" applyFill="1" applyBorder="1" applyAlignment="1">
      <alignment horizontal="right"/>
    </xf>
    <xf numFmtId="0" fontId="32" fillId="4" borderId="4" xfId="0" applyFont="1" applyFill="1" applyBorder="1" applyAlignment="1">
      <alignment horizontal="right"/>
    </xf>
    <xf numFmtId="0" fontId="19" fillId="3" borderId="8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49" fontId="13" fillId="4" borderId="3" xfId="0" applyNumberFormat="1" applyFont="1" applyFill="1" applyBorder="1" applyAlignment="1" applyProtection="1">
      <alignment horizontal="right" vertical="center" wrapText="1"/>
      <protection locked="0"/>
    </xf>
    <xf numFmtId="49" fontId="13" fillId="4" borderId="4" xfId="0" applyNumberFormat="1" applyFont="1" applyFill="1" applyBorder="1" applyAlignment="1" applyProtection="1">
      <alignment horizontal="right" vertical="center" wrapText="1"/>
      <protection locked="0"/>
    </xf>
    <xf numFmtId="49" fontId="19" fillId="4" borderId="3" xfId="0" applyNumberFormat="1" applyFont="1" applyFill="1" applyBorder="1" applyAlignment="1" applyProtection="1">
      <alignment horizontal="right" vertical="center"/>
      <protection locked="0"/>
    </xf>
    <xf numFmtId="49" fontId="19" fillId="4" borderId="4" xfId="0" applyNumberFormat="1" applyFont="1" applyFill="1" applyBorder="1" applyAlignment="1" applyProtection="1">
      <alignment horizontal="right" vertical="center"/>
      <protection locked="0"/>
    </xf>
    <xf numFmtId="0" fontId="19" fillId="3" borderId="14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</cellXfs>
  <cellStyles count="17">
    <cellStyle name="Lien hypertexte" xfId="15" builtinId="8"/>
    <cellStyle name="Milliers 2" xfId="10"/>
    <cellStyle name="Normal" xfId="0" builtinId="0"/>
    <cellStyle name="Normal 2" xfId="1"/>
    <cellStyle name="Normal 3" xfId="3"/>
    <cellStyle name="Normal 3 2" xfId="9"/>
    <cellStyle name="Normal 4" xfId="4"/>
    <cellStyle name="Normal 4 2" xfId="11"/>
    <cellStyle name="Normal 5" xfId="5"/>
    <cellStyle name="Normal 5 2" xfId="6"/>
    <cellStyle name="Normal 5 2 2" xfId="13"/>
    <cellStyle name="Normal 5 3" xfId="12"/>
    <cellStyle name="Normal 6" xfId="7"/>
    <cellStyle name="Normal 6 2" xfId="14"/>
    <cellStyle name="Normal 6 3" xfId="16"/>
    <cellStyle name="Normal 7" xfId="8"/>
    <cellStyle name="Normal_Feuil1" xfId="2"/>
  </cellStyles>
  <dxfs count="426">
    <dxf>
      <fill>
        <patternFill patternType="none">
          <fgColor indexed="64"/>
          <bgColor auto="1"/>
        </patternFill>
      </fill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10"/>
        <name val="Comic Sans M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2" formatCode="0.0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omic Sans MS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Calibri Light"/>
        <scheme val="none"/>
      </font>
      <numFmt numFmtId="165" formatCode="dd/mm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Calibri Light"/>
        <scheme val="none"/>
      </font>
      <numFmt numFmtId="165" formatCode="dd/mm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65" formatCode="dd/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65" formatCode="dd/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65" formatCode="dd/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4" formatCode="#,##0.00"/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 Light"/>
        <scheme val="none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CCFF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Navigation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1</xdr:row>
      <xdr:rowOff>85725</xdr:rowOff>
    </xdr:from>
    <xdr:to>
      <xdr:col>4</xdr:col>
      <xdr:colOff>828675</xdr:colOff>
      <xdr:row>3</xdr:row>
      <xdr:rowOff>66675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009775" y="333375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</xdr:row>
          <xdr:rowOff>104775</xdr:rowOff>
        </xdr:from>
        <xdr:to>
          <xdr:col>5</xdr:col>
          <xdr:colOff>1962150</xdr:colOff>
          <xdr:row>3</xdr:row>
          <xdr:rowOff>95250</xdr:rowOff>
        </xdr:to>
        <xdr:sp macro="" textlink="">
          <xdr:nvSpPr>
            <xdr:cNvPr id="29698" name="CommandButton1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1</xdr:row>
      <xdr:rowOff>85725</xdr:rowOff>
    </xdr:from>
    <xdr:to>
      <xdr:col>4</xdr:col>
      <xdr:colOff>828675</xdr:colOff>
      <xdr:row>3</xdr:row>
      <xdr:rowOff>66675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1762125" y="333375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0</xdr:row>
      <xdr:rowOff>171450</xdr:rowOff>
    </xdr:from>
    <xdr:to>
      <xdr:col>3</xdr:col>
      <xdr:colOff>390525</xdr:colOff>
      <xdr:row>3</xdr:row>
      <xdr:rowOff>19050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1924050" y="171450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171450</xdr:rowOff>
    </xdr:from>
    <xdr:to>
      <xdr:col>4</xdr:col>
      <xdr:colOff>628650</xdr:colOff>
      <xdr:row>3</xdr:row>
      <xdr:rowOff>19050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1628775" y="171450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425824</xdr:colOff>
      <xdr:row>1</xdr:row>
      <xdr:rowOff>0</xdr:rowOff>
    </xdr:from>
    <xdr:to>
      <xdr:col>4</xdr:col>
      <xdr:colOff>330014</xdr:colOff>
      <xdr:row>3</xdr:row>
      <xdr:rowOff>43703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599765" y="246529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0</xdr:row>
      <xdr:rowOff>228600</xdr:rowOff>
    </xdr:from>
    <xdr:to>
      <xdr:col>4</xdr:col>
      <xdr:colOff>314325</xdr:colOff>
      <xdr:row>3</xdr:row>
      <xdr:rowOff>19050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371725" y="228600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1</xdr:row>
      <xdr:rowOff>0</xdr:rowOff>
    </xdr:from>
    <xdr:to>
      <xdr:col>4</xdr:col>
      <xdr:colOff>571500</xdr:colOff>
      <xdr:row>3</xdr:row>
      <xdr:rowOff>38100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495550" y="247650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0</xdr:row>
      <xdr:rowOff>209550</xdr:rowOff>
    </xdr:from>
    <xdr:to>
      <xdr:col>4</xdr:col>
      <xdr:colOff>95250</xdr:colOff>
      <xdr:row>3</xdr:row>
      <xdr:rowOff>9525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1943100" y="209550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</xdr:row>
      <xdr:rowOff>28575</xdr:rowOff>
    </xdr:from>
    <xdr:to>
      <xdr:col>4</xdr:col>
      <xdr:colOff>276225</xdr:colOff>
      <xdr:row>3</xdr:row>
      <xdr:rowOff>85725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333625" y="257175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</xdr:row>
      <xdr:rowOff>9525</xdr:rowOff>
    </xdr:from>
    <xdr:to>
      <xdr:col>4</xdr:col>
      <xdr:colOff>190500</xdr:colOff>
      <xdr:row>3</xdr:row>
      <xdr:rowOff>76200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266950" y="257175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1</xdr:row>
      <xdr:rowOff>47625</xdr:rowOff>
    </xdr:from>
    <xdr:to>
      <xdr:col>3</xdr:col>
      <xdr:colOff>142875</xdr:colOff>
      <xdr:row>3</xdr:row>
      <xdr:rowOff>85725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1314450" y="295275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0</xdr:row>
      <xdr:rowOff>219075</xdr:rowOff>
    </xdr:from>
    <xdr:to>
      <xdr:col>4</xdr:col>
      <xdr:colOff>1190625</xdr:colOff>
      <xdr:row>3</xdr:row>
      <xdr:rowOff>9525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009900" y="219075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</xdr:row>
      <xdr:rowOff>28575</xdr:rowOff>
    </xdr:from>
    <xdr:to>
      <xdr:col>3</xdr:col>
      <xdr:colOff>885825</xdr:colOff>
      <xdr:row>3</xdr:row>
      <xdr:rowOff>66675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171700" y="276225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12838</xdr:colOff>
      <xdr:row>3</xdr:row>
      <xdr:rowOff>67089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952500" y="248478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750794</xdr:colOff>
      <xdr:row>1</xdr:row>
      <xdr:rowOff>22412</xdr:rowOff>
    </xdr:from>
    <xdr:to>
      <xdr:col>4</xdr:col>
      <xdr:colOff>733425</xdr:colOff>
      <xdr:row>3</xdr:row>
      <xdr:rowOff>66115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496235" y="246530"/>
          <a:ext cx="1685925" cy="51435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268941</xdr:colOff>
      <xdr:row>1</xdr:row>
      <xdr:rowOff>0</xdr:rowOff>
    </xdr:from>
    <xdr:to>
      <xdr:col>4</xdr:col>
      <xdr:colOff>1122219</xdr:colOff>
      <xdr:row>3</xdr:row>
      <xdr:rowOff>44677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372970" y="246529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593912</xdr:colOff>
      <xdr:row>1</xdr:row>
      <xdr:rowOff>33618</xdr:rowOff>
    </xdr:from>
    <xdr:to>
      <xdr:col>4</xdr:col>
      <xdr:colOff>1301514</xdr:colOff>
      <xdr:row>3</xdr:row>
      <xdr:rowOff>78295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922059" y="280147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840441</xdr:colOff>
      <xdr:row>1</xdr:row>
      <xdr:rowOff>22412</xdr:rowOff>
    </xdr:from>
    <xdr:to>
      <xdr:col>4</xdr:col>
      <xdr:colOff>741220</xdr:colOff>
      <xdr:row>3</xdr:row>
      <xdr:rowOff>67089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003176" y="268941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268941</xdr:colOff>
      <xdr:row>0</xdr:row>
      <xdr:rowOff>437029</xdr:rowOff>
    </xdr:from>
    <xdr:to>
      <xdr:col>4</xdr:col>
      <xdr:colOff>147309</xdr:colOff>
      <xdr:row>2</xdr:row>
      <xdr:rowOff>190353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409265" y="437029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199293</xdr:colOff>
      <xdr:row>1</xdr:row>
      <xdr:rowOff>82794</xdr:rowOff>
    </xdr:from>
    <xdr:to>
      <xdr:col>4</xdr:col>
      <xdr:colOff>898750</xdr:colOff>
      <xdr:row>3</xdr:row>
      <xdr:rowOff>121868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428268" y="416169"/>
          <a:ext cx="1690057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750794</xdr:colOff>
      <xdr:row>1</xdr:row>
      <xdr:rowOff>22412</xdr:rowOff>
    </xdr:from>
    <xdr:to>
      <xdr:col>4</xdr:col>
      <xdr:colOff>733425</xdr:colOff>
      <xdr:row>3</xdr:row>
      <xdr:rowOff>66115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493994" y="251012"/>
          <a:ext cx="1678081" cy="510428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66675</xdr:rowOff>
    </xdr:from>
    <xdr:to>
      <xdr:col>4</xdr:col>
      <xdr:colOff>950770</xdr:colOff>
      <xdr:row>3</xdr:row>
      <xdr:rowOff>134324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762250" y="685800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291353</xdr:colOff>
      <xdr:row>0</xdr:row>
      <xdr:rowOff>515470</xdr:rowOff>
    </xdr:from>
    <xdr:to>
      <xdr:col>4</xdr:col>
      <xdr:colOff>1245485</xdr:colOff>
      <xdr:row>3</xdr:row>
      <xdr:rowOff>44676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588559" y="515470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466725</xdr:rowOff>
    </xdr:from>
    <xdr:to>
      <xdr:col>4</xdr:col>
      <xdr:colOff>1979470</xdr:colOff>
      <xdr:row>3</xdr:row>
      <xdr:rowOff>48599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533775" y="466725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1</xdr:row>
      <xdr:rowOff>38100</xdr:rowOff>
    </xdr:from>
    <xdr:to>
      <xdr:col>5</xdr:col>
      <xdr:colOff>226870</xdr:colOff>
      <xdr:row>3</xdr:row>
      <xdr:rowOff>96224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3362325" y="323850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</xdr:row>
      <xdr:rowOff>47625</xdr:rowOff>
    </xdr:from>
    <xdr:to>
      <xdr:col>4</xdr:col>
      <xdr:colOff>950770</xdr:colOff>
      <xdr:row>3</xdr:row>
      <xdr:rowOff>105749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 flipH="1">
          <a:off x="2895600" y="295275"/>
          <a:ext cx="1693720" cy="515324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Feuille Navigation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3" displayName="Tableau3" ref="C1:D26" totalsRowShown="0" headerRowDxfId="425" dataDxfId="424" tableBorderDxfId="423">
  <autoFilter ref="C1:D26"/>
  <sortState ref="C2:D31">
    <sortCondition ref="D2"/>
  </sortState>
  <tableColumns count="2">
    <tableColumn id="1" name="Descriptif" dataDxfId="422"/>
    <tableColumn id="2" name="Code" dataDxfId="4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2" name="Navigation" displayName="Navigation" ref="A1:A30" totalsRowShown="0" headerRowDxfId="420">
  <autoFilter ref="A1:A30"/>
  <tableColumns count="1">
    <tableColumn id="1" name="Cliquez sur le nom de la feuille !" dataDxfId="419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4" name="t_eb03" displayName="t_eb03" ref="A5:N37" totalsRowShown="0" tableBorderDxfId="392">
  <autoFilter ref="A5:N37"/>
  <tableColumns count="14">
    <tableColumn id="1" name="Budget" dataDxfId="391">
      <calculatedColumnFormula>RIGHT(CELL("nomfichier",A2),LEN(CELL("nomfichier",A2))-FIND("]",CELL("nomfichier",A2)))</calculatedColumnFormula>
    </tableColumn>
    <tableColumn id="2" name="Analytique" dataDxfId="390"/>
    <tableColumn id="3" name="BC" dataDxfId="389"/>
    <tableColumn id="4" name="DATE" dataDxfId="388"/>
    <tableColumn id="5" name="FOURNISSEUR" dataDxfId="387"/>
    <tableColumn id="6" name="Désignation succincte" dataDxfId="386"/>
    <tableColumn id="7" name="ENGAGE" dataDxfId="385"/>
    <tableColumn id="8" name="HT" dataDxfId="384"/>
    <tableColumn id="9" name="TVA" dataDxfId="383"/>
    <tableColumn id="10" name="TTC" dataDxfId="382">
      <calculatedColumnFormula>H6+I6</calculatedColumnFormula>
    </tableColumn>
    <tableColumn id="11" name="N° Facture" dataDxfId="381"/>
    <tableColumn id="12" name="n° S2I" dataDxfId="380"/>
    <tableColumn id="13" name="COMMENTAIRES" dataDxfId="379"/>
    <tableColumn id="14" name="divers" dataDxfId="37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5" name="t_rpnc" displayName="t_rpnc" ref="A5:N100" totalsRowShown="0" dataDxfId="359" tableBorderDxfId="358">
  <autoFilter ref="A5:N100"/>
  <sortState ref="A6:N101">
    <sortCondition ref="C6:C101"/>
    <sortCondition ref="D6:D101"/>
  </sortState>
  <tableColumns count="14">
    <tableColumn id="1" name="Budget" dataDxfId="357">
      <calculatedColumnFormula>RIGHT(CELL("nomfichier",A2),LEN(CELL("nomfichier",A2))-FIND("]",CELL("nomfichier",A2)))</calculatedColumnFormula>
    </tableColumn>
    <tableColumn id="2" name="Analytique" dataDxfId="356"/>
    <tableColumn id="3" name="BC" dataDxfId="355"/>
    <tableColumn id="4" name="DATE" dataDxfId="354"/>
    <tableColumn id="5" name="FOURNISSEUR" dataDxfId="353"/>
    <tableColumn id="6" name="Désignation succincte" dataDxfId="352"/>
    <tableColumn id="7" name="ENGAGE" dataDxfId="351"/>
    <tableColumn id="8" name="HT" dataDxfId="350"/>
    <tableColumn id="9" name="TVA" dataDxfId="349">
      <calculatedColumnFormula>IF(H6="","",(H6*0.2))</calculatedColumnFormula>
    </tableColumn>
    <tableColumn id="10" name="TTC" dataDxfId="348">
      <calculatedColumnFormula>IF(H6="","",(H6+I6))</calculatedColumnFormula>
    </tableColumn>
    <tableColumn id="11" name="N° Facture" dataDxfId="347"/>
    <tableColumn id="12" name="n° S2I" dataDxfId="346"/>
    <tableColumn id="13" name="COMMENTAIRES" dataDxfId="345"/>
    <tableColumn id="14" name="divers" dataDxfId="344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9" name="t_climatick" displayName="t_climatick" ref="A5:N19" totalsRowShown="0" tableBorderDxfId="343">
  <autoFilter ref="A5:N19"/>
  <tableColumns count="14">
    <tableColumn id="1" name="Budget" dataDxfId="342" dataCellStyle="Normal_Feuil1">
      <calculatedColumnFormula>RIGHT(CELL("nomfichier",A1),LEN(CELL("nomfichier",A1))-FIND("]",CELL("nomfichier",A1)))</calculatedColumnFormula>
    </tableColumn>
    <tableColumn id="2" name="Analytique" dataDxfId="341"/>
    <tableColumn id="3" name="BC" dataDxfId="340"/>
    <tableColumn id="4" name="DATE" dataDxfId="339"/>
    <tableColumn id="5" name="FOURNISSEUR" dataDxfId="338"/>
    <tableColumn id="6" name="Désignation succincte" dataDxfId="337"/>
    <tableColumn id="7" name="ENGAGE" dataDxfId="336"/>
    <tableColumn id="8" name="HT" dataDxfId="335"/>
    <tableColumn id="9" name="TVA" dataDxfId="334"/>
    <tableColumn id="10" name="TTC" dataDxfId="333"/>
    <tableColumn id="11" name="N° Facture" dataDxfId="332"/>
    <tableColumn id="12" name="n° S2I" dataDxfId="331"/>
    <tableColumn id="13" name="COMMENTAIRES" dataDxfId="330"/>
    <tableColumn id="14" name="divers" dataDxfId="329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10" name="t_p10500" displayName="t_p10500" ref="A5:N15" totalsRowShown="0" tableBorderDxfId="328">
  <autoFilter ref="A5:N15"/>
  <tableColumns count="14">
    <tableColumn id="1" name="Budget" dataDxfId="327" dataCellStyle="Normal_Feuil1">
      <calculatedColumnFormula>RIGHT(CELL("nomfichier",A1),LEN(CELL("nomfichier",A1))-FIND("]",CELL("nomfichier",A1)))</calculatedColumnFormula>
    </tableColumn>
    <tableColumn id="2" name="Analytique" dataDxfId="326"/>
    <tableColumn id="3" name="BC" dataDxfId="325"/>
    <tableColumn id="4" name="DATE" dataDxfId="324"/>
    <tableColumn id="5" name="FOURNISSEUR" dataDxfId="323"/>
    <tableColumn id="6" name="Désignation succincte" dataDxfId="322"/>
    <tableColumn id="7" name="ENGAGE" dataDxfId="321"/>
    <tableColumn id="8" name="HT" dataDxfId="320"/>
    <tableColumn id="9" name="TVA" dataDxfId="319"/>
    <tableColumn id="10" name="TTC" dataDxfId="318"/>
    <tableColumn id="11" name="N° Facture" dataDxfId="317"/>
    <tableColumn id="12" name="n° S2I" dataDxfId="316"/>
    <tableColumn id="13" name="COMMENTAIRES" dataDxfId="315"/>
    <tableColumn id="14" name="divers" dataDxfId="314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12" name="t_saeb" displayName="t_saeb" ref="A5:N22" totalsRowShown="0" tableBorderDxfId="311">
  <autoFilter ref="A5:N22"/>
  <sortState ref="A6:N66">
    <sortCondition ref="D6:D66"/>
  </sortState>
  <tableColumns count="14">
    <tableColumn id="1" name="Budget" dataDxfId="310" dataCellStyle="Normal_Feuil1">
      <calculatedColumnFormula>RIGHT(CELL("nomfichier",A1),LEN(CELL("nomfichier",A1))-FIND("]",CELL("nomfichier",A1)))</calculatedColumnFormula>
    </tableColumn>
    <tableColumn id="2" name="Analytique" dataDxfId="309"/>
    <tableColumn id="3" name="BC" dataDxfId="308"/>
    <tableColumn id="4" name="DATE" dataDxfId="307"/>
    <tableColumn id="5" name="FOURNISSEUR" dataDxfId="306"/>
    <tableColumn id="6" name="Désignation succincte" dataDxfId="305"/>
    <tableColumn id="7" name="ENGAGE" dataDxfId="304"/>
    <tableColumn id="8" name="HT" dataDxfId="303"/>
    <tableColumn id="9" name="TVA" dataDxfId="302"/>
    <tableColumn id="10" name="TTC" dataDxfId="301"/>
    <tableColumn id="11" name="N° Facture" dataDxfId="300"/>
    <tableColumn id="12" name="n° S2I" dataDxfId="299"/>
    <tableColumn id="13" name="COMMENTAIRES" dataDxfId="298"/>
    <tableColumn id="14" name="divers" dataDxfId="297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13" name="t_r2a2" displayName="t_r2a2" ref="A5:N14" totalsRowShown="0" dataDxfId="295" headerRowBorderDxfId="296" tableBorderDxfId="294" totalsRowBorderDxfId="293">
  <autoFilter ref="A5:N14"/>
  <tableColumns count="14">
    <tableColumn id="14" name="Budget" dataDxfId="292">
      <calculatedColumnFormula>RIGHT(CELL("nomfichier",A1),LEN(CELL("nomfichier",A1))-FIND("]",CELL("nomfichier",A1)))</calculatedColumnFormula>
    </tableColumn>
    <tableColumn id="13" name="Analytique" dataDxfId="291"/>
    <tableColumn id="1" name="BC" dataDxfId="290"/>
    <tableColumn id="2" name="DATE" dataDxfId="289"/>
    <tableColumn id="3" name="FOURNISSEUR" dataDxfId="288"/>
    <tableColumn id="4" name="Désignation succincte" dataDxfId="287"/>
    <tableColumn id="5" name="ENGAGE" dataDxfId="286"/>
    <tableColumn id="6" name="HT" dataDxfId="285"/>
    <tableColumn id="7" name="TVA" dataDxfId="284">
      <calculatedColumnFormula>(H6*20)/100</calculatedColumnFormula>
    </tableColumn>
    <tableColumn id="8" name="TTC" dataDxfId="283">
      <calculatedColumnFormula>H6+I6</calculatedColumnFormula>
    </tableColumn>
    <tableColumn id="9" name="N° Facture" dataDxfId="282"/>
    <tableColumn id="10" name="n° S2I" dataDxfId="281"/>
    <tableColumn id="11" name="COMMENTAIRES" dataDxfId="280"/>
    <tableColumn id="12" name="divers" dataDxfId="279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14" name="t_eriah" displayName="t_eriah" ref="A5:N15" totalsRowShown="0" tableBorderDxfId="276">
  <autoFilter ref="A5:N15"/>
  <tableColumns count="14">
    <tableColumn id="1" name="Budget" dataDxfId="275" dataCellStyle="Normal 5 2"/>
    <tableColumn id="2" name="Analytique" dataDxfId="274" dataCellStyle="Normal 5 2"/>
    <tableColumn id="3" name="BC" dataDxfId="273" dataCellStyle="Normal 5 2"/>
    <tableColumn id="4" name="DATE" dataDxfId="272" dataCellStyle="Normal 5 2"/>
    <tableColumn id="5" name="FOURNISSEUR" dataDxfId="271" dataCellStyle="Normal 5 2"/>
    <tableColumn id="6" name="Désignation succincte" dataDxfId="270" dataCellStyle="Normal 5 2"/>
    <tableColumn id="7" name="ENGAGE" dataDxfId="269" dataCellStyle="Normal 5 2">
      <calculatedColumnFormula>-188</calculatedColumnFormula>
    </tableColumn>
    <tableColumn id="8" name="HT" dataDxfId="268" dataCellStyle="Normal 5 2"/>
    <tableColumn id="9" name="TVA" dataDxfId="267">
      <calculatedColumnFormula>H6*0.2</calculatedColumnFormula>
    </tableColumn>
    <tableColumn id="10" name="TTC" dataDxfId="266">
      <calculatedColumnFormula>H6+I6</calculatedColumnFormula>
    </tableColumn>
    <tableColumn id="11" name="N° Facture" dataDxfId="265" dataCellStyle="Normal 5 2"/>
    <tableColumn id="12" name="n° S2I" dataDxfId="264" dataCellStyle="Normal 5 2"/>
    <tableColumn id="13" name="COMMENTAIRES" dataDxfId="263" dataCellStyle="Normal 5 2"/>
    <tableColumn id="14" name="divers" dataDxfId="262" dataCellStyle="Normal 5 2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15" name="t_foresee" displayName="t_foresee" ref="A5:N13" totalsRowShown="0" headerRowBorderDxfId="258" tableBorderDxfId="257">
  <autoFilter ref="A5:N13"/>
  <tableColumns count="14">
    <tableColumn id="13" name="Budget" dataDxfId="256">
      <calculatedColumnFormula>RIGHT(CELL("nomfichier",A1),LEN(CELL("nomfichier",A1))-FIND("]",CELL("nomfichier",A1)))</calculatedColumnFormula>
    </tableColumn>
    <tableColumn id="12" name="Analytique" dataDxfId="255"/>
    <tableColumn id="1" name="BC" dataDxfId="254"/>
    <tableColumn id="2" name="DATE" dataDxfId="253"/>
    <tableColumn id="3" name="FOURNISSEUR" dataDxfId="252"/>
    <tableColumn id="4" name="Désignation succincte" dataDxfId="251"/>
    <tableColumn id="5" name="ENGAGE" dataDxfId="250"/>
    <tableColumn id="6" name="HT" dataDxfId="249"/>
    <tableColumn id="7" name="TVA" dataDxfId="248">
      <calculatedColumnFormula>H6*0.2</calculatedColumnFormula>
    </tableColumn>
    <tableColumn id="8" name="TTC" dataDxfId="247">
      <calculatedColumnFormula>H6+I6</calculatedColumnFormula>
    </tableColumn>
    <tableColumn id="9" name="N° Facture" dataDxfId="246"/>
    <tableColumn id="10" name="n° S2I" dataDxfId="245"/>
    <tableColumn id="11" name="COMMENTAIRES" dataDxfId="244"/>
    <tableColumn id="14" name="divers" dataDxfId="243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16" name="t268_120" displayName="t268_120" ref="A5:N34" totalsRowShown="0" headerRowBorderDxfId="238" tableBorderDxfId="237">
  <autoFilter ref="A5:N34"/>
  <sortState ref="A6:N86">
    <sortCondition ref="D6:D86"/>
    <sortCondition ref="C6:C86"/>
  </sortState>
  <tableColumns count="14">
    <tableColumn id="14" name="Budget" dataDxfId="236">
      <calculatedColumnFormula>RIGHT(CELL("nomfichier",A1),LEN(CELL("nomfichier",A1))-FIND("]",CELL("nomfichier",A1)))</calculatedColumnFormula>
    </tableColumn>
    <tableColumn id="13" name="Analytique" dataDxfId="235"/>
    <tableColumn id="1" name="BC" dataDxfId="234"/>
    <tableColumn id="2" name="DATE" dataDxfId="233"/>
    <tableColumn id="3" name="FOURNISSEUR" dataDxfId="232"/>
    <tableColumn id="4" name="Désignation succincte" dataDxfId="231"/>
    <tableColumn id="5" name="ENGAGE" dataDxfId="230"/>
    <tableColumn id="6" name="HT" dataDxfId="229"/>
    <tableColumn id="7" name="TVA" dataDxfId="228">
      <calculatedColumnFormula>IF(H6="","",(H6*0.2))</calculatedColumnFormula>
    </tableColumn>
    <tableColumn id="8" name="TTC" dataDxfId="227">
      <calculatedColumnFormula>IF(H6="","",(H6+I6))</calculatedColumnFormula>
    </tableColumn>
    <tableColumn id="9" name="N° Facture" dataDxfId="226"/>
    <tableColumn id="10" name="n° S2I" dataDxfId="225"/>
    <tableColumn id="11" name="COMMENTAIRES" dataDxfId="224"/>
    <tableColumn id="12" name="divers" dataDxfId="223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17" name="t_268_126" displayName="t_268_126" ref="A5:N10" totalsRowShown="0" headerRowBorderDxfId="222" tableBorderDxfId="221" totalsRowBorderDxfId="220">
  <autoFilter ref="A5:N10"/>
  <tableColumns count="14">
    <tableColumn id="13" name="Budget" dataDxfId="219">
      <calculatedColumnFormula>RIGHT(CELL("nomfichier",A1),LEN(CELL("nomfichier",A1))-FIND("]",CELL("nomfichier",A1)))</calculatedColumnFormula>
    </tableColumn>
    <tableColumn id="12" name="Analytique" dataDxfId="218"/>
    <tableColumn id="1" name="BC" dataDxfId="217"/>
    <tableColumn id="2" name="DATE" dataDxfId="216"/>
    <tableColumn id="3" name="FOURNISSEUR" dataDxfId="215"/>
    <tableColumn id="4" name="Désignation succincte" dataDxfId="214"/>
    <tableColumn id="5" name="ENGAGE" dataDxfId="213"/>
    <tableColumn id="6" name="HT" dataDxfId="212"/>
    <tableColumn id="7" name="TVA" dataDxfId="211">
      <calculatedColumnFormula>(H6*20)/100</calculatedColumnFormula>
    </tableColumn>
    <tableColumn id="8" name="TTC" dataDxfId="210">
      <calculatedColumnFormula>H6+I6</calculatedColumnFormula>
    </tableColumn>
    <tableColumn id="9" name="N° Facture" dataDxfId="209"/>
    <tableColumn id="10" name="n° S2I" dataDxfId="208"/>
    <tableColumn id="11" name="COMMENTAIRES" dataDxfId="207"/>
    <tableColumn id="14" name="divers" dataDxfId="206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11" name="t_268_250" displayName="t_268_250" ref="A5:N13" totalsRowShown="0" headerRowBorderDxfId="205" tableBorderDxfId="204" totalsRowBorderDxfId="203">
  <autoFilter ref="A5:N13"/>
  <tableColumns count="14">
    <tableColumn id="14" name="Budget" dataDxfId="202">
      <calculatedColumnFormula>RIGHT(CELL("nomfichier",#REF!),LEN(CELL("nomfichier",#REF!))-FIND("]",CELL("nomfichier",#REF!)))</calculatedColumnFormula>
    </tableColumn>
    <tableColumn id="13" name="Analytique" dataDxfId="201"/>
    <tableColumn id="1" name="BC" dataDxfId="200"/>
    <tableColumn id="2" name="DATE" dataDxfId="199"/>
    <tableColumn id="3" name="FOURNISSEUR" dataDxfId="198"/>
    <tableColumn id="4" name="Désignation succincte" dataDxfId="197"/>
    <tableColumn id="5" name="ENGAGE" dataDxfId="196"/>
    <tableColumn id="6" name="HT" dataDxfId="195"/>
    <tableColumn id="7" name="TVA" dataDxfId="194">
      <calculatedColumnFormula>(H6*20)/100</calculatedColumnFormula>
    </tableColumn>
    <tableColumn id="8" name="TTC" dataDxfId="193">
      <calculatedColumnFormula>H6+I6</calculatedColumnFormula>
    </tableColumn>
    <tableColumn id="9" name="N° Facture" dataDxfId="192"/>
    <tableColumn id="10" name="n° S2I" dataDxfId="191"/>
    <tableColumn id="11" name="COMMENTAIRES" dataDxfId="190"/>
    <tableColumn id="12" name="divers" dataDxfId="189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id="18" name="t_cadence" displayName="t_cadence" ref="A5:N103" totalsRowShown="0" headerRowBorderDxfId="188" tableBorderDxfId="187">
  <autoFilter ref="A5:N103"/>
  <sortState ref="A6:N115">
    <sortCondition ref="L5:L115"/>
  </sortState>
  <tableColumns count="14">
    <tableColumn id="13" name="Budget" dataDxfId="186">
      <calculatedColumnFormula>RIGHT(CELL("nomfichier",A1),LEN(CELL("nomfichier",A1))-FIND("]",CELL("nomfichier",A1)))</calculatedColumnFormula>
    </tableColumn>
    <tableColumn id="12" name="Analytique" dataDxfId="185"/>
    <tableColumn id="1" name="BC" dataDxfId="184"/>
    <tableColumn id="2" name="DATE" dataDxfId="183"/>
    <tableColumn id="3" name="FOURNISSEUR" dataDxfId="182"/>
    <tableColumn id="4" name="Désignation succincte" dataDxfId="181"/>
    <tableColumn id="5" name="ENGAGE" dataDxfId="180"/>
    <tableColumn id="6" name="HT" dataDxfId="179"/>
    <tableColumn id="7" name="TVA" dataDxfId="178"/>
    <tableColumn id="8" name="TTC" dataDxfId="177"/>
    <tableColumn id="9" name="N° Facture" dataDxfId="176"/>
    <tableColumn id="10" name="n° S2I" dataDxfId="175"/>
    <tableColumn id="11" name="COMMENTAIRES" dataDxfId="174"/>
    <tableColumn id="14" name="divers" dataDxfId="173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id="19" name="t_gentore" displayName="t_gentore" ref="A5:N37" totalsRowShown="0" tableBorderDxfId="172">
  <autoFilter ref="A5:N37"/>
  <tableColumns count="14">
    <tableColumn id="1" name="Budget" dataDxfId="171">
      <calculatedColumnFormula>RIGHT(CELL("nomfichier",#REF!),LEN(CELL("nomfichier",#REF!))-FIND("]",CELL("nomfichier",#REF!)))</calculatedColumnFormula>
    </tableColumn>
    <tableColumn id="2" name="Analytique" dataDxfId="170"/>
    <tableColumn id="3" name="BC" dataDxfId="169"/>
    <tableColumn id="4" name="DATE" dataDxfId="168" dataCellStyle="Normal_Feuil1"/>
    <tableColumn id="5" name="FOURNISSEUR" dataDxfId="167" dataCellStyle="Normal_Feuil1"/>
    <tableColumn id="6" name="Désignation succincte" dataDxfId="166" dataCellStyle="Normal_Feuil1"/>
    <tableColumn id="7" name="ENGAGE" dataDxfId="165" dataCellStyle="Normal_Feuil1"/>
    <tableColumn id="8" name="HT" dataDxfId="164"/>
    <tableColumn id="9" name="TVA" dataDxfId="163"/>
    <tableColumn id="10" name="TTC" dataDxfId="162">
      <calculatedColumnFormula>H6+I6</calculatedColumnFormula>
    </tableColumn>
    <tableColumn id="11" name="N° Facture" dataDxfId="161"/>
    <tableColumn id="12" name="n° S2I" dataDxfId="160"/>
    <tableColumn id="13" name="COMMENTAIRES" dataDxfId="159"/>
    <tableColumn id="14" name="divers" dataDxfId="158"/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id="21" name="t_gentore_300" displayName="t_gentore_300" ref="A5:N35" totalsRowShown="0" tableBorderDxfId="157">
  <autoFilter ref="A5:N35"/>
  <tableColumns count="14">
    <tableColumn id="2" name="Budget" dataDxfId="156">
      <calculatedColumnFormula>RIGHT(CELL("nomfichier",#REF!),LEN(CELL("nomfichier",#REF!))-FIND("]",CELL("nomfichier",#REF!)))</calculatedColumnFormula>
    </tableColumn>
    <tableColumn id="3" name="Analytique" dataDxfId="155"/>
    <tableColumn id="1" name="BC" dataDxfId="154"/>
    <tableColumn id="4" name="DATE" dataDxfId="153"/>
    <tableColumn id="5" name="FOURNISSEUR" dataDxfId="152" dataCellStyle="Normal_Feuil1"/>
    <tableColumn id="6" name="Désignation succincte" dataDxfId="151" dataCellStyle="Normal_Feuil1"/>
    <tableColumn id="7" name="ENGAGE" dataDxfId="150" dataCellStyle="Normal_Feuil1"/>
    <tableColumn id="8" name="HT" dataDxfId="149"/>
    <tableColumn id="9" name="TVA" dataDxfId="148"/>
    <tableColumn id="10" name="TTC" dataDxfId="147">
      <calculatedColumnFormula>H6+I6</calculatedColumnFormula>
    </tableColumn>
    <tableColumn id="11" name="N° Facture" dataDxfId="146"/>
    <tableColumn id="12" name="n° S2I" dataDxfId="145"/>
    <tableColumn id="13" name="COMMENTAIRES" dataDxfId="144"/>
    <tableColumn id="14" name="divers" dataDxfId="143"/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id="20" name="t_crazy_daizy" displayName="t_crazy_daizy" ref="A5:N20" totalsRowShown="0" headerRowBorderDxfId="141" tableBorderDxfId="140">
  <autoFilter ref="A5:N20"/>
  <tableColumns count="14">
    <tableColumn id="13" name="Budget" dataDxfId="139">
      <calculatedColumnFormula>RIGHT(CELL("nomfichier",#REF!),LEN(CELL("nomfichier",#REF!))-FIND("]",CELL("nomfichier",#REF!)))</calculatedColumnFormula>
    </tableColumn>
    <tableColumn id="12" name="Analytique" dataDxfId="138"/>
    <tableColumn id="1" name="BC" dataDxfId="137"/>
    <tableColumn id="2" name="DATE" dataDxfId="136"/>
    <tableColumn id="3" name="FOURNISSEUR" dataDxfId="135" dataCellStyle="Normal_Feuil1"/>
    <tableColumn id="4" name="Désignation succincte" dataDxfId="134" dataCellStyle="Normal_Feuil1"/>
    <tableColumn id="5" name="ENGAGE" dataDxfId="133" dataCellStyle="Normal_Feuil1"/>
    <tableColumn id="6" name="HT" dataDxfId="132"/>
    <tableColumn id="7" name="TVA" dataDxfId="131">
      <calculatedColumnFormula>H6*0.2</calculatedColumnFormula>
    </tableColumn>
    <tableColumn id="8" name="TTC" dataDxfId="130">
      <calculatedColumnFormula>H6+I6</calculatedColumnFormula>
    </tableColumn>
    <tableColumn id="9" name="N° Facture" dataDxfId="129"/>
    <tableColumn id="10" name="n° S2I" dataDxfId="128"/>
    <tableColumn id="11" name="COMMENTAIRES" dataDxfId="127"/>
    <tableColumn id="14" name="divers" dataDxfId="126"/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id="22" name="t_evolution" displayName="t_evolution" ref="A5:N28" totalsRowShown="0" headerRowBorderDxfId="125" tableBorderDxfId="124">
  <autoFilter ref="A5:N28"/>
  <sortState ref="A6:N35">
    <sortCondition ref="L5:L35"/>
  </sortState>
  <tableColumns count="14">
    <tableColumn id="14" name="Budget" dataDxfId="123">
      <calculatedColumnFormula>RIGHT(CELL("nomfichier",A1),LEN(CELL("nomfichier",A1))-FIND("]",CELL("nomfichier",A1)))</calculatedColumnFormula>
    </tableColumn>
    <tableColumn id="13" name="Analytique" dataDxfId="122"/>
    <tableColumn id="1" name="BC" dataDxfId="121"/>
    <tableColumn id="2" name="DATE" dataDxfId="120"/>
    <tableColumn id="3" name="FOURNISSEUR" dataDxfId="119" dataCellStyle="Normal_Feuil1"/>
    <tableColumn id="4" name="Désignation succincte" dataDxfId="118" dataCellStyle="Normal_Feuil1"/>
    <tableColumn id="5" name="ENGAGE" dataDxfId="117" dataCellStyle="Normal_Feuil1"/>
    <tableColumn id="6" name="HT" dataDxfId="116"/>
    <tableColumn id="7" name="TVA" dataDxfId="115"/>
    <tableColumn id="8" name="TTC" dataDxfId="114">
      <calculatedColumnFormula>H6+I6</calculatedColumnFormula>
    </tableColumn>
    <tableColumn id="9" name="N° Facture" dataDxfId="113"/>
    <tableColumn id="10" name="n° S2I" dataDxfId="112"/>
    <tableColumn id="11" name="COMMENTAIRES" dataDxfId="111"/>
    <tableColumn id="12" name="divers" dataDxfId="110"/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id="23" name="t_welhbeef" displayName="t_welhbeef" ref="A5:N40" totalsRowShown="0" headerRowBorderDxfId="109" tableBorderDxfId="108">
  <autoFilter ref="A5:N40"/>
  <tableColumns count="14">
    <tableColumn id="13" name="Budget" dataDxfId="107">
      <calculatedColumnFormula>RIGHT(CELL("nomfichier",A1),LEN(CELL("nomfichier",A1))-FIND("]",CELL("nomfichier",A1)))</calculatedColumnFormula>
    </tableColumn>
    <tableColumn id="12" name="Analytique" dataDxfId="106"/>
    <tableColumn id="1" name="BC" dataDxfId="105"/>
    <tableColumn id="2" name="DATE" dataDxfId="104"/>
    <tableColumn id="3" name="FOURNISSEUR" dataDxfId="103"/>
    <tableColumn id="4" name="Désignation succincte" dataDxfId="102"/>
    <tableColumn id="5" name="ENGAGE" dataDxfId="101"/>
    <tableColumn id="6" name="HT" dataDxfId="100"/>
    <tableColumn id="7" name="TVA" dataDxfId="99">
      <calculatedColumnFormula>(H6*20)/100</calculatedColumnFormula>
    </tableColumn>
    <tableColumn id="8" name="TTC" dataDxfId="98">
      <calculatedColumnFormula>H6+I6</calculatedColumnFormula>
    </tableColumn>
    <tableColumn id="9" name="N° Facture" dataDxfId="97"/>
    <tableColumn id="10" name="n° S2I" dataDxfId="96"/>
    <tableColumn id="11" name="COMMENTAIRES" dataDxfId="95"/>
    <tableColumn id="14" name="divers" dataDxfId="94"/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id="24" name="t_ecoantibio" displayName="t_ecoantibio" ref="A5:N22" totalsRowShown="0" headerRowBorderDxfId="92" tableBorderDxfId="91">
  <autoFilter ref="A5:N22"/>
  <tableColumns count="14">
    <tableColumn id="14" name="Budget" dataDxfId="90">
      <calculatedColumnFormula>RIGHT(CELL("nomfichier",A1),LEN(CELL("nomfichier",A1))-FIND("]",CELL("nomfichier",A1)))</calculatedColumnFormula>
    </tableColumn>
    <tableColumn id="13" name="Analytique" dataDxfId="89"/>
    <tableColumn id="1" name="BC" dataDxfId="88"/>
    <tableColumn id="2" name="DATE" dataDxfId="87"/>
    <tableColumn id="3" name="FOURNISSEUR" dataDxfId="86" dataCellStyle="Normal_Feuil1"/>
    <tableColumn id="4" name="Désignation succincte" dataDxfId="85" dataCellStyle="Normal_Feuil1"/>
    <tableColumn id="5" name="ENGAGE" dataDxfId="84" dataCellStyle="Normal_Feuil1"/>
    <tableColumn id="6" name="HT" dataDxfId="83"/>
    <tableColumn id="7" name="TVA" dataDxfId="82">
      <calculatedColumnFormula>H6*0.2</calculatedColumnFormula>
    </tableColumn>
    <tableColumn id="8" name="TTC" dataDxfId="81">
      <calculatedColumnFormula>H6+I6</calculatedColumnFormula>
    </tableColumn>
    <tableColumn id="9" name="N° Facture" dataDxfId="80"/>
    <tableColumn id="10" name="n° S2I" dataDxfId="79"/>
    <tableColumn id="11" name="COMMENTAIRES" dataDxfId="78"/>
    <tableColumn id="15" name="divers" dataDxfId="77"/>
  </tableColumns>
  <tableStyleInfo showFirstColumn="0" showLastColumn="0" showRowStripes="1" showColumnStripes="0"/>
</table>
</file>

<file path=xl/tables/table21.xml><?xml version="1.0" encoding="utf-8"?>
<table xmlns="http://schemas.openxmlformats.org/spreadsheetml/2006/main" id="25" name="t_23000868" displayName="t_23000868" ref="A5:N19" totalsRowShown="0" headerRowBorderDxfId="75" tableBorderDxfId="74" totalsRowBorderDxfId="73">
  <autoFilter ref="A5:N19"/>
  <tableColumns count="14">
    <tableColumn id="13" name="Budget" dataDxfId="72">
      <calculatedColumnFormula>RIGHT(CELL("nomfichier",A1),LEN(CELL("nomfichier",A1))-FIND("]",CELL("nomfichier",A1)))</calculatedColumnFormula>
    </tableColumn>
    <tableColumn id="12" name="Analytique" dataDxfId="71"/>
    <tableColumn id="1" name="BC" dataDxfId="70"/>
    <tableColumn id="2" name="DATE" dataDxfId="69"/>
    <tableColumn id="3" name="FOURNISSEUR" dataDxfId="68"/>
    <tableColumn id="4" name="Désignation succincte" dataDxfId="67"/>
    <tableColumn id="5" name="ENGAGE" dataDxfId="66"/>
    <tableColumn id="6" name="HT" dataDxfId="65"/>
    <tableColumn id="7" name="TVA" dataDxfId="64">
      <calculatedColumnFormula>(H6*20)/100</calculatedColumnFormula>
    </tableColumn>
    <tableColumn id="8" name="TTC" dataDxfId="63">
      <calculatedColumnFormula>H6+I6</calculatedColumnFormula>
    </tableColumn>
    <tableColumn id="9" name="N° Facture" dataDxfId="62"/>
    <tableColumn id="10" name="n° S2I" dataDxfId="61"/>
    <tableColumn id="11" name="COMMENTAIRES" dataDxfId="60"/>
    <tableColumn id="14" name="divers" dataDxfId="59"/>
  </tableColumns>
  <tableStyleInfo showFirstColumn="0" showLastColumn="0" showRowStripes="1" showColumnStripes="0"/>
</table>
</file>

<file path=xl/tables/table22.xml><?xml version="1.0" encoding="utf-8"?>
<table xmlns="http://schemas.openxmlformats.org/spreadsheetml/2006/main" id="27" name="t_34000618" displayName="t_34000618" ref="A5:N23" totalsRowShown="0" tableBorderDxfId="57">
  <autoFilter ref="A5:N23"/>
  <tableColumns count="14">
    <tableColumn id="13" name="Budget" dataDxfId="56">
      <calculatedColumnFormula>RIGHT(CELL("nomfichier",A1),LEN(CELL("nomfichier",A1))-FIND("]",CELL("nomfichier",A1)))</calculatedColumnFormula>
    </tableColumn>
    <tableColumn id="12" name="Analytique" dataDxfId="55"/>
    <tableColumn id="1" name="BC" dataDxfId="54"/>
    <tableColumn id="2" name="DATE" dataDxfId="53"/>
    <tableColumn id="3" name="FOURNISSEUR" dataDxfId="52"/>
    <tableColumn id="4" name="Désignation succincte" dataDxfId="51"/>
    <tableColumn id="5" name="ENGAGE" dataDxfId="50"/>
    <tableColumn id="6" name="HT" dataDxfId="49"/>
    <tableColumn id="7" name="TVA" dataDxfId="48"/>
    <tableColumn id="8" name="TTC" dataDxfId="47">
      <calculatedColumnFormula>H6+I6</calculatedColumnFormula>
    </tableColumn>
    <tableColumn id="9" name="N° Facture" dataDxfId="46"/>
    <tableColumn id="10" name="n° S2I" dataDxfId="45"/>
    <tableColumn id="11" name="COMMENTAIRES" dataDxfId="44"/>
    <tableColumn id="14" name="divers" dataDxfId="43"/>
  </tableColumns>
  <tableStyleInfo showFirstColumn="0" showLastColumn="0" showRowStripes="1" showColumnStripes="0"/>
</table>
</file>

<file path=xl/tables/table23.xml><?xml version="1.0" encoding="utf-8"?>
<table xmlns="http://schemas.openxmlformats.org/spreadsheetml/2006/main" id="28" name="t_34000625" displayName="t_34000625" ref="A5:N12" totalsRowShown="0" tableBorderDxfId="41">
  <autoFilter ref="A5:N12"/>
  <tableColumns count="14">
    <tableColumn id="13" name="Budget" dataDxfId="40">
      <calculatedColumnFormula>RIGHT(CELL("nomfichier",A2),LEN(CELL("nomfichier",A2))-FIND("]",CELL("nomfichier",A2)))</calculatedColumnFormula>
    </tableColumn>
    <tableColumn id="12" name="Analytique" dataDxfId="39"/>
    <tableColumn id="1" name="BC" dataDxfId="38"/>
    <tableColumn id="2" name="DATE" dataDxfId="37"/>
    <tableColumn id="3" name="FOURNISSEUR" dataDxfId="36"/>
    <tableColumn id="4" name="Désignation succincte" dataDxfId="35"/>
    <tableColumn id="5" name="ENGAGE" dataDxfId="34"/>
    <tableColumn id="6" name="HT" dataDxfId="33"/>
    <tableColumn id="7" name="TVA" dataDxfId="32">
      <calculatedColumnFormula>H6*20/100</calculatedColumnFormula>
    </tableColumn>
    <tableColumn id="8" name="TTC" dataDxfId="31">
      <calculatedColumnFormula>H6+I6</calculatedColumnFormula>
    </tableColumn>
    <tableColumn id="9" name="N° Facture" dataDxfId="30"/>
    <tableColumn id="10" name="n° S2I" dataDxfId="29"/>
    <tableColumn id="11" name="COMMENTAIRES" dataDxfId="28"/>
    <tableColumn id="14" name="divers" dataDxfId="27"/>
  </tableColumns>
  <tableStyleInfo showFirstColumn="0" showLastColumn="0" showRowStripes="1" showColumnStripes="0"/>
</table>
</file>

<file path=xl/tables/table24.xml><?xml version="1.0" encoding="utf-8"?>
<table xmlns="http://schemas.openxmlformats.org/spreadsheetml/2006/main" id="29" name="t_34000645" displayName="t_34000645" ref="A5:N13" totalsRowShown="0" tableBorderDxfId="24">
  <autoFilter ref="A5:N13"/>
  <sortState ref="A6:N81">
    <sortCondition ref="D6:D81"/>
    <sortCondition ref="C6:C81"/>
  </sortState>
  <tableColumns count="14">
    <tableColumn id="14" name="Budget" dataDxfId="23">
      <calculatedColumnFormula>RIGHT(CELL("nomfichier",A1),LEN(CELL("nomfichier",A1))-FIND("]",CELL("nomfichier",A1)))</calculatedColumnFormula>
    </tableColumn>
    <tableColumn id="13" name="Analytique" dataDxfId="22"/>
    <tableColumn id="1" name="BC" dataDxfId="21"/>
    <tableColumn id="2" name="DATE" dataDxfId="20"/>
    <tableColumn id="3" name="FOURNISSEUR" dataDxfId="19"/>
    <tableColumn id="4" name="Désignation succincte" dataDxfId="18"/>
    <tableColumn id="5" name="ENGAGE" dataDxfId="17"/>
    <tableColumn id="6" name="HT" dataDxfId="16"/>
    <tableColumn id="7" name="TVA" dataDxfId="15">
      <calculatedColumnFormula>H6*0.2</calculatedColumnFormula>
    </tableColumn>
    <tableColumn id="8" name="TTC" dataDxfId="14">
      <calculatedColumnFormula>H6+I6</calculatedColumnFormula>
    </tableColumn>
    <tableColumn id="9" name="N° Facture" dataDxfId="13"/>
    <tableColumn id="10" name="n° S2I" dataDxfId="12"/>
    <tableColumn id="11" name="COMMENTAIRES" dataDxfId="11"/>
    <tableColumn id="12" name="divers" dataDxfId="10"/>
  </tableColumns>
  <tableStyleInfo showFirstColumn="0" showLastColumn="0" showRowStripes="1" showColumnStripes="0"/>
</table>
</file>

<file path=xl/tables/table25.xml><?xml version="1.0" encoding="utf-8"?>
<table xmlns="http://schemas.openxmlformats.org/spreadsheetml/2006/main" id="30" name="t_34000645_250" displayName="t_34000645_250" ref="A5:N9" totalsRowShown="0" tableBorderDxfId="9">
  <autoFilter ref="A5:N9"/>
  <tableColumns count="14">
    <tableColumn id="13" name="Budget" dataDxfId="8">
      <calculatedColumnFormula>RIGHT(CELL("nomfichier",A1),LEN(CELL("nomfichier",A1))-FIND("]",CELL("nomfichier",A1)))</calculatedColumnFormula>
    </tableColumn>
    <tableColumn id="12" name="Analytique"/>
    <tableColumn id="1" name="BC"/>
    <tableColumn id="2" name="DATE" dataDxfId="7"/>
    <tableColumn id="3" name="FOURNISSEUR" dataDxfId="6"/>
    <tableColumn id="4" name="Désignation succincte"/>
    <tableColumn id="5" name="ENGAGE" dataDxfId="5"/>
    <tableColumn id="6" name="HT"/>
    <tableColumn id="7" name="TVA" dataDxfId="4"/>
    <tableColumn id="8" name="TTC" dataDxfId="3">
      <calculatedColumnFormula>H6+I6</calculatedColumnFormula>
    </tableColumn>
    <tableColumn id="9" name="N° Facture" dataDxfId="2"/>
    <tableColumn id="10" name="n° S2I"/>
    <tableColumn id="11" name="COMMENTAIRES" dataDxfId="1"/>
    <tableColumn id="14" name="diver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D30"/>
  <sheetViews>
    <sheetView zoomScaleNormal="100" workbookViewId="0"/>
  </sheetViews>
  <sheetFormatPr baseColWidth="10" defaultRowHeight="16.5" x14ac:dyDescent="0.3"/>
  <cols>
    <col min="1" max="1" width="42" style="278" customWidth="1"/>
    <col min="2" max="2" width="11.5546875" style="278"/>
    <col min="3" max="3" width="64.109375" style="278" bestFit="1" customWidth="1"/>
    <col min="4" max="4" width="33.88671875" style="278" customWidth="1"/>
    <col min="5" max="16384" width="11.5546875" style="278"/>
  </cols>
  <sheetData>
    <row r="1" spans="1:4" s="435" customFormat="1" ht="29.25" customHeight="1" x14ac:dyDescent="0.3">
      <c r="A1" s="440" t="s">
        <v>110</v>
      </c>
      <c r="C1" s="436" t="s">
        <v>46</v>
      </c>
      <c r="D1" s="436" t="s">
        <v>47</v>
      </c>
    </row>
    <row r="2" spans="1:4" ht="18" x14ac:dyDescent="0.3">
      <c r="A2" s="437" t="s">
        <v>109</v>
      </c>
      <c r="C2" s="451" t="s">
        <v>149</v>
      </c>
      <c r="D2" s="452" t="s">
        <v>48</v>
      </c>
    </row>
    <row r="3" spans="1:4" ht="18" x14ac:dyDescent="0.3">
      <c r="A3" s="437" t="s">
        <v>15</v>
      </c>
      <c r="C3" s="451" t="s">
        <v>115</v>
      </c>
      <c r="D3" s="452" t="s">
        <v>49</v>
      </c>
    </row>
    <row r="4" spans="1:4" ht="18" x14ac:dyDescent="0.3">
      <c r="A4" s="437" t="s">
        <v>93</v>
      </c>
      <c r="C4" s="451" t="s">
        <v>50</v>
      </c>
      <c r="D4" s="452" t="s">
        <v>51</v>
      </c>
    </row>
    <row r="5" spans="1:4" ht="18" x14ac:dyDescent="0.3">
      <c r="A5" s="437" t="s">
        <v>28</v>
      </c>
      <c r="C5" s="451" t="s">
        <v>52</v>
      </c>
      <c r="D5" s="452" t="s">
        <v>53</v>
      </c>
    </row>
    <row r="6" spans="1:4" ht="18" x14ac:dyDescent="0.3">
      <c r="A6" s="437" t="s">
        <v>95</v>
      </c>
      <c r="C6" s="451" t="s">
        <v>54</v>
      </c>
      <c r="D6" s="452" t="s">
        <v>55</v>
      </c>
    </row>
    <row r="7" spans="1:4" ht="33" x14ac:dyDescent="0.3">
      <c r="A7" s="437" t="s">
        <v>96</v>
      </c>
      <c r="C7" s="453" t="s">
        <v>116</v>
      </c>
      <c r="D7" s="452" t="s">
        <v>56</v>
      </c>
    </row>
    <row r="8" spans="1:4" ht="18" x14ac:dyDescent="0.3">
      <c r="A8" s="437" t="s">
        <v>97</v>
      </c>
      <c r="C8" s="451" t="s">
        <v>57</v>
      </c>
      <c r="D8" s="452" t="s">
        <v>58</v>
      </c>
    </row>
    <row r="9" spans="1:4" ht="18" x14ac:dyDescent="0.3">
      <c r="A9" s="437" t="s">
        <v>98</v>
      </c>
      <c r="C9" s="451" t="s">
        <v>59</v>
      </c>
      <c r="D9" s="452" t="s">
        <v>60</v>
      </c>
    </row>
    <row r="10" spans="1:4" ht="18" x14ac:dyDescent="0.3">
      <c r="A10" s="437" t="s">
        <v>111</v>
      </c>
      <c r="C10" s="451" t="s">
        <v>61</v>
      </c>
      <c r="D10" s="452" t="s">
        <v>62</v>
      </c>
    </row>
    <row r="11" spans="1:4" ht="18" x14ac:dyDescent="0.3">
      <c r="A11" s="437" t="s">
        <v>20</v>
      </c>
      <c r="C11" s="451" t="s">
        <v>63</v>
      </c>
      <c r="D11" s="452" t="s">
        <v>64</v>
      </c>
    </row>
    <row r="12" spans="1:4" ht="18" x14ac:dyDescent="0.3">
      <c r="A12" s="437" t="s">
        <v>99</v>
      </c>
      <c r="C12" s="451" t="s">
        <v>65</v>
      </c>
      <c r="D12" s="452" t="s">
        <v>66</v>
      </c>
    </row>
    <row r="13" spans="1:4" ht="18" x14ac:dyDescent="0.3">
      <c r="A13" s="438">
        <v>268120</v>
      </c>
      <c r="C13" s="451" t="s">
        <v>67</v>
      </c>
      <c r="D13" s="452" t="s">
        <v>68</v>
      </c>
    </row>
    <row r="14" spans="1:4" ht="18" x14ac:dyDescent="0.3">
      <c r="A14" s="438">
        <v>268126</v>
      </c>
      <c r="C14" s="451" t="s">
        <v>69</v>
      </c>
      <c r="D14" s="452" t="s">
        <v>41</v>
      </c>
    </row>
    <row r="15" spans="1:4" ht="18" x14ac:dyDescent="0.3">
      <c r="A15" s="438">
        <v>268250</v>
      </c>
      <c r="C15" s="451" t="s">
        <v>70</v>
      </c>
      <c r="D15" s="452" t="s">
        <v>71</v>
      </c>
    </row>
    <row r="16" spans="1:4" ht="18" x14ac:dyDescent="0.3">
      <c r="A16" s="439" t="s">
        <v>100</v>
      </c>
      <c r="C16" s="451" t="s">
        <v>72</v>
      </c>
      <c r="D16" s="452" t="s">
        <v>73</v>
      </c>
    </row>
    <row r="17" spans="1:4" ht="18" x14ac:dyDescent="0.3">
      <c r="A17" s="439" t="s">
        <v>101</v>
      </c>
      <c r="C17" s="451" t="s">
        <v>74</v>
      </c>
      <c r="D17" s="452" t="s">
        <v>75</v>
      </c>
    </row>
    <row r="18" spans="1:4" ht="33" x14ac:dyDescent="0.3">
      <c r="A18" s="439" t="s">
        <v>102</v>
      </c>
      <c r="C18" s="453" t="s">
        <v>76</v>
      </c>
      <c r="D18" s="452" t="s">
        <v>77</v>
      </c>
    </row>
    <row r="19" spans="1:4" ht="18" x14ac:dyDescent="0.3">
      <c r="A19" s="439" t="s">
        <v>103</v>
      </c>
      <c r="C19" s="451" t="s">
        <v>78</v>
      </c>
      <c r="D19" s="452" t="s">
        <v>79</v>
      </c>
    </row>
    <row r="20" spans="1:4" ht="33" x14ac:dyDescent="0.3">
      <c r="A20" s="439" t="s">
        <v>104</v>
      </c>
      <c r="C20" s="453" t="s">
        <v>80</v>
      </c>
      <c r="D20" s="452" t="s">
        <v>81</v>
      </c>
    </row>
    <row r="21" spans="1:4" ht="18" x14ac:dyDescent="0.3">
      <c r="A21" s="439" t="s">
        <v>105</v>
      </c>
      <c r="C21" s="451" t="s">
        <v>82</v>
      </c>
      <c r="D21" s="452" t="s">
        <v>83</v>
      </c>
    </row>
    <row r="22" spans="1:4" ht="18" x14ac:dyDescent="0.3">
      <c r="A22" s="439" t="s">
        <v>148</v>
      </c>
      <c r="C22" s="451" t="s">
        <v>117</v>
      </c>
      <c r="D22" s="452" t="s">
        <v>84</v>
      </c>
    </row>
    <row r="23" spans="1:4" ht="18" x14ac:dyDescent="0.3">
      <c r="A23" s="439" t="s">
        <v>106</v>
      </c>
      <c r="C23" s="451" t="s">
        <v>85</v>
      </c>
      <c r="D23" s="452" t="s">
        <v>86</v>
      </c>
    </row>
    <row r="24" spans="1:4" ht="18" x14ac:dyDescent="0.3">
      <c r="A24" s="439" t="s">
        <v>118</v>
      </c>
      <c r="C24" s="451" t="s">
        <v>87</v>
      </c>
      <c r="D24" s="452" t="s">
        <v>88</v>
      </c>
    </row>
    <row r="25" spans="1:4" ht="18" x14ac:dyDescent="0.3">
      <c r="A25" s="439" t="s">
        <v>119</v>
      </c>
      <c r="C25" s="451" t="s">
        <v>89</v>
      </c>
      <c r="D25" s="452" t="s">
        <v>90</v>
      </c>
    </row>
    <row r="26" spans="1:4" ht="33" x14ac:dyDescent="0.3">
      <c r="A26" s="439" t="s">
        <v>107</v>
      </c>
      <c r="C26" s="670" t="s">
        <v>91</v>
      </c>
      <c r="D26" s="452" t="s">
        <v>92</v>
      </c>
    </row>
    <row r="27" spans="1:4" x14ac:dyDescent="0.3">
      <c r="A27" s="439" t="s">
        <v>108</v>
      </c>
    </row>
    <row r="28" spans="1:4" x14ac:dyDescent="0.3">
      <c r="A28" s="439" t="s">
        <v>137</v>
      </c>
    </row>
    <row r="29" spans="1:4" x14ac:dyDescent="0.3">
      <c r="A29" s="439" t="s">
        <v>147</v>
      </c>
    </row>
    <row r="30" spans="1:4" x14ac:dyDescent="0.3">
      <c r="A30" s="439" t="s">
        <v>146</v>
      </c>
    </row>
  </sheetData>
  <hyperlinks>
    <hyperlink ref="A28" location="'00002140 Live Stock'!A1" display="2140 Healthy Live Stock"/>
    <hyperlink ref="A5" location="RPNC!A1" display="RPNC"/>
    <hyperlink ref="A27" location="'34000645 (250)'!A1" display="3400645 IRESPIG2 250"/>
    <hyperlink ref="A26" location="'34000645'!A1" display="3400645 IRESPIG2"/>
    <hyperlink ref="A25" location="'34000625'!A1" display="34000625 CEVI"/>
    <hyperlink ref="A24" location="'34000618'!A1" display="34000618 CEVI"/>
    <hyperlink ref="A23" location="'23000868'!A1" display="23000868 CASDAR"/>
    <hyperlink ref="A21" location="'00001452 Welhbeef'!A1" display="1452 Welhbeef"/>
    <hyperlink ref="A20" location="'00001418 EVOLUTION'!A1" display="1418 Evolution"/>
    <hyperlink ref="A19" location="'00000853 GENTORE (300)'!A1" display="853 Gentore 300"/>
    <hyperlink ref="A18" location="'00001143 GRAZY DAISY'!A1" display="1143 Grasy daisy"/>
    <hyperlink ref="A17" location="'00000853 GENTORE'!A1" display="853 Gentore"/>
    <hyperlink ref="A16" location="'00000520 Cadence'!A1" display="520 Cadence"/>
    <hyperlink ref="A15" location="'00000268 250'!A1" display="'00000268 250'!A1"/>
    <hyperlink ref="A14" location="'00000268 126'!A1" display="'00000268 126'!A1"/>
    <hyperlink ref="A13" location="'00000268 120'!A1" display="'00000268 120'!A1"/>
    <hyperlink ref="A12" location="'P10572 FORESEE'!A1" display="P10572 FORESEE"/>
    <hyperlink ref="A11" location="'P10567 ERIAH'!A1" display="P10567 ERIAH"/>
    <hyperlink ref="A10" location="'P10504 R2A2'!A1" display="P10504 R2A"/>
    <hyperlink ref="A9" location="'P10502 SAEB'!A1" display="P10502 SAEB"/>
    <hyperlink ref="A8" location="'P10500'!A1" display="P10500"/>
    <hyperlink ref="A7" location="'P10181 Climatick'!A1" display="P10181 Climatick"/>
    <hyperlink ref="A6" location="'P00330'!A1" display="pP00330"/>
    <hyperlink ref="A4" location="'SE EB03 BEAUNEE'!A1" display="SE EB03 BEAUNEE"/>
    <hyperlink ref="A3" location="' SE'!A1" display="SE"/>
    <hyperlink ref="A2" location="CREDIT!A1" display="CREDIT"/>
  </hyperlinks>
  <pageMargins left="0.7" right="0.7" top="0.75" bottom="0.75" header="0.3" footer="0.3"/>
  <pageSetup paperSize="9" scale="52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2186"/>
  <sheetViews>
    <sheetView tabSelected="1" zoomScaleNormal="100" workbookViewId="0">
      <pane ySplit="5" topLeftCell="A45" activePane="bottomLeft" state="frozen"/>
      <selection activeCell="B1" sqref="B1"/>
      <selection pane="bottomLeft" activeCell="A45" sqref="A45"/>
    </sheetView>
  </sheetViews>
  <sheetFormatPr baseColWidth="10" defaultColWidth="9" defaultRowHeight="14.25" x14ac:dyDescent="0.3"/>
  <cols>
    <col min="1" max="1" width="7.5546875" style="852" customWidth="1"/>
    <col min="2" max="2" width="10.44140625" style="852" bestFit="1" customWidth="1"/>
    <col min="3" max="3" width="7.5546875" style="704" customWidth="1"/>
    <col min="4" max="4" width="7.88671875" style="862" customWidth="1"/>
    <col min="5" max="5" width="17.21875" style="863" customWidth="1"/>
    <col min="6" max="6" width="30.33203125" style="863" customWidth="1"/>
    <col min="7" max="7" width="9.21875" style="864" customWidth="1"/>
    <col min="8" max="8" width="11.44140625" style="865" customWidth="1"/>
    <col min="9" max="9" width="9.88671875" style="864" bestFit="1" customWidth="1"/>
    <col min="10" max="10" width="11.44140625" style="864" customWidth="1"/>
    <col min="11" max="11" width="23.109375" style="866" customWidth="1"/>
    <col min="12" max="12" width="9.21875" style="867" customWidth="1"/>
    <col min="13" max="13" width="26.44140625" style="868" customWidth="1"/>
    <col min="14" max="14" width="38.33203125" style="847" bestFit="1" customWidth="1"/>
    <col min="15" max="16384" width="9" style="847"/>
  </cols>
  <sheetData>
    <row r="1" spans="1:14" s="694" customFormat="1" ht="19.5" x14ac:dyDescent="0.4">
      <c r="A1" s="917"/>
      <c r="B1" s="917"/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</row>
    <row r="2" spans="1:14" s="700" customFormat="1" ht="24" customHeight="1" x14ac:dyDescent="0.3">
      <c r="A2" s="918"/>
      <c r="B2" s="918"/>
      <c r="C2" s="918"/>
      <c r="D2" s="918"/>
      <c r="E2" s="918"/>
      <c r="F2" s="918"/>
      <c r="G2" s="918"/>
      <c r="H2" s="695"/>
      <c r="I2" s="696"/>
      <c r="J2" s="697"/>
      <c r="K2" s="696"/>
      <c r="L2" s="698"/>
      <c r="M2" s="699"/>
      <c r="N2" s="699"/>
    </row>
    <row r="3" spans="1:14" s="700" customFormat="1" ht="18" customHeight="1" x14ac:dyDescent="0.3">
      <c r="A3" s="918"/>
      <c r="B3" s="918"/>
      <c r="C3" s="918"/>
      <c r="D3" s="918"/>
      <c r="E3" s="918"/>
      <c r="F3" s="918"/>
      <c r="G3" s="918"/>
      <c r="H3" s="695"/>
      <c r="I3" s="696"/>
      <c r="J3" s="697"/>
      <c r="K3" s="696"/>
      <c r="L3" s="698"/>
      <c r="M3" s="699"/>
      <c r="N3" s="699"/>
    </row>
    <row r="4" spans="1:14" s="700" customFormat="1" ht="23.25" customHeight="1" x14ac:dyDescent="0.3">
      <c r="A4" s="918"/>
      <c r="B4" s="918"/>
      <c r="C4" s="918"/>
      <c r="D4" s="918"/>
      <c r="E4" s="918"/>
      <c r="F4" s="918"/>
      <c r="G4" s="918"/>
      <c r="H4" s="701">
        <f>SUM(DEPENSES!$H$6:$H$796)</f>
        <v>23662.510000000006</v>
      </c>
      <c r="I4" s="701">
        <f>SUM(DEPENSES!$I$6:$I$796)</f>
        <v>27304.695999999989</v>
      </c>
      <c r="J4" s="701">
        <f>SUM(DEPENSES!$J$6:$J$796)</f>
        <v>50303.725999999981</v>
      </c>
      <c r="K4" s="702"/>
      <c r="L4" s="703"/>
      <c r="M4" s="699"/>
      <c r="N4" s="699"/>
    </row>
    <row r="5" spans="1:14" s="704" customFormat="1" ht="38.25" customHeight="1" x14ac:dyDescent="0.3">
      <c r="A5" s="882" t="s">
        <v>45</v>
      </c>
      <c r="B5" s="883" t="s">
        <v>114</v>
      </c>
      <c r="C5" s="884" t="s">
        <v>7</v>
      </c>
      <c r="D5" s="885" t="s">
        <v>4</v>
      </c>
      <c r="E5" s="886" t="s">
        <v>8</v>
      </c>
      <c r="F5" s="887" t="s">
        <v>5</v>
      </c>
      <c r="G5" s="888" t="s">
        <v>9</v>
      </c>
      <c r="H5" s="888" t="s">
        <v>11</v>
      </c>
      <c r="I5" s="888" t="s">
        <v>12</v>
      </c>
      <c r="J5" s="888" t="s">
        <v>10</v>
      </c>
      <c r="K5" s="887" t="s">
        <v>14</v>
      </c>
      <c r="L5" s="889" t="s">
        <v>2</v>
      </c>
      <c r="M5" s="889" t="s">
        <v>3</v>
      </c>
      <c r="N5" s="890" t="s">
        <v>1</v>
      </c>
    </row>
    <row r="6" spans="1:14" s="704" customFormat="1" ht="38.25" customHeight="1" x14ac:dyDescent="0.3">
      <c r="A6" s="916" t="s">
        <v>15</v>
      </c>
      <c r="B6" s="457" t="s">
        <v>66</v>
      </c>
      <c r="C6" s="457" t="s">
        <v>0</v>
      </c>
      <c r="D6" s="892">
        <v>43374</v>
      </c>
      <c r="E6" s="230"/>
      <c r="F6" s="230"/>
      <c r="G6" s="184">
        <v>84.87</v>
      </c>
      <c r="H6" s="441">
        <v>0</v>
      </c>
      <c r="I6" s="712">
        <f>DEPENSES!$H6*1.2</f>
        <v>0</v>
      </c>
      <c r="J6" s="712">
        <f>DEPENSES!$H6+DEPENSES!$I6</f>
        <v>0</v>
      </c>
      <c r="K6" s="713"/>
      <c r="L6" s="714"/>
      <c r="M6" s="715"/>
      <c r="N6" s="716"/>
    </row>
    <row r="7" spans="1:14" s="704" customFormat="1" ht="38.25" customHeight="1" x14ac:dyDescent="0.3">
      <c r="A7" s="916" t="s">
        <v>15</v>
      </c>
      <c r="B7" s="457" t="s">
        <v>75</v>
      </c>
      <c r="C7" s="457" t="s">
        <v>123</v>
      </c>
      <c r="D7" s="892">
        <v>43418</v>
      </c>
      <c r="E7" s="230"/>
      <c r="F7" s="230"/>
      <c r="G7" s="100"/>
      <c r="H7" s="110">
        <v>972.35</v>
      </c>
      <c r="I7" s="712">
        <f>DEPENSES!$H7*1.2</f>
        <v>1166.82</v>
      </c>
      <c r="J7" s="712">
        <f>DEPENSES!$H7+DEPENSES!$I7</f>
        <v>2139.17</v>
      </c>
      <c r="K7" s="713"/>
      <c r="L7" s="714"/>
      <c r="M7" s="715"/>
      <c r="N7" s="716"/>
    </row>
    <row r="8" spans="1:14" s="704" customFormat="1" ht="38.25" customHeight="1" x14ac:dyDescent="0.3">
      <c r="A8" s="916" t="s">
        <v>15</v>
      </c>
      <c r="B8" s="639" t="s">
        <v>77</v>
      </c>
      <c r="C8" s="640" t="s">
        <v>130</v>
      </c>
      <c r="D8" s="893">
        <v>43420</v>
      </c>
      <c r="E8" s="649"/>
      <c r="F8" s="649"/>
      <c r="G8" s="641"/>
      <c r="H8" s="219">
        <f>1158.14-93.99-0.26</f>
        <v>1063.8900000000001</v>
      </c>
      <c r="I8" s="712">
        <f>DEPENSES!$H8*1.2</f>
        <v>1276.6680000000001</v>
      </c>
      <c r="J8" s="712">
        <f>DEPENSES!$H8+DEPENSES!$I8</f>
        <v>2340.558</v>
      </c>
      <c r="K8" s="713"/>
      <c r="L8" s="714"/>
      <c r="M8" s="715"/>
      <c r="N8" s="716"/>
    </row>
    <row r="9" spans="1:14" s="704" customFormat="1" ht="38.25" customHeight="1" x14ac:dyDescent="0.3">
      <c r="A9" s="916" t="s">
        <v>15</v>
      </c>
      <c r="B9" s="457" t="s">
        <v>77</v>
      </c>
      <c r="C9" s="457" t="s">
        <v>129</v>
      </c>
      <c r="D9" s="892">
        <v>43420</v>
      </c>
      <c r="E9" s="230"/>
      <c r="F9" s="230"/>
      <c r="G9" s="100"/>
      <c r="H9" s="219">
        <v>1158.1400000000001</v>
      </c>
      <c r="I9" s="712">
        <f>DEPENSES!$H9*1.2</f>
        <v>1389.768</v>
      </c>
      <c r="J9" s="712">
        <f>DEPENSES!$H9+DEPENSES!$I9</f>
        <v>2547.9080000000004</v>
      </c>
      <c r="K9" s="713"/>
      <c r="L9" s="714"/>
      <c r="M9" s="715"/>
      <c r="N9" s="716"/>
    </row>
    <row r="10" spans="1:14" s="704" customFormat="1" ht="38.25" customHeight="1" x14ac:dyDescent="0.3">
      <c r="A10" s="916" t="s">
        <v>15</v>
      </c>
      <c r="B10" s="639" t="s">
        <v>77</v>
      </c>
      <c r="C10" s="640" t="s">
        <v>128</v>
      </c>
      <c r="D10" s="893">
        <v>43420</v>
      </c>
      <c r="E10" s="649"/>
      <c r="F10" s="649"/>
      <c r="G10" s="641"/>
      <c r="H10" s="219">
        <f>1158.14-42-159.99</f>
        <v>956.15000000000009</v>
      </c>
      <c r="I10" s="712">
        <f>DEPENSES!$H10*1.2</f>
        <v>1147.3800000000001</v>
      </c>
      <c r="J10" s="712">
        <f>DEPENSES!$H10+DEPENSES!$I10</f>
        <v>2103.5300000000002</v>
      </c>
      <c r="K10" s="713"/>
      <c r="L10" s="714"/>
      <c r="M10" s="715"/>
      <c r="N10" s="716"/>
    </row>
    <row r="11" spans="1:14" s="704" customFormat="1" ht="38.25" customHeight="1" x14ac:dyDescent="0.3">
      <c r="A11" s="916" t="s">
        <v>15</v>
      </c>
      <c r="B11" s="457" t="s">
        <v>77</v>
      </c>
      <c r="C11" s="457" t="s">
        <v>127</v>
      </c>
      <c r="D11" s="892">
        <v>43420</v>
      </c>
      <c r="E11" s="230"/>
      <c r="F11" s="230"/>
      <c r="G11" s="200"/>
      <c r="H11" s="219">
        <f>1155.99+2.15</f>
        <v>1158.1400000000001</v>
      </c>
      <c r="I11" s="712">
        <f>DEPENSES!$H11*1.2</f>
        <v>1389.768</v>
      </c>
      <c r="J11" s="712">
        <f>DEPENSES!$H11+DEPENSES!$I11</f>
        <v>2547.9080000000004</v>
      </c>
      <c r="K11" s="713"/>
      <c r="L11" s="714"/>
      <c r="M11" s="715"/>
      <c r="N11" s="716"/>
    </row>
    <row r="12" spans="1:14" s="704" customFormat="1" ht="38.25" customHeight="1" x14ac:dyDescent="0.2">
      <c r="A12" s="916" t="s">
        <v>15</v>
      </c>
      <c r="B12" s="457" t="s">
        <v>77</v>
      </c>
      <c r="C12" s="457" t="s">
        <v>126</v>
      </c>
      <c r="D12" s="892">
        <v>43420</v>
      </c>
      <c r="E12" s="230"/>
      <c r="F12" s="230"/>
      <c r="G12" s="106"/>
      <c r="H12" s="219">
        <v>1158.1400000000001</v>
      </c>
      <c r="I12" s="712">
        <f>DEPENSES!$H12*1.2</f>
        <v>1389.768</v>
      </c>
      <c r="J12" s="712">
        <f>DEPENSES!$H12+DEPENSES!$I12</f>
        <v>2547.9080000000004</v>
      </c>
      <c r="K12" s="713"/>
      <c r="L12" s="714"/>
      <c r="M12" s="715"/>
      <c r="N12" s="716"/>
    </row>
    <row r="13" spans="1:14" s="704" customFormat="1" ht="38.25" customHeight="1" x14ac:dyDescent="0.3">
      <c r="A13" s="916" t="s">
        <v>15</v>
      </c>
      <c r="B13" s="457" t="s">
        <v>77</v>
      </c>
      <c r="C13" s="457" t="s">
        <v>125</v>
      </c>
      <c r="D13" s="892">
        <v>43420</v>
      </c>
      <c r="E13" s="230"/>
      <c r="F13" s="230"/>
      <c r="G13" s="100"/>
      <c r="H13" s="219">
        <v>1176.19</v>
      </c>
      <c r="I13" s="712">
        <f>DEPENSES!$H13*1.2</f>
        <v>1411.4280000000001</v>
      </c>
      <c r="J13" s="712">
        <f>DEPENSES!$H13+DEPENSES!$I13</f>
        <v>2587.6180000000004</v>
      </c>
      <c r="K13" s="713"/>
      <c r="L13" s="714"/>
      <c r="M13" s="715"/>
      <c r="N13" s="716"/>
    </row>
    <row r="14" spans="1:14" s="704" customFormat="1" ht="38.25" customHeight="1" x14ac:dyDescent="0.3">
      <c r="A14" s="916" t="s">
        <v>15</v>
      </c>
      <c r="B14" s="457" t="s">
        <v>75</v>
      </c>
      <c r="C14" s="457" t="s">
        <v>134</v>
      </c>
      <c r="D14" s="892">
        <v>43438</v>
      </c>
      <c r="E14" s="230"/>
      <c r="F14" s="230"/>
      <c r="G14" s="110">
        <f>55.62+29.1+26.7</f>
        <v>111.42</v>
      </c>
      <c r="H14" s="110">
        <v>111.42</v>
      </c>
      <c r="I14" s="712">
        <f>DEPENSES!$H14*1.2</f>
        <v>133.70400000000001</v>
      </c>
      <c r="J14" s="712">
        <f>DEPENSES!$H14+DEPENSES!$I14</f>
        <v>245.12400000000002</v>
      </c>
      <c r="K14" s="713"/>
      <c r="L14" s="714"/>
      <c r="M14" s="715"/>
      <c r="N14" s="716"/>
    </row>
    <row r="15" spans="1:14" s="704" customFormat="1" ht="38.25" customHeight="1" x14ac:dyDescent="0.3">
      <c r="A15" s="916" t="s">
        <v>15</v>
      </c>
      <c r="B15" s="298" t="s">
        <v>79</v>
      </c>
      <c r="C15" s="607" t="s">
        <v>138</v>
      </c>
      <c r="D15" s="892">
        <v>43446</v>
      </c>
      <c r="E15" s="230"/>
      <c r="F15" s="230"/>
      <c r="G15" s="100"/>
      <c r="H15" s="110">
        <v>5451.36</v>
      </c>
      <c r="I15" s="712">
        <f>DEPENSES!$H15*1.2</f>
        <v>6541.6319999999996</v>
      </c>
      <c r="J15" s="712">
        <f>DEPENSES!$H15+DEPENSES!$I15</f>
        <v>11992.991999999998</v>
      </c>
      <c r="K15" s="713"/>
      <c r="L15" s="714"/>
      <c r="M15" s="715"/>
      <c r="N15" s="716"/>
    </row>
    <row r="16" spans="1:14" s="704" customFormat="1" ht="38.25" customHeight="1" x14ac:dyDescent="0.3">
      <c r="A16" s="916" t="s">
        <v>15</v>
      </c>
      <c r="B16" s="298" t="s">
        <v>48</v>
      </c>
      <c r="C16" s="607" t="s">
        <v>139</v>
      </c>
      <c r="D16" s="892">
        <v>43453</v>
      </c>
      <c r="E16" s="230"/>
      <c r="F16" s="230"/>
      <c r="G16" s="100">
        <v>1656</v>
      </c>
      <c r="H16" s="110">
        <f>1572+84</f>
        <v>1656</v>
      </c>
      <c r="I16" s="712">
        <f>DEPENSES!$H16*1.2</f>
        <v>1987.1999999999998</v>
      </c>
      <c r="J16" s="712">
        <f>DEPENSES!$H16+DEPENSES!$I16</f>
        <v>3643.2</v>
      </c>
      <c r="K16" s="713"/>
      <c r="L16" s="714"/>
      <c r="M16" s="715"/>
      <c r="N16" s="716"/>
    </row>
    <row r="17" spans="1:14" s="704" customFormat="1" ht="38.25" customHeight="1" x14ac:dyDescent="0.3">
      <c r="A17" s="916" t="s">
        <v>15</v>
      </c>
      <c r="B17" s="298" t="s">
        <v>48</v>
      </c>
      <c r="C17" s="607" t="s">
        <v>140</v>
      </c>
      <c r="D17" s="892">
        <v>43453</v>
      </c>
      <c r="E17" s="230"/>
      <c r="F17" s="230"/>
      <c r="G17" s="100">
        <v>1656</v>
      </c>
      <c r="H17" s="110">
        <v>1405.18</v>
      </c>
      <c r="I17" s="712">
        <f>DEPENSES!$H17*1.2</f>
        <v>1686.2160000000001</v>
      </c>
      <c r="J17" s="712">
        <f>DEPENSES!$H17+DEPENSES!$I17</f>
        <v>3091.3960000000002</v>
      </c>
      <c r="K17" s="713"/>
      <c r="L17" s="714"/>
      <c r="M17" s="715"/>
      <c r="N17" s="716"/>
    </row>
    <row r="18" spans="1:14" s="704" customFormat="1" ht="38.25" customHeight="1" x14ac:dyDescent="0.3">
      <c r="A18" s="916" t="s">
        <v>15</v>
      </c>
      <c r="B18" s="457" t="s">
        <v>86</v>
      </c>
      <c r="C18" s="457" t="s">
        <v>22</v>
      </c>
      <c r="D18" s="892">
        <v>43448</v>
      </c>
      <c r="E18" s="230"/>
      <c r="F18" s="230"/>
      <c r="G18" s="100">
        <v>159.07</v>
      </c>
      <c r="H18" s="110">
        <v>159.07</v>
      </c>
      <c r="I18" s="712">
        <f>DEPENSES!$H18*1.2</f>
        <v>190.88399999999999</v>
      </c>
      <c r="J18" s="712">
        <f>DEPENSES!$H18+DEPENSES!$I18</f>
        <v>349.95399999999995</v>
      </c>
      <c r="K18" s="713"/>
      <c r="L18" s="714"/>
      <c r="M18" s="715"/>
      <c r="N18" s="716"/>
    </row>
    <row r="19" spans="1:14" s="704" customFormat="1" ht="38.25" customHeight="1" x14ac:dyDescent="0.3">
      <c r="A19" s="916" t="s">
        <v>15</v>
      </c>
      <c r="B19" s="457" t="s">
        <v>75</v>
      </c>
      <c r="C19" s="457" t="s">
        <v>22</v>
      </c>
      <c r="D19" s="892">
        <v>43411</v>
      </c>
      <c r="E19" s="230"/>
      <c r="F19" s="230"/>
      <c r="G19" s="175">
        <v>37.5</v>
      </c>
      <c r="H19" s="110">
        <v>37.5</v>
      </c>
      <c r="I19" s="712">
        <f>DEPENSES!$H19*1.2</f>
        <v>45</v>
      </c>
      <c r="J19" s="712">
        <f>DEPENSES!$H19+DEPENSES!$I19</f>
        <v>82.5</v>
      </c>
      <c r="K19" s="713"/>
      <c r="L19" s="714"/>
      <c r="M19" s="715"/>
      <c r="N19" s="716"/>
    </row>
    <row r="20" spans="1:14" s="704" customFormat="1" ht="38.25" customHeight="1" x14ac:dyDescent="0.3">
      <c r="A20" s="916" t="s">
        <v>15</v>
      </c>
      <c r="B20" s="457" t="s">
        <v>58</v>
      </c>
      <c r="C20" s="457" t="s">
        <v>22</v>
      </c>
      <c r="D20" s="892">
        <v>43411</v>
      </c>
      <c r="E20" s="230"/>
      <c r="F20" s="230"/>
      <c r="G20" s="175">
        <v>45.49</v>
      </c>
      <c r="H20" s="110">
        <v>45.49</v>
      </c>
      <c r="I20" s="712">
        <f>DEPENSES!$H20*1.2</f>
        <v>54.588000000000001</v>
      </c>
      <c r="J20" s="712">
        <f>DEPENSES!$H20+DEPENSES!$I20</f>
        <v>100.078</v>
      </c>
      <c r="K20" s="713"/>
      <c r="L20" s="714"/>
      <c r="M20" s="715"/>
      <c r="N20" s="716"/>
    </row>
    <row r="21" spans="1:14" s="704" customFormat="1" ht="38.25" customHeight="1" x14ac:dyDescent="0.3">
      <c r="A21" s="916" t="s">
        <v>15</v>
      </c>
      <c r="B21" s="457" t="s">
        <v>75</v>
      </c>
      <c r="C21" s="457" t="s">
        <v>22</v>
      </c>
      <c r="D21" s="892">
        <v>43411</v>
      </c>
      <c r="E21" s="230"/>
      <c r="F21" s="230"/>
      <c r="G21" s="175">
        <v>37.5</v>
      </c>
      <c r="H21" s="110">
        <v>37.5</v>
      </c>
      <c r="I21" s="712">
        <f>DEPENSES!$H21*1.2</f>
        <v>45</v>
      </c>
      <c r="J21" s="712">
        <f>DEPENSES!$H21+DEPENSES!$I21</f>
        <v>82.5</v>
      </c>
      <c r="K21" s="713"/>
      <c r="L21" s="714"/>
      <c r="M21" s="715"/>
      <c r="N21" s="716"/>
    </row>
    <row r="22" spans="1:14" s="704" customFormat="1" ht="38.25" customHeight="1" x14ac:dyDescent="0.3">
      <c r="A22" s="916" t="s">
        <v>15</v>
      </c>
      <c r="B22" s="457" t="s">
        <v>58</v>
      </c>
      <c r="C22" s="457" t="s">
        <v>22</v>
      </c>
      <c r="D22" s="892">
        <v>43411</v>
      </c>
      <c r="E22" s="230"/>
      <c r="F22" s="230"/>
      <c r="G22" s="175">
        <v>45.49</v>
      </c>
      <c r="H22" s="110">
        <v>45.49</v>
      </c>
      <c r="I22" s="712">
        <f>DEPENSES!$H22*1.2</f>
        <v>54.588000000000001</v>
      </c>
      <c r="J22" s="712">
        <f>DEPENSES!$H22+DEPENSES!$I22</f>
        <v>100.078</v>
      </c>
      <c r="K22" s="713"/>
      <c r="L22" s="714"/>
      <c r="M22" s="715"/>
      <c r="N22" s="716"/>
    </row>
    <row r="23" spans="1:14" s="704" customFormat="1" ht="38.25" customHeight="1" x14ac:dyDescent="0.3">
      <c r="A23" s="916" t="s">
        <v>15</v>
      </c>
      <c r="B23" s="298" t="s">
        <v>83</v>
      </c>
      <c r="C23" s="457" t="s">
        <v>22</v>
      </c>
      <c r="D23" s="892">
        <v>43433</v>
      </c>
      <c r="E23" s="230"/>
      <c r="F23" s="230"/>
      <c r="G23" s="100" t="s">
        <v>133</v>
      </c>
      <c r="H23" s="110">
        <v>0</v>
      </c>
      <c r="I23" s="712">
        <f>DEPENSES!$H23*1.2</f>
        <v>0</v>
      </c>
      <c r="J23" s="712">
        <f>DEPENSES!$H23+DEPENSES!$I23</f>
        <v>0</v>
      </c>
      <c r="K23" s="713"/>
      <c r="L23" s="714"/>
      <c r="M23" s="715"/>
      <c r="N23" s="716"/>
    </row>
    <row r="24" spans="1:14" s="704" customFormat="1" ht="38.25" customHeight="1" x14ac:dyDescent="0.2">
      <c r="A24" s="916" t="s">
        <v>15</v>
      </c>
      <c r="B24" s="298" t="s">
        <v>66</v>
      </c>
      <c r="C24" s="457" t="s">
        <v>0</v>
      </c>
      <c r="D24" s="892">
        <v>43420</v>
      </c>
      <c r="E24" s="230"/>
      <c r="F24" s="230"/>
      <c r="G24" s="106">
        <v>171</v>
      </c>
      <c r="H24" s="110">
        <v>171</v>
      </c>
      <c r="I24" s="712">
        <f>DEPENSES!$H24*1.2</f>
        <v>205.2</v>
      </c>
      <c r="J24" s="712">
        <f>DEPENSES!$H24+DEPENSES!$I24</f>
        <v>376.2</v>
      </c>
      <c r="K24" s="713"/>
      <c r="L24" s="714"/>
      <c r="M24" s="715"/>
      <c r="N24" s="716"/>
    </row>
    <row r="25" spans="1:14" s="704" customFormat="1" ht="38.25" customHeight="1" x14ac:dyDescent="0.3">
      <c r="A25" s="916" t="s">
        <v>15</v>
      </c>
      <c r="B25" s="298" t="s">
        <v>66</v>
      </c>
      <c r="C25" s="457" t="s">
        <v>0</v>
      </c>
      <c r="D25" s="892">
        <v>43423</v>
      </c>
      <c r="E25" s="230"/>
      <c r="F25" s="230"/>
      <c r="G25" s="100">
        <f>427.01+5</f>
        <v>432.01</v>
      </c>
      <c r="H25" s="110">
        <v>432.01</v>
      </c>
      <c r="I25" s="712">
        <f>DEPENSES!$H25*1.2</f>
        <v>518.41199999999992</v>
      </c>
      <c r="J25" s="712">
        <f>DEPENSES!$H25+DEPENSES!$I25</f>
        <v>950.42199999999991</v>
      </c>
      <c r="K25" s="713"/>
      <c r="L25" s="714"/>
      <c r="M25" s="715"/>
      <c r="N25" s="716"/>
    </row>
    <row r="26" spans="1:14" s="704" customFormat="1" ht="38.25" customHeight="1" x14ac:dyDescent="0.3">
      <c r="A26" s="916" t="s">
        <v>15</v>
      </c>
      <c r="B26" s="298" t="s">
        <v>66</v>
      </c>
      <c r="C26" s="457" t="s">
        <v>0</v>
      </c>
      <c r="D26" s="892">
        <v>43423</v>
      </c>
      <c r="E26" s="230"/>
      <c r="F26" s="230"/>
      <c r="G26" s="100">
        <v>349.24</v>
      </c>
      <c r="H26" s="110">
        <v>349.24</v>
      </c>
      <c r="I26" s="712">
        <f>DEPENSES!$H26*1.2</f>
        <v>419.08800000000002</v>
      </c>
      <c r="J26" s="712">
        <f>DEPENSES!$H26+DEPENSES!$I26</f>
        <v>768.32799999999997</v>
      </c>
      <c r="K26" s="713"/>
      <c r="L26" s="714"/>
      <c r="M26" s="715"/>
      <c r="N26" s="716"/>
    </row>
    <row r="27" spans="1:14" s="704" customFormat="1" ht="38.25" customHeight="1" x14ac:dyDescent="0.3">
      <c r="A27" s="916" t="s">
        <v>15</v>
      </c>
      <c r="B27" s="298" t="s">
        <v>66</v>
      </c>
      <c r="C27" s="457" t="s">
        <v>0</v>
      </c>
      <c r="D27" s="892">
        <v>43423</v>
      </c>
      <c r="E27" s="230"/>
      <c r="F27" s="230"/>
      <c r="G27" s="100">
        <f>338.02+5</f>
        <v>343.02</v>
      </c>
      <c r="H27" s="110">
        <v>343.02</v>
      </c>
      <c r="I27" s="712">
        <f>DEPENSES!$H27*1.2</f>
        <v>411.62399999999997</v>
      </c>
      <c r="J27" s="712">
        <f>DEPENSES!$H27+DEPENSES!$I27</f>
        <v>754.64400000000001</v>
      </c>
      <c r="K27" s="713"/>
      <c r="L27" s="714"/>
      <c r="M27" s="715"/>
      <c r="N27" s="716"/>
    </row>
    <row r="28" spans="1:14" s="704" customFormat="1" ht="38.25" customHeight="1" x14ac:dyDescent="0.3">
      <c r="A28" s="916" t="s">
        <v>15</v>
      </c>
      <c r="B28" s="298" t="s">
        <v>66</v>
      </c>
      <c r="C28" s="457" t="s">
        <v>0</v>
      </c>
      <c r="D28" s="892">
        <v>43424</v>
      </c>
      <c r="E28" s="230"/>
      <c r="F28" s="230"/>
      <c r="G28" s="100">
        <f>327.02+5</f>
        <v>332.02</v>
      </c>
      <c r="H28" s="110">
        <v>332.02</v>
      </c>
      <c r="I28" s="712">
        <f>DEPENSES!$H28*1.2</f>
        <v>398.42399999999998</v>
      </c>
      <c r="J28" s="712">
        <f>DEPENSES!$H28+DEPENSES!$I28</f>
        <v>730.44399999999996</v>
      </c>
      <c r="K28" s="713"/>
      <c r="L28" s="714"/>
      <c r="M28" s="715"/>
      <c r="N28" s="716"/>
    </row>
    <row r="29" spans="1:14" s="704" customFormat="1" ht="38.25" customHeight="1" x14ac:dyDescent="0.3">
      <c r="A29" s="916" t="s">
        <v>15</v>
      </c>
      <c r="B29" s="298" t="s">
        <v>66</v>
      </c>
      <c r="C29" s="457" t="s">
        <v>0</v>
      </c>
      <c r="D29" s="892">
        <v>43425</v>
      </c>
      <c r="E29" s="230"/>
      <c r="F29" s="230"/>
      <c r="G29" s="100">
        <f>455.32+5</f>
        <v>460.32</v>
      </c>
      <c r="H29" s="110">
        <v>460.32</v>
      </c>
      <c r="I29" s="712">
        <f>DEPENSES!$H29*1.2</f>
        <v>552.38400000000001</v>
      </c>
      <c r="J29" s="712">
        <f>DEPENSES!$H29+DEPENSES!$I29</f>
        <v>1012.704</v>
      </c>
      <c r="K29" s="713"/>
      <c r="L29" s="714"/>
      <c r="M29" s="715"/>
      <c r="N29" s="716"/>
    </row>
    <row r="30" spans="1:14" s="704" customFormat="1" ht="38.25" customHeight="1" x14ac:dyDescent="0.3">
      <c r="A30" s="916" t="s">
        <v>15</v>
      </c>
      <c r="B30" s="298" t="s">
        <v>66</v>
      </c>
      <c r="C30" s="457" t="s">
        <v>0</v>
      </c>
      <c r="D30" s="892">
        <v>43425</v>
      </c>
      <c r="E30" s="230"/>
      <c r="F30" s="230"/>
      <c r="G30" s="100">
        <v>79.099999999999994</v>
      </c>
      <c r="H30" s="110">
        <v>79.099999999999994</v>
      </c>
      <c r="I30" s="712">
        <f>DEPENSES!$H30*1.2</f>
        <v>94.919999999999987</v>
      </c>
      <c r="J30" s="712">
        <f>DEPENSES!$H30+DEPENSES!$I30</f>
        <v>174.01999999999998</v>
      </c>
      <c r="K30" s="713"/>
      <c r="L30" s="714"/>
      <c r="M30" s="715"/>
      <c r="N30" s="716"/>
    </row>
    <row r="31" spans="1:14" s="704" customFormat="1" ht="38.25" customHeight="1" x14ac:dyDescent="0.3">
      <c r="A31" s="916" t="s">
        <v>15</v>
      </c>
      <c r="B31" s="298" t="s">
        <v>66</v>
      </c>
      <c r="C31" s="457" t="s">
        <v>0</v>
      </c>
      <c r="D31" s="892">
        <v>43426</v>
      </c>
      <c r="E31" s="230"/>
      <c r="F31" s="230"/>
      <c r="G31" s="100">
        <v>188</v>
      </c>
      <c r="H31" s="110">
        <v>188</v>
      </c>
      <c r="I31" s="712">
        <f>DEPENSES!$H31*1.2</f>
        <v>225.6</v>
      </c>
      <c r="J31" s="712">
        <f>DEPENSES!$H31+DEPENSES!$I31</f>
        <v>413.6</v>
      </c>
      <c r="K31" s="713"/>
      <c r="L31" s="714"/>
      <c r="M31" s="715"/>
      <c r="N31" s="716"/>
    </row>
    <row r="32" spans="1:14" s="704" customFormat="1" ht="38.25" customHeight="1" x14ac:dyDescent="0.3">
      <c r="A32" s="916" t="s">
        <v>15</v>
      </c>
      <c r="B32" s="298" t="s">
        <v>66</v>
      </c>
      <c r="C32" s="457" t="s">
        <v>0</v>
      </c>
      <c r="D32" s="892">
        <v>43426</v>
      </c>
      <c r="E32" s="230"/>
      <c r="F32" s="230"/>
      <c r="G32" s="100">
        <v>188</v>
      </c>
      <c r="H32" s="110">
        <v>188</v>
      </c>
      <c r="I32" s="712">
        <f>DEPENSES!$H32*1.2</f>
        <v>225.6</v>
      </c>
      <c r="J32" s="712">
        <f>DEPENSES!$H32+DEPENSES!$I32</f>
        <v>413.6</v>
      </c>
      <c r="K32" s="713"/>
      <c r="L32" s="714"/>
      <c r="M32" s="715"/>
      <c r="N32" s="716"/>
    </row>
    <row r="33" spans="1:14" s="704" customFormat="1" ht="38.25" customHeight="1" x14ac:dyDescent="0.3">
      <c r="A33" s="916" t="s">
        <v>15</v>
      </c>
      <c r="B33" s="298" t="s">
        <v>77</v>
      </c>
      <c r="C33" s="457" t="s">
        <v>22</v>
      </c>
      <c r="D33" s="892">
        <v>43426</v>
      </c>
      <c r="E33" s="230"/>
      <c r="F33" s="230"/>
      <c r="G33" s="100">
        <f>1034.1/1.2</f>
        <v>861.75</v>
      </c>
      <c r="H33" s="110">
        <v>861.75</v>
      </c>
      <c r="I33" s="712">
        <f>DEPENSES!$H33*1.2</f>
        <v>1034.0999999999999</v>
      </c>
      <c r="J33" s="712">
        <f>DEPENSES!$H33+DEPENSES!$I33</f>
        <v>1895.85</v>
      </c>
      <c r="K33" s="713"/>
      <c r="L33" s="714"/>
      <c r="M33" s="715"/>
      <c r="N33" s="716"/>
    </row>
    <row r="34" spans="1:14" s="704" customFormat="1" ht="38.25" customHeight="1" x14ac:dyDescent="0.2">
      <c r="A34" s="916" t="s">
        <v>15</v>
      </c>
      <c r="B34" s="298" t="s">
        <v>66</v>
      </c>
      <c r="C34" s="457" t="s">
        <v>0</v>
      </c>
      <c r="D34" s="892">
        <v>43426</v>
      </c>
      <c r="E34" s="230"/>
      <c r="F34" s="230"/>
      <c r="G34" s="599">
        <f>-43.9</f>
        <v>-43.9</v>
      </c>
      <c r="H34" s="687">
        <v>-43.9</v>
      </c>
      <c r="I34" s="712">
        <f>DEPENSES!$H34*1.2</f>
        <v>-52.68</v>
      </c>
      <c r="J34" s="712">
        <f>DEPENSES!$H34+DEPENSES!$I34</f>
        <v>-96.58</v>
      </c>
      <c r="K34" s="713"/>
      <c r="L34" s="714"/>
      <c r="M34" s="715"/>
      <c r="N34" s="716"/>
    </row>
    <row r="35" spans="1:14" s="704" customFormat="1" ht="38.25" customHeight="1" x14ac:dyDescent="0.2">
      <c r="A35" s="916" t="s">
        <v>15</v>
      </c>
      <c r="B35" s="298" t="s">
        <v>83</v>
      </c>
      <c r="C35" s="457" t="s">
        <v>22</v>
      </c>
      <c r="D35" s="892">
        <v>43426</v>
      </c>
      <c r="E35" s="230"/>
      <c r="F35" s="230"/>
      <c r="G35" s="89">
        <v>2160</v>
      </c>
      <c r="H35" s="110">
        <v>2160</v>
      </c>
      <c r="I35" s="712">
        <f>DEPENSES!$H35*1.2</f>
        <v>2592</v>
      </c>
      <c r="J35" s="712">
        <f>DEPENSES!$H35+DEPENSES!$I35</f>
        <v>4752</v>
      </c>
      <c r="K35" s="713"/>
      <c r="L35" s="714"/>
      <c r="M35" s="715"/>
      <c r="N35" s="716"/>
    </row>
    <row r="36" spans="1:14" s="704" customFormat="1" ht="38.25" customHeight="1" x14ac:dyDescent="0.3">
      <c r="A36" s="916" t="s">
        <v>15</v>
      </c>
      <c r="B36" s="457" t="s">
        <v>62</v>
      </c>
      <c r="C36" s="457" t="s">
        <v>0</v>
      </c>
      <c r="D36" s="892">
        <v>43439</v>
      </c>
      <c r="E36" s="230"/>
      <c r="F36" s="230"/>
      <c r="G36" s="100">
        <v>86.69</v>
      </c>
      <c r="H36" s="110">
        <v>86.69</v>
      </c>
      <c r="I36" s="712">
        <f>DEPENSES!$H36*1.2</f>
        <v>104.02799999999999</v>
      </c>
      <c r="J36" s="712">
        <f>DEPENSES!$H36+DEPENSES!$I36</f>
        <v>190.71799999999999</v>
      </c>
      <c r="K36" s="713"/>
      <c r="L36" s="714"/>
      <c r="M36" s="715"/>
      <c r="N36" s="716"/>
    </row>
    <row r="37" spans="1:14" s="704" customFormat="1" ht="38.25" customHeight="1" x14ac:dyDescent="0.3">
      <c r="A37" s="916" t="s">
        <v>15</v>
      </c>
      <c r="B37" s="457" t="s">
        <v>62</v>
      </c>
      <c r="C37" s="457" t="s">
        <v>0</v>
      </c>
      <c r="D37" s="892">
        <v>43439</v>
      </c>
      <c r="E37" s="230"/>
      <c r="F37" s="230"/>
      <c r="G37" s="100">
        <f>13.2+3+19.8</f>
        <v>36</v>
      </c>
      <c r="H37" s="110">
        <v>36</v>
      </c>
      <c r="I37" s="712">
        <f>DEPENSES!$H37*1.2</f>
        <v>43.199999999999996</v>
      </c>
      <c r="J37" s="712">
        <f>DEPENSES!$H37+DEPENSES!$I37</f>
        <v>79.199999999999989</v>
      </c>
      <c r="K37" s="713"/>
      <c r="L37" s="714"/>
      <c r="M37" s="715"/>
      <c r="N37" s="716"/>
    </row>
    <row r="38" spans="1:14" s="704" customFormat="1" ht="38.25" customHeight="1" x14ac:dyDescent="0.3">
      <c r="A38" s="916" t="s">
        <v>15</v>
      </c>
      <c r="B38" s="457" t="s">
        <v>58</v>
      </c>
      <c r="C38" s="457" t="s">
        <v>22</v>
      </c>
      <c r="D38" s="892">
        <v>43440</v>
      </c>
      <c r="E38" s="230"/>
      <c r="F38" s="230"/>
      <c r="G38" s="100" t="s">
        <v>135</v>
      </c>
      <c r="H38" s="110">
        <v>0</v>
      </c>
      <c r="I38" s="712">
        <f>DEPENSES!$H38*1.2</f>
        <v>0</v>
      </c>
      <c r="J38" s="712">
        <f>DEPENSES!$H38+DEPENSES!$I38</f>
        <v>0</v>
      </c>
      <c r="K38" s="713"/>
      <c r="L38" s="714"/>
      <c r="M38" s="715"/>
      <c r="N38" s="716"/>
    </row>
    <row r="39" spans="1:14" s="704" customFormat="1" ht="38.25" customHeight="1" x14ac:dyDescent="0.3">
      <c r="A39" s="916" t="s">
        <v>15</v>
      </c>
      <c r="B39" s="457" t="s">
        <v>58</v>
      </c>
      <c r="C39" s="457" t="s">
        <v>22</v>
      </c>
      <c r="D39" s="892">
        <v>43440</v>
      </c>
      <c r="E39" s="230"/>
      <c r="F39" s="230"/>
      <c r="G39" s="100" t="s">
        <v>136</v>
      </c>
      <c r="H39" s="110">
        <v>0</v>
      </c>
      <c r="I39" s="712">
        <f>DEPENSES!$H39*1.2</f>
        <v>0</v>
      </c>
      <c r="J39" s="712">
        <f>DEPENSES!$H39+DEPENSES!$I39</f>
        <v>0</v>
      </c>
      <c r="K39" s="713"/>
      <c r="L39" s="714"/>
      <c r="M39" s="715"/>
      <c r="N39" s="716"/>
    </row>
    <row r="40" spans="1:14" s="704" customFormat="1" ht="38.25" customHeight="1" x14ac:dyDescent="0.3">
      <c r="A40" s="916" t="s">
        <v>15</v>
      </c>
      <c r="B40" s="457" t="s">
        <v>58</v>
      </c>
      <c r="C40" s="457" t="s">
        <v>22</v>
      </c>
      <c r="D40" s="892">
        <v>43440</v>
      </c>
      <c r="E40" s="230"/>
      <c r="F40" s="230"/>
      <c r="G40" s="100">
        <v>45.81</v>
      </c>
      <c r="H40" s="110">
        <v>45.81</v>
      </c>
      <c r="I40" s="712">
        <f>DEPENSES!$H40*1.2</f>
        <v>54.972000000000001</v>
      </c>
      <c r="J40" s="712">
        <f>DEPENSES!$H40+DEPENSES!$I40</f>
        <v>100.78200000000001</v>
      </c>
      <c r="K40" s="713"/>
      <c r="L40" s="714"/>
      <c r="M40" s="715"/>
      <c r="N40" s="716"/>
    </row>
    <row r="41" spans="1:14" s="704" customFormat="1" ht="38.25" customHeight="1" x14ac:dyDescent="0.3">
      <c r="A41" s="916" t="s">
        <v>15</v>
      </c>
      <c r="B41" s="457" t="s">
        <v>58</v>
      </c>
      <c r="C41" s="457" t="s">
        <v>22</v>
      </c>
      <c r="D41" s="892">
        <v>43440</v>
      </c>
      <c r="E41" s="230"/>
      <c r="F41" s="230"/>
      <c r="G41" s="100">
        <v>45.81</v>
      </c>
      <c r="H41" s="110">
        <v>45.81</v>
      </c>
      <c r="I41" s="712">
        <f>DEPENSES!$H41*1.2</f>
        <v>54.972000000000001</v>
      </c>
      <c r="J41" s="712">
        <f>DEPENSES!$H41+DEPENSES!$I41</f>
        <v>100.78200000000001</v>
      </c>
      <c r="K41" s="713"/>
      <c r="L41" s="714"/>
      <c r="M41" s="715"/>
      <c r="N41" s="716"/>
    </row>
    <row r="42" spans="1:14" s="704" customFormat="1" ht="38.25" customHeight="1" x14ac:dyDescent="0.3">
      <c r="A42" s="916" t="s">
        <v>15</v>
      </c>
      <c r="B42" s="457" t="s">
        <v>86</v>
      </c>
      <c r="C42" s="457" t="s">
        <v>22</v>
      </c>
      <c r="D42" s="892">
        <v>43454</v>
      </c>
      <c r="E42" s="230"/>
      <c r="F42" s="99"/>
      <c r="G42" s="77">
        <v>119.45</v>
      </c>
      <c r="H42" s="110">
        <v>119.45</v>
      </c>
      <c r="I42" s="712">
        <f>DEPENSES!$H42*1.2</f>
        <v>143.34</v>
      </c>
      <c r="J42" s="712">
        <f>DEPENSES!$H42+DEPENSES!$I42</f>
        <v>262.79000000000002</v>
      </c>
      <c r="K42" s="713"/>
      <c r="L42" s="714"/>
      <c r="M42" s="715"/>
      <c r="N42" s="716"/>
    </row>
    <row r="43" spans="1:14" s="704" customFormat="1" ht="38.25" customHeight="1" thickBot="1" x14ac:dyDescent="0.35">
      <c r="A43" s="916" t="s">
        <v>15</v>
      </c>
      <c r="B43" s="671" t="s">
        <v>66</v>
      </c>
      <c r="C43" s="671" t="s">
        <v>0</v>
      </c>
      <c r="D43" s="894">
        <v>43454</v>
      </c>
      <c r="E43" s="672"/>
      <c r="F43" s="672"/>
      <c r="G43" s="673">
        <v>188</v>
      </c>
      <c r="H43" s="876">
        <v>188</v>
      </c>
      <c r="I43" s="712">
        <f>DEPENSES!$H43*1.2</f>
        <v>225.6</v>
      </c>
      <c r="J43" s="712">
        <f>DEPENSES!$H43+DEPENSES!$I43</f>
        <v>413.6</v>
      </c>
      <c r="K43" s="713"/>
      <c r="L43" s="714"/>
      <c r="M43" s="715"/>
      <c r="N43" s="716"/>
    </row>
    <row r="44" spans="1:14" s="704" customFormat="1" ht="38.25" customHeight="1" x14ac:dyDescent="0.2">
      <c r="A44" s="916" t="s">
        <v>28</v>
      </c>
      <c r="B44" s="298" t="s">
        <v>75</v>
      </c>
      <c r="C44" s="129" t="s">
        <v>22</v>
      </c>
      <c r="D44" s="211">
        <v>43416</v>
      </c>
      <c r="E44" s="213"/>
      <c r="F44" s="212"/>
      <c r="G44" s="573">
        <v>35</v>
      </c>
      <c r="H44" s="100">
        <v>35</v>
      </c>
      <c r="I44" s="100">
        <f>126+17.5</f>
        <v>143.5</v>
      </c>
      <c r="J44" s="100">
        <f t="shared" ref="J44:J45" si="0">IF(H44="","",(H44+I44))</f>
        <v>178.5</v>
      </c>
      <c r="K44" s="600"/>
      <c r="L44" s="164"/>
      <c r="M44" s="130"/>
      <c r="N44" s="127"/>
    </row>
    <row r="45" spans="1:14" s="704" customFormat="1" ht="38.25" customHeight="1" x14ac:dyDescent="0.2">
      <c r="A45" s="916" t="s">
        <v>28</v>
      </c>
      <c r="B45" s="298" t="s">
        <v>51</v>
      </c>
      <c r="C45" s="129" t="s">
        <v>22</v>
      </c>
      <c r="D45" s="98">
        <v>43434</v>
      </c>
      <c r="E45" s="213"/>
      <c r="F45" s="212"/>
      <c r="G45" s="174" t="s">
        <v>132</v>
      </c>
      <c r="H45" s="100">
        <v>0</v>
      </c>
      <c r="I45" s="100">
        <f t="shared" ref="I45" si="1">IF(H45="","",(H45*0.2))</f>
        <v>0</v>
      </c>
      <c r="J45" s="213">
        <f t="shared" si="0"/>
        <v>0</v>
      </c>
      <c r="K45" s="600"/>
      <c r="L45" s="98"/>
      <c r="M45" s="130"/>
      <c r="N45" s="127"/>
    </row>
    <row r="46" spans="1:14" s="704" customFormat="1" ht="38.25" customHeight="1" x14ac:dyDescent="0.2">
      <c r="A46" s="916" t="s">
        <v>28</v>
      </c>
      <c r="B46" s="639" t="s">
        <v>77</v>
      </c>
      <c r="C46" s="651" t="s">
        <v>131</v>
      </c>
      <c r="D46" s="652">
        <v>43420</v>
      </c>
      <c r="E46" s="653"/>
      <c r="F46" s="653"/>
      <c r="G46" s="654"/>
      <c r="H46" s="100">
        <v>0</v>
      </c>
      <c r="I46" s="654">
        <f>IF(H46="","",(H46*0.2))</f>
        <v>0</v>
      </c>
      <c r="J46" s="654">
        <f>IF(H46="","",(H46+I46))</f>
        <v>0</v>
      </c>
      <c r="K46" s="116"/>
      <c r="L46" s="656"/>
      <c r="M46" s="657"/>
      <c r="N46" s="116"/>
    </row>
    <row r="47" spans="1:14" s="704" customFormat="1" ht="38.25" customHeight="1" x14ac:dyDescent="0.2">
      <c r="A47" s="916" t="s">
        <v>96</v>
      </c>
      <c r="B47" s="544"/>
      <c r="C47" s="129" t="s">
        <v>0</v>
      </c>
      <c r="D47" s="545">
        <v>43404</v>
      </c>
      <c r="E47" s="99"/>
      <c r="F47" s="99"/>
      <c r="G47" s="100">
        <v>43.9</v>
      </c>
      <c r="H47" s="104">
        <v>43.9</v>
      </c>
      <c r="I47" s="547">
        <v>0</v>
      </c>
      <c r="J47" s="654">
        <f t="shared" ref="J47:J53" si="2">IF(H47="","",(H47+I47))</f>
        <v>43.9</v>
      </c>
      <c r="K47" s="548"/>
      <c r="L47" s="546"/>
      <c r="M47" s="564"/>
      <c r="N47" s="186"/>
    </row>
    <row r="48" spans="1:14" s="704" customFormat="1" ht="38.25" customHeight="1" x14ac:dyDescent="0.2">
      <c r="A48" s="916" t="s">
        <v>96</v>
      </c>
      <c r="B48" s="544"/>
      <c r="C48" s="129" t="s">
        <v>0</v>
      </c>
      <c r="D48" s="545">
        <v>43404</v>
      </c>
      <c r="E48" s="99"/>
      <c r="F48" s="99"/>
      <c r="G48" s="688">
        <f>-43.9</f>
        <v>-43.9</v>
      </c>
      <c r="H48" s="200">
        <f>-43.9</f>
        <v>-43.9</v>
      </c>
      <c r="I48" s="547">
        <v>0</v>
      </c>
      <c r="J48" s="654">
        <f t="shared" si="2"/>
        <v>-43.9</v>
      </c>
      <c r="K48" s="548"/>
      <c r="L48" s="546"/>
      <c r="M48" s="564"/>
      <c r="N48" s="186"/>
    </row>
    <row r="49" spans="1:14" s="704" customFormat="1" ht="38.25" customHeight="1" x14ac:dyDescent="0.2">
      <c r="A49" s="916" t="s">
        <v>96</v>
      </c>
      <c r="B49" s="544"/>
      <c r="C49" s="129" t="s">
        <v>0</v>
      </c>
      <c r="D49" s="545">
        <v>43404</v>
      </c>
      <c r="E49" s="99"/>
      <c r="F49" s="99"/>
      <c r="G49" s="100">
        <v>97</v>
      </c>
      <c r="H49" s="104">
        <v>97</v>
      </c>
      <c r="I49" s="547">
        <v>0</v>
      </c>
      <c r="J49" s="654">
        <f t="shared" si="2"/>
        <v>97</v>
      </c>
      <c r="K49" s="548"/>
      <c r="L49" s="546"/>
      <c r="M49" s="564"/>
      <c r="N49" s="186"/>
    </row>
    <row r="50" spans="1:14" s="704" customFormat="1" ht="38.25" customHeight="1" x14ac:dyDescent="0.2">
      <c r="A50" s="916" t="s">
        <v>96</v>
      </c>
      <c r="B50" s="544"/>
      <c r="C50" s="129" t="s">
        <v>0</v>
      </c>
      <c r="D50" s="545">
        <v>43404</v>
      </c>
      <c r="E50" s="99"/>
      <c r="F50" s="99"/>
      <c r="G50" s="688">
        <v>-97</v>
      </c>
      <c r="H50" s="200">
        <v>-97</v>
      </c>
      <c r="I50" s="547">
        <v>0</v>
      </c>
      <c r="J50" s="654">
        <f t="shared" si="2"/>
        <v>-97</v>
      </c>
      <c r="K50" s="548"/>
      <c r="L50" s="546"/>
      <c r="M50" s="564"/>
      <c r="N50" s="186"/>
    </row>
    <row r="51" spans="1:14" s="704" customFormat="1" ht="38.25" customHeight="1" x14ac:dyDescent="0.2">
      <c r="A51" s="916" t="s">
        <v>96</v>
      </c>
      <c r="B51" s="544"/>
      <c r="C51" s="129" t="s">
        <v>0</v>
      </c>
      <c r="D51" s="545">
        <v>43404</v>
      </c>
      <c r="E51" s="99"/>
      <c r="F51" s="99"/>
      <c r="G51" s="100">
        <v>188</v>
      </c>
      <c r="H51" s="104">
        <v>188</v>
      </c>
      <c r="I51" s="547">
        <v>0</v>
      </c>
      <c r="J51" s="654">
        <f t="shared" si="2"/>
        <v>188</v>
      </c>
      <c r="K51" s="548"/>
      <c r="L51" s="546"/>
      <c r="M51" s="564"/>
      <c r="N51" s="186"/>
    </row>
    <row r="52" spans="1:14" s="704" customFormat="1" ht="38.25" customHeight="1" x14ac:dyDescent="0.2">
      <c r="A52" s="916" t="s">
        <v>96</v>
      </c>
      <c r="B52" s="544"/>
      <c r="C52" s="129" t="s">
        <v>0</v>
      </c>
      <c r="D52" s="545">
        <v>43409</v>
      </c>
      <c r="E52" s="99"/>
      <c r="F52" s="99"/>
      <c r="G52" s="100">
        <v>57</v>
      </c>
      <c r="H52" s="104">
        <v>57</v>
      </c>
      <c r="I52" s="547">
        <v>0</v>
      </c>
      <c r="J52" s="654">
        <f t="shared" si="2"/>
        <v>57</v>
      </c>
      <c r="K52" s="548"/>
      <c r="L52" s="546"/>
      <c r="M52" s="564"/>
      <c r="N52" s="186"/>
    </row>
    <row r="53" spans="1:14" s="704" customFormat="1" ht="38.25" customHeight="1" x14ac:dyDescent="0.2">
      <c r="A53" s="916" t="s">
        <v>96</v>
      </c>
      <c r="B53" s="544"/>
      <c r="C53" s="129" t="s">
        <v>0</v>
      </c>
      <c r="D53" s="545">
        <v>43409</v>
      </c>
      <c r="E53" s="99"/>
      <c r="F53" s="99"/>
      <c r="G53" s="688">
        <v>-57</v>
      </c>
      <c r="H53" s="200">
        <v>-57</v>
      </c>
      <c r="I53" s="547">
        <v>0</v>
      </c>
      <c r="J53" s="654">
        <f t="shared" si="2"/>
        <v>-57</v>
      </c>
      <c r="K53" s="548"/>
      <c r="L53" s="546"/>
      <c r="M53" s="564"/>
      <c r="N53" s="186"/>
    </row>
    <row r="54" spans="1:14" s="704" customFormat="1" ht="38.25" customHeight="1" x14ac:dyDescent="0.2">
      <c r="A54" s="916" t="s">
        <v>96</v>
      </c>
      <c r="B54" s="561"/>
      <c r="C54" s="129" t="s">
        <v>141</v>
      </c>
      <c r="D54" s="562">
        <v>43454</v>
      </c>
      <c r="E54" s="99"/>
      <c r="F54" s="99"/>
      <c r="G54" s="564">
        <v>481.87</v>
      </c>
      <c r="H54" s="565">
        <v>382.64</v>
      </c>
      <c r="I54" s="566">
        <v>0</v>
      </c>
      <c r="J54" s="566">
        <v>70.849999999999994</v>
      </c>
      <c r="K54" s="567"/>
      <c r="L54" s="564"/>
      <c r="M54" s="125"/>
      <c r="N54" s="186"/>
    </row>
    <row r="55" spans="1:14" s="704" customFormat="1" ht="38.25" customHeight="1" x14ac:dyDescent="0.2">
      <c r="A55" s="916" t="s">
        <v>96</v>
      </c>
      <c r="B55" s="561"/>
      <c r="C55" s="129" t="s">
        <v>142</v>
      </c>
      <c r="D55" s="562">
        <v>43454</v>
      </c>
      <c r="E55" s="99"/>
      <c r="F55" s="99"/>
      <c r="G55" s="564">
        <v>514.46</v>
      </c>
      <c r="H55" s="565">
        <f>413.6+8.94</f>
        <v>422.54</v>
      </c>
      <c r="I55" s="566">
        <v>0</v>
      </c>
      <c r="J55" s="566">
        <v>70.849999999999994</v>
      </c>
      <c r="K55" s="567"/>
      <c r="L55" s="564"/>
      <c r="M55" s="125"/>
      <c r="N55" s="186"/>
    </row>
    <row r="56" spans="1:14" s="704" customFormat="1" ht="38.25" customHeight="1" x14ac:dyDescent="0.3">
      <c r="A56" s="916"/>
      <c r="B56" s="706"/>
      <c r="C56" s="707"/>
      <c r="D56" s="708"/>
      <c r="E56" s="709"/>
      <c r="F56" s="710"/>
      <c r="G56" s="711"/>
      <c r="H56" s="711"/>
      <c r="I56" s="712">
        <f>DEPENSES!$H56*1.2</f>
        <v>0</v>
      </c>
      <c r="J56" s="712">
        <f>DEPENSES!$H56+DEPENSES!$I56</f>
        <v>0</v>
      </c>
      <c r="K56" s="713"/>
      <c r="L56" s="714"/>
      <c r="M56" s="715"/>
      <c r="N56" s="716"/>
    </row>
    <row r="57" spans="1:14" s="704" customFormat="1" ht="38.25" customHeight="1" x14ac:dyDescent="0.3">
      <c r="A57" s="916"/>
      <c r="B57" s="706"/>
      <c r="C57" s="707"/>
      <c r="D57" s="708"/>
      <c r="E57" s="709"/>
      <c r="F57" s="710"/>
      <c r="G57" s="711"/>
      <c r="H57" s="711"/>
      <c r="I57" s="712">
        <f>DEPENSES!$H57*1.2</f>
        <v>0</v>
      </c>
      <c r="J57" s="712">
        <f>DEPENSES!$H57+DEPENSES!$I57</f>
        <v>0</v>
      </c>
      <c r="K57" s="713"/>
      <c r="L57" s="714"/>
      <c r="M57" s="715"/>
      <c r="N57" s="716"/>
    </row>
    <row r="58" spans="1:14" s="704" customFormat="1" ht="38.25" customHeight="1" x14ac:dyDescent="0.3">
      <c r="A58" s="916"/>
      <c r="B58" s="706"/>
      <c r="C58" s="707"/>
      <c r="D58" s="708"/>
      <c r="E58" s="709"/>
      <c r="F58" s="710"/>
      <c r="G58" s="711"/>
      <c r="H58" s="711"/>
      <c r="I58" s="712">
        <f>DEPENSES!$H58*1.2</f>
        <v>0</v>
      </c>
      <c r="J58" s="712">
        <f>DEPENSES!$H58+DEPENSES!$I58</f>
        <v>0</v>
      </c>
      <c r="K58" s="713"/>
      <c r="L58" s="714"/>
      <c r="M58" s="715"/>
      <c r="N58" s="716"/>
    </row>
    <row r="59" spans="1:14" s="704" customFormat="1" ht="38.25" customHeight="1" x14ac:dyDescent="0.3">
      <c r="A59" s="916"/>
      <c r="B59" s="706"/>
      <c r="C59" s="707"/>
      <c r="D59" s="708"/>
      <c r="E59" s="709"/>
      <c r="F59" s="710"/>
      <c r="G59" s="711"/>
      <c r="H59" s="711"/>
      <c r="I59" s="712">
        <f>DEPENSES!$H59*1.2</f>
        <v>0</v>
      </c>
      <c r="J59" s="712">
        <f>DEPENSES!$H59+DEPENSES!$I59</f>
        <v>0</v>
      </c>
      <c r="K59" s="713"/>
      <c r="L59" s="714"/>
      <c r="M59" s="715"/>
      <c r="N59" s="716"/>
    </row>
    <row r="60" spans="1:14" s="704" customFormat="1" ht="38.25" customHeight="1" x14ac:dyDescent="0.3">
      <c r="A60" s="916"/>
      <c r="B60" s="706"/>
      <c r="C60" s="707"/>
      <c r="D60" s="708"/>
      <c r="E60" s="709"/>
      <c r="F60" s="710"/>
      <c r="G60" s="711"/>
      <c r="H60" s="711"/>
      <c r="I60" s="712">
        <f>DEPENSES!$H60*1.2</f>
        <v>0</v>
      </c>
      <c r="J60" s="712">
        <f>DEPENSES!$H60+DEPENSES!$I60</f>
        <v>0</v>
      </c>
      <c r="K60" s="713"/>
      <c r="L60" s="714"/>
      <c r="M60" s="715"/>
      <c r="N60" s="716"/>
    </row>
    <row r="61" spans="1:14" s="704" customFormat="1" ht="38.25" customHeight="1" x14ac:dyDescent="0.3">
      <c r="A61" s="916"/>
      <c r="B61" s="706"/>
      <c r="C61" s="707"/>
      <c r="D61" s="708"/>
      <c r="E61" s="709"/>
      <c r="F61" s="710"/>
      <c r="G61" s="711"/>
      <c r="H61" s="711"/>
      <c r="I61" s="712">
        <f>DEPENSES!$H61*1.2</f>
        <v>0</v>
      </c>
      <c r="J61" s="712">
        <f>DEPENSES!$H61+DEPENSES!$I61</f>
        <v>0</v>
      </c>
      <c r="K61" s="713"/>
      <c r="L61" s="714"/>
      <c r="M61" s="715"/>
      <c r="N61" s="716"/>
    </row>
    <row r="62" spans="1:14" s="704" customFormat="1" ht="38.25" customHeight="1" x14ac:dyDescent="0.3">
      <c r="A62" s="916"/>
      <c r="B62" s="706"/>
      <c r="C62" s="707"/>
      <c r="D62" s="708"/>
      <c r="E62" s="709"/>
      <c r="F62" s="710"/>
      <c r="G62" s="711"/>
      <c r="H62" s="711"/>
      <c r="I62" s="712">
        <f>DEPENSES!$H62*1.2</f>
        <v>0</v>
      </c>
      <c r="J62" s="712">
        <f>DEPENSES!$H62+DEPENSES!$I62</f>
        <v>0</v>
      </c>
      <c r="K62" s="713"/>
      <c r="L62" s="714"/>
      <c r="M62" s="715"/>
      <c r="N62" s="716"/>
    </row>
    <row r="63" spans="1:14" s="704" customFormat="1" ht="38.25" customHeight="1" x14ac:dyDescent="0.3">
      <c r="A63" s="916"/>
      <c r="B63" s="706"/>
      <c r="C63" s="707"/>
      <c r="D63" s="708"/>
      <c r="E63" s="709"/>
      <c r="F63" s="710"/>
      <c r="G63" s="711"/>
      <c r="H63" s="711"/>
      <c r="I63" s="712">
        <f>DEPENSES!$H63*1.2</f>
        <v>0</v>
      </c>
      <c r="J63" s="712">
        <f>DEPENSES!$H63+DEPENSES!$I63</f>
        <v>0</v>
      </c>
      <c r="K63" s="713"/>
      <c r="L63" s="714"/>
      <c r="M63" s="715"/>
      <c r="N63" s="716"/>
    </row>
    <row r="64" spans="1:14" s="704" customFormat="1" ht="38.25" customHeight="1" x14ac:dyDescent="0.3">
      <c r="A64" s="916"/>
      <c r="B64" s="706"/>
      <c r="C64" s="707"/>
      <c r="D64" s="708"/>
      <c r="E64" s="709"/>
      <c r="F64" s="710"/>
      <c r="G64" s="711"/>
      <c r="H64" s="711"/>
      <c r="I64" s="712">
        <f>DEPENSES!$H64*1.2</f>
        <v>0</v>
      </c>
      <c r="J64" s="712">
        <f>DEPENSES!$H64+DEPENSES!$I64</f>
        <v>0</v>
      </c>
      <c r="K64" s="713"/>
      <c r="L64" s="714"/>
      <c r="M64" s="715"/>
      <c r="N64" s="716"/>
    </row>
    <row r="65" spans="1:14" s="704" customFormat="1" ht="38.25" customHeight="1" x14ac:dyDescent="0.3">
      <c r="A65" s="916"/>
      <c r="B65" s="706"/>
      <c r="C65" s="707"/>
      <c r="D65" s="708"/>
      <c r="E65" s="709"/>
      <c r="F65" s="710"/>
      <c r="G65" s="711"/>
      <c r="H65" s="711"/>
      <c r="I65" s="712">
        <f>DEPENSES!$H65*1.2</f>
        <v>0</v>
      </c>
      <c r="J65" s="712">
        <f>DEPENSES!$H65+DEPENSES!$I65</f>
        <v>0</v>
      </c>
      <c r="K65" s="713"/>
      <c r="L65" s="714"/>
      <c r="M65" s="715"/>
      <c r="N65" s="716"/>
    </row>
    <row r="66" spans="1:14" s="704" customFormat="1" ht="38.25" customHeight="1" x14ac:dyDescent="0.3">
      <c r="A66" s="916"/>
      <c r="B66" s="706"/>
      <c r="C66" s="707"/>
      <c r="D66" s="708"/>
      <c r="E66" s="709"/>
      <c r="F66" s="710"/>
      <c r="G66" s="711"/>
      <c r="H66" s="711"/>
      <c r="I66" s="712">
        <f>DEPENSES!$H66*1.2</f>
        <v>0</v>
      </c>
      <c r="J66" s="712">
        <f>DEPENSES!$H66+DEPENSES!$I66</f>
        <v>0</v>
      </c>
      <c r="K66" s="713"/>
      <c r="L66" s="714"/>
      <c r="M66" s="715"/>
      <c r="N66" s="716"/>
    </row>
    <row r="67" spans="1:14" s="704" customFormat="1" ht="38.25" customHeight="1" x14ac:dyDescent="0.3">
      <c r="A67" s="916"/>
      <c r="B67" s="706"/>
      <c r="C67" s="707"/>
      <c r="D67" s="708"/>
      <c r="E67" s="709"/>
      <c r="F67" s="710"/>
      <c r="G67" s="711"/>
      <c r="H67" s="711"/>
      <c r="I67" s="712">
        <f>DEPENSES!$H67*1.2</f>
        <v>0</v>
      </c>
      <c r="J67" s="712">
        <f>DEPENSES!$H67+DEPENSES!$I67</f>
        <v>0</v>
      </c>
      <c r="K67" s="713"/>
      <c r="L67" s="714"/>
      <c r="M67" s="715"/>
      <c r="N67" s="716"/>
    </row>
    <row r="68" spans="1:14" s="704" customFormat="1" ht="38.25" customHeight="1" x14ac:dyDescent="0.3">
      <c r="A68" s="916"/>
      <c r="B68" s="706"/>
      <c r="C68" s="707"/>
      <c r="D68" s="708"/>
      <c r="E68" s="709"/>
      <c r="F68" s="710"/>
      <c r="G68" s="711"/>
      <c r="H68" s="711"/>
      <c r="I68" s="712">
        <f>DEPENSES!$H68*1.2</f>
        <v>0</v>
      </c>
      <c r="J68" s="712">
        <f>DEPENSES!$H68+DEPENSES!$I68</f>
        <v>0</v>
      </c>
      <c r="K68" s="713"/>
      <c r="L68" s="714"/>
      <c r="M68" s="715"/>
      <c r="N68" s="716"/>
    </row>
    <row r="69" spans="1:14" s="704" customFormat="1" ht="38.25" customHeight="1" x14ac:dyDescent="0.3">
      <c r="A69" s="916"/>
      <c r="B69" s="706"/>
      <c r="C69" s="707"/>
      <c r="D69" s="708"/>
      <c r="E69" s="709"/>
      <c r="F69" s="710"/>
      <c r="G69" s="711"/>
      <c r="H69" s="711"/>
      <c r="I69" s="712">
        <f>DEPENSES!$H69*1.2</f>
        <v>0</v>
      </c>
      <c r="J69" s="712">
        <f>DEPENSES!$H69+DEPENSES!$I69</f>
        <v>0</v>
      </c>
      <c r="K69" s="713"/>
      <c r="L69" s="714"/>
      <c r="M69" s="715"/>
      <c r="N69" s="716"/>
    </row>
    <row r="70" spans="1:14" s="704" customFormat="1" ht="38.25" customHeight="1" x14ac:dyDescent="0.3">
      <c r="A70" s="916"/>
      <c r="B70" s="706"/>
      <c r="C70" s="707"/>
      <c r="D70" s="708"/>
      <c r="E70" s="709"/>
      <c r="F70" s="710"/>
      <c r="G70" s="711"/>
      <c r="H70" s="711"/>
      <c r="I70" s="712">
        <f>DEPENSES!$H70*1.2</f>
        <v>0</v>
      </c>
      <c r="J70" s="712">
        <f>DEPENSES!$H70+DEPENSES!$I70</f>
        <v>0</v>
      </c>
      <c r="K70" s="713"/>
      <c r="L70" s="714"/>
      <c r="M70" s="715"/>
      <c r="N70" s="716"/>
    </row>
    <row r="71" spans="1:14" s="704" customFormat="1" ht="38.25" customHeight="1" x14ac:dyDescent="0.3">
      <c r="A71" s="916"/>
      <c r="B71" s="706"/>
      <c r="C71" s="707"/>
      <c r="D71" s="708"/>
      <c r="E71" s="709"/>
      <c r="F71" s="710"/>
      <c r="G71" s="711"/>
      <c r="H71" s="711"/>
      <c r="I71" s="712">
        <f>DEPENSES!$H71*1.2</f>
        <v>0</v>
      </c>
      <c r="J71" s="712">
        <f>DEPENSES!$H71+DEPENSES!$I71</f>
        <v>0</v>
      </c>
      <c r="K71" s="713"/>
      <c r="L71" s="714"/>
      <c r="M71" s="715"/>
      <c r="N71" s="716"/>
    </row>
    <row r="72" spans="1:14" s="704" customFormat="1" ht="38.25" customHeight="1" x14ac:dyDescent="0.3">
      <c r="A72" s="916"/>
      <c r="B72" s="706"/>
      <c r="C72" s="707"/>
      <c r="D72" s="708"/>
      <c r="E72" s="709"/>
      <c r="F72" s="710"/>
      <c r="G72" s="711"/>
      <c r="H72" s="711"/>
      <c r="I72" s="712">
        <f>DEPENSES!$H72*1.2</f>
        <v>0</v>
      </c>
      <c r="J72" s="712">
        <f>DEPENSES!$H72+DEPENSES!$I72</f>
        <v>0</v>
      </c>
      <c r="K72" s="713"/>
      <c r="L72" s="714"/>
      <c r="M72" s="715"/>
      <c r="N72" s="716"/>
    </row>
    <row r="73" spans="1:14" s="704" customFormat="1" ht="38.25" customHeight="1" x14ac:dyDescent="0.3">
      <c r="A73" s="916"/>
      <c r="B73" s="706"/>
      <c r="C73" s="707"/>
      <c r="D73" s="708"/>
      <c r="E73" s="709"/>
      <c r="F73" s="710"/>
      <c r="G73" s="711"/>
      <c r="H73" s="711"/>
      <c r="I73" s="712">
        <f>DEPENSES!$H73*1.2</f>
        <v>0</v>
      </c>
      <c r="J73" s="712">
        <f>DEPENSES!$H73+DEPENSES!$I73</f>
        <v>0</v>
      </c>
      <c r="K73" s="713"/>
      <c r="L73" s="714"/>
      <c r="M73" s="715"/>
      <c r="N73" s="716"/>
    </row>
    <row r="74" spans="1:14" s="704" customFormat="1" ht="38.25" customHeight="1" x14ac:dyDescent="0.3">
      <c r="A74" s="916"/>
      <c r="B74" s="706"/>
      <c r="C74" s="707"/>
      <c r="D74" s="708"/>
      <c r="E74" s="709"/>
      <c r="F74" s="710"/>
      <c r="G74" s="711"/>
      <c r="H74" s="711"/>
      <c r="I74" s="712">
        <f>DEPENSES!$H74*1.2</f>
        <v>0</v>
      </c>
      <c r="J74" s="712">
        <f>DEPENSES!$H74+DEPENSES!$I74</f>
        <v>0</v>
      </c>
      <c r="K74" s="713"/>
      <c r="L74" s="714"/>
      <c r="M74" s="715"/>
      <c r="N74" s="716"/>
    </row>
    <row r="75" spans="1:14" s="704" customFormat="1" ht="38.25" customHeight="1" x14ac:dyDescent="0.3">
      <c r="A75" s="916"/>
      <c r="B75" s="706"/>
      <c r="C75" s="707"/>
      <c r="D75" s="708"/>
      <c r="E75" s="709"/>
      <c r="F75" s="710"/>
      <c r="G75" s="711"/>
      <c r="H75" s="711"/>
      <c r="I75" s="712">
        <f>DEPENSES!$H75*1.2</f>
        <v>0</v>
      </c>
      <c r="J75" s="712">
        <f>DEPENSES!$H75+DEPENSES!$I75</f>
        <v>0</v>
      </c>
      <c r="K75" s="713"/>
      <c r="L75" s="714"/>
      <c r="M75" s="715"/>
      <c r="N75" s="716"/>
    </row>
    <row r="76" spans="1:14" s="704" customFormat="1" ht="38.25" customHeight="1" x14ac:dyDescent="0.3">
      <c r="A76" s="916"/>
      <c r="B76" s="706"/>
      <c r="C76" s="707"/>
      <c r="D76" s="708"/>
      <c r="E76" s="709"/>
      <c r="F76" s="710"/>
      <c r="G76" s="711"/>
      <c r="H76" s="711"/>
      <c r="I76" s="712">
        <f>DEPENSES!$H76*1.2</f>
        <v>0</v>
      </c>
      <c r="J76" s="712">
        <f>DEPENSES!$H76+DEPENSES!$I76</f>
        <v>0</v>
      </c>
      <c r="K76" s="713"/>
      <c r="L76" s="714"/>
      <c r="M76" s="715"/>
      <c r="N76" s="716"/>
    </row>
    <row r="77" spans="1:14" s="704" customFormat="1" ht="38.25" customHeight="1" x14ac:dyDescent="0.3">
      <c r="A77" s="916"/>
      <c r="B77" s="706"/>
      <c r="C77" s="707"/>
      <c r="D77" s="708"/>
      <c r="E77" s="709"/>
      <c r="F77" s="710"/>
      <c r="G77" s="711"/>
      <c r="H77" s="711"/>
      <c r="I77" s="712">
        <f>DEPENSES!$H77*1.2</f>
        <v>0</v>
      </c>
      <c r="J77" s="712">
        <f>DEPENSES!$H77+DEPENSES!$I77</f>
        <v>0</v>
      </c>
      <c r="K77" s="713"/>
      <c r="L77" s="714"/>
      <c r="M77" s="715"/>
      <c r="N77" s="716"/>
    </row>
    <row r="78" spans="1:14" s="704" customFormat="1" ht="38.25" customHeight="1" x14ac:dyDescent="0.3">
      <c r="A78" s="916"/>
      <c r="B78" s="706"/>
      <c r="C78" s="707"/>
      <c r="D78" s="708"/>
      <c r="E78" s="709"/>
      <c r="F78" s="710"/>
      <c r="G78" s="711"/>
      <c r="H78" s="711"/>
      <c r="I78" s="712">
        <f>DEPENSES!$H78*1.2</f>
        <v>0</v>
      </c>
      <c r="J78" s="712">
        <f>DEPENSES!$H78+DEPENSES!$I78</f>
        <v>0</v>
      </c>
      <c r="K78" s="713"/>
      <c r="L78" s="714"/>
      <c r="M78" s="715"/>
      <c r="N78" s="716"/>
    </row>
    <row r="79" spans="1:14" s="704" customFormat="1" ht="38.25" customHeight="1" x14ac:dyDescent="0.3">
      <c r="A79" s="916"/>
      <c r="B79" s="706"/>
      <c r="C79" s="707"/>
      <c r="D79" s="708"/>
      <c r="E79" s="709"/>
      <c r="F79" s="710"/>
      <c r="G79" s="711"/>
      <c r="H79" s="711"/>
      <c r="I79" s="712">
        <f>DEPENSES!$H79*1.2</f>
        <v>0</v>
      </c>
      <c r="J79" s="712">
        <f>DEPENSES!$H79+DEPENSES!$I79</f>
        <v>0</v>
      </c>
      <c r="K79" s="713"/>
      <c r="L79" s="714"/>
      <c r="M79" s="715"/>
      <c r="N79" s="716"/>
    </row>
    <row r="80" spans="1:14" s="704" customFormat="1" ht="38.25" customHeight="1" x14ac:dyDescent="0.3">
      <c r="A80" s="916"/>
      <c r="B80" s="706"/>
      <c r="C80" s="707"/>
      <c r="D80" s="708"/>
      <c r="E80" s="709"/>
      <c r="F80" s="710"/>
      <c r="G80" s="711"/>
      <c r="H80" s="711"/>
      <c r="I80" s="712">
        <f>DEPENSES!$H80*1.2</f>
        <v>0</v>
      </c>
      <c r="J80" s="712">
        <f>DEPENSES!$H80+DEPENSES!$I80</f>
        <v>0</v>
      </c>
      <c r="K80" s="713"/>
      <c r="L80" s="714"/>
      <c r="M80" s="715"/>
      <c r="N80" s="716"/>
    </row>
    <row r="81" spans="1:14" s="704" customFormat="1" ht="38.25" customHeight="1" x14ac:dyDescent="0.3">
      <c r="A81" s="916"/>
      <c r="B81" s="706"/>
      <c r="C81" s="707"/>
      <c r="D81" s="708"/>
      <c r="E81" s="709"/>
      <c r="F81" s="710"/>
      <c r="G81" s="711"/>
      <c r="H81" s="711"/>
      <c r="I81" s="712">
        <f>DEPENSES!$H81*1.2</f>
        <v>0</v>
      </c>
      <c r="J81" s="712">
        <f>DEPENSES!$H81+DEPENSES!$I81</f>
        <v>0</v>
      </c>
      <c r="K81" s="713"/>
      <c r="L81" s="714"/>
      <c r="M81" s="715"/>
      <c r="N81" s="716"/>
    </row>
    <row r="82" spans="1:14" s="704" customFormat="1" ht="38.25" customHeight="1" x14ac:dyDescent="0.3">
      <c r="A82" s="916"/>
      <c r="B82" s="706"/>
      <c r="C82" s="707"/>
      <c r="D82" s="708"/>
      <c r="E82" s="709"/>
      <c r="F82" s="710"/>
      <c r="G82" s="711"/>
      <c r="H82" s="711"/>
      <c r="I82" s="712">
        <f>DEPENSES!$H82*1.2</f>
        <v>0</v>
      </c>
      <c r="J82" s="712">
        <f>DEPENSES!$H82+DEPENSES!$I82</f>
        <v>0</v>
      </c>
      <c r="K82" s="713"/>
      <c r="L82" s="714"/>
      <c r="M82" s="715"/>
      <c r="N82" s="716"/>
    </row>
    <row r="83" spans="1:14" s="704" customFormat="1" ht="38.25" customHeight="1" x14ac:dyDescent="0.3">
      <c r="A83" s="916"/>
      <c r="B83" s="706"/>
      <c r="C83" s="707"/>
      <c r="D83" s="708"/>
      <c r="E83" s="709"/>
      <c r="F83" s="710"/>
      <c r="G83" s="711"/>
      <c r="H83" s="711"/>
      <c r="I83" s="712">
        <f>DEPENSES!$H83*1.2</f>
        <v>0</v>
      </c>
      <c r="J83" s="712">
        <f>DEPENSES!$H83+DEPENSES!$I83</f>
        <v>0</v>
      </c>
      <c r="K83" s="713"/>
      <c r="L83" s="714"/>
      <c r="M83" s="715"/>
      <c r="N83" s="716"/>
    </row>
    <row r="84" spans="1:14" s="704" customFormat="1" ht="38.25" customHeight="1" x14ac:dyDescent="0.3">
      <c r="A84" s="916"/>
      <c r="B84" s="706"/>
      <c r="C84" s="707"/>
      <c r="D84" s="708"/>
      <c r="E84" s="709"/>
      <c r="F84" s="710"/>
      <c r="G84" s="711"/>
      <c r="H84" s="711"/>
      <c r="I84" s="712">
        <f>DEPENSES!$H84*1.2</f>
        <v>0</v>
      </c>
      <c r="J84" s="712">
        <f>DEPENSES!$H84+DEPENSES!$I84</f>
        <v>0</v>
      </c>
      <c r="K84" s="713"/>
      <c r="L84" s="714"/>
      <c r="M84" s="715"/>
      <c r="N84" s="716"/>
    </row>
    <row r="85" spans="1:14" s="704" customFormat="1" ht="38.25" customHeight="1" x14ac:dyDescent="0.3">
      <c r="A85" s="916"/>
      <c r="B85" s="706"/>
      <c r="C85" s="707"/>
      <c r="D85" s="708"/>
      <c r="E85" s="709"/>
      <c r="F85" s="710"/>
      <c r="G85" s="711"/>
      <c r="H85" s="711"/>
      <c r="I85" s="712">
        <f>DEPENSES!$H85*1.2</f>
        <v>0</v>
      </c>
      <c r="J85" s="712">
        <f>DEPENSES!$H85+DEPENSES!$I85</f>
        <v>0</v>
      </c>
      <c r="K85" s="713"/>
      <c r="L85" s="714"/>
      <c r="M85" s="715"/>
      <c r="N85" s="716"/>
    </row>
    <row r="86" spans="1:14" s="704" customFormat="1" ht="38.25" customHeight="1" x14ac:dyDescent="0.3">
      <c r="A86" s="705"/>
      <c r="B86" s="706"/>
      <c r="C86" s="707"/>
      <c r="D86" s="708"/>
      <c r="E86" s="709"/>
      <c r="F86" s="710"/>
      <c r="G86" s="711"/>
      <c r="H86" s="711"/>
      <c r="I86" s="712">
        <f>DEPENSES!$H86*1.2</f>
        <v>0</v>
      </c>
      <c r="J86" s="712">
        <f>DEPENSES!$H86+DEPENSES!$I86</f>
        <v>0</v>
      </c>
      <c r="K86" s="713"/>
      <c r="L86" s="714"/>
      <c r="M86" s="715"/>
      <c r="N86" s="716"/>
    </row>
    <row r="87" spans="1:14" s="704" customFormat="1" ht="38.25" customHeight="1" x14ac:dyDescent="0.3">
      <c r="A87" s="705"/>
      <c r="B87" s="706"/>
      <c r="C87" s="707"/>
      <c r="D87" s="708"/>
      <c r="E87" s="709"/>
      <c r="F87" s="710"/>
      <c r="G87" s="711"/>
      <c r="H87" s="711"/>
      <c r="I87" s="712">
        <f>DEPENSES!$H87*1.2</f>
        <v>0</v>
      </c>
      <c r="J87" s="712">
        <f>DEPENSES!$H87+DEPENSES!$I87</f>
        <v>0</v>
      </c>
      <c r="K87" s="713"/>
      <c r="L87" s="714"/>
      <c r="M87" s="715"/>
      <c r="N87" s="716"/>
    </row>
    <row r="88" spans="1:14" s="704" customFormat="1" ht="38.25" customHeight="1" x14ac:dyDescent="0.3">
      <c r="A88" s="705"/>
      <c r="B88" s="706"/>
      <c r="C88" s="707"/>
      <c r="D88" s="708"/>
      <c r="E88" s="709"/>
      <c r="F88" s="710"/>
      <c r="G88" s="711"/>
      <c r="H88" s="711"/>
      <c r="I88" s="712">
        <f>DEPENSES!$H88*1.2</f>
        <v>0</v>
      </c>
      <c r="J88" s="712">
        <f>DEPENSES!$H88+DEPENSES!$I88</f>
        <v>0</v>
      </c>
      <c r="K88" s="713"/>
      <c r="L88" s="714"/>
      <c r="M88" s="715"/>
      <c r="N88" s="716"/>
    </row>
    <row r="89" spans="1:14" s="704" customFormat="1" ht="38.25" customHeight="1" x14ac:dyDescent="0.3">
      <c r="A89" s="705"/>
      <c r="B89" s="706"/>
      <c r="C89" s="707"/>
      <c r="D89" s="708"/>
      <c r="E89" s="709"/>
      <c r="F89" s="710"/>
      <c r="G89" s="711"/>
      <c r="H89" s="711"/>
      <c r="I89" s="712">
        <f>DEPENSES!$H89*1.2</f>
        <v>0</v>
      </c>
      <c r="J89" s="712">
        <f>DEPENSES!$H89+DEPENSES!$I89</f>
        <v>0</v>
      </c>
      <c r="K89" s="713"/>
      <c r="L89" s="714"/>
      <c r="M89" s="715"/>
      <c r="N89" s="716"/>
    </row>
    <row r="90" spans="1:14" s="704" customFormat="1" ht="38.25" customHeight="1" x14ac:dyDescent="0.3">
      <c r="A90" s="705"/>
      <c r="B90" s="706"/>
      <c r="C90" s="707"/>
      <c r="D90" s="708"/>
      <c r="E90" s="709"/>
      <c r="F90" s="710"/>
      <c r="G90" s="711"/>
      <c r="H90" s="711"/>
      <c r="I90" s="712">
        <f>DEPENSES!$H90*1.2</f>
        <v>0</v>
      </c>
      <c r="J90" s="712">
        <f>DEPENSES!$H90+DEPENSES!$I90</f>
        <v>0</v>
      </c>
      <c r="K90" s="713"/>
      <c r="L90" s="714"/>
      <c r="M90" s="715"/>
      <c r="N90" s="716"/>
    </row>
    <row r="91" spans="1:14" s="704" customFormat="1" ht="38.25" customHeight="1" x14ac:dyDescent="0.3">
      <c r="A91" s="705"/>
      <c r="B91" s="706"/>
      <c r="C91" s="707"/>
      <c r="D91" s="708"/>
      <c r="E91" s="709"/>
      <c r="F91" s="710"/>
      <c r="G91" s="711"/>
      <c r="H91" s="711"/>
      <c r="I91" s="712">
        <f>DEPENSES!$H91*1.2</f>
        <v>0</v>
      </c>
      <c r="J91" s="712">
        <f>DEPENSES!$H91+DEPENSES!$I91</f>
        <v>0</v>
      </c>
      <c r="K91" s="713"/>
      <c r="L91" s="714"/>
      <c r="M91" s="715"/>
      <c r="N91" s="716"/>
    </row>
    <row r="92" spans="1:14" s="704" customFormat="1" ht="38.25" customHeight="1" x14ac:dyDescent="0.3">
      <c r="A92" s="705"/>
      <c r="B92" s="706"/>
      <c r="C92" s="707"/>
      <c r="D92" s="708"/>
      <c r="E92" s="709"/>
      <c r="F92" s="710"/>
      <c r="G92" s="711"/>
      <c r="H92" s="711"/>
      <c r="I92" s="712">
        <f>DEPENSES!$H92*1.2</f>
        <v>0</v>
      </c>
      <c r="J92" s="712">
        <f>DEPENSES!$H92+DEPENSES!$I92</f>
        <v>0</v>
      </c>
      <c r="K92" s="713"/>
      <c r="L92" s="714"/>
      <c r="M92" s="715"/>
      <c r="N92" s="716"/>
    </row>
    <row r="93" spans="1:14" s="704" customFormat="1" ht="38.25" customHeight="1" x14ac:dyDescent="0.3">
      <c r="A93" s="705"/>
      <c r="B93" s="706"/>
      <c r="C93" s="707"/>
      <c r="D93" s="708"/>
      <c r="E93" s="709"/>
      <c r="F93" s="710"/>
      <c r="G93" s="711"/>
      <c r="H93" s="711"/>
      <c r="I93" s="712">
        <f>DEPENSES!$H93*1.2</f>
        <v>0</v>
      </c>
      <c r="J93" s="712">
        <f>DEPENSES!$H93+DEPENSES!$I93</f>
        <v>0</v>
      </c>
      <c r="K93" s="713"/>
      <c r="L93" s="714"/>
      <c r="M93" s="715"/>
      <c r="N93" s="716"/>
    </row>
    <row r="94" spans="1:14" s="704" customFormat="1" ht="38.25" customHeight="1" x14ac:dyDescent="0.3">
      <c r="A94" s="705"/>
      <c r="B94" s="706"/>
      <c r="C94" s="707"/>
      <c r="D94" s="708"/>
      <c r="E94" s="709"/>
      <c r="F94" s="710"/>
      <c r="G94" s="711"/>
      <c r="H94" s="711"/>
      <c r="I94" s="712">
        <f>DEPENSES!$H94*1.2</f>
        <v>0</v>
      </c>
      <c r="J94" s="712">
        <f>DEPENSES!$H94+DEPENSES!$I94</f>
        <v>0</v>
      </c>
      <c r="K94" s="713"/>
      <c r="L94" s="714"/>
      <c r="M94" s="715"/>
      <c r="N94" s="716"/>
    </row>
    <row r="95" spans="1:14" s="704" customFormat="1" ht="38.25" customHeight="1" x14ac:dyDescent="0.3">
      <c r="A95" s="705"/>
      <c r="B95" s="706"/>
      <c r="C95" s="707"/>
      <c r="D95" s="708"/>
      <c r="E95" s="709"/>
      <c r="F95" s="710"/>
      <c r="G95" s="711"/>
      <c r="H95" s="711"/>
      <c r="I95" s="712">
        <f>DEPENSES!$H95*1.2</f>
        <v>0</v>
      </c>
      <c r="J95" s="712">
        <f>DEPENSES!$H95+DEPENSES!$I95</f>
        <v>0</v>
      </c>
      <c r="K95" s="713"/>
      <c r="L95" s="714"/>
      <c r="M95" s="715"/>
      <c r="N95" s="716"/>
    </row>
    <row r="96" spans="1:14" s="704" customFormat="1" ht="38.25" customHeight="1" x14ac:dyDescent="0.3">
      <c r="A96" s="705"/>
      <c r="B96" s="706"/>
      <c r="C96" s="707"/>
      <c r="D96" s="708"/>
      <c r="E96" s="709"/>
      <c r="F96" s="710"/>
      <c r="G96" s="711"/>
      <c r="H96" s="711"/>
      <c r="I96" s="712">
        <f>DEPENSES!$H96*1.2</f>
        <v>0</v>
      </c>
      <c r="J96" s="712">
        <f>DEPENSES!$H96+DEPENSES!$I96</f>
        <v>0</v>
      </c>
      <c r="K96" s="713"/>
      <c r="L96" s="714"/>
      <c r="M96" s="715"/>
      <c r="N96" s="716"/>
    </row>
    <row r="97" spans="1:14" s="704" customFormat="1" ht="38.25" customHeight="1" x14ac:dyDescent="0.3">
      <c r="A97" s="705"/>
      <c r="B97" s="706"/>
      <c r="C97" s="707"/>
      <c r="D97" s="708"/>
      <c r="E97" s="709"/>
      <c r="F97" s="710"/>
      <c r="G97" s="711"/>
      <c r="H97" s="711"/>
      <c r="I97" s="712">
        <f>DEPENSES!$H97*1.2</f>
        <v>0</v>
      </c>
      <c r="J97" s="712">
        <f>DEPENSES!$H97+DEPENSES!$I97</f>
        <v>0</v>
      </c>
      <c r="K97" s="713"/>
      <c r="L97" s="714"/>
      <c r="M97" s="715"/>
      <c r="N97" s="716"/>
    </row>
    <row r="98" spans="1:14" s="704" customFormat="1" ht="38.25" customHeight="1" x14ac:dyDescent="0.3">
      <c r="A98" s="705"/>
      <c r="B98" s="706"/>
      <c r="C98" s="707"/>
      <c r="D98" s="708"/>
      <c r="E98" s="709"/>
      <c r="F98" s="710"/>
      <c r="G98" s="711"/>
      <c r="H98" s="711"/>
      <c r="I98" s="712">
        <f>DEPENSES!$H98*1.2</f>
        <v>0</v>
      </c>
      <c r="J98" s="712">
        <f>DEPENSES!$H98+DEPENSES!$I98</f>
        <v>0</v>
      </c>
      <c r="K98" s="713"/>
      <c r="L98" s="714"/>
      <c r="M98" s="715"/>
      <c r="N98" s="716"/>
    </row>
    <row r="99" spans="1:14" s="704" customFormat="1" ht="38.25" customHeight="1" x14ac:dyDescent="0.3">
      <c r="A99" s="705"/>
      <c r="B99" s="706"/>
      <c r="C99" s="707"/>
      <c r="D99" s="708"/>
      <c r="E99" s="709"/>
      <c r="F99" s="710"/>
      <c r="G99" s="711"/>
      <c r="H99" s="711"/>
      <c r="I99" s="712">
        <f>DEPENSES!$H99*1.2</f>
        <v>0</v>
      </c>
      <c r="J99" s="712">
        <f>DEPENSES!$H99+DEPENSES!$I99</f>
        <v>0</v>
      </c>
      <c r="K99" s="713"/>
      <c r="L99" s="714"/>
      <c r="M99" s="715"/>
      <c r="N99" s="716"/>
    </row>
    <row r="100" spans="1:14" s="704" customFormat="1" ht="38.25" customHeight="1" x14ac:dyDescent="0.3">
      <c r="A100" s="705"/>
      <c r="B100" s="706"/>
      <c r="C100" s="707"/>
      <c r="D100" s="708"/>
      <c r="E100" s="709"/>
      <c r="F100" s="710"/>
      <c r="G100" s="711"/>
      <c r="H100" s="711"/>
      <c r="I100" s="712">
        <f>DEPENSES!$H100*1.2</f>
        <v>0</v>
      </c>
      <c r="J100" s="712">
        <f>DEPENSES!$H100+DEPENSES!$I100</f>
        <v>0</v>
      </c>
      <c r="K100" s="713"/>
      <c r="L100" s="714"/>
      <c r="M100" s="715"/>
      <c r="N100" s="716"/>
    </row>
    <row r="101" spans="1:14" s="704" customFormat="1" ht="38.25" customHeight="1" x14ac:dyDescent="0.3">
      <c r="A101" s="705"/>
      <c r="B101" s="706"/>
      <c r="C101" s="707"/>
      <c r="D101" s="708"/>
      <c r="E101" s="709"/>
      <c r="F101" s="710"/>
      <c r="G101" s="711"/>
      <c r="H101" s="711"/>
      <c r="I101" s="712">
        <f>DEPENSES!$H101*1.2</f>
        <v>0</v>
      </c>
      <c r="J101" s="712">
        <f>DEPENSES!$H101+DEPENSES!$I101</f>
        <v>0</v>
      </c>
      <c r="K101" s="713"/>
      <c r="L101" s="714"/>
      <c r="M101" s="715"/>
      <c r="N101" s="716"/>
    </row>
    <row r="102" spans="1:14" s="704" customFormat="1" ht="38.25" customHeight="1" x14ac:dyDescent="0.3">
      <c r="A102" s="705"/>
      <c r="B102" s="706"/>
      <c r="C102" s="707"/>
      <c r="D102" s="708"/>
      <c r="E102" s="709"/>
      <c r="F102" s="710"/>
      <c r="G102" s="711"/>
      <c r="H102" s="711"/>
      <c r="I102" s="712">
        <f>DEPENSES!$H102*1.2</f>
        <v>0</v>
      </c>
      <c r="J102" s="712">
        <f>DEPENSES!$H102+DEPENSES!$I102</f>
        <v>0</v>
      </c>
      <c r="K102" s="713"/>
      <c r="L102" s="714"/>
      <c r="M102" s="715"/>
      <c r="N102" s="716"/>
    </row>
    <row r="103" spans="1:14" s="704" customFormat="1" ht="38.25" customHeight="1" x14ac:dyDescent="0.3">
      <c r="A103" s="705"/>
      <c r="B103" s="706"/>
      <c r="C103" s="707"/>
      <c r="D103" s="708"/>
      <c r="E103" s="709"/>
      <c r="F103" s="710"/>
      <c r="G103" s="711"/>
      <c r="H103" s="711"/>
      <c r="I103" s="712">
        <f>DEPENSES!$H103*1.2</f>
        <v>0</v>
      </c>
      <c r="J103" s="712">
        <f>DEPENSES!$H103+DEPENSES!$I103</f>
        <v>0</v>
      </c>
      <c r="K103" s="713"/>
      <c r="L103" s="714"/>
      <c r="M103" s="715"/>
      <c r="N103" s="716"/>
    </row>
    <row r="104" spans="1:14" s="704" customFormat="1" ht="38.25" customHeight="1" x14ac:dyDescent="0.3">
      <c r="A104" s="705"/>
      <c r="B104" s="706"/>
      <c r="C104" s="707"/>
      <c r="D104" s="708"/>
      <c r="E104" s="709"/>
      <c r="F104" s="710"/>
      <c r="G104" s="711"/>
      <c r="H104" s="711"/>
      <c r="I104" s="712">
        <f>DEPENSES!$H104*1.2</f>
        <v>0</v>
      </c>
      <c r="J104" s="712">
        <f>DEPENSES!$H104+DEPENSES!$I104</f>
        <v>0</v>
      </c>
      <c r="K104" s="713"/>
      <c r="L104" s="714"/>
      <c r="M104" s="715"/>
      <c r="N104" s="716"/>
    </row>
    <row r="105" spans="1:14" s="704" customFormat="1" ht="38.25" customHeight="1" x14ac:dyDescent="0.3">
      <c r="A105" s="705"/>
      <c r="B105" s="706"/>
      <c r="C105" s="707"/>
      <c r="D105" s="708"/>
      <c r="E105" s="709"/>
      <c r="F105" s="710"/>
      <c r="G105" s="711"/>
      <c r="H105" s="711"/>
      <c r="I105" s="712">
        <f>DEPENSES!$H105*1.2</f>
        <v>0</v>
      </c>
      <c r="J105" s="712">
        <f>DEPENSES!$H105+DEPENSES!$I105</f>
        <v>0</v>
      </c>
      <c r="K105" s="713"/>
      <c r="L105" s="714"/>
      <c r="M105" s="715"/>
      <c r="N105" s="716"/>
    </row>
    <row r="106" spans="1:14" s="704" customFormat="1" ht="38.25" customHeight="1" x14ac:dyDescent="0.3">
      <c r="A106" s="705"/>
      <c r="B106" s="706"/>
      <c r="C106" s="707"/>
      <c r="D106" s="708"/>
      <c r="E106" s="709"/>
      <c r="F106" s="710"/>
      <c r="G106" s="711"/>
      <c r="H106" s="711"/>
      <c r="I106" s="712">
        <f>DEPENSES!$H106*1.2</f>
        <v>0</v>
      </c>
      <c r="J106" s="712">
        <f>DEPENSES!$H106+DEPENSES!$I106</f>
        <v>0</v>
      </c>
      <c r="K106" s="713"/>
      <c r="L106" s="714"/>
      <c r="M106" s="715"/>
      <c r="N106" s="716"/>
    </row>
    <row r="107" spans="1:14" s="704" customFormat="1" ht="38.25" customHeight="1" x14ac:dyDescent="0.3">
      <c r="A107" s="705"/>
      <c r="B107" s="706"/>
      <c r="C107" s="707"/>
      <c r="D107" s="708"/>
      <c r="E107" s="709"/>
      <c r="F107" s="710"/>
      <c r="G107" s="711"/>
      <c r="H107" s="711"/>
      <c r="I107" s="712">
        <f>DEPENSES!$H107*1.2</f>
        <v>0</v>
      </c>
      <c r="J107" s="712">
        <f>DEPENSES!$H107+DEPENSES!$I107</f>
        <v>0</v>
      </c>
      <c r="K107" s="713"/>
      <c r="L107" s="714"/>
      <c r="M107" s="715"/>
      <c r="N107" s="716"/>
    </row>
    <row r="108" spans="1:14" s="704" customFormat="1" ht="38.25" customHeight="1" x14ac:dyDescent="0.3">
      <c r="A108" s="705"/>
      <c r="B108" s="706"/>
      <c r="C108" s="707"/>
      <c r="D108" s="708"/>
      <c r="E108" s="709"/>
      <c r="F108" s="710"/>
      <c r="G108" s="711"/>
      <c r="H108" s="711"/>
      <c r="I108" s="712">
        <f>DEPENSES!$H108*1.2</f>
        <v>0</v>
      </c>
      <c r="J108" s="712">
        <f>DEPENSES!$H108+DEPENSES!$I108</f>
        <v>0</v>
      </c>
      <c r="K108" s="713"/>
      <c r="L108" s="714"/>
      <c r="M108" s="715"/>
      <c r="N108" s="716"/>
    </row>
    <row r="109" spans="1:14" s="704" customFormat="1" ht="38.25" customHeight="1" x14ac:dyDescent="0.3">
      <c r="A109" s="705"/>
      <c r="B109" s="706"/>
      <c r="C109" s="707"/>
      <c r="D109" s="708"/>
      <c r="E109" s="709"/>
      <c r="F109" s="710"/>
      <c r="G109" s="711"/>
      <c r="H109" s="711"/>
      <c r="I109" s="712">
        <f>DEPENSES!$H109*1.2</f>
        <v>0</v>
      </c>
      <c r="J109" s="712">
        <f>DEPENSES!$H109+DEPENSES!$I109</f>
        <v>0</v>
      </c>
      <c r="K109" s="713"/>
      <c r="L109" s="714"/>
      <c r="M109" s="715"/>
      <c r="N109" s="716"/>
    </row>
    <row r="110" spans="1:14" s="704" customFormat="1" ht="38.25" customHeight="1" x14ac:dyDescent="0.3">
      <c r="A110" s="705"/>
      <c r="B110" s="706"/>
      <c r="C110" s="707"/>
      <c r="D110" s="708"/>
      <c r="E110" s="709"/>
      <c r="F110" s="710"/>
      <c r="G110" s="711"/>
      <c r="H110" s="711"/>
      <c r="I110" s="712">
        <f>DEPENSES!$H110*1.2</f>
        <v>0</v>
      </c>
      <c r="J110" s="712">
        <f>DEPENSES!$H110+DEPENSES!$I110</f>
        <v>0</v>
      </c>
      <c r="K110" s="713"/>
      <c r="L110" s="714"/>
      <c r="M110" s="715"/>
      <c r="N110" s="716"/>
    </row>
    <row r="111" spans="1:14" s="704" customFormat="1" ht="38.25" customHeight="1" x14ac:dyDescent="0.3">
      <c r="A111" s="705"/>
      <c r="B111" s="706"/>
      <c r="C111" s="707"/>
      <c r="D111" s="708"/>
      <c r="E111" s="709"/>
      <c r="F111" s="710"/>
      <c r="G111" s="711"/>
      <c r="H111" s="711"/>
      <c r="I111" s="712">
        <f>DEPENSES!$H111*1.2</f>
        <v>0</v>
      </c>
      <c r="J111" s="712">
        <f>DEPENSES!$H111+DEPENSES!$I111</f>
        <v>0</v>
      </c>
      <c r="K111" s="713"/>
      <c r="L111" s="714"/>
      <c r="M111" s="715"/>
      <c r="N111" s="716"/>
    </row>
    <row r="112" spans="1:14" s="704" customFormat="1" ht="38.25" customHeight="1" x14ac:dyDescent="0.3">
      <c r="A112" s="705"/>
      <c r="B112" s="706"/>
      <c r="C112" s="707"/>
      <c r="D112" s="708"/>
      <c r="E112" s="709"/>
      <c r="F112" s="710"/>
      <c r="G112" s="711"/>
      <c r="H112" s="711"/>
      <c r="I112" s="712">
        <f>DEPENSES!$H112*1.2</f>
        <v>0</v>
      </c>
      <c r="J112" s="712">
        <f>DEPENSES!$H112+DEPENSES!$I112</f>
        <v>0</v>
      </c>
      <c r="K112" s="713"/>
      <c r="L112" s="714"/>
      <c r="M112" s="715"/>
      <c r="N112" s="716"/>
    </row>
    <row r="113" spans="1:14" s="704" customFormat="1" ht="38.25" customHeight="1" x14ac:dyDescent="0.3">
      <c r="A113" s="705"/>
      <c r="B113" s="706"/>
      <c r="C113" s="707"/>
      <c r="D113" s="708"/>
      <c r="E113" s="709"/>
      <c r="F113" s="710"/>
      <c r="G113" s="711"/>
      <c r="H113" s="711"/>
      <c r="I113" s="712">
        <f>DEPENSES!$H113*1.2</f>
        <v>0</v>
      </c>
      <c r="J113" s="712">
        <f>DEPENSES!$H113+DEPENSES!$I113</f>
        <v>0</v>
      </c>
      <c r="K113" s="713"/>
      <c r="L113" s="714"/>
      <c r="M113" s="715"/>
      <c r="N113" s="716"/>
    </row>
    <row r="114" spans="1:14" s="704" customFormat="1" ht="38.25" customHeight="1" x14ac:dyDescent="0.3">
      <c r="A114" s="705"/>
      <c r="B114" s="706"/>
      <c r="C114" s="707"/>
      <c r="D114" s="708"/>
      <c r="E114" s="709"/>
      <c r="F114" s="710"/>
      <c r="G114" s="711"/>
      <c r="H114" s="711"/>
      <c r="I114" s="712">
        <f>DEPENSES!$H114*1.2</f>
        <v>0</v>
      </c>
      <c r="J114" s="712">
        <f>DEPENSES!$H114+DEPENSES!$I114</f>
        <v>0</v>
      </c>
      <c r="K114" s="713"/>
      <c r="L114" s="714"/>
      <c r="M114" s="715"/>
      <c r="N114" s="716"/>
    </row>
    <row r="115" spans="1:14" s="704" customFormat="1" ht="38.25" customHeight="1" x14ac:dyDescent="0.3">
      <c r="A115" s="705"/>
      <c r="B115" s="706"/>
      <c r="C115" s="707"/>
      <c r="D115" s="708"/>
      <c r="E115" s="709"/>
      <c r="F115" s="710"/>
      <c r="G115" s="711"/>
      <c r="H115" s="711"/>
      <c r="I115" s="712">
        <f>DEPENSES!$H115*1.2</f>
        <v>0</v>
      </c>
      <c r="J115" s="712">
        <f>DEPENSES!$H115+DEPENSES!$I115</f>
        <v>0</v>
      </c>
      <c r="K115" s="713"/>
      <c r="L115" s="714"/>
      <c r="M115" s="715"/>
      <c r="N115" s="716"/>
    </row>
    <row r="116" spans="1:14" s="704" customFormat="1" ht="38.25" customHeight="1" x14ac:dyDescent="0.3">
      <c r="A116" s="705"/>
      <c r="B116" s="706"/>
      <c r="C116" s="707"/>
      <c r="D116" s="708"/>
      <c r="E116" s="709"/>
      <c r="F116" s="710"/>
      <c r="G116" s="711"/>
      <c r="H116" s="711"/>
      <c r="I116" s="712">
        <f>DEPENSES!$H116*1.2</f>
        <v>0</v>
      </c>
      <c r="J116" s="712">
        <f>DEPENSES!$H116+DEPENSES!$I116</f>
        <v>0</v>
      </c>
      <c r="K116" s="713"/>
      <c r="L116" s="714"/>
      <c r="M116" s="715"/>
      <c r="N116" s="716"/>
    </row>
    <row r="117" spans="1:14" s="704" customFormat="1" ht="38.25" customHeight="1" x14ac:dyDescent="0.3">
      <c r="A117" s="705"/>
      <c r="B117" s="706"/>
      <c r="C117" s="707"/>
      <c r="D117" s="708"/>
      <c r="E117" s="709"/>
      <c r="F117" s="710"/>
      <c r="G117" s="711"/>
      <c r="H117" s="711"/>
      <c r="I117" s="712">
        <f>DEPENSES!$H117*1.2</f>
        <v>0</v>
      </c>
      <c r="J117" s="712">
        <f>DEPENSES!$H117+DEPENSES!$I117</f>
        <v>0</v>
      </c>
      <c r="K117" s="713"/>
      <c r="L117" s="714"/>
      <c r="M117" s="715"/>
      <c r="N117" s="716"/>
    </row>
    <row r="118" spans="1:14" s="704" customFormat="1" ht="38.25" customHeight="1" x14ac:dyDescent="0.3">
      <c r="A118" s="705"/>
      <c r="B118" s="706"/>
      <c r="C118" s="707"/>
      <c r="D118" s="708"/>
      <c r="E118" s="709"/>
      <c r="F118" s="710"/>
      <c r="G118" s="711"/>
      <c r="H118" s="711"/>
      <c r="I118" s="712">
        <f>DEPENSES!$H118*1.2</f>
        <v>0</v>
      </c>
      <c r="J118" s="712">
        <f>DEPENSES!$H118+DEPENSES!$I118</f>
        <v>0</v>
      </c>
      <c r="K118" s="713"/>
      <c r="L118" s="714"/>
      <c r="M118" s="715"/>
      <c r="N118" s="716"/>
    </row>
    <row r="119" spans="1:14" s="704" customFormat="1" ht="38.25" customHeight="1" x14ac:dyDescent="0.3">
      <c r="A119" s="705"/>
      <c r="B119" s="706"/>
      <c r="C119" s="707"/>
      <c r="D119" s="708"/>
      <c r="E119" s="709"/>
      <c r="F119" s="710"/>
      <c r="G119" s="711"/>
      <c r="H119" s="711"/>
      <c r="I119" s="712">
        <f>DEPENSES!$H119*1.2</f>
        <v>0</v>
      </c>
      <c r="J119" s="712">
        <f>DEPENSES!$H119+DEPENSES!$I119</f>
        <v>0</v>
      </c>
      <c r="K119" s="713"/>
      <c r="L119" s="714"/>
      <c r="M119" s="715"/>
      <c r="N119" s="716"/>
    </row>
    <row r="120" spans="1:14" s="704" customFormat="1" ht="38.25" customHeight="1" x14ac:dyDescent="0.3">
      <c r="A120" s="705"/>
      <c r="B120" s="706"/>
      <c r="C120" s="707"/>
      <c r="D120" s="708"/>
      <c r="E120" s="709"/>
      <c r="F120" s="710"/>
      <c r="G120" s="711"/>
      <c r="H120" s="711"/>
      <c r="I120" s="712">
        <f>DEPENSES!$H120*1.2</f>
        <v>0</v>
      </c>
      <c r="J120" s="712">
        <f>DEPENSES!$H120+DEPENSES!$I120</f>
        <v>0</v>
      </c>
      <c r="K120" s="713"/>
      <c r="L120" s="714"/>
      <c r="M120" s="715"/>
      <c r="N120" s="716"/>
    </row>
    <row r="121" spans="1:14" s="704" customFormat="1" ht="38.25" customHeight="1" x14ac:dyDescent="0.3">
      <c r="A121" s="705"/>
      <c r="B121" s="706"/>
      <c r="C121" s="707"/>
      <c r="D121" s="708"/>
      <c r="E121" s="709"/>
      <c r="F121" s="710"/>
      <c r="G121" s="711"/>
      <c r="H121" s="711"/>
      <c r="I121" s="712">
        <f>DEPENSES!$H121*1.2</f>
        <v>0</v>
      </c>
      <c r="J121" s="712">
        <f>DEPENSES!$H121+DEPENSES!$I121</f>
        <v>0</v>
      </c>
      <c r="K121" s="713"/>
      <c r="L121" s="714"/>
      <c r="M121" s="715"/>
      <c r="N121" s="716"/>
    </row>
    <row r="122" spans="1:14" s="704" customFormat="1" ht="38.25" customHeight="1" x14ac:dyDescent="0.3">
      <c r="A122" s="705"/>
      <c r="B122" s="706"/>
      <c r="C122" s="707"/>
      <c r="D122" s="708"/>
      <c r="E122" s="709"/>
      <c r="F122" s="710"/>
      <c r="G122" s="711"/>
      <c r="H122" s="711"/>
      <c r="I122" s="712">
        <f>DEPENSES!$H122*1.2</f>
        <v>0</v>
      </c>
      <c r="J122" s="712">
        <f>DEPENSES!$H122+DEPENSES!$I122</f>
        <v>0</v>
      </c>
      <c r="K122" s="713"/>
      <c r="L122" s="714"/>
      <c r="M122" s="715"/>
      <c r="N122" s="716"/>
    </row>
    <row r="123" spans="1:14" s="704" customFormat="1" ht="38.25" customHeight="1" x14ac:dyDescent="0.3">
      <c r="A123" s="705"/>
      <c r="B123" s="706"/>
      <c r="C123" s="707"/>
      <c r="D123" s="708"/>
      <c r="E123" s="709"/>
      <c r="F123" s="710"/>
      <c r="G123" s="711"/>
      <c r="H123" s="711"/>
      <c r="I123" s="712">
        <f>DEPENSES!$H123*1.2</f>
        <v>0</v>
      </c>
      <c r="J123" s="712">
        <f>DEPENSES!$H123+DEPENSES!$I123</f>
        <v>0</v>
      </c>
      <c r="K123" s="713"/>
      <c r="L123" s="714"/>
      <c r="M123" s="715"/>
      <c r="N123" s="716"/>
    </row>
    <row r="124" spans="1:14" s="704" customFormat="1" ht="38.25" customHeight="1" x14ac:dyDescent="0.3">
      <c r="A124" s="705"/>
      <c r="B124" s="706"/>
      <c r="C124" s="707"/>
      <c r="D124" s="708"/>
      <c r="E124" s="709"/>
      <c r="F124" s="710"/>
      <c r="G124" s="711"/>
      <c r="H124" s="711"/>
      <c r="I124" s="712">
        <f>DEPENSES!$H124*1.2</f>
        <v>0</v>
      </c>
      <c r="J124" s="712">
        <f>DEPENSES!$H124+DEPENSES!$I124</f>
        <v>0</v>
      </c>
      <c r="K124" s="713"/>
      <c r="L124" s="714"/>
      <c r="M124" s="715"/>
      <c r="N124" s="716"/>
    </row>
    <row r="125" spans="1:14" s="704" customFormat="1" ht="38.25" customHeight="1" x14ac:dyDescent="0.3">
      <c r="A125" s="705"/>
      <c r="B125" s="706"/>
      <c r="C125" s="707"/>
      <c r="D125" s="708"/>
      <c r="E125" s="709"/>
      <c r="F125" s="710"/>
      <c r="G125" s="711"/>
      <c r="H125" s="711"/>
      <c r="I125" s="712">
        <f>DEPENSES!$H125*1.2</f>
        <v>0</v>
      </c>
      <c r="J125" s="712">
        <f>DEPENSES!$H125+DEPENSES!$I125</f>
        <v>0</v>
      </c>
      <c r="K125" s="713"/>
      <c r="L125" s="714"/>
      <c r="M125" s="715"/>
      <c r="N125" s="716"/>
    </row>
    <row r="126" spans="1:14" s="704" customFormat="1" ht="38.25" customHeight="1" x14ac:dyDescent="0.3">
      <c r="A126" s="705"/>
      <c r="B126" s="706"/>
      <c r="C126" s="707"/>
      <c r="D126" s="708"/>
      <c r="E126" s="709"/>
      <c r="F126" s="710"/>
      <c r="G126" s="711"/>
      <c r="H126" s="711"/>
      <c r="I126" s="712">
        <f>DEPENSES!$H126*1.2</f>
        <v>0</v>
      </c>
      <c r="J126" s="712">
        <f>DEPENSES!$H126+DEPENSES!$I126</f>
        <v>0</v>
      </c>
      <c r="K126" s="713"/>
      <c r="L126" s="714"/>
      <c r="M126" s="715"/>
      <c r="N126" s="716"/>
    </row>
    <row r="127" spans="1:14" s="704" customFormat="1" ht="38.25" customHeight="1" x14ac:dyDescent="0.3">
      <c r="A127" s="705"/>
      <c r="B127" s="706"/>
      <c r="C127" s="707"/>
      <c r="D127" s="708"/>
      <c r="E127" s="709"/>
      <c r="F127" s="710"/>
      <c r="G127" s="711"/>
      <c r="H127" s="711"/>
      <c r="I127" s="712">
        <f>DEPENSES!$H127*1.2</f>
        <v>0</v>
      </c>
      <c r="J127" s="712">
        <f>DEPENSES!$H127+DEPENSES!$I127</f>
        <v>0</v>
      </c>
      <c r="K127" s="713"/>
      <c r="L127" s="714"/>
      <c r="M127" s="715"/>
      <c r="N127" s="716"/>
    </row>
    <row r="128" spans="1:14" s="704" customFormat="1" ht="38.25" customHeight="1" x14ac:dyDescent="0.3">
      <c r="A128" s="705"/>
      <c r="B128" s="706"/>
      <c r="C128" s="707"/>
      <c r="D128" s="708"/>
      <c r="E128" s="709"/>
      <c r="F128" s="710"/>
      <c r="G128" s="711"/>
      <c r="H128" s="711"/>
      <c r="I128" s="712">
        <f>DEPENSES!$H128*1.2</f>
        <v>0</v>
      </c>
      <c r="J128" s="712">
        <f>DEPENSES!$H128+DEPENSES!$I128</f>
        <v>0</v>
      </c>
      <c r="K128" s="713"/>
      <c r="L128" s="714"/>
      <c r="M128" s="715"/>
      <c r="N128" s="716"/>
    </row>
    <row r="129" spans="1:14" s="704" customFormat="1" ht="38.25" customHeight="1" x14ac:dyDescent="0.3">
      <c r="A129" s="705"/>
      <c r="B129" s="706"/>
      <c r="C129" s="707"/>
      <c r="D129" s="708"/>
      <c r="E129" s="709"/>
      <c r="F129" s="710"/>
      <c r="G129" s="711"/>
      <c r="H129" s="711"/>
      <c r="I129" s="712">
        <f>DEPENSES!$H129*1.2</f>
        <v>0</v>
      </c>
      <c r="J129" s="712">
        <f>DEPENSES!$H129+DEPENSES!$I129</f>
        <v>0</v>
      </c>
      <c r="K129" s="713"/>
      <c r="L129" s="714"/>
      <c r="M129" s="715"/>
      <c r="N129" s="716"/>
    </row>
    <row r="130" spans="1:14" s="704" customFormat="1" ht="38.25" customHeight="1" x14ac:dyDescent="0.3">
      <c r="A130" s="705"/>
      <c r="B130" s="706"/>
      <c r="C130" s="707"/>
      <c r="D130" s="708"/>
      <c r="E130" s="709"/>
      <c r="F130" s="710"/>
      <c r="G130" s="711"/>
      <c r="H130" s="711"/>
      <c r="I130" s="712">
        <f>DEPENSES!$H130*1.2</f>
        <v>0</v>
      </c>
      <c r="J130" s="712">
        <f>DEPENSES!$H130+DEPENSES!$I130</f>
        <v>0</v>
      </c>
      <c r="K130" s="713"/>
      <c r="L130" s="714"/>
      <c r="M130" s="715"/>
      <c r="N130" s="716"/>
    </row>
    <row r="131" spans="1:14" s="704" customFormat="1" ht="38.25" customHeight="1" x14ac:dyDescent="0.3">
      <c r="A131" s="705"/>
      <c r="B131" s="706"/>
      <c r="C131" s="707"/>
      <c r="D131" s="708"/>
      <c r="E131" s="709"/>
      <c r="F131" s="710"/>
      <c r="G131" s="711"/>
      <c r="H131" s="711"/>
      <c r="I131" s="712">
        <f>DEPENSES!$H131*1.2</f>
        <v>0</v>
      </c>
      <c r="J131" s="712">
        <f>DEPENSES!$H131+DEPENSES!$I131</f>
        <v>0</v>
      </c>
      <c r="K131" s="713"/>
      <c r="L131" s="714"/>
      <c r="M131" s="715"/>
      <c r="N131" s="716"/>
    </row>
    <row r="132" spans="1:14" s="704" customFormat="1" ht="38.25" customHeight="1" x14ac:dyDescent="0.3">
      <c r="A132" s="705"/>
      <c r="B132" s="706"/>
      <c r="C132" s="707"/>
      <c r="D132" s="708"/>
      <c r="E132" s="709"/>
      <c r="F132" s="710"/>
      <c r="G132" s="711"/>
      <c r="H132" s="711"/>
      <c r="I132" s="712">
        <f>DEPENSES!$H132*1.2</f>
        <v>0</v>
      </c>
      <c r="J132" s="712">
        <f>DEPENSES!$H132+DEPENSES!$I132</f>
        <v>0</v>
      </c>
      <c r="K132" s="713"/>
      <c r="L132" s="714"/>
      <c r="M132" s="715"/>
      <c r="N132" s="716"/>
    </row>
    <row r="133" spans="1:14" s="704" customFormat="1" ht="38.25" customHeight="1" x14ac:dyDescent="0.3">
      <c r="A133" s="705"/>
      <c r="B133" s="706"/>
      <c r="C133" s="707"/>
      <c r="D133" s="708"/>
      <c r="E133" s="709"/>
      <c r="F133" s="710"/>
      <c r="G133" s="711"/>
      <c r="H133" s="711"/>
      <c r="I133" s="712">
        <f>DEPENSES!$H133*1.2</f>
        <v>0</v>
      </c>
      <c r="J133" s="712">
        <f>DEPENSES!$H133+DEPENSES!$I133</f>
        <v>0</v>
      </c>
      <c r="K133" s="713"/>
      <c r="L133" s="714"/>
      <c r="M133" s="715"/>
      <c r="N133" s="716"/>
    </row>
    <row r="134" spans="1:14" s="704" customFormat="1" ht="38.25" customHeight="1" x14ac:dyDescent="0.3">
      <c r="A134" s="705"/>
      <c r="B134" s="706"/>
      <c r="C134" s="707"/>
      <c r="D134" s="708"/>
      <c r="E134" s="709"/>
      <c r="F134" s="710"/>
      <c r="G134" s="711"/>
      <c r="H134" s="711"/>
      <c r="I134" s="712">
        <f>DEPENSES!$H134*1.2</f>
        <v>0</v>
      </c>
      <c r="J134" s="712">
        <f>DEPENSES!$H134+DEPENSES!$I134</f>
        <v>0</v>
      </c>
      <c r="K134" s="713"/>
      <c r="L134" s="714"/>
      <c r="M134" s="715"/>
      <c r="N134" s="716"/>
    </row>
    <row r="135" spans="1:14" s="704" customFormat="1" ht="38.25" customHeight="1" x14ac:dyDescent="0.3">
      <c r="A135" s="705"/>
      <c r="B135" s="706"/>
      <c r="C135" s="707"/>
      <c r="D135" s="708"/>
      <c r="E135" s="709"/>
      <c r="F135" s="710"/>
      <c r="G135" s="711"/>
      <c r="H135" s="711"/>
      <c r="I135" s="712">
        <f>DEPENSES!$H135*1.2</f>
        <v>0</v>
      </c>
      <c r="J135" s="712">
        <f>DEPENSES!$H135+DEPENSES!$I135</f>
        <v>0</v>
      </c>
      <c r="K135" s="713"/>
      <c r="L135" s="714"/>
      <c r="M135" s="715"/>
      <c r="N135" s="716"/>
    </row>
    <row r="136" spans="1:14" s="704" customFormat="1" ht="38.25" customHeight="1" x14ac:dyDescent="0.3">
      <c r="A136" s="705"/>
      <c r="B136" s="706"/>
      <c r="C136" s="707"/>
      <c r="D136" s="708"/>
      <c r="E136" s="709"/>
      <c r="F136" s="710"/>
      <c r="G136" s="711"/>
      <c r="H136" s="711"/>
      <c r="I136" s="712">
        <f>DEPENSES!$H136*1.2</f>
        <v>0</v>
      </c>
      <c r="J136" s="712">
        <f>DEPENSES!$H136+DEPENSES!$I136</f>
        <v>0</v>
      </c>
      <c r="K136" s="713"/>
      <c r="L136" s="714"/>
      <c r="M136" s="715"/>
      <c r="N136" s="716"/>
    </row>
    <row r="137" spans="1:14" s="704" customFormat="1" ht="38.25" customHeight="1" x14ac:dyDescent="0.3">
      <c r="A137" s="705"/>
      <c r="B137" s="706"/>
      <c r="C137" s="707"/>
      <c r="D137" s="708"/>
      <c r="E137" s="709"/>
      <c r="F137" s="710"/>
      <c r="G137" s="711"/>
      <c r="H137" s="711"/>
      <c r="I137" s="712">
        <f>DEPENSES!$H137*1.2</f>
        <v>0</v>
      </c>
      <c r="J137" s="712">
        <f>DEPENSES!$H137+DEPENSES!$I137</f>
        <v>0</v>
      </c>
      <c r="K137" s="713"/>
      <c r="L137" s="714"/>
      <c r="M137" s="715"/>
      <c r="N137" s="716"/>
    </row>
    <row r="138" spans="1:14" s="704" customFormat="1" ht="38.25" customHeight="1" x14ac:dyDescent="0.3">
      <c r="A138" s="705"/>
      <c r="B138" s="706"/>
      <c r="C138" s="707"/>
      <c r="D138" s="708"/>
      <c r="E138" s="709"/>
      <c r="F138" s="710"/>
      <c r="G138" s="711"/>
      <c r="H138" s="711"/>
      <c r="I138" s="712">
        <f>DEPENSES!$H138*1.2</f>
        <v>0</v>
      </c>
      <c r="J138" s="712">
        <f>DEPENSES!$H138+DEPENSES!$I138</f>
        <v>0</v>
      </c>
      <c r="K138" s="713"/>
      <c r="L138" s="714"/>
      <c r="M138" s="715"/>
      <c r="N138" s="716"/>
    </row>
    <row r="139" spans="1:14" s="704" customFormat="1" ht="38.25" customHeight="1" x14ac:dyDescent="0.3">
      <c r="A139" s="705"/>
      <c r="B139" s="706"/>
      <c r="C139" s="707"/>
      <c r="D139" s="708"/>
      <c r="E139" s="709"/>
      <c r="F139" s="710"/>
      <c r="G139" s="711"/>
      <c r="H139" s="711"/>
      <c r="I139" s="712">
        <f>DEPENSES!$H139*1.2</f>
        <v>0</v>
      </c>
      <c r="J139" s="712">
        <f>DEPENSES!$H139+DEPENSES!$I139</f>
        <v>0</v>
      </c>
      <c r="K139" s="713"/>
      <c r="L139" s="714"/>
      <c r="M139" s="715"/>
      <c r="N139" s="716"/>
    </row>
    <row r="140" spans="1:14" s="704" customFormat="1" ht="38.25" customHeight="1" x14ac:dyDescent="0.3">
      <c r="A140" s="705"/>
      <c r="B140" s="706"/>
      <c r="C140" s="707"/>
      <c r="D140" s="708"/>
      <c r="E140" s="709"/>
      <c r="F140" s="710"/>
      <c r="G140" s="711"/>
      <c r="H140" s="711"/>
      <c r="I140" s="712">
        <f>DEPENSES!$H140*1.2</f>
        <v>0</v>
      </c>
      <c r="J140" s="712">
        <f>DEPENSES!$H140+DEPENSES!$I140</f>
        <v>0</v>
      </c>
      <c r="K140" s="713"/>
      <c r="L140" s="714"/>
      <c r="M140" s="715"/>
      <c r="N140" s="716"/>
    </row>
    <row r="141" spans="1:14" s="704" customFormat="1" ht="38.25" customHeight="1" x14ac:dyDescent="0.3">
      <c r="A141" s="705"/>
      <c r="B141" s="706"/>
      <c r="C141" s="707"/>
      <c r="D141" s="708"/>
      <c r="E141" s="709"/>
      <c r="F141" s="710"/>
      <c r="G141" s="711"/>
      <c r="H141" s="711"/>
      <c r="I141" s="712">
        <f>DEPENSES!$H141*1.2</f>
        <v>0</v>
      </c>
      <c r="J141" s="712">
        <f>DEPENSES!$H141+DEPENSES!$I141</f>
        <v>0</v>
      </c>
      <c r="K141" s="713"/>
      <c r="L141" s="714"/>
      <c r="M141" s="715"/>
      <c r="N141" s="716"/>
    </row>
    <row r="142" spans="1:14" s="704" customFormat="1" ht="38.25" customHeight="1" x14ac:dyDescent="0.3">
      <c r="A142" s="705"/>
      <c r="B142" s="706"/>
      <c r="C142" s="707"/>
      <c r="D142" s="708"/>
      <c r="E142" s="709"/>
      <c r="F142" s="710"/>
      <c r="G142" s="711"/>
      <c r="H142" s="711"/>
      <c r="I142" s="712">
        <f>DEPENSES!$H142*1.2</f>
        <v>0</v>
      </c>
      <c r="J142" s="712">
        <f>DEPENSES!$H142+DEPENSES!$I142</f>
        <v>0</v>
      </c>
      <c r="K142" s="713"/>
      <c r="L142" s="714"/>
      <c r="M142" s="715"/>
      <c r="N142" s="716"/>
    </row>
    <row r="143" spans="1:14" s="704" customFormat="1" ht="38.25" customHeight="1" x14ac:dyDescent="0.3">
      <c r="A143" s="705"/>
      <c r="B143" s="706"/>
      <c r="C143" s="707"/>
      <c r="D143" s="708"/>
      <c r="E143" s="709"/>
      <c r="F143" s="710"/>
      <c r="G143" s="711"/>
      <c r="H143" s="711"/>
      <c r="I143" s="712">
        <f>DEPENSES!$H143*1.2</f>
        <v>0</v>
      </c>
      <c r="J143" s="712">
        <f>DEPENSES!$H143+DEPENSES!$I143</f>
        <v>0</v>
      </c>
      <c r="K143" s="713"/>
      <c r="L143" s="714"/>
      <c r="M143" s="715"/>
      <c r="N143" s="716"/>
    </row>
    <row r="144" spans="1:14" s="704" customFormat="1" ht="38.25" customHeight="1" x14ac:dyDescent="0.3">
      <c r="A144" s="705"/>
      <c r="B144" s="706"/>
      <c r="C144" s="707"/>
      <c r="D144" s="708"/>
      <c r="E144" s="709"/>
      <c r="F144" s="710"/>
      <c r="G144" s="711"/>
      <c r="H144" s="711"/>
      <c r="I144" s="712">
        <f>DEPENSES!$H144*1.2</f>
        <v>0</v>
      </c>
      <c r="J144" s="712">
        <f>DEPENSES!$H144+DEPENSES!$I144</f>
        <v>0</v>
      </c>
      <c r="K144" s="713"/>
      <c r="L144" s="714"/>
      <c r="M144" s="715"/>
      <c r="N144" s="716"/>
    </row>
    <row r="145" spans="1:14" s="704" customFormat="1" ht="38.25" customHeight="1" x14ac:dyDescent="0.3">
      <c r="A145" s="705"/>
      <c r="B145" s="706"/>
      <c r="C145" s="707"/>
      <c r="D145" s="708"/>
      <c r="E145" s="709"/>
      <c r="F145" s="710"/>
      <c r="G145" s="711"/>
      <c r="H145" s="711"/>
      <c r="I145" s="712">
        <f>DEPENSES!$H145*1.2</f>
        <v>0</v>
      </c>
      <c r="J145" s="712">
        <f>DEPENSES!$H145+DEPENSES!$I145</f>
        <v>0</v>
      </c>
      <c r="K145" s="713"/>
      <c r="L145" s="714"/>
      <c r="M145" s="715"/>
      <c r="N145" s="716"/>
    </row>
    <row r="146" spans="1:14" s="704" customFormat="1" ht="38.25" customHeight="1" x14ac:dyDescent="0.3">
      <c r="A146" s="705"/>
      <c r="B146" s="706"/>
      <c r="C146" s="707"/>
      <c r="D146" s="708"/>
      <c r="E146" s="709"/>
      <c r="F146" s="710"/>
      <c r="G146" s="711"/>
      <c r="H146" s="711"/>
      <c r="I146" s="712">
        <f>DEPENSES!$H146*1.2</f>
        <v>0</v>
      </c>
      <c r="J146" s="712">
        <f>DEPENSES!$H146+DEPENSES!$I146</f>
        <v>0</v>
      </c>
      <c r="K146" s="713"/>
      <c r="L146" s="714"/>
      <c r="M146" s="715"/>
      <c r="N146" s="716"/>
    </row>
    <row r="147" spans="1:14" s="704" customFormat="1" ht="38.25" customHeight="1" x14ac:dyDescent="0.3">
      <c r="A147" s="705"/>
      <c r="B147" s="706"/>
      <c r="C147" s="707"/>
      <c r="D147" s="708"/>
      <c r="E147" s="709"/>
      <c r="F147" s="710"/>
      <c r="G147" s="711"/>
      <c r="H147" s="711"/>
      <c r="I147" s="712">
        <f>DEPENSES!$H147*1.2</f>
        <v>0</v>
      </c>
      <c r="J147" s="712">
        <f>DEPENSES!$H147+DEPENSES!$I147</f>
        <v>0</v>
      </c>
      <c r="K147" s="713"/>
      <c r="L147" s="714"/>
      <c r="M147" s="715"/>
      <c r="N147" s="716"/>
    </row>
    <row r="148" spans="1:14" s="704" customFormat="1" ht="38.25" customHeight="1" x14ac:dyDescent="0.3">
      <c r="A148" s="705"/>
      <c r="B148" s="706"/>
      <c r="C148" s="707"/>
      <c r="D148" s="708"/>
      <c r="E148" s="709"/>
      <c r="F148" s="710"/>
      <c r="G148" s="711"/>
      <c r="H148" s="711"/>
      <c r="I148" s="712">
        <f>DEPENSES!$H148*1.2</f>
        <v>0</v>
      </c>
      <c r="J148" s="712">
        <f>DEPENSES!$H148+DEPENSES!$I148</f>
        <v>0</v>
      </c>
      <c r="K148" s="713"/>
      <c r="L148" s="714"/>
      <c r="M148" s="715"/>
      <c r="N148" s="716"/>
    </row>
    <row r="149" spans="1:14" s="704" customFormat="1" ht="38.25" customHeight="1" x14ac:dyDescent="0.3">
      <c r="A149" s="705"/>
      <c r="B149" s="706"/>
      <c r="C149" s="707"/>
      <c r="D149" s="708"/>
      <c r="E149" s="709"/>
      <c r="F149" s="710"/>
      <c r="G149" s="711"/>
      <c r="H149" s="711"/>
      <c r="I149" s="712">
        <f>DEPENSES!$H149*1.2</f>
        <v>0</v>
      </c>
      <c r="J149" s="712">
        <f>DEPENSES!$H149+DEPENSES!$I149</f>
        <v>0</v>
      </c>
      <c r="K149" s="713"/>
      <c r="L149" s="714"/>
      <c r="M149" s="715"/>
      <c r="N149" s="716"/>
    </row>
    <row r="150" spans="1:14" s="704" customFormat="1" ht="38.25" customHeight="1" x14ac:dyDescent="0.3">
      <c r="A150" s="705"/>
      <c r="B150" s="706"/>
      <c r="C150" s="707"/>
      <c r="D150" s="708"/>
      <c r="E150" s="709"/>
      <c r="F150" s="710"/>
      <c r="G150" s="711"/>
      <c r="H150" s="711"/>
      <c r="I150" s="712">
        <f>DEPENSES!$H150*1.2</f>
        <v>0</v>
      </c>
      <c r="J150" s="712">
        <f>DEPENSES!$H150+DEPENSES!$I150</f>
        <v>0</v>
      </c>
      <c r="K150" s="713"/>
      <c r="L150" s="714"/>
      <c r="M150" s="715"/>
      <c r="N150" s="716"/>
    </row>
    <row r="151" spans="1:14" s="704" customFormat="1" ht="38.25" customHeight="1" x14ac:dyDescent="0.3">
      <c r="A151" s="705"/>
      <c r="B151" s="706"/>
      <c r="C151" s="707"/>
      <c r="D151" s="708"/>
      <c r="E151" s="709"/>
      <c r="F151" s="710"/>
      <c r="G151" s="711"/>
      <c r="H151" s="711"/>
      <c r="I151" s="712">
        <f>DEPENSES!$H151*1.2</f>
        <v>0</v>
      </c>
      <c r="J151" s="712">
        <f>DEPENSES!$H151+DEPENSES!$I151</f>
        <v>0</v>
      </c>
      <c r="K151" s="713"/>
      <c r="L151" s="714"/>
      <c r="M151" s="715"/>
      <c r="N151" s="716"/>
    </row>
    <row r="152" spans="1:14" s="704" customFormat="1" ht="38.25" customHeight="1" x14ac:dyDescent="0.3">
      <c r="A152" s="705"/>
      <c r="B152" s="706"/>
      <c r="C152" s="707"/>
      <c r="D152" s="708"/>
      <c r="E152" s="709"/>
      <c r="F152" s="710"/>
      <c r="G152" s="711"/>
      <c r="H152" s="711"/>
      <c r="I152" s="712">
        <f>DEPENSES!$H152*1.2</f>
        <v>0</v>
      </c>
      <c r="J152" s="712">
        <f>DEPENSES!$H152+DEPENSES!$I152</f>
        <v>0</v>
      </c>
      <c r="K152" s="713"/>
      <c r="L152" s="714"/>
      <c r="M152" s="715"/>
      <c r="N152" s="716"/>
    </row>
    <row r="153" spans="1:14" s="704" customFormat="1" ht="38.25" customHeight="1" x14ac:dyDescent="0.3">
      <c r="A153" s="705"/>
      <c r="B153" s="706"/>
      <c r="C153" s="707"/>
      <c r="D153" s="708"/>
      <c r="E153" s="709"/>
      <c r="F153" s="710"/>
      <c r="G153" s="711"/>
      <c r="H153" s="711"/>
      <c r="I153" s="712">
        <f>DEPENSES!$H153*1.2</f>
        <v>0</v>
      </c>
      <c r="J153" s="712">
        <f>DEPENSES!$H153+DEPENSES!$I153</f>
        <v>0</v>
      </c>
      <c r="K153" s="713"/>
      <c r="L153" s="714"/>
      <c r="M153" s="715"/>
      <c r="N153" s="716"/>
    </row>
    <row r="154" spans="1:14" s="704" customFormat="1" ht="38.25" customHeight="1" x14ac:dyDescent="0.3">
      <c r="A154" s="705"/>
      <c r="B154" s="706"/>
      <c r="C154" s="707"/>
      <c r="D154" s="708"/>
      <c r="E154" s="709"/>
      <c r="F154" s="710"/>
      <c r="G154" s="711"/>
      <c r="H154" s="711"/>
      <c r="I154" s="712">
        <f>DEPENSES!$H154*1.2</f>
        <v>0</v>
      </c>
      <c r="J154" s="712">
        <f>DEPENSES!$H154+DEPENSES!$I154</f>
        <v>0</v>
      </c>
      <c r="K154" s="713"/>
      <c r="L154" s="714"/>
      <c r="M154" s="715"/>
      <c r="N154" s="716"/>
    </row>
    <row r="155" spans="1:14" s="704" customFormat="1" ht="38.25" customHeight="1" x14ac:dyDescent="0.3">
      <c r="A155" s="705"/>
      <c r="B155" s="706"/>
      <c r="C155" s="707"/>
      <c r="D155" s="708"/>
      <c r="E155" s="709"/>
      <c r="F155" s="710"/>
      <c r="G155" s="711"/>
      <c r="H155" s="711"/>
      <c r="I155" s="712">
        <f>DEPENSES!$H155*1.2</f>
        <v>0</v>
      </c>
      <c r="J155" s="712">
        <f>DEPENSES!$H155+DEPENSES!$I155</f>
        <v>0</v>
      </c>
      <c r="K155" s="713"/>
      <c r="L155" s="714"/>
      <c r="M155" s="715"/>
      <c r="N155" s="716"/>
    </row>
    <row r="156" spans="1:14" s="704" customFormat="1" ht="38.25" customHeight="1" x14ac:dyDescent="0.3">
      <c r="A156" s="705"/>
      <c r="B156" s="706"/>
      <c r="C156" s="707"/>
      <c r="D156" s="708"/>
      <c r="E156" s="709"/>
      <c r="F156" s="710"/>
      <c r="G156" s="711"/>
      <c r="H156" s="711"/>
      <c r="I156" s="712">
        <f>DEPENSES!$H156*1.2</f>
        <v>0</v>
      </c>
      <c r="J156" s="712">
        <f>DEPENSES!$H156+DEPENSES!$I156</f>
        <v>0</v>
      </c>
      <c r="K156" s="713"/>
      <c r="L156" s="714"/>
      <c r="M156" s="715"/>
      <c r="N156" s="716"/>
    </row>
    <row r="157" spans="1:14" s="704" customFormat="1" ht="38.25" customHeight="1" x14ac:dyDescent="0.3">
      <c r="A157" s="705"/>
      <c r="B157" s="706"/>
      <c r="C157" s="707"/>
      <c r="D157" s="708"/>
      <c r="E157" s="709"/>
      <c r="F157" s="710"/>
      <c r="G157" s="711"/>
      <c r="H157" s="711"/>
      <c r="I157" s="712">
        <f>DEPENSES!$H157*1.2</f>
        <v>0</v>
      </c>
      <c r="J157" s="712">
        <f>DEPENSES!$H157+DEPENSES!$I157</f>
        <v>0</v>
      </c>
      <c r="K157" s="713"/>
      <c r="L157" s="714"/>
      <c r="M157" s="715"/>
      <c r="N157" s="716"/>
    </row>
    <row r="158" spans="1:14" s="704" customFormat="1" ht="38.25" customHeight="1" x14ac:dyDescent="0.3">
      <c r="A158" s="705"/>
      <c r="B158" s="706"/>
      <c r="C158" s="707"/>
      <c r="D158" s="708"/>
      <c r="E158" s="709"/>
      <c r="F158" s="710"/>
      <c r="G158" s="711"/>
      <c r="H158" s="711"/>
      <c r="I158" s="712">
        <f>DEPENSES!$H158*1.2</f>
        <v>0</v>
      </c>
      <c r="J158" s="712">
        <f>DEPENSES!$H158+DEPENSES!$I158</f>
        <v>0</v>
      </c>
      <c r="K158" s="713"/>
      <c r="L158" s="714"/>
      <c r="M158" s="715"/>
      <c r="N158" s="716"/>
    </row>
    <row r="159" spans="1:14" s="704" customFormat="1" ht="38.25" customHeight="1" x14ac:dyDescent="0.3">
      <c r="A159" s="705"/>
      <c r="B159" s="706"/>
      <c r="C159" s="707"/>
      <c r="D159" s="708"/>
      <c r="E159" s="709"/>
      <c r="F159" s="710"/>
      <c r="G159" s="711"/>
      <c r="H159" s="711"/>
      <c r="I159" s="712">
        <f>DEPENSES!$H159*1.2</f>
        <v>0</v>
      </c>
      <c r="J159" s="712">
        <f>DEPENSES!$H159+DEPENSES!$I159</f>
        <v>0</v>
      </c>
      <c r="K159" s="713"/>
      <c r="L159" s="714"/>
      <c r="M159" s="715"/>
      <c r="N159" s="716"/>
    </row>
    <row r="160" spans="1:14" s="704" customFormat="1" ht="38.25" customHeight="1" x14ac:dyDescent="0.3">
      <c r="A160" s="705"/>
      <c r="B160" s="706"/>
      <c r="C160" s="707"/>
      <c r="D160" s="708"/>
      <c r="E160" s="709"/>
      <c r="F160" s="710"/>
      <c r="G160" s="711"/>
      <c r="H160" s="711"/>
      <c r="I160" s="712">
        <f>DEPENSES!$H160*1.2</f>
        <v>0</v>
      </c>
      <c r="J160" s="712">
        <f>DEPENSES!$H160+DEPENSES!$I160</f>
        <v>0</v>
      </c>
      <c r="K160" s="713"/>
      <c r="L160" s="714"/>
      <c r="M160" s="715"/>
      <c r="N160" s="716"/>
    </row>
    <row r="161" spans="1:14" s="704" customFormat="1" ht="38.25" customHeight="1" x14ac:dyDescent="0.3">
      <c r="A161" s="705"/>
      <c r="B161" s="706"/>
      <c r="C161" s="707"/>
      <c r="D161" s="708"/>
      <c r="E161" s="709"/>
      <c r="F161" s="710"/>
      <c r="G161" s="711"/>
      <c r="H161" s="711"/>
      <c r="I161" s="712">
        <f>DEPENSES!$H161*1.2</f>
        <v>0</v>
      </c>
      <c r="J161" s="712">
        <f>DEPENSES!$H161+DEPENSES!$I161</f>
        <v>0</v>
      </c>
      <c r="K161" s="713"/>
      <c r="L161" s="714"/>
      <c r="M161" s="715"/>
      <c r="N161" s="716"/>
    </row>
    <row r="162" spans="1:14" s="704" customFormat="1" ht="38.25" customHeight="1" x14ac:dyDescent="0.3">
      <c r="A162" s="705"/>
      <c r="B162" s="706"/>
      <c r="C162" s="707"/>
      <c r="D162" s="708"/>
      <c r="E162" s="709"/>
      <c r="F162" s="710"/>
      <c r="G162" s="711"/>
      <c r="H162" s="711"/>
      <c r="I162" s="712">
        <f>DEPENSES!$H162*1.2</f>
        <v>0</v>
      </c>
      <c r="J162" s="712">
        <f>DEPENSES!$H162+DEPENSES!$I162</f>
        <v>0</v>
      </c>
      <c r="K162" s="713"/>
      <c r="L162" s="714"/>
      <c r="M162" s="715"/>
      <c r="N162" s="716"/>
    </row>
    <row r="163" spans="1:14" s="704" customFormat="1" ht="38.25" customHeight="1" x14ac:dyDescent="0.3">
      <c r="A163" s="705"/>
      <c r="B163" s="706"/>
      <c r="C163" s="707"/>
      <c r="D163" s="708"/>
      <c r="E163" s="709"/>
      <c r="F163" s="710"/>
      <c r="G163" s="711"/>
      <c r="H163" s="711"/>
      <c r="I163" s="712">
        <f>DEPENSES!$H163*1.2</f>
        <v>0</v>
      </c>
      <c r="J163" s="712">
        <f>DEPENSES!$H163+DEPENSES!$I163</f>
        <v>0</v>
      </c>
      <c r="K163" s="713"/>
      <c r="L163" s="714"/>
      <c r="M163" s="715"/>
      <c r="N163" s="716"/>
    </row>
    <row r="164" spans="1:14" s="704" customFormat="1" ht="38.25" customHeight="1" x14ac:dyDescent="0.3">
      <c r="A164" s="705"/>
      <c r="B164" s="706"/>
      <c r="C164" s="707"/>
      <c r="D164" s="708"/>
      <c r="E164" s="709"/>
      <c r="F164" s="710"/>
      <c r="G164" s="711"/>
      <c r="H164" s="711"/>
      <c r="I164" s="712">
        <f>DEPENSES!$H164*1.2</f>
        <v>0</v>
      </c>
      <c r="J164" s="712">
        <f>DEPENSES!$H164+DEPENSES!$I164</f>
        <v>0</v>
      </c>
      <c r="K164" s="713"/>
      <c r="L164" s="714"/>
      <c r="M164" s="715"/>
      <c r="N164" s="716"/>
    </row>
    <row r="165" spans="1:14" s="704" customFormat="1" ht="38.25" customHeight="1" x14ac:dyDescent="0.3">
      <c r="A165" s="705"/>
      <c r="B165" s="706"/>
      <c r="C165" s="707"/>
      <c r="D165" s="708"/>
      <c r="E165" s="709"/>
      <c r="F165" s="710"/>
      <c r="G165" s="711"/>
      <c r="H165" s="711"/>
      <c r="I165" s="712">
        <f>DEPENSES!$H165*1.2</f>
        <v>0</v>
      </c>
      <c r="J165" s="712">
        <f>DEPENSES!$H165+DEPENSES!$I165</f>
        <v>0</v>
      </c>
      <c r="K165" s="713"/>
      <c r="L165" s="714"/>
      <c r="M165" s="715"/>
      <c r="N165" s="716"/>
    </row>
    <row r="166" spans="1:14" s="704" customFormat="1" ht="38.25" customHeight="1" x14ac:dyDescent="0.3">
      <c r="A166" s="705"/>
      <c r="B166" s="706"/>
      <c r="C166" s="707"/>
      <c r="D166" s="708"/>
      <c r="E166" s="709"/>
      <c r="F166" s="710"/>
      <c r="G166" s="711"/>
      <c r="H166" s="711"/>
      <c r="I166" s="712">
        <f>DEPENSES!$H166*1.2</f>
        <v>0</v>
      </c>
      <c r="J166" s="712">
        <f>DEPENSES!$H166+DEPENSES!$I166</f>
        <v>0</v>
      </c>
      <c r="K166" s="713"/>
      <c r="L166" s="714"/>
      <c r="M166" s="715"/>
      <c r="N166" s="716"/>
    </row>
    <row r="167" spans="1:14" s="704" customFormat="1" ht="38.25" customHeight="1" x14ac:dyDescent="0.3">
      <c r="A167" s="705"/>
      <c r="B167" s="706"/>
      <c r="C167" s="707"/>
      <c r="D167" s="708"/>
      <c r="E167" s="709"/>
      <c r="F167" s="710"/>
      <c r="G167" s="711"/>
      <c r="H167" s="711"/>
      <c r="I167" s="712">
        <f>DEPENSES!$H167*1.2</f>
        <v>0</v>
      </c>
      <c r="J167" s="712">
        <f>DEPENSES!$H167+DEPENSES!$I167</f>
        <v>0</v>
      </c>
      <c r="K167" s="713"/>
      <c r="L167" s="714"/>
      <c r="M167" s="715"/>
      <c r="N167" s="716"/>
    </row>
    <row r="168" spans="1:14" s="704" customFormat="1" ht="38.25" customHeight="1" x14ac:dyDescent="0.3">
      <c r="A168" s="705"/>
      <c r="B168" s="706"/>
      <c r="C168" s="707"/>
      <c r="D168" s="708"/>
      <c r="E168" s="709"/>
      <c r="F168" s="710"/>
      <c r="G168" s="711"/>
      <c r="H168" s="711"/>
      <c r="I168" s="712">
        <f>DEPENSES!$H168*1.2</f>
        <v>0</v>
      </c>
      <c r="J168" s="712">
        <f>DEPENSES!$H168+DEPENSES!$I168</f>
        <v>0</v>
      </c>
      <c r="K168" s="713"/>
      <c r="L168" s="714"/>
      <c r="M168" s="715"/>
      <c r="N168" s="716"/>
    </row>
    <row r="169" spans="1:14" s="704" customFormat="1" ht="38.25" customHeight="1" x14ac:dyDescent="0.3">
      <c r="A169" s="705"/>
      <c r="B169" s="706"/>
      <c r="C169" s="707"/>
      <c r="D169" s="708"/>
      <c r="E169" s="709"/>
      <c r="F169" s="710"/>
      <c r="G169" s="711"/>
      <c r="H169" s="711"/>
      <c r="I169" s="712">
        <f>DEPENSES!$H169*1.2</f>
        <v>0</v>
      </c>
      <c r="J169" s="712">
        <f>DEPENSES!$H169+DEPENSES!$I169</f>
        <v>0</v>
      </c>
      <c r="K169" s="713"/>
      <c r="L169" s="714"/>
      <c r="M169" s="715"/>
      <c r="N169" s="716"/>
    </row>
    <row r="170" spans="1:14" s="704" customFormat="1" ht="38.25" customHeight="1" x14ac:dyDescent="0.3">
      <c r="A170" s="705"/>
      <c r="B170" s="706"/>
      <c r="C170" s="707"/>
      <c r="D170" s="708"/>
      <c r="E170" s="709"/>
      <c r="F170" s="710"/>
      <c r="G170" s="711"/>
      <c r="H170" s="711"/>
      <c r="I170" s="712">
        <f>DEPENSES!$H170*1.2</f>
        <v>0</v>
      </c>
      <c r="J170" s="712">
        <f>DEPENSES!$H170+DEPENSES!$I170</f>
        <v>0</v>
      </c>
      <c r="K170" s="713"/>
      <c r="L170" s="714"/>
      <c r="M170" s="715"/>
      <c r="N170" s="716"/>
    </row>
    <row r="171" spans="1:14" s="704" customFormat="1" ht="38.25" customHeight="1" x14ac:dyDescent="0.3">
      <c r="A171" s="705"/>
      <c r="B171" s="706"/>
      <c r="C171" s="707"/>
      <c r="D171" s="708"/>
      <c r="E171" s="709"/>
      <c r="F171" s="710"/>
      <c r="G171" s="711"/>
      <c r="H171" s="711"/>
      <c r="I171" s="712">
        <f>DEPENSES!$H171*1.2</f>
        <v>0</v>
      </c>
      <c r="J171" s="712">
        <f>DEPENSES!$H171+DEPENSES!$I171</f>
        <v>0</v>
      </c>
      <c r="K171" s="713"/>
      <c r="L171" s="714"/>
      <c r="M171" s="715"/>
      <c r="N171" s="716"/>
    </row>
    <row r="172" spans="1:14" s="704" customFormat="1" ht="38.25" customHeight="1" x14ac:dyDescent="0.3">
      <c r="A172" s="705"/>
      <c r="B172" s="706"/>
      <c r="C172" s="707"/>
      <c r="D172" s="708"/>
      <c r="E172" s="709"/>
      <c r="F172" s="710"/>
      <c r="G172" s="711"/>
      <c r="H172" s="711"/>
      <c r="I172" s="712">
        <f>DEPENSES!$H172*1.2</f>
        <v>0</v>
      </c>
      <c r="J172" s="712">
        <f>DEPENSES!$H172+DEPENSES!$I172</f>
        <v>0</v>
      </c>
      <c r="K172" s="713"/>
      <c r="L172" s="714"/>
      <c r="M172" s="715"/>
      <c r="N172" s="716"/>
    </row>
    <row r="173" spans="1:14" s="704" customFormat="1" ht="38.25" customHeight="1" x14ac:dyDescent="0.3">
      <c r="A173" s="705"/>
      <c r="B173" s="706"/>
      <c r="C173" s="707"/>
      <c r="D173" s="708"/>
      <c r="E173" s="709"/>
      <c r="F173" s="710"/>
      <c r="G173" s="711"/>
      <c r="H173" s="711"/>
      <c r="I173" s="712">
        <f>DEPENSES!$H173*1.2</f>
        <v>0</v>
      </c>
      <c r="J173" s="712">
        <f>DEPENSES!$H173+DEPENSES!$I173</f>
        <v>0</v>
      </c>
      <c r="K173" s="713"/>
      <c r="L173" s="714"/>
      <c r="M173" s="715"/>
      <c r="N173" s="716"/>
    </row>
    <row r="174" spans="1:14" s="704" customFormat="1" ht="38.25" customHeight="1" x14ac:dyDescent="0.3">
      <c r="A174" s="705"/>
      <c r="B174" s="706"/>
      <c r="C174" s="707"/>
      <c r="D174" s="708"/>
      <c r="E174" s="709"/>
      <c r="F174" s="710"/>
      <c r="G174" s="711"/>
      <c r="H174" s="711"/>
      <c r="I174" s="712">
        <f>DEPENSES!$H174*1.2</f>
        <v>0</v>
      </c>
      <c r="J174" s="712">
        <f>DEPENSES!$H174+DEPENSES!$I174</f>
        <v>0</v>
      </c>
      <c r="K174" s="713"/>
      <c r="L174" s="714"/>
      <c r="M174" s="715"/>
      <c r="N174" s="716"/>
    </row>
    <row r="175" spans="1:14" s="704" customFormat="1" ht="38.25" customHeight="1" x14ac:dyDescent="0.3">
      <c r="A175" s="705"/>
      <c r="B175" s="706"/>
      <c r="C175" s="707"/>
      <c r="D175" s="708"/>
      <c r="E175" s="709"/>
      <c r="F175" s="710"/>
      <c r="G175" s="711"/>
      <c r="H175" s="711"/>
      <c r="I175" s="712">
        <f>DEPENSES!$H175*1.2</f>
        <v>0</v>
      </c>
      <c r="J175" s="712">
        <f>DEPENSES!$H175+DEPENSES!$I175</f>
        <v>0</v>
      </c>
      <c r="K175" s="713"/>
      <c r="L175" s="714"/>
      <c r="M175" s="715"/>
      <c r="N175" s="716"/>
    </row>
    <row r="176" spans="1:14" s="704" customFormat="1" ht="38.25" customHeight="1" x14ac:dyDescent="0.3">
      <c r="A176" s="705"/>
      <c r="B176" s="706"/>
      <c r="C176" s="707"/>
      <c r="D176" s="708"/>
      <c r="E176" s="709"/>
      <c r="F176" s="710"/>
      <c r="G176" s="711"/>
      <c r="H176" s="711"/>
      <c r="I176" s="712">
        <f>DEPENSES!$H176*1.2</f>
        <v>0</v>
      </c>
      <c r="J176" s="712">
        <f>DEPENSES!$H176+DEPENSES!$I176</f>
        <v>0</v>
      </c>
      <c r="K176" s="713"/>
      <c r="L176" s="714"/>
      <c r="M176" s="715"/>
      <c r="N176" s="716"/>
    </row>
    <row r="177" spans="1:14" s="704" customFormat="1" ht="38.25" customHeight="1" x14ac:dyDescent="0.3">
      <c r="A177" s="705"/>
      <c r="B177" s="706"/>
      <c r="C177" s="707"/>
      <c r="D177" s="708"/>
      <c r="E177" s="709"/>
      <c r="F177" s="710"/>
      <c r="G177" s="711"/>
      <c r="H177" s="711"/>
      <c r="I177" s="712">
        <f>DEPENSES!$H177*1.2</f>
        <v>0</v>
      </c>
      <c r="J177" s="712">
        <f>DEPENSES!$H177+DEPENSES!$I177</f>
        <v>0</v>
      </c>
      <c r="K177" s="713"/>
      <c r="L177" s="714"/>
      <c r="M177" s="715"/>
      <c r="N177" s="716"/>
    </row>
    <row r="178" spans="1:14" s="704" customFormat="1" ht="38.25" customHeight="1" x14ac:dyDescent="0.3">
      <c r="A178" s="705"/>
      <c r="B178" s="706"/>
      <c r="C178" s="707"/>
      <c r="D178" s="708"/>
      <c r="E178" s="709"/>
      <c r="F178" s="710"/>
      <c r="G178" s="711"/>
      <c r="H178" s="711"/>
      <c r="I178" s="712">
        <f>DEPENSES!$H178*1.2</f>
        <v>0</v>
      </c>
      <c r="J178" s="712">
        <f>DEPENSES!$H178+DEPENSES!$I178</f>
        <v>0</v>
      </c>
      <c r="K178" s="713"/>
      <c r="L178" s="714"/>
      <c r="M178" s="715"/>
      <c r="N178" s="716"/>
    </row>
    <row r="179" spans="1:14" s="704" customFormat="1" ht="38.25" customHeight="1" x14ac:dyDescent="0.3">
      <c r="A179" s="705"/>
      <c r="B179" s="706"/>
      <c r="C179" s="707"/>
      <c r="D179" s="708"/>
      <c r="E179" s="709"/>
      <c r="F179" s="710"/>
      <c r="G179" s="711"/>
      <c r="H179" s="711"/>
      <c r="I179" s="712">
        <f>DEPENSES!$H179*1.2</f>
        <v>0</v>
      </c>
      <c r="J179" s="712">
        <f>DEPENSES!$H179+DEPENSES!$I179</f>
        <v>0</v>
      </c>
      <c r="K179" s="713"/>
      <c r="L179" s="714"/>
      <c r="M179" s="715"/>
      <c r="N179" s="716"/>
    </row>
    <row r="180" spans="1:14" s="704" customFormat="1" ht="38.25" customHeight="1" x14ac:dyDescent="0.3">
      <c r="A180" s="705"/>
      <c r="B180" s="706"/>
      <c r="C180" s="707"/>
      <c r="D180" s="708"/>
      <c r="E180" s="709"/>
      <c r="F180" s="710"/>
      <c r="G180" s="711"/>
      <c r="H180" s="711"/>
      <c r="I180" s="712">
        <f>DEPENSES!$H180*1.2</f>
        <v>0</v>
      </c>
      <c r="J180" s="712">
        <f>DEPENSES!$H180+DEPENSES!$I180</f>
        <v>0</v>
      </c>
      <c r="K180" s="713"/>
      <c r="L180" s="714"/>
      <c r="M180" s="715"/>
      <c r="N180" s="716"/>
    </row>
    <row r="181" spans="1:14" s="704" customFormat="1" ht="38.25" customHeight="1" x14ac:dyDescent="0.3">
      <c r="A181" s="705"/>
      <c r="B181" s="706"/>
      <c r="C181" s="707"/>
      <c r="D181" s="708"/>
      <c r="E181" s="709"/>
      <c r="F181" s="710"/>
      <c r="G181" s="711"/>
      <c r="H181" s="711"/>
      <c r="I181" s="712">
        <f>DEPENSES!$H181*1.2</f>
        <v>0</v>
      </c>
      <c r="J181" s="712">
        <f>DEPENSES!$H181+DEPENSES!$I181</f>
        <v>0</v>
      </c>
      <c r="K181" s="713"/>
      <c r="L181" s="714"/>
      <c r="M181" s="715"/>
      <c r="N181" s="716"/>
    </row>
    <row r="182" spans="1:14" s="704" customFormat="1" ht="38.25" customHeight="1" x14ac:dyDescent="0.3">
      <c r="A182" s="705"/>
      <c r="B182" s="706"/>
      <c r="C182" s="707"/>
      <c r="D182" s="708"/>
      <c r="E182" s="709"/>
      <c r="F182" s="710"/>
      <c r="G182" s="711"/>
      <c r="H182" s="711"/>
      <c r="I182" s="712">
        <f>DEPENSES!$H182*1.2</f>
        <v>0</v>
      </c>
      <c r="J182" s="712">
        <f>DEPENSES!$H182+DEPENSES!$I182</f>
        <v>0</v>
      </c>
      <c r="K182" s="713"/>
      <c r="L182" s="714"/>
      <c r="M182" s="715"/>
      <c r="N182" s="716"/>
    </row>
    <row r="183" spans="1:14" s="704" customFormat="1" ht="38.25" customHeight="1" x14ac:dyDescent="0.3">
      <c r="A183" s="705"/>
      <c r="B183" s="706"/>
      <c r="C183" s="707"/>
      <c r="D183" s="708"/>
      <c r="E183" s="709"/>
      <c r="F183" s="710"/>
      <c r="G183" s="711"/>
      <c r="H183" s="711"/>
      <c r="I183" s="712">
        <f>DEPENSES!$H183*1.2</f>
        <v>0</v>
      </c>
      <c r="J183" s="712">
        <f>DEPENSES!$H183+DEPENSES!$I183</f>
        <v>0</v>
      </c>
      <c r="K183" s="713"/>
      <c r="L183" s="714"/>
      <c r="M183" s="715"/>
      <c r="N183" s="716"/>
    </row>
    <row r="184" spans="1:14" s="704" customFormat="1" ht="38.25" customHeight="1" x14ac:dyDescent="0.3">
      <c r="A184" s="705"/>
      <c r="B184" s="706"/>
      <c r="C184" s="707"/>
      <c r="D184" s="708"/>
      <c r="E184" s="709"/>
      <c r="F184" s="710"/>
      <c r="G184" s="711"/>
      <c r="H184" s="711"/>
      <c r="I184" s="712">
        <f>DEPENSES!$H184*1.2</f>
        <v>0</v>
      </c>
      <c r="J184" s="712">
        <f>DEPENSES!$H184+DEPENSES!$I184</f>
        <v>0</v>
      </c>
      <c r="K184" s="713"/>
      <c r="L184" s="714"/>
      <c r="M184" s="715"/>
      <c r="N184" s="716"/>
    </row>
    <row r="185" spans="1:14" s="704" customFormat="1" ht="38.25" customHeight="1" x14ac:dyDescent="0.3">
      <c r="A185" s="705"/>
      <c r="B185" s="706"/>
      <c r="C185" s="707"/>
      <c r="D185" s="708"/>
      <c r="E185" s="709"/>
      <c r="F185" s="710"/>
      <c r="G185" s="711"/>
      <c r="H185" s="711"/>
      <c r="I185" s="712">
        <f>DEPENSES!$H185*1.2</f>
        <v>0</v>
      </c>
      <c r="J185" s="712">
        <f>DEPENSES!$H185+DEPENSES!$I185</f>
        <v>0</v>
      </c>
      <c r="K185" s="713"/>
      <c r="L185" s="714"/>
      <c r="M185" s="715"/>
      <c r="N185" s="716"/>
    </row>
    <row r="186" spans="1:14" s="704" customFormat="1" ht="38.25" customHeight="1" x14ac:dyDescent="0.3">
      <c r="A186" s="705"/>
      <c r="B186" s="706"/>
      <c r="C186" s="707"/>
      <c r="D186" s="708"/>
      <c r="E186" s="709"/>
      <c r="F186" s="710"/>
      <c r="G186" s="711"/>
      <c r="H186" s="711"/>
      <c r="I186" s="712">
        <f>DEPENSES!$H186*1.2</f>
        <v>0</v>
      </c>
      <c r="J186" s="712">
        <f>DEPENSES!$H186+DEPENSES!$I186</f>
        <v>0</v>
      </c>
      <c r="K186" s="713"/>
      <c r="L186" s="714"/>
      <c r="M186" s="715"/>
      <c r="N186" s="716"/>
    </row>
    <row r="187" spans="1:14" s="704" customFormat="1" ht="38.25" customHeight="1" x14ac:dyDescent="0.3">
      <c r="A187" s="705"/>
      <c r="B187" s="706"/>
      <c r="C187" s="707"/>
      <c r="D187" s="708"/>
      <c r="E187" s="709"/>
      <c r="F187" s="710"/>
      <c r="G187" s="711"/>
      <c r="H187" s="711"/>
      <c r="I187" s="712">
        <f>DEPENSES!$H187*1.2</f>
        <v>0</v>
      </c>
      <c r="J187" s="712">
        <f>DEPENSES!$H187+DEPENSES!$I187</f>
        <v>0</v>
      </c>
      <c r="K187" s="713"/>
      <c r="L187" s="714"/>
      <c r="M187" s="715"/>
      <c r="N187" s="716"/>
    </row>
    <row r="188" spans="1:14" s="704" customFormat="1" ht="38.25" customHeight="1" x14ac:dyDescent="0.3">
      <c r="A188" s="705"/>
      <c r="B188" s="706"/>
      <c r="C188" s="707"/>
      <c r="D188" s="708"/>
      <c r="E188" s="709"/>
      <c r="F188" s="710"/>
      <c r="G188" s="711"/>
      <c r="H188" s="711"/>
      <c r="I188" s="712">
        <f>DEPENSES!$H188*1.2</f>
        <v>0</v>
      </c>
      <c r="J188" s="712">
        <f>DEPENSES!$H188+DEPENSES!$I188</f>
        <v>0</v>
      </c>
      <c r="K188" s="713"/>
      <c r="L188" s="714"/>
      <c r="M188" s="715"/>
      <c r="N188" s="716"/>
    </row>
    <row r="189" spans="1:14" s="704" customFormat="1" ht="38.25" customHeight="1" x14ac:dyDescent="0.3">
      <c r="A189" s="705"/>
      <c r="B189" s="706"/>
      <c r="C189" s="707"/>
      <c r="D189" s="708"/>
      <c r="E189" s="709"/>
      <c r="F189" s="710"/>
      <c r="G189" s="711"/>
      <c r="H189" s="711"/>
      <c r="I189" s="712">
        <f>DEPENSES!$H189*1.2</f>
        <v>0</v>
      </c>
      <c r="J189" s="712">
        <f>DEPENSES!$H189+DEPENSES!$I189</f>
        <v>0</v>
      </c>
      <c r="K189" s="713"/>
      <c r="L189" s="714"/>
      <c r="M189" s="715"/>
      <c r="N189" s="716"/>
    </row>
    <row r="190" spans="1:14" s="704" customFormat="1" ht="38.25" customHeight="1" x14ac:dyDescent="0.3">
      <c r="A190" s="705"/>
      <c r="B190" s="706"/>
      <c r="C190" s="707"/>
      <c r="D190" s="708"/>
      <c r="E190" s="709"/>
      <c r="F190" s="710"/>
      <c r="G190" s="711"/>
      <c r="H190" s="711"/>
      <c r="I190" s="712">
        <f>DEPENSES!$H190*1.2</f>
        <v>0</v>
      </c>
      <c r="J190" s="712">
        <f>DEPENSES!$H190+DEPENSES!$I190</f>
        <v>0</v>
      </c>
      <c r="K190" s="713"/>
      <c r="L190" s="714"/>
      <c r="M190" s="715"/>
      <c r="N190" s="716"/>
    </row>
    <row r="191" spans="1:14" s="704" customFormat="1" ht="38.25" customHeight="1" x14ac:dyDescent="0.3">
      <c r="A191" s="705"/>
      <c r="B191" s="706"/>
      <c r="C191" s="707"/>
      <c r="D191" s="708"/>
      <c r="E191" s="709"/>
      <c r="F191" s="710"/>
      <c r="G191" s="711"/>
      <c r="H191" s="711"/>
      <c r="I191" s="712">
        <f>DEPENSES!$H191*1.2</f>
        <v>0</v>
      </c>
      <c r="J191" s="712">
        <f>DEPENSES!$H191+DEPENSES!$I191</f>
        <v>0</v>
      </c>
      <c r="K191" s="713"/>
      <c r="L191" s="714"/>
      <c r="M191" s="715"/>
      <c r="N191" s="716"/>
    </row>
    <row r="192" spans="1:14" s="704" customFormat="1" ht="38.25" customHeight="1" x14ac:dyDescent="0.3">
      <c r="A192" s="705"/>
      <c r="B192" s="706"/>
      <c r="C192" s="707"/>
      <c r="D192" s="708"/>
      <c r="E192" s="709"/>
      <c r="F192" s="710"/>
      <c r="G192" s="711"/>
      <c r="H192" s="711"/>
      <c r="I192" s="712">
        <f>DEPENSES!$H192*1.2</f>
        <v>0</v>
      </c>
      <c r="J192" s="712">
        <f>DEPENSES!$H192+DEPENSES!$I192</f>
        <v>0</v>
      </c>
      <c r="K192" s="713"/>
      <c r="L192" s="714"/>
      <c r="M192" s="715"/>
      <c r="N192" s="716"/>
    </row>
    <row r="193" spans="1:14" s="704" customFormat="1" ht="38.25" customHeight="1" x14ac:dyDescent="0.3">
      <c r="A193" s="705"/>
      <c r="B193" s="706"/>
      <c r="C193" s="707"/>
      <c r="D193" s="708"/>
      <c r="E193" s="709"/>
      <c r="F193" s="710"/>
      <c r="G193" s="711"/>
      <c r="H193" s="711"/>
      <c r="I193" s="712">
        <f>DEPENSES!$H193*1.2</f>
        <v>0</v>
      </c>
      <c r="J193" s="712">
        <f>DEPENSES!$H193+DEPENSES!$I193</f>
        <v>0</v>
      </c>
      <c r="K193" s="713"/>
      <c r="L193" s="714"/>
      <c r="M193" s="715"/>
      <c r="N193" s="716"/>
    </row>
    <row r="194" spans="1:14" s="704" customFormat="1" ht="38.25" customHeight="1" x14ac:dyDescent="0.3">
      <c r="A194" s="705"/>
      <c r="B194" s="706"/>
      <c r="C194" s="707"/>
      <c r="D194" s="708"/>
      <c r="E194" s="709"/>
      <c r="F194" s="710"/>
      <c r="G194" s="711"/>
      <c r="H194" s="711"/>
      <c r="I194" s="712">
        <f>DEPENSES!$H194*1.2</f>
        <v>0</v>
      </c>
      <c r="J194" s="712">
        <f>DEPENSES!$H194+DEPENSES!$I194</f>
        <v>0</v>
      </c>
      <c r="K194" s="713"/>
      <c r="L194" s="714"/>
      <c r="M194" s="715"/>
      <c r="N194" s="716"/>
    </row>
    <row r="195" spans="1:14" s="704" customFormat="1" ht="38.25" customHeight="1" x14ac:dyDescent="0.3">
      <c r="A195" s="705"/>
      <c r="B195" s="706"/>
      <c r="C195" s="707"/>
      <c r="D195" s="708"/>
      <c r="E195" s="709"/>
      <c r="F195" s="710"/>
      <c r="G195" s="711"/>
      <c r="H195" s="711"/>
      <c r="I195" s="712">
        <f>DEPENSES!$H195*1.2</f>
        <v>0</v>
      </c>
      <c r="J195" s="712">
        <f>DEPENSES!$H195+DEPENSES!$I195</f>
        <v>0</v>
      </c>
      <c r="K195" s="713"/>
      <c r="L195" s="714"/>
      <c r="M195" s="715"/>
      <c r="N195" s="716"/>
    </row>
    <row r="196" spans="1:14" s="704" customFormat="1" ht="38.25" customHeight="1" x14ac:dyDescent="0.3">
      <c r="A196" s="705"/>
      <c r="B196" s="706"/>
      <c r="C196" s="707"/>
      <c r="D196" s="708"/>
      <c r="E196" s="709"/>
      <c r="F196" s="710"/>
      <c r="G196" s="711"/>
      <c r="H196" s="711"/>
      <c r="I196" s="712">
        <f>DEPENSES!$H196*1.2</f>
        <v>0</v>
      </c>
      <c r="J196" s="712">
        <f>DEPENSES!$H196+DEPENSES!$I196</f>
        <v>0</v>
      </c>
      <c r="K196" s="713"/>
      <c r="L196" s="714"/>
      <c r="M196" s="715"/>
      <c r="N196" s="716"/>
    </row>
    <row r="197" spans="1:14" s="704" customFormat="1" ht="38.25" customHeight="1" x14ac:dyDescent="0.3">
      <c r="A197" s="705"/>
      <c r="B197" s="706"/>
      <c r="C197" s="707"/>
      <c r="D197" s="708"/>
      <c r="E197" s="709"/>
      <c r="F197" s="710"/>
      <c r="G197" s="711"/>
      <c r="H197" s="711"/>
      <c r="I197" s="712">
        <f>DEPENSES!$H197*1.2</f>
        <v>0</v>
      </c>
      <c r="J197" s="712">
        <f>DEPENSES!$H197+DEPENSES!$I197</f>
        <v>0</v>
      </c>
      <c r="K197" s="713"/>
      <c r="L197" s="714"/>
      <c r="M197" s="715"/>
      <c r="N197" s="716"/>
    </row>
    <row r="198" spans="1:14" s="704" customFormat="1" ht="38.25" customHeight="1" x14ac:dyDescent="0.3">
      <c r="A198" s="705"/>
      <c r="B198" s="706"/>
      <c r="C198" s="707"/>
      <c r="D198" s="708"/>
      <c r="E198" s="709"/>
      <c r="F198" s="710"/>
      <c r="G198" s="711"/>
      <c r="H198" s="711"/>
      <c r="I198" s="712">
        <f>DEPENSES!$H198*1.2</f>
        <v>0</v>
      </c>
      <c r="J198" s="712">
        <f>DEPENSES!$H198+DEPENSES!$I198</f>
        <v>0</v>
      </c>
      <c r="K198" s="713"/>
      <c r="L198" s="714"/>
      <c r="M198" s="715"/>
      <c r="N198" s="716"/>
    </row>
    <row r="199" spans="1:14" s="704" customFormat="1" ht="38.25" customHeight="1" x14ac:dyDescent="0.3">
      <c r="A199" s="705"/>
      <c r="B199" s="706"/>
      <c r="C199" s="707"/>
      <c r="D199" s="708"/>
      <c r="E199" s="709"/>
      <c r="F199" s="710"/>
      <c r="G199" s="711"/>
      <c r="H199" s="711"/>
      <c r="I199" s="712">
        <f>DEPENSES!$H199*1.2</f>
        <v>0</v>
      </c>
      <c r="J199" s="712">
        <f>DEPENSES!$H199+DEPENSES!$I199</f>
        <v>0</v>
      </c>
      <c r="K199" s="713"/>
      <c r="L199" s="714"/>
      <c r="M199" s="715"/>
      <c r="N199" s="716"/>
    </row>
    <row r="200" spans="1:14" s="704" customFormat="1" ht="38.25" customHeight="1" x14ac:dyDescent="0.3">
      <c r="A200" s="705"/>
      <c r="B200" s="706"/>
      <c r="C200" s="707"/>
      <c r="D200" s="708"/>
      <c r="E200" s="709"/>
      <c r="F200" s="710"/>
      <c r="G200" s="711"/>
      <c r="H200" s="711"/>
      <c r="I200" s="712">
        <f>DEPENSES!$H200*1.2</f>
        <v>0</v>
      </c>
      <c r="J200" s="712">
        <f>DEPENSES!$H200+DEPENSES!$I200</f>
        <v>0</v>
      </c>
      <c r="K200" s="713"/>
      <c r="L200" s="714"/>
      <c r="M200" s="715"/>
      <c r="N200" s="716"/>
    </row>
    <row r="201" spans="1:14" s="704" customFormat="1" ht="38.25" customHeight="1" x14ac:dyDescent="0.3">
      <c r="A201" s="705"/>
      <c r="B201" s="706"/>
      <c r="C201" s="707"/>
      <c r="D201" s="708"/>
      <c r="E201" s="709"/>
      <c r="F201" s="710"/>
      <c r="G201" s="711"/>
      <c r="H201" s="711"/>
      <c r="I201" s="712">
        <f>DEPENSES!$H201*1.2</f>
        <v>0</v>
      </c>
      <c r="J201" s="712">
        <f>DEPENSES!$H201+DEPENSES!$I201</f>
        <v>0</v>
      </c>
      <c r="K201" s="713"/>
      <c r="L201" s="714"/>
      <c r="M201" s="715"/>
      <c r="N201" s="716"/>
    </row>
    <row r="202" spans="1:14" s="704" customFormat="1" ht="38.25" customHeight="1" x14ac:dyDescent="0.3">
      <c r="A202" s="705"/>
      <c r="B202" s="706"/>
      <c r="C202" s="707"/>
      <c r="D202" s="708"/>
      <c r="E202" s="709"/>
      <c r="F202" s="710"/>
      <c r="G202" s="711"/>
      <c r="H202" s="711"/>
      <c r="I202" s="712">
        <f>DEPENSES!$H202*1.2</f>
        <v>0</v>
      </c>
      <c r="J202" s="712">
        <f>DEPENSES!$H202+DEPENSES!$I202</f>
        <v>0</v>
      </c>
      <c r="K202" s="713"/>
      <c r="L202" s="714"/>
      <c r="M202" s="715"/>
      <c r="N202" s="716"/>
    </row>
    <row r="203" spans="1:14" s="704" customFormat="1" ht="38.25" customHeight="1" x14ac:dyDescent="0.3">
      <c r="A203" s="705"/>
      <c r="B203" s="706"/>
      <c r="C203" s="707"/>
      <c r="D203" s="708"/>
      <c r="E203" s="709"/>
      <c r="F203" s="710"/>
      <c r="G203" s="711"/>
      <c r="H203" s="711"/>
      <c r="I203" s="712">
        <f>DEPENSES!$H203*1.2</f>
        <v>0</v>
      </c>
      <c r="J203" s="712">
        <f>DEPENSES!$H203+DEPENSES!$I203</f>
        <v>0</v>
      </c>
      <c r="K203" s="713"/>
      <c r="L203" s="714"/>
      <c r="M203" s="715"/>
      <c r="N203" s="716"/>
    </row>
    <row r="204" spans="1:14" s="704" customFormat="1" ht="38.25" customHeight="1" x14ac:dyDescent="0.3">
      <c r="A204" s="705"/>
      <c r="B204" s="706"/>
      <c r="C204" s="707"/>
      <c r="D204" s="708"/>
      <c r="E204" s="709"/>
      <c r="F204" s="710"/>
      <c r="G204" s="711"/>
      <c r="H204" s="711"/>
      <c r="I204" s="712">
        <f>DEPENSES!$H204*1.2</f>
        <v>0</v>
      </c>
      <c r="J204" s="712">
        <f>DEPENSES!$H204+DEPENSES!$I204</f>
        <v>0</v>
      </c>
      <c r="K204" s="713"/>
      <c r="L204" s="714"/>
      <c r="M204" s="715"/>
      <c r="N204" s="716"/>
    </row>
    <row r="205" spans="1:14" s="704" customFormat="1" ht="38.25" customHeight="1" x14ac:dyDescent="0.3">
      <c r="A205" s="705"/>
      <c r="B205" s="706"/>
      <c r="C205" s="707"/>
      <c r="D205" s="708"/>
      <c r="E205" s="709"/>
      <c r="F205" s="710"/>
      <c r="G205" s="711"/>
      <c r="H205" s="711"/>
      <c r="I205" s="712">
        <f>DEPENSES!$H205*1.2</f>
        <v>0</v>
      </c>
      <c r="J205" s="712">
        <f>DEPENSES!$H205+DEPENSES!$I205</f>
        <v>0</v>
      </c>
      <c r="K205" s="713"/>
      <c r="L205" s="714"/>
      <c r="M205" s="715"/>
      <c r="N205" s="716"/>
    </row>
    <row r="206" spans="1:14" s="704" customFormat="1" ht="38.25" customHeight="1" x14ac:dyDescent="0.3">
      <c r="A206" s="705"/>
      <c r="B206" s="706"/>
      <c r="C206" s="707"/>
      <c r="D206" s="708"/>
      <c r="E206" s="709"/>
      <c r="F206" s="710"/>
      <c r="G206" s="711"/>
      <c r="H206" s="711"/>
      <c r="I206" s="712">
        <f>DEPENSES!$H206*1.2</f>
        <v>0</v>
      </c>
      <c r="J206" s="712">
        <f>DEPENSES!$H206+DEPENSES!$I206</f>
        <v>0</v>
      </c>
      <c r="K206" s="713"/>
      <c r="L206" s="714"/>
      <c r="M206" s="715"/>
      <c r="N206" s="716"/>
    </row>
    <row r="207" spans="1:14" s="704" customFormat="1" ht="38.25" customHeight="1" x14ac:dyDescent="0.3">
      <c r="A207" s="705"/>
      <c r="B207" s="706"/>
      <c r="C207" s="707"/>
      <c r="D207" s="708"/>
      <c r="E207" s="709"/>
      <c r="F207" s="710"/>
      <c r="G207" s="711"/>
      <c r="H207" s="711"/>
      <c r="I207" s="712">
        <f>DEPENSES!$H207*1.2</f>
        <v>0</v>
      </c>
      <c r="J207" s="712">
        <f>DEPENSES!$H207+DEPENSES!$I207</f>
        <v>0</v>
      </c>
      <c r="K207" s="713"/>
      <c r="L207" s="714"/>
      <c r="M207" s="715"/>
      <c r="N207" s="716"/>
    </row>
    <row r="208" spans="1:14" s="704" customFormat="1" ht="38.25" customHeight="1" x14ac:dyDescent="0.3">
      <c r="A208" s="705"/>
      <c r="B208" s="706"/>
      <c r="C208" s="707"/>
      <c r="D208" s="708"/>
      <c r="E208" s="709"/>
      <c r="F208" s="710"/>
      <c r="G208" s="711"/>
      <c r="H208" s="711"/>
      <c r="I208" s="712">
        <f>DEPENSES!$H208*1.2</f>
        <v>0</v>
      </c>
      <c r="J208" s="712">
        <f>DEPENSES!$H208+DEPENSES!$I208</f>
        <v>0</v>
      </c>
      <c r="K208" s="713"/>
      <c r="L208" s="714"/>
      <c r="M208" s="715"/>
      <c r="N208" s="716"/>
    </row>
    <row r="209" spans="1:14" s="704" customFormat="1" ht="38.25" customHeight="1" x14ac:dyDescent="0.3">
      <c r="A209" s="705"/>
      <c r="B209" s="706"/>
      <c r="C209" s="707"/>
      <c r="D209" s="708"/>
      <c r="E209" s="709"/>
      <c r="F209" s="710"/>
      <c r="G209" s="711"/>
      <c r="H209" s="711"/>
      <c r="I209" s="712">
        <f>DEPENSES!$H209*1.2</f>
        <v>0</v>
      </c>
      <c r="J209" s="712">
        <f>DEPENSES!$H209+DEPENSES!$I209</f>
        <v>0</v>
      </c>
      <c r="K209" s="713"/>
      <c r="L209" s="714"/>
      <c r="M209" s="715"/>
      <c r="N209" s="716"/>
    </row>
    <row r="210" spans="1:14" s="704" customFormat="1" ht="38.25" customHeight="1" x14ac:dyDescent="0.3">
      <c r="A210" s="705"/>
      <c r="B210" s="706"/>
      <c r="C210" s="707"/>
      <c r="D210" s="708"/>
      <c r="E210" s="709"/>
      <c r="F210" s="710"/>
      <c r="G210" s="711"/>
      <c r="H210" s="711"/>
      <c r="I210" s="712">
        <f>DEPENSES!$H210*1.2</f>
        <v>0</v>
      </c>
      <c r="J210" s="712">
        <f>DEPENSES!$H210+DEPENSES!$I210</f>
        <v>0</v>
      </c>
      <c r="K210" s="713"/>
      <c r="L210" s="714"/>
      <c r="M210" s="715"/>
      <c r="N210" s="716"/>
    </row>
    <row r="211" spans="1:14" s="704" customFormat="1" ht="38.25" customHeight="1" x14ac:dyDescent="0.3">
      <c r="A211" s="705"/>
      <c r="B211" s="706"/>
      <c r="C211" s="707"/>
      <c r="D211" s="708"/>
      <c r="E211" s="709"/>
      <c r="F211" s="710"/>
      <c r="G211" s="711"/>
      <c r="H211" s="711"/>
      <c r="I211" s="712">
        <f>DEPENSES!$H211*1.2</f>
        <v>0</v>
      </c>
      <c r="J211" s="712">
        <f>DEPENSES!$H211+DEPENSES!$I211</f>
        <v>0</v>
      </c>
      <c r="K211" s="713"/>
      <c r="L211" s="714"/>
      <c r="M211" s="715"/>
      <c r="N211" s="716"/>
    </row>
    <row r="212" spans="1:14" s="704" customFormat="1" ht="38.25" customHeight="1" x14ac:dyDescent="0.3">
      <c r="A212" s="705"/>
      <c r="B212" s="706"/>
      <c r="C212" s="707"/>
      <c r="D212" s="708"/>
      <c r="E212" s="709"/>
      <c r="F212" s="710"/>
      <c r="G212" s="711"/>
      <c r="H212" s="711"/>
      <c r="I212" s="712">
        <f>DEPENSES!$H212*1.2</f>
        <v>0</v>
      </c>
      <c r="J212" s="712">
        <f>DEPENSES!$H212+DEPENSES!$I212</f>
        <v>0</v>
      </c>
      <c r="K212" s="713"/>
      <c r="L212" s="714"/>
      <c r="M212" s="715"/>
      <c r="N212" s="716"/>
    </row>
    <row r="213" spans="1:14" s="704" customFormat="1" ht="38.25" customHeight="1" x14ac:dyDescent="0.3">
      <c r="A213" s="705"/>
      <c r="B213" s="706"/>
      <c r="C213" s="707"/>
      <c r="D213" s="708"/>
      <c r="E213" s="709"/>
      <c r="F213" s="710"/>
      <c r="G213" s="711"/>
      <c r="H213" s="711"/>
      <c r="I213" s="712">
        <f>DEPENSES!$H213*1.2</f>
        <v>0</v>
      </c>
      <c r="J213" s="712">
        <f>DEPENSES!$H213+DEPENSES!$I213</f>
        <v>0</v>
      </c>
      <c r="K213" s="713"/>
      <c r="L213" s="714"/>
      <c r="M213" s="715"/>
      <c r="N213" s="716"/>
    </row>
    <row r="214" spans="1:14" s="704" customFormat="1" ht="38.25" customHeight="1" x14ac:dyDescent="0.3">
      <c r="A214" s="705"/>
      <c r="B214" s="706"/>
      <c r="C214" s="707"/>
      <c r="D214" s="708"/>
      <c r="E214" s="709"/>
      <c r="F214" s="710"/>
      <c r="G214" s="711"/>
      <c r="H214" s="711"/>
      <c r="I214" s="712">
        <f>DEPENSES!$H214*1.2</f>
        <v>0</v>
      </c>
      <c r="J214" s="712">
        <f>DEPENSES!$H214+DEPENSES!$I214</f>
        <v>0</v>
      </c>
      <c r="K214" s="713"/>
      <c r="L214" s="714"/>
      <c r="M214" s="715"/>
      <c r="N214" s="716"/>
    </row>
    <row r="215" spans="1:14" s="704" customFormat="1" ht="38.25" customHeight="1" x14ac:dyDescent="0.3">
      <c r="A215" s="705"/>
      <c r="B215" s="706"/>
      <c r="C215" s="707"/>
      <c r="D215" s="708"/>
      <c r="E215" s="709"/>
      <c r="F215" s="710"/>
      <c r="G215" s="711"/>
      <c r="H215" s="711"/>
      <c r="I215" s="712">
        <f>DEPENSES!$H215*1.2</f>
        <v>0</v>
      </c>
      <c r="J215" s="712">
        <f>DEPENSES!$H215+DEPENSES!$I215</f>
        <v>0</v>
      </c>
      <c r="K215" s="713"/>
      <c r="L215" s="714"/>
      <c r="M215" s="715"/>
      <c r="N215" s="716"/>
    </row>
    <row r="216" spans="1:14" s="704" customFormat="1" ht="38.25" customHeight="1" x14ac:dyDescent="0.3">
      <c r="A216" s="705"/>
      <c r="B216" s="706"/>
      <c r="C216" s="707"/>
      <c r="D216" s="708"/>
      <c r="E216" s="709"/>
      <c r="F216" s="710"/>
      <c r="G216" s="711"/>
      <c r="H216" s="711"/>
      <c r="I216" s="712">
        <f>DEPENSES!$H216*1.2</f>
        <v>0</v>
      </c>
      <c r="J216" s="712">
        <f>DEPENSES!$H216+DEPENSES!$I216</f>
        <v>0</v>
      </c>
      <c r="K216" s="713"/>
      <c r="L216" s="714"/>
      <c r="M216" s="715"/>
      <c r="N216" s="716"/>
    </row>
    <row r="217" spans="1:14" s="704" customFormat="1" ht="38.25" customHeight="1" x14ac:dyDescent="0.3">
      <c r="A217" s="705"/>
      <c r="B217" s="706"/>
      <c r="C217" s="707"/>
      <c r="D217" s="708"/>
      <c r="E217" s="709"/>
      <c r="F217" s="710"/>
      <c r="G217" s="711"/>
      <c r="H217" s="711"/>
      <c r="I217" s="712">
        <f>DEPENSES!$H217*1.2</f>
        <v>0</v>
      </c>
      <c r="J217" s="712">
        <f>DEPENSES!$H217+DEPENSES!$I217</f>
        <v>0</v>
      </c>
      <c r="K217" s="713"/>
      <c r="L217" s="714"/>
      <c r="M217" s="715"/>
      <c r="N217" s="716"/>
    </row>
    <row r="218" spans="1:14" s="704" customFormat="1" ht="38.25" customHeight="1" x14ac:dyDescent="0.3">
      <c r="A218" s="705"/>
      <c r="B218" s="706"/>
      <c r="C218" s="707"/>
      <c r="D218" s="708"/>
      <c r="E218" s="709"/>
      <c r="F218" s="710"/>
      <c r="G218" s="711"/>
      <c r="H218" s="711"/>
      <c r="I218" s="712">
        <f>DEPENSES!$H218*1.2</f>
        <v>0</v>
      </c>
      <c r="J218" s="712">
        <f>DEPENSES!$H218+DEPENSES!$I218</f>
        <v>0</v>
      </c>
      <c r="K218" s="713"/>
      <c r="L218" s="714"/>
      <c r="M218" s="715"/>
      <c r="N218" s="716"/>
    </row>
    <row r="219" spans="1:14" s="704" customFormat="1" ht="38.25" customHeight="1" x14ac:dyDescent="0.3">
      <c r="A219" s="705"/>
      <c r="B219" s="706"/>
      <c r="C219" s="707"/>
      <c r="D219" s="708"/>
      <c r="E219" s="709"/>
      <c r="F219" s="710"/>
      <c r="G219" s="711"/>
      <c r="H219" s="711"/>
      <c r="I219" s="712">
        <f>DEPENSES!$H219*1.2</f>
        <v>0</v>
      </c>
      <c r="J219" s="712">
        <f>DEPENSES!$H219+DEPENSES!$I219</f>
        <v>0</v>
      </c>
      <c r="K219" s="713"/>
      <c r="L219" s="714"/>
      <c r="M219" s="715"/>
      <c r="N219" s="716"/>
    </row>
    <row r="220" spans="1:14" s="704" customFormat="1" ht="38.25" customHeight="1" x14ac:dyDescent="0.3">
      <c r="A220" s="705"/>
      <c r="B220" s="706"/>
      <c r="C220" s="707"/>
      <c r="D220" s="708"/>
      <c r="E220" s="709"/>
      <c r="F220" s="710"/>
      <c r="G220" s="711"/>
      <c r="H220" s="711"/>
      <c r="I220" s="712">
        <f>DEPENSES!$H220*1.2</f>
        <v>0</v>
      </c>
      <c r="J220" s="712">
        <f>DEPENSES!$H220+DEPENSES!$I220</f>
        <v>0</v>
      </c>
      <c r="K220" s="713"/>
      <c r="L220" s="714"/>
      <c r="M220" s="715"/>
      <c r="N220" s="716"/>
    </row>
    <row r="221" spans="1:14" s="704" customFormat="1" ht="38.25" customHeight="1" x14ac:dyDescent="0.3">
      <c r="A221" s="705"/>
      <c r="B221" s="706"/>
      <c r="C221" s="707"/>
      <c r="D221" s="708"/>
      <c r="E221" s="709"/>
      <c r="F221" s="710"/>
      <c r="G221" s="711"/>
      <c r="H221" s="711"/>
      <c r="I221" s="712">
        <f>DEPENSES!$H221*1.2</f>
        <v>0</v>
      </c>
      <c r="J221" s="712">
        <f>DEPENSES!$H221+DEPENSES!$I221</f>
        <v>0</v>
      </c>
      <c r="K221" s="713"/>
      <c r="L221" s="714"/>
      <c r="M221" s="715"/>
      <c r="N221" s="716"/>
    </row>
    <row r="222" spans="1:14" s="704" customFormat="1" ht="38.25" customHeight="1" x14ac:dyDescent="0.3">
      <c r="A222" s="705"/>
      <c r="B222" s="706"/>
      <c r="C222" s="707"/>
      <c r="D222" s="708"/>
      <c r="E222" s="709"/>
      <c r="F222" s="710"/>
      <c r="G222" s="711"/>
      <c r="H222" s="711"/>
      <c r="I222" s="712">
        <f>DEPENSES!$H222*1.2</f>
        <v>0</v>
      </c>
      <c r="J222" s="712">
        <f>DEPENSES!$H222+DEPENSES!$I222</f>
        <v>0</v>
      </c>
      <c r="K222" s="713"/>
      <c r="L222" s="714"/>
      <c r="M222" s="715"/>
      <c r="N222" s="716"/>
    </row>
    <row r="223" spans="1:14" s="704" customFormat="1" ht="38.25" customHeight="1" x14ac:dyDescent="0.3">
      <c r="A223" s="705"/>
      <c r="B223" s="706"/>
      <c r="C223" s="707"/>
      <c r="D223" s="708"/>
      <c r="E223" s="709"/>
      <c r="F223" s="710"/>
      <c r="G223" s="711"/>
      <c r="H223" s="711"/>
      <c r="I223" s="712">
        <f>DEPENSES!$H223*1.2</f>
        <v>0</v>
      </c>
      <c r="J223" s="712">
        <f>DEPENSES!$H223+DEPENSES!$I223</f>
        <v>0</v>
      </c>
      <c r="K223" s="713"/>
      <c r="L223" s="714"/>
      <c r="M223" s="715"/>
      <c r="N223" s="716"/>
    </row>
    <row r="224" spans="1:14" s="704" customFormat="1" ht="38.25" customHeight="1" x14ac:dyDescent="0.3">
      <c r="A224" s="705"/>
      <c r="B224" s="706"/>
      <c r="C224" s="707"/>
      <c r="D224" s="708"/>
      <c r="E224" s="709"/>
      <c r="F224" s="710"/>
      <c r="G224" s="711"/>
      <c r="H224" s="711"/>
      <c r="I224" s="712">
        <f>DEPENSES!$H224*1.2</f>
        <v>0</v>
      </c>
      <c r="J224" s="712">
        <f>DEPENSES!$H224+DEPENSES!$I224</f>
        <v>0</v>
      </c>
      <c r="K224" s="713"/>
      <c r="L224" s="714"/>
      <c r="M224" s="715"/>
      <c r="N224" s="716"/>
    </row>
    <row r="225" spans="1:14" s="704" customFormat="1" ht="38.25" customHeight="1" x14ac:dyDescent="0.3">
      <c r="A225" s="705"/>
      <c r="B225" s="706"/>
      <c r="C225" s="707"/>
      <c r="D225" s="708"/>
      <c r="E225" s="709"/>
      <c r="F225" s="710"/>
      <c r="G225" s="711"/>
      <c r="H225" s="711"/>
      <c r="I225" s="712">
        <f>DEPENSES!$H225*1.2</f>
        <v>0</v>
      </c>
      <c r="J225" s="712">
        <f>DEPENSES!$H225+DEPENSES!$I225</f>
        <v>0</v>
      </c>
      <c r="K225" s="713"/>
      <c r="L225" s="714"/>
      <c r="M225" s="715"/>
      <c r="N225" s="716"/>
    </row>
    <row r="226" spans="1:14" s="704" customFormat="1" ht="38.25" customHeight="1" x14ac:dyDescent="0.3">
      <c r="A226" s="705"/>
      <c r="B226" s="706"/>
      <c r="C226" s="707"/>
      <c r="D226" s="708"/>
      <c r="E226" s="709"/>
      <c r="F226" s="710"/>
      <c r="G226" s="711"/>
      <c r="H226" s="711"/>
      <c r="I226" s="712">
        <f>DEPENSES!$H226*1.2</f>
        <v>0</v>
      </c>
      <c r="J226" s="712">
        <f>DEPENSES!$H226+DEPENSES!$I226</f>
        <v>0</v>
      </c>
      <c r="K226" s="713"/>
      <c r="L226" s="714"/>
      <c r="M226" s="715"/>
      <c r="N226" s="716"/>
    </row>
    <row r="227" spans="1:14" s="704" customFormat="1" ht="38.25" customHeight="1" x14ac:dyDescent="0.3">
      <c r="A227" s="705"/>
      <c r="B227" s="706"/>
      <c r="C227" s="707"/>
      <c r="D227" s="708"/>
      <c r="E227" s="709"/>
      <c r="F227" s="710"/>
      <c r="G227" s="711"/>
      <c r="H227" s="711"/>
      <c r="I227" s="712">
        <f>DEPENSES!$H227*1.2</f>
        <v>0</v>
      </c>
      <c r="J227" s="712">
        <f>DEPENSES!$H227+DEPENSES!$I227</f>
        <v>0</v>
      </c>
      <c r="K227" s="713"/>
      <c r="L227" s="714"/>
      <c r="M227" s="715"/>
      <c r="N227" s="716"/>
    </row>
    <row r="228" spans="1:14" s="704" customFormat="1" ht="38.25" customHeight="1" x14ac:dyDescent="0.3">
      <c r="A228" s="705"/>
      <c r="B228" s="706"/>
      <c r="C228" s="707"/>
      <c r="D228" s="708"/>
      <c r="E228" s="709"/>
      <c r="F228" s="710"/>
      <c r="G228" s="711"/>
      <c r="H228" s="711"/>
      <c r="I228" s="712">
        <f>DEPENSES!$H228*1.2</f>
        <v>0</v>
      </c>
      <c r="J228" s="712">
        <f>DEPENSES!$H228+DEPENSES!$I228</f>
        <v>0</v>
      </c>
      <c r="K228" s="713"/>
      <c r="L228" s="714"/>
      <c r="M228" s="715"/>
      <c r="N228" s="716"/>
    </row>
    <row r="229" spans="1:14" s="704" customFormat="1" ht="38.25" customHeight="1" x14ac:dyDescent="0.3">
      <c r="A229" s="705"/>
      <c r="B229" s="706"/>
      <c r="C229" s="707"/>
      <c r="D229" s="708"/>
      <c r="E229" s="709"/>
      <c r="F229" s="710"/>
      <c r="G229" s="711"/>
      <c r="H229" s="711"/>
      <c r="I229" s="712">
        <f>DEPENSES!$H229*1.2</f>
        <v>0</v>
      </c>
      <c r="J229" s="712">
        <f>DEPENSES!$H229+DEPENSES!$I229</f>
        <v>0</v>
      </c>
      <c r="K229" s="713"/>
      <c r="L229" s="714"/>
      <c r="M229" s="715"/>
      <c r="N229" s="716"/>
    </row>
    <row r="230" spans="1:14" s="704" customFormat="1" ht="38.25" customHeight="1" x14ac:dyDescent="0.3">
      <c r="A230" s="705"/>
      <c r="B230" s="706"/>
      <c r="C230" s="707"/>
      <c r="D230" s="708"/>
      <c r="E230" s="709"/>
      <c r="F230" s="710"/>
      <c r="G230" s="711"/>
      <c r="H230" s="711"/>
      <c r="I230" s="712">
        <f>DEPENSES!$H230*1.2</f>
        <v>0</v>
      </c>
      <c r="J230" s="712">
        <f>DEPENSES!$H230+DEPENSES!$I230</f>
        <v>0</v>
      </c>
      <c r="K230" s="713"/>
      <c r="L230" s="714"/>
      <c r="M230" s="715"/>
      <c r="N230" s="716"/>
    </row>
    <row r="231" spans="1:14" s="704" customFormat="1" ht="38.25" customHeight="1" x14ac:dyDescent="0.3">
      <c r="A231" s="705"/>
      <c r="B231" s="706"/>
      <c r="C231" s="707"/>
      <c r="D231" s="708"/>
      <c r="E231" s="709"/>
      <c r="F231" s="710"/>
      <c r="G231" s="711"/>
      <c r="H231" s="711"/>
      <c r="I231" s="712">
        <f>DEPENSES!$H231*1.2</f>
        <v>0</v>
      </c>
      <c r="J231" s="712">
        <f>DEPENSES!$H231+DEPENSES!$I231</f>
        <v>0</v>
      </c>
      <c r="K231" s="713"/>
      <c r="L231" s="714"/>
      <c r="M231" s="715"/>
      <c r="N231" s="716"/>
    </row>
    <row r="232" spans="1:14" s="704" customFormat="1" ht="38.25" customHeight="1" x14ac:dyDescent="0.3">
      <c r="A232" s="705"/>
      <c r="B232" s="706"/>
      <c r="C232" s="707"/>
      <c r="D232" s="708"/>
      <c r="E232" s="709"/>
      <c r="F232" s="710"/>
      <c r="G232" s="711"/>
      <c r="H232" s="711"/>
      <c r="I232" s="712">
        <f>DEPENSES!$H232*1.2</f>
        <v>0</v>
      </c>
      <c r="J232" s="712">
        <f>DEPENSES!$H232+DEPENSES!$I232</f>
        <v>0</v>
      </c>
      <c r="K232" s="713"/>
      <c r="L232" s="714"/>
      <c r="M232" s="715"/>
      <c r="N232" s="716"/>
    </row>
    <row r="233" spans="1:14" s="704" customFormat="1" ht="38.25" customHeight="1" x14ac:dyDescent="0.3">
      <c r="A233" s="705"/>
      <c r="B233" s="706"/>
      <c r="C233" s="707"/>
      <c r="D233" s="708"/>
      <c r="E233" s="709"/>
      <c r="F233" s="710"/>
      <c r="G233" s="711"/>
      <c r="H233" s="711"/>
      <c r="I233" s="712">
        <f>DEPENSES!$H233*1.2</f>
        <v>0</v>
      </c>
      <c r="J233" s="712">
        <f>DEPENSES!$H233+DEPENSES!$I233</f>
        <v>0</v>
      </c>
      <c r="K233" s="713"/>
      <c r="L233" s="714"/>
      <c r="M233" s="715"/>
      <c r="N233" s="716"/>
    </row>
    <row r="234" spans="1:14" s="704" customFormat="1" ht="38.25" customHeight="1" x14ac:dyDescent="0.3">
      <c r="A234" s="705"/>
      <c r="B234" s="706"/>
      <c r="C234" s="707"/>
      <c r="D234" s="708"/>
      <c r="E234" s="709"/>
      <c r="F234" s="710"/>
      <c r="G234" s="711"/>
      <c r="H234" s="711"/>
      <c r="I234" s="712">
        <f>DEPENSES!$H234*1.2</f>
        <v>0</v>
      </c>
      <c r="J234" s="712">
        <f>DEPENSES!$H234+DEPENSES!$I234</f>
        <v>0</v>
      </c>
      <c r="K234" s="713"/>
      <c r="L234" s="714"/>
      <c r="M234" s="715"/>
      <c r="N234" s="716"/>
    </row>
    <row r="235" spans="1:14" s="704" customFormat="1" ht="38.25" customHeight="1" x14ac:dyDescent="0.3">
      <c r="A235" s="705"/>
      <c r="B235" s="706"/>
      <c r="C235" s="707"/>
      <c r="D235" s="708"/>
      <c r="E235" s="709"/>
      <c r="F235" s="710"/>
      <c r="G235" s="711"/>
      <c r="H235" s="711"/>
      <c r="I235" s="712">
        <f>DEPENSES!$H235*1.2</f>
        <v>0</v>
      </c>
      <c r="J235" s="712">
        <f>DEPENSES!$H235+DEPENSES!$I235</f>
        <v>0</v>
      </c>
      <c r="K235" s="713"/>
      <c r="L235" s="714"/>
      <c r="M235" s="715"/>
      <c r="N235" s="716"/>
    </row>
    <row r="236" spans="1:14" s="704" customFormat="1" ht="38.25" customHeight="1" x14ac:dyDescent="0.3">
      <c r="A236" s="705"/>
      <c r="B236" s="706"/>
      <c r="C236" s="707"/>
      <c r="D236" s="708"/>
      <c r="E236" s="709"/>
      <c r="F236" s="710"/>
      <c r="G236" s="711"/>
      <c r="H236" s="711"/>
      <c r="I236" s="712">
        <f>DEPENSES!$H236*1.2</f>
        <v>0</v>
      </c>
      <c r="J236" s="712">
        <f>DEPENSES!$H236+DEPENSES!$I236</f>
        <v>0</v>
      </c>
      <c r="K236" s="713"/>
      <c r="L236" s="714"/>
      <c r="M236" s="715"/>
      <c r="N236" s="716"/>
    </row>
    <row r="237" spans="1:14" s="704" customFormat="1" ht="38.25" customHeight="1" x14ac:dyDescent="0.3">
      <c r="A237" s="705"/>
      <c r="B237" s="706"/>
      <c r="C237" s="707"/>
      <c r="D237" s="708"/>
      <c r="E237" s="709"/>
      <c r="F237" s="710"/>
      <c r="G237" s="711"/>
      <c r="H237" s="711"/>
      <c r="I237" s="712">
        <f>DEPENSES!$H237*1.2</f>
        <v>0</v>
      </c>
      <c r="J237" s="712">
        <f>DEPENSES!$H237+DEPENSES!$I237</f>
        <v>0</v>
      </c>
      <c r="K237" s="713"/>
      <c r="L237" s="714"/>
      <c r="M237" s="715"/>
      <c r="N237" s="716"/>
    </row>
    <row r="238" spans="1:14" s="704" customFormat="1" ht="38.25" customHeight="1" x14ac:dyDescent="0.3">
      <c r="A238" s="705"/>
      <c r="B238" s="706"/>
      <c r="C238" s="707"/>
      <c r="D238" s="708"/>
      <c r="E238" s="709"/>
      <c r="F238" s="710"/>
      <c r="G238" s="711"/>
      <c r="H238" s="711"/>
      <c r="I238" s="712">
        <f>DEPENSES!$H238*1.2</f>
        <v>0</v>
      </c>
      <c r="J238" s="712">
        <f>DEPENSES!$H238+DEPENSES!$I238</f>
        <v>0</v>
      </c>
      <c r="K238" s="713"/>
      <c r="L238" s="714"/>
      <c r="M238" s="715"/>
      <c r="N238" s="716"/>
    </row>
    <row r="239" spans="1:14" s="704" customFormat="1" ht="38.25" customHeight="1" x14ac:dyDescent="0.3">
      <c r="A239" s="705"/>
      <c r="B239" s="706"/>
      <c r="C239" s="707"/>
      <c r="D239" s="708"/>
      <c r="E239" s="709"/>
      <c r="F239" s="710"/>
      <c r="G239" s="711"/>
      <c r="H239" s="711"/>
      <c r="I239" s="712">
        <f>DEPENSES!$H239*1.2</f>
        <v>0</v>
      </c>
      <c r="J239" s="712">
        <f>DEPENSES!$H239+DEPENSES!$I239</f>
        <v>0</v>
      </c>
      <c r="K239" s="713"/>
      <c r="L239" s="714"/>
      <c r="M239" s="715"/>
      <c r="N239" s="716"/>
    </row>
    <row r="240" spans="1:14" s="704" customFormat="1" ht="38.25" customHeight="1" x14ac:dyDescent="0.3">
      <c r="A240" s="705"/>
      <c r="B240" s="706"/>
      <c r="C240" s="707"/>
      <c r="D240" s="708"/>
      <c r="E240" s="709"/>
      <c r="F240" s="710"/>
      <c r="G240" s="711"/>
      <c r="H240" s="711"/>
      <c r="I240" s="712">
        <f>DEPENSES!$H240*1.2</f>
        <v>0</v>
      </c>
      <c r="J240" s="712">
        <f>DEPENSES!$H240+DEPENSES!$I240</f>
        <v>0</v>
      </c>
      <c r="K240" s="713"/>
      <c r="L240" s="714"/>
      <c r="M240" s="715"/>
      <c r="N240" s="716"/>
    </row>
    <row r="241" spans="1:14" s="704" customFormat="1" ht="38.25" customHeight="1" x14ac:dyDescent="0.3">
      <c r="A241" s="705"/>
      <c r="B241" s="706"/>
      <c r="C241" s="707"/>
      <c r="D241" s="708"/>
      <c r="E241" s="709"/>
      <c r="F241" s="710"/>
      <c r="G241" s="711"/>
      <c r="H241" s="711"/>
      <c r="I241" s="712">
        <f>DEPENSES!$H241*1.2</f>
        <v>0</v>
      </c>
      <c r="J241" s="712">
        <f>DEPENSES!$H241+DEPENSES!$I241</f>
        <v>0</v>
      </c>
      <c r="K241" s="713"/>
      <c r="L241" s="714"/>
      <c r="M241" s="715"/>
      <c r="N241" s="716"/>
    </row>
    <row r="242" spans="1:14" s="704" customFormat="1" ht="38.25" customHeight="1" x14ac:dyDescent="0.3">
      <c r="A242" s="705"/>
      <c r="B242" s="706"/>
      <c r="C242" s="707"/>
      <c r="D242" s="708"/>
      <c r="E242" s="709"/>
      <c r="F242" s="710"/>
      <c r="G242" s="711"/>
      <c r="H242" s="711"/>
      <c r="I242" s="712">
        <f>DEPENSES!$H242*1.2</f>
        <v>0</v>
      </c>
      <c r="J242" s="712">
        <f>DEPENSES!$H242+DEPENSES!$I242</f>
        <v>0</v>
      </c>
      <c r="K242" s="713"/>
      <c r="L242" s="714"/>
      <c r="M242" s="715"/>
      <c r="N242" s="716"/>
    </row>
    <row r="243" spans="1:14" s="704" customFormat="1" ht="38.25" customHeight="1" x14ac:dyDescent="0.3">
      <c r="A243" s="705"/>
      <c r="B243" s="706"/>
      <c r="C243" s="707"/>
      <c r="D243" s="708"/>
      <c r="E243" s="709"/>
      <c r="F243" s="710"/>
      <c r="G243" s="711"/>
      <c r="H243" s="711"/>
      <c r="I243" s="712">
        <f>DEPENSES!$H243*1.2</f>
        <v>0</v>
      </c>
      <c r="J243" s="712">
        <f>DEPENSES!$H243+DEPENSES!$I243</f>
        <v>0</v>
      </c>
      <c r="K243" s="713"/>
      <c r="L243" s="714"/>
      <c r="M243" s="715"/>
      <c r="N243" s="716"/>
    </row>
    <row r="244" spans="1:14" s="704" customFormat="1" ht="38.25" customHeight="1" x14ac:dyDescent="0.3">
      <c r="A244" s="705"/>
      <c r="B244" s="706"/>
      <c r="C244" s="707"/>
      <c r="D244" s="708"/>
      <c r="E244" s="709"/>
      <c r="F244" s="710"/>
      <c r="G244" s="711"/>
      <c r="H244" s="711"/>
      <c r="I244" s="712">
        <f>DEPENSES!$H244*1.2</f>
        <v>0</v>
      </c>
      <c r="J244" s="712">
        <f>DEPENSES!$H244+DEPENSES!$I244</f>
        <v>0</v>
      </c>
      <c r="K244" s="713"/>
      <c r="L244" s="714"/>
      <c r="M244" s="715"/>
      <c r="N244" s="716"/>
    </row>
    <row r="245" spans="1:14" s="704" customFormat="1" ht="38.25" customHeight="1" x14ac:dyDescent="0.3">
      <c r="A245" s="705"/>
      <c r="B245" s="706"/>
      <c r="C245" s="707"/>
      <c r="D245" s="708"/>
      <c r="E245" s="709"/>
      <c r="F245" s="710"/>
      <c r="G245" s="711"/>
      <c r="H245" s="711"/>
      <c r="I245" s="712">
        <f>DEPENSES!$H245*1.2</f>
        <v>0</v>
      </c>
      <c r="J245" s="712">
        <f>DEPENSES!$H245+DEPENSES!$I245</f>
        <v>0</v>
      </c>
      <c r="K245" s="713"/>
      <c r="L245" s="714"/>
      <c r="M245" s="715"/>
      <c r="N245" s="716"/>
    </row>
    <row r="246" spans="1:14" s="704" customFormat="1" ht="38.25" customHeight="1" x14ac:dyDescent="0.3">
      <c r="A246" s="705"/>
      <c r="B246" s="706"/>
      <c r="C246" s="707"/>
      <c r="D246" s="708"/>
      <c r="E246" s="709"/>
      <c r="F246" s="710"/>
      <c r="G246" s="711"/>
      <c r="H246" s="711"/>
      <c r="I246" s="712">
        <f>DEPENSES!$H246*1.2</f>
        <v>0</v>
      </c>
      <c r="J246" s="712">
        <f>DEPENSES!$H246+DEPENSES!$I246</f>
        <v>0</v>
      </c>
      <c r="K246" s="713"/>
      <c r="L246" s="714"/>
      <c r="M246" s="715"/>
      <c r="N246" s="716"/>
    </row>
    <row r="247" spans="1:14" s="704" customFormat="1" ht="38.25" customHeight="1" x14ac:dyDescent="0.3">
      <c r="A247" s="705"/>
      <c r="B247" s="706"/>
      <c r="C247" s="707"/>
      <c r="D247" s="708"/>
      <c r="E247" s="709"/>
      <c r="F247" s="710"/>
      <c r="G247" s="711"/>
      <c r="H247" s="711"/>
      <c r="I247" s="712">
        <f>DEPENSES!$H247*1.2</f>
        <v>0</v>
      </c>
      <c r="J247" s="712">
        <f>DEPENSES!$H247+DEPENSES!$I247</f>
        <v>0</v>
      </c>
      <c r="K247" s="713"/>
      <c r="L247" s="714"/>
      <c r="M247" s="715"/>
      <c r="N247" s="716"/>
    </row>
    <row r="248" spans="1:14" s="704" customFormat="1" ht="38.25" customHeight="1" x14ac:dyDescent="0.3">
      <c r="A248" s="705"/>
      <c r="B248" s="706"/>
      <c r="C248" s="707"/>
      <c r="D248" s="708"/>
      <c r="E248" s="709"/>
      <c r="F248" s="710"/>
      <c r="G248" s="711"/>
      <c r="H248" s="711"/>
      <c r="I248" s="712">
        <f>DEPENSES!$H248*1.2</f>
        <v>0</v>
      </c>
      <c r="J248" s="712">
        <f>DEPENSES!$H248+DEPENSES!$I248</f>
        <v>0</v>
      </c>
      <c r="K248" s="713"/>
      <c r="L248" s="714"/>
      <c r="M248" s="715"/>
      <c r="N248" s="716"/>
    </row>
    <row r="249" spans="1:14" s="704" customFormat="1" ht="38.25" customHeight="1" x14ac:dyDescent="0.3">
      <c r="A249" s="705"/>
      <c r="B249" s="706"/>
      <c r="C249" s="707"/>
      <c r="D249" s="708"/>
      <c r="E249" s="709"/>
      <c r="F249" s="710"/>
      <c r="G249" s="711"/>
      <c r="H249" s="711"/>
      <c r="I249" s="712">
        <f>DEPENSES!$H249*1.2</f>
        <v>0</v>
      </c>
      <c r="J249" s="712">
        <f>DEPENSES!$H249+DEPENSES!$I249</f>
        <v>0</v>
      </c>
      <c r="K249" s="713"/>
      <c r="L249" s="714"/>
      <c r="M249" s="715"/>
      <c r="N249" s="716"/>
    </row>
    <row r="250" spans="1:14" s="704" customFormat="1" ht="38.25" customHeight="1" x14ac:dyDescent="0.3">
      <c r="A250" s="705"/>
      <c r="B250" s="706"/>
      <c r="C250" s="707"/>
      <c r="D250" s="708"/>
      <c r="E250" s="709"/>
      <c r="F250" s="710"/>
      <c r="G250" s="711"/>
      <c r="H250" s="711"/>
      <c r="I250" s="712">
        <f>DEPENSES!$H250*1.2</f>
        <v>0</v>
      </c>
      <c r="J250" s="712">
        <f>DEPENSES!$H250+DEPENSES!$I250</f>
        <v>0</v>
      </c>
      <c r="K250" s="713"/>
      <c r="L250" s="714"/>
      <c r="M250" s="715"/>
      <c r="N250" s="716"/>
    </row>
    <row r="251" spans="1:14" s="704" customFormat="1" ht="38.25" customHeight="1" x14ac:dyDescent="0.3">
      <c r="A251" s="705"/>
      <c r="B251" s="706"/>
      <c r="C251" s="707"/>
      <c r="D251" s="708"/>
      <c r="E251" s="709"/>
      <c r="F251" s="710"/>
      <c r="G251" s="711"/>
      <c r="H251" s="711"/>
      <c r="I251" s="712">
        <f>DEPENSES!$H251*1.2</f>
        <v>0</v>
      </c>
      <c r="J251" s="712">
        <f>DEPENSES!$H251+DEPENSES!$I251</f>
        <v>0</v>
      </c>
      <c r="K251" s="713"/>
      <c r="L251" s="714"/>
      <c r="M251" s="715"/>
      <c r="N251" s="716"/>
    </row>
    <row r="252" spans="1:14" s="704" customFormat="1" ht="38.25" customHeight="1" x14ac:dyDescent="0.3">
      <c r="A252" s="705"/>
      <c r="B252" s="706"/>
      <c r="C252" s="707"/>
      <c r="D252" s="708"/>
      <c r="E252" s="709"/>
      <c r="F252" s="710"/>
      <c r="G252" s="711"/>
      <c r="H252" s="711"/>
      <c r="I252" s="712">
        <f>DEPENSES!$H252*1.2</f>
        <v>0</v>
      </c>
      <c r="J252" s="712">
        <f>DEPENSES!$H252+DEPENSES!$I252</f>
        <v>0</v>
      </c>
      <c r="K252" s="713"/>
      <c r="L252" s="714"/>
      <c r="M252" s="715"/>
      <c r="N252" s="716"/>
    </row>
    <row r="253" spans="1:14" s="704" customFormat="1" ht="38.25" customHeight="1" x14ac:dyDescent="0.3">
      <c r="A253" s="705"/>
      <c r="B253" s="706"/>
      <c r="C253" s="707"/>
      <c r="D253" s="708"/>
      <c r="E253" s="709"/>
      <c r="F253" s="710"/>
      <c r="G253" s="711"/>
      <c r="H253" s="711"/>
      <c r="I253" s="712">
        <f>DEPENSES!$H253*1.2</f>
        <v>0</v>
      </c>
      <c r="J253" s="712">
        <f>DEPENSES!$H253+DEPENSES!$I253</f>
        <v>0</v>
      </c>
      <c r="K253" s="713"/>
      <c r="L253" s="714"/>
      <c r="M253" s="715"/>
      <c r="N253" s="716"/>
    </row>
    <row r="254" spans="1:14" s="704" customFormat="1" ht="38.25" customHeight="1" x14ac:dyDescent="0.3">
      <c r="A254" s="705"/>
      <c r="B254" s="706"/>
      <c r="C254" s="707"/>
      <c r="D254" s="708"/>
      <c r="E254" s="709"/>
      <c r="F254" s="710"/>
      <c r="G254" s="711"/>
      <c r="H254" s="711"/>
      <c r="I254" s="712">
        <f>DEPENSES!$H254*1.2</f>
        <v>0</v>
      </c>
      <c r="J254" s="712">
        <f>DEPENSES!$H254+DEPENSES!$I254</f>
        <v>0</v>
      </c>
      <c r="K254" s="713"/>
      <c r="L254" s="714"/>
      <c r="M254" s="715"/>
      <c r="N254" s="716"/>
    </row>
    <row r="255" spans="1:14" s="704" customFormat="1" ht="38.25" customHeight="1" x14ac:dyDescent="0.3">
      <c r="A255" s="705"/>
      <c r="B255" s="706"/>
      <c r="C255" s="707"/>
      <c r="D255" s="708"/>
      <c r="E255" s="709"/>
      <c r="F255" s="710"/>
      <c r="G255" s="711"/>
      <c r="H255" s="711"/>
      <c r="I255" s="712">
        <f>DEPENSES!$H255*1.2</f>
        <v>0</v>
      </c>
      <c r="J255" s="712">
        <f>DEPENSES!$H255+DEPENSES!$I255</f>
        <v>0</v>
      </c>
      <c r="K255" s="713"/>
      <c r="L255" s="714"/>
      <c r="M255" s="715"/>
      <c r="N255" s="716"/>
    </row>
    <row r="256" spans="1:14" s="704" customFormat="1" ht="38.25" customHeight="1" x14ac:dyDescent="0.3">
      <c r="A256" s="705"/>
      <c r="B256" s="706"/>
      <c r="C256" s="707"/>
      <c r="D256" s="708"/>
      <c r="E256" s="709"/>
      <c r="F256" s="710"/>
      <c r="G256" s="711"/>
      <c r="H256" s="711"/>
      <c r="I256" s="712">
        <f>DEPENSES!$H256*1.2</f>
        <v>0</v>
      </c>
      <c r="J256" s="712">
        <f>DEPENSES!$H256+DEPENSES!$I256</f>
        <v>0</v>
      </c>
      <c r="K256" s="713"/>
      <c r="L256" s="714"/>
      <c r="M256" s="715"/>
      <c r="N256" s="716"/>
    </row>
    <row r="257" spans="1:14" s="704" customFormat="1" ht="38.25" customHeight="1" x14ac:dyDescent="0.3">
      <c r="A257" s="705"/>
      <c r="B257" s="706"/>
      <c r="C257" s="707"/>
      <c r="D257" s="708"/>
      <c r="E257" s="709"/>
      <c r="F257" s="710"/>
      <c r="G257" s="711"/>
      <c r="H257" s="711"/>
      <c r="I257" s="712">
        <f>DEPENSES!$H257*1.2</f>
        <v>0</v>
      </c>
      <c r="J257" s="712">
        <f>DEPENSES!$H257+DEPENSES!$I257</f>
        <v>0</v>
      </c>
      <c r="K257" s="713"/>
      <c r="L257" s="714"/>
      <c r="M257" s="715"/>
      <c r="N257" s="716"/>
    </row>
    <row r="258" spans="1:14" s="704" customFormat="1" ht="38.25" customHeight="1" x14ac:dyDescent="0.3">
      <c r="A258" s="705"/>
      <c r="B258" s="706"/>
      <c r="C258" s="707"/>
      <c r="D258" s="708"/>
      <c r="E258" s="709"/>
      <c r="F258" s="710"/>
      <c r="G258" s="711"/>
      <c r="H258" s="711"/>
      <c r="I258" s="712">
        <f>DEPENSES!$H258*1.2</f>
        <v>0</v>
      </c>
      <c r="J258" s="712">
        <f>DEPENSES!$H258+DEPENSES!$I258</f>
        <v>0</v>
      </c>
      <c r="K258" s="713"/>
      <c r="L258" s="714"/>
      <c r="M258" s="715"/>
      <c r="N258" s="716"/>
    </row>
    <row r="259" spans="1:14" s="704" customFormat="1" ht="38.25" customHeight="1" x14ac:dyDescent="0.3">
      <c r="A259" s="705"/>
      <c r="B259" s="706"/>
      <c r="C259" s="707"/>
      <c r="D259" s="708"/>
      <c r="E259" s="709"/>
      <c r="F259" s="710"/>
      <c r="G259" s="711"/>
      <c r="H259" s="711"/>
      <c r="I259" s="712">
        <f>DEPENSES!$H259*1.2</f>
        <v>0</v>
      </c>
      <c r="J259" s="712">
        <f>DEPENSES!$H259+DEPENSES!$I259</f>
        <v>0</v>
      </c>
      <c r="K259" s="713"/>
      <c r="L259" s="714"/>
      <c r="M259" s="715"/>
      <c r="N259" s="716"/>
    </row>
    <row r="260" spans="1:14" s="704" customFormat="1" ht="27" customHeight="1" x14ac:dyDescent="0.3">
      <c r="A260" s="837"/>
      <c r="B260" s="717"/>
      <c r="C260" s="717"/>
      <c r="D260" s="718"/>
      <c r="E260" s="719"/>
      <c r="F260" s="719"/>
      <c r="G260" s="720"/>
      <c r="H260" s="721"/>
      <c r="I260" s="721">
        <f>DEPENSES!$H260*1.2</f>
        <v>0</v>
      </c>
      <c r="J260" s="721">
        <f>DEPENSES!$H260+DEPENSES!$I260</f>
        <v>0</v>
      </c>
      <c r="K260" s="722"/>
      <c r="L260" s="723"/>
      <c r="M260" s="724"/>
      <c r="N260" s="725"/>
    </row>
    <row r="261" spans="1:14" s="704" customFormat="1" ht="21" customHeight="1" x14ac:dyDescent="0.3">
      <c r="A261" s="837"/>
      <c r="B261" s="717"/>
      <c r="C261" s="717"/>
      <c r="D261" s="718"/>
      <c r="E261" s="719"/>
      <c r="F261" s="719"/>
      <c r="G261" s="721"/>
      <c r="H261" s="721"/>
      <c r="I261" s="721">
        <f>DEPENSES!$H261*1.2</f>
        <v>0</v>
      </c>
      <c r="J261" s="721">
        <f>DEPENSES!$H261+DEPENSES!$I261</f>
        <v>0</v>
      </c>
      <c r="K261" s="722"/>
      <c r="L261" s="723"/>
      <c r="M261" s="724"/>
      <c r="N261" s="726"/>
    </row>
    <row r="262" spans="1:14" s="731" customFormat="1" ht="22.5" customHeight="1" x14ac:dyDescent="0.3">
      <c r="A262" s="837"/>
      <c r="B262" s="706"/>
      <c r="C262" s="707"/>
      <c r="D262" s="708"/>
      <c r="E262" s="709"/>
      <c r="F262" s="709"/>
      <c r="G262" s="727"/>
      <c r="H262" s="728"/>
      <c r="I262" s="721">
        <f>DEPENSES!$H262*1.2</f>
        <v>0</v>
      </c>
      <c r="J262" s="721">
        <f>DEPENSES!$H262+DEPENSES!$I262</f>
        <v>0</v>
      </c>
      <c r="K262" s="729"/>
      <c r="L262" s="723"/>
      <c r="M262" s="730"/>
      <c r="N262" s="724"/>
    </row>
    <row r="263" spans="1:14" s="731" customFormat="1" ht="25.5" customHeight="1" x14ac:dyDescent="0.3">
      <c r="A263" s="837"/>
      <c r="B263" s="717"/>
      <c r="C263" s="717"/>
      <c r="D263" s="718"/>
      <c r="E263" s="719"/>
      <c r="F263" s="719"/>
      <c r="G263" s="721"/>
      <c r="H263" s="728"/>
      <c r="I263" s="721">
        <f>DEPENSES!$H263*1.2</f>
        <v>0</v>
      </c>
      <c r="J263" s="721">
        <f>DEPENSES!$H263+DEPENSES!$I263</f>
        <v>0</v>
      </c>
      <c r="K263" s="722"/>
      <c r="L263" s="723"/>
      <c r="M263" s="732"/>
      <c r="N263" s="724"/>
    </row>
    <row r="264" spans="1:14" s="731" customFormat="1" ht="26.25" customHeight="1" x14ac:dyDescent="0.2">
      <c r="A264" s="837"/>
      <c r="B264" s="706"/>
      <c r="C264" s="707"/>
      <c r="D264" s="708"/>
      <c r="E264" s="709"/>
      <c r="F264" s="709"/>
      <c r="G264" s="727"/>
      <c r="H264" s="728"/>
      <c r="I264" s="721">
        <f>DEPENSES!$H264*1.2</f>
        <v>0</v>
      </c>
      <c r="J264" s="721">
        <f>DEPENSES!$H264+DEPENSES!$I264</f>
        <v>0</v>
      </c>
      <c r="K264" s="729"/>
      <c r="L264" s="723"/>
      <c r="M264" s="730"/>
      <c r="N264" s="733"/>
    </row>
    <row r="265" spans="1:14" s="731" customFormat="1" ht="22.5" customHeight="1" x14ac:dyDescent="0.3">
      <c r="A265" s="837"/>
      <c r="B265" s="717"/>
      <c r="C265" s="717"/>
      <c r="D265" s="718"/>
      <c r="E265" s="719"/>
      <c r="F265" s="719"/>
      <c r="G265" s="734"/>
      <c r="H265" s="728"/>
      <c r="I265" s="721">
        <f>DEPENSES!$H265*1.2</f>
        <v>0</v>
      </c>
      <c r="J265" s="721">
        <f>DEPENSES!$H265+DEPENSES!$I265</f>
        <v>0</v>
      </c>
      <c r="K265" s="729"/>
      <c r="L265" s="723"/>
      <c r="M265" s="730"/>
      <c r="N265" s="724"/>
    </row>
    <row r="266" spans="1:14" s="731" customFormat="1" ht="15" customHeight="1" x14ac:dyDescent="0.2">
      <c r="A266" s="837"/>
      <c r="B266" s="717"/>
      <c r="C266" s="717"/>
      <c r="D266" s="718"/>
      <c r="E266" s="719"/>
      <c r="F266" s="719"/>
      <c r="G266" s="733"/>
      <c r="H266" s="728"/>
      <c r="I266" s="721">
        <f>DEPENSES!$H266*1.2</f>
        <v>0</v>
      </c>
      <c r="J266" s="721">
        <f>DEPENSES!$H266+DEPENSES!$I266</f>
        <v>0</v>
      </c>
      <c r="K266" s="722"/>
      <c r="L266" s="723"/>
      <c r="M266" s="724"/>
      <c r="N266" s="724"/>
    </row>
    <row r="267" spans="1:14" s="731" customFormat="1" ht="25.5" customHeight="1" x14ac:dyDescent="0.2">
      <c r="A267" s="837"/>
      <c r="B267" s="717"/>
      <c r="C267" s="717"/>
      <c r="D267" s="718"/>
      <c r="E267" s="719"/>
      <c r="F267" s="719"/>
      <c r="G267" s="721"/>
      <c r="H267" s="728"/>
      <c r="I267" s="721">
        <f>DEPENSES!$H267*1.2</f>
        <v>0</v>
      </c>
      <c r="J267" s="721">
        <f>DEPENSES!$H267+DEPENSES!$I267</f>
        <v>0</v>
      </c>
      <c r="K267" s="722"/>
      <c r="L267" s="723"/>
      <c r="M267" s="724"/>
      <c r="N267" s="733"/>
    </row>
    <row r="268" spans="1:14" s="731" customFormat="1" ht="21" customHeight="1" x14ac:dyDescent="0.3">
      <c r="A268" s="837"/>
      <c r="B268" s="717"/>
      <c r="C268" s="717"/>
      <c r="D268" s="718"/>
      <c r="E268" s="719"/>
      <c r="F268" s="719"/>
      <c r="G268" s="735"/>
      <c r="H268" s="721"/>
      <c r="I268" s="721">
        <f>DEPENSES!$H268*1.2</f>
        <v>0</v>
      </c>
      <c r="J268" s="721">
        <f>DEPENSES!$H268+DEPENSES!$I268</f>
        <v>0</v>
      </c>
      <c r="K268" s="722"/>
      <c r="L268" s="723"/>
      <c r="M268" s="724"/>
      <c r="N268" s="725"/>
    </row>
    <row r="269" spans="1:14" s="731" customFormat="1" ht="22.5" customHeight="1" x14ac:dyDescent="0.3">
      <c r="A269" s="837"/>
      <c r="B269" s="706"/>
      <c r="C269" s="707"/>
      <c r="D269" s="718"/>
      <c r="E269" s="719"/>
      <c r="F269" s="719"/>
      <c r="G269" s="721"/>
      <c r="H269" s="721"/>
      <c r="I269" s="721">
        <f>DEPENSES!$H269*1.2</f>
        <v>0</v>
      </c>
      <c r="J269" s="721">
        <f>DEPENSES!$H269+DEPENSES!$I269</f>
        <v>0</v>
      </c>
      <c r="K269" s="729"/>
      <c r="L269" s="723"/>
      <c r="M269" s="724"/>
      <c r="N269" s="736"/>
    </row>
    <row r="270" spans="1:14" s="731" customFormat="1" ht="15.75" customHeight="1" x14ac:dyDescent="0.3">
      <c r="A270" s="837"/>
      <c r="B270" s="706"/>
      <c r="C270" s="707"/>
      <c r="D270" s="718"/>
      <c r="E270" s="719"/>
      <c r="F270" s="719"/>
      <c r="G270" s="721"/>
      <c r="H270" s="721"/>
      <c r="I270" s="721">
        <f>DEPENSES!$H270*1.2</f>
        <v>0</v>
      </c>
      <c r="J270" s="721">
        <f>DEPENSES!$H270+DEPENSES!$I270</f>
        <v>0</v>
      </c>
      <c r="K270" s="729"/>
      <c r="L270" s="723"/>
      <c r="M270" s="724"/>
      <c r="N270" s="736"/>
    </row>
    <row r="271" spans="1:14" s="731" customFormat="1" ht="21" customHeight="1" x14ac:dyDescent="0.3">
      <c r="A271" s="837"/>
      <c r="B271" s="706"/>
      <c r="C271" s="707"/>
      <c r="D271" s="718"/>
      <c r="E271" s="719"/>
      <c r="F271" s="719"/>
      <c r="G271" s="721"/>
      <c r="H271" s="721"/>
      <c r="I271" s="721">
        <f>DEPENSES!$H271*1.2</f>
        <v>0</v>
      </c>
      <c r="J271" s="721">
        <f>DEPENSES!$H271+DEPENSES!$I271</f>
        <v>0</v>
      </c>
      <c r="K271" s="729"/>
      <c r="L271" s="723"/>
      <c r="M271" s="724"/>
      <c r="N271" s="736"/>
    </row>
    <row r="272" spans="1:14" s="731" customFormat="1" ht="22.5" customHeight="1" x14ac:dyDescent="0.3">
      <c r="A272" s="837"/>
      <c r="B272" s="717"/>
      <c r="C272" s="717"/>
      <c r="D272" s="718"/>
      <c r="E272" s="719"/>
      <c r="F272" s="719"/>
      <c r="G272" s="721"/>
      <c r="H272" s="721"/>
      <c r="I272" s="721">
        <f>DEPENSES!$H272*1.2</f>
        <v>0</v>
      </c>
      <c r="J272" s="721">
        <f>DEPENSES!$H272+DEPENSES!$I272</f>
        <v>0</v>
      </c>
      <c r="K272" s="722"/>
      <c r="L272" s="723"/>
      <c r="M272" s="724"/>
      <c r="N272" s="737"/>
    </row>
    <row r="273" spans="1:14" s="731" customFormat="1" ht="15" customHeight="1" x14ac:dyDescent="0.3">
      <c r="A273" s="837"/>
      <c r="B273" s="717"/>
      <c r="C273" s="717"/>
      <c r="D273" s="718"/>
      <c r="E273" s="719"/>
      <c r="F273" s="719"/>
      <c r="G273" s="738"/>
      <c r="H273" s="721"/>
      <c r="I273" s="721">
        <f>DEPENSES!$H273*1.2</f>
        <v>0</v>
      </c>
      <c r="J273" s="721">
        <f>DEPENSES!$H273+DEPENSES!$I273</f>
        <v>0</v>
      </c>
      <c r="K273" s="722"/>
      <c r="L273" s="723"/>
      <c r="M273" s="724"/>
      <c r="N273" s="725"/>
    </row>
    <row r="274" spans="1:14" s="731" customFormat="1" ht="15" customHeight="1" x14ac:dyDescent="0.3">
      <c r="A274" s="837"/>
      <c r="B274" s="717"/>
      <c r="C274" s="717"/>
      <c r="D274" s="718"/>
      <c r="E274" s="719"/>
      <c r="F274" s="719"/>
      <c r="G274" s="738"/>
      <c r="H274" s="721"/>
      <c r="I274" s="721">
        <f>DEPENSES!$H274*1.2</f>
        <v>0</v>
      </c>
      <c r="J274" s="721">
        <f>DEPENSES!$H274+DEPENSES!$I274</f>
        <v>0</v>
      </c>
      <c r="K274" s="722"/>
      <c r="L274" s="723"/>
      <c r="M274" s="739"/>
      <c r="N274" s="725"/>
    </row>
    <row r="275" spans="1:14" s="731" customFormat="1" ht="15" customHeight="1" x14ac:dyDescent="0.3">
      <c r="A275" s="837"/>
      <c r="B275" s="717"/>
      <c r="C275" s="717"/>
      <c r="D275" s="718"/>
      <c r="E275" s="719"/>
      <c r="F275" s="719"/>
      <c r="G275" s="738"/>
      <c r="H275" s="721"/>
      <c r="I275" s="721">
        <f>DEPENSES!$H275*1.2</f>
        <v>0</v>
      </c>
      <c r="J275" s="721">
        <f>DEPENSES!$H275+DEPENSES!$I275</f>
        <v>0</v>
      </c>
      <c r="K275" s="722"/>
      <c r="L275" s="723"/>
      <c r="M275" s="724"/>
      <c r="N275" s="725"/>
    </row>
    <row r="276" spans="1:14" s="731" customFormat="1" ht="27" customHeight="1" x14ac:dyDescent="0.3">
      <c r="A276" s="837"/>
      <c r="B276" s="717"/>
      <c r="C276" s="717"/>
      <c r="D276" s="718"/>
      <c r="E276" s="719"/>
      <c r="F276" s="719"/>
      <c r="G276" s="738"/>
      <c r="H276" s="721"/>
      <c r="I276" s="721">
        <f>DEPENSES!$H276*1.2</f>
        <v>0</v>
      </c>
      <c r="J276" s="721">
        <f>DEPENSES!$H276+DEPENSES!$I276</f>
        <v>0</v>
      </c>
      <c r="K276" s="722"/>
      <c r="L276" s="723"/>
      <c r="M276" s="724"/>
      <c r="N276" s="724"/>
    </row>
    <row r="277" spans="1:14" s="731" customFormat="1" ht="15" customHeight="1" x14ac:dyDescent="0.3">
      <c r="A277" s="837"/>
      <c r="B277" s="706"/>
      <c r="C277" s="717"/>
      <c r="D277" s="718"/>
      <c r="E277" s="719"/>
      <c r="F277" s="719"/>
      <c r="G277" s="721"/>
      <c r="H277" s="721"/>
      <c r="I277" s="721">
        <f>DEPENSES!$H277*1.2</f>
        <v>0</v>
      </c>
      <c r="J277" s="721">
        <f>DEPENSES!$H277+DEPENSES!$I277</f>
        <v>0</v>
      </c>
      <c r="K277" s="722"/>
      <c r="L277" s="723"/>
      <c r="M277" s="724"/>
      <c r="N277" s="724"/>
    </row>
    <row r="278" spans="1:14" s="731" customFormat="1" ht="24.75" customHeight="1" x14ac:dyDescent="0.2">
      <c r="A278" s="837"/>
      <c r="B278" s="706"/>
      <c r="C278" s="717"/>
      <c r="D278" s="718"/>
      <c r="E278" s="719"/>
      <c r="F278" s="719"/>
      <c r="G278" s="733"/>
      <c r="H278" s="721"/>
      <c r="I278" s="721">
        <f>DEPENSES!$H278*1.2</f>
        <v>0</v>
      </c>
      <c r="J278" s="721">
        <f>DEPENSES!$H278+DEPENSES!$I278</f>
        <v>0</v>
      </c>
      <c r="K278" s="722"/>
      <c r="L278" s="723"/>
      <c r="M278" s="724"/>
      <c r="N278" s="724"/>
    </row>
    <row r="279" spans="1:14" s="740" customFormat="1" ht="15" customHeight="1" x14ac:dyDescent="0.3">
      <c r="A279" s="837"/>
      <c r="B279" s="706"/>
      <c r="C279" s="717"/>
      <c r="D279" s="718"/>
      <c r="E279" s="719"/>
      <c r="F279" s="719"/>
      <c r="G279" s="721"/>
      <c r="H279" s="721"/>
      <c r="I279" s="721">
        <f>DEPENSES!$H279*1.2</f>
        <v>0</v>
      </c>
      <c r="J279" s="721">
        <f>DEPENSES!$H279+DEPENSES!$I279</f>
        <v>0</v>
      </c>
      <c r="K279" s="722"/>
      <c r="L279" s="723"/>
      <c r="M279" s="724"/>
      <c r="N279" s="724"/>
    </row>
    <row r="280" spans="1:14" s="731" customFormat="1" ht="15" customHeight="1" x14ac:dyDescent="0.3">
      <c r="A280" s="837"/>
      <c r="B280" s="706"/>
      <c r="C280" s="717"/>
      <c r="D280" s="718"/>
      <c r="E280" s="719"/>
      <c r="F280" s="719"/>
      <c r="G280" s="721"/>
      <c r="H280" s="721"/>
      <c r="I280" s="721">
        <f>DEPENSES!$H280*1.2</f>
        <v>0</v>
      </c>
      <c r="J280" s="721">
        <f>DEPENSES!$H280+DEPENSES!$I280</f>
        <v>0</v>
      </c>
      <c r="K280" s="722"/>
      <c r="L280" s="723"/>
      <c r="M280" s="724"/>
      <c r="N280" s="724"/>
    </row>
    <row r="281" spans="1:14" s="740" customFormat="1" ht="23.25" customHeight="1" x14ac:dyDescent="0.3">
      <c r="A281" s="837"/>
      <c r="B281" s="706"/>
      <c r="C281" s="717"/>
      <c r="D281" s="718"/>
      <c r="E281" s="719"/>
      <c r="F281" s="719"/>
      <c r="G281" s="721"/>
      <c r="H281" s="721"/>
      <c r="I281" s="721">
        <f>DEPENSES!$H281*1.2</f>
        <v>0</v>
      </c>
      <c r="J281" s="721">
        <f>DEPENSES!$H281+DEPENSES!$I281</f>
        <v>0</v>
      </c>
      <c r="K281" s="722"/>
      <c r="L281" s="723"/>
      <c r="M281" s="724"/>
      <c r="N281" s="725"/>
    </row>
    <row r="282" spans="1:14" s="731" customFormat="1" ht="15" customHeight="1" x14ac:dyDescent="0.3">
      <c r="A282" s="837"/>
      <c r="B282" s="706"/>
      <c r="C282" s="717"/>
      <c r="D282" s="718"/>
      <c r="E282" s="719"/>
      <c r="F282" s="719"/>
      <c r="G282" s="721"/>
      <c r="H282" s="721"/>
      <c r="I282" s="721">
        <f>DEPENSES!$H282*1.2</f>
        <v>0</v>
      </c>
      <c r="J282" s="721">
        <f>DEPENSES!$H282+DEPENSES!$I282</f>
        <v>0</v>
      </c>
      <c r="K282" s="722"/>
      <c r="L282" s="723"/>
      <c r="M282" s="724"/>
      <c r="N282" s="725"/>
    </row>
    <row r="283" spans="1:14" s="731" customFormat="1" ht="22.5" customHeight="1" x14ac:dyDescent="0.3">
      <c r="A283" s="837"/>
      <c r="B283" s="706"/>
      <c r="C283" s="717"/>
      <c r="D283" s="718"/>
      <c r="E283" s="719"/>
      <c r="F283" s="719"/>
      <c r="G283" s="721"/>
      <c r="H283" s="721"/>
      <c r="I283" s="721">
        <f>DEPENSES!$H283*1.2</f>
        <v>0</v>
      </c>
      <c r="J283" s="721">
        <f>DEPENSES!$H283+DEPENSES!$I283</f>
        <v>0</v>
      </c>
      <c r="K283" s="722"/>
      <c r="L283" s="723"/>
      <c r="M283" s="724"/>
      <c r="N283" s="724"/>
    </row>
    <row r="284" spans="1:14" s="731" customFormat="1" ht="22.5" customHeight="1" x14ac:dyDescent="0.3">
      <c r="A284" s="837"/>
      <c r="B284" s="706"/>
      <c r="C284" s="717"/>
      <c r="D284" s="718"/>
      <c r="E284" s="719"/>
      <c r="F284" s="719"/>
      <c r="G284" s="721"/>
      <c r="H284" s="721"/>
      <c r="I284" s="721">
        <f>DEPENSES!$H284*1.2</f>
        <v>0</v>
      </c>
      <c r="J284" s="721">
        <f>DEPENSES!$H284+DEPENSES!$I284</f>
        <v>0</v>
      </c>
      <c r="K284" s="722"/>
      <c r="L284" s="723"/>
      <c r="M284" s="724"/>
      <c r="N284" s="741"/>
    </row>
    <row r="285" spans="1:14" s="740" customFormat="1" ht="15" customHeight="1" x14ac:dyDescent="0.3">
      <c r="A285" s="837"/>
      <c r="B285" s="706"/>
      <c r="C285" s="717"/>
      <c r="D285" s="718"/>
      <c r="E285" s="719"/>
      <c r="F285" s="719"/>
      <c r="G285" s="721"/>
      <c r="H285" s="721"/>
      <c r="I285" s="721">
        <f>DEPENSES!$H285*1.2</f>
        <v>0</v>
      </c>
      <c r="J285" s="721">
        <f>DEPENSES!$H285+DEPENSES!$I285</f>
        <v>0</v>
      </c>
      <c r="K285" s="722"/>
      <c r="L285" s="723"/>
      <c r="M285" s="724"/>
      <c r="N285" s="742"/>
    </row>
    <row r="286" spans="1:14" s="731" customFormat="1" ht="16.5" customHeight="1" x14ac:dyDescent="0.3">
      <c r="A286" s="837"/>
      <c r="B286" s="706"/>
      <c r="C286" s="717"/>
      <c r="D286" s="718"/>
      <c r="E286" s="719"/>
      <c r="F286" s="719"/>
      <c r="G286" s="721"/>
      <c r="H286" s="721"/>
      <c r="I286" s="721">
        <f>DEPENSES!$H286*1.2</f>
        <v>0</v>
      </c>
      <c r="J286" s="721">
        <f>DEPENSES!$H286+DEPENSES!$I286</f>
        <v>0</v>
      </c>
      <c r="K286" s="722"/>
      <c r="L286" s="723"/>
      <c r="M286" s="724"/>
      <c r="N286" s="742"/>
    </row>
    <row r="287" spans="1:14" s="731" customFormat="1" ht="24" customHeight="1" x14ac:dyDescent="0.3">
      <c r="A287" s="837"/>
      <c r="B287" s="706"/>
      <c r="C287" s="717"/>
      <c r="D287" s="718"/>
      <c r="E287" s="719"/>
      <c r="F287" s="719"/>
      <c r="G287" s="721"/>
      <c r="H287" s="721"/>
      <c r="I287" s="721">
        <f>DEPENSES!$H287*1.2</f>
        <v>0</v>
      </c>
      <c r="J287" s="721">
        <f>DEPENSES!$H287+DEPENSES!$I287</f>
        <v>0</v>
      </c>
      <c r="K287" s="722"/>
      <c r="L287" s="723"/>
      <c r="M287" s="724"/>
      <c r="N287" s="742"/>
    </row>
    <row r="288" spans="1:14" s="731" customFormat="1" ht="15" customHeight="1" x14ac:dyDescent="0.2">
      <c r="A288" s="837"/>
      <c r="B288" s="706"/>
      <c r="C288" s="717"/>
      <c r="D288" s="718"/>
      <c r="E288" s="719"/>
      <c r="F288" s="719"/>
      <c r="G288" s="743"/>
      <c r="H288" s="734"/>
      <c r="I288" s="721">
        <f>DEPENSES!$H288*1.2</f>
        <v>0</v>
      </c>
      <c r="J288" s="721">
        <f>DEPENSES!$H288+DEPENSES!$I288</f>
        <v>0</v>
      </c>
      <c r="K288" s="722"/>
      <c r="L288" s="723"/>
      <c r="M288" s="724"/>
      <c r="N288" s="742"/>
    </row>
    <row r="289" spans="1:14" s="731" customFormat="1" ht="15" customHeight="1" x14ac:dyDescent="0.2">
      <c r="A289" s="837"/>
      <c r="B289" s="706"/>
      <c r="C289" s="717"/>
      <c r="D289" s="718"/>
      <c r="E289" s="719"/>
      <c r="F289" s="719"/>
      <c r="G289" s="744"/>
      <c r="H289" s="721"/>
      <c r="I289" s="721">
        <f>DEPENSES!$H289*1.2</f>
        <v>0</v>
      </c>
      <c r="J289" s="721">
        <f>DEPENSES!$H289+DEPENSES!$I289</f>
        <v>0</v>
      </c>
      <c r="K289" s="722"/>
      <c r="L289" s="723"/>
      <c r="M289" s="724"/>
      <c r="N289" s="742"/>
    </row>
    <row r="290" spans="1:14" s="731" customFormat="1" ht="25.5" customHeight="1" x14ac:dyDescent="0.3">
      <c r="A290" s="837"/>
      <c r="B290" s="717"/>
      <c r="C290" s="717"/>
      <c r="D290" s="718"/>
      <c r="E290" s="719"/>
      <c r="F290" s="719"/>
      <c r="G290" s="721"/>
      <c r="H290" s="721"/>
      <c r="I290" s="721">
        <f>DEPENSES!$H290*1.2</f>
        <v>0</v>
      </c>
      <c r="J290" s="721">
        <f>DEPENSES!$H290+DEPENSES!$I290</f>
        <v>0</v>
      </c>
      <c r="K290" s="722"/>
      <c r="L290" s="723"/>
      <c r="M290" s="724"/>
      <c r="N290" s="742"/>
    </row>
    <row r="291" spans="1:14" s="731" customFormat="1" ht="24.75" customHeight="1" x14ac:dyDescent="0.3">
      <c r="A291" s="837"/>
      <c r="B291" s="717"/>
      <c r="C291" s="717"/>
      <c r="D291" s="718"/>
      <c r="E291" s="719"/>
      <c r="F291" s="719"/>
      <c r="G291" s="721"/>
      <c r="H291" s="721"/>
      <c r="I291" s="721">
        <f>DEPENSES!$H291*1.2</f>
        <v>0</v>
      </c>
      <c r="J291" s="721">
        <f>DEPENSES!$H291+DEPENSES!$I291</f>
        <v>0</v>
      </c>
      <c r="K291" s="722"/>
      <c r="L291" s="723"/>
      <c r="M291" s="724"/>
      <c r="N291" s="741"/>
    </row>
    <row r="292" spans="1:14" s="731" customFormat="1" ht="24.75" customHeight="1" x14ac:dyDescent="0.3">
      <c r="A292" s="837"/>
      <c r="B292" s="717"/>
      <c r="C292" s="717"/>
      <c r="D292" s="718"/>
      <c r="E292" s="719"/>
      <c r="F292" s="719"/>
      <c r="G292" s="721"/>
      <c r="H292" s="721"/>
      <c r="I292" s="721">
        <f>DEPENSES!$H292*1.2</f>
        <v>0</v>
      </c>
      <c r="J292" s="721">
        <f>DEPENSES!$H292+DEPENSES!$I292</f>
        <v>0</v>
      </c>
      <c r="K292" s="722"/>
      <c r="L292" s="723"/>
      <c r="M292" s="724"/>
      <c r="N292" s="741"/>
    </row>
    <row r="293" spans="1:14" s="731" customFormat="1" ht="18.75" customHeight="1" x14ac:dyDescent="0.3">
      <c r="A293" s="837"/>
      <c r="B293" s="717"/>
      <c r="C293" s="717"/>
      <c r="D293" s="718"/>
      <c r="E293" s="719"/>
      <c r="F293" s="719"/>
      <c r="G293" s="721"/>
      <c r="H293" s="721"/>
      <c r="I293" s="721">
        <f>DEPENSES!$H293*1.2</f>
        <v>0</v>
      </c>
      <c r="J293" s="721">
        <f>DEPENSES!$H293+DEPENSES!$I293</f>
        <v>0</v>
      </c>
      <c r="K293" s="722"/>
      <c r="L293" s="723"/>
      <c r="M293" s="724"/>
      <c r="N293" s="741"/>
    </row>
    <row r="294" spans="1:14" s="731" customFormat="1" ht="18.75" customHeight="1" x14ac:dyDescent="0.3">
      <c r="A294" s="837"/>
      <c r="B294" s="717"/>
      <c r="C294" s="717"/>
      <c r="D294" s="718"/>
      <c r="E294" s="719"/>
      <c r="F294" s="719"/>
      <c r="G294" s="721"/>
      <c r="H294" s="721"/>
      <c r="I294" s="721">
        <f>DEPENSES!$H294*1.2</f>
        <v>0</v>
      </c>
      <c r="J294" s="721">
        <f>DEPENSES!$H294+DEPENSES!$I294</f>
        <v>0</v>
      </c>
      <c r="K294" s="722"/>
      <c r="L294" s="723"/>
      <c r="M294" s="724"/>
      <c r="N294" s="741"/>
    </row>
    <row r="295" spans="1:14" s="731" customFormat="1" ht="20.25" customHeight="1" x14ac:dyDescent="0.3">
      <c r="A295" s="837"/>
      <c r="B295" s="717"/>
      <c r="C295" s="717"/>
      <c r="D295" s="718"/>
      <c r="E295" s="719"/>
      <c r="F295" s="719"/>
      <c r="G295" s="721"/>
      <c r="H295" s="721"/>
      <c r="I295" s="721">
        <f>DEPENSES!$H295*1.2</f>
        <v>0</v>
      </c>
      <c r="J295" s="721">
        <f>DEPENSES!$H295+DEPENSES!$I295</f>
        <v>0</v>
      </c>
      <c r="K295" s="722"/>
      <c r="L295" s="723"/>
      <c r="M295" s="724"/>
      <c r="N295" s="741"/>
    </row>
    <row r="296" spans="1:14" s="731" customFormat="1" ht="23.25" customHeight="1" x14ac:dyDescent="0.3">
      <c r="A296" s="837"/>
      <c r="B296" s="717"/>
      <c r="C296" s="717"/>
      <c r="D296" s="718"/>
      <c r="E296" s="719"/>
      <c r="F296" s="745"/>
      <c r="G296" s="746"/>
      <c r="H296" s="721"/>
      <c r="I296" s="721">
        <f>DEPENSES!$H296*1.2</f>
        <v>0</v>
      </c>
      <c r="J296" s="721">
        <f>DEPENSES!$H296+DEPENSES!$I296</f>
        <v>0</v>
      </c>
      <c r="K296" s="722"/>
      <c r="L296" s="723"/>
      <c r="M296" s="724"/>
      <c r="N296" s="741"/>
    </row>
    <row r="297" spans="1:14" s="731" customFormat="1" ht="23.25" customHeight="1" thickBot="1" x14ac:dyDescent="0.35">
      <c r="A297" s="879"/>
      <c r="B297" s="747"/>
      <c r="C297" s="747"/>
      <c r="D297" s="748"/>
      <c r="E297" s="749"/>
      <c r="F297" s="749"/>
      <c r="G297" s="750"/>
      <c r="H297" s="721"/>
      <c r="I297" s="721">
        <f>DEPENSES!$H297*1.2</f>
        <v>0</v>
      </c>
      <c r="J297" s="721">
        <f>DEPENSES!$H297+DEPENSES!$I297</f>
        <v>0</v>
      </c>
      <c r="K297" s="722"/>
      <c r="L297" s="723"/>
      <c r="M297" s="742"/>
      <c r="N297" s="741"/>
    </row>
    <row r="298" spans="1:14" s="731" customFormat="1" ht="24.75" customHeight="1" x14ac:dyDescent="0.3">
      <c r="A298" s="880"/>
      <c r="B298" s="751"/>
      <c r="C298" s="751"/>
      <c r="D298" s="752"/>
      <c r="E298" s="753"/>
      <c r="F298" s="753"/>
      <c r="G298" s="754"/>
      <c r="H298" s="721"/>
      <c r="I298" s="721">
        <f>DEPENSES!$H298*1.2</f>
        <v>0</v>
      </c>
      <c r="J298" s="721">
        <f>DEPENSES!$H298+DEPENSES!$I298</f>
        <v>0</v>
      </c>
      <c r="K298" s="722"/>
      <c r="L298" s="723"/>
      <c r="M298" s="742"/>
      <c r="N298" s="741"/>
    </row>
    <row r="299" spans="1:14" s="731" customFormat="1" ht="22.5" customHeight="1" x14ac:dyDescent="0.3">
      <c r="A299" s="837"/>
      <c r="B299" s="717"/>
      <c r="C299" s="717"/>
      <c r="D299" s="718"/>
      <c r="E299" s="719"/>
      <c r="F299" s="719"/>
      <c r="G299" s="746"/>
      <c r="H299" s="721"/>
      <c r="I299" s="721">
        <f>DEPENSES!$H299*1.2</f>
        <v>0</v>
      </c>
      <c r="J299" s="721">
        <f>DEPENSES!$H299+DEPENSES!$I299</f>
        <v>0</v>
      </c>
      <c r="K299" s="722"/>
      <c r="L299" s="723"/>
      <c r="M299" s="742"/>
      <c r="N299" s="741"/>
    </row>
    <row r="300" spans="1:14" s="731" customFormat="1" ht="23.25" customHeight="1" x14ac:dyDescent="0.3">
      <c r="A300" s="837"/>
      <c r="B300" s="717"/>
      <c r="C300" s="717"/>
      <c r="D300" s="718"/>
      <c r="E300" s="719"/>
      <c r="F300" s="719"/>
      <c r="G300" s="746"/>
      <c r="H300" s="721"/>
      <c r="I300" s="721">
        <f>DEPENSES!$H300*1.2</f>
        <v>0</v>
      </c>
      <c r="J300" s="721">
        <f>DEPENSES!$H300+DEPENSES!$I300</f>
        <v>0</v>
      </c>
      <c r="K300" s="722"/>
      <c r="L300" s="723"/>
      <c r="M300" s="742"/>
      <c r="N300" s="741"/>
    </row>
    <row r="301" spans="1:14" s="731" customFormat="1" ht="23.25" customHeight="1" x14ac:dyDescent="0.3">
      <c r="A301" s="837"/>
      <c r="B301" s="717"/>
      <c r="C301" s="717"/>
      <c r="D301" s="718"/>
      <c r="E301" s="719"/>
      <c r="F301" s="719"/>
      <c r="G301" s="746"/>
      <c r="H301" s="721"/>
      <c r="I301" s="721">
        <f>DEPENSES!$H301*1.2</f>
        <v>0</v>
      </c>
      <c r="J301" s="721">
        <f>DEPENSES!$H301+DEPENSES!$I301</f>
        <v>0</v>
      </c>
      <c r="K301" s="722"/>
      <c r="L301" s="723"/>
      <c r="M301" s="755"/>
      <c r="N301" s="741"/>
    </row>
    <row r="302" spans="1:14" s="731" customFormat="1" ht="24.75" customHeight="1" x14ac:dyDescent="0.3">
      <c r="A302" s="837"/>
      <c r="B302" s="717"/>
      <c r="C302" s="717"/>
      <c r="D302" s="718"/>
      <c r="E302" s="719"/>
      <c r="F302" s="719"/>
      <c r="G302" s="746"/>
      <c r="H302" s="721"/>
      <c r="I302" s="721">
        <f>DEPENSES!$H302*1.2</f>
        <v>0</v>
      </c>
      <c r="J302" s="721">
        <f>DEPENSES!$H302+DEPENSES!$I302</f>
        <v>0</v>
      </c>
      <c r="K302" s="722"/>
      <c r="L302" s="723"/>
      <c r="M302" s="755"/>
      <c r="N302" s="741"/>
    </row>
    <row r="303" spans="1:14" s="731" customFormat="1" ht="26.25" customHeight="1" x14ac:dyDescent="0.3">
      <c r="A303" s="837"/>
      <c r="B303" s="717"/>
      <c r="C303" s="717"/>
      <c r="D303" s="718"/>
      <c r="E303" s="719"/>
      <c r="F303" s="719"/>
      <c r="G303" s="746"/>
      <c r="H303" s="721"/>
      <c r="I303" s="721">
        <f>DEPENSES!$H303*1.2</f>
        <v>0</v>
      </c>
      <c r="J303" s="721">
        <f>DEPENSES!$H303+DEPENSES!$I303</f>
        <v>0</v>
      </c>
      <c r="K303" s="722"/>
      <c r="L303" s="723"/>
      <c r="M303" s="755"/>
      <c r="N303" s="741"/>
    </row>
    <row r="304" spans="1:14" s="731" customFormat="1" ht="17.25" customHeight="1" x14ac:dyDescent="0.3">
      <c r="A304" s="837"/>
      <c r="B304" s="717"/>
      <c r="C304" s="717"/>
      <c r="D304" s="718"/>
      <c r="E304" s="719"/>
      <c r="F304" s="719"/>
      <c r="G304" s="746"/>
      <c r="H304" s="721"/>
      <c r="I304" s="721">
        <f>DEPENSES!$H304*1.2</f>
        <v>0</v>
      </c>
      <c r="J304" s="721">
        <f>DEPENSES!$H304+DEPENSES!$I304</f>
        <v>0</v>
      </c>
      <c r="K304" s="722"/>
      <c r="L304" s="723"/>
      <c r="M304" s="742"/>
      <c r="N304" s="742"/>
    </row>
    <row r="305" spans="1:14" s="731" customFormat="1" ht="24" customHeight="1" x14ac:dyDescent="0.3">
      <c r="A305" s="837"/>
      <c r="B305" s="717"/>
      <c r="C305" s="717"/>
      <c r="D305" s="718"/>
      <c r="E305" s="719"/>
      <c r="F305" s="719"/>
      <c r="G305" s="746"/>
      <c r="H305" s="721"/>
      <c r="I305" s="721">
        <f>DEPENSES!$H305*1.2</f>
        <v>0</v>
      </c>
      <c r="J305" s="721">
        <f>DEPENSES!$H305+DEPENSES!$I305</f>
        <v>0</v>
      </c>
      <c r="K305" s="722"/>
      <c r="L305" s="723"/>
      <c r="M305" s="742"/>
      <c r="N305" s="742"/>
    </row>
    <row r="306" spans="1:14" s="731" customFormat="1" ht="24" customHeight="1" x14ac:dyDescent="0.3">
      <c r="A306" s="837"/>
      <c r="B306" s="717"/>
      <c r="C306" s="717"/>
      <c r="D306" s="718"/>
      <c r="E306" s="719"/>
      <c r="F306" s="719"/>
      <c r="G306" s="746"/>
      <c r="H306" s="721"/>
      <c r="I306" s="721">
        <f>DEPENSES!$H306*1.2</f>
        <v>0</v>
      </c>
      <c r="J306" s="721">
        <f>DEPENSES!$H306+DEPENSES!$I306</f>
        <v>0</v>
      </c>
      <c r="K306" s="722"/>
      <c r="L306" s="723"/>
      <c r="M306" s="742"/>
      <c r="N306" s="742"/>
    </row>
    <row r="307" spans="1:14" s="731" customFormat="1" ht="24" customHeight="1" x14ac:dyDescent="0.3">
      <c r="A307" s="837"/>
      <c r="B307" s="717"/>
      <c r="C307" s="717"/>
      <c r="D307" s="718"/>
      <c r="E307" s="719"/>
      <c r="F307" s="719"/>
      <c r="G307" s="746"/>
      <c r="H307" s="721"/>
      <c r="I307" s="721">
        <f>DEPENSES!$H307*1.2</f>
        <v>0</v>
      </c>
      <c r="J307" s="721">
        <f>DEPENSES!$H307+DEPENSES!$I307</f>
        <v>0</v>
      </c>
      <c r="K307" s="722"/>
      <c r="L307" s="723"/>
      <c r="M307" s="742"/>
      <c r="N307" s="741"/>
    </row>
    <row r="308" spans="1:14" s="731" customFormat="1" ht="22.5" customHeight="1" x14ac:dyDescent="0.3">
      <c r="A308" s="837"/>
      <c r="B308" s="717"/>
      <c r="C308" s="717"/>
      <c r="D308" s="718"/>
      <c r="E308" s="719"/>
      <c r="F308" s="719"/>
      <c r="G308" s="746"/>
      <c r="H308" s="721"/>
      <c r="I308" s="721">
        <f>DEPENSES!$H308*1.2</f>
        <v>0</v>
      </c>
      <c r="J308" s="721">
        <f>DEPENSES!$H308+DEPENSES!$I308</f>
        <v>0</v>
      </c>
      <c r="K308" s="722"/>
      <c r="L308" s="723"/>
      <c r="M308" s="756"/>
      <c r="N308" s="742"/>
    </row>
    <row r="309" spans="1:14" s="731" customFormat="1" ht="15" customHeight="1" x14ac:dyDescent="0.2">
      <c r="A309" s="837"/>
      <c r="B309" s="717"/>
      <c r="C309" s="717"/>
      <c r="D309" s="718"/>
      <c r="E309" s="719"/>
      <c r="F309" s="719"/>
      <c r="G309" s="757"/>
      <c r="H309" s="721"/>
      <c r="I309" s="721">
        <f>DEPENSES!$H309*1.2</f>
        <v>0</v>
      </c>
      <c r="J309" s="721">
        <f>DEPENSES!$H309+DEPENSES!$I309</f>
        <v>0</v>
      </c>
      <c r="K309" s="722"/>
      <c r="L309" s="723"/>
      <c r="M309" s="742"/>
      <c r="N309" s="742"/>
    </row>
    <row r="310" spans="1:14" s="731" customFormat="1" ht="15" customHeight="1" x14ac:dyDescent="0.2">
      <c r="A310" s="837"/>
      <c r="B310" s="717"/>
      <c r="C310" s="717"/>
      <c r="D310" s="718"/>
      <c r="E310" s="719"/>
      <c r="F310" s="719"/>
      <c r="G310" s="757"/>
      <c r="H310" s="721"/>
      <c r="I310" s="721">
        <f>DEPENSES!$H310*1.2</f>
        <v>0</v>
      </c>
      <c r="J310" s="721">
        <f>DEPENSES!$H310+DEPENSES!$I310</f>
        <v>0</v>
      </c>
      <c r="K310" s="722"/>
      <c r="L310" s="723"/>
      <c r="M310" s="742"/>
      <c r="N310" s="742"/>
    </row>
    <row r="311" spans="1:14" s="731" customFormat="1" ht="19.5" customHeight="1" x14ac:dyDescent="0.2">
      <c r="A311" s="837"/>
      <c r="B311" s="717"/>
      <c r="C311" s="717"/>
      <c r="D311" s="718"/>
      <c r="E311" s="719"/>
      <c r="F311" s="719"/>
      <c r="G311" s="757"/>
      <c r="H311" s="721"/>
      <c r="I311" s="721">
        <f>DEPENSES!$H311*1.2</f>
        <v>0</v>
      </c>
      <c r="J311" s="721">
        <f>DEPENSES!$H311+DEPENSES!$I311</f>
        <v>0</v>
      </c>
      <c r="K311" s="722"/>
      <c r="L311" s="723"/>
      <c r="M311" s="742"/>
      <c r="N311" s="742"/>
    </row>
    <row r="312" spans="1:14" s="731" customFormat="1" ht="21" customHeight="1" x14ac:dyDescent="0.2">
      <c r="A312" s="837"/>
      <c r="B312" s="717"/>
      <c r="C312" s="717"/>
      <c r="D312" s="718"/>
      <c r="E312" s="719"/>
      <c r="F312" s="719"/>
      <c r="G312" s="757"/>
      <c r="H312" s="721"/>
      <c r="I312" s="721">
        <f>DEPENSES!$H312*1.2</f>
        <v>0</v>
      </c>
      <c r="J312" s="721">
        <f>DEPENSES!$H312+DEPENSES!$I312</f>
        <v>0</v>
      </c>
      <c r="K312" s="722"/>
      <c r="L312" s="723"/>
      <c r="M312" s="742"/>
      <c r="N312" s="742"/>
    </row>
    <row r="313" spans="1:14" s="731" customFormat="1" ht="25.5" customHeight="1" x14ac:dyDescent="0.3">
      <c r="A313" s="837"/>
      <c r="B313" s="706"/>
      <c r="C313" s="717"/>
      <c r="D313" s="758"/>
      <c r="E313" s="745"/>
      <c r="F313" s="745"/>
      <c r="G313" s="721"/>
      <c r="H313" s="721"/>
      <c r="I313" s="721">
        <f>DEPENSES!$H313*1.2</f>
        <v>0</v>
      </c>
      <c r="J313" s="721">
        <f>DEPENSES!$H313+DEPENSES!$I313</f>
        <v>0</v>
      </c>
      <c r="K313" s="759"/>
      <c r="L313" s="723"/>
      <c r="M313" s="737"/>
      <c r="N313" s="737"/>
    </row>
    <row r="314" spans="1:14" s="731" customFormat="1" ht="22.5" customHeight="1" x14ac:dyDescent="0.3">
      <c r="A314" s="837"/>
      <c r="B314" s="706"/>
      <c r="C314" s="717"/>
      <c r="D314" s="758"/>
      <c r="E314" s="745"/>
      <c r="F314" s="745"/>
      <c r="G314" s="728"/>
      <c r="H314" s="721"/>
      <c r="I314" s="721">
        <f>DEPENSES!$H314*1.2</f>
        <v>0</v>
      </c>
      <c r="J314" s="721">
        <f>DEPENSES!$H314+DEPENSES!$I314</f>
        <v>0</v>
      </c>
      <c r="K314" s="759"/>
      <c r="L314" s="723"/>
      <c r="M314" s="732"/>
      <c r="N314" s="732"/>
    </row>
    <row r="315" spans="1:14" s="731" customFormat="1" ht="22.5" customHeight="1" x14ac:dyDescent="0.3">
      <c r="A315" s="837"/>
      <c r="B315" s="706"/>
      <c r="C315" s="717"/>
      <c r="D315" s="758"/>
      <c r="E315" s="745"/>
      <c r="F315" s="745"/>
      <c r="G315" s="728"/>
      <c r="H315" s="721"/>
      <c r="I315" s="721">
        <f>DEPENSES!$H315*1.2</f>
        <v>0</v>
      </c>
      <c r="J315" s="721">
        <f>DEPENSES!$H315+DEPENSES!$I315</f>
        <v>0</v>
      </c>
      <c r="K315" s="759"/>
      <c r="L315" s="723"/>
      <c r="M315" s="730"/>
      <c r="N315" s="732"/>
    </row>
    <row r="316" spans="1:14" s="731" customFormat="1" ht="19.5" customHeight="1" x14ac:dyDescent="0.3">
      <c r="A316" s="837"/>
      <c r="B316" s="706"/>
      <c r="C316" s="717"/>
      <c r="D316" s="760"/>
      <c r="E316" s="745"/>
      <c r="F316" s="761"/>
      <c r="G316" s="762"/>
      <c r="H316" s="721"/>
      <c r="I316" s="721">
        <f>DEPENSES!$H316*1.2</f>
        <v>0</v>
      </c>
      <c r="J316" s="721">
        <f>DEPENSES!$H316+DEPENSES!$I316</f>
        <v>0</v>
      </c>
      <c r="K316" s="759"/>
      <c r="L316" s="723"/>
      <c r="M316" s="724"/>
      <c r="N316" s="737"/>
    </row>
    <row r="317" spans="1:14" s="731" customFormat="1" ht="26.25" customHeight="1" x14ac:dyDescent="0.3">
      <c r="A317" s="837"/>
      <c r="B317" s="706"/>
      <c r="C317" s="717"/>
      <c r="D317" s="758"/>
      <c r="E317" s="745"/>
      <c r="F317" s="745"/>
      <c r="G317" s="721"/>
      <c r="H317" s="721"/>
      <c r="I317" s="721">
        <f>DEPENSES!$H317*1.2</f>
        <v>0</v>
      </c>
      <c r="J317" s="721">
        <f>DEPENSES!$H317+DEPENSES!$I317</f>
        <v>0</v>
      </c>
      <c r="K317" s="759"/>
      <c r="L317" s="723"/>
      <c r="M317" s="724"/>
      <c r="N317" s="737"/>
    </row>
    <row r="318" spans="1:14" s="731" customFormat="1" ht="25.5" customHeight="1" x14ac:dyDescent="0.3">
      <c r="A318" s="837"/>
      <c r="B318" s="706"/>
      <c r="C318" s="717"/>
      <c r="D318" s="758"/>
      <c r="E318" s="745"/>
      <c r="F318" s="745"/>
      <c r="G318" s="734"/>
      <c r="H318" s="721"/>
      <c r="I318" s="721">
        <f>DEPENSES!$H318*1.2</f>
        <v>0</v>
      </c>
      <c r="J318" s="721">
        <f>DEPENSES!$H318+DEPENSES!$I318</f>
        <v>0</v>
      </c>
      <c r="K318" s="759"/>
      <c r="L318" s="723"/>
      <c r="M318" s="737"/>
      <c r="N318" s="737"/>
    </row>
    <row r="319" spans="1:14" s="731" customFormat="1" ht="25.5" customHeight="1" x14ac:dyDescent="0.3">
      <c r="A319" s="837"/>
      <c r="B319" s="706"/>
      <c r="C319" s="717"/>
      <c r="D319" s="758"/>
      <c r="E319" s="745"/>
      <c r="F319" s="761"/>
      <c r="G319" s="762"/>
      <c r="H319" s="721"/>
      <c r="I319" s="721">
        <f>DEPENSES!$H319*1.2</f>
        <v>0</v>
      </c>
      <c r="J319" s="721">
        <f>DEPENSES!$H319+DEPENSES!$I319</f>
        <v>0</v>
      </c>
      <c r="K319" s="759"/>
      <c r="L319" s="723"/>
      <c r="M319" s="724"/>
      <c r="N319" s="737"/>
    </row>
    <row r="320" spans="1:14" s="731" customFormat="1" ht="25.5" customHeight="1" x14ac:dyDescent="0.3">
      <c r="A320" s="837"/>
      <c r="B320" s="706"/>
      <c r="C320" s="717"/>
      <c r="D320" s="760"/>
      <c r="E320" s="745"/>
      <c r="F320" s="761"/>
      <c r="G320" s="762"/>
      <c r="H320" s="721"/>
      <c r="I320" s="721">
        <f>DEPENSES!$H320*1.2</f>
        <v>0</v>
      </c>
      <c r="J320" s="721">
        <f>DEPENSES!$H320+DEPENSES!$I320</f>
        <v>0</v>
      </c>
      <c r="K320" s="759"/>
      <c r="L320" s="723"/>
      <c r="M320" s="724"/>
      <c r="N320" s="737"/>
    </row>
    <row r="321" spans="1:14" s="731" customFormat="1" ht="15" customHeight="1" x14ac:dyDescent="0.3">
      <c r="A321" s="837"/>
      <c r="B321" s="706"/>
      <c r="C321" s="717"/>
      <c r="D321" s="758"/>
      <c r="E321" s="745"/>
      <c r="F321" s="745"/>
      <c r="G321" s="721"/>
      <c r="H321" s="721"/>
      <c r="I321" s="721">
        <f>DEPENSES!$H321*1.2</f>
        <v>0</v>
      </c>
      <c r="J321" s="721">
        <f>DEPENSES!$H321+DEPENSES!$I321</f>
        <v>0</v>
      </c>
      <c r="K321" s="759"/>
      <c r="L321" s="723"/>
      <c r="M321" s="763"/>
      <c r="N321" s="737"/>
    </row>
    <row r="322" spans="1:14" s="731" customFormat="1" ht="15" customHeight="1" x14ac:dyDescent="0.3">
      <c r="A322" s="837"/>
      <c r="B322" s="706"/>
      <c r="C322" s="717"/>
      <c r="D322" s="758"/>
      <c r="E322" s="745"/>
      <c r="F322" s="745"/>
      <c r="G322" s="721"/>
      <c r="H322" s="721"/>
      <c r="I322" s="721">
        <f>DEPENSES!$H322*1.2</f>
        <v>0</v>
      </c>
      <c r="J322" s="721">
        <f>DEPENSES!$H322+DEPENSES!$I322</f>
        <v>0</v>
      </c>
      <c r="K322" s="759"/>
      <c r="L322" s="723"/>
      <c r="M322" s="764"/>
      <c r="N322" s="737"/>
    </row>
    <row r="323" spans="1:14" s="731" customFormat="1" ht="15" customHeight="1" x14ac:dyDescent="0.3">
      <c r="A323" s="837"/>
      <c r="B323" s="706"/>
      <c r="C323" s="717"/>
      <c r="D323" s="758"/>
      <c r="E323" s="745"/>
      <c r="F323" s="745"/>
      <c r="G323" s="721"/>
      <c r="H323" s="721"/>
      <c r="I323" s="721">
        <f>DEPENSES!$H323*1.2</f>
        <v>0</v>
      </c>
      <c r="J323" s="721">
        <f>DEPENSES!$H323+DEPENSES!$I323</f>
        <v>0</v>
      </c>
      <c r="K323" s="759"/>
      <c r="L323" s="723"/>
      <c r="M323" s="724"/>
      <c r="N323" s="737"/>
    </row>
    <row r="324" spans="1:14" s="731" customFormat="1" ht="20.25" customHeight="1" x14ac:dyDescent="0.3">
      <c r="A324" s="837"/>
      <c r="B324" s="706"/>
      <c r="C324" s="717"/>
      <c r="D324" s="758"/>
      <c r="E324" s="745"/>
      <c r="F324" s="745"/>
      <c r="G324" s="721"/>
      <c r="H324" s="721"/>
      <c r="I324" s="721">
        <f>DEPENSES!$H324*1.2</f>
        <v>0</v>
      </c>
      <c r="J324" s="721">
        <f>DEPENSES!$H324+DEPENSES!$I324</f>
        <v>0</v>
      </c>
      <c r="K324" s="759"/>
      <c r="L324" s="723"/>
      <c r="M324" s="765"/>
      <c r="N324" s="737"/>
    </row>
    <row r="325" spans="1:14" s="731" customFormat="1" ht="20.25" customHeight="1" x14ac:dyDescent="0.3">
      <c r="A325" s="837"/>
      <c r="B325" s="706"/>
      <c r="C325" s="717"/>
      <c r="D325" s="758"/>
      <c r="E325" s="745"/>
      <c r="F325" s="745"/>
      <c r="G325" s="721"/>
      <c r="H325" s="721"/>
      <c r="I325" s="721">
        <f>DEPENSES!$H325*1.2</f>
        <v>0</v>
      </c>
      <c r="J325" s="721">
        <f>DEPENSES!$H325+DEPENSES!$I325</f>
        <v>0</v>
      </c>
      <c r="K325" s="759"/>
      <c r="L325" s="723"/>
      <c r="M325" s="732"/>
      <c r="N325" s="737"/>
    </row>
    <row r="326" spans="1:14" s="731" customFormat="1" ht="20.25" customHeight="1" x14ac:dyDescent="0.3">
      <c r="A326" s="837"/>
      <c r="B326" s="706"/>
      <c r="C326" s="717"/>
      <c r="D326" s="760"/>
      <c r="E326" s="745"/>
      <c r="F326" s="761"/>
      <c r="G326" s="762"/>
      <c r="H326" s="721"/>
      <c r="I326" s="721">
        <f>DEPENSES!$H326*1.2</f>
        <v>0</v>
      </c>
      <c r="J326" s="721">
        <f>DEPENSES!$H326+DEPENSES!$I326</f>
        <v>0</v>
      </c>
      <c r="K326" s="759"/>
      <c r="L326" s="723"/>
      <c r="M326" s="724"/>
      <c r="N326" s="737"/>
    </row>
    <row r="327" spans="1:14" s="731" customFormat="1" ht="27" customHeight="1" x14ac:dyDescent="0.3">
      <c r="A327" s="837"/>
      <c r="B327" s="706"/>
      <c r="C327" s="717"/>
      <c r="D327" s="758"/>
      <c r="E327" s="745"/>
      <c r="F327" s="761"/>
      <c r="G327" s="762"/>
      <c r="H327" s="721"/>
      <c r="I327" s="721">
        <f>DEPENSES!$H327*1.2</f>
        <v>0</v>
      </c>
      <c r="J327" s="721">
        <f>DEPENSES!$H327+DEPENSES!$I327</f>
        <v>0</v>
      </c>
      <c r="K327" s="759"/>
      <c r="L327" s="723"/>
      <c r="M327" s="724"/>
      <c r="N327" s="737"/>
    </row>
    <row r="328" spans="1:14" s="731" customFormat="1" ht="15" customHeight="1" x14ac:dyDescent="0.3">
      <c r="A328" s="837"/>
      <c r="B328" s="706"/>
      <c r="C328" s="717"/>
      <c r="D328" s="758"/>
      <c r="E328" s="745"/>
      <c r="F328" s="761"/>
      <c r="G328" s="762"/>
      <c r="H328" s="721"/>
      <c r="I328" s="721">
        <f>DEPENSES!$H328*1.2</f>
        <v>0</v>
      </c>
      <c r="J328" s="721">
        <f>DEPENSES!$H328+DEPENSES!$I328</f>
        <v>0</v>
      </c>
      <c r="K328" s="759"/>
      <c r="L328" s="723"/>
      <c r="M328" s="724"/>
      <c r="N328" s="737"/>
    </row>
    <row r="329" spans="1:14" s="731" customFormat="1" ht="15" customHeight="1" x14ac:dyDescent="0.3">
      <c r="A329" s="837"/>
      <c r="B329" s="706"/>
      <c r="C329" s="717"/>
      <c r="D329" s="758"/>
      <c r="E329" s="745"/>
      <c r="F329" s="761"/>
      <c r="G329" s="762"/>
      <c r="H329" s="721"/>
      <c r="I329" s="721">
        <f>DEPENSES!$H329*1.2</f>
        <v>0</v>
      </c>
      <c r="J329" s="721">
        <f>DEPENSES!$H329+DEPENSES!$I329</f>
        <v>0</v>
      </c>
      <c r="K329" s="759"/>
      <c r="L329" s="723"/>
      <c r="M329" s="724"/>
      <c r="N329" s="737"/>
    </row>
    <row r="330" spans="1:14" s="731" customFormat="1" ht="24" customHeight="1" x14ac:dyDescent="0.3">
      <c r="A330" s="837"/>
      <c r="B330" s="706"/>
      <c r="C330" s="717"/>
      <c r="D330" s="758"/>
      <c r="E330" s="745"/>
      <c r="F330" s="745"/>
      <c r="G330" s="721"/>
      <c r="H330" s="721"/>
      <c r="I330" s="721">
        <f>DEPENSES!$H330*1.2</f>
        <v>0</v>
      </c>
      <c r="J330" s="721">
        <f>DEPENSES!$H330+DEPENSES!$I330</f>
        <v>0</v>
      </c>
      <c r="K330" s="759"/>
      <c r="L330" s="723"/>
      <c r="M330" s="737"/>
      <c r="N330" s="737"/>
    </row>
    <row r="331" spans="1:14" s="731" customFormat="1" ht="15" customHeight="1" x14ac:dyDescent="0.3">
      <c r="A331" s="837"/>
      <c r="B331" s="706"/>
      <c r="C331" s="717"/>
      <c r="D331" s="760"/>
      <c r="E331" s="745"/>
      <c r="F331" s="761"/>
      <c r="G331" s="762"/>
      <c r="H331" s="721"/>
      <c r="I331" s="721">
        <f>DEPENSES!$H331*1.2</f>
        <v>0</v>
      </c>
      <c r="J331" s="721">
        <f>DEPENSES!$H331+DEPENSES!$I331</f>
        <v>0</v>
      </c>
      <c r="K331" s="759"/>
      <c r="L331" s="723"/>
      <c r="M331" s="724"/>
      <c r="N331" s="737"/>
    </row>
    <row r="332" spans="1:14" s="766" customFormat="1" ht="16.5" x14ac:dyDescent="0.3">
      <c r="A332" s="837"/>
      <c r="B332" s="706"/>
      <c r="C332" s="717"/>
      <c r="D332" s="760"/>
      <c r="E332" s="745"/>
      <c r="F332" s="761"/>
      <c r="G332" s="762"/>
      <c r="H332" s="721"/>
      <c r="I332" s="721">
        <f>DEPENSES!$H332*1.2</f>
        <v>0</v>
      </c>
      <c r="J332" s="721">
        <f>DEPENSES!$H332+DEPENSES!$I332</f>
        <v>0</v>
      </c>
      <c r="K332" s="759"/>
      <c r="L332" s="723"/>
      <c r="M332" s="724"/>
      <c r="N332" s="737"/>
    </row>
    <row r="333" spans="1:14" s="731" customFormat="1" ht="12.75" customHeight="1" x14ac:dyDescent="0.3">
      <c r="A333" s="837"/>
      <c r="B333" s="706"/>
      <c r="C333" s="717"/>
      <c r="D333" s="767"/>
      <c r="E333" s="768"/>
      <c r="F333" s="769"/>
      <c r="G333" s="770"/>
      <c r="H333" s="721"/>
      <c r="I333" s="721">
        <f>DEPENSES!$H333*1.2</f>
        <v>0</v>
      </c>
      <c r="J333" s="721">
        <f>DEPENSES!$H333+DEPENSES!$I333</f>
        <v>0</v>
      </c>
      <c r="K333" s="759"/>
      <c r="L333" s="723"/>
      <c r="M333" s="724"/>
      <c r="N333" s="737"/>
    </row>
    <row r="334" spans="1:14" s="731" customFormat="1" ht="12.75" customHeight="1" x14ac:dyDescent="0.3">
      <c r="A334" s="837"/>
      <c r="B334" s="706"/>
      <c r="C334" s="717"/>
      <c r="D334" s="767"/>
      <c r="E334" s="768"/>
      <c r="F334" s="769"/>
      <c r="G334" s="770"/>
      <c r="H334" s="721"/>
      <c r="I334" s="721">
        <f>DEPENSES!$H334*1.2</f>
        <v>0</v>
      </c>
      <c r="J334" s="721">
        <f>DEPENSES!$H334+DEPENSES!$I334</f>
        <v>0</v>
      </c>
      <c r="K334" s="759"/>
      <c r="L334" s="723"/>
      <c r="M334" s="724"/>
      <c r="N334" s="737"/>
    </row>
    <row r="335" spans="1:14" s="731" customFormat="1" ht="18" customHeight="1" x14ac:dyDescent="0.3">
      <c r="A335" s="837"/>
      <c r="B335" s="706"/>
      <c r="C335" s="717"/>
      <c r="D335" s="767"/>
      <c r="E335" s="768"/>
      <c r="F335" s="769"/>
      <c r="G335" s="770"/>
      <c r="H335" s="721"/>
      <c r="I335" s="721">
        <f>DEPENSES!$H335*1.2</f>
        <v>0</v>
      </c>
      <c r="J335" s="721">
        <f>DEPENSES!$H335+DEPENSES!$I335</f>
        <v>0</v>
      </c>
      <c r="K335" s="759"/>
      <c r="L335" s="723"/>
      <c r="M335" s="724"/>
      <c r="N335" s="737"/>
    </row>
    <row r="336" spans="1:14" s="731" customFormat="1" ht="22.5" customHeight="1" x14ac:dyDescent="0.3">
      <c r="A336" s="837"/>
      <c r="B336" s="706"/>
      <c r="C336" s="717"/>
      <c r="D336" s="767"/>
      <c r="E336" s="768"/>
      <c r="F336" s="769"/>
      <c r="G336" s="770"/>
      <c r="H336" s="721"/>
      <c r="I336" s="721">
        <f>DEPENSES!$H336*1.2</f>
        <v>0</v>
      </c>
      <c r="J336" s="721">
        <f>DEPENSES!$H336+DEPENSES!$I336</f>
        <v>0</v>
      </c>
      <c r="K336" s="759"/>
      <c r="L336" s="723"/>
      <c r="M336" s="724"/>
      <c r="N336" s="737"/>
    </row>
    <row r="337" spans="1:14" s="731" customFormat="1" ht="16.5" customHeight="1" x14ac:dyDescent="0.3">
      <c r="A337" s="837"/>
      <c r="B337" s="706"/>
      <c r="C337" s="717"/>
      <c r="D337" s="767"/>
      <c r="E337" s="768"/>
      <c r="F337" s="769"/>
      <c r="G337" s="762"/>
      <c r="H337" s="721"/>
      <c r="I337" s="721">
        <f>DEPENSES!$H337*1.2</f>
        <v>0</v>
      </c>
      <c r="J337" s="721">
        <f>DEPENSES!$H337+DEPENSES!$I337</f>
        <v>0</v>
      </c>
      <c r="K337" s="759"/>
      <c r="L337" s="723"/>
      <c r="M337" s="724"/>
      <c r="N337" s="737"/>
    </row>
    <row r="338" spans="1:14" s="731" customFormat="1" ht="18.75" customHeight="1" x14ac:dyDescent="0.3">
      <c r="A338" s="837"/>
      <c r="B338" s="706"/>
      <c r="C338" s="717"/>
      <c r="D338" s="767"/>
      <c r="E338" s="768"/>
      <c r="F338" s="769"/>
      <c r="G338" s="770"/>
      <c r="H338" s="721"/>
      <c r="I338" s="721">
        <f>DEPENSES!$H338*1.2</f>
        <v>0</v>
      </c>
      <c r="J338" s="721">
        <f>DEPENSES!$H338+DEPENSES!$I338</f>
        <v>0</v>
      </c>
      <c r="K338" s="759"/>
      <c r="L338" s="723"/>
      <c r="M338" s="724"/>
      <c r="N338" s="737"/>
    </row>
    <row r="339" spans="1:14" s="731" customFormat="1" ht="18.75" customHeight="1" x14ac:dyDescent="0.3">
      <c r="A339" s="837"/>
      <c r="B339" s="706"/>
      <c r="C339" s="717"/>
      <c r="D339" s="760"/>
      <c r="E339" s="745"/>
      <c r="F339" s="761"/>
      <c r="G339" s="762"/>
      <c r="H339" s="721"/>
      <c r="I339" s="721">
        <f>DEPENSES!$H339*1.2</f>
        <v>0</v>
      </c>
      <c r="J339" s="721">
        <f>DEPENSES!$H339+DEPENSES!$I339</f>
        <v>0</v>
      </c>
      <c r="K339" s="759"/>
      <c r="L339" s="723"/>
      <c r="M339" s="724"/>
      <c r="N339" s="737"/>
    </row>
    <row r="340" spans="1:14" s="731" customFormat="1" ht="18.75" customHeight="1" x14ac:dyDescent="0.3">
      <c r="A340" s="837"/>
      <c r="B340" s="706"/>
      <c r="C340" s="717"/>
      <c r="D340" s="760"/>
      <c r="E340" s="745"/>
      <c r="F340" s="761"/>
      <c r="G340" s="762"/>
      <c r="H340" s="721"/>
      <c r="I340" s="721">
        <f>DEPENSES!$H340*1.2</f>
        <v>0</v>
      </c>
      <c r="J340" s="721">
        <f>DEPENSES!$H340+DEPENSES!$I340</f>
        <v>0</v>
      </c>
      <c r="K340" s="759"/>
      <c r="L340" s="723"/>
      <c r="M340" s="724"/>
      <c r="N340" s="737"/>
    </row>
    <row r="341" spans="1:14" s="731" customFormat="1" ht="16.5" customHeight="1" x14ac:dyDescent="0.3">
      <c r="A341" s="837"/>
      <c r="B341" s="706"/>
      <c r="C341" s="717"/>
      <c r="D341" s="760"/>
      <c r="E341" s="745"/>
      <c r="F341" s="761"/>
      <c r="G341" s="762"/>
      <c r="H341" s="721"/>
      <c r="I341" s="721">
        <f>DEPENSES!$H341*1.2</f>
        <v>0</v>
      </c>
      <c r="J341" s="721">
        <f>DEPENSES!$H341+DEPENSES!$I341</f>
        <v>0</v>
      </c>
      <c r="K341" s="759"/>
      <c r="L341" s="723"/>
      <c r="M341" s="724"/>
      <c r="N341" s="737"/>
    </row>
    <row r="342" spans="1:14" s="731" customFormat="1" ht="16.5" customHeight="1" x14ac:dyDescent="0.3">
      <c r="A342" s="837"/>
      <c r="B342" s="706"/>
      <c r="C342" s="717"/>
      <c r="D342" s="760"/>
      <c r="E342" s="745"/>
      <c r="F342" s="761"/>
      <c r="G342" s="762"/>
      <c r="H342" s="721"/>
      <c r="I342" s="721">
        <f>DEPENSES!$H342*1.2</f>
        <v>0</v>
      </c>
      <c r="J342" s="721">
        <f>DEPENSES!$H342+DEPENSES!$I342</f>
        <v>0</v>
      </c>
      <c r="K342" s="759"/>
      <c r="L342" s="723"/>
      <c r="M342" s="724"/>
      <c r="N342" s="737"/>
    </row>
    <row r="343" spans="1:14" s="731" customFormat="1" ht="24" customHeight="1" x14ac:dyDescent="0.2">
      <c r="A343" s="837"/>
      <c r="B343" s="706"/>
      <c r="C343" s="717"/>
      <c r="D343" s="771"/>
      <c r="E343" s="772"/>
      <c r="F343" s="772"/>
      <c r="G343" s="735"/>
      <c r="H343" s="721"/>
      <c r="I343" s="721">
        <f>DEPENSES!$H343*1.2</f>
        <v>0</v>
      </c>
      <c r="J343" s="721">
        <f>DEPENSES!$H343+DEPENSES!$I343</f>
        <v>0</v>
      </c>
      <c r="K343" s="759"/>
      <c r="L343" s="723"/>
      <c r="M343" s="724"/>
      <c r="N343" s="733"/>
    </row>
    <row r="344" spans="1:14" s="731" customFormat="1" ht="22.5" customHeight="1" x14ac:dyDescent="0.3">
      <c r="A344" s="837"/>
      <c r="B344" s="706"/>
      <c r="C344" s="717"/>
      <c r="D344" s="771"/>
      <c r="E344" s="745"/>
      <c r="F344" s="761"/>
      <c r="G344" s="762"/>
      <c r="H344" s="721"/>
      <c r="I344" s="721">
        <f>DEPENSES!$H344*1.2</f>
        <v>0</v>
      </c>
      <c r="J344" s="721">
        <f>DEPENSES!$H344+DEPENSES!$I344</f>
        <v>0</v>
      </c>
      <c r="K344" s="759"/>
      <c r="L344" s="723"/>
      <c r="M344" s="724"/>
      <c r="N344" s="737"/>
    </row>
    <row r="345" spans="1:14" s="731" customFormat="1" ht="22.5" customHeight="1" x14ac:dyDescent="0.3">
      <c r="A345" s="837"/>
      <c r="B345" s="706"/>
      <c r="C345" s="717"/>
      <c r="D345" s="771"/>
      <c r="E345" s="745"/>
      <c r="F345" s="761"/>
      <c r="G345" s="762"/>
      <c r="H345" s="721"/>
      <c r="I345" s="721">
        <f>DEPENSES!$H345*1.2</f>
        <v>0</v>
      </c>
      <c r="J345" s="721">
        <f>DEPENSES!$H345+DEPENSES!$I345</f>
        <v>0</v>
      </c>
      <c r="K345" s="759"/>
      <c r="L345" s="723"/>
      <c r="M345" s="724"/>
      <c r="N345" s="773"/>
    </row>
    <row r="346" spans="1:14" s="731" customFormat="1" ht="25.5" customHeight="1" x14ac:dyDescent="0.3">
      <c r="A346" s="837"/>
      <c r="B346" s="706"/>
      <c r="C346" s="717"/>
      <c r="D346" s="771"/>
      <c r="E346" s="745"/>
      <c r="F346" s="761"/>
      <c r="G346" s="762"/>
      <c r="H346" s="721"/>
      <c r="I346" s="721">
        <f>DEPENSES!$H346*1.2</f>
        <v>0</v>
      </c>
      <c r="J346" s="721">
        <f>DEPENSES!$H346+DEPENSES!$I346</f>
        <v>0</v>
      </c>
      <c r="K346" s="759"/>
      <c r="L346" s="723"/>
      <c r="M346" s="724"/>
      <c r="N346" s="737"/>
    </row>
    <row r="347" spans="1:14" s="731" customFormat="1" ht="12.75" customHeight="1" x14ac:dyDescent="0.3">
      <c r="A347" s="837"/>
      <c r="B347" s="706"/>
      <c r="C347" s="717"/>
      <c r="D347" s="774"/>
      <c r="E347" s="775"/>
      <c r="F347" s="775"/>
      <c r="G347" s="776"/>
      <c r="H347" s="721"/>
      <c r="I347" s="721">
        <f>DEPENSES!$H347*1.2</f>
        <v>0</v>
      </c>
      <c r="J347" s="721">
        <f>DEPENSES!$H347+DEPENSES!$I347</f>
        <v>0</v>
      </c>
      <c r="K347" s="759"/>
      <c r="L347" s="723"/>
      <c r="M347" s="777"/>
      <c r="N347" s="777"/>
    </row>
    <row r="348" spans="1:14" s="731" customFormat="1" ht="18.75" customHeight="1" x14ac:dyDescent="0.3">
      <c r="A348" s="837"/>
      <c r="B348" s="706"/>
      <c r="C348" s="717"/>
      <c r="D348" s="774"/>
      <c r="E348" s="768"/>
      <c r="F348" s="768"/>
      <c r="G348" s="778"/>
      <c r="H348" s="721"/>
      <c r="I348" s="721">
        <f>DEPENSES!$H348*1.2</f>
        <v>0</v>
      </c>
      <c r="J348" s="721">
        <f>DEPENSES!$H348+DEPENSES!$I348</f>
        <v>0</v>
      </c>
      <c r="K348" s="759"/>
      <c r="L348" s="723"/>
      <c r="M348" s="724"/>
      <c r="N348" s="737"/>
    </row>
    <row r="349" spans="1:14" s="731" customFormat="1" ht="18.75" customHeight="1" x14ac:dyDescent="0.3">
      <c r="A349" s="837"/>
      <c r="B349" s="706"/>
      <c r="C349" s="717"/>
      <c r="D349" s="774"/>
      <c r="E349" s="768"/>
      <c r="F349" s="769"/>
      <c r="G349" s="770"/>
      <c r="H349" s="721"/>
      <c r="I349" s="721">
        <f>DEPENSES!$H349*1.2</f>
        <v>0</v>
      </c>
      <c r="J349" s="721">
        <f>DEPENSES!$H349+DEPENSES!$I349</f>
        <v>0</v>
      </c>
      <c r="K349" s="759"/>
      <c r="L349" s="723"/>
      <c r="M349" s="724"/>
      <c r="N349" s="737"/>
    </row>
    <row r="350" spans="1:14" s="731" customFormat="1" ht="12.75" customHeight="1" x14ac:dyDescent="0.3">
      <c r="A350" s="837"/>
      <c r="B350" s="706"/>
      <c r="C350" s="717"/>
      <c r="D350" s="779"/>
      <c r="E350" s="768"/>
      <c r="F350" s="768"/>
      <c r="G350" s="778"/>
      <c r="H350" s="721"/>
      <c r="I350" s="721">
        <f>DEPENSES!$H350*1.2</f>
        <v>0</v>
      </c>
      <c r="J350" s="721">
        <f>DEPENSES!$H350+DEPENSES!$I350</f>
        <v>0</v>
      </c>
      <c r="K350" s="759"/>
      <c r="L350" s="723"/>
      <c r="M350" s="724"/>
      <c r="N350" s="737"/>
    </row>
    <row r="351" spans="1:14" s="731" customFormat="1" ht="26.25" customHeight="1" x14ac:dyDescent="0.3">
      <c r="A351" s="837"/>
      <c r="B351" s="706"/>
      <c r="C351" s="717"/>
      <c r="D351" s="774"/>
      <c r="E351" s="768"/>
      <c r="F351" s="769"/>
      <c r="G351" s="770"/>
      <c r="H351" s="721"/>
      <c r="I351" s="721">
        <f>DEPENSES!$H351*1.2</f>
        <v>0</v>
      </c>
      <c r="J351" s="721">
        <f>DEPENSES!$H351+DEPENSES!$I351</f>
        <v>0</v>
      </c>
      <c r="K351" s="759"/>
      <c r="L351" s="723"/>
      <c r="M351" s="724"/>
      <c r="N351" s="737"/>
    </row>
    <row r="352" spans="1:14" s="731" customFormat="1" ht="21.75" customHeight="1" x14ac:dyDescent="0.3">
      <c r="A352" s="837"/>
      <c r="B352" s="706"/>
      <c r="C352" s="717"/>
      <c r="D352" s="774"/>
      <c r="E352" s="768"/>
      <c r="F352" s="768"/>
      <c r="G352" s="770"/>
      <c r="H352" s="721"/>
      <c r="I352" s="721">
        <f>DEPENSES!$H352*1.2</f>
        <v>0</v>
      </c>
      <c r="J352" s="721">
        <f>DEPENSES!$H352+DEPENSES!$I352</f>
        <v>0</v>
      </c>
      <c r="K352" s="759"/>
      <c r="L352" s="723"/>
      <c r="M352" s="732"/>
      <c r="N352" s="732"/>
    </row>
    <row r="353" spans="1:14" s="731" customFormat="1" ht="21.75" customHeight="1" x14ac:dyDescent="0.3">
      <c r="A353" s="705"/>
      <c r="B353" s="706"/>
      <c r="C353" s="717"/>
      <c r="D353" s="774"/>
      <c r="E353" s="768"/>
      <c r="F353" s="768"/>
      <c r="G353" s="770"/>
      <c r="H353" s="721"/>
      <c r="I353" s="721">
        <f>DEPENSES!$H353*1.2</f>
        <v>0</v>
      </c>
      <c r="J353" s="721">
        <f>DEPENSES!$H353+DEPENSES!$I353</f>
        <v>0</v>
      </c>
      <c r="K353" s="759"/>
      <c r="L353" s="723"/>
      <c r="M353" s="730"/>
      <c r="N353" s="732"/>
    </row>
    <row r="354" spans="1:14" s="731" customFormat="1" ht="18.75" customHeight="1" x14ac:dyDescent="0.3">
      <c r="A354" s="837"/>
      <c r="B354" s="706"/>
      <c r="C354" s="717"/>
      <c r="D354" s="771"/>
      <c r="E354" s="745"/>
      <c r="F354" s="745"/>
      <c r="G354" s="762"/>
      <c r="H354" s="721"/>
      <c r="I354" s="721">
        <f>DEPENSES!$H354*1.2</f>
        <v>0</v>
      </c>
      <c r="J354" s="721">
        <f>DEPENSES!$H354+DEPENSES!$I354</f>
        <v>0</v>
      </c>
      <c r="K354" s="759"/>
      <c r="L354" s="723"/>
      <c r="M354" s="724"/>
      <c r="N354" s="737"/>
    </row>
    <row r="355" spans="1:14" s="731" customFormat="1" ht="18.75" customHeight="1" x14ac:dyDescent="0.3">
      <c r="A355" s="837"/>
      <c r="B355" s="706"/>
      <c r="C355" s="717"/>
      <c r="D355" s="771"/>
      <c r="E355" s="745"/>
      <c r="F355" s="761"/>
      <c r="G355" s="762"/>
      <c r="H355" s="721"/>
      <c r="I355" s="721">
        <f>DEPENSES!$H355*1.2</f>
        <v>0</v>
      </c>
      <c r="J355" s="721">
        <f>DEPENSES!$H355+DEPENSES!$I355</f>
        <v>0</v>
      </c>
      <c r="K355" s="759"/>
      <c r="L355" s="723"/>
      <c r="M355" s="724"/>
      <c r="N355" s="737"/>
    </row>
    <row r="356" spans="1:14" s="731" customFormat="1" ht="24" customHeight="1" x14ac:dyDescent="0.3">
      <c r="A356" s="837"/>
      <c r="B356" s="706"/>
      <c r="C356" s="717"/>
      <c r="D356" s="774"/>
      <c r="E356" s="768"/>
      <c r="F356" s="769"/>
      <c r="G356" s="770"/>
      <c r="H356" s="721"/>
      <c r="I356" s="721">
        <f>DEPENSES!$H356*1.2</f>
        <v>0</v>
      </c>
      <c r="J356" s="721">
        <f>DEPENSES!$H356+DEPENSES!$I356</f>
        <v>0</v>
      </c>
      <c r="K356" s="759"/>
      <c r="L356" s="723"/>
      <c r="M356" s="724"/>
      <c r="N356" s="737"/>
    </row>
    <row r="357" spans="1:14" s="731" customFormat="1" ht="18.75" customHeight="1" x14ac:dyDescent="0.3">
      <c r="A357" s="837"/>
      <c r="B357" s="706"/>
      <c r="C357" s="717"/>
      <c r="D357" s="780"/>
      <c r="E357" s="719"/>
      <c r="F357" s="745"/>
      <c r="G357" s="721"/>
      <c r="H357" s="721"/>
      <c r="I357" s="721">
        <f>DEPENSES!$H357*1.2</f>
        <v>0</v>
      </c>
      <c r="J357" s="721">
        <f>DEPENSES!$H357+DEPENSES!$I357</f>
        <v>0</v>
      </c>
      <c r="K357" s="759"/>
      <c r="L357" s="723"/>
      <c r="M357" s="773"/>
      <c r="N357" s="781"/>
    </row>
    <row r="358" spans="1:14" s="731" customFormat="1" ht="22.5" customHeight="1" x14ac:dyDescent="0.3">
      <c r="A358" s="837"/>
      <c r="B358" s="706"/>
      <c r="C358" s="717"/>
      <c r="D358" s="771"/>
      <c r="E358" s="745"/>
      <c r="F358" s="761"/>
      <c r="G358" s="762"/>
      <c r="H358" s="721"/>
      <c r="I358" s="721">
        <f>DEPENSES!$H358*1.2</f>
        <v>0</v>
      </c>
      <c r="J358" s="721">
        <f>DEPENSES!$H358+DEPENSES!$I358</f>
        <v>0</v>
      </c>
      <c r="K358" s="759"/>
      <c r="L358" s="723"/>
      <c r="M358" s="724"/>
      <c r="N358" s="737"/>
    </row>
    <row r="359" spans="1:14" s="731" customFormat="1" ht="18.75" customHeight="1" x14ac:dyDescent="0.3">
      <c r="A359" s="837"/>
      <c r="B359" s="706"/>
      <c r="C359" s="717"/>
      <c r="D359" s="771"/>
      <c r="E359" s="745"/>
      <c r="F359" s="761"/>
      <c r="G359" s="762"/>
      <c r="H359" s="721"/>
      <c r="I359" s="721">
        <f>DEPENSES!$H359*1.2</f>
        <v>0</v>
      </c>
      <c r="J359" s="721">
        <f>DEPENSES!$H359+DEPENSES!$I359</f>
        <v>0</v>
      </c>
      <c r="K359" s="759"/>
      <c r="L359" s="723"/>
      <c r="M359" s="724"/>
      <c r="N359" s="737"/>
    </row>
    <row r="360" spans="1:14" s="731" customFormat="1" ht="22.5" customHeight="1" x14ac:dyDescent="0.3">
      <c r="A360" s="837"/>
      <c r="B360" s="706"/>
      <c r="C360" s="717"/>
      <c r="D360" s="758"/>
      <c r="E360" s="745"/>
      <c r="F360" s="761"/>
      <c r="G360" s="762"/>
      <c r="H360" s="721"/>
      <c r="I360" s="721">
        <f>DEPENSES!$H360*1.2</f>
        <v>0</v>
      </c>
      <c r="J360" s="721">
        <f>DEPENSES!$H360+DEPENSES!$I360</f>
        <v>0</v>
      </c>
      <c r="K360" s="759"/>
      <c r="L360" s="723"/>
      <c r="M360" s="732"/>
      <c r="N360" s="732"/>
    </row>
    <row r="361" spans="1:14" s="731" customFormat="1" ht="22.5" customHeight="1" x14ac:dyDescent="0.3">
      <c r="A361" s="837"/>
      <c r="B361" s="706"/>
      <c r="C361" s="717"/>
      <c r="D361" s="758"/>
      <c r="E361" s="745"/>
      <c r="F361" s="761"/>
      <c r="G361" s="762"/>
      <c r="H361" s="721"/>
      <c r="I361" s="721">
        <f>DEPENSES!$H361*1.2</f>
        <v>0</v>
      </c>
      <c r="J361" s="721">
        <f>DEPENSES!$H361+DEPENSES!$I361</f>
        <v>0</v>
      </c>
      <c r="K361" s="759"/>
      <c r="L361" s="723"/>
      <c r="M361" s="730"/>
      <c r="N361" s="732"/>
    </row>
    <row r="362" spans="1:14" s="731" customFormat="1" ht="25.5" customHeight="1" x14ac:dyDescent="0.3">
      <c r="A362" s="837"/>
      <c r="B362" s="706"/>
      <c r="C362" s="717"/>
      <c r="D362" s="771"/>
      <c r="E362" s="745"/>
      <c r="F362" s="761"/>
      <c r="G362" s="762"/>
      <c r="H362" s="721"/>
      <c r="I362" s="721">
        <f>DEPENSES!$H362*1.2</f>
        <v>0</v>
      </c>
      <c r="J362" s="721">
        <f>DEPENSES!$H362+DEPENSES!$I362</f>
        <v>0</v>
      </c>
      <c r="K362" s="759"/>
      <c r="L362" s="723"/>
      <c r="M362" s="724"/>
      <c r="N362" s="737"/>
    </row>
    <row r="363" spans="1:14" s="731" customFormat="1" ht="25.5" customHeight="1" x14ac:dyDescent="0.3">
      <c r="A363" s="837"/>
      <c r="B363" s="706"/>
      <c r="C363" s="717"/>
      <c r="D363" s="758"/>
      <c r="E363" s="745"/>
      <c r="F363" s="745"/>
      <c r="G363" s="721"/>
      <c r="H363" s="721"/>
      <c r="I363" s="721">
        <f>DEPENSES!$H363*1.2</f>
        <v>0</v>
      </c>
      <c r="J363" s="721">
        <f>DEPENSES!$H363+DEPENSES!$I363</f>
        <v>0</v>
      </c>
      <c r="K363" s="759"/>
      <c r="L363" s="723"/>
      <c r="M363" s="724"/>
      <c r="N363" s="737"/>
    </row>
    <row r="364" spans="1:14" s="731" customFormat="1" ht="27" customHeight="1" x14ac:dyDescent="0.3">
      <c r="A364" s="837"/>
      <c r="B364" s="706"/>
      <c r="C364" s="717"/>
      <c r="D364" s="758"/>
      <c r="E364" s="745"/>
      <c r="F364" s="745"/>
      <c r="G364" s="721"/>
      <c r="H364" s="721"/>
      <c r="I364" s="721">
        <f>DEPENSES!$H364*1.2</f>
        <v>0</v>
      </c>
      <c r="J364" s="721">
        <f>DEPENSES!$H364+DEPENSES!$I364</f>
        <v>0</v>
      </c>
      <c r="K364" s="759"/>
      <c r="L364" s="723"/>
      <c r="M364" s="724"/>
      <c r="N364" s="737"/>
    </row>
    <row r="365" spans="1:14" s="731" customFormat="1" ht="25.5" customHeight="1" x14ac:dyDescent="0.3">
      <c r="A365" s="837"/>
      <c r="B365" s="706"/>
      <c r="C365" s="717"/>
      <c r="D365" s="779"/>
      <c r="E365" s="768"/>
      <c r="F365" s="768"/>
      <c r="G365" s="721"/>
      <c r="H365" s="721"/>
      <c r="I365" s="721">
        <f>DEPENSES!$H365*1.2</f>
        <v>0</v>
      </c>
      <c r="J365" s="721">
        <f>DEPENSES!$H365+DEPENSES!$I365</f>
        <v>0</v>
      </c>
      <c r="K365" s="759"/>
      <c r="L365" s="723"/>
      <c r="M365" s="724"/>
      <c r="N365" s="737"/>
    </row>
    <row r="366" spans="1:14" s="731" customFormat="1" ht="20.25" customHeight="1" x14ac:dyDescent="0.3">
      <c r="A366" s="837"/>
      <c r="B366" s="706"/>
      <c r="C366" s="717"/>
      <c r="D366" s="774"/>
      <c r="E366" s="768"/>
      <c r="F366" s="768"/>
      <c r="G366" s="721"/>
      <c r="H366" s="721"/>
      <c r="I366" s="721">
        <f>DEPENSES!$H366*1.2</f>
        <v>0</v>
      </c>
      <c r="J366" s="721">
        <f>DEPENSES!$H366+DEPENSES!$I366</f>
        <v>0</v>
      </c>
      <c r="K366" s="759"/>
      <c r="L366" s="723"/>
      <c r="M366" s="724"/>
      <c r="N366" s="737"/>
    </row>
    <row r="367" spans="1:14" s="731" customFormat="1" ht="23.25" customHeight="1" x14ac:dyDescent="0.3">
      <c r="A367" s="837"/>
      <c r="B367" s="706"/>
      <c r="C367" s="717"/>
      <c r="D367" s="774"/>
      <c r="E367" s="768"/>
      <c r="F367" s="768"/>
      <c r="G367" s="721"/>
      <c r="H367" s="721"/>
      <c r="I367" s="721">
        <f>DEPENSES!$H367*1.2</f>
        <v>0</v>
      </c>
      <c r="J367" s="721">
        <f>DEPENSES!$H367+DEPENSES!$I367</f>
        <v>0</v>
      </c>
      <c r="K367" s="759"/>
      <c r="L367" s="723"/>
      <c r="M367" s="724"/>
      <c r="N367" s="737"/>
    </row>
    <row r="368" spans="1:14" s="731" customFormat="1" ht="20.25" customHeight="1" x14ac:dyDescent="0.3">
      <c r="A368" s="837"/>
      <c r="B368" s="706"/>
      <c r="C368" s="717"/>
      <c r="D368" s="782"/>
      <c r="E368" s="783"/>
      <c r="F368" s="783"/>
      <c r="G368" s="784"/>
      <c r="H368" s="721"/>
      <c r="I368" s="721">
        <f>DEPENSES!$H368*1.2</f>
        <v>0</v>
      </c>
      <c r="J368" s="721">
        <f>DEPENSES!$H368+DEPENSES!$I368</f>
        <v>0</v>
      </c>
      <c r="K368" s="759"/>
      <c r="L368" s="723"/>
      <c r="M368" s="724"/>
      <c r="N368" s="737"/>
    </row>
    <row r="369" spans="1:14" s="731" customFormat="1" ht="25.5" customHeight="1" x14ac:dyDescent="0.3">
      <c r="A369" s="837"/>
      <c r="B369" s="706"/>
      <c r="C369" s="717"/>
      <c r="D369" s="774"/>
      <c r="E369" s="768"/>
      <c r="F369" s="769"/>
      <c r="G369" s="762"/>
      <c r="H369" s="721"/>
      <c r="I369" s="721">
        <f>DEPENSES!$H369*1.2</f>
        <v>0</v>
      </c>
      <c r="J369" s="721">
        <f>DEPENSES!$H369+DEPENSES!$I369</f>
        <v>0</v>
      </c>
      <c r="K369" s="759"/>
      <c r="L369" s="723"/>
      <c r="M369" s="724"/>
      <c r="N369" s="737"/>
    </row>
    <row r="370" spans="1:14" s="731" customFormat="1" ht="23.25" customHeight="1" x14ac:dyDescent="0.3">
      <c r="A370" s="837"/>
      <c r="B370" s="706"/>
      <c r="C370" s="717"/>
      <c r="D370" s="771"/>
      <c r="E370" s="745"/>
      <c r="F370" s="761"/>
      <c r="G370" s="762"/>
      <c r="H370" s="721"/>
      <c r="I370" s="721">
        <f>DEPENSES!$H370*1.2</f>
        <v>0</v>
      </c>
      <c r="J370" s="721">
        <f>DEPENSES!$H370+DEPENSES!$I370</f>
        <v>0</v>
      </c>
      <c r="K370" s="759"/>
      <c r="L370" s="723"/>
      <c r="M370" s="724"/>
      <c r="N370" s="737"/>
    </row>
    <row r="371" spans="1:14" s="731" customFormat="1" ht="20.25" customHeight="1" x14ac:dyDescent="0.3">
      <c r="A371" s="837"/>
      <c r="B371" s="706"/>
      <c r="C371" s="717"/>
      <c r="D371" s="771"/>
      <c r="E371" s="745"/>
      <c r="F371" s="745"/>
      <c r="G371" s="721"/>
      <c r="H371" s="721"/>
      <c r="I371" s="721">
        <f>DEPENSES!$H371*1.2</f>
        <v>0</v>
      </c>
      <c r="J371" s="721">
        <f>DEPENSES!$H371+DEPENSES!$I371</f>
        <v>0</v>
      </c>
      <c r="K371" s="759"/>
      <c r="L371" s="723"/>
      <c r="M371" s="724"/>
      <c r="N371" s="737"/>
    </row>
    <row r="372" spans="1:14" s="731" customFormat="1" ht="19.5" customHeight="1" x14ac:dyDescent="0.3">
      <c r="A372" s="837"/>
      <c r="B372" s="706"/>
      <c r="C372" s="717"/>
      <c r="D372" s="780"/>
      <c r="E372" s="719"/>
      <c r="F372" s="719"/>
      <c r="G372" s="721"/>
      <c r="H372" s="721"/>
      <c r="I372" s="721">
        <f>DEPENSES!$H372*1.2</f>
        <v>0</v>
      </c>
      <c r="J372" s="721">
        <f>DEPENSES!$H372+DEPENSES!$I372</f>
        <v>0</v>
      </c>
      <c r="K372" s="759"/>
      <c r="L372" s="723"/>
      <c r="M372" s="765"/>
      <c r="N372" s="737"/>
    </row>
    <row r="373" spans="1:14" s="731" customFormat="1" ht="23.25" customHeight="1" x14ac:dyDescent="0.3">
      <c r="A373" s="837"/>
      <c r="B373" s="706"/>
      <c r="C373" s="717"/>
      <c r="D373" s="771"/>
      <c r="E373" s="745"/>
      <c r="F373" s="745"/>
      <c r="G373" s="721"/>
      <c r="H373" s="721"/>
      <c r="I373" s="721">
        <f>DEPENSES!$H373*1.2</f>
        <v>0</v>
      </c>
      <c r="J373" s="721">
        <f>DEPENSES!$H373+DEPENSES!$I373</f>
        <v>0</v>
      </c>
      <c r="K373" s="759"/>
      <c r="L373" s="723"/>
      <c r="M373" s="765"/>
      <c r="N373" s="737"/>
    </row>
    <row r="374" spans="1:14" s="731" customFormat="1" ht="24" customHeight="1" x14ac:dyDescent="0.3">
      <c r="A374" s="837"/>
      <c r="B374" s="706"/>
      <c r="C374" s="717"/>
      <c r="D374" s="771"/>
      <c r="E374" s="745"/>
      <c r="F374" s="745"/>
      <c r="G374" s="721"/>
      <c r="H374" s="721"/>
      <c r="I374" s="721">
        <f>DEPENSES!$H374*1.2</f>
        <v>0</v>
      </c>
      <c r="J374" s="721">
        <f>DEPENSES!$H374+DEPENSES!$I374</f>
        <v>0</v>
      </c>
      <c r="K374" s="759"/>
      <c r="L374" s="723"/>
      <c r="M374" s="765"/>
      <c r="N374" s="737"/>
    </row>
    <row r="375" spans="1:14" s="731" customFormat="1" ht="14.25" customHeight="1" x14ac:dyDescent="0.3">
      <c r="A375" s="837"/>
      <c r="B375" s="706"/>
      <c r="C375" s="717"/>
      <c r="D375" s="771"/>
      <c r="E375" s="745"/>
      <c r="F375" s="745"/>
      <c r="G375" s="721"/>
      <c r="H375" s="721"/>
      <c r="I375" s="721">
        <f>DEPENSES!$H375*1.2</f>
        <v>0</v>
      </c>
      <c r="J375" s="721">
        <f>DEPENSES!$H375+DEPENSES!$I375</f>
        <v>0</v>
      </c>
      <c r="K375" s="759"/>
      <c r="L375" s="723"/>
      <c r="M375" s="724"/>
      <c r="N375" s="781"/>
    </row>
    <row r="376" spans="1:14" s="731" customFormat="1" ht="14.25" customHeight="1" x14ac:dyDescent="0.3">
      <c r="A376" s="837"/>
      <c r="B376" s="706"/>
      <c r="C376" s="717"/>
      <c r="D376" s="780"/>
      <c r="E376" s="719"/>
      <c r="F376" s="745"/>
      <c r="G376" s="721"/>
      <c r="H376" s="721"/>
      <c r="I376" s="721">
        <f>DEPENSES!$H376*1.2</f>
        <v>0</v>
      </c>
      <c r="J376" s="721">
        <f>DEPENSES!$H376+DEPENSES!$I376</f>
        <v>0</v>
      </c>
      <c r="K376" s="759"/>
      <c r="L376" s="723"/>
      <c r="M376" s="724"/>
      <c r="N376" s="781"/>
    </row>
    <row r="377" spans="1:14" s="731" customFormat="1" ht="25.5" customHeight="1" x14ac:dyDescent="0.3">
      <c r="A377" s="837"/>
      <c r="B377" s="706"/>
      <c r="C377" s="717"/>
      <c r="D377" s="780"/>
      <c r="E377" s="719"/>
      <c r="F377" s="745"/>
      <c r="G377" s="721"/>
      <c r="H377" s="721"/>
      <c r="I377" s="721">
        <f>DEPENSES!$H377*1.2</f>
        <v>0</v>
      </c>
      <c r="J377" s="721">
        <f>DEPENSES!$H377+DEPENSES!$I377</f>
        <v>0</v>
      </c>
      <c r="K377" s="759"/>
      <c r="L377" s="723"/>
      <c r="M377" s="724"/>
      <c r="N377" s="732"/>
    </row>
    <row r="378" spans="1:14" s="731" customFormat="1" ht="14.25" customHeight="1" x14ac:dyDescent="0.3">
      <c r="A378" s="837"/>
      <c r="B378" s="706"/>
      <c r="C378" s="717"/>
      <c r="D378" s="780"/>
      <c r="E378" s="719"/>
      <c r="F378" s="745"/>
      <c r="G378" s="721"/>
      <c r="H378" s="721"/>
      <c r="I378" s="721">
        <f>DEPENSES!$H378*1.2</f>
        <v>0</v>
      </c>
      <c r="J378" s="721">
        <f>DEPENSES!$H378+DEPENSES!$I378</f>
        <v>0</v>
      </c>
      <c r="K378" s="759"/>
      <c r="L378" s="723"/>
      <c r="M378" s="724"/>
      <c r="N378" s="732"/>
    </row>
    <row r="379" spans="1:14" s="731" customFormat="1" ht="14.25" customHeight="1" x14ac:dyDescent="0.3">
      <c r="A379" s="705"/>
      <c r="B379" s="706"/>
      <c r="C379" s="717"/>
      <c r="D379" s="780"/>
      <c r="E379" s="719"/>
      <c r="F379" s="745"/>
      <c r="G379" s="721"/>
      <c r="H379" s="721"/>
      <c r="I379" s="721">
        <f>DEPENSES!$H379*1.2</f>
        <v>0</v>
      </c>
      <c r="J379" s="721">
        <f>DEPENSES!$H379+DEPENSES!$I379</f>
        <v>0</v>
      </c>
      <c r="K379" s="759"/>
      <c r="L379" s="723"/>
      <c r="M379" s="730"/>
      <c r="N379" s="732"/>
    </row>
    <row r="380" spans="1:14" s="731" customFormat="1" ht="24" customHeight="1" x14ac:dyDescent="0.3">
      <c r="A380" s="837"/>
      <c r="B380" s="706"/>
      <c r="C380" s="717"/>
      <c r="D380" s="771"/>
      <c r="E380" s="745"/>
      <c r="F380" s="745"/>
      <c r="G380" s="720"/>
      <c r="H380" s="721"/>
      <c r="I380" s="721">
        <f>DEPENSES!$H380*1.2</f>
        <v>0</v>
      </c>
      <c r="J380" s="721">
        <f>DEPENSES!$H380+DEPENSES!$I380</f>
        <v>0</v>
      </c>
      <c r="K380" s="759"/>
      <c r="L380" s="723"/>
      <c r="M380" s="724"/>
      <c r="N380" s="785"/>
    </row>
    <row r="381" spans="1:14" s="731" customFormat="1" ht="14.25" customHeight="1" x14ac:dyDescent="0.3">
      <c r="A381" s="837"/>
      <c r="B381" s="706"/>
      <c r="C381" s="717"/>
      <c r="D381" s="771"/>
      <c r="E381" s="745"/>
      <c r="F381" s="745"/>
      <c r="G381" s="721"/>
      <c r="H381" s="721"/>
      <c r="I381" s="721">
        <f>DEPENSES!$H381*1.2</f>
        <v>0</v>
      </c>
      <c r="J381" s="721">
        <f>DEPENSES!$H381+DEPENSES!$I381</f>
        <v>0</v>
      </c>
      <c r="K381" s="759"/>
      <c r="L381" s="723"/>
      <c r="M381" s="724"/>
      <c r="N381" s="781"/>
    </row>
    <row r="382" spans="1:14" s="731" customFormat="1" ht="24" customHeight="1" x14ac:dyDescent="0.3">
      <c r="A382" s="837"/>
      <c r="B382" s="706"/>
      <c r="C382" s="717"/>
      <c r="D382" s="771"/>
      <c r="E382" s="745"/>
      <c r="F382" s="745"/>
      <c r="G382" s="721"/>
      <c r="H382" s="721"/>
      <c r="I382" s="721">
        <f>DEPENSES!$H382*1.2</f>
        <v>0</v>
      </c>
      <c r="J382" s="721">
        <f>DEPENSES!$H382+DEPENSES!$I382</f>
        <v>0</v>
      </c>
      <c r="K382" s="759"/>
      <c r="L382" s="723"/>
      <c r="M382" s="724"/>
      <c r="N382" s="781"/>
    </row>
    <row r="383" spans="1:14" s="731" customFormat="1" ht="21.75" customHeight="1" x14ac:dyDescent="0.3">
      <c r="A383" s="837"/>
      <c r="B383" s="706"/>
      <c r="C383" s="717"/>
      <c r="D383" s="786"/>
      <c r="E383" s="753"/>
      <c r="F383" s="745"/>
      <c r="G383" s="721"/>
      <c r="H383" s="721"/>
      <c r="I383" s="721">
        <f>DEPENSES!$H383*1.2</f>
        <v>0</v>
      </c>
      <c r="J383" s="721">
        <f>DEPENSES!$H383+DEPENSES!$I383</f>
        <v>0</v>
      </c>
      <c r="K383" s="759"/>
      <c r="L383" s="723"/>
      <c r="M383" s="773"/>
      <c r="N383" s="781"/>
    </row>
    <row r="384" spans="1:14" s="731" customFormat="1" ht="24" customHeight="1" x14ac:dyDescent="0.3">
      <c r="A384" s="837"/>
      <c r="B384" s="706"/>
      <c r="C384" s="717"/>
      <c r="D384" s="771"/>
      <c r="E384" s="745"/>
      <c r="F384" s="745"/>
      <c r="G384" s="720"/>
      <c r="H384" s="721"/>
      <c r="I384" s="721">
        <f>DEPENSES!$H384*1.2</f>
        <v>0</v>
      </c>
      <c r="J384" s="721">
        <f>DEPENSES!$H384+DEPENSES!$I384</f>
        <v>0</v>
      </c>
      <c r="K384" s="759"/>
      <c r="L384" s="723"/>
      <c r="M384" s="773"/>
      <c r="N384" s="785"/>
    </row>
    <row r="385" spans="1:14" s="731" customFormat="1" ht="23.25" customHeight="1" x14ac:dyDescent="0.3">
      <c r="A385" s="837"/>
      <c r="B385" s="706"/>
      <c r="C385" s="717"/>
      <c r="D385" s="771"/>
      <c r="E385" s="745"/>
      <c r="F385" s="745"/>
      <c r="G385" s="721"/>
      <c r="H385" s="721"/>
      <c r="I385" s="721">
        <f>DEPENSES!$H385*1.2</f>
        <v>0</v>
      </c>
      <c r="J385" s="721">
        <f>DEPENSES!$H385+DEPENSES!$I385</f>
        <v>0</v>
      </c>
      <c r="K385" s="759"/>
      <c r="L385" s="723"/>
      <c r="M385" s="773"/>
      <c r="N385" s="781"/>
    </row>
    <row r="386" spans="1:14" s="731" customFormat="1" ht="25.5" customHeight="1" x14ac:dyDescent="0.3">
      <c r="A386" s="837"/>
      <c r="B386" s="706"/>
      <c r="C386" s="717"/>
      <c r="D386" s="771"/>
      <c r="E386" s="745"/>
      <c r="F386" s="745"/>
      <c r="G386" s="720"/>
      <c r="H386" s="721"/>
      <c r="I386" s="721">
        <f>DEPENSES!$H386*1.2</f>
        <v>0</v>
      </c>
      <c r="J386" s="721">
        <f>DEPENSES!$H386+DEPENSES!$I386</f>
        <v>0</v>
      </c>
      <c r="K386" s="759"/>
      <c r="L386" s="723"/>
      <c r="M386" s="773"/>
      <c r="N386" s="785"/>
    </row>
    <row r="387" spans="1:14" s="731" customFormat="1" ht="24" customHeight="1" x14ac:dyDescent="0.3">
      <c r="A387" s="837"/>
      <c r="B387" s="706"/>
      <c r="C387" s="717"/>
      <c r="D387" s="771"/>
      <c r="E387" s="787"/>
      <c r="F387" s="745"/>
      <c r="G387" s="721"/>
      <c r="H387" s="721"/>
      <c r="I387" s="721">
        <f>DEPENSES!$H387*1.2</f>
        <v>0</v>
      </c>
      <c r="J387" s="721">
        <f>DEPENSES!$H387+DEPENSES!$I387</f>
        <v>0</v>
      </c>
      <c r="K387" s="759"/>
      <c r="L387" s="723"/>
      <c r="M387" s="773"/>
      <c r="N387" s="781"/>
    </row>
    <row r="388" spans="1:14" s="731" customFormat="1" ht="22.5" customHeight="1" x14ac:dyDescent="0.3">
      <c r="A388" s="837"/>
      <c r="B388" s="706"/>
      <c r="C388" s="717"/>
      <c r="D388" s="771"/>
      <c r="E388" s="787"/>
      <c r="F388" s="745"/>
      <c r="G388" s="721"/>
      <c r="H388" s="721"/>
      <c r="I388" s="721">
        <f>DEPENSES!$H388*1.2</f>
        <v>0</v>
      </c>
      <c r="J388" s="721">
        <f>DEPENSES!$H388+DEPENSES!$I388</f>
        <v>0</v>
      </c>
      <c r="K388" s="759"/>
      <c r="L388" s="723"/>
      <c r="M388" s="773"/>
      <c r="N388" s="781"/>
    </row>
    <row r="389" spans="1:14" s="731" customFormat="1" ht="22.5" customHeight="1" x14ac:dyDescent="0.3">
      <c r="A389" s="837"/>
      <c r="B389" s="706"/>
      <c r="C389" s="717"/>
      <c r="D389" s="771"/>
      <c r="E389" s="787"/>
      <c r="F389" s="745"/>
      <c r="G389" s="721"/>
      <c r="H389" s="721"/>
      <c r="I389" s="721">
        <f>DEPENSES!$H389*1.2</f>
        <v>0</v>
      </c>
      <c r="J389" s="721">
        <f>DEPENSES!$H389+DEPENSES!$I389</f>
        <v>0</v>
      </c>
      <c r="K389" s="759"/>
      <c r="L389" s="723"/>
      <c r="M389" s="773"/>
      <c r="N389" s="781"/>
    </row>
    <row r="390" spans="1:14" s="731" customFormat="1" ht="12.75" customHeight="1" x14ac:dyDescent="0.3">
      <c r="A390" s="837"/>
      <c r="B390" s="706"/>
      <c r="C390" s="717"/>
      <c r="D390" s="771"/>
      <c r="E390" s="745"/>
      <c r="F390" s="745"/>
      <c r="G390" s="721"/>
      <c r="H390" s="721"/>
      <c r="I390" s="721">
        <f>DEPENSES!$H390*1.2</f>
        <v>0</v>
      </c>
      <c r="J390" s="721">
        <f>DEPENSES!$H390+DEPENSES!$I390</f>
        <v>0</v>
      </c>
      <c r="K390" s="759"/>
      <c r="L390" s="723"/>
      <c r="M390" s="773"/>
      <c r="N390" s="781"/>
    </row>
    <row r="391" spans="1:14" s="731" customFormat="1" ht="29.25" customHeight="1" x14ac:dyDescent="0.3">
      <c r="A391" s="837"/>
      <c r="B391" s="706"/>
      <c r="C391" s="717"/>
      <c r="D391" s="771"/>
      <c r="E391" s="745"/>
      <c r="F391" s="745"/>
      <c r="G391" s="721"/>
      <c r="H391" s="721"/>
      <c r="I391" s="721">
        <f>DEPENSES!$H391*1.2</f>
        <v>0</v>
      </c>
      <c r="J391" s="721">
        <f>DEPENSES!$H391+DEPENSES!$I391</f>
        <v>0</v>
      </c>
      <c r="K391" s="759"/>
      <c r="L391" s="723"/>
      <c r="M391" s="773"/>
      <c r="N391" s="781"/>
    </row>
    <row r="392" spans="1:14" s="731" customFormat="1" ht="27.75" customHeight="1" x14ac:dyDescent="0.3">
      <c r="A392" s="837"/>
      <c r="B392" s="706"/>
      <c r="C392" s="717"/>
      <c r="D392" s="771"/>
      <c r="E392" s="745"/>
      <c r="F392" s="745"/>
      <c r="G392" s="721"/>
      <c r="H392" s="721"/>
      <c r="I392" s="721">
        <f>DEPENSES!$H392*1.2</f>
        <v>0</v>
      </c>
      <c r="J392" s="721">
        <f>DEPENSES!$H392+DEPENSES!$I392</f>
        <v>0</v>
      </c>
      <c r="K392" s="759"/>
      <c r="L392" s="723"/>
      <c r="M392" s="732"/>
      <c r="N392" s="781"/>
    </row>
    <row r="393" spans="1:14" s="731" customFormat="1" ht="23.25" customHeight="1" x14ac:dyDescent="0.3">
      <c r="A393" s="837"/>
      <c r="B393" s="706"/>
      <c r="C393" s="717"/>
      <c r="D393" s="771"/>
      <c r="E393" s="745"/>
      <c r="F393" s="745"/>
      <c r="G393" s="721"/>
      <c r="H393" s="721"/>
      <c r="I393" s="721">
        <f>DEPENSES!$H393*1.2</f>
        <v>0</v>
      </c>
      <c r="J393" s="721">
        <f>DEPENSES!$H393+DEPENSES!$I393</f>
        <v>0</v>
      </c>
      <c r="K393" s="759"/>
      <c r="L393" s="723"/>
      <c r="M393" s="773"/>
      <c r="N393" s="781"/>
    </row>
    <row r="394" spans="1:14" s="731" customFormat="1" ht="16.5" customHeight="1" x14ac:dyDescent="0.3">
      <c r="A394" s="837"/>
      <c r="B394" s="706"/>
      <c r="C394" s="717"/>
      <c r="D394" s="780"/>
      <c r="E394" s="719"/>
      <c r="F394" s="753"/>
      <c r="G394" s="721"/>
      <c r="H394" s="721"/>
      <c r="I394" s="721">
        <f>DEPENSES!$H394*1.2</f>
        <v>0</v>
      </c>
      <c r="J394" s="721">
        <f>DEPENSES!$H394+DEPENSES!$I394</f>
        <v>0</v>
      </c>
      <c r="K394" s="759"/>
      <c r="L394" s="723"/>
      <c r="M394" s="773"/>
      <c r="N394" s="781"/>
    </row>
    <row r="395" spans="1:14" s="731" customFormat="1" ht="23.25" customHeight="1" x14ac:dyDescent="0.3">
      <c r="A395" s="837"/>
      <c r="B395" s="706"/>
      <c r="C395" s="717"/>
      <c r="D395" s="786"/>
      <c r="E395" s="719"/>
      <c r="F395" s="753"/>
      <c r="G395" s="721"/>
      <c r="H395" s="721"/>
      <c r="I395" s="721">
        <f>DEPENSES!$H395*1.2</f>
        <v>0</v>
      </c>
      <c r="J395" s="721">
        <f>DEPENSES!$H395+DEPENSES!$I395</f>
        <v>0</v>
      </c>
      <c r="K395" s="759"/>
      <c r="L395" s="723"/>
      <c r="M395" s="773"/>
      <c r="N395" s="781"/>
    </row>
    <row r="396" spans="1:14" s="731" customFormat="1" ht="26.25" customHeight="1" x14ac:dyDescent="0.3">
      <c r="A396" s="837"/>
      <c r="B396" s="706"/>
      <c r="C396" s="717"/>
      <c r="D396" s="786"/>
      <c r="E396" s="719"/>
      <c r="F396" s="753"/>
      <c r="G396" s="721"/>
      <c r="H396" s="721"/>
      <c r="I396" s="721">
        <f>DEPENSES!$H396*1.2</f>
        <v>0</v>
      </c>
      <c r="J396" s="721">
        <f>DEPENSES!$H396+DEPENSES!$I396</f>
        <v>0</v>
      </c>
      <c r="K396" s="759"/>
      <c r="L396" s="723"/>
      <c r="M396" s="773"/>
      <c r="N396" s="781"/>
    </row>
    <row r="397" spans="1:14" s="731" customFormat="1" ht="18.75" customHeight="1" x14ac:dyDescent="0.2">
      <c r="A397" s="837"/>
      <c r="B397" s="706"/>
      <c r="C397" s="717"/>
      <c r="D397" s="774"/>
      <c r="E397" s="514"/>
      <c r="F397" s="788"/>
      <c r="G397" s="721"/>
      <c r="H397" s="721"/>
      <c r="I397" s="721">
        <f>DEPENSES!$H397*1.2</f>
        <v>0</v>
      </c>
      <c r="J397" s="721">
        <f>DEPENSES!$H397+DEPENSES!$I397</f>
        <v>0</v>
      </c>
      <c r="K397" s="759"/>
      <c r="L397" s="723"/>
      <c r="M397" s="732"/>
      <c r="N397" s="781"/>
    </row>
    <row r="398" spans="1:14" s="789" customFormat="1" ht="12.75" customHeight="1" x14ac:dyDescent="0.2">
      <c r="A398" s="837"/>
      <c r="B398" s="706"/>
      <c r="C398" s="717"/>
      <c r="D398" s="771"/>
      <c r="E398" s="131"/>
      <c r="F398" s="745"/>
      <c r="G398" s="721"/>
      <c r="H398" s="721"/>
      <c r="I398" s="721">
        <f>DEPENSES!$H398*1.2</f>
        <v>0</v>
      </c>
      <c r="J398" s="721">
        <f>DEPENSES!$H398+DEPENSES!$I398</f>
        <v>0</v>
      </c>
      <c r="K398" s="759"/>
      <c r="L398" s="723"/>
      <c r="M398" s="732"/>
      <c r="N398" s="781"/>
    </row>
    <row r="399" spans="1:14" s="789" customFormat="1" ht="25.5" customHeight="1" x14ac:dyDescent="0.2">
      <c r="A399" s="837"/>
      <c r="B399" s="706"/>
      <c r="C399" s="717"/>
      <c r="D399" s="771"/>
      <c r="E399" s="131"/>
      <c r="F399" s="745"/>
      <c r="G399" s="721"/>
      <c r="H399" s="721"/>
      <c r="I399" s="721">
        <f>DEPENSES!$H399*1.2</f>
        <v>0</v>
      </c>
      <c r="J399" s="721">
        <f>DEPENSES!$H399+DEPENSES!$I399</f>
        <v>0</v>
      </c>
      <c r="K399" s="759"/>
      <c r="L399" s="723"/>
      <c r="M399" s="732"/>
      <c r="N399" s="781"/>
    </row>
    <row r="400" spans="1:14" s="789" customFormat="1" ht="25.5" customHeight="1" x14ac:dyDescent="0.3">
      <c r="A400" s="837"/>
      <c r="B400" s="706"/>
      <c r="C400" s="717"/>
      <c r="D400" s="774"/>
      <c r="E400" s="745"/>
      <c r="F400" s="745"/>
      <c r="G400" s="721"/>
      <c r="H400" s="721"/>
      <c r="I400" s="721">
        <f>DEPENSES!$H400*1.2</f>
        <v>0</v>
      </c>
      <c r="J400" s="721">
        <f>DEPENSES!$H400+DEPENSES!$I400</f>
        <v>0</v>
      </c>
      <c r="K400" s="759"/>
      <c r="L400" s="723"/>
      <c r="M400" s="732"/>
      <c r="N400" s="781"/>
    </row>
    <row r="401" spans="1:14" s="789" customFormat="1" ht="23.25" customHeight="1" x14ac:dyDescent="0.3">
      <c r="A401" s="837"/>
      <c r="B401" s="706"/>
      <c r="C401" s="717"/>
      <c r="D401" s="774"/>
      <c r="E401" s="745"/>
      <c r="F401" s="745"/>
      <c r="G401" s="721"/>
      <c r="H401" s="721"/>
      <c r="I401" s="721">
        <f>DEPENSES!$H401*1.2</f>
        <v>0</v>
      </c>
      <c r="J401" s="721">
        <f>DEPENSES!$H401+DEPENSES!$I401</f>
        <v>0</v>
      </c>
      <c r="K401" s="759"/>
      <c r="L401" s="723"/>
      <c r="M401" s="773"/>
      <c r="N401" s="781"/>
    </row>
    <row r="402" spans="1:14" s="789" customFormat="1" ht="18" customHeight="1" x14ac:dyDescent="0.3">
      <c r="A402" s="837"/>
      <c r="B402" s="706"/>
      <c r="C402" s="717"/>
      <c r="D402" s="774"/>
      <c r="E402" s="745"/>
      <c r="F402" s="745"/>
      <c r="G402" s="721"/>
      <c r="H402" s="721"/>
      <c r="I402" s="721">
        <f>DEPENSES!$H402*1.2</f>
        <v>0</v>
      </c>
      <c r="J402" s="721">
        <f>DEPENSES!$H402+DEPENSES!$I402</f>
        <v>0</v>
      </c>
      <c r="K402" s="759"/>
      <c r="L402" s="723"/>
      <c r="M402" s="773"/>
      <c r="N402" s="781"/>
    </row>
    <row r="403" spans="1:14" s="789" customFormat="1" ht="18.75" customHeight="1" x14ac:dyDescent="0.3">
      <c r="A403" s="837"/>
      <c r="B403" s="706"/>
      <c r="C403" s="717"/>
      <c r="D403" s="774"/>
      <c r="E403" s="745"/>
      <c r="F403" s="745"/>
      <c r="G403" s="721"/>
      <c r="H403" s="721"/>
      <c r="I403" s="721">
        <f>DEPENSES!$H403*1.2</f>
        <v>0</v>
      </c>
      <c r="J403" s="721">
        <f>DEPENSES!$H403+DEPENSES!$I403</f>
        <v>0</v>
      </c>
      <c r="K403" s="759"/>
      <c r="L403" s="723"/>
      <c r="M403" s="773"/>
      <c r="N403" s="781"/>
    </row>
    <row r="404" spans="1:14" s="789" customFormat="1" ht="12.75" customHeight="1" x14ac:dyDescent="0.3">
      <c r="A404" s="837"/>
      <c r="B404" s="706"/>
      <c r="C404" s="717"/>
      <c r="D404" s="774"/>
      <c r="E404" s="788"/>
      <c r="F404" s="745"/>
      <c r="G404" s="721"/>
      <c r="H404" s="721"/>
      <c r="I404" s="721">
        <f>DEPENSES!$H404*1.2</f>
        <v>0</v>
      </c>
      <c r="J404" s="721">
        <f>DEPENSES!$H404+DEPENSES!$I404</f>
        <v>0</v>
      </c>
      <c r="K404" s="759"/>
      <c r="L404" s="723"/>
      <c r="M404" s="724"/>
      <c r="N404" s="781"/>
    </row>
    <row r="405" spans="1:14" s="789" customFormat="1" ht="15.75" customHeight="1" x14ac:dyDescent="0.3">
      <c r="A405" s="837"/>
      <c r="B405" s="706"/>
      <c r="C405" s="717"/>
      <c r="D405" s="786"/>
      <c r="E405" s="745"/>
      <c r="F405" s="745"/>
      <c r="G405" s="721"/>
      <c r="H405" s="721"/>
      <c r="I405" s="721">
        <f>DEPENSES!$H405*1.2</f>
        <v>0</v>
      </c>
      <c r="J405" s="721">
        <f>DEPENSES!$H405+DEPENSES!$I405</f>
        <v>0</v>
      </c>
      <c r="K405" s="759"/>
      <c r="L405" s="723"/>
      <c r="M405" s="724"/>
      <c r="N405" s="781"/>
    </row>
    <row r="406" spans="1:14" s="789" customFormat="1" ht="18.75" customHeight="1" x14ac:dyDescent="0.3">
      <c r="A406" s="837"/>
      <c r="B406" s="706"/>
      <c r="C406" s="717"/>
      <c r="D406" s="786"/>
      <c r="E406" s="768"/>
      <c r="F406" s="768"/>
      <c r="G406" s="778"/>
      <c r="H406" s="721"/>
      <c r="I406" s="721">
        <f>DEPENSES!$H406*1.2</f>
        <v>0</v>
      </c>
      <c r="J406" s="721">
        <f>DEPENSES!$H406+DEPENSES!$I406</f>
        <v>0</v>
      </c>
      <c r="K406" s="759"/>
      <c r="L406" s="723"/>
      <c r="M406" s="724"/>
      <c r="N406" s="781"/>
    </row>
    <row r="407" spans="1:14" s="789" customFormat="1" ht="12.75" customHeight="1" x14ac:dyDescent="0.3">
      <c r="A407" s="837"/>
      <c r="B407" s="706"/>
      <c r="C407" s="717"/>
      <c r="D407" s="786"/>
      <c r="E407" s="768"/>
      <c r="F407" s="768"/>
      <c r="G407" s="778"/>
      <c r="H407" s="721"/>
      <c r="I407" s="721">
        <f>DEPENSES!$H407*1.2</f>
        <v>0</v>
      </c>
      <c r="J407" s="721">
        <f>DEPENSES!$H407+DEPENSES!$I407</f>
        <v>0</v>
      </c>
      <c r="K407" s="759"/>
      <c r="L407" s="723"/>
      <c r="M407" s="724"/>
      <c r="N407" s="781"/>
    </row>
    <row r="408" spans="1:14" s="789" customFormat="1" ht="23.25" customHeight="1" x14ac:dyDescent="0.3">
      <c r="A408" s="837"/>
      <c r="B408" s="706"/>
      <c r="C408" s="717"/>
      <c r="D408" s="786"/>
      <c r="E408" s="768"/>
      <c r="F408" s="768"/>
      <c r="G408" s="778"/>
      <c r="H408" s="721"/>
      <c r="I408" s="721">
        <f>DEPENSES!$H408*1.2</f>
        <v>0</v>
      </c>
      <c r="J408" s="721">
        <f>DEPENSES!$H408+DEPENSES!$I408</f>
        <v>0</v>
      </c>
      <c r="K408" s="759"/>
      <c r="L408" s="723"/>
      <c r="M408" s="724"/>
      <c r="N408" s="781"/>
    </row>
    <row r="409" spans="1:14" s="789" customFormat="1" ht="19.5" customHeight="1" x14ac:dyDescent="0.3">
      <c r="A409" s="837"/>
      <c r="B409" s="706"/>
      <c r="C409" s="717"/>
      <c r="D409" s="774"/>
      <c r="E409" s="745"/>
      <c r="F409" s="745"/>
      <c r="G409" s="721"/>
      <c r="H409" s="721"/>
      <c r="I409" s="721">
        <f>DEPENSES!$H409*1.2</f>
        <v>0</v>
      </c>
      <c r="J409" s="721">
        <f>DEPENSES!$H409+DEPENSES!$I409</f>
        <v>0</v>
      </c>
      <c r="K409" s="759"/>
      <c r="L409" s="723"/>
      <c r="M409" s="724"/>
      <c r="N409" s="781"/>
    </row>
    <row r="410" spans="1:14" s="789" customFormat="1" ht="19.5" customHeight="1" x14ac:dyDescent="0.3">
      <c r="A410" s="837"/>
      <c r="B410" s="706"/>
      <c r="C410" s="717"/>
      <c r="D410" s="774"/>
      <c r="E410" s="745"/>
      <c r="F410" s="745"/>
      <c r="G410" s="721"/>
      <c r="H410" s="721"/>
      <c r="I410" s="721">
        <f>DEPENSES!$H410*1.2</f>
        <v>0</v>
      </c>
      <c r="J410" s="721">
        <f>DEPENSES!$H410+DEPENSES!$I410</f>
        <v>0</v>
      </c>
      <c r="K410" s="759"/>
      <c r="L410" s="723"/>
      <c r="M410" s="724"/>
      <c r="N410" s="781"/>
    </row>
    <row r="411" spans="1:14" s="789" customFormat="1" ht="26.25" customHeight="1" x14ac:dyDescent="0.3">
      <c r="A411" s="837"/>
      <c r="B411" s="706"/>
      <c r="C411" s="717"/>
      <c r="D411" s="774"/>
      <c r="E411" s="745"/>
      <c r="F411" s="745"/>
      <c r="G411" s="721"/>
      <c r="H411" s="721"/>
      <c r="I411" s="721">
        <f>DEPENSES!$H411*1.2</f>
        <v>0</v>
      </c>
      <c r="J411" s="721">
        <f>DEPENSES!$H411+DEPENSES!$I411</f>
        <v>0</v>
      </c>
      <c r="K411" s="759"/>
      <c r="L411" s="723"/>
      <c r="M411" s="724"/>
      <c r="N411" s="781"/>
    </row>
    <row r="412" spans="1:14" s="789" customFormat="1" ht="21" customHeight="1" x14ac:dyDescent="0.3">
      <c r="A412" s="837"/>
      <c r="B412" s="706"/>
      <c r="C412" s="717"/>
      <c r="D412" s="786"/>
      <c r="E412" s="719"/>
      <c r="F412" s="719"/>
      <c r="G412" s="721"/>
      <c r="H412" s="721"/>
      <c r="I412" s="721">
        <f>DEPENSES!$H412*1.2</f>
        <v>0</v>
      </c>
      <c r="J412" s="721">
        <f>DEPENSES!$H412+DEPENSES!$I412</f>
        <v>0</v>
      </c>
      <c r="K412" s="759"/>
      <c r="L412" s="723"/>
      <c r="M412" s="724"/>
      <c r="N412" s="781"/>
    </row>
    <row r="413" spans="1:14" s="789" customFormat="1" ht="18.75" customHeight="1" x14ac:dyDescent="0.3">
      <c r="A413" s="837"/>
      <c r="B413" s="706"/>
      <c r="C413" s="717"/>
      <c r="D413" s="786"/>
      <c r="E413" s="719"/>
      <c r="F413" s="719"/>
      <c r="G413" s="721"/>
      <c r="H413" s="721"/>
      <c r="I413" s="721">
        <f>DEPENSES!$H413*1.2</f>
        <v>0</v>
      </c>
      <c r="J413" s="721">
        <f>DEPENSES!$H413+DEPENSES!$I413</f>
        <v>0</v>
      </c>
      <c r="K413" s="759"/>
      <c r="L413" s="723"/>
      <c r="M413" s="724"/>
      <c r="N413" s="781"/>
    </row>
    <row r="414" spans="1:14" s="789" customFormat="1" ht="18.75" customHeight="1" x14ac:dyDescent="0.3">
      <c r="A414" s="837"/>
      <c r="B414" s="706"/>
      <c r="C414" s="717"/>
      <c r="D414" s="774"/>
      <c r="E414" s="745"/>
      <c r="F414" s="745"/>
      <c r="G414" s="721"/>
      <c r="H414" s="721"/>
      <c r="I414" s="721">
        <f>DEPENSES!$H414*1.2</f>
        <v>0</v>
      </c>
      <c r="J414" s="721">
        <f>DEPENSES!$H414+DEPENSES!$I414</f>
        <v>0</v>
      </c>
      <c r="K414" s="759"/>
      <c r="L414" s="723"/>
      <c r="M414" s="724"/>
      <c r="N414" s="781"/>
    </row>
    <row r="415" spans="1:14" s="789" customFormat="1" ht="18.75" customHeight="1" x14ac:dyDescent="0.2">
      <c r="A415" s="837"/>
      <c r="B415" s="706"/>
      <c r="C415" s="717"/>
      <c r="D415" s="774"/>
      <c r="E415" s="733"/>
      <c r="F415" s="790"/>
      <c r="G415" s="733"/>
      <c r="H415" s="721"/>
      <c r="I415" s="721">
        <f>DEPENSES!$H415*1.2</f>
        <v>0</v>
      </c>
      <c r="J415" s="721">
        <f>DEPENSES!$H415+DEPENSES!$I415</f>
        <v>0</v>
      </c>
      <c r="K415" s="759"/>
      <c r="L415" s="723"/>
      <c r="M415" s="724"/>
      <c r="N415" s="781"/>
    </row>
    <row r="416" spans="1:14" s="789" customFormat="1" ht="22.5" customHeight="1" x14ac:dyDescent="0.3">
      <c r="A416" s="837"/>
      <c r="B416" s="706"/>
      <c r="C416" s="717"/>
      <c r="D416" s="774"/>
      <c r="E416" s="745"/>
      <c r="F416" s="745"/>
      <c r="G416" s="721"/>
      <c r="H416" s="721"/>
      <c r="I416" s="721">
        <f>DEPENSES!$H416*1.2</f>
        <v>0</v>
      </c>
      <c r="J416" s="721">
        <f>DEPENSES!$H416+DEPENSES!$I416</f>
        <v>0</v>
      </c>
      <c r="K416" s="759"/>
      <c r="L416" s="723"/>
      <c r="M416" s="773"/>
      <c r="N416" s="781"/>
    </row>
    <row r="417" spans="1:14" s="789" customFormat="1" ht="18.75" customHeight="1" x14ac:dyDescent="0.3">
      <c r="A417" s="837"/>
      <c r="B417" s="706"/>
      <c r="C417" s="717"/>
      <c r="D417" s="786"/>
      <c r="E417" s="719"/>
      <c r="F417" s="719"/>
      <c r="G417" s="721"/>
      <c r="H417" s="721"/>
      <c r="I417" s="721">
        <f>DEPENSES!$H417*1.2</f>
        <v>0</v>
      </c>
      <c r="J417" s="721">
        <f>DEPENSES!$H417+DEPENSES!$I417</f>
        <v>0</v>
      </c>
      <c r="K417" s="759"/>
      <c r="L417" s="723"/>
      <c r="M417" s="724"/>
      <c r="N417" s="781"/>
    </row>
    <row r="418" spans="1:14" s="789" customFormat="1" ht="18.75" customHeight="1" x14ac:dyDescent="0.3">
      <c r="A418" s="837"/>
      <c r="B418" s="706"/>
      <c r="C418" s="717"/>
      <c r="D418" s="786"/>
      <c r="E418" s="719"/>
      <c r="F418" s="719"/>
      <c r="G418" s="721"/>
      <c r="H418" s="721"/>
      <c r="I418" s="721">
        <f>DEPENSES!$H418*1.2</f>
        <v>0</v>
      </c>
      <c r="J418" s="721">
        <f>DEPENSES!$H418+DEPENSES!$I418</f>
        <v>0</v>
      </c>
      <c r="K418" s="759"/>
      <c r="L418" s="723"/>
      <c r="M418" s="791"/>
      <c r="N418" s="781"/>
    </row>
    <row r="419" spans="1:14" s="789" customFormat="1" ht="18.75" customHeight="1" x14ac:dyDescent="0.3">
      <c r="A419" s="837"/>
      <c r="B419" s="706"/>
      <c r="C419" s="717"/>
      <c r="D419" s="780"/>
      <c r="E419" s="719"/>
      <c r="F419" s="719"/>
      <c r="G419" s="721"/>
      <c r="H419" s="721"/>
      <c r="I419" s="721">
        <f>DEPENSES!$H419*1.2</f>
        <v>0</v>
      </c>
      <c r="J419" s="721">
        <f>DEPENSES!$H419+DEPENSES!$I419</f>
        <v>0</v>
      </c>
      <c r="K419" s="759"/>
      <c r="L419" s="723"/>
      <c r="M419" s="724"/>
      <c r="N419" s="781"/>
    </row>
    <row r="420" spans="1:14" s="789" customFormat="1" ht="18.75" customHeight="1" x14ac:dyDescent="0.2">
      <c r="A420" s="837"/>
      <c r="B420" s="706"/>
      <c r="C420" s="717"/>
      <c r="D420" s="792"/>
      <c r="E420" s="733"/>
      <c r="F420" s="744"/>
      <c r="G420" s="744"/>
      <c r="H420" s="721"/>
      <c r="I420" s="721">
        <f>DEPENSES!$H420*1.2</f>
        <v>0</v>
      </c>
      <c r="J420" s="721">
        <f>DEPENSES!$H420+DEPENSES!$I420</f>
        <v>0</v>
      </c>
      <c r="K420" s="759"/>
      <c r="L420" s="723"/>
      <c r="M420" s="793"/>
      <c r="N420" s="725"/>
    </row>
    <row r="421" spans="1:14" s="789" customFormat="1" ht="19.5" customHeight="1" x14ac:dyDescent="0.3">
      <c r="A421" s="837"/>
      <c r="B421" s="706"/>
      <c r="C421" s="717"/>
      <c r="D421" s="771"/>
      <c r="E421" s="745"/>
      <c r="F421" s="745"/>
      <c r="G421" s="721"/>
      <c r="H421" s="721"/>
      <c r="I421" s="721">
        <f>DEPENSES!$H421*1.2</f>
        <v>0</v>
      </c>
      <c r="J421" s="721">
        <f>DEPENSES!$H421+DEPENSES!$I421</f>
        <v>0</v>
      </c>
      <c r="K421" s="759"/>
      <c r="L421" s="723"/>
      <c r="M421" s="724"/>
      <c r="N421" s="781"/>
    </row>
    <row r="422" spans="1:14" s="766" customFormat="1" ht="16.5" x14ac:dyDescent="0.3">
      <c r="A422" s="837"/>
      <c r="B422" s="706"/>
      <c r="C422" s="717"/>
      <c r="D422" s="771"/>
      <c r="E422" s="745"/>
      <c r="F422" s="745"/>
      <c r="G422" s="721"/>
      <c r="H422" s="721"/>
      <c r="I422" s="721">
        <f>DEPENSES!$H422*1.2</f>
        <v>0</v>
      </c>
      <c r="J422" s="721">
        <f>DEPENSES!$H422+DEPENSES!$I422</f>
        <v>0</v>
      </c>
      <c r="K422" s="759"/>
      <c r="L422" s="723"/>
      <c r="M422" s="724"/>
      <c r="N422" s="781"/>
    </row>
    <row r="423" spans="1:14" s="766" customFormat="1" ht="13.9" customHeight="1" x14ac:dyDescent="0.3">
      <c r="A423" s="837"/>
      <c r="B423" s="706"/>
      <c r="C423" s="717"/>
      <c r="D423" s="771"/>
      <c r="E423" s="745"/>
      <c r="F423" s="745"/>
      <c r="G423" s="721"/>
      <c r="H423" s="721"/>
      <c r="I423" s="721">
        <f>DEPENSES!$H423*1.2</f>
        <v>0</v>
      </c>
      <c r="J423" s="721">
        <f>DEPENSES!$H423+DEPENSES!$I423</f>
        <v>0</v>
      </c>
      <c r="K423" s="759"/>
      <c r="L423" s="723"/>
      <c r="M423" s="724"/>
      <c r="N423" s="781"/>
    </row>
    <row r="424" spans="1:14" s="766" customFormat="1" ht="13.9" customHeight="1" x14ac:dyDescent="0.3">
      <c r="A424" s="837"/>
      <c r="B424" s="706"/>
      <c r="C424" s="717"/>
      <c r="D424" s="771"/>
      <c r="E424" s="745"/>
      <c r="F424" s="745"/>
      <c r="G424" s="721"/>
      <c r="H424" s="721"/>
      <c r="I424" s="721">
        <f>DEPENSES!$H424*1.2</f>
        <v>0</v>
      </c>
      <c r="J424" s="721">
        <f>DEPENSES!$H424+DEPENSES!$I424</f>
        <v>0</v>
      </c>
      <c r="K424" s="759"/>
      <c r="L424" s="723"/>
      <c r="M424" s="724"/>
      <c r="N424" s="781"/>
    </row>
    <row r="425" spans="1:14" s="731" customFormat="1" ht="19.5" customHeight="1" x14ac:dyDescent="0.2">
      <c r="A425" s="837"/>
      <c r="B425" s="706"/>
      <c r="C425" s="717"/>
      <c r="D425" s="792"/>
      <c r="E425" s="733"/>
      <c r="F425" s="790"/>
      <c r="G425" s="794"/>
      <c r="H425" s="721"/>
      <c r="I425" s="721">
        <f>DEPENSES!$H425*1.2</f>
        <v>0</v>
      </c>
      <c r="J425" s="721">
        <f>DEPENSES!$H425+DEPENSES!$I425</f>
        <v>0</v>
      </c>
      <c r="K425" s="759"/>
      <c r="L425" s="723"/>
      <c r="M425" s="724"/>
      <c r="N425" s="781"/>
    </row>
    <row r="426" spans="1:14" s="731" customFormat="1" ht="15" customHeight="1" x14ac:dyDescent="0.2">
      <c r="A426" s="837"/>
      <c r="B426" s="706"/>
      <c r="C426" s="717"/>
      <c r="D426" s="792"/>
      <c r="E426" s="733"/>
      <c r="F426" s="790"/>
      <c r="G426" s="794"/>
      <c r="H426" s="721"/>
      <c r="I426" s="721">
        <f>DEPENSES!$H426*1.2</f>
        <v>0</v>
      </c>
      <c r="J426" s="721">
        <f>DEPENSES!$H426+DEPENSES!$I426</f>
        <v>0</v>
      </c>
      <c r="K426" s="759"/>
      <c r="L426" s="723"/>
      <c r="M426" s="724"/>
      <c r="N426" s="781"/>
    </row>
    <row r="427" spans="1:14" s="731" customFormat="1" ht="17.25" customHeight="1" x14ac:dyDescent="0.3">
      <c r="A427" s="837"/>
      <c r="B427" s="706"/>
      <c r="C427" s="717"/>
      <c r="D427" s="771"/>
      <c r="E427" s="745"/>
      <c r="F427" s="745"/>
      <c r="G427" s="721"/>
      <c r="H427" s="721"/>
      <c r="I427" s="721">
        <f>DEPENSES!$H427*1.2</f>
        <v>0</v>
      </c>
      <c r="J427" s="721">
        <f>DEPENSES!$H427+DEPENSES!$I427</f>
        <v>0</v>
      </c>
      <c r="K427" s="759"/>
      <c r="L427" s="723"/>
      <c r="M427" s="724"/>
      <c r="N427" s="781"/>
    </row>
    <row r="428" spans="1:14" s="731" customFormat="1" ht="24" customHeight="1" x14ac:dyDescent="0.3">
      <c r="A428" s="837"/>
      <c r="B428" s="706"/>
      <c r="C428" s="717"/>
      <c r="D428" s="771"/>
      <c r="E428" s="745"/>
      <c r="F428" s="745"/>
      <c r="G428" s="721"/>
      <c r="H428" s="721"/>
      <c r="I428" s="721">
        <f>DEPENSES!$H428*1.2</f>
        <v>0</v>
      </c>
      <c r="J428" s="721">
        <f>DEPENSES!$H428+DEPENSES!$I428</f>
        <v>0</v>
      </c>
      <c r="K428" s="759"/>
      <c r="L428" s="723"/>
      <c r="M428" s="724"/>
      <c r="N428" s="781"/>
    </row>
    <row r="429" spans="1:14" s="731" customFormat="1" ht="24.75" customHeight="1" x14ac:dyDescent="0.3">
      <c r="A429" s="837"/>
      <c r="B429" s="706"/>
      <c r="C429" s="717"/>
      <c r="D429" s="771"/>
      <c r="E429" s="745"/>
      <c r="F429" s="745"/>
      <c r="G429" s="721"/>
      <c r="H429" s="721"/>
      <c r="I429" s="721">
        <f>DEPENSES!$H429*1.2</f>
        <v>0</v>
      </c>
      <c r="J429" s="721">
        <f>DEPENSES!$H429+DEPENSES!$I429</f>
        <v>0</v>
      </c>
      <c r="K429" s="759"/>
      <c r="L429" s="723"/>
      <c r="M429" s="724"/>
      <c r="N429" s="781"/>
    </row>
    <row r="430" spans="1:14" s="731" customFormat="1" ht="15.75" customHeight="1" x14ac:dyDescent="0.3">
      <c r="A430" s="837"/>
      <c r="B430" s="706"/>
      <c r="C430" s="717"/>
      <c r="D430" s="771"/>
      <c r="E430" s="745"/>
      <c r="F430" s="745"/>
      <c r="G430" s="721"/>
      <c r="H430" s="721"/>
      <c r="I430" s="721">
        <f>DEPENSES!$H430*1.2</f>
        <v>0</v>
      </c>
      <c r="J430" s="721">
        <f>DEPENSES!$H430+DEPENSES!$I430</f>
        <v>0</v>
      </c>
      <c r="K430" s="759"/>
      <c r="L430" s="723"/>
      <c r="M430" s="724"/>
      <c r="N430" s="781"/>
    </row>
    <row r="431" spans="1:14" s="731" customFormat="1" ht="24.75" customHeight="1" x14ac:dyDescent="0.3">
      <c r="A431" s="837"/>
      <c r="B431" s="706"/>
      <c r="C431" s="717"/>
      <c r="D431" s="780"/>
      <c r="E431" s="719"/>
      <c r="F431" s="719"/>
      <c r="G431" s="721"/>
      <c r="H431" s="721"/>
      <c r="I431" s="721">
        <f>DEPENSES!$H431*1.2</f>
        <v>0</v>
      </c>
      <c r="J431" s="721">
        <f>DEPENSES!$H431+DEPENSES!$I431</f>
        <v>0</v>
      </c>
      <c r="K431" s="759"/>
      <c r="L431" s="723"/>
      <c r="M431" s="724"/>
      <c r="N431" s="725"/>
    </row>
    <row r="432" spans="1:14" s="731" customFormat="1" ht="18.75" customHeight="1" x14ac:dyDescent="0.3">
      <c r="A432" s="837"/>
      <c r="B432" s="706"/>
      <c r="C432" s="717"/>
      <c r="D432" s="780"/>
      <c r="E432" s="719"/>
      <c r="F432" s="719"/>
      <c r="G432" s="721"/>
      <c r="H432" s="721"/>
      <c r="I432" s="721">
        <f>DEPENSES!$H432*1.2</f>
        <v>0</v>
      </c>
      <c r="J432" s="721">
        <f>DEPENSES!$H432+DEPENSES!$I432</f>
        <v>0</v>
      </c>
      <c r="K432" s="759"/>
      <c r="L432" s="723"/>
      <c r="M432" s="724"/>
      <c r="N432" s="725"/>
    </row>
    <row r="433" spans="1:14" s="731" customFormat="1" ht="21" customHeight="1" x14ac:dyDescent="0.3">
      <c r="A433" s="837"/>
      <c r="B433" s="706"/>
      <c r="C433" s="717"/>
      <c r="D433" s="771"/>
      <c r="E433" s="745"/>
      <c r="F433" s="745"/>
      <c r="G433" s="721"/>
      <c r="H433" s="721"/>
      <c r="I433" s="721">
        <f>DEPENSES!$H433*1.2</f>
        <v>0</v>
      </c>
      <c r="J433" s="721">
        <f>DEPENSES!$H433+DEPENSES!$I433</f>
        <v>0</v>
      </c>
      <c r="K433" s="759"/>
      <c r="L433" s="723"/>
      <c r="M433" s="724"/>
      <c r="N433" s="725"/>
    </row>
    <row r="434" spans="1:14" s="731" customFormat="1" ht="22.5" customHeight="1" x14ac:dyDescent="0.3">
      <c r="A434" s="837"/>
      <c r="B434" s="706"/>
      <c r="C434" s="717"/>
      <c r="D434" s="771"/>
      <c r="E434" s="745"/>
      <c r="F434" s="745"/>
      <c r="G434" s="721"/>
      <c r="H434" s="721"/>
      <c r="I434" s="721">
        <f>DEPENSES!$H434*1.2</f>
        <v>0</v>
      </c>
      <c r="J434" s="721">
        <f>DEPENSES!$H434+DEPENSES!$I434</f>
        <v>0</v>
      </c>
      <c r="K434" s="759"/>
      <c r="L434" s="723"/>
      <c r="M434" s="793"/>
      <c r="N434" s="725"/>
    </row>
    <row r="435" spans="1:14" s="731" customFormat="1" ht="27" customHeight="1" x14ac:dyDescent="0.3">
      <c r="A435" s="837"/>
      <c r="B435" s="706"/>
      <c r="C435" s="717"/>
      <c r="D435" s="771"/>
      <c r="E435" s="745"/>
      <c r="F435" s="761"/>
      <c r="G435" s="762"/>
      <c r="H435" s="721"/>
      <c r="I435" s="721">
        <f>DEPENSES!$H435*1.2</f>
        <v>0</v>
      </c>
      <c r="J435" s="721">
        <f>DEPENSES!$H435+DEPENSES!$I435</f>
        <v>0</v>
      </c>
      <c r="K435" s="759"/>
      <c r="L435" s="723"/>
      <c r="M435" s="724"/>
      <c r="N435" s="737"/>
    </row>
    <row r="436" spans="1:14" s="731" customFormat="1" ht="25.5" customHeight="1" x14ac:dyDescent="0.3">
      <c r="A436" s="837"/>
      <c r="B436" s="706"/>
      <c r="C436" s="717"/>
      <c r="D436" s="780"/>
      <c r="E436" s="719"/>
      <c r="F436" s="719"/>
      <c r="G436" s="721"/>
      <c r="H436" s="721"/>
      <c r="I436" s="721">
        <f>DEPENSES!$H436*1.2</f>
        <v>0</v>
      </c>
      <c r="J436" s="721">
        <f>DEPENSES!$H436+DEPENSES!$I436</f>
        <v>0</v>
      </c>
      <c r="K436" s="759"/>
      <c r="L436" s="723"/>
      <c r="M436" s="773"/>
      <c r="N436" s="725"/>
    </row>
    <row r="437" spans="1:14" s="731" customFormat="1" ht="24.75" customHeight="1" x14ac:dyDescent="0.3">
      <c r="A437" s="837"/>
      <c r="B437" s="706"/>
      <c r="C437" s="717"/>
      <c r="D437" s="771"/>
      <c r="E437" s="745"/>
      <c r="F437" s="745"/>
      <c r="G437" s="721"/>
      <c r="H437" s="721"/>
      <c r="I437" s="721">
        <f>DEPENSES!$H437*1.2</f>
        <v>0</v>
      </c>
      <c r="J437" s="721">
        <f>DEPENSES!$H437+DEPENSES!$I437</f>
        <v>0</v>
      </c>
      <c r="K437" s="759"/>
      <c r="L437" s="723"/>
      <c r="M437" s="793"/>
      <c r="N437" s="725"/>
    </row>
    <row r="438" spans="1:14" s="731" customFormat="1" ht="12.75" x14ac:dyDescent="0.3">
      <c r="A438" s="837"/>
      <c r="B438" s="706"/>
      <c r="C438" s="717"/>
      <c r="D438" s="780"/>
      <c r="E438" s="719"/>
      <c r="F438" s="719"/>
      <c r="G438" s="721"/>
      <c r="H438" s="721"/>
      <c r="I438" s="721">
        <f>DEPENSES!$H438*1.2</f>
        <v>0</v>
      </c>
      <c r="J438" s="721">
        <f>DEPENSES!$H438+DEPENSES!$I438</f>
        <v>0</v>
      </c>
      <c r="K438" s="759"/>
      <c r="L438" s="723"/>
      <c r="M438" s="765"/>
      <c r="N438" s="725"/>
    </row>
    <row r="439" spans="1:14" s="731" customFormat="1" ht="28.5" customHeight="1" x14ac:dyDescent="0.3">
      <c r="A439" s="837"/>
      <c r="B439" s="706"/>
      <c r="C439" s="717"/>
      <c r="D439" s="771"/>
      <c r="E439" s="745"/>
      <c r="F439" s="745"/>
      <c r="G439" s="720"/>
      <c r="H439" s="721"/>
      <c r="I439" s="721">
        <f>DEPENSES!$H439*1.2</f>
        <v>0</v>
      </c>
      <c r="J439" s="721">
        <f>DEPENSES!$H439+DEPENSES!$I439</f>
        <v>0</v>
      </c>
      <c r="K439" s="759"/>
      <c r="L439" s="723"/>
      <c r="M439" s="795"/>
      <c r="N439" s="785"/>
    </row>
    <row r="440" spans="1:14" s="731" customFormat="1" ht="15.75" customHeight="1" x14ac:dyDescent="0.2">
      <c r="A440" s="837"/>
      <c r="B440" s="706"/>
      <c r="C440" s="717"/>
      <c r="D440" s="792"/>
      <c r="E440" s="733"/>
      <c r="F440" s="744"/>
      <c r="G440" s="720"/>
      <c r="H440" s="721"/>
      <c r="I440" s="721">
        <f>DEPENSES!$H440*1.2</f>
        <v>0</v>
      </c>
      <c r="J440" s="721">
        <f>DEPENSES!$H440+DEPENSES!$I440</f>
        <v>0</v>
      </c>
      <c r="K440" s="759"/>
      <c r="L440" s="723"/>
      <c r="M440" s="733"/>
      <c r="N440" s="785"/>
    </row>
    <row r="441" spans="1:14" s="731" customFormat="1" ht="12.75" customHeight="1" x14ac:dyDescent="0.2">
      <c r="A441" s="837"/>
      <c r="B441" s="706"/>
      <c r="C441" s="717"/>
      <c r="D441" s="792"/>
      <c r="E441" s="733"/>
      <c r="F441" s="744"/>
      <c r="G441" s="720"/>
      <c r="H441" s="721"/>
      <c r="I441" s="721">
        <f>DEPENSES!$H441*1.2</f>
        <v>0</v>
      </c>
      <c r="J441" s="721">
        <f>DEPENSES!$H441+DEPENSES!$I441</f>
        <v>0</v>
      </c>
      <c r="K441" s="759"/>
      <c r="L441" s="723"/>
      <c r="M441" s="733"/>
      <c r="N441" s="785"/>
    </row>
    <row r="442" spans="1:14" s="731" customFormat="1" ht="12.75" customHeight="1" x14ac:dyDescent="0.2">
      <c r="A442" s="837"/>
      <c r="B442" s="706"/>
      <c r="C442" s="717"/>
      <c r="D442" s="792"/>
      <c r="E442" s="733"/>
      <c r="F442" s="744"/>
      <c r="G442" s="720"/>
      <c r="H442" s="721"/>
      <c r="I442" s="721">
        <f>DEPENSES!$H442*1.2</f>
        <v>0</v>
      </c>
      <c r="J442" s="721">
        <f>DEPENSES!$H442+DEPENSES!$I442</f>
        <v>0</v>
      </c>
      <c r="K442" s="759"/>
      <c r="L442" s="723"/>
      <c r="M442" s="796"/>
      <c r="N442" s="725"/>
    </row>
    <row r="443" spans="1:14" s="731" customFormat="1" ht="22.5" customHeight="1" x14ac:dyDescent="0.3">
      <c r="A443" s="837"/>
      <c r="B443" s="706"/>
      <c r="C443" s="717"/>
      <c r="D443" s="771"/>
      <c r="E443" s="745"/>
      <c r="F443" s="745"/>
      <c r="G443" s="720"/>
      <c r="H443" s="721"/>
      <c r="I443" s="721">
        <f>DEPENSES!$H443*1.2</f>
        <v>0</v>
      </c>
      <c r="J443" s="721">
        <f>DEPENSES!$H443+DEPENSES!$I443</f>
        <v>0</v>
      </c>
      <c r="K443" s="759"/>
      <c r="L443" s="723"/>
      <c r="M443" s="795"/>
      <c r="N443" s="785"/>
    </row>
    <row r="444" spans="1:14" s="731" customFormat="1" ht="36" customHeight="1" x14ac:dyDescent="0.3">
      <c r="A444" s="837"/>
      <c r="B444" s="706"/>
      <c r="C444" s="717"/>
      <c r="D444" s="771"/>
      <c r="E444" s="745"/>
      <c r="F444" s="745"/>
      <c r="G444" s="720"/>
      <c r="H444" s="721"/>
      <c r="I444" s="721">
        <f>DEPENSES!$H444*1.2</f>
        <v>0</v>
      </c>
      <c r="J444" s="721">
        <f>DEPENSES!$H444+DEPENSES!$I444</f>
        <v>0</v>
      </c>
      <c r="K444" s="759"/>
      <c r="L444" s="723"/>
      <c r="M444" s="724"/>
      <c r="N444" s="785"/>
    </row>
    <row r="445" spans="1:14" s="731" customFormat="1" ht="36" customHeight="1" x14ac:dyDescent="0.3">
      <c r="A445" s="837"/>
      <c r="B445" s="706"/>
      <c r="C445" s="717"/>
      <c r="D445" s="771"/>
      <c r="E445" s="745"/>
      <c r="F445" s="745"/>
      <c r="G445" s="720"/>
      <c r="H445" s="721"/>
      <c r="I445" s="721">
        <f>DEPENSES!$H445*1.2</f>
        <v>0</v>
      </c>
      <c r="J445" s="721">
        <f>DEPENSES!$H445+DEPENSES!$I445</f>
        <v>0</v>
      </c>
      <c r="K445" s="759"/>
      <c r="L445" s="723"/>
      <c r="M445" s="724"/>
      <c r="N445" s="785"/>
    </row>
    <row r="446" spans="1:14" s="731" customFormat="1" ht="22.5" customHeight="1" x14ac:dyDescent="0.2">
      <c r="A446" s="837"/>
      <c r="B446" s="706"/>
      <c r="C446" s="717"/>
      <c r="D446" s="771"/>
      <c r="E446" s="745"/>
      <c r="F446" s="745"/>
      <c r="G446" s="794"/>
      <c r="H446" s="721"/>
      <c r="I446" s="721">
        <f>DEPENSES!$H446*1.2</f>
        <v>0</v>
      </c>
      <c r="J446" s="721">
        <f>DEPENSES!$H446+DEPENSES!$I446</f>
        <v>0</v>
      </c>
      <c r="K446" s="759"/>
      <c r="L446" s="723"/>
      <c r="M446" s="724"/>
      <c r="N446" s="725"/>
    </row>
    <row r="447" spans="1:14" s="731" customFormat="1" ht="15.75" customHeight="1" x14ac:dyDescent="0.3">
      <c r="A447" s="837"/>
      <c r="B447" s="706"/>
      <c r="C447" s="717"/>
      <c r="D447" s="771"/>
      <c r="E447" s="745"/>
      <c r="F447" s="745"/>
      <c r="G447" s="720"/>
      <c r="H447" s="721"/>
      <c r="I447" s="721">
        <f>DEPENSES!$H447*1.2</f>
        <v>0</v>
      </c>
      <c r="J447" s="721">
        <f>DEPENSES!$H447+DEPENSES!$I447</f>
        <v>0</v>
      </c>
      <c r="K447" s="759"/>
      <c r="L447" s="723"/>
      <c r="M447" s="773"/>
      <c r="N447" s="785"/>
    </row>
    <row r="448" spans="1:14" s="731" customFormat="1" ht="15.75" customHeight="1" x14ac:dyDescent="0.3">
      <c r="A448" s="837"/>
      <c r="B448" s="706"/>
      <c r="C448" s="717"/>
      <c r="D448" s="771"/>
      <c r="E448" s="745"/>
      <c r="F448" s="745"/>
      <c r="G448" s="720"/>
      <c r="H448" s="721"/>
      <c r="I448" s="721">
        <f>DEPENSES!$H448*1.2</f>
        <v>0</v>
      </c>
      <c r="J448" s="721">
        <f>DEPENSES!$H448+DEPENSES!$I448</f>
        <v>0</v>
      </c>
      <c r="K448" s="759"/>
      <c r="L448" s="723"/>
      <c r="M448" s="795"/>
      <c r="N448" s="785"/>
    </row>
    <row r="449" spans="1:14" s="731" customFormat="1" ht="21" customHeight="1" x14ac:dyDescent="0.3">
      <c r="A449" s="837"/>
      <c r="B449" s="706"/>
      <c r="C449" s="717"/>
      <c r="D449" s="771"/>
      <c r="E449" s="719"/>
      <c r="F449" s="745"/>
      <c r="G449" s="721"/>
      <c r="H449" s="721"/>
      <c r="I449" s="721">
        <f>DEPENSES!$H449*1.2</f>
        <v>0</v>
      </c>
      <c r="J449" s="721">
        <f>DEPENSES!$H449+DEPENSES!$I449</f>
        <v>0</v>
      </c>
      <c r="K449" s="759"/>
      <c r="L449" s="723"/>
      <c r="M449" s="724"/>
      <c r="N449" s="785"/>
    </row>
    <row r="450" spans="1:14" s="731" customFormat="1" ht="15.75" customHeight="1" x14ac:dyDescent="0.3">
      <c r="A450" s="837"/>
      <c r="B450" s="706"/>
      <c r="C450" s="717"/>
      <c r="D450" s="771"/>
      <c r="E450" s="745"/>
      <c r="F450" s="797"/>
      <c r="G450" s="721"/>
      <c r="H450" s="721"/>
      <c r="I450" s="721">
        <f>DEPENSES!$H450*1.2</f>
        <v>0</v>
      </c>
      <c r="J450" s="721">
        <f>DEPENSES!$H450+DEPENSES!$I450</f>
        <v>0</v>
      </c>
      <c r="K450" s="759"/>
      <c r="L450" s="723"/>
      <c r="M450" s="793"/>
      <c r="N450" s="785"/>
    </row>
    <row r="451" spans="1:14" s="731" customFormat="1" ht="28.5" customHeight="1" x14ac:dyDescent="0.3">
      <c r="A451" s="837"/>
      <c r="B451" s="706"/>
      <c r="C451" s="717"/>
      <c r="D451" s="798"/>
      <c r="E451" s="797"/>
      <c r="F451" s="797"/>
      <c r="G451" s="721"/>
      <c r="H451" s="721"/>
      <c r="I451" s="721">
        <f>DEPENSES!$H451*1.2</f>
        <v>0</v>
      </c>
      <c r="J451" s="721">
        <f>DEPENSES!$H451+DEPENSES!$I451</f>
        <v>0</v>
      </c>
      <c r="K451" s="759"/>
      <c r="L451" s="723"/>
      <c r="M451" s="793"/>
      <c r="N451" s="785"/>
    </row>
    <row r="452" spans="1:14" s="731" customFormat="1" ht="15.75" customHeight="1" x14ac:dyDescent="0.2">
      <c r="A452" s="837"/>
      <c r="B452" s="706"/>
      <c r="C452" s="717"/>
      <c r="D452" s="799"/>
      <c r="E452" s="800"/>
      <c r="F452" s="800"/>
      <c r="G452" s="801"/>
      <c r="H452" s="721"/>
      <c r="I452" s="721">
        <f>DEPENSES!$H452*1.2</f>
        <v>0</v>
      </c>
      <c r="J452" s="721">
        <f>DEPENSES!$H452+DEPENSES!$I452</f>
        <v>0</v>
      </c>
      <c r="K452" s="759"/>
      <c r="L452" s="723"/>
      <c r="M452" s="773"/>
      <c r="N452" s="725"/>
    </row>
    <row r="453" spans="1:14" s="731" customFormat="1" ht="26.25" customHeight="1" x14ac:dyDescent="0.2">
      <c r="A453" s="837"/>
      <c r="B453" s="706"/>
      <c r="C453" s="717"/>
      <c r="D453" s="799"/>
      <c r="E453" s="797"/>
      <c r="F453" s="797"/>
      <c r="G453" s="721"/>
      <c r="H453" s="721"/>
      <c r="I453" s="721">
        <f>DEPENSES!$H453*1.2</f>
        <v>0</v>
      </c>
      <c r="J453" s="721">
        <f>DEPENSES!$H453+DEPENSES!$I453</f>
        <v>0</v>
      </c>
      <c r="K453" s="759"/>
      <c r="L453" s="723"/>
      <c r="M453" s="724"/>
      <c r="N453" s="725"/>
    </row>
    <row r="454" spans="1:14" s="766" customFormat="1" ht="18" customHeight="1" x14ac:dyDescent="0.3">
      <c r="A454" s="837"/>
      <c r="B454" s="706"/>
      <c r="C454" s="717"/>
      <c r="D454" s="782"/>
      <c r="E454" s="745"/>
      <c r="F454" s="745"/>
      <c r="G454" s="802"/>
      <c r="H454" s="721"/>
      <c r="I454" s="721">
        <f>DEPENSES!$H454*1.2</f>
        <v>0</v>
      </c>
      <c r="J454" s="721">
        <f>DEPENSES!$H454+DEPENSES!$I454</f>
        <v>0</v>
      </c>
      <c r="K454" s="803"/>
      <c r="L454" s="723"/>
      <c r="M454" s="724"/>
      <c r="N454" s="725"/>
    </row>
    <row r="455" spans="1:14" s="731" customFormat="1" ht="15.75" customHeight="1" x14ac:dyDescent="0.2">
      <c r="A455" s="837"/>
      <c r="B455" s="706"/>
      <c r="C455" s="717"/>
      <c r="D455" s="799"/>
      <c r="E455" s="745"/>
      <c r="F455" s="745"/>
      <c r="G455" s="721"/>
      <c r="H455" s="721"/>
      <c r="I455" s="721">
        <f>DEPENSES!$H455*1.2</f>
        <v>0</v>
      </c>
      <c r="J455" s="721">
        <f>DEPENSES!$H455+DEPENSES!$I455</f>
        <v>0</v>
      </c>
      <c r="K455" s="803"/>
      <c r="L455" s="723"/>
      <c r="M455" s="777"/>
      <c r="N455" s="725"/>
    </row>
    <row r="456" spans="1:14" s="731" customFormat="1" ht="15.75" customHeight="1" x14ac:dyDescent="0.2">
      <c r="A456" s="837"/>
      <c r="B456" s="706"/>
      <c r="C456" s="717"/>
      <c r="D456" s="799"/>
      <c r="E456" s="745"/>
      <c r="F456" s="745"/>
      <c r="G456" s="804"/>
      <c r="H456" s="721"/>
      <c r="I456" s="721">
        <f>DEPENSES!$H456*1.2</f>
        <v>0</v>
      </c>
      <c r="J456" s="721">
        <f>DEPENSES!$H456+DEPENSES!$I456</f>
        <v>0</v>
      </c>
      <c r="K456" s="803"/>
      <c r="L456" s="723"/>
      <c r="M456" s="765"/>
      <c r="N456" s="725"/>
    </row>
    <row r="457" spans="1:14" s="731" customFormat="1" ht="15.75" customHeight="1" x14ac:dyDescent="0.2">
      <c r="A457" s="837"/>
      <c r="B457" s="706"/>
      <c r="C457" s="717"/>
      <c r="D457" s="799"/>
      <c r="E457" s="745"/>
      <c r="F457" s="745"/>
      <c r="G457" s="804"/>
      <c r="H457" s="721"/>
      <c r="I457" s="721">
        <f>DEPENSES!$H457*1.2</f>
        <v>0</v>
      </c>
      <c r="J457" s="721">
        <f>DEPENSES!$H457+DEPENSES!$I457</f>
        <v>0</v>
      </c>
      <c r="K457" s="803"/>
      <c r="L457" s="723"/>
      <c r="M457" s="765"/>
      <c r="N457" s="725"/>
    </row>
    <row r="458" spans="1:14" s="766" customFormat="1" ht="16.5" x14ac:dyDescent="0.3">
      <c r="A458" s="837"/>
      <c r="B458" s="706"/>
      <c r="C458" s="717"/>
      <c r="D458" s="792"/>
      <c r="E458" s="745"/>
      <c r="F458" s="745"/>
      <c r="G458" s="804"/>
      <c r="H458" s="721"/>
      <c r="I458" s="721">
        <f>DEPENSES!$H458*1.2</f>
        <v>0</v>
      </c>
      <c r="J458" s="721">
        <f>DEPENSES!$H458+DEPENSES!$I458</f>
        <v>0</v>
      </c>
      <c r="K458" s="803"/>
      <c r="L458" s="723"/>
      <c r="M458" s="724"/>
      <c r="N458" s="725"/>
    </row>
    <row r="459" spans="1:14" s="731" customFormat="1" ht="22.5" customHeight="1" x14ac:dyDescent="0.2">
      <c r="A459" s="837"/>
      <c r="B459" s="706"/>
      <c r="C459" s="717"/>
      <c r="D459" s="799"/>
      <c r="E459" s="745"/>
      <c r="F459" s="745"/>
      <c r="G459" s="804"/>
      <c r="H459" s="721"/>
      <c r="I459" s="721">
        <f>DEPENSES!$H459*1.2</f>
        <v>0</v>
      </c>
      <c r="J459" s="721">
        <f>DEPENSES!$H459+DEPENSES!$I459</f>
        <v>0</v>
      </c>
      <c r="K459" s="803"/>
      <c r="L459" s="723"/>
      <c r="M459" s="724"/>
      <c r="N459" s="725"/>
    </row>
    <row r="460" spans="1:14" s="731" customFormat="1" ht="26.25" customHeight="1" x14ac:dyDescent="0.2">
      <c r="A460" s="837"/>
      <c r="B460" s="706"/>
      <c r="C460" s="717"/>
      <c r="D460" s="799"/>
      <c r="E460" s="733"/>
      <c r="F460" s="790"/>
      <c r="G460" s="794"/>
      <c r="H460" s="721"/>
      <c r="I460" s="721">
        <f>DEPENSES!$H460*1.2</f>
        <v>0</v>
      </c>
      <c r="J460" s="721">
        <f>DEPENSES!$H460+DEPENSES!$I460</f>
        <v>0</v>
      </c>
      <c r="K460" s="805"/>
      <c r="L460" s="723"/>
      <c r="M460" s="724"/>
      <c r="N460" s="725"/>
    </row>
    <row r="461" spans="1:14" s="731" customFormat="1" ht="15.75" customHeight="1" x14ac:dyDescent="0.2">
      <c r="A461" s="837"/>
      <c r="B461" s="706"/>
      <c r="C461" s="717"/>
      <c r="D461" s="798"/>
      <c r="E461" s="745"/>
      <c r="F461" s="745"/>
      <c r="G461" s="794"/>
      <c r="H461" s="721"/>
      <c r="I461" s="721">
        <f>DEPENSES!$H461*1.2</f>
        <v>0</v>
      </c>
      <c r="J461" s="721">
        <f>DEPENSES!$H461+DEPENSES!$I461</f>
        <v>0</v>
      </c>
      <c r="K461" s="803"/>
      <c r="L461" s="723"/>
      <c r="M461" s="724"/>
      <c r="N461" s="806"/>
    </row>
    <row r="462" spans="1:14" s="731" customFormat="1" ht="15.75" customHeight="1" x14ac:dyDescent="0.2">
      <c r="A462" s="837"/>
      <c r="B462" s="706"/>
      <c r="C462" s="717"/>
      <c r="D462" s="807"/>
      <c r="E462" s="808"/>
      <c r="F462" s="809"/>
      <c r="G462" s="810"/>
      <c r="H462" s="721"/>
      <c r="I462" s="721">
        <f>DEPENSES!$H462*1.2</f>
        <v>0</v>
      </c>
      <c r="J462" s="721">
        <f>DEPENSES!$H462+DEPENSES!$I462</f>
        <v>0</v>
      </c>
      <c r="K462" s="803"/>
      <c r="L462" s="723"/>
      <c r="M462" s="724"/>
      <c r="N462" s="724"/>
    </row>
    <row r="463" spans="1:14" s="731" customFormat="1" ht="26.25" customHeight="1" x14ac:dyDescent="0.3">
      <c r="A463" s="837"/>
      <c r="B463" s="706"/>
      <c r="C463" s="717"/>
      <c r="D463" s="798"/>
      <c r="E463" s="745"/>
      <c r="F463" s="745"/>
      <c r="G463" s="721"/>
      <c r="H463" s="721"/>
      <c r="I463" s="721">
        <f>DEPENSES!$H463*1.2</f>
        <v>0</v>
      </c>
      <c r="J463" s="721">
        <f>DEPENSES!$H463+DEPENSES!$I463</f>
        <v>0</v>
      </c>
      <c r="K463" s="803"/>
      <c r="L463" s="723"/>
      <c r="M463" s="773"/>
      <c r="N463" s="725"/>
    </row>
    <row r="464" spans="1:14" s="731" customFormat="1" ht="15.75" customHeight="1" x14ac:dyDescent="0.3">
      <c r="A464" s="837"/>
      <c r="B464" s="706"/>
      <c r="C464" s="717"/>
      <c r="D464" s="798"/>
      <c r="E464" s="745"/>
      <c r="F464" s="745"/>
      <c r="G464" s="721"/>
      <c r="H464" s="721"/>
      <c r="I464" s="721">
        <f>DEPENSES!$H464*1.2</f>
        <v>0</v>
      </c>
      <c r="J464" s="721">
        <f>DEPENSES!$H464+DEPENSES!$I464</f>
        <v>0</v>
      </c>
      <c r="K464" s="803"/>
      <c r="L464" s="723"/>
      <c r="M464" s="793"/>
      <c r="N464" s="725"/>
    </row>
    <row r="465" spans="1:14" s="731" customFormat="1" ht="15.75" customHeight="1" x14ac:dyDescent="0.3">
      <c r="A465" s="837"/>
      <c r="B465" s="706"/>
      <c r="C465" s="717"/>
      <c r="D465" s="798"/>
      <c r="E465" s="745"/>
      <c r="F465" s="745"/>
      <c r="G465" s="721"/>
      <c r="H465" s="721"/>
      <c r="I465" s="721">
        <f>DEPENSES!$H465*1.2</f>
        <v>0</v>
      </c>
      <c r="J465" s="721">
        <f>DEPENSES!$H465+DEPENSES!$I465</f>
        <v>0</v>
      </c>
      <c r="K465" s="803"/>
      <c r="L465" s="723"/>
      <c r="M465" s="793"/>
      <c r="N465" s="811"/>
    </row>
    <row r="466" spans="1:14" s="731" customFormat="1" ht="21" customHeight="1" x14ac:dyDescent="0.2">
      <c r="A466" s="837"/>
      <c r="B466" s="706"/>
      <c r="C466" s="717"/>
      <c r="D466" s="798"/>
      <c r="E466" s="745"/>
      <c r="F466" s="745"/>
      <c r="G466" s="794"/>
      <c r="H466" s="721"/>
      <c r="I466" s="721">
        <f>DEPENSES!$H466*1.2</f>
        <v>0</v>
      </c>
      <c r="J466" s="721">
        <f>DEPENSES!$H466+DEPENSES!$I466</f>
        <v>0</v>
      </c>
      <c r="K466" s="803"/>
      <c r="L466" s="723"/>
      <c r="M466" s="724"/>
      <c r="N466" s="725"/>
    </row>
    <row r="467" spans="1:14" s="731" customFormat="1" ht="21" customHeight="1" x14ac:dyDescent="0.2">
      <c r="A467" s="837"/>
      <c r="B467" s="706"/>
      <c r="C467" s="717"/>
      <c r="D467" s="798"/>
      <c r="E467" s="768"/>
      <c r="F467" s="745"/>
      <c r="G467" s="812"/>
      <c r="H467" s="721"/>
      <c r="I467" s="721">
        <f>DEPENSES!$H467*1.2</f>
        <v>0</v>
      </c>
      <c r="J467" s="721">
        <f>DEPENSES!$H467+DEPENSES!$I467</f>
        <v>0</v>
      </c>
      <c r="K467" s="803"/>
      <c r="L467" s="723"/>
      <c r="M467" s="724"/>
      <c r="N467" s="725"/>
    </row>
    <row r="468" spans="1:14" s="731" customFormat="1" ht="21" customHeight="1" x14ac:dyDescent="0.2">
      <c r="A468" s="837"/>
      <c r="B468" s="706"/>
      <c r="C468" s="717"/>
      <c r="D468" s="798"/>
      <c r="E468" s="768"/>
      <c r="F468" s="745"/>
      <c r="G468" s="812"/>
      <c r="H468" s="721"/>
      <c r="I468" s="721">
        <f>DEPENSES!$H468*1.2</f>
        <v>0</v>
      </c>
      <c r="J468" s="721">
        <f>DEPENSES!$H468+DEPENSES!$I468</f>
        <v>0</v>
      </c>
      <c r="K468" s="803"/>
      <c r="L468" s="723"/>
      <c r="M468" s="724"/>
      <c r="N468" s="725"/>
    </row>
    <row r="469" spans="1:14" s="731" customFormat="1" ht="21" customHeight="1" x14ac:dyDescent="0.2">
      <c r="A469" s="837"/>
      <c r="B469" s="706"/>
      <c r="C469" s="717"/>
      <c r="D469" s="798"/>
      <c r="E469" s="768"/>
      <c r="F469" s="745"/>
      <c r="G469" s="812"/>
      <c r="H469" s="721"/>
      <c r="I469" s="721">
        <f>DEPENSES!$H469*1.2</f>
        <v>0</v>
      </c>
      <c r="J469" s="721">
        <f>DEPENSES!$H469+DEPENSES!$I469</f>
        <v>0</v>
      </c>
      <c r="K469" s="803"/>
      <c r="L469" s="723"/>
      <c r="M469" s="724"/>
      <c r="N469" s="725"/>
    </row>
    <row r="470" spans="1:14" s="731" customFormat="1" ht="21" customHeight="1" x14ac:dyDescent="0.2">
      <c r="A470" s="837"/>
      <c r="B470" s="706"/>
      <c r="C470" s="717"/>
      <c r="D470" s="798"/>
      <c r="E470" s="768"/>
      <c r="F470" s="745"/>
      <c r="G470" s="812"/>
      <c r="H470" s="721"/>
      <c r="I470" s="721">
        <f>DEPENSES!$H470*1.2</f>
        <v>0</v>
      </c>
      <c r="J470" s="721">
        <f>DEPENSES!$H470+DEPENSES!$I470</f>
        <v>0</v>
      </c>
      <c r="K470" s="803"/>
      <c r="L470" s="723"/>
      <c r="M470" s="724"/>
      <c r="N470" s="725"/>
    </row>
    <row r="471" spans="1:14" s="731" customFormat="1" ht="21" customHeight="1" x14ac:dyDescent="0.2">
      <c r="A471" s="837"/>
      <c r="B471" s="706"/>
      <c r="C471" s="717"/>
      <c r="D471" s="798"/>
      <c r="E471" s="768"/>
      <c r="F471" s="745"/>
      <c r="G471" s="812"/>
      <c r="H471" s="721"/>
      <c r="I471" s="721">
        <f>DEPENSES!$H471*1.2</f>
        <v>0</v>
      </c>
      <c r="J471" s="721">
        <f>DEPENSES!$H471+DEPENSES!$I471</f>
        <v>0</v>
      </c>
      <c r="K471" s="803"/>
      <c r="L471" s="723"/>
      <c r="M471" s="724"/>
      <c r="N471" s="725"/>
    </row>
    <row r="472" spans="1:14" s="731" customFormat="1" ht="12.75" customHeight="1" x14ac:dyDescent="0.2">
      <c r="A472" s="837"/>
      <c r="B472" s="706"/>
      <c r="C472" s="717"/>
      <c r="D472" s="771"/>
      <c r="E472" s="768"/>
      <c r="F472" s="745"/>
      <c r="G472" s="812"/>
      <c r="H472" s="721"/>
      <c r="I472" s="721">
        <f>DEPENSES!$H472*1.2</f>
        <v>0</v>
      </c>
      <c r="J472" s="721">
        <f>DEPENSES!$H472+DEPENSES!$I472</f>
        <v>0</v>
      </c>
      <c r="K472" s="803"/>
      <c r="L472" s="723"/>
      <c r="M472" s="724"/>
      <c r="N472" s="725"/>
    </row>
    <row r="473" spans="1:14" s="731" customFormat="1" ht="12.75" customHeight="1" x14ac:dyDescent="0.2">
      <c r="A473" s="837"/>
      <c r="B473" s="706"/>
      <c r="C473" s="717"/>
      <c r="D473" s="774"/>
      <c r="E473" s="768"/>
      <c r="F473" s="788"/>
      <c r="G473" s="812"/>
      <c r="H473" s="721"/>
      <c r="I473" s="721">
        <f>DEPENSES!$H473*1.2</f>
        <v>0</v>
      </c>
      <c r="J473" s="721">
        <f>DEPENSES!$H473+DEPENSES!$I473</f>
        <v>0</v>
      </c>
      <c r="K473" s="803"/>
      <c r="L473" s="723"/>
      <c r="M473" s="724"/>
      <c r="N473" s="725"/>
    </row>
    <row r="474" spans="1:14" s="731" customFormat="1" ht="15.75" customHeight="1" x14ac:dyDescent="0.2">
      <c r="A474" s="837"/>
      <c r="B474" s="706"/>
      <c r="C474" s="717"/>
      <c r="D474" s="771"/>
      <c r="E474" s="745"/>
      <c r="F474" s="745"/>
      <c r="G474" s="794"/>
      <c r="H474" s="721"/>
      <c r="I474" s="721">
        <f>DEPENSES!$H474*1.2</f>
        <v>0</v>
      </c>
      <c r="J474" s="721">
        <f>DEPENSES!$H474+DEPENSES!$I474</f>
        <v>0</v>
      </c>
      <c r="K474" s="803"/>
      <c r="L474" s="723"/>
      <c r="M474" s="724"/>
      <c r="N474" s="725"/>
    </row>
    <row r="475" spans="1:14" s="731" customFormat="1" ht="23.25" customHeight="1" x14ac:dyDescent="0.2">
      <c r="A475" s="837"/>
      <c r="B475" s="706"/>
      <c r="C475" s="717"/>
      <c r="D475" s="771"/>
      <c r="E475" s="745"/>
      <c r="F475" s="745"/>
      <c r="G475" s="794"/>
      <c r="H475" s="721"/>
      <c r="I475" s="721">
        <f>DEPENSES!$H475*1.2</f>
        <v>0</v>
      </c>
      <c r="J475" s="721">
        <f>DEPENSES!$H475+DEPENSES!$I475</f>
        <v>0</v>
      </c>
      <c r="K475" s="803"/>
      <c r="L475" s="723"/>
      <c r="M475" s="724"/>
      <c r="N475" s="725"/>
    </row>
    <row r="476" spans="1:14" s="731" customFormat="1" ht="23.25" customHeight="1" x14ac:dyDescent="0.2">
      <c r="A476" s="837"/>
      <c r="B476" s="706"/>
      <c r="C476" s="717"/>
      <c r="D476" s="780"/>
      <c r="E476" s="810"/>
      <c r="F476" s="810"/>
      <c r="G476" s="813"/>
      <c r="H476" s="721"/>
      <c r="I476" s="721">
        <f>DEPENSES!$H476*1.2</f>
        <v>0</v>
      </c>
      <c r="J476" s="721">
        <f>DEPENSES!$H476+DEPENSES!$I476</f>
        <v>0</v>
      </c>
      <c r="K476" s="759"/>
      <c r="L476" s="723"/>
      <c r="M476" s="814"/>
      <c r="N476" s="726"/>
    </row>
    <row r="477" spans="1:14" s="731" customFormat="1" ht="23.25" customHeight="1" x14ac:dyDescent="0.2">
      <c r="A477" s="837"/>
      <c r="B477" s="706"/>
      <c r="C477" s="717"/>
      <c r="D477" s="780"/>
      <c r="E477" s="810"/>
      <c r="F477" s="810"/>
      <c r="G477" s="813"/>
      <c r="H477" s="721"/>
      <c r="I477" s="721">
        <f>DEPENSES!$H477*1.2</f>
        <v>0</v>
      </c>
      <c r="J477" s="721">
        <f>DEPENSES!$H477+DEPENSES!$I477</f>
        <v>0</v>
      </c>
      <c r="K477" s="759"/>
      <c r="L477" s="723"/>
      <c r="M477" s="814"/>
      <c r="N477" s="726"/>
    </row>
    <row r="478" spans="1:14" s="731" customFormat="1" ht="23.25" customHeight="1" x14ac:dyDescent="0.3">
      <c r="A478" s="837"/>
      <c r="B478" s="706"/>
      <c r="C478" s="717"/>
      <c r="D478" s="771"/>
      <c r="E478" s="745"/>
      <c r="F478" s="745"/>
      <c r="G478" s="721"/>
      <c r="H478" s="721"/>
      <c r="I478" s="721">
        <f>DEPENSES!$H478*1.2</f>
        <v>0</v>
      </c>
      <c r="J478" s="721">
        <f>DEPENSES!$H478+DEPENSES!$I478</f>
        <v>0</v>
      </c>
      <c r="K478" s="803"/>
      <c r="L478" s="723"/>
      <c r="M478" s="724"/>
      <c r="N478" s="725"/>
    </row>
    <row r="479" spans="1:14" s="731" customFormat="1" ht="24" customHeight="1" x14ac:dyDescent="0.3">
      <c r="A479" s="837"/>
      <c r="B479" s="706"/>
      <c r="C479" s="717"/>
      <c r="D479" s="771"/>
      <c r="E479" s="745"/>
      <c r="F479" s="745"/>
      <c r="G479" s="721"/>
      <c r="H479" s="721"/>
      <c r="I479" s="721">
        <f>DEPENSES!$H479*1.2</f>
        <v>0</v>
      </c>
      <c r="J479" s="721">
        <f>DEPENSES!$H479+DEPENSES!$I479</f>
        <v>0</v>
      </c>
      <c r="K479" s="803"/>
      <c r="L479" s="723"/>
      <c r="M479" s="724"/>
      <c r="N479" s="725"/>
    </row>
    <row r="480" spans="1:14" s="731" customFormat="1" ht="15.75" customHeight="1" x14ac:dyDescent="0.2">
      <c r="A480" s="837"/>
      <c r="B480" s="706"/>
      <c r="C480" s="717"/>
      <c r="D480" s="771"/>
      <c r="E480" s="745"/>
      <c r="F480" s="745"/>
      <c r="G480" s="794"/>
      <c r="H480" s="721"/>
      <c r="I480" s="721">
        <f>DEPENSES!$H480*1.2</f>
        <v>0</v>
      </c>
      <c r="J480" s="721">
        <f>DEPENSES!$H480+DEPENSES!$I480</f>
        <v>0</v>
      </c>
      <c r="K480" s="803"/>
      <c r="L480" s="723"/>
      <c r="M480" s="739"/>
      <c r="N480" s="725"/>
    </row>
    <row r="481" spans="1:14" s="731" customFormat="1" ht="15.75" customHeight="1" x14ac:dyDescent="0.3">
      <c r="A481" s="837"/>
      <c r="B481" s="706"/>
      <c r="C481" s="717"/>
      <c r="D481" s="771"/>
      <c r="E481" s="745"/>
      <c r="F481" s="745"/>
      <c r="G481" s="720"/>
      <c r="H481" s="721"/>
      <c r="I481" s="721">
        <f>DEPENSES!$H481*1.2</f>
        <v>0</v>
      </c>
      <c r="J481" s="721">
        <f>DEPENSES!$H481+DEPENSES!$I481</f>
        <v>0</v>
      </c>
      <c r="K481" s="803"/>
      <c r="L481" s="723"/>
      <c r="M481" s="773"/>
      <c r="N481" s="785"/>
    </row>
    <row r="482" spans="1:14" s="731" customFormat="1" ht="24" customHeight="1" x14ac:dyDescent="0.3">
      <c r="A482" s="837"/>
      <c r="B482" s="706"/>
      <c r="C482" s="717"/>
      <c r="D482" s="771"/>
      <c r="E482" s="745"/>
      <c r="F482" s="745"/>
      <c r="G482" s="721"/>
      <c r="H482" s="721"/>
      <c r="I482" s="721">
        <f>DEPENSES!$H482*1.2</f>
        <v>0</v>
      </c>
      <c r="J482" s="721">
        <f>DEPENSES!$H482+DEPENSES!$I482</f>
        <v>0</v>
      </c>
      <c r="K482" s="759"/>
      <c r="L482" s="723"/>
      <c r="M482" s="815"/>
      <c r="N482" s="725"/>
    </row>
    <row r="483" spans="1:14" s="731" customFormat="1" ht="15.75" customHeight="1" x14ac:dyDescent="0.2">
      <c r="A483" s="837"/>
      <c r="B483" s="706"/>
      <c r="C483" s="717"/>
      <c r="D483" s="254"/>
      <c r="E483" s="733"/>
      <c r="F483" s="733"/>
      <c r="G483" s="255"/>
      <c r="H483" s="721"/>
      <c r="I483" s="721">
        <f>DEPENSES!$H483*1.2</f>
        <v>0</v>
      </c>
      <c r="J483" s="721">
        <f>DEPENSES!$H483+DEPENSES!$I483</f>
        <v>0</v>
      </c>
      <c r="K483" s="759"/>
      <c r="L483" s="723"/>
      <c r="M483" s="724"/>
      <c r="N483" s="725"/>
    </row>
    <row r="484" spans="1:14" s="731" customFormat="1" ht="27" customHeight="1" x14ac:dyDescent="0.2">
      <c r="A484" s="837"/>
      <c r="B484" s="706"/>
      <c r="C484" s="717"/>
      <c r="D484" s="254"/>
      <c r="E484" s="745"/>
      <c r="F484" s="745"/>
      <c r="G484" s="255"/>
      <c r="H484" s="721"/>
      <c r="I484" s="721">
        <f>DEPENSES!$H484*1.2</f>
        <v>0</v>
      </c>
      <c r="J484" s="721">
        <f>DEPENSES!$H484+DEPENSES!$I484</f>
        <v>0</v>
      </c>
      <c r="K484" s="759"/>
      <c r="L484" s="723"/>
      <c r="M484" s="724"/>
      <c r="N484" s="725"/>
    </row>
    <row r="485" spans="1:14" s="731" customFormat="1" ht="22.5" customHeight="1" x14ac:dyDescent="0.2">
      <c r="A485" s="837"/>
      <c r="B485" s="706"/>
      <c r="C485" s="717"/>
      <c r="D485" s="254"/>
      <c r="E485" s="256"/>
      <c r="F485" s="132"/>
      <c r="G485" s="255"/>
      <c r="H485" s="721"/>
      <c r="I485" s="721">
        <f>DEPENSES!$H485*1.2</f>
        <v>0</v>
      </c>
      <c r="J485" s="721">
        <f>DEPENSES!$H485+DEPENSES!$I485</f>
        <v>0</v>
      </c>
      <c r="K485" s="803"/>
      <c r="L485" s="723"/>
      <c r="M485" s="793"/>
      <c r="N485" s="725"/>
    </row>
    <row r="486" spans="1:14" s="731" customFormat="1" ht="15.75" customHeight="1" x14ac:dyDescent="0.2">
      <c r="A486" s="837"/>
      <c r="B486" s="706"/>
      <c r="C486" s="717"/>
      <c r="D486" s="254"/>
      <c r="E486" s="131"/>
      <c r="F486" s="132"/>
      <c r="G486" s="255"/>
      <c r="H486" s="721"/>
      <c r="I486" s="721">
        <f>DEPENSES!$H486*1.2</f>
        <v>0</v>
      </c>
      <c r="J486" s="721">
        <f>DEPENSES!$H486+DEPENSES!$I486</f>
        <v>0</v>
      </c>
      <c r="K486" s="803"/>
      <c r="L486" s="723"/>
      <c r="M486" s="793"/>
      <c r="N486" s="725"/>
    </row>
    <row r="487" spans="1:14" s="731" customFormat="1" ht="15.75" customHeight="1" x14ac:dyDescent="0.3">
      <c r="A487" s="837"/>
      <c r="B487" s="706"/>
      <c r="C487" s="717"/>
      <c r="D487" s="771"/>
      <c r="E487" s="745"/>
      <c r="F487" s="745"/>
      <c r="G487" s="721"/>
      <c r="H487" s="721"/>
      <c r="I487" s="721">
        <f>DEPENSES!$H487*1.2</f>
        <v>0</v>
      </c>
      <c r="J487" s="721">
        <f>DEPENSES!$H487+DEPENSES!$I487</f>
        <v>0</v>
      </c>
      <c r="K487" s="803"/>
      <c r="L487" s="723"/>
      <c r="M487" s="773"/>
      <c r="N487" s="725"/>
    </row>
    <row r="488" spans="1:14" s="731" customFormat="1" ht="18.75" customHeight="1" x14ac:dyDescent="0.2">
      <c r="A488" s="837"/>
      <c r="B488" s="706"/>
      <c r="C488" s="717"/>
      <c r="D488" s="798"/>
      <c r="E488" s="797"/>
      <c r="F488" s="551"/>
      <c r="G488" s="816"/>
      <c r="H488" s="721"/>
      <c r="I488" s="721">
        <f>DEPENSES!$H488*1.2</f>
        <v>0</v>
      </c>
      <c r="J488" s="721">
        <f>DEPENSES!$H488+DEPENSES!$I488</f>
        <v>0</v>
      </c>
      <c r="K488" s="803"/>
      <c r="L488" s="723"/>
      <c r="M488" s="773"/>
      <c r="N488" s="785"/>
    </row>
    <row r="489" spans="1:14" s="731" customFormat="1" ht="26.25" customHeight="1" x14ac:dyDescent="0.3">
      <c r="A489" s="837"/>
      <c r="B489" s="706"/>
      <c r="C489" s="717"/>
      <c r="D489" s="798"/>
      <c r="E489" s="797"/>
      <c r="F489" s="745"/>
      <c r="G489" s="816"/>
      <c r="H489" s="721"/>
      <c r="I489" s="721">
        <f>DEPENSES!$H489*1.2</f>
        <v>0</v>
      </c>
      <c r="J489" s="721">
        <f>DEPENSES!$H489+DEPENSES!$I489</f>
        <v>0</v>
      </c>
      <c r="K489" s="803"/>
      <c r="L489" s="723"/>
      <c r="M489" s="793"/>
      <c r="N489" s="785"/>
    </row>
    <row r="490" spans="1:14" s="731" customFormat="1" ht="24.75" customHeight="1" x14ac:dyDescent="0.3">
      <c r="A490" s="837"/>
      <c r="B490" s="706"/>
      <c r="C490" s="717"/>
      <c r="D490" s="771"/>
      <c r="E490" s="745"/>
      <c r="F490" s="745"/>
      <c r="G490" s="720"/>
      <c r="H490" s="721"/>
      <c r="I490" s="721">
        <f>DEPENSES!$H490*1.2</f>
        <v>0</v>
      </c>
      <c r="J490" s="721">
        <f>DEPENSES!$H490+DEPENSES!$I490</f>
        <v>0</v>
      </c>
      <c r="K490" s="803"/>
      <c r="L490" s="723"/>
      <c r="M490" s="793"/>
      <c r="N490" s="785"/>
    </row>
    <row r="491" spans="1:14" s="731" customFormat="1" ht="25.5" customHeight="1" x14ac:dyDescent="0.3">
      <c r="A491" s="837"/>
      <c r="B491" s="706"/>
      <c r="C491" s="717"/>
      <c r="D491" s="771"/>
      <c r="E491" s="745"/>
      <c r="F491" s="745"/>
      <c r="G491" s="720"/>
      <c r="H491" s="721"/>
      <c r="I491" s="721">
        <f>DEPENSES!$H491*1.2</f>
        <v>0</v>
      </c>
      <c r="J491" s="721">
        <f>DEPENSES!$H491+DEPENSES!$I491</f>
        <v>0</v>
      </c>
      <c r="K491" s="803"/>
      <c r="L491" s="723"/>
      <c r="M491" s="793"/>
      <c r="N491" s="785"/>
    </row>
    <row r="492" spans="1:14" s="731" customFormat="1" ht="19.5" customHeight="1" x14ac:dyDescent="0.3">
      <c r="A492" s="837"/>
      <c r="B492" s="706"/>
      <c r="C492" s="717"/>
      <c r="D492" s="771"/>
      <c r="E492" s="745"/>
      <c r="F492" s="761"/>
      <c r="G492" s="762"/>
      <c r="H492" s="721"/>
      <c r="I492" s="721">
        <f>DEPENSES!$H492*1.2</f>
        <v>0</v>
      </c>
      <c r="J492" s="721">
        <f>DEPENSES!$H492+DEPENSES!$I492</f>
        <v>0</v>
      </c>
      <c r="K492" s="803"/>
      <c r="L492" s="723"/>
      <c r="M492" s="724"/>
      <c r="N492" s="737"/>
    </row>
    <row r="493" spans="1:14" s="731" customFormat="1" ht="24" customHeight="1" x14ac:dyDescent="0.3">
      <c r="A493" s="837"/>
      <c r="B493" s="706"/>
      <c r="C493" s="717"/>
      <c r="D493" s="780"/>
      <c r="E493" s="719"/>
      <c r="F493" s="719"/>
      <c r="G493" s="721"/>
      <c r="H493" s="721"/>
      <c r="I493" s="721">
        <f>DEPENSES!$H493*1.2</f>
        <v>0</v>
      </c>
      <c r="J493" s="721">
        <f>DEPENSES!$H493+DEPENSES!$I493</f>
        <v>0</v>
      </c>
      <c r="K493" s="803"/>
      <c r="L493" s="723"/>
      <c r="M493" s="817"/>
      <c r="N493" s="725"/>
    </row>
    <row r="494" spans="1:14" s="731" customFormat="1" ht="23.25" customHeight="1" x14ac:dyDescent="0.2">
      <c r="A494" s="837"/>
      <c r="B494" s="706"/>
      <c r="C494" s="717"/>
      <c r="D494" s="254"/>
      <c r="E494" s="131"/>
      <c r="F494" s="132"/>
      <c r="G494" s="255"/>
      <c r="H494" s="721"/>
      <c r="I494" s="721">
        <f>DEPENSES!$H494*1.2</f>
        <v>0</v>
      </c>
      <c r="J494" s="721">
        <f>DEPENSES!$H494+DEPENSES!$I494</f>
        <v>0</v>
      </c>
      <c r="K494" s="722"/>
      <c r="L494" s="723"/>
      <c r="M494" s="817"/>
      <c r="N494" s="725"/>
    </row>
    <row r="495" spans="1:14" s="731" customFormat="1" ht="38.25" customHeight="1" x14ac:dyDescent="0.2">
      <c r="A495" s="837"/>
      <c r="B495" s="706"/>
      <c r="C495" s="717"/>
      <c r="D495" s="254"/>
      <c r="E495" s="131"/>
      <c r="F495" s="745"/>
      <c r="G495" s="255"/>
      <c r="H495" s="721"/>
      <c r="I495" s="721">
        <f>DEPENSES!$H495*1.2</f>
        <v>0</v>
      </c>
      <c r="J495" s="721">
        <f>DEPENSES!$H495+DEPENSES!$I495</f>
        <v>0</v>
      </c>
      <c r="K495" s="722"/>
      <c r="L495" s="723"/>
      <c r="M495" s="724"/>
      <c r="N495" s="725"/>
    </row>
    <row r="496" spans="1:14" s="731" customFormat="1" ht="12.75" customHeight="1" x14ac:dyDescent="0.3">
      <c r="A496" s="837"/>
      <c r="B496" s="706"/>
      <c r="C496" s="717"/>
      <c r="D496" s="771"/>
      <c r="E496" s="745"/>
      <c r="F496" s="745"/>
      <c r="G496" s="721"/>
      <c r="H496" s="721"/>
      <c r="I496" s="721">
        <f>DEPENSES!$H496*1.2</f>
        <v>0</v>
      </c>
      <c r="J496" s="721">
        <f>DEPENSES!$H496+DEPENSES!$I496</f>
        <v>0</v>
      </c>
      <c r="K496" s="803"/>
      <c r="L496" s="723"/>
      <c r="M496" s="815"/>
      <c r="N496" s="725"/>
    </row>
    <row r="497" spans="1:14" s="731" customFormat="1" ht="25.5" customHeight="1" x14ac:dyDescent="0.3">
      <c r="A497" s="837"/>
      <c r="B497" s="706"/>
      <c r="C497" s="717"/>
      <c r="D497" s="771"/>
      <c r="E497" s="745"/>
      <c r="F497" s="745"/>
      <c r="G497" s="721"/>
      <c r="H497" s="721"/>
      <c r="I497" s="721">
        <f>DEPENSES!$H497*1.2</f>
        <v>0</v>
      </c>
      <c r="J497" s="721">
        <f>DEPENSES!$H497+DEPENSES!$I497</f>
        <v>0</v>
      </c>
      <c r="K497" s="803"/>
      <c r="L497" s="723"/>
      <c r="M497" s="724"/>
      <c r="N497" s="725"/>
    </row>
    <row r="498" spans="1:14" s="731" customFormat="1" ht="18" customHeight="1" x14ac:dyDescent="0.3">
      <c r="A498" s="837"/>
      <c r="B498" s="706"/>
      <c r="C498" s="717"/>
      <c r="D498" s="780"/>
      <c r="E498" s="719"/>
      <c r="F498" s="719"/>
      <c r="G498" s="721"/>
      <c r="H498" s="721"/>
      <c r="I498" s="721">
        <f>DEPENSES!$H498*1.2</f>
        <v>0</v>
      </c>
      <c r="J498" s="721">
        <f>DEPENSES!$H498+DEPENSES!$I498</f>
        <v>0</v>
      </c>
      <c r="K498" s="803"/>
      <c r="L498" s="723"/>
      <c r="M498" s="765"/>
      <c r="N498" s="725"/>
    </row>
    <row r="499" spans="1:14" s="731" customFormat="1" ht="15.75" customHeight="1" x14ac:dyDescent="0.3">
      <c r="A499" s="837"/>
      <c r="B499" s="706"/>
      <c r="C499" s="717"/>
      <c r="D499" s="780"/>
      <c r="E499" s="719"/>
      <c r="F499" s="719"/>
      <c r="G499" s="818"/>
      <c r="H499" s="721"/>
      <c r="I499" s="721">
        <f>DEPENSES!$H499*1.2</f>
        <v>0</v>
      </c>
      <c r="J499" s="721">
        <f>DEPENSES!$H499+DEPENSES!$I499</f>
        <v>0</v>
      </c>
      <c r="K499" s="803"/>
      <c r="L499" s="723"/>
      <c r="M499" s="765"/>
      <c r="N499" s="732"/>
    </row>
    <row r="500" spans="1:14" s="731" customFormat="1" ht="15.75" customHeight="1" x14ac:dyDescent="0.3">
      <c r="A500" s="705"/>
      <c r="B500" s="706"/>
      <c r="C500" s="717"/>
      <c r="D500" s="780"/>
      <c r="E500" s="719"/>
      <c r="F500" s="719"/>
      <c r="G500" s="818"/>
      <c r="H500" s="721"/>
      <c r="I500" s="721">
        <f>DEPENSES!$H500*1.2</f>
        <v>0</v>
      </c>
      <c r="J500" s="721">
        <f>DEPENSES!$H500+DEPENSES!$I500</f>
        <v>0</v>
      </c>
      <c r="K500" s="803"/>
      <c r="L500" s="723"/>
      <c r="M500" s="730"/>
      <c r="N500" s="732"/>
    </row>
    <row r="501" spans="1:14" s="731" customFormat="1" ht="15.75" customHeight="1" x14ac:dyDescent="0.3">
      <c r="A501" s="837"/>
      <c r="B501" s="706"/>
      <c r="C501" s="717"/>
      <c r="D501" s="774"/>
      <c r="E501" s="768"/>
      <c r="F501" s="768"/>
      <c r="G501" s="778"/>
      <c r="H501" s="721"/>
      <c r="I501" s="721">
        <f>DEPENSES!$H501*1.2</f>
        <v>0</v>
      </c>
      <c r="J501" s="721">
        <f>DEPENSES!$H501+DEPENSES!$I501</f>
        <v>0</v>
      </c>
      <c r="K501" s="803"/>
      <c r="L501" s="723"/>
      <c r="M501" s="815"/>
      <c r="N501" s="725"/>
    </row>
    <row r="502" spans="1:14" s="731" customFormat="1" ht="54.75" customHeight="1" x14ac:dyDescent="0.3">
      <c r="A502" s="837"/>
      <c r="B502" s="706"/>
      <c r="C502" s="717"/>
      <c r="D502" s="771"/>
      <c r="E502" s="745"/>
      <c r="F502" s="745"/>
      <c r="G502" s="721"/>
      <c r="H502" s="721"/>
      <c r="I502" s="721">
        <f>DEPENSES!$H502*1.2</f>
        <v>0</v>
      </c>
      <c r="J502" s="721">
        <f>DEPENSES!$H502+DEPENSES!$I502</f>
        <v>0</v>
      </c>
      <c r="K502" s="803"/>
      <c r="L502" s="723"/>
      <c r="M502" s="819"/>
      <c r="N502" s="785"/>
    </row>
    <row r="503" spans="1:14" s="731" customFormat="1" ht="24" customHeight="1" x14ac:dyDescent="0.2">
      <c r="A503" s="837"/>
      <c r="B503" s="706"/>
      <c r="C503" s="717"/>
      <c r="D503" s="258"/>
      <c r="E503" s="745"/>
      <c r="F503" s="745"/>
      <c r="G503" s="721"/>
      <c r="H503" s="721"/>
      <c r="I503" s="721">
        <f>DEPENSES!$H503*1.2</f>
        <v>0</v>
      </c>
      <c r="J503" s="721">
        <f>DEPENSES!$H503+DEPENSES!$I503</f>
        <v>0</v>
      </c>
      <c r="K503" s="722"/>
      <c r="L503" s="723"/>
      <c r="M503" s="777"/>
      <c r="N503" s="785"/>
    </row>
    <row r="504" spans="1:14" s="731" customFormat="1" ht="39" customHeight="1" x14ac:dyDescent="0.2">
      <c r="A504" s="837"/>
      <c r="B504" s="706"/>
      <c r="C504" s="717"/>
      <c r="D504" s="258"/>
      <c r="E504" s="745"/>
      <c r="F504" s="132"/>
      <c r="G504" s="721"/>
      <c r="H504" s="721"/>
      <c r="I504" s="721">
        <f>DEPENSES!$H504*1.2</f>
        <v>0</v>
      </c>
      <c r="J504" s="721">
        <f>DEPENSES!$H504+DEPENSES!$I504</f>
        <v>0</v>
      </c>
      <c r="K504" s="722"/>
      <c r="L504" s="723"/>
      <c r="M504" s="777"/>
      <c r="N504" s="785"/>
    </row>
    <row r="505" spans="1:14" s="731" customFormat="1" ht="27.75" customHeight="1" x14ac:dyDescent="0.2">
      <c r="A505" s="837"/>
      <c r="B505" s="706"/>
      <c r="C505" s="717"/>
      <c r="D505" s="258"/>
      <c r="E505" s="501"/>
      <c r="F505" s="132"/>
      <c r="G505" s="720"/>
      <c r="H505" s="721"/>
      <c r="I505" s="721">
        <f>DEPENSES!$H505*1.2</f>
        <v>0</v>
      </c>
      <c r="J505" s="721">
        <f>DEPENSES!$H505+DEPENSES!$I505</f>
        <v>0</v>
      </c>
      <c r="K505" s="722"/>
      <c r="L505" s="723"/>
      <c r="M505" s="803"/>
      <c r="N505" s="785"/>
    </row>
    <row r="506" spans="1:14" s="731" customFormat="1" ht="26.25" customHeight="1" x14ac:dyDescent="0.3">
      <c r="A506" s="837"/>
      <c r="B506" s="706"/>
      <c r="C506" s="717"/>
      <c r="D506" s="771"/>
      <c r="E506" s="745"/>
      <c r="F506" s="745"/>
      <c r="G506" s="721"/>
      <c r="H506" s="721"/>
      <c r="I506" s="721">
        <f>DEPENSES!$H506*1.2</f>
        <v>0</v>
      </c>
      <c r="J506" s="721">
        <f>DEPENSES!$H506+DEPENSES!$I506</f>
        <v>0</v>
      </c>
      <c r="K506" s="803"/>
      <c r="L506" s="723"/>
      <c r="M506" s="820"/>
      <c r="N506" s="725"/>
    </row>
    <row r="507" spans="1:14" s="731" customFormat="1" ht="23.25" customHeight="1" x14ac:dyDescent="0.3">
      <c r="A507" s="837"/>
      <c r="B507" s="706"/>
      <c r="C507" s="717"/>
      <c r="D507" s="771"/>
      <c r="E507" s="745"/>
      <c r="F507" s="745"/>
      <c r="G507" s="721"/>
      <c r="H507" s="721"/>
      <c r="I507" s="721">
        <f>DEPENSES!$H507*1.2</f>
        <v>0</v>
      </c>
      <c r="J507" s="721">
        <f>DEPENSES!$H507+DEPENSES!$I507</f>
        <v>0</v>
      </c>
      <c r="K507" s="803"/>
      <c r="L507" s="723"/>
      <c r="M507" s="821"/>
      <c r="N507" s="725"/>
    </row>
    <row r="508" spans="1:14" s="731" customFormat="1" ht="22.5" customHeight="1" x14ac:dyDescent="0.2">
      <c r="A508" s="837"/>
      <c r="B508" s="706"/>
      <c r="C508" s="717"/>
      <c r="D508" s="780"/>
      <c r="E508" s="719"/>
      <c r="F508" s="719"/>
      <c r="G508" s="721"/>
      <c r="H508" s="721"/>
      <c r="I508" s="721">
        <f>DEPENSES!$H508*1.2</f>
        <v>0</v>
      </c>
      <c r="J508" s="721">
        <f>DEPENSES!$H508+DEPENSES!$I508</f>
        <v>0</v>
      </c>
      <c r="K508" s="803"/>
      <c r="L508" s="723"/>
      <c r="M508" s="822"/>
      <c r="N508" s="725"/>
    </row>
    <row r="509" spans="1:14" s="731" customFormat="1" ht="16.5" customHeight="1" x14ac:dyDescent="0.2">
      <c r="A509" s="837"/>
      <c r="B509" s="706"/>
      <c r="C509" s="717"/>
      <c r="D509" s="258"/>
      <c r="E509" s="131"/>
      <c r="F509" s="132"/>
      <c r="G509" s="721"/>
      <c r="H509" s="721"/>
      <c r="I509" s="721">
        <f>DEPENSES!$H509*1.2</f>
        <v>0</v>
      </c>
      <c r="J509" s="721">
        <f>DEPENSES!$H509+DEPENSES!$I509</f>
        <v>0</v>
      </c>
      <c r="K509" s="803"/>
      <c r="L509" s="723"/>
      <c r="M509" s="724"/>
      <c r="N509" s="725"/>
    </row>
    <row r="510" spans="1:14" s="731" customFormat="1" ht="24" customHeight="1" x14ac:dyDescent="0.2">
      <c r="A510" s="837"/>
      <c r="B510" s="706"/>
      <c r="C510" s="717"/>
      <c r="D510" s="258"/>
      <c r="E510" s="131"/>
      <c r="F510" s="745"/>
      <c r="G510" s="721"/>
      <c r="H510" s="721"/>
      <c r="I510" s="721">
        <f>DEPENSES!$H510*1.2</f>
        <v>0</v>
      </c>
      <c r="J510" s="721">
        <f>DEPENSES!$H510+DEPENSES!$I510</f>
        <v>0</v>
      </c>
      <c r="K510" s="803"/>
      <c r="L510" s="723"/>
      <c r="M510" s="724"/>
      <c r="N510" s="725"/>
    </row>
    <row r="511" spans="1:14" s="731" customFormat="1" ht="19.5" customHeight="1" x14ac:dyDescent="0.2">
      <c r="A511" s="837"/>
      <c r="B511" s="706"/>
      <c r="C511" s="717"/>
      <c r="D511" s="258"/>
      <c r="E511" s="131"/>
      <c r="F511" s="745"/>
      <c r="G511" s="721"/>
      <c r="H511" s="721"/>
      <c r="I511" s="721">
        <f>DEPENSES!$H511*1.2</f>
        <v>0</v>
      </c>
      <c r="J511" s="721">
        <f>DEPENSES!$H511+DEPENSES!$I511</f>
        <v>0</v>
      </c>
      <c r="K511" s="803"/>
      <c r="L511" s="723"/>
      <c r="M511" s="724"/>
      <c r="N511" s="725"/>
    </row>
    <row r="512" spans="1:14" s="731" customFormat="1" ht="20.25" customHeight="1" x14ac:dyDescent="0.3">
      <c r="A512" s="837"/>
      <c r="B512" s="706"/>
      <c r="C512" s="717"/>
      <c r="D512" s="771"/>
      <c r="E512" s="745"/>
      <c r="F512" s="745"/>
      <c r="G512" s="720"/>
      <c r="H512" s="721"/>
      <c r="I512" s="721">
        <f>DEPENSES!$H512*1.2</f>
        <v>0</v>
      </c>
      <c r="J512" s="721">
        <f>DEPENSES!$H512+DEPENSES!$I512</f>
        <v>0</v>
      </c>
      <c r="K512" s="803"/>
      <c r="L512" s="723"/>
      <c r="M512" s="793"/>
      <c r="N512" s="785"/>
    </row>
    <row r="513" spans="1:14" s="731" customFormat="1" ht="20.25" customHeight="1" x14ac:dyDescent="0.3">
      <c r="A513" s="837"/>
      <c r="B513" s="706"/>
      <c r="C513" s="717"/>
      <c r="D513" s="771"/>
      <c r="E513" s="745"/>
      <c r="F513" s="745"/>
      <c r="G513" s="721"/>
      <c r="H513" s="721"/>
      <c r="I513" s="721">
        <f>DEPENSES!$H513*1.2</f>
        <v>0</v>
      </c>
      <c r="J513" s="721">
        <f>DEPENSES!$H513+DEPENSES!$I513</f>
        <v>0</v>
      </c>
      <c r="K513" s="803"/>
      <c r="L513" s="723"/>
      <c r="M513" s="724"/>
      <c r="N513" s="725"/>
    </row>
    <row r="514" spans="1:14" s="731" customFormat="1" ht="21" customHeight="1" x14ac:dyDescent="0.2">
      <c r="A514" s="837"/>
      <c r="B514" s="706"/>
      <c r="C514" s="717"/>
      <c r="D514" s="771"/>
      <c r="E514" s="745"/>
      <c r="F514" s="745"/>
      <c r="G514" s="823"/>
      <c r="H514" s="721"/>
      <c r="I514" s="721">
        <f>DEPENSES!$H514*1.2</f>
        <v>0</v>
      </c>
      <c r="J514" s="721">
        <f>DEPENSES!$H514+DEPENSES!$I514</f>
        <v>0</v>
      </c>
      <c r="K514" s="805"/>
      <c r="L514" s="723"/>
      <c r="M514" s="724"/>
      <c r="N514" s="725"/>
    </row>
    <row r="515" spans="1:14" s="731" customFormat="1" ht="27" customHeight="1" x14ac:dyDescent="0.2">
      <c r="A515" s="837"/>
      <c r="B515" s="706"/>
      <c r="C515" s="717"/>
      <c r="D515" s="771"/>
      <c r="E515" s="745"/>
      <c r="F515" s="745"/>
      <c r="G515" s="721"/>
      <c r="H515" s="721"/>
      <c r="I515" s="721">
        <f>DEPENSES!$H515*1.2</f>
        <v>0</v>
      </c>
      <c r="J515" s="721">
        <f>DEPENSES!$H515+DEPENSES!$I515</f>
        <v>0</v>
      </c>
      <c r="K515" s="803"/>
      <c r="L515" s="723"/>
      <c r="M515" s="824"/>
      <c r="N515" s="725"/>
    </row>
    <row r="516" spans="1:14" s="731" customFormat="1" ht="23.25" customHeight="1" x14ac:dyDescent="0.3">
      <c r="A516" s="837"/>
      <c r="B516" s="706"/>
      <c r="C516" s="717"/>
      <c r="D516" s="771"/>
      <c r="E516" s="745"/>
      <c r="F516" s="745"/>
      <c r="G516" s="738"/>
      <c r="H516" s="721"/>
      <c r="I516" s="721">
        <f>DEPENSES!$H516*1.2</f>
        <v>0</v>
      </c>
      <c r="J516" s="721">
        <f>DEPENSES!$H516+DEPENSES!$I516</f>
        <v>0</v>
      </c>
      <c r="K516" s="803"/>
      <c r="L516" s="723"/>
      <c r="M516" s="724"/>
      <c r="N516" s="725"/>
    </row>
    <row r="517" spans="1:14" s="731" customFormat="1" ht="25.5" customHeight="1" x14ac:dyDescent="0.3">
      <c r="A517" s="837"/>
      <c r="B517" s="706"/>
      <c r="C517" s="717"/>
      <c r="D517" s="771"/>
      <c r="E517" s="745"/>
      <c r="F517" s="745"/>
      <c r="G517" s="721"/>
      <c r="H517" s="721"/>
      <c r="I517" s="721">
        <f>DEPENSES!$H517*1.2</f>
        <v>0</v>
      </c>
      <c r="J517" s="721">
        <f>DEPENSES!$H517+DEPENSES!$I517</f>
        <v>0</v>
      </c>
      <c r="K517" s="803"/>
      <c r="L517" s="723"/>
      <c r="M517" s="724"/>
      <c r="N517" s="725"/>
    </row>
    <row r="518" spans="1:14" s="731" customFormat="1" ht="19.5" customHeight="1" x14ac:dyDescent="0.3">
      <c r="A518" s="837"/>
      <c r="B518" s="706"/>
      <c r="C518" s="717"/>
      <c r="D518" s="771"/>
      <c r="E518" s="745"/>
      <c r="F518" s="745"/>
      <c r="G518" s="720"/>
      <c r="H518" s="721"/>
      <c r="I518" s="721">
        <f>DEPENSES!$H518*1.2</f>
        <v>0</v>
      </c>
      <c r="J518" s="721">
        <f>DEPENSES!$H518+DEPENSES!$I518</f>
        <v>0</v>
      </c>
      <c r="K518" s="803"/>
      <c r="L518" s="723"/>
      <c r="M518" s="793"/>
      <c r="N518" s="785"/>
    </row>
    <row r="519" spans="1:14" s="731" customFormat="1" ht="20.25" customHeight="1" x14ac:dyDescent="0.3">
      <c r="A519" s="837"/>
      <c r="B519" s="706"/>
      <c r="C519" s="717"/>
      <c r="D519" s="771"/>
      <c r="E519" s="745"/>
      <c r="F519" s="745"/>
      <c r="G519" s="720"/>
      <c r="H519" s="721"/>
      <c r="I519" s="721">
        <f>DEPENSES!$H519*1.2</f>
        <v>0</v>
      </c>
      <c r="J519" s="721">
        <f>DEPENSES!$H519+DEPENSES!$I519</f>
        <v>0</v>
      </c>
      <c r="K519" s="803"/>
      <c r="L519" s="723"/>
      <c r="M519" s="793"/>
      <c r="N519" s="785"/>
    </row>
    <row r="520" spans="1:14" s="731" customFormat="1" ht="25.5" customHeight="1" x14ac:dyDescent="0.3">
      <c r="A520" s="837"/>
      <c r="B520" s="706"/>
      <c r="C520" s="717"/>
      <c r="D520" s="771"/>
      <c r="E520" s="745"/>
      <c r="F520" s="745"/>
      <c r="G520" s="720"/>
      <c r="H520" s="721"/>
      <c r="I520" s="721">
        <f>DEPENSES!$H520*1.2</f>
        <v>0</v>
      </c>
      <c r="J520" s="721">
        <f>DEPENSES!$H520+DEPENSES!$I520</f>
        <v>0</v>
      </c>
      <c r="K520" s="803"/>
      <c r="L520" s="723"/>
      <c r="M520" s="793"/>
      <c r="N520" s="785"/>
    </row>
    <row r="521" spans="1:14" s="731" customFormat="1" ht="23.25" customHeight="1" x14ac:dyDescent="0.2">
      <c r="A521" s="837"/>
      <c r="B521" s="706"/>
      <c r="C521" s="717"/>
      <c r="D521" s="771"/>
      <c r="E521" s="745"/>
      <c r="F521" s="745"/>
      <c r="G521" s="823"/>
      <c r="H521" s="721"/>
      <c r="I521" s="721">
        <f>DEPENSES!$H521*1.2</f>
        <v>0</v>
      </c>
      <c r="J521" s="721">
        <f>DEPENSES!$H521+DEPENSES!$I521</f>
        <v>0</v>
      </c>
      <c r="K521" s="805"/>
      <c r="L521" s="723"/>
      <c r="M521" s="724"/>
      <c r="N521" s="725"/>
    </row>
    <row r="522" spans="1:14" s="731" customFormat="1" ht="19.5" customHeight="1" x14ac:dyDescent="0.2">
      <c r="A522" s="837"/>
      <c r="B522" s="706"/>
      <c r="C522" s="717"/>
      <c r="D522" s="771"/>
      <c r="E522" s="745"/>
      <c r="F522" s="745"/>
      <c r="G522" s="823"/>
      <c r="H522" s="721"/>
      <c r="I522" s="721">
        <f>DEPENSES!$H522*1.2</f>
        <v>0</v>
      </c>
      <c r="J522" s="721">
        <f>DEPENSES!$H522+DEPENSES!$I522</f>
        <v>0</v>
      </c>
      <c r="K522" s="805"/>
      <c r="L522" s="723"/>
      <c r="M522" s="724"/>
      <c r="N522" s="725"/>
    </row>
    <row r="523" spans="1:14" s="731" customFormat="1" ht="23.25" customHeight="1" x14ac:dyDescent="0.2">
      <c r="A523" s="837"/>
      <c r="B523" s="706"/>
      <c r="C523" s="717"/>
      <c r="D523" s="771"/>
      <c r="E523" s="745"/>
      <c r="F523" s="745"/>
      <c r="G523" s="823"/>
      <c r="H523" s="721"/>
      <c r="I523" s="721">
        <f>DEPENSES!$H523*1.2</f>
        <v>0</v>
      </c>
      <c r="J523" s="721">
        <f>DEPENSES!$H523+DEPENSES!$I523</f>
        <v>0</v>
      </c>
      <c r="K523" s="805"/>
      <c r="L523" s="723"/>
      <c r="M523" s="724"/>
      <c r="N523" s="725"/>
    </row>
    <row r="524" spans="1:14" s="731" customFormat="1" ht="20.25" customHeight="1" x14ac:dyDescent="0.3">
      <c r="A524" s="837"/>
      <c r="B524" s="706"/>
      <c r="C524" s="717"/>
      <c r="D524" s="771"/>
      <c r="E524" s="745"/>
      <c r="F524" s="745"/>
      <c r="G524" s="721"/>
      <c r="H524" s="721"/>
      <c r="I524" s="721">
        <f>DEPENSES!$H524*1.2</f>
        <v>0</v>
      </c>
      <c r="J524" s="721">
        <f>DEPENSES!$H524+DEPENSES!$I524</f>
        <v>0</v>
      </c>
      <c r="K524" s="803"/>
      <c r="L524" s="723"/>
      <c r="M524" s="724"/>
      <c r="N524" s="725"/>
    </row>
    <row r="525" spans="1:14" s="731" customFormat="1" ht="27.75" customHeight="1" x14ac:dyDescent="0.3">
      <c r="A525" s="837"/>
      <c r="B525" s="706"/>
      <c r="C525" s="717"/>
      <c r="D525" s="771"/>
      <c r="E525" s="745"/>
      <c r="F525" s="745"/>
      <c r="G525" s="720"/>
      <c r="H525" s="721"/>
      <c r="I525" s="721">
        <f>DEPENSES!$H525*1.2</f>
        <v>0</v>
      </c>
      <c r="J525" s="721">
        <f>DEPENSES!$H525+DEPENSES!$I525</f>
        <v>0</v>
      </c>
      <c r="K525" s="803"/>
      <c r="L525" s="723"/>
      <c r="M525" s="724"/>
      <c r="N525" s="725"/>
    </row>
    <row r="526" spans="1:14" s="731" customFormat="1" ht="15.75" customHeight="1" x14ac:dyDescent="0.3">
      <c r="A526" s="837"/>
      <c r="B526" s="706"/>
      <c r="C526" s="717"/>
      <c r="D526" s="771"/>
      <c r="E526" s="745"/>
      <c r="F526" s="745"/>
      <c r="G526" s="720"/>
      <c r="H526" s="721"/>
      <c r="I526" s="721">
        <f>DEPENSES!$H526*1.2</f>
        <v>0</v>
      </c>
      <c r="J526" s="721">
        <f>DEPENSES!$H526+DEPENSES!$I526</f>
        <v>0</v>
      </c>
      <c r="K526" s="803"/>
      <c r="L526" s="723"/>
      <c r="M526" s="724"/>
      <c r="N526" s="725"/>
    </row>
    <row r="527" spans="1:14" s="731" customFormat="1" ht="26.25" customHeight="1" x14ac:dyDescent="0.3">
      <c r="A527" s="837"/>
      <c r="B527" s="706"/>
      <c r="C527" s="717"/>
      <c r="D527" s="825"/>
      <c r="E527" s="745"/>
      <c r="F527" s="745"/>
      <c r="G527" s="738"/>
      <c r="H527" s="721"/>
      <c r="I527" s="721">
        <f>DEPENSES!$H527*1.2</f>
        <v>0</v>
      </c>
      <c r="J527" s="721">
        <f>DEPENSES!$H527+DEPENSES!$I527</f>
        <v>0</v>
      </c>
      <c r="K527" s="803"/>
      <c r="L527" s="723"/>
      <c r="M527" s="826"/>
      <c r="N527" s="827"/>
    </row>
    <row r="528" spans="1:14" s="731" customFormat="1" ht="12.75" customHeight="1" x14ac:dyDescent="0.3">
      <c r="A528" s="837"/>
      <c r="B528" s="706"/>
      <c r="C528" s="717"/>
      <c r="D528" s="771"/>
      <c r="E528" s="745"/>
      <c r="F528" s="745"/>
      <c r="G528" s="720"/>
      <c r="H528" s="721"/>
      <c r="I528" s="721">
        <f>DEPENSES!$H528*1.2</f>
        <v>0</v>
      </c>
      <c r="J528" s="721">
        <f>DEPENSES!$H528+DEPENSES!$I528</f>
        <v>0</v>
      </c>
      <c r="K528" s="803"/>
      <c r="L528" s="723"/>
      <c r="M528" s="724"/>
      <c r="N528" s="725"/>
    </row>
    <row r="529" spans="1:14" s="731" customFormat="1" ht="27" customHeight="1" x14ac:dyDescent="0.3">
      <c r="A529" s="837"/>
      <c r="B529" s="706"/>
      <c r="C529" s="717"/>
      <c r="D529" s="771"/>
      <c r="E529" s="745"/>
      <c r="F529" s="745"/>
      <c r="G529" s="720"/>
      <c r="H529" s="721"/>
      <c r="I529" s="721">
        <f>DEPENSES!$H529*1.2</f>
        <v>0</v>
      </c>
      <c r="J529" s="721">
        <f>DEPENSES!$H529+DEPENSES!$I529</f>
        <v>0</v>
      </c>
      <c r="K529" s="803"/>
      <c r="L529" s="723"/>
      <c r="M529" s="724"/>
      <c r="N529" s="725"/>
    </row>
    <row r="530" spans="1:14" s="731" customFormat="1" ht="21.75" customHeight="1" x14ac:dyDescent="0.3">
      <c r="A530" s="837"/>
      <c r="B530" s="706"/>
      <c r="C530" s="717"/>
      <c r="D530" s="771"/>
      <c r="E530" s="745"/>
      <c r="F530" s="745"/>
      <c r="G530" s="720"/>
      <c r="H530" s="721"/>
      <c r="I530" s="721">
        <f>DEPENSES!$H530*1.2</f>
        <v>0</v>
      </c>
      <c r="J530" s="721">
        <f>DEPENSES!$H530+DEPENSES!$I530</f>
        <v>0</v>
      </c>
      <c r="K530" s="803"/>
      <c r="L530" s="723"/>
      <c r="M530" s="724"/>
      <c r="N530" s="725"/>
    </row>
    <row r="531" spans="1:14" s="731" customFormat="1" ht="23.25" customHeight="1" x14ac:dyDescent="0.3">
      <c r="A531" s="837"/>
      <c r="B531" s="706"/>
      <c r="C531" s="717"/>
      <c r="D531" s="771"/>
      <c r="E531" s="745"/>
      <c r="F531" s="745"/>
      <c r="G531" s="720"/>
      <c r="H531" s="721"/>
      <c r="I531" s="721">
        <f>DEPENSES!$H531*1.2</f>
        <v>0</v>
      </c>
      <c r="J531" s="721">
        <f>DEPENSES!$H531+DEPENSES!$I531</f>
        <v>0</v>
      </c>
      <c r="K531" s="803"/>
      <c r="L531" s="723"/>
      <c r="M531" s="724"/>
      <c r="N531" s="725"/>
    </row>
    <row r="532" spans="1:14" s="731" customFormat="1" ht="15.75" customHeight="1" x14ac:dyDescent="0.2">
      <c r="A532" s="837"/>
      <c r="B532" s="706"/>
      <c r="C532" s="717"/>
      <c r="D532" s="771"/>
      <c r="E532" s="745"/>
      <c r="F532" s="745"/>
      <c r="G532" s="823"/>
      <c r="H532" s="721"/>
      <c r="I532" s="721">
        <f>DEPENSES!$H532*1.2</f>
        <v>0</v>
      </c>
      <c r="J532" s="721">
        <f>DEPENSES!$H532+DEPENSES!$I532</f>
        <v>0</v>
      </c>
      <c r="K532" s="805"/>
      <c r="L532" s="723"/>
      <c r="M532" s="724"/>
      <c r="N532" s="725"/>
    </row>
    <row r="533" spans="1:14" s="731" customFormat="1" ht="27" customHeight="1" x14ac:dyDescent="0.2">
      <c r="A533" s="837"/>
      <c r="B533" s="706"/>
      <c r="C533" s="717"/>
      <c r="D533" s="771"/>
      <c r="E533" s="745"/>
      <c r="F533" s="745"/>
      <c r="G533" s="823"/>
      <c r="H533" s="721"/>
      <c r="I533" s="721">
        <f>DEPENSES!$H533*1.2</f>
        <v>0</v>
      </c>
      <c r="J533" s="721">
        <f>DEPENSES!$H533+DEPENSES!$I533</f>
        <v>0</v>
      </c>
      <c r="K533" s="805"/>
      <c r="L533" s="723"/>
      <c r="M533" s="724"/>
      <c r="N533" s="725"/>
    </row>
    <row r="534" spans="1:14" s="731" customFormat="1" ht="12.75" customHeight="1" x14ac:dyDescent="0.3">
      <c r="A534" s="837"/>
      <c r="B534" s="706"/>
      <c r="C534" s="717"/>
      <c r="D534" s="771"/>
      <c r="E534" s="745"/>
      <c r="F534" s="745"/>
      <c r="G534" s="823"/>
      <c r="H534" s="721"/>
      <c r="I534" s="721">
        <f>DEPENSES!$H534*1.2</f>
        <v>0</v>
      </c>
      <c r="J534" s="721">
        <f>DEPENSES!$H534+DEPENSES!$I534</f>
        <v>0</v>
      </c>
      <c r="K534" s="803"/>
      <c r="L534" s="723"/>
      <c r="M534" s="765"/>
      <c r="N534" s="725"/>
    </row>
    <row r="535" spans="1:14" s="731" customFormat="1" ht="22.5" customHeight="1" x14ac:dyDescent="0.3">
      <c r="A535" s="837"/>
      <c r="B535" s="706"/>
      <c r="C535" s="717"/>
      <c r="D535" s="771"/>
      <c r="E535" s="745"/>
      <c r="F535" s="745"/>
      <c r="G535" s="721"/>
      <c r="H535" s="721"/>
      <c r="I535" s="721">
        <f>DEPENSES!$H535*1.2</f>
        <v>0</v>
      </c>
      <c r="J535" s="721">
        <f>DEPENSES!$H535+DEPENSES!$I535</f>
        <v>0</v>
      </c>
      <c r="K535" s="803"/>
      <c r="L535" s="723"/>
      <c r="M535" s="724"/>
      <c r="N535" s="725"/>
    </row>
    <row r="536" spans="1:14" s="731" customFormat="1" ht="22.5" customHeight="1" x14ac:dyDescent="0.2">
      <c r="A536" s="837"/>
      <c r="B536" s="706"/>
      <c r="C536" s="717"/>
      <c r="D536" s="771"/>
      <c r="E536" s="745"/>
      <c r="F536" s="745"/>
      <c r="G536" s="794"/>
      <c r="H536" s="721"/>
      <c r="I536" s="721">
        <f>DEPENSES!$H536*1.2</f>
        <v>0</v>
      </c>
      <c r="J536" s="721">
        <f>DEPENSES!$H536+DEPENSES!$I536</f>
        <v>0</v>
      </c>
      <c r="K536" s="803"/>
      <c r="L536" s="723"/>
      <c r="M536" s="724"/>
      <c r="N536" s="725"/>
    </row>
    <row r="537" spans="1:14" s="731" customFormat="1" ht="25.5" customHeight="1" x14ac:dyDescent="0.3">
      <c r="A537" s="837"/>
      <c r="B537" s="706"/>
      <c r="C537" s="717"/>
      <c r="D537" s="771"/>
      <c r="E537" s="745"/>
      <c r="F537" s="745"/>
      <c r="G537" s="721"/>
      <c r="H537" s="721"/>
      <c r="I537" s="721">
        <f>DEPENSES!$H537*1.2</f>
        <v>0</v>
      </c>
      <c r="J537" s="721">
        <f>DEPENSES!$H537+DEPENSES!$I537</f>
        <v>0</v>
      </c>
      <c r="K537" s="803"/>
      <c r="L537" s="723"/>
      <c r="M537" s="739"/>
      <c r="N537" s="725"/>
    </row>
    <row r="538" spans="1:14" s="731" customFormat="1" ht="24.75" customHeight="1" x14ac:dyDescent="0.2">
      <c r="A538" s="837"/>
      <c r="B538" s="706"/>
      <c r="C538" s="717"/>
      <c r="D538" s="771"/>
      <c r="E538" s="745"/>
      <c r="F538" s="745"/>
      <c r="G538" s="794"/>
      <c r="H538" s="721"/>
      <c r="I538" s="721">
        <f>DEPENSES!$H538*1.2</f>
        <v>0</v>
      </c>
      <c r="J538" s="721">
        <f>DEPENSES!$H538+DEPENSES!$I538</f>
        <v>0</v>
      </c>
      <c r="K538" s="803"/>
      <c r="L538" s="723"/>
      <c r="M538" s="724"/>
      <c r="N538" s="737"/>
    </row>
    <row r="539" spans="1:14" s="731" customFormat="1" ht="23.25" customHeight="1" x14ac:dyDescent="0.2">
      <c r="A539" s="837"/>
      <c r="B539" s="706"/>
      <c r="C539" s="717"/>
      <c r="D539" s="771"/>
      <c r="E539" s="745"/>
      <c r="F539" s="745"/>
      <c r="G539" s="794"/>
      <c r="H539" s="721"/>
      <c r="I539" s="721">
        <f>DEPENSES!$H539*1.2</f>
        <v>0</v>
      </c>
      <c r="J539" s="721">
        <f>DEPENSES!$H539+DEPENSES!$I539</f>
        <v>0</v>
      </c>
      <c r="K539" s="803"/>
      <c r="L539" s="723"/>
      <c r="M539" s="765"/>
      <c r="N539" s="785"/>
    </row>
    <row r="540" spans="1:14" s="731" customFormat="1" ht="15.75" customHeight="1" x14ac:dyDescent="0.2">
      <c r="A540" s="837"/>
      <c r="B540" s="706"/>
      <c r="C540" s="717"/>
      <c r="D540" s="771"/>
      <c r="E540" s="745"/>
      <c r="F540" s="745"/>
      <c r="G540" s="794"/>
      <c r="H540" s="721"/>
      <c r="I540" s="721">
        <f>DEPENSES!$H540*1.2</f>
        <v>0</v>
      </c>
      <c r="J540" s="721">
        <f>DEPENSES!$H540+DEPENSES!$I540</f>
        <v>0</v>
      </c>
      <c r="K540" s="803"/>
      <c r="L540" s="723"/>
      <c r="M540" s="724"/>
      <c r="N540" s="725"/>
    </row>
    <row r="541" spans="1:14" s="731" customFormat="1" ht="15.75" customHeight="1" x14ac:dyDescent="0.3">
      <c r="A541" s="837"/>
      <c r="B541" s="706"/>
      <c r="C541" s="717"/>
      <c r="D541" s="780"/>
      <c r="E541" s="719"/>
      <c r="F541" s="719"/>
      <c r="G541" s="721"/>
      <c r="H541" s="721"/>
      <c r="I541" s="721">
        <f>DEPENSES!$H541*1.2</f>
        <v>0</v>
      </c>
      <c r="J541" s="721">
        <f>DEPENSES!$H541+DEPENSES!$I541</f>
        <v>0</v>
      </c>
      <c r="K541" s="803"/>
      <c r="L541" s="723"/>
      <c r="M541" s="765"/>
      <c r="N541" s="785"/>
    </row>
    <row r="542" spans="1:14" s="731" customFormat="1" ht="15.75" customHeight="1" x14ac:dyDescent="0.2">
      <c r="A542" s="837"/>
      <c r="B542" s="706"/>
      <c r="C542" s="717"/>
      <c r="D542" s="771"/>
      <c r="E542" s="745"/>
      <c r="F542" s="745"/>
      <c r="G542" s="794"/>
      <c r="H542" s="721"/>
      <c r="I542" s="721">
        <f>DEPENSES!$H542*1.2</f>
        <v>0</v>
      </c>
      <c r="J542" s="721">
        <f>DEPENSES!$H542+DEPENSES!$I542</f>
        <v>0</v>
      </c>
      <c r="K542" s="803"/>
      <c r="L542" s="723"/>
      <c r="M542" s="724"/>
      <c r="N542" s="725"/>
    </row>
    <row r="543" spans="1:14" s="731" customFormat="1" ht="24.75" customHeight="1" x14ac:dyDescent="0.2">
      <c r="A543" s="837"/>
      <c r="B543" s="706"/>
      <c r="C543" s="717"/>
      <c r="D543" s="771"/>
      <c r="E543" s="745"/>
      <c r="F543" s="745"/>
      <c r="G543" s="794"/>
      <c r="H543" s="721"/>
      <c r="I543" s="721">
        <f>DEPENSES!$H543*1.2</f>
        <v>0</v>
      </c>
      <c r="J543" s="721">
        <f>DEPENSES!$H543+DEPENSES!$I543</f>
        <v>0</v>
      </c>
      <c r="K543" s="803"/>
      <c r="L543" s="723"/>
      <c r="M543" s="739"/>
      <c r="N543" s="785"/>
    </row>
    <row r="544" spans="1:14" s="731" customFormat="1" ht="26.25" customHeight="1" x14ac:dyDescent="0.2">
      <c r="A544" s="837"/>
      <c r="B544" s="706"/>
      <c r="C544" s="717"/>
      <c r="D544" s="771"/>
      <c r="E544" s="745"/>
      <c r="F544" s="745"/>
      <c r="G544" s="794"/>
      <c r="H544" s="721"/>
      <c r="I544" s="721">
        <f>DEPENSES!$H544*1.2</f>
        <v>0</v>
      </c>
      <c r="J544" s="721">
        <f>DEPENSES!$H544+DEPENSES!$I544</f>
        <v>0</v>
      </c>
      <c r="K544" s="803"/>
      <c r="L544" s="723"/>
      <c r="M544" s="793"/>
      <c r="N544" s="725"/>
    </row>
    <row r="545" spans="1:14" s="731" customFormat="1" ht="23.25" customHeight="1" x14ac:dyDescent="0.3">
      <c r="A545" s="837"/>
      <c r="B545" s="706"/>
      <c r="C545" s="717"/>
      <c r="D545" s="771"/>
      <c r="E545" s="745"/>
      <c r="F545" s="745"/>
      <c r="G545" s="721"/>
      <c r="H545" s="721"/>
      <c r="I545" s="721">
        <f>DEPENSES!$H545*1.2</f>
        <v>0</v>
      </c>
      <c r="J545" s="721">
        <f>DEPENSES!$H545+DEPENSES!$I545</f>
        <v>0</v>
      </c>
      <c r="K545" s="803"/>
      <c r="L545" s="723"/>
      <c r="M545" s="793"/>
      <c r="N545" s="725"/>
    </row>
    <row r="546" spans="1:14" s="731" customFormat="1" ht="21.75" customHeight="1" x14ac:dyDescent="0.3">
      <c r="A546" s="837"/>
      <c r="B546" s="706"/>
      <c r="C546" s="717"/>
      <c r="D546" s="771"/>
      <c r="E546" s="745"/>
      <c r="F546" s="745"/>
      <c r="G546" s="721"/>
      <c r="H546" s="721"/>
      <c r="I546" s="721">
        <f>DEPENSES!$H546*1.2</f>
        <v>0</v>
      </c>
      <c r="J546" s="721">
        <f>DEPENSES!$H546+DEPENSES!$I546</f>
        <v>0</v>
      </c>
      <c r="K546" s="803"/>
      <c r="L546" s="723"/>
      <c r="M546" s="773"/>
      <c r="N546" s="725"/>
    </row>
    <row r="547" spans="1:14" s="740" customFormat="1" ht="21.75" customHeight="1" x14ac:dyDescent="0.3">
      <c r="A547" s="837"/>
      <c r="B547" s="706"/>
      <c r="C547" s="717"/>
      <c r="D547" s="798"/>
      <c r="E547" s="797"/>
      <c r="F547" s="797"/>
      <c r="G547" s="828"/>
      <c r="H547" s="721"/>
      <c r="I547" s="721">
        <f>DEPENSES!$H547*1.2</f>
        <v>0</v>
      </c>
      <c r="J547" s="721">
        <f>DEPENSES!$H547+DEPENSES!$I547</f>
        <v>0</v>
      </c>
      <c r="K547" s="803"/>
      <c r="L547" s="723"/>
      <c r="M547" s="793"/>
      <c r="N547" s="725"/>
    </row>
    <row r="548" spans="1:14" s="731" customFormat="1" ht="21.75" customHeight="1" x14ac:dyDescent="0.3">
      <c r="A548" s="837"/>
      <c r="B548" s="706"/>
      <c r="C548" s="717"/>
      <c r="D548" s="798"/>
      <c r="E548" s="797"/>
      <c r="F548" s="797"/>
      <c r="G548" s="816"/>
      <c r="H548" s="721"/>
      <c r="I548" s="721">
        <f>DEPENSES!$H548*1.2</f>
        <v>0</v>
      </c>
      <c r="J548" s="721">
        <f>DEPENSES!$H548+DEPENSES!$I548</f>
        <v>0</v>
      </c>
      <c r="K548" s="803"/>
      <c r="L548" s="723"/>
      <c r="M548" s="793"/>
      <c r="N548" s="785"/>
    </row>
    <row r="549" spans="1:14" s="731" customFormat="1" ht="25.5" customHeight="1" x14ac:dyDescent="0.3">
      <c r="A549" s="837"/>
      <c r="B549" s="706"/>
      <c r="C549" s="717"/>
      <c r="D549" s="798"/>
      <c r="E549" s="797"/>
      <c r="F549" s="797"/>
      <c r="G549" s="816"/>
      <c r="H549" s="721"/>
      <c r="I549" s="721">
        <f>DEPENSES!$H549*1.2</f>
        <v>0</v>
      </c>
      <c r="J549" s="721">
        <f>DEPENSES!$H549+DEPENSES!$I549</f>
        <v>0</v>
      </c>
      <c r="K549" s="803"/>
      <c r="L549" s="723"/>
      <c r="M549" s="793"/>
      <c r="N549" s="785"/>
    </row>
    <row r="550" spans="1:14" s="731" customFormat="1" ht="25.5" customHeight="1" x14ac:dyDescent="0.3">
      <c r="A550" s="837"/>
      <c r="B550" s="706"/>
      <c r="C550" s="717"/>
      <c r="D550" s="771"/>
      <c r="E550" s="745"/>
      <c r="F550" s="745"/>
      <c r="G550" s="720"/>
      <c r="H550" s="721"/>
      <c r="I550" s="721">
        <f>DEPENSES!$H550*1.2</f>
        <v>0</v>
      </c>
      <c r="J550" s="721">
        <f>DEPENSES!$H550+DEPENSES!$I550</f>
        <v>0</v>
      </c>
      <c r="K550" s="803"/>
      <c r="L550" s="723"/>
      <c r="M550" s="793"/>
      <c r="N550" s="785"/>
    </row>
    <row r="551" spans="1:14" s="731" customFormat="1" ht="25.5" customHeight="1" x14ac:dyDescent="0.3">
      <c r="A551" s="837"/>
      <c r="B551" s="706"/>
      <c r="C551" s="717"/>
      <c r="D551" s="771"/>
      <c r="E551" s="745"/>
      <c r="F551" s="745"/>
      <c r="G551" s="736"/>
      <c r="H551" s="721"/>
      <c r="I551" s="721">
        <f>DEPENSES!$H551*1.2</f>
        <v>0</v>
      </c>
      <c r="J551" s="721">
        <f>DEPENSES!$H551+DEPENSES!$I551</f>
        <v>0</v>
      </c>
      <c r="K551" s="803"/>
      <c r="L551" s="723"/>
      <c r="M551" s="724"/>
      <c r="N551" s="716"/>
    </row>
    <row r="552" spans="1:14" s="731" customFormat="1" ht="25.5" customHeight="1" x14ac:dyDescent="0.3">
      <c r="A552" s="837"/>
      <c r="B552" s="706"/>
      <c r="C552" s="717"/>
      <c r="D552" s="771"/>
      <c r="E552" s="745"/>
      <c r="F552" s="745"/>
      <c r="G552" s="727"/>
      <c r="H552" s="721"/>
      <c r="I552" s="721">
        <f>DEPENSES!$H552*1.2</f>
        <v>0</v>
      </c>
      <c r="J552" s="721">
        <f>DEPENSES!$H552+DEPENSES!$I552</f>
        <v>0</v>
      </c>
      <c r="K552" s="803"/>
      <c r="L552" s="723"/>
      <c r="M552" s="730"/>
      <c r="N552" s="716"/>
    </row>
    <row r="553" spans="1:14" s="731" customFormat="1" ht="26.25" customHeight="1" x14ac:dyDescent="0.3">
      <c r="A553" s="837"/>
      <c r="B553" s="706"/>
      <c r="C553" s="717"/>
      <c r="D553" s="771"/>
      <c r="E553" s="745"/>
      <c r="F553" s="745"/>
      <c r="G553" s="721"/>
      <c r="H553" s="721"/>
      <c r="I553" s="721">
        <f>DEPENSES!$H553*1.2</f>
        <v>0</v>
      </c>
      <c r="J553" s="721">
        <f>DEPENSES!$H553+DEPENSES!$I553</f>
        <v>0</v>
      </c>
      <c r="K553" s="803"/>
      <c r="L553" s="723"/>
      <c r="M553" s="724"/>
      <c r="N553" s="725"/>
    </row>
    <row r="554" spans="1:14" s="731" customFormat="1" ht="26.25" customHeight="1" x14ac:dyDescent="0.3">
      <c r="A554" s="837"/>
      <c r="B554" s="706"/>
      <c r="C554" s="717"/>
      <c r="D554" s="771"/>
      <c r="E554" s="745"/>
      <c r="F554" s="745"/>
      <c r="G554" s="727"/>
      <c r="H554" s="721"/>
      <c r="I554" s="721">
        <f>DEPENSES!$H554*1.2</f>
        <v>0</v>
      </c>
      <c r="J554" s="721">
        <f>DEPENSES!$H554+DEPENSES!$I554</f>
        <v>0</v>
      </c>
      <c r="K554" s="803"/>
      <c r="L554" s="723"/>
      <c r="M554" s="730"/>
      <c r="N554" s="726"/>
    </row>
    <row r="555" spans="1:14" s="731" customFormat="1" ht="27.75" customHeight="1" x14ac:dyDescent="0.2">
      <c r="A555" s="837"/>
      <c r="B555" s="706"/>
      <c r="C555" s="717"/>
      <c r="D555" s="771"/>
      <c r="E555" s="745"/>
      <c r="F555" s="745"/>
      <c r="G555" s="794"/>
      <c r="H555" s="721"/>
      <c r="I555" s="721">
        <f>DEPENSES!$H555*1.2</f>
        <v>0</v>
      </c>
      <c r="J555" s="721">
        <f>DEPENSES!$H555+DEPENSES!$I555</f>
        <v>0</v>
      </c>
      <c r="K555" s="803"/>
      <c r="L555" s="723"/>
      <c r="M555" s="724"/>
      <c r="N555" s="725"/>
    </row>
    <row r="556" spans="1:14" s="731" customFormat="1" ht="27.75" customHeight="1" x14ac:dyDescent="0.2">
      <c r="A556" s="837"/>
      <c r="B556" s="706"/>
      <c r="C556" s="717"/>
      <c r="D556" s="771"/>
      <c r="E556" s="745"/>
      <c r="F556" s="745"/>
      <c r="G556" s="794"/>
      <c r="H556" s="721"/>
      <c r="I556" s="721">
        <f>DEPENSES!$H556*1.2</f>
        <v>0</v>
      </c>
      <c r="J556" s="721">
        <f>DEPENSES!$H556+DEPENSES!$I556</f>
        <v>0</v>
      </c>
      <c r="K556" s="803"/>
      <c r="L556" s="723"/>
      <c r="M556" s="730"/>
      <c r="N556" s="726"/>
    </row>
    <row r="557" spans="1:14" s="731" customFormat="1" ht="30" customHeight="1" x14ac:dyDescent="0.3">
      <c r="A557" s="837"/>
      <c r="B557" s="706"/>
      <c r="C557" s="717"/>
      <c r="D557" s="771"/>
      <c r="E557" s="745"/>
      <c r="F557" s="745"/>
      <c r="G557" s="802"/>
      <c r="H557" s="721"/>
      <c r="I557" s="721">
        <f>DEPENSES!$H557*1.2</f>
        <v>0</v>
      </c>
      <c r="J557" s="721">
        <f>DEPENSES!$H557+DEPENSES!$I557</f>
        <v>0</v>
      </c>
      <c r="K557" s="803"/>
      <c r="L557" s="723"/>
      <c r="M557" s="765"/>
      <c r="N557" s="829"/>
    </row>
    <row r="558" spans="1:14" s="731" customFormat="1" ht="20.25" customHeight="1" x14ac:dyDescent="0.2">
      <c r="A558" s="837"/>
      <c r="B558" s="706"/>
      <c r="C558" s="717"/>
      <c r="D558" s="792"/>
      <c r="E558" s="733"/>
      <c r="F558" s="733"/>
      <c r="G558" s="801"/>
      <c r="H558" s="721"/>
      <c r="I558" s="721">
        <f>DEPENSES!$H558*1.2</f>
        <v>0</v>
      </c>
      <c r="J558" s="721">
        <f>DEPENSES!$H558+DEPENSES!$I558</f>
        <v>0</v>
      </c>
      <c r="K558" s="803"/>
      <c r="L558" s="723"/>
      <c r="M558" s="830"/>
      <c r="N558" s="725"/>
    </row>
    <row r="559" spans="1:14" s="731" customFormat="1" ht="21.75" customHeight="1" x14ac:dyDescent="0.3">
      <c r="A559" s="837"/>
      <c r="B559" s="706"/>
      <c r="C559" s="717"/>
      <c r="D559" s="771"/>
      <c r="E559" s="745"/>
      <c r="F559" s="745"/>
      <c r="G559" s="721"/>
      <c r="H559" s="721"/>
      <c r="I559" s="721">
        <f>DEPENSES!$H559*1.2</f>
        <v>0</v>
      </c>
      <c r="J559" s="721">
        <f>DEPENSES!$H559+DEPENSES!$I559</f>
        <v>0</v>
      </c>
      <c r="K559" s="803"/>
      <c r="L559" s="723"/>
      <c r="M559" s="724"/>
      <c r="N559" s="725"/>
    </row>
    <row r="560" spans="1:14" s="731" customFormat="1" ht="24" customHeight="1" x14ac:dyDescent="0.2">
      <c r="A560" s="837"/>
      <c r="B560" s="706"/>
      <c r="C560" s="717"/>
      <c r="D560" s="792"/>
      <c r="E560" s="733"/>
      <c r="F560" s="790"/>
      <c r="G560" s="801"/>
      <c r="H560" s="721"/>
      <c r="I560" s="721">
        <f>DEPENSES!$H560*1.2</f>
        <v>0</v>
      </c>
      <c r="J560" s="721">
        <f>DEPENSES!$H560+DEPENSES!$I560</f>
        <v>0</v>
      </c>
      <c r="K560" s="803"/>
      <c r="L560" s="723"/>
      <c r="M560" s="830"/>
      <c r="N560" s="725"/>
    </row>
    <row r="561" spans="1:14" s="731" customFormat="1" ht="28.5" customHeight="1" x14ac:dyDescent="0.3">
      <c r="A561" s="837"/>
      <c r="B561" s="706"/>
      <c r="C561" s="717"/>
      <c r="D561" s="774"/>
      <c r="E561" s="768"/>
      <c r="F561" s="753"/>
      <c r="G561" s="778"/>
      <c r="H561" s="721"/>
      <c r="I561" s="721">
        <f>DEPENSES!$H561*1.2</f>
        <v>0</v>
      </c>
      <c r="J561" s="721">
        <f>DEPENSES!$H561+DEPENSES!$I561</f>
        <v>0</v>
      </c>
      <c r="K561" s="803"/>
      <c r="L561" s="723"/>
      <c r="M561" s="724"/>
      <c r="N561" s="725"/>
    </row>
    <row r="562" spans="1:14" s="731" customFormat="1" ht="27" customHeight="1" x14ac:dyDescent="0.3">
      <c r="A562" s="837"/>
      <c r="B562" s="706"/>
      <c r="C562" s="717"/>
      <c r="D562" s="774"/>
      <c r="E562" s="768"/>
      <c r="F562" s="768"/>
      <c r="G562" s="831"/>
      <c r="H562" s="721"/>
      <c r="I562" s="721">
        <f>DEPENSES!$H562*1.2</f>
        <v>0</v>
      </c>
      <c r="J562" s="721">
        <f>DEPENSES!$H562+DEPENSES!$I562</f>
        <v>0</v>
      </c>
      <c r="K562" s="803"/>
      <c r="L562" s="723"/>
      <c r="M562" s="724"/>
      <c r="N562" s="725"/>
    </row>
    <row r="563" spans="1:14" s="731" customFormat="1" ht="30" customHeight="1" x14ac:dyDescent="0.2">
      <c r="A563" s="837"/>
      <c r="B563" s="706"/>
      <c r="C563" s="717"/>
      <c r="D563" s="786"/>
      <c r="E563" s="832"/>
      <c r="F563" s="833"/>
      <c r="G563" s="778"/>
      <c r="H563" s="721"/>
      <c r="I563" s="721">
        <f>DEPENSES!$H563*1.2</f>
        <v>0</v>
      </c>
      <c r="J563" s="721">
        <f>DEPENSES!$H563+DEPENSES!$I563</f>
        <v>0</v>
      </c>
      <c r="K563" s="803"/>
      <c r="L563" s="723"/>
      <c r="M563" s="724"/>
      <c r="N563" s="725"/>
    </row>
    <row r="564" spans="1:14" s="731" customFormat="1" ht="24.75" customHeight="1" x14ac:dyDescent="0.3">
      <c r="A564" s="837"/>
      <c r="B564" s="706"/>
      <c r="C564" s="717"/>
      <c r="D564" s="774"/>
      <c r="E564" s="768"/>
      <c r="F564" s="768"/>
      <c r="G564" s="834"/>
      <c r="H564" s="721"/>
      <c r="I564" s="721">
        <f>DEPENSES!$H564*1.2</f>
        <v>0</v>
      </c>
      <c r="J564" s="721">
        <f>DEPENSES!$H564+DEPENSES!$I564</f>
        <v>0</v>
      </c>
      <c r="K564" s="803"/>
      <c r="L564" s="723"/>
      <c r="M564" s="724"/>
      <c r="N564" s="785"/>
    </row>
    <row r="565" spans="1:14" s="731" customFormat="1" ht="27" customHeight="1" x14ac:dyDescent="0.3">
      <c r="A565" s="837"/>
      <c r="B565" s="706"/>
      <c r="C565" s="717"/>
      <c r="D565" s="774"/>
      <c r="E565" s="768"/>
      <c r="F565" s="768"/>
      <c r="G565" s="778"/>
      <c r="H565" s="721"/>
      <c r="I565" s="721">
        <f>DEPENSES!$H565*1.2</f>
        <v>0</v>
      </c>
      <c r="J565" s="721">
        <f>DEPENSES!$H565+DEPENSES!$I565</f>
        <v>0</v>
      </c>
      <c r="K565" s="803"/>
      <c r="L565" s="723"/>
      <c r="M565" s="724"/>
      <c r="N565" s="785"/>
    </row>
    <row r="566" spans="1:14" s="731" customFormat="1" ht="19.5" customHeight="1" x14ac:dyDescent="0.3">
      <c r="A566" s="837"/>
      <c r="B566" s="706"/>
      <c r="C566" s="717"/>
      <c r="D566" s="774"/>
      <c r="E566" s="768"/>
      <c r="F566" s="745"/>
      <c r="G566" s="778"/>
      <c r="H566" s="721"/>
      <c r="I566" s="721">
        <f>DEPENSES!$H566*1.2</f>
        <v>0</v>
      </c>
      <c r="J566" s="721">
        <f>DEPENSES!$H566+DEPENSES!$I566</f>
        <v>0</v>
      </c>
      <c r="K566" s="803"/>
      <c r="L566" s="723"/>
      <c r="M566" s="724"/>
      <c r="N566" s="725"/>
    </row>
    <row r="567" spans="1:14" s="731" customFormat="1" ht="26.25" customHeight="1" x14ac:dyDescent="0.3">
      <c r="A567" s="837"/>
      <c r="B567" s="706"/>
      <c r="C567" s="717"/>
      <c r="D567" s="774"/>
      <c r="E567" s="768"/>
      <c r="F567" s="768"/>
      <c r="G567" s="778"/>
      <c r="H567" s="721"/>
      <c r="I567" s="721">
        <f>DEPENSES!$H567*1.2</f>
        <v>0</v>
      </c>
      <c r="J567" s="721">
        <f>DEPENSES!$H567+DEPENSES!$I567</f>
        <v>0</v>
      </c>
      <c r="K567" s="803"/>
      <c r="L567" s="723"/>
      <c r="M567" s="724"/>
      <c r="N567" s="725"/>
    </row>
    <row r="568" spans="1:14" s="731" customFormat="1" ht="17.25" customHeight="1" x14ac:dyDescent="0.3">
      <c r="A568" s="837"/>
      <c r="B568" s="706"/>
      <c r="C568" s="717"/>
      <c r="D568" s="780"/>
      <c r="E568" s="719"/>
      <c r="F568" s="719"/>
      <c r="G568" s="721"/>
      <c r="H568" s="721"/>
      <c r="I568" s="721">
        <f>DEPENSES!$H568*1.2</f>
        <v>0</v>
      </c>
      <c r="J568" s="721">
        <f>DEPENSES!$H568+DEPENSES!$I568</f>
        <v>0</v>
      </c>
      <c r="K568" s="803"/>
      <c r="L568" s="723"/>
      <c r="M568" s="724"/>
      <c r="N568" s="725"/>
    </row>
    <row r="569" spans="1:14" s="731" customFormat="1" ht="29.25" customHeight="1" x14ac:dyDescent="0.3">
      <c r="A569" s="837"/>
      <c r="B569" s="706"/>
      <c r="C569" s="717"/>
      <c r="D569" s="771"/>
      <c r="E569" s="745"/>
      <c r="F569" s="745"/>
      <c r="G569" s="721"/>
      <c r="H569" s="721"/>
      <c r="I569" s="721">
        <f>DEPENSES!$H569*1.2</f>
        <v>0</v>
      </c>
      <c r="J569" s="721">
        <f>DEPENSES!$H569+DEPENSES!$I569</f>
        <v>0</v>
      </c>
      <c r="K569" s="803"/>
      <c r="L569" s="723"/>
      <c r="M569" s="732"/>
      <c r="N569" s="725"/>
    </row>
    <row r="570" spans="1:14" s="731" customFormat="1" ht="12.75" x14ac:dyDescent="0.3">
      <c r="A570" s="837"/>
      <c r="B570" s="706"/>
      <c r="C570" s="717"/>
      <c r="D570" s="771"/>
      <c r="E570" s="745"/>
      <c r="F570" s="745"/>
      <c r="G570" s="802"/>
      <c r="H570" s="721"/>
      <c r="I570" s="721">
        <f>DEPENSES!$H570*1.2</f>
        <v>0</v>
      </c>
      <c r="J570" s="721">
        <f>DEPENSES!$H570+DEPENSES!$I570</f>
        <v>0</v>
      </c>
      <c r="K570" s="803"/>
      <c r="L570" s="723"/>
      <c r="M570" s="724"/>
      <c r="N570" s="725"/>
    </row>
    <row r="571" spans="1:14" s="731" customFormat="1" ht="18" customHeight="1" x14ac:dyDescent="0.3">
      <c r="A571" s="837"/>
      <c r="B571" s="706"/>
      <c r="C571" s="717"/>
      <c r="D571" s="771"/>
      <c r="E571" s="745"/>
      <c r="F571" s="745"/>
      <c r="G571" s="802"/>
      <c r="H571" s="721"/>
      <c r="I571" s="721">
        <f>DEPENSES!$H571*1.2</f>
        <v>0</v>
      </c>
      <c r="J571" s="721">
        <f>DEPENSES!$H571+DEPENSES!$I571</f>
        <v>0</v>
      </c>
      <c r="K571" s="803"/>
      <c r="L571" s="723"/>
      <c r="M571" s="724"/>
      <c r="N571" s="725"/>
    </row>
    <row r="572" spans="1:14" s="731" customFormat="1" ht="12.75" customHeight="1" x14ac:dyDescent="0.3">
      <c r="A572" s="837"/>
      <c r="B572" s="706"/>
      <c r="C572" s="717"/>
      <c r="D572" s="771"/>
      <c r="E572" s="745"/>
      <c r="F572" s="745"/>
      <c r="G572" s="802"/>
      <c r="H572" s="721"/>
      <c r="I572" s="721">
        <f>DEPENSES!$H572*1.2</f>
        <v>0</v>
      </c>
      <c r="J572" s="721">
        <f>DEPENSES!$H572+DEPENSES!$I572</f>
        <v>0</v>
      </c>
      <c r="K572" s="803"/>
      <c r="L572" s="723"/>
      <c r="M572" s="724"/>
      <c r="N572" s="725"/>
    </row>
    <row r="573" spans="1:14" s="731" customFormat="1" ht="12.75" customHeight="1" x14ac:dyDescent="0.3">
      <c r="A573" s="837"/>
      <c r="B573" s="706"/>
      <c r="C573" s="717"/>
      <c r="D573" s="771"/>
      <c r="E573" s="745"/>
      <c r="F573" s="745"/>
      <c r="G573" s="802"/>
      <c r="H573" s="721"/>
      <c r="I573" s="721">
        <f>DEPENSES!$H573*1.2</f>
        <v>0</v>
      </c>
      <c r="J573" s="721">
        <f>DEPENSES!$H573+DEPENSES!$I573</f>
        <v>0</v>
      </c>
      <c r="K573" s="803"/>
      <c r="L573" s="723"/>
      <c r="M573" s="724"/>
      <c r="N573" s="725"/>
    </row>
    <row r="574" spans="1:14" s="731" customFormat="1" ht="13.9" customHeight="1" x14ac:dyDescent="0.3">
      <c r="A574" s="837"/>
      <c r="B574" s="706"/>
      <c r="C574" s="717"/>
      <c r="D574" s="771"/>
      <c r="E574" s="745"/>
      <c r="F574" s="745"/>
      <c r="G574" s="721"/>
      <c r="H574" s="721"/>
      <c r="I574" s="721">
        <f>DEPENSES!$H574*1.2</f>
        <v>0</v>
      </c>
      <c r="J574" s="721">
        <f>DEPENSES!$H574+DEPENSES!$I574</f>
        <v>0</v>
      </c>
      <c r="K574" s="803"/>
      <c r="L574" s="723"/>
      <c r="M574" s="724"/>
      <c r="N574" s="725"/>
    </row>
    <row r="575" spans="1:14" s="731" customFormat="1" ht="13.9" customHeight="1" x14ac:dyDescent="0.3">
      <c r="A575" s="837"/>
      <c r="B575" s="706"/>
      <c r="C575" s="717"/>
      <c r="D575" s="771"/>
      <c r="E575" s="745"/>
      <c r="F575" s="745"/>
      <c r="G575" s="721"/>
      <c r="H575" s="721"/>
      <c r="I575" s="721">
        <f>DEPENSES!$H575*1.2</f>
        <v>0</v>
      </c>
      <c r="J575" s="721">
        <f>DEPENSES!$H575+DEPENSES!$I575</f>
        <v>0</v>
      </c>
      <c r="K575" s="803"/>
      <c r="L575" s="723"/>
      <c r="M575" s="724"/>
      <c r="N575" s="725"/>
    </row>
    <row r="576" spans="1:14" s="731" customFormat="1" ht="13.9" customHeight="1" x14ac:dyDescent="0.3">
      <c r="A576" s="837"/>
      <c r="B576" s="706"/>
      <c r="C576" s="717"/>
      <c r="D576" s="771"/>
      <c r="E576" s="745"/>
      <c r="F576" s="745"/>
      <c r="G576" s="721"/>
      <c r="H576" s="721"/>
      <c r="I576" s="721">
        <f>DEPENSES!$H576*1.2</f>
        <v>0</v>
      </c>
      <c r="J576" s="721">
        <f>DEPENSES!$H576+DEPENSES!$I576</f>
        <v>0</v>
      </c>
      <c r="K576" s="803"/>
      <c r="L576" s="723"/>
      <c r="M576" s="765"/>
      <c r="N576" s="725"/>
    </row>
    <row r="577" spans="1:14" s="731" customFormat="1" ht="13.9" customHeight="1" x14ac:dyDescent="0.3">
      <c r="A577" s="837"/>
      <c r="B577" s="706"/>
      <c r="C577" s="717"/>
      <c r="D577" s="771"/>
      <c r="E577" s="745"/>
      <c r="F577" s="745"/>
      <c r="G577" s="721"/>
      <c r="H577" s="721"/>
      <c r="I577" s="721">
        <f>DEPENSES!$H577*1.2</f>
        <v>0</v>
      </c>
      <c r="J577" s="721">
        <f>DEPENSES!$H577+DEPENSES!$I577</f>
        <v>0</v>
      </c>
      <c r="K577" s="803"/>
      <c r="L577" s="723"/>
      <c r="M577" s="732"/>
      <c r="N577" s="725"/>
    </row>
    <row r="578" spans="1:14" s="731" customFormat="1" ht="12.75" customHeight="1" x14ac:dyDescent="0.3">
      <c r="A578" s="837"/>
      <c r="B578" s="706"/>
      <c r="C578" s="717"/>
      <c r="D578" s="771"/>
      <c r="E578" s="745"/>
      <c r="F578" s="745"/>
      <c r="G578" s="721"/>
      <c r="H578" s="721"/>
      <c r="I578" s="721">
        <f>DEPENSES!$H578*1.2</f>
        <v>0</v>
      </c>
      <c r="J578" s="721">
        <f>DEPENSES!$H578+DEPENSES!$I578</f>
        <v>0</v>
      </c>
      <c r="K578" s="803"/>
      <c r="L578" s="723"/>
      <c r="M578" s="724"/>
      <c r="N578" s="725"/>
    </row>
    <row r="579" spans="1:14" s="731" customFormat="1" ht="13.9" customHeight="1" x14ac:dyDescent="0.3">
      <c r="A579" s="837"/>
      <c r="B579" s="706"/>
      <c r="C579" s="717"/>
      <c r="D579" s="771"/>
      <c r="E579" s="745"/>
      <c r="F579" s="745"/>
      <c r="G579" s="721"/>
      <c r="H579" s="721"/>
      <c r="I579" s="721">
        <f>DEPENSES!$H579*1.2</f>
        <v>0</v>
      </c>
      <c r="J579" s="721">
        <f>DEPENSES!$H579+DEPENSES!$I579</f>
        <v>0</v>
      </c>
      <c r="K579" s="803"/>
      <c r="L579" s="723"/>
      <c r="M579" s="724"/>
      <c r="N579" s="725"/>
    </row>
    <row r="580" spans="1:14" s="731" customFormat="1" ht="13.9" customHeight="1" x14ac:dyDescent="0.3">
      <c r="A580" s="835"/>
      <c r="B580" s="706"/>
      <c r="C580" s="717"/>
      <c r="D580" s="771"/>
      <c r="E580" s="745"/>
      <c r="F580" s="745"/>
      <c r="G580" s="836"/>
      <c r="H580" s="721"/>
      <c r="I580" s="721">
        <f>DEPENSES!$H580*1.2</f>
        <v>0</v>
      </c>
      <c r="J580" s="721">
        <f>DEPENSES!$H580+DEPENSES!$I580</f>
        <v>0</v>
      </c>
      <c r="K580" s="803"/>
      <c r="L580" s="723"/>
      <c r="M580" s="724"/>
      <c r="N580" s="725"/>
    </row>
    <row r="581" spans="1:14" s="731" customFormat="1" ht="13.9" customHeight="1" x14ac:dyDescent="0.3">
      <c r="A581" s="837"/>
      <c r="B581" s="706"/>
      <c r="C581" s="717"/>
      <c r="D581" s="771"/>
      <c r="E581" s="745"/>
      <c r="F581" s="745"/>
      <c r="G581" s="721"/>
      <c r="H581" s="721"/>
      <c r="I581" s="721">
        <f>DEPENSES!$H581*1.2</f>
        <v>0</v>
      </c>
      <c r="J581" s="721">
        <f>DEPENSES!$H581+DEPENSES!$I581</f>
        <v>0</v>
      </c>
      <c r="K581" s="803"/>
      <c r="L581" s="723"/>
      <c r="M581" s="724"/>
      <c r="N581" s="725"/>
    </row>
    <row r="582" spans="1:14" s="731" customFormat="1" ht="23.25" customHeight="1" x14ac:dyDescent="0.3">
      <c r="A582" s="837"/>
      <c r="B582" s="706"/>
      <c r="C582" s="717"/>
      <c r="D582" s="771"/>
      <c r="E582" s="745"/>
      <c r="F582" s="745"/>
      <c r="G582" s="721"/>
      <c r="H582" s="721"/>
      <c r="I582" s="721">
        <f>DEPENSES!$H582*1.2</f>
        <v>0</v>
      </c>
      <c r="J582" s="721">
        <f>DEPENSES!$H582+DEPENSES!$I582</f>
        <v>0</v>
      </c>
      <c r="K582" s="803"/>
      <c r="L582" s="723"/>
      <c r="M582" s="724"/>
      <c r="N582" s="725"/>
    </row>
    <row r="583" spans="1:14" s="731" customFormat="1" ht="12.75" customHeight="1" x14ac:dyDescent="0.3">
      <c r="A583" s="837"/>
      <c r="B583" s="706"/>
      <c r="C583" s="717"/>
      <c r="D583" s="771"/>
      <c r="E583" s="745"/>
      <c r="F583" s="745"/>
      <c r="G583" s="721"/>
      <c r="H583" s="721"/>
      <c r="I583" s="721">
        <f>DEPENSES!$H583*1.2</f>
        <v>0</v>
      </c>
      <c r="J583" s="721">
        <f>DEPENSES!$H583+DEPENSES!$I583</f>
        <v>0</v>
      </c>
      <c r="K583" s="803"/>
      <c r="L583" s="723"/>
      <c r="M583" s="724"/>
      <c r="N583" s="725"/>
    </row>
    <row r="584" spans="1:14" s="731" customFormat="1" ht="18.75" customHeight="1" x14ac:dyDescent="0.3">
      <c r="A584" s="837"/>
      <c r="B584" s="706"/>
      <c r="C584" s="717"/>
      <c r="D584" s="771"/>
      <c r="E584" s="745"/>
      <c r="F584" s="745"/>
      <c r="G584" s="721"/>
      <c r="H584" s="721"/>
      <c r="I584" s="721">
        <f>DEPENSES!$H584*1.2</f>
        <v>0</v>
      </c>
      <c r="J584" s="721">
        <f>DEPENSES!$H584+DEPENSES!$I584</f>
        <v>0</v>
      </c>
      <c r="K584" s="803"/>
      <c r="L584" s="723"/>
      <c r="M584" s="724"/>
      <c r="N584" s="725"/>
    </row>
    <row r="585" spans="1:14" s="731" customFormat="1" ht="18.75" customHeight="1" x14ac:dyDescent="0.3">
      <c r="A585" s="837"/>
      <c r="B585" s="706"/>
      <c r="C585" s="717"/>
      <c r="D585" s="771"/>
      <c r="E585" s="745"/>
      <c r="F585" s="745"/>
      <c r="G585" s="721"/>
      <c r="H585" s="721"/>
      <c r="I585" s="721">
        <f>DEPENSES!$H585*1.2</f>
        <v>0</v>
      </c>
      <c r="J585" s="721">
        <f>DEPENSES!$H585+DEPENSES!$I585</f>
        <v>0</v>
      </c>
      <c r="K585" s="803"/>
      <c r="L585" s="723"/>
      <c r="M585" s="724"/>
      <c r="N585" s="725"/>
    </row>
    <row r="586" spans="1:14" s="731" customFormat="1" ht="21" customHeight="1" x14ac:dyDescent="0.3">
      <c r="A586" s="837"/>
      <c r="B586" s="706"/>
      <c r="C586" s="717"/>
      <c r="D586" s="771"/>
      <c r="E586" s="745"/>
      <c r="F586" s="745"/>
      <c r="G586" s="721"/>
      <c r="H586" s="721"/>
      <c r="I586" s="721">
        <f>DEPENSES!$H586*1.2</f>
        <v>0</v>
      </c>
      <c r="J586" s="721">
        <f>DEPENSES!$H586+DEPENSES!$I586</f>
        <v>0</v>
      </c>
      <c r="K586" s="803"/>
      <c r="L586" s="723"/>
      <c r="M586" s="765"/>
      <c r="N586" s="725"/>
    </row>
    <row r="587" spans="1:14" s="731" customFormat="1" ht="17.25" customHeight="1" x14ac:dyDescent="0.2">
      <c r="A587" s="837"/>
      <c r="B587" s="837"/>
      <c r="C587" s="717"/>
      <c r="D587" s="780"/>
      <c r="E587" s="838"/>
      <c r="F587" s="745"/>
      <c r="G587" s="838"/>
      <c r="H587" s="721"/>
      <c r="I587" s="721">
        <f>DEPENSES!$H587*1.2</f>
        <v>0</v>
      </c>
      <c r="J587" s="721">
        <f>DEPENSES!$H587+DEPENSES!$I587</f>
        <v>0</v>
      </c>
      <c r="K587" s="803"/>
      <c r="L587" s="723"/>
      <c r="M587" s="822"/>
      <c r="N587" s="839"/>
    </row>
    <row r="588" spans="1:14" s="731" customFormat="1" ht="21" customHeight="1" x14ac:dyDescent="0.2">
      <c r="A588" s="837"/>
      <c r="B588" s="706"/>
      <c r="C588" s="717"/>
      <c r="D588" s="771"/>
      <c r="E588" s="745"/>
      <c r="F588" s="745"/>
      <c r="G588" s="721"/>
      <c r="H588" s="721"/>
      <c r="I588" s="721">
        <f>DEPENSES!$H588*1.2</f>
        <v>0</v>
      </c>
      <c r="J588" s="721">
        <f>DEPENSES!$H588+DEPENSES!$I588</f>
        <v>0</v>
      </c>
      <c r="K588" s="803"/>
      <c r="L588" s="723"/>
      <c r="M588" s="822"/>
      <c r="N588" s="733"/>
    </row>
    <row r="589" spans="1:14" s="731" customFormat="1" ht="12.75" customHeight="1" x14ac:dyDescent="0.3">
      <c r="A589" s="837"/>
      <c r="B589" s="706"/>
      <c r="C589" s="717"/>
      <c r="D589" s="771"/>
      <c r="E589" s="745"/>
      <c r="F589" s="745"/>
      <c r="G589" s="721"/>
      <c r="H589" s="721"/>
      <c r="I589" s="721">
        <f>DEPENSES!$H589*1.2</f>
        <v>0</v>
      </c>
      <c r="J589" s="721">
        <f>DEPENSES!$H589+DEPENSES!$I589</f>
        <v>0</v>
      </c>
      <c r="K589" s="803"/>
      <c r="L589" s="723"/>
      <c r="M589" s="765"/>
      <c r="N589" s="725"/>
    </row>
    <row r="590" spans="1:14" s="731" customFormat="1" ht="18" customHeight="1" x14ac:dyDescent="0.3">
      <c r="A590" s="837"/>
      <c r="B590" s="706"/>
      <c r="C590" s="717"/>
      <c r="D590" s="780"/>
      <c r="E590" s="719"/>
      <c r="F590" s="745"/>
      <c r="G590" s="721"/>
      <c r="H590" s="721"/>
      <c r="I590" s="721">
        <f>DEPENSES!$H590*1.2</f>
        <v>0</v>
      </c>
      <c r="J590" s="721">
        <f>DEPENSES!$H590+DEPENSES!$I590</f>
        <v>0</v>
      </c>
      <c r="K590" s="803"/>
      <c r="L590" s="723"/>
      <c r="M590" s="724"/>
      <c r="N590" s="785"/>
    </row>
    <row r="591" spans="1:14" s="731" customFormat="1" ht="15.75" customHeight="1" x14ac:dyDescent="0.3">
      <c r="A591" s="837"/>
      <c r="B591" s="706"/>
      <c r="C591" s="717"/>
      <c r="D591" s="780"/>
      <c r="E591" s="719"/>
      <c r="F591" s="745"/>
      <c r="G591" s="720"/>
      <c r="H591" s="721"/>
      <c r="I591" s="721">
        <f>DEPENSES!$H591*1.2</f>
        <v>0</v>
      </c>
      <c r="J591" s="721">
        <f>DEPENSES!$H591+DEPENSES!$I591</f>
        <v>0</v>
      </c>
      <c r="K591" s="803"/>
      <c r="L591" s="723"/>
      <c r="M591" s="724"/>
      <c r="N591" s="785"/>
    </row>
    <row r="592" spans="1:14" s="731" customFormat="1" ht="13.9" customHeight="1" x14ac:dyDescent="0.3">
      <c r="A592" s="837"/>
      <c r="B592" s="706"/>
      <c r="C592" s="717"/>
      <c r="D592" s="780"/>
      <c r="E592" s="719"/>
      <c r="F592" s="745"/>
      <c r="G592" s="720"/>
      <c r="H592" s="721"/>
      <c r="I592" s="721">
        <f>DEPENSES!$H592*1.2</f>
        <v>0</v>
      </c>
      <c r="J592" s="721">
        <f>DEPENSES!$H592+DEPENSES!$I592</f>
        <v>0</v>
      </c>
      <c r="K592" s="803"/>
      <c r="L592" s="723"/>
      <c r="M592" s="724"/>
      <c r="N592" s="785"/>
    </row>
    <row r="593" spans="1:14" s="731" customFormat="1" ht="12.75" customHeight="1" x14ac:dyDescent="0.3">
      <c r="A593" s="837"/>
      <c r="B593" s="706"/>
      <c r="C593" s="717"/>
      <c r="D593" s="780"/>
      <c r="E593" s="745"/>
      <c r="F593" s="745"/>
      <c r="G593" s="721"/>
      <c r="H593" s="721"/>
      <c r="I593" s="721">
        <f>DEPENSES!$H593*1.2</f>
        <v>0</v>
      </c>
      <c r="J593" s="721">
        <f>DEPENSES!$H593+DEPENSES!$I593</f>
        <v>0</v>
      </c>
      <c r="K593" s="803"/>
      <c r="L593" s="723"/>
      <c r="M593" s="724"/>
      <c r="N593" s="725"/>
    </row>
    <row r="594" spans="1:14" s="731" customFormat="1" ht="17.25" customHeight="1" x14ac:dyDescent="0.3">
      <c r="A594" s="837"/>
      <c r="B594" s="706"/>
      <c r="C594" s="717"/>
      <c r="D594" s="771"/>
      <c r="E594" s="745"/>
      <c r="F594" s="745"/>
      <c r="G594" s="721"/>
      <c r="H594" s="721"/>
      <c r="I594" s="721">
        <f>DEPENSES!$H594*1.2</f>
        <v>0</v>
      </c>
      <c r="J594" s="721">
        <f>DEPENSES!$H594+DEPENSES!$I594</f>
        <v>0</v>
      </c>
      <c r="K594" s="803"/>
      <c r="L594" s="723"/>
      <c r="M594" s="724"/>
      <c r="N594" s="725"/>
    </row>
    <row r="595" spans="1:14" s="731" customFormat="1" ht="18.75" customHeight="1" x14ac:dyDescent="0.3">
      <c r="A595" s="837"/>
      <c r="B595" s="706"/>
      <c r="C595" s="717"/>
      <c r="D595" s="780"/>
      <c r="E595" s="719"/>
      <c r="F595" s="719"/>
      <c r="G595" s="721"/>
      <c r="H595" s="721"/>
      <c r="I595" s="721">
        <f>DEPENSES!$H595*1.2</f>
        <v>0</v>
      </c>
      <c r="J595" s="721">
        <f>DEPENSES!$H595+DEPENSES!$I595</f>
        <v>0</v>
      </c>
      <c r="K595" s="803"/>
      <c r="L595" s="723"/>
      <c r="M595" s="724"/>
      <c r="N595" s="725"/>
    </row>
    <row r="596" spans="1:14" s="731" customFormat="1" ht="15.75" customHeight="1" x14ac:dyDescent="0.3">
      <c r="A596" s="837"/>
      <c r="B596" s="706"/>
      <c r="C596" s="717"/>
      <c r="D596" s="780"/>
      <c r="E596" s="719"/>
      <c r="F596" s="745"/>
      <c r="G596" s="721"/>
      <c r="H596" s="721"/>
      <c r="I596" s="721">
        <f>DEPENSES!$H596*1.2</f>
        <v>0</v>
      </c>
      <c r="J596" s="721">
        <f>DEPENSES!$H596+DEPENSES!$I596</f>
        <v>0</v>
      </c>
      <c r="K596" s="803"/>
      <c r="L596" s="723"/>
      <c r="M596" s="724"/>
      <c r="N596" s="725"/>
    </row>
    <row r="597" spans="1:14" s="731" customFormat="1" ht="27" customHeight="1" x14ac:dyDescent="0.3">
      <c r="A597" s="837"/>
      <c r="B597" s="706"/>
      <c r="C597" s="717"/>
      <c r="D597" s="780"/>
      <c r="E597" s="719"/>
      <c r="F597" s="719"/>
      <c r="G597" s="721"/>
      <c r="H597" s="721"/>
      <c r="I597" s="721">
        <f>DEPENSES!$H597*1.2</f>
        <v>0</v>
      </c>
      <c r="J597" s="721">
        <f>DEPENSES!$H597+DEPENSES!$I597</f>
        <v>0</v>
      </c>
      <c r="K597" s="803"/>
      <c r="L597" s="723"/>
      <c r="M597" s="765"/>
      <c r="N597" s="725"/>
    </row>
    <row r="598" spans="1:14" s="731" customFormat="1" ht="23.25" customHeight="1" x14ac:dyDescent="0.3">
      <c r="A598" s="837"/>
      <c r="B598" s="706"/>
      <c r="C598" s="717"/>
      <c r="D598" s="780"/>
      <c r="E598" s="719"/>
      <c r="F598" s="719"/>
      <c r="G598" s="721"/>
      <c r="H598" s="721"/>
      <c r="I598" s="721">
        <f>DEPENSES!$H598*1.2</f>
        <v>0</v>
      </c>
      <c r="J598" s="721">
        <f>DEPENSES!$H598+DEPENSES!$I598</f>
        <v>0</v>
      </c>
      <c r="K598" s="803"/>
      <c r="L598" s="723"/>
      <c r="M598" s="773"/>
      <c r="N598" s="725"/>
    </row>
    <row r="599" spans="1:14" s="731" customFormat="1" ht="23.25" customHeight="1" x14ac:dyDescent="0.3">
      <c r="A599" s="837"/>
      <c r="B599" s="706"/>
      <c r="C599" s="717"/>
      <c r="D599" s="780"/>
      <c r="E599" s="719"/>
      <c r="F599" s="719"/>
      <c r="G599" s="721"/>
      <c r="H599" s="721"/>
      <c r="I599" s="721">
        <f>DEPENSES!$H599*1.2</f>
        <v>0</v>
      </c>
      <c r="J599" s="721">
        <f>DEPENSES!$H599+DEPENSES!$I599</f>
        <v>0</v>
      </c>
      <c r="K599" s="803"/>
      <c r="L599" s="723"/>
      <c r="M599" s="773"/>
      <c r="N599" s="725"/>
    </row>
    <row r="600" spans="1:14" s="731" customFormat="1" ht="21" customHeight="1" x14ac:dyDescent="0.3">
      <c r="A600" s="837"/>
      <c r="B600" s="706"/>
      <c r="C600" s="717"/>
      <c r="D600" s="780"/>
      <c r="E600" s="719"/>
      <c r="F600" s="719"/>
      <c r="G600" s="721"/>
      <c r="H600" s="721"/>
      <c r="I600" s="721">
        <f>DEPENSES!$H600*1.2</f>
        <v>0</v>
      </c>
      <c r="J600" s="721">
        <f>DEPENSES!$H600+DEPENSES!$I600</f>
        <v>0</v>
      </c>
      <c r="K600" s="803"/>
      <c r="L600" s="723"/>
      <c r="M600" s="773"/>
      <c r="N600" s="725"/>
    </row>
    <row r="601" spans="1:14" s="731" customFormat="1" ht="17.25" customHeight="1" x14ac:dyDescent="0.3">
      <c r="A601" s="837"/>
      <c r="B601" s="706"/>
      <c r="C601" s="717"/>
      <c r="D601" s="771"/>
      <c r="E601" s="745"/>
      <c r="F601" s="745"/>
      <c r="G601" s="721"/>
      <c r="H601" s="721"/>
      <c r="I601" s="721">
        <f>DEPENSES!$H601*1.2</f>
        <v>0</v>
      </c>
      <c r="J601" s="721">
        <f>DEPENSES!$H601+DEPENSES!$I601</f>
        <v>0</v>
      </c>
      <c r="K601" s="803"/>
      <c r="L601" s="723"/>
      <c r="M601" s="773"/>
      <c r="N601" s="725"/>
    </row>
    <row r="602" spans="1:14" s="731" customFormat="1" ht="17.25" customHeight="1" x14ac:dyDescent="0.3">
      <c r="A602" s="837"/>
      <c r="B602" s="706"/>
      <c r="C602" s="717"/>
      <c r="D602" s="718"/>
      <c r="E602" s="719"/>
      <c r="F602" s="719"/>
      <c r="G602" s="721"/>
      <c r="H602" s="721"/>
      <c r="I602" s="721">
        <f>DEPENSES!$H602*1.2</f>
        <v>0</v>
      </c>
      <c r="J602" s="721">
        <f>DEPENSES!$H602+DEPENSES!$I602</f>
        <v>0</v>
      </c>
      <c r="K602" s="803"/>
      <c r="L602" s="723"/>
      <c r="M602" s="724"/>
      <c r="N602" s="725"/>
    </row>
    <row r="603" spans="1:14" s="731" customFormat="1" ht="15" customHeight="1" x14ac:dyDescent="0.3">
      <c r="A603" s="837"/>
      <c r="B603" s="717"/>
      <c r="C603" s="717"/>
      <c r="D603" s="718"/>
      <c r="E603" s="719"/>
      <c r="F603" s="719"/>
      <c r="G603" s="840"/>
      <c r="H603" s="721"/>
      <c r="I603" s="721">
        <f>DEPENSES!$H603*1.2</f>
        <v>0</v>
      </c>
      <c r="J603" s="721">
        <f>DEPENSES!$H603+DEPENSES!$I603</f>
        <v>0</v>
      </c>
      <c r="K603" s="729"/>
      <c r="L603" s="723"/>
      <c r="M603" s="730"/>
      <c r="N603" s="725"/>
    </row>
    <row r="604" spans="1:14" s="731" customFormat="1" ht="17.25" customHeight="1" x14ac:dyDescent="0.3">
      <c r="A604" s="837"/>
      <c r="B604" s="706"/>
      <c r="C604" s="717"/>
      <c r="D604" s="718"/>
      <c r="E604" s="719"/>
      <c r="F604" s="719"/>
      <c r="G604" s="721"/>
      <c r="H604" s="721"/>
      <c r="I604" s="721">
        <f>DEPENSES!$H604*1.2</f>
        <v>0</v>
      </c>
      <c r="J604" s="721">
        <f>DEPENSES!$H604+DEPENSES!$I604</f>
        <v>0</v>
      </c>
      <c r="K604" s="803"/>
      <c r="L604" s="723"/>
      <c r="M604" s="724"/>
      <c r="N604" s="725"/>
    </row>
    <row r="605" spans="1:14" s="731" customFormat="1" ht="14.25" customHeight="1" x14ac:dyDescent="0.2">
      <c r="A605" s="837"/>
      <c r="B605" s="706"/>
      <c r="C605" s="717"/>
      <c r="D605" s="258"/>
      <c r="E605" s="719"/>
      <c r="F605" s="719"/>
      <c r="G605" s="721"/>
      <c r="H605" s="721"/>
      <c r="I605" s="721">
        <f>DEPENSES!$H605*1.2</f>
        <v>0</v>
      </c>
      <c r="J605" s="721">
        <f>DEPENSES!$H605+DEPENSES!$I605</f>
        <v>0</v>
      </c>
      <c r="K605" s="803"/>
      <c r="L605" s="723"/>
      <c r="M605" s="724"/>
      <c r="N605" s="725"/>
    </row>
    <row r="606" spans="1:14" s="766" customFormat="1" ht="16.5" x14ac:dyDescent="0.3">
      <c r="A606" s="837"/>
      <c r="B606" s="706"/>
      <c r="C606" s="717"/>
      <c r="D606" s="718"/>
      <c r="E606" s="719"/>
      <c r="F606" s="719"/>
      <c r="G606" s="721"/>
      <c r="H606" s="721"/>
      <c r="I606" s="721">
        <f>DEPENSES!$H606*1.2</f>
        <v>0</v>
      </c>
      <c r="J606" s="721">
        <f>DEPENSES!$H606+DEPENSES!$I606</f>
        <v>0</v>
      </c>
      <c r="K606" s="803"/>
      <c r="L606" s="723"/>
      <c r="M606" s="724"/>
      <c r="N606" s="725"/>
    </row>
    <row r="607" spans="1:14" s="766" customFormat="1" ht="16.5" x14ac:dyDescent="0.3">
      <c r="A607" s="837"/>
      <c r="B607" s="837"/>
      <c r="C607" s="717"/>
      <c r="D607" s="718"/>
      <c r="E607" s="719"/>
      <c r="F607" s="719"/>
      <c r="G607" s="721"/>
      <c r="H607" s="721"/>
      <c r="I607" s="721">
        <f>DEPENSES!$H607*1.2</f>
        <v>0</v>
      </c>
      <c r="J607" s="721">
        <f>DEPENSES!$H607+DEPENSES!$I607</f>
        <v>0</v>
      </c>
      <c r="K607" s="803"/>
      <c r="L607" s="723"/>
      <c r="M607" s="724"/>
      <c r="N607" s="725"/>
    </row>
    <row r="608" spans="1:14" s="731" customFormat="1" ht="13.9" customHeight="1" x14ac:dyDescent="0.3">
      <c r="A608" s="837"/>
      <c r="B608" s="706"/>
      <c r="C608" s="717"/>
      <c r="D608" s="718"/>
      <c r="E608" s="719"/>
      <c r="F608" s="719"/>
      <c r="G608" s="721"/>
      <c r="H608" s="721"/>
      <c r="I608" s="721">
        <f>DEPENSES!$H608*1.2</f>
        <v>0</v>
      </c>
      <c r="J608" s="721">
        <f>DEPENSES!$H608+DEPENSES!$I608</f>
        <v>0</v>
      </c>
      <c r="K608" s="803"/>
      <c r="L608" s="723"/>
      <c r="M608" s="724"/>
      <c r="N608" s="725"/>
    </row>
    <row r="609" spans="1:14" s="731" customFormat="1" ht="21.75" customHeight="1" x14ac:dyDescent="0.3">
      <c r="A609" s="837"/>
      <c r="B609" s="841"/>
      <c r="C609" s="717"/>
      <c r="D609" s="718"/>
      <c r="E609" s="719"/>
      <c r="F609" s="719"/>
      <c r="G609" s="721"/>
      <c r="H609" s="721"/>
      <c r="I609" s="721">
        <f>DEPENSES!$H609*1.2</f>
        <v>0</v>
      </c>
      <c r="J609" s="721">
        <f>DEPENSES!$H609+DEPENSES!$I609</f>
        <v>0</v>
      </c>
      <c r="K609" s="803"/>
      <c r="L609" s="723"/>
      <c r="M609" s="724"/>
      <c r="N609" s="725"/>
    </row>
    <row r="610" spans="1:14" s="731" customFormat="1" ht="27.75" customHeight="1" x14ac:dyDescent="0.3">
      <c r="A610" s="837"/>
      <c r="B610" s="841"/>
      <c r="C610" s="717"/>
      <c r="D610" s="718"/>
      <c r="E610" s="719"/>
      <c r="F610" s="719"/>
      <c r="G610" s="836"/>
      <c r="H610" s="721"/>
      <c r="I610" s="721">
        <f>DEPENSES!$H610*1.2</f>
        <v>0</v>
      </c>
      <c r="J610" s="721">
        <f>DEPENSES!$H610+DEPENSES!$I610</f>
        <v>0</v>
      </c>
      <c r="K610" s="803"/>
      <c r="L610" s="723"/>
      <c r="M610" s="724"/>
      <c r="N610" s="725"/>
    </row>
    <row r="611" spans="1:14" s="731" customFormat="1" ht="22.5" customHeight="1" x14ac:dyDescent="0.3">
      <c r="A611" s="837"/>
      <c r="B611" s="841"/>
      <c r="C611" s="717"/>
      <c r="D611" s="718"/>
      <c r="E611" s="719"/>
      <c r="F611" s="719"/>
      <c r="G611" s="721"/>
      <c r="H611" s="721"/>
      <c r="I611" s="721">
        <f>DEPENSES!$H611*1.2</f>
        <v>0</v>
      </c>
      <c r="J611" s="721">
        <f>DEPENSES!$H611+DEPENSES!$I611</f>
        <v>0</v>
      </c>
      <c r="K611" s="803"/>
      <c r="L611" s="723"/>
      <c r="M611" s="724"/>
      <c r="N611" s="725"/>
    </row>
    <row r="612" spans="1:14" s="731" customFormat="1" ht="25.5" customHeight="1" x14ac:dyDescent="0.2">
      <c r="A612" s="837"/>
      <c r="B612" s="717"/>
      <c r="C612" s="717"/>
      <c r="D612" s="718"/>
      <c r="E612" s="719"/>
      <c r="F612" s="719"/>
      <c r="G612" s="721"/>
      <c r="H612" s="721"/>
      <c r="I612" s="721">
        <f>DEPENSES!$H612*1.2</f>
        <v>0</v>
      </c>
      <c r="J612" s="721">
        <f>DEPENSES!$H612+DEPENSES!$I612</f>
        <v>0</v>
      </c>
      <c r="K612" s="803"/>
      <c r="L612" s="723"/>
      <c r="M612" s="822"/>
      <c r="N612" s="725"/>
    </row>
    <row r="613" spans="1:14" s="731" customFormat="1" ht="22.5" customHeight="1" x14ac:dyDescent="0.3">
      <c r="A613" s="837"/>
      <c r="B613" s="717"/>
      <c r="C613" s="717"/>
      <c r="D613" s="718"/>
      <c r="E613" s="719"/>
      <c r="F613" s="719"/>
      <c r="G613" s="721"/>
      <c r="H613" s="721"/>
      <c r="I613" s="721">
        <f>DEPENSES!$H613*1.2</f>
        <v>0</v>
      </c>
      <c r="J613" s="721">
        <f>DEPENSES!$H613+DEPENSES!$I613</f>
        <v>0</v>
      </c>
      <c r="K613" s="722"/>
      <c r="L613" s="723"/>
      <c r="M613" s="724"/>
      <c r="N613" s="725"/>
    </row>
    <row r="614" spans="1:14" s="731" customFormat="1" ht="24.75" customHeight="1" x14ac:dyDescent="0.3">
      <c r="A614" s="837"/>
      <c r="B614" s="717"/>
      <c r="C614" s="717"/>
      <c r="D614" s="718"/>
      <c r="E614" s="719"/>
      <c r="F614" s="719"/>
      <c r="G614" s="721"/>
      <c r="H614" s="721"/>
      <c r="I614" s="721">
        <f>DEPENSES!$H614*1.2</f>
        <v>0</v>
      </c>
      <c r="J614" s="721">
        <f>DEPENSES!$H614+DEPENSES!$I614</f>
        <v>0</v>
      </c>
      <c r="K614" s="803"/>
      <c r="L614" s="723"/>
      <c r="M614" s="724"/>
      <c r="N614" s="725"/>
    </row>
    <row r="615" spans="1:14" s="731" customFormat="1" ht="17.25" customHeight="1" x14ac:dyDescent="0.2">
      <c r="A615" s="837"/>
      <c r="B615" s="717"/>
      <c r="C615" s="717"/>
      <c r="D615" s="718"/>
      <c r="E615" s="719"/>
      <c r="F615" s="719"/>
      <c r="G615" s="721"/>
      <c r="H615" s="721"/>
      <c r="I615" s="721">
        <f>DEPENSES!$H615*1.2</f>
        <v>0</v>
      </c>
      <c r="J615" s="721">
        <f>DEPENSES!$H615+DEPENSES!$I615</f>
        <v>0</v>
      </c>
      <c r="K615" s="722"/>
      <c r="L615" s="723"/>
      <c r="M615" s="842"/>
      <c r="N615" s="725"/>
    </row>
    <row r="616" spans="1:14" s="731" customFormat="1" ht="26.25" customHeight="1" x14ac:dyDescent="0.2">
      <c r="A616" s="837"/>
      <c r="B616" s="717"/>
      <c r="C616" s="717"/>
      <c r="D616" s="718"/>
      <c r="E616" s="719"/>
      <c r="F616" s="719"/>
      <c r="G616" s="255"/>
      <c r="H616" s="721"/>
      <c r="I616" s="721">
        <f>DEPENSES!$H616*1.2</f>
        <v>0</v>
      </c>
      <c r="J616" s="721">
        <f>DEPENSES!$H616+DEPENSES!$I616</f>
        <v>0</v>
      </c>
      <c r="K616" s="722"/>
      <c r="L616" s="723"/>
      <c r="M616" s="842"/>
      <c r="N616" s="725"/>
    </row>
    <row r="617" spans="1:14" s="731" customFormat="1" ht="25.5" customHeight="1" x14ac:dyDescent="0.3">
      <c r="A617" s="837"/>
      <c r="B617" s="717"/>
      <c r="C617" s="717"/>
      <c r="D617" s="718"/>
      <c r="E617" s="719"/>
      <c r="F617" s="719"/>
      <c r="G617" s="721"/>
      <c r="H617" s="721"/>
      <c r="I617" s="721">
        <f>DEPENSES!$H617*1.2</f>
        <v>0</v>
      </c>
      <c r="J617" s="721">
        <f>DEPENSES!$H617+DEPENSES!$I617</f>
        <v>0</v>
      </c>
      <c r="K617" s="722"/>
      <c r="L617" s="723"/>
      <c r="M617" s="773"/>
      <c r="N617" s="725"/>
    </row>
    <row r="618" spans="1:14" s="731" customFormat="1" ht="17.25" customHeight="1" x14ac:dyDescent="0.2">
      <c r="A618" s="837"/>
      <c r="B618" s="717"/>
      <c r="C618" s="717"/>
      <c r="D618" s="718"/>
      <c r="E618" s="719"/>
      <c r="F618" s="719"/>
      <c r="G618" s="255"/>
      <c r="H618" s="721"/>
      <c r="I618" s="721">
        <f>DEPENSES!$H618*1.2</f>
        <v>0</v>
      </c>
      <c r="J618" s="721">
        <f>DEPENSES!$H618+DEPENSES!$I618</f>
        <v>0</v>
      </c>
      <c r="K618" s="803"/>
      <c r="L618" s="723"/>
      <c r="M618" s="842"/>
      <c r="N618" s="725"/>
    </row>
    <row r="619" spans="1:14" s="731" customFormat="1" ht="23.25" customHeight="1" x14ac:dyDescent="0.3">
      <c r="A619" s="837"/>
      <c r="B619" s="717"/>
      <c r="C619" s="717"/>
      <c r="D619" s="718"/>
      <c r="E619" s="719"/>
      <c r="F619" s="719"/>
      <c r="G619" s="721"/>
      <c r="H619" s="721"/>
      <c r="I619" s="721">
        <f>DEPENSES!$H619*1.2</f>
        <v>0</v>
      </c>
      <c r="J619" s="721">
        <f>DEPENSES!$H619+DEPENSES!$I619</f>
        <v>0</v>
      </c>
      <c r="K619" s="803"/>
      <c r="L619" s="723"/>
      <c r="M619" s="724"/>
      <c r="N619" s="725"/>
    </row>
    <row r="620" spans="1:14" s="731" customFormat="1" ht="24" customHeight="1" x14ac:dyDescent="0.3">
      <c r="A620" s="837"/>
      <c r="B620" s="717"/>
      <c r="C620" s="717"/>
      <c r="D620" s="718"/>
      <c r="E620" s="719"/>
      <c r="F620" s="719"/>
      <c r="G620" s="721"/>
      <c r="H620" s="721"/>
      <c r="I620" s="721">
        <f>DEPENSES!$H620*1.2</f>
        <v>0</v>
      </c>
      <c r="J620" s="721">
        <f>DEPENSES!$H620+DEPENSES!$I620</f>
        <v>0</v>
      </c>
      <c r="K620" s="717"/>
      <c r="L620" s="723"/>
      <c r="M620" s="724"/>
      <c r="N620" s="725"/>
    </row>
    <row r="621" spans="1:14" s="731" customFormat="1" ht="24.75" customHeight="1" x14ac:dyDescent="0.3">
      <c r="A621" s="837"/>
      <c r="B621" s="717"/>
      <c r="C621" s="717"/>
      <c r="D621" s="718"/>
      <c r="E621" s="719"/>
      <c r="F621" s="719"/>
      <c r="G621" s="721"/>
      <c r="H621" s="721"/>
      <c r="I621" s="721">
        <f>DEPENSES!$H621*1.2</f>
        <v>0</v>
      </c>
      <c r="J621" s="721">
        <f>DEPENSES!$H621+DEPENSES!$I621</f>
        <v>0</v>
      </c>
      <c r="K621" s="722"/>
      <c r="L621" s="723"/>
      <c r="M621" s="724"/>
      <c r="N621" s="725"/>
    </row>
    <row r="622" spans="1:14" s="731" customFormat="1" ht="21.75" customHeight="1" x14ac:dyDescent="0.3">
      <c r="A622" s="837"/>
      <c r="B622" s="717"/>
      <c r="C622" s="717"/>
      <c r="D622" s="718"/>
      <c r="E622" s="719"/>
      <c r="F622" s="719"/>
      <c r="G622" s="721"/>
      <c r="H622" s="721"/>
      <c r="I622" s="721">
        <f>DEPENSES!$H622*1.2</f>
        <v>0</v>
      </c>
      <c r="J622" s="721">
        <f>DEPENSES!$H622+DEPENSES!$I622</f>
        <v>0</v>
      </c>
      <c r="K622" s="722"/>
      <c r="L622" s="723"/>
      <c r="M622" s="773"/>
      <c r="N622" s="725"/>
    </row>
    <row r="623" spans="1:14" s="731" customFormat="1" ht="20.25" customHeight="1" x14ac:dyDescent="0.3">
      <c r="A623" s="837"/>
      <c r="B623" s="717"/>
      <c r="C623" s="717"/>
      <c r="D623" s="718"/>
      <c r="E623" s="719"/>
      <c r="F623" s="719"/>
      <c r="G623" s="721"/>
      <c r="H623" s="721"/>
      <c r="I623" s="721">
        <f>DEPENSES!$H623*1.2</f>
        <v>0</v>
      </c>
      <c r="J623" s="721">
        <f>DEPENSES!$H623+DEPENSES!$I623</f>
        <v>0</v>
      </c>
      <c r="K623" s="722"/>
      <c r="L623" s="723"/>
      <c r="M623" s="730"/>
      <c r="N623" s="725"/>
    </row>
    <row r="624" spans="1:14" s="731" customFormat="1" ht="18" customHeight="1" x14ac:dyDescent="0.3">
      <c r="A624" s="881"/>
      <c r="B624" s="837"/>
      <c r="C624" s="717"/>
      <c r="D624" s="708"/>
      <c r="E624" s="719"/>
      <c r="F624" s="719"/>
      <c r="G624" s="736"/>
      <c r="H624" s="721"/>
      <c r="I624" s="721">
        <f>DEPENSES!$H624*1.2</f>
        <v>0</v>
      </c>
      <c r="J624" s="721">
        <f>DEPENSES!$H624+DEPENSES!$I624</f>
        <v>0</v>
      </c>
      <c r="K624" s="729"/>
      <c r="L624" s="723"/>
      <c r="M624" s="730"/>
      <c r="N624" s="726"/>
    </row>
    <row r="625" spans="1:14" s="731" customFormat="1" ht="18" customHeight="1" x14ac:dyDescent="0.3">
      <c r="A625" s="835"/>
      <c r="B625" s="841"/>
      <c r="C625" s="717"/>
      <c r="D625" s="718"/>
      <c r="E625" s="719"/>
      <c r="F625" s="719"/>
      <c r="G625" s="843"/>
      <c r="H625" s="721"/>
      <c r="I625" s="721">
        <f>DEPENSES!$H625*1.2</f>
        <v>0</v>
      </c>
      <c r="J625" s="721">
        <f>DEPENSES!$H625+DEPENSES!$I625</f>
        <v>0</v>
      </c>
      <c r="K625" s="722"/>
      <c r="L625" s="723"/>
      <c r="M625" s="765"/>
      <c r="N625" s="725"/>
    </row>
    <row r="626" spans="1:14" s="731" customFormat="1" ht="21" customHeight="1" x14ac:dyDescent="0.3">
      <c r="A626" s="837"/>
      <c r="B626" s="717"/>
      <c r="C626" s="717"/>
      <c r="D626" s="718"/>
      <c r="E626" s="719"/>
      <c r="F626" s="719"/>
      <c r="G626" s="721"/>
      <c r="H626" s="721"/>
      <c r="I626" s="721">
        <f>DEPENSES!$H626*1.2</f>
        <v>0</v>
      </c>
      <c r="J626" s="721">
        <f>DEPENSES!$H626+DEPENSES!$I626</f>
        <v>0</v>
      </c>
      <c r="K626" s="722"/>
      <c r="L626" s="723"/>
      <c r="M626" s="765"/>
      <c r="N626" s="725"/>
    </row>
    <row r="627" spans="1:14" s="731" customFormat="1" ht="13.9" customHeight="1" x14ac:dyDescent="0.3">
      <c r="A627" s="837"/>
      <c r="B627" s="717"/>
      <c r="C627" s="717"/>
      <c r="D627" s="718"/>
      <c r="E627" s="719"/>
      <c r="F627" s="719"/>
      <c r="G627" s="720"/>
      <c r="H627" s="721"/>
      <c r="I627" s="721">
        <f>DEPENSES!$H627*1.2</f>
        <v>0</v>
      </c>
      <c r="J627" s="721">
        <f>DEPENSES!$H627+DEPENSES!$I627</f>
        <v>0</v>
      </c>
      <c r="K627" s="722"/>
      <c r="L627" s="723"/>
      <c r="M627" s="765"/>
      <c r="N627" s="785"/>
    </row>
    <row r="628" spans="1:14" s="731" customFormat="1" ht="16.5" customHeight="1" x14ac:dyDescent="0.3">
      <c r="A628" s="837"/>
      <c r="B628" s="837"/>
      <c r="C628" s="717"/>
      <c r="D628" s="708"/>
      <c r="E628" s="709"/>
      <c r="F628" s="719"/>
      <c r="G628" s="736"/>
      <c r="H628" s="721"/>
      <c r="I628" s="721">
        <f>DEPENSES!$H628*1.2</f>
        <v>0</v>
      </c>
      <c r="J628" s="721">
        <f>DEPENSES!$H628+DEPENSES!$I628</f>
        <v>0</v>
      </c>
      <c r="K628" s="722"/>
      <c r="L628" s="723"/>
      <c r="M628" s="765"/>
      <c r="N628" s="716"/>
    </row>
    <row r="629" spans="1:14" s="731" customFormat="1" ht="21" customHeight="1" x14ac:dyDescent="0.3">
      <c r="A629" s="837"/>
      <c r="B629" s="717"/>
      <c r="C629" s="717"/>
      <c r="D629" s="718"/>
      <c r="E629" s="719"/>
      <c r="F629" s="719"/>
      <c r="G629" s="720"/>
      <c r="H629" s="721"/>
      <c r="I629" s="721">
        <f>DEPENSES!$H629*1.2</f>
        <v>0</v>
      </c>
      <c r="J629" s="721">
        <f>DEPENSES!$H629+DEPENSES!$I629</f>
        <v>0</v>
      </c>
      <c r="K629" s="722"/>
      <c r="L629" s="723"/>
      <c r="M629" s="765"/>
      <c r="N629" s="785"/>
    </row>
    <row r="630" spans="1:14" s="731" customFormat="1" ht="18.75" customHeight="1" x14ac:dyDescent="0.3">
      <c r="A630" s="837"/>
      <c r="B630" s="717"/>
      <c r="C630" s="717"/>
      <c r="D630" s="718"/>
      <c r="E630" s="719"/>
      <c r="F630" s="719"/>
      <c r="G630" s="721"/>
      <c r="H630" s="721"/>
      <c r="I630" s="721">
        <f>DEPENSES!$H630*1.2</f>
        <v>0</v>
      </c>
      <c r="J630" s="721">
        <f>DEPENSES!$H630+DEPENSES!$I630</f>
        <v>0</v>
      </c>
      <c r="K630" s="722"/>
      <c r="L630" s="723"/>
      <c r="M630" s="765"/>
      <c r="N630" s="785"/>
    </row>
    <row r="631" spans="1:14" s="731" customFormat="1" ht="23.25" customHeight="1" x14ac:dyDescent="0.3">
      <c r="A631" s="837"/>
      <c r="B631" s="717"/>
      <c r="C631" s="717"/>
      <c r="D631" s="718"/>
      <c r="E631" s="719"/>
      <c r="F631" s="719"/>
      <c r="G631" s="804"/>
      <c r="H631" s="721"/>
      <c r="I631" s="721">
        <f>DEPENSES!$H631*1.2</f>
        <v>0</v>
      </c>
      <c r="J631" s="721">
        <f>DEPENSES!$H631+DEPENSES!$I631</f>
        <v>0</v>
      </c>
      <c r="K631" s="722"/>
      <c r="L631" s="723"/>
      <c r="M631" s="765"/>
      <c r="N631" s="725"/>
    </row>
    <row r="632" spans="1:14" s="731" customFormat="1" ht="23.25" customHeight="1" x14ac:dyDescent="0.2">
      <c r="A632" s="837"/>
      <c r="B632" s="841"/>
      <c r="C632" s="717"/>
      <c r="D632" s="718"/>
      <c r="E632" s="719"/>
      <c r="F632" s="719"/>
      <c r="G632" s="844"/>
      <c r="H632" s="721"/>
      <c r="I632" s="721">
        <f>DEPENSES!$H632*1.2</f>
        <v>0</v>
      </c>
      <c r="J632" s="721">
        <f>DEPENSES!$H632+DEPENSES!$I632</f>
        <v>0</v>
      </c>
      <c r="K632" s="722"/>
      <c r="L632" s="723"/>
      <c r="M632" s="724"/>
      <c r="N632" s="725"/>
    </row>
    <row r="633" spans="1:14" s="731" customFormat="1" ht="20.25" customHeight="1" x14ac:dyDescent="0.3">
      <c r="A633" s="837"/>
      <c r="B633" s="717"/>
      <c r="C633" s="717"/>
      <c r="D633" s="718"/>
      <c r="E633" s="719"/>
      <c r="F633" s="719"/>
      <c r="G633" s="721"/>
      <c r="H633" s="721"/>
      <c r="I633" s="721">
        <f>DEPENSES!$H633*1.2</f>
        <v>0</v>
      </c>
      <c r="J633" s="721">
        <f>DEPENSES!$H633+DEPENSES!$I633</f>
        <v>0</v>
      </c>
      <c r="K633" s="722"/>
      <c r="L633" s="723"/>
      <c r="M633" s="724"/>
      <c r="N633" s="725"/>
    </row>
    <row r="634" spans="1:14" s="731" customFormat="1" ht="22.5" customHeight="1" x14ac:dyDescent="0.3">
      <c r="A634" s="837"/>
      <c r="B634" s="717"/>
      <c r="C634" s="717"/>
      <c r="D634" s="718"/>
      <c r="E634" s="719"/>
      <c r="F634" s="719"/>
      <c r="G634" s="778"/>
      <c r="H634" s="721"/>
      <c r="I634" s="721">
        <f>DEPENSES!$H634*1.2</f>
        <v>0</v>
      </c>
      <c r="J634" s="721">
        <f>DEPENSES!$H634+DEPENSES!$I634</f>
        <v>0</v>
      </c>
      <c r="K634" s="722"/>
      <c r="L634" s="723"/>
      <c r="M634" s="765"/>
      <c r="N634" s="725"/>
    </row>
    <row r="635" spans="1:14" s="731" customFormat="1" ht="18.75" customHeight="1" x14ac:dyDescent="0.3">
      <c r="A635" s="837"/>
      <c r="B635" s="717"/>
      <c r="C635" s="717"/>
      <c r="D635" s="718"/>
      <c r="E635" s="719"/>
      <c r="F635" s="719"/>
      <c r="G635" s="778"/>
      <c r="H635" s="721"/>
      <c r="I635" s="721">
        <f>DEPENSES!$H635*1.2</f>
        <v>0</v>
      </c>
      <c r="J635" s="721">
        <f>DEPENSES!$H635+DEPENSES!$I635</f>
        <v>0</v>
      </c>
      <c r="K635" s="722"/>
      <c r="L635" s="723"/>
      <c r="M635" s="765"/>
      <c r="N635" s="725"/>
    </row>
    <row r="636" spans="1:14" s="731" customFormat="1" ht="26.25" customHeight="1" x14ac:dyDescent="0.3">
      <c r="A636" s="837"/>
      <c r="B636" s="717"/>
      <c r="C636" s="717"/>
      <c r="D636" s="718"/>
      <c r="E636" s="719"/>
      <c r="F636" s="719"/>
      <c r="G636" s="721"/>
      <c r="H636" s="721"/>
      <c r="I636" s="721">
        <f>DEPENSES!$H636*1.2</f>
        <v>0</v>
      </c>
      <c r="J636" s="721">
        <f>DEPENSES!$H636+DEPENSES!$I636</f>
        <v>0</v>
      </c>
      <c r="K636" s="803"/>
      <c r="L636" s="723"/>
      <c r="M636" s="845"/>
      <c r="N636" s="725"/>
    </row>
    <row r="637" spans="1:14" s="731" customFormat="1" ht="25.5" customHeight="1" x14ac:dyDescent="0.3">
      <c r="A637" s="837"/>
      <c r="B637" s="717"/>
      <c r="C637" s="717"/>
      <c r="D637" s="718"/>
      <c r="E637" s="719"/>
      <c r="F637" s="719"/>
      <c r="G637" s="721"/>
      <c r="H637" s="721"/>
      <c r="I637" s="721">
        <f>DEPENSES!$H637*1.2</f>
        <v>0</v>
      </c>
      <c r="J637" s="721">
        <f>DEPENSES!$H637+DEPENSES!$I637</f>
        <v>0</v>
      </c>
      <c r="K637" s="722"/>
      <c r="L637" s="723"/>
      <c r="M637" s="725"/>
      <c r="N637" s="725"/>
    </row>
    <row r="638" spans="1:14" s="846" customFormat="1" ht="21" customHeight="1" x14ac:dyDescent="0.3">
      <c r="A638" s="837"/>
      <c r="B638" s="717"/>
      <c r="C638" s="717"/>
      <c r="D638" s="718"/>
      <c r="E638" s="719"/>
      <c r="F638" s="719"/>
      <c r="G638" s="721"/>
      <c r="H638" s="721"/>
      <c r="I638" s="721">
        <f>DEPENSES!$H638*1.2</f>
        <v>0</v>
      </c>
      <c r="J638" s="721">
        <f>DEPENSES!$H638+DEPENSES!$I638</f>
        <v>0</v>
      </c>
      <c r="K638" s="722"/>
      <c r="L638" s="723"/>
      <c r="M638" s="725"/>
      <c r="N638" s="725"/>
    </row>
    <row r="639" spans="1:14" s="846" customFormat="1" ht="24" customHeight="1" x14ac:dyDescent="0.3">
      <c r="A639" s="837"/>
      <c r="B639" s="837"/>
      <c r="C639" s="717"/>
      <c r="D639" s="718"/>
      <c r="E639" s="719"/>
      <c r="F639" s="719"/>
      <c r="G639" s="736"/>
      <c r="H639" s="721"/>
      <c r="I639" s="721">
        <f>DEPENSES!$H639*1.2</f>
        <v>0</v>
      </c>
      <c r="J639" s="721">
        <f>DEPENSES!$H639+DEPENSES!$I639</f>
        <v>0</v>
      </c>
      <c r="K639" s="722"/>
      <c r="L639" s="723"/>
      <c r="M639" s="730"/>
      <c r="N639" s="726"/>
    </row>
    <row r="640" spans="1:14" s="846" customFormat="1" ht="13.9" customHeight="1" x14ac:dyDescent="0.3">
      <c r="A640" s="837"/>
      <c r="B640" s="717"/>
      <c r="C640" s="717"/>
      <c r="D640" s="718"/>
      <c r="E640" s="719"/>
      <c r="F640" s="719"/>
      <c r="G640" s="721"/>
      <c r="H640" s="721"/>
      <c r="I640" s="721">
        <f>DEPENSES!$H640*1.2</f>
        <v>0</v>
      </c>
      <c r="J640" s="721">
        <f>DEPENSES!$H640+DEPENSES!$I640</f>
        <v>0</v>
      </c>
      <c r="K640" s="722"/>
      <c r="L640" s="723"/>
      <c r="M640" s="725"/>
      <c r="N640" s="725"/>
    </row>
    <row r="641" spans="1:14" s="846" customFormat="1" ht="24.75" customHeight="1" x14ac:dyDescent="0.3">
      <c r="A641" s="837"/>
      <c r="B641" s="717"/>
      <c r="C641" s="717"/>
      <c r="D641" s="718"/>
      <c r="E641" s="719"/>
      <c r="F641" s="719"/>
      <c r="G641" s="721"/>
      <c r="H641" s="721"/>
      <c r="I641" s="721">
        <f>DEPENSES!$H641*1.2</f>
        <v>0</v>
      </c>
      <c r="J641" s="721">
        <f>DEPENSES!$H641+DEPENSES!$I641</f>
        <v>0</v>
      </c>
      <c r="K641" s="722"/>
      <c r="L641" s="723"/>
      <c r="M641" s="725"/>
      <c r="N641" s="725"/>
    </row>
    <row r="642" spans="1:14" s="846" customFormat="1" ht="29.25" customHeight="1" x14ac:dyDescent="0.3">
      <c r="A642" s="837"/>
      <c r="B642" s="717"/>
      <c r="C642" s="717"/>
      <c r="D642" s="718"/>
      <c r="E642" s="719"/>
      <c r="F642" s="719"/>
      <c r="G642" s="720"/>
      <c r="H642" s="721"/>
      <c r="I642" s="721">
        <f>DEPENSES!$H642*1.2</f>
        <v>0</v>
      </c>
      <c r="J642" s="721">
        <f>DEPENSES!$H642+DEPENSES!$I642</f>
        <v>0</v>
      </c>
      <c r="K642" s="722"/>
      <c r="L642" s="723"/>
      <c r="M642" s="765"/>
      <c r="N642" s="785"/>
    </row>
    <row r="643" spans="1:14" s="846" customFormat="1" ht="17.25" customHeight="1" x14ac:dyDescent="0.3">
      <c r="A643" s="837"/>
      <c r="B643" s="717"/>
      <c r="C643" s="717"/>
      <c r="D643" s="718"/>
      <c r="E643" s="719"/>
      <c r="F643" s="719"/>
      <c r="G643" s="721"/>
      <c r="H643" s="721"/>
      <c r="I643" s="721">
        <f>DEPENSES!$H643*1.2</f>
        <v>0</v>
      </c>
      <c r="J643" s="721">
        <f>DEPENSES!$H643+DEPENSES!$I643</f>
        <v>0</v>
      </c>
      <c r="K643" s="722"/>
      <c r="L643" s="723"/>
      <c r="M643" s="765"/>
      <c r="N643" s="725"/>
    </row>
    <row r="644" spans="1:14" s="846" customFormat="1" ht="20.25" customHeight="1" x14ac:dyDescent="0.3">
      <c r="A644" s="837"/>
      <c r="B644" s="717"/>
      <c r="C644" s="717"/>
      <c r="D644" s="718"/>
      <c r="E644" s="719"/>
      <c r="F644" s="719"/>
      <c r="G644" s="721"/>
      <c r="H644" s="721"/>
      <c r="I644" s="721">
        <f>DEPENSES!$H644*1.2</f>
        <v>0</v>
      </c>
      <c r="J644" s="721">
        <f>DEPENSES!$H644+DEPENSES!$I644</f>
        <v>0</v>
      </c>
      <c r="K644" s="722"/>
      <c r="L644" s="723"/>
      <c r="M644" s="724"/>
      <c r="N644" s="737"/>
    </row>
    <row r="645" spans="1:14" s="846" customFormat="1" ht="26.25" customHeight="1" x14ac:dyDescent="0.2">
      <c r="A645" s="837"/>
      <c r="B645" s="717"/>
      <c r="C645" s="717"/>
      <c r="D645" s="718"/>
      <c r="E645" s="719"/>
      <c r="F645" s="719"/>
      <c r="G645" s="733"/>
      <c r="H645" s="721"/>
      <c r="I645" s="721">
        <f>DEPENSES!$H645*1.2</f>
        <v>0</v>
      </c>
      <c r="J645" s="721">
        <f>DEPENSES!$H645+DEPENSES!$I645</f>
        <v>0</v>
      </c>
      <c r="K645" s="722"/>
      <c r="L645" s="723"/>
      <c r="M645" s="724"/>
      <c r="N645" s="725"/>
    </row>
    <row r="646" spans="1:14" s="846" customFormat="1" ht="24" customHeight="1" x14ac:dyDescent="0.3">
      <c r="A646" s="837"/>
      <c r="B646" s="717"/>
      <c r="C646" s="717"/>
      <c r="D646" s="718"/>
      <c r="E646" s="719"/>
      <c r="F646" s="719"/>
      <c r="G646" s="721"/>
      <c r="H646" s="721"/>
      <c r="I646" s="721">
        <f>DEPENSES!$H646*1.2</f>
        <v>0</v>
      </c>
      <c r="J646" s="721">
        <f>DEPENSES!$H646+DEPENSES!$I646</f>
        <v>0</v>
      </c>
      <c r="K646" s="722"/>
      <c r="L646" s="723"/>
      <c r="M646" s="724"/>
      <c r="N646" s="725"/>
    </row>
    <row r="647" spans="1:14" s="846" customFormat="1" ht="21" customHeight="1" x14ac:dyDescent="0.3">
      <c r="A647" s="837"/>
      <c r="B647" s="717"/>
      <c r="C647" s="717"/>
      <c r="D647" s="718"/>
      <c r="E647" s="719"/>
      <c r="F647" s="719"/>
      <c r="G647" s="721"/>
      <c r="H647" s="721"/>
      <c r="I647" s="721">
        <f>DEPENSES!$H647*1.2</f>
        <v>0</v>
      </c>
      <c r="J647" s="721">
        <f>DEPENSES!$H647+DEPENSES!$I647</f>
        <v>0</v>
      </c>
      <c r="K647" s="722"/>
      <c r="L647" s="723"/>
      <c r="M647" s="724"/>
      <c r="N647" s="725"/>
    </row>
    <row r="648" spans="1:14" s="846" customFormat="1" ht="27" customHeight="1" x14ac:dyDescent="0.2">
      <c r="A648" s="837"/>
      <c r="B648" s="706"/>
      <c r="C648" s="717"/>
      <c r="D648" s="771"/>
      <c r="E648" s="745"/>
      <c r="F648" s="745"/>
      <c r="G648" s="794"/>
      <c r="H648" s="721"/>
      <c r="I648" s="721">
        <f>DEPENSES!$H648*1.2</f>
        <v>0</v>
      </c>
      <c r="J648" s="721">
        <f>DEPENSES!$H648+DEPENSES!$I648</f>
        <v>0</v>
      </c>
      <c r="K648" s="803"/>
      <c r="L648" s="723"/>
      <c r="M648" s="819"/>
      <c r="N648" s="803"/>
    </row>
    <row r="649" spans="1:14" s="846" customFormat="1" ht="23.25" customHeight="1" x14ac:dyDescent="0.2">
      <c r="A649" s="837"/>
      <c r="B649" s="706"/>
      <c r="C649" s="717"/>
      <c r="D649" s="771"/>
      <c r="E649" s="745"/>
      <c r="F649" s="745"/>
      <c r="G649" s="823"/>
      <c r="H649" s="721"/>
      <c r="I649" s="721">
        <f>DEPENSES!$H649*1.2</f>
        <v>0</v>
      </c>
      <c r="J649" s="721">
        <f>DEPENSES!$H649+DEPENSES!$I649</f>
        <v>0</v>
      </c>
      <c r="K649" s="805"/>
      <c r="L649" s="723"/>
      <c r="M649" s="819"/>
      <c r="N649" s="737"/>
    </row>
    <row r="650" spans="1:14" s="846" customFormat="1" ht="18.75" customHeight="1" x14ac:dyDescent="0.3">
      <c r="A650" s="837"/>
      <c r="B650" s="717"/>
      <c r="C650" s="717"/>
      <c r="D650" s="718"/>
      <c r="E650" s="719"/>
      <c r="F650" s="719"/>
      <c r="G650" s="721"/>
      <c r="H650" s="721"/>
      <c r="I650" s="721">
        <f>DEPENSES!$H650*1.2</f>
        <v>0</v>
      </c>
      <c r="J650" s="721">
        <f>DEPENSES!$H650+DEPENSES!$I650</f>
        <v>0</v>
      </c>
      <c r="K650" s="722"/>
      <c r="L650" s="723"/>
      <c r="M650" s="724"/>
      <c r="N650" s="737"/>
    </row>
    <row r="651" spans="1:14" s="846" customFormat="1" ht="13.5" customHeight="1" x14ac:dyDescent="0.3">
      <c r="A651" s="837"/>
      <c r="B651" s="717"/>
      <c r="C651" s="717"/>
      <c r="D651" s="718"/>
      <c r="E651" s="719"/>
      <c r="F651" s="719"/>
      <c r="G651" s="738"/>
      <c r="H651" s="721"/>
      <c r="I651" s="721">
        <f>DEPENSES!$H651*1.2</f>
        <v>0</v>
      </c>
      <c r="J651" s="721">
        <f>DEPENSES!$H651+DEPENSES!$I651</f>
        <v>0</v>
      </c>
      <c r="K651" s="722"/>
      <c r="L651" s="723"/>
      <c r="M651" s="765"/>
      <c r="N651" s="725"/>
    </row>
    <row r="652" spans="1:14" ht="21" customHeight="1" x14ac:dyDescent="0.3">
      <c r="A652" s="837"/>
      <c r="B652" s="717"/>
      <c r="C652" s="717"/>
      <c r="D652" s="718"/>
      <c r="E652" s="719"/>
      <c r="F652" s="719"/>
      <c r="G652" s="738"/>
      <c r="H652" s="721"/>
      <c r="I652" s="721">
        <f>DEPENSES!$H652*1.2</f>
        <v>0</v>
      </c>
      <c r="J652" s="721">
        <f>DEPENSES!$H652+DEPENSES!$I652</f>
        <v>0</v>
      </c>
      <c r="K652" s="722"/>
      <c r="L652" s="723"/>
      <c r="M652" s="724"/>
      <c r="N652" s="737"/>
    </row>
    <row r="653" spans="1:14" ht="21" customHeight="1" x14ac:dyDescent="0.3">
      <c r="A653" s="837"/>
      <c r="B653" s="717"/>
      <c r="C653" s="717"/>
      <c r="D653" s="718"/>
      <c r="E653" s="719"/>
      <c r="F653" s="719"/>
      <c r="G653" s="727"/>
      <c r="H653" s="721"/>
      <c r="I653" s="721">
        <f>DEPENSES!$H653*1.2</f>
        <v>0</v>
      </c>
      <c r="J653" s="721">
        <f>DEPENSES!$H653+DEPENSES!$I653</f>
        <v>0</v>
      </c>
      <c r="K653" s="722"/>
      <c r="L653" s="723"/>
      <c r="M653" s="730"/>
      <c r="N653" s="736"/>
    </row>
    <row r="654" spans="1:14" ht="18" customHeight="1" x14ac:dyDescent="0.3">
      <c r="A654" s="837"/>
      <c r="B654" s="717"/>
      <c r="C654" s="717"/>
      <c r="D654" s="718"/>
      <c r="E654" s="719"/>
      <c r="F654" s="719"/>
      <c r="G654" s="738"/>
      <c r="H654" s="721"/>
      <c r="I654" s="721">
        <f>DEPENSES!$H654*1.2</f>
        <v>0</v>
      </c>
      <c r="J654" s="721">
        <f>DEPENSES!$H654+DEPENSES!$I654</f>
        <v>0</v>
      </c>
      <c r="K654" s="722"/>
      <c r="L654" s="723"/>
      <c r="M654" s="724"/>
      <c r="N654" s="737"/>
    </row>
    <row r="655" spans="1:14" ht="16.5" customHeight="1" x14ac:dyDescent="0.2">
      <c r="A655" s="837"/>
      <c r="B655" s="717"/>
      <c r="C655" s="717"/>
      <c r="D655" s="718"/>
      <c r="E655" s="719"/>
      <c r="F655" s="719"/>
      <c r="G655" s="794"/>
      <c r="H655" s="721"/>
      <c r="I655" s="721">
        <f>DEPENSES!$H655*1.2</f>
        <v>0</v>
      </c>
      <c r="J655" s="721">
        <f>DEPENSES!$H655+DEPENSES!$I655</f>
        <v>0</v>
      </c>
      <c r="K655" s="722"/>
      <c r="L655" s="723"/>
      <c r="M655" s="765"/>
      <c r="N655" s="725"/>
    </row>
    <row r="656" spans="1:14" ht="16.5" customHeight="1" x14ac:dyDescent="0.3">
      <c r="A656" s="837"/>
      <c r="B656" s="717"/>
      <c r="C656" s="717"/>
      <c r="D656" s="718"/>
      <c r="E656" s="719"/>
      <c r="F656" s="719"/>
      <c r="G656" s="738"/>
      <c r="H656" s="721"/>
      <c r="I656" s="721">
        <f>DEPENSES!$H656*1.2</f>
        <v>0</v>
      </c>
      <c r="J656" s="721">
        <f>DEPENSES!$H656+DEPENSES!$I656</f>
        <v>0</v>
      </c>
      <c r="K656" s="722"/>
      <c r="L656" s="723"/>
      <c r="M656" s="765"/>
      <c r="N656" s="725"/>
    </row>
    <row r="657" spans="1:14" ht="16.5" customHeight="1" x14ac:dyDescent="0.3">
      <c r="A657" s="837"/>
      <c r="B657" s="717"/>
      <c r="C657" s="717"/>
      <c r="D657" s="718"/>
      <c r="E657" s="719"/>
      <c r="F657" s="719"/>
      <c r="G657" s="738"/>
      <c r="H657" s="721"/>
      <c r="I657" s="721">
        <f>DEPENSES!$H657*1.2</f>
        <v>0</v>
      </c>
      <c r="J657" s="721">
        <f>DEPENSES!$H657+DEPENSES!$I657</f>
        <v>0</v>
      </c>
      <c r="K657" s="722"/>
      <c r="L657" s="723"/>
      <c r="M657" s="724"/>
      <c r="N657" s="737"/>
    </row>
    <row r="658" spans="1:14" ht="16.5" customHeight="1" x14ac:dyDescent="0.3">
      <c r="A658" s="837"/>
      <c r="B658" s="717"/>
      <c r="C658" s="717"/>
      <c r="D658" s="718"/>
      <c r="E658" s="719"/>
      <c r="F658" s="719"/>
      <c r="G658" s="738"/>
      <c r="H658" s="721"/>
      <c r="I658" s="721">
        <f>DEPENSES!$H658*1.2</f>
        <v>0</v>
      </c>
      <c r="J658" s="721">
        <f>DEPENSES!$H658+DEPENSES!$I658</f>
        <v>0</v>
      </c>
      <c r="K658" s="722"/>
      <c r="L658" s="723"/>
      <c r="M658" s="724"/>
      <c r="N658" s="725"/>
    </row>
    <row r="659" spans="1:14" ht="16.5" customHeight="1" x14ac:dyDescent="0.3">
      <c r="A659" s="837"/>
      <c r="B659" s="717"/>
      <c r="C659" s="717"/>
      <c r="D659" s="718"/>
      <c r="E659" s="719"/>
      <c r="F659" s="719"/>
      <c r="G659" s="738"/>
      <c r="H659" s="721"/>
      <c r="I659" s="721">
        <f>DEPENSES!$H659*1.2</f>
        <v>0</v>
      </c>
      <c r="J659" s="721">
        <f>DEPENSES!$H659+DEPENSES!$I659</f>
        <v>0</v>
      </c>
      <c r="K659" s="722"/>
      <c r="L659" s="723"/>
      <c r="M659" s="724"/>
      <c r="N659" s="725"/>
    </row>
    <row r="660" spans="1:14" ht="16.5" customHeight="1" x14ac:dyDescent="0.3">
      <c r="A660" s="837"/>
      <c r="B660" s="717"/>
      <c r="C660" s="717"/>
      <c r="D660" s="718"/>
      <c r="E660" s="719"/>
      <c r="F660" s="719"/>
      <c r="G660" s="721"/>
      <c r="H660" s="721"/>
      <c r="I660" s="721">
        <f>DEPENSES!$H660*1.2</f>
        <v>0</v>
      </c>
      <c r="J660" s="721">
        <f>DEPENSES!$H660+DEPENSES!$I660</f>
        <v>0</v>
      </c>
      <c r="K660" s="722"/>
      <c r="L660" s="723"/>
      <c r="M660" s="724"/>
      <c r="N660" s="725"/>
    </row>
    <row r="661" spans="1:14" ht="13.9" customHeight="1" x14ac:dyDescent="0.3">
      <c r="A661" s="837"/>
      <c r="B661" s="717"/>
      <c r="C661" s="717"/>
      <c r="D661" s="718"/>
      <c r="E661" s="719"/>
      <c r="F661" s="719"/>
      <c r="G661" s="721"/>
      <c r="H661" s="721"/>
      <c r="I661" s="721">
        <f>DEPENSES!$H661*1.2</f>
        <v>0</v>
      </c>
      <c r="J661" s="721">
        <f>DEPENSES!$H661+DEPENSES!$I661</f>
        <v>0</v>
      </c>
      <c r="K661" s="722"/>
      <c r="L661" s="723"/>
      <c r="M661" s="724"/>
      <c r="N661" s="725"/>
    </row>
    <row r="662" spans="1:14" ht="31.5" customHeight="1" x14ac:dyDescent="0.3">
      <c r="A662" s="837"/>
      <c r="B662" s="717"/>
      <c r="C662" s="717"/>
      <c r="D662" s="718"/>
      <c r="E662" s="719"/>
      <c r="F662" s="719"/>
      <c r="G662" s="720"/>
      <c r="H662" s="721"/>
      <c r="I662" s="721">
        <f>DEPENSES!$H662*1.2</f>
        <v>0</v>
      </c>
      <c r="J662" s="721">
        <f>DEPENSES!$H662+DEPENSES!$I662</f>
        <v>0</v>
      </c>
      <c r="K662" s="722"/>
      <c r="L662" s="723"/>
      <c r="M662" s="793"/>
      <c r="N662" s="785"/>
    </row>
    <row r="663" spans="1:14" ht="12.75" x14ac:dyDescent="0.3">
      <c r="A663" s="837"/>
      <c r="B663" s="717"/>
      <c r="C663" s="717"/>
      <c r="D663" s="718"/>
      <c r="E663" s="719"/>
      <c r="F663" s="719"/>
      <c r="G663" s="721"/>
      <c r="H663" s="721"/>
      <c r="I663" s="721">
        <f>DEPENSES!$H663*1.2</f>
        <v>0</v>
      </c>
      <c r="J663" s="721">
        <f>DEPENSES!$H663+DEPENSES!$I663</f>
        <v>0</v>
      </c>
      <c r="K663" s="722"/>
      <c r="L663" s="723"/>
      <c r="M663" s="724"/>
      <c r="N663" s="725"/>
    </row>
    <row r="664" spans="1:14" ht="17.25" customHeight="1" x14ac:dyDescent="0.3">
      <c r="A664" s="837"/>
      <c r="B664" s="717"/>
      <c r="C664" s="717"/>
      <c r="D664" s="718"/>
      <c r="E664" s="719"/>
      <c r="F664" s="719"/>
      <c r="G664" s="721"/>
      <c r="H664" s="721"/>
      <c r="I664" s="721">
        <f>DEPENSES!$H664*1.2</f>
        <v>0</v>
      </c>
      <c r="J664" s="721">
        <f>DEPENSES!$H664+DEPENSES!$I664</f>
        <v>0</v>
      </c>
      <c r="K664" s="722"/>
      <c r="L664" s="723"/>
      <c r="M664" s="724"/>
      <c r="N664" s="725"/>
    </row>
    <row r="665" spans="1:14" ht="12.75" x14ac:dyDescent="0.3">
      <c r="A665" s="837"/>
      <c r="B665" s="717"/>
      <c r="C665" s="717"/>
      <c r="D665" s="718"/>
      <c r="E665" s="719"/>
      <c r="F665" s="719"/>
      <c r="G665" s="721"/>
      <c r="H665" s="721"/>
      <c r="I665" s="721">
        <f>DEPENSES!$H665*1.2</f>
        <v>0</v>
      </c>
      <c r="J665" s="721">
        <f>DEPENSES!$H665+DEPENSES!$I665</f>
        <v>0</v>
      </c>
      <c r="K665" s="722"/>
      <c r="L665" s="723"/>
      <c r="M665" s="724"/>
      <c r="N665" s="725"/>
    </row>
    <row r="666" spans="1:14" ht="13.9" customHeight="1" x14ac:dyDescent="0.3">
      <c r="A666" s="837"/>
      <c r="B666" s="717"/>
      <c r="C666" s="717"/>
      <c r="D666" s="718"/>
      <c r="E666" s="719"/>
      <c r="F666" s="719"/>
      <c r="G666" s="738"/>
      <c r="H666" s="721"/>
      <c r="I666" s="721">
        <f>DEPENSES!$H666*1.2</f>
        <v>0</v>
      </c>
      <c r="J666" s="721">
        <f>DEPENSES!$H666+DEPENSES!$I666</f>
        <v>0</v>
      </c>
      <c r="K666" s="722"/>
      <c r="L666" s="723"/>
      <c r="M666" s="765"/>
      <c r="N666" s="725"/>
    </row>
    <row r="667" spans="1:14" ht="18" customHeight="1" x14ac:dyDescent="0.3">
      <c r="A667" s="837"/>
      <c r="B667" s="706"/>
      <c r="C667" s="717"/>
      <c r="D667" s="718"/>
      <c r="E667" s="719"/>
      <c r="F667" s="719"/>
      <c r="G667" s="721"/>
      <c r="H667" s="721"/>
      <c r="I667" s="721">
        <f>DEPENSES!$H667*1.2</f>
        <v>0</v>
      </c>
      <c r="J667" s="721">
        <f>DEPENSES!$H667+DEPENSES!$I667</f>
        <v>0</v>
      </c>
      <c r="K667" s="722"/>
      <c r="L667" s="723"/>
      <c r="M667" s="724"/>
      <c r="N667" s="725"/>
    </row>
    <row r="668" spans="1:14" ht="17.25" customHeight="1" x14ac:dyDescent="0.3">
      <c r="A668" s="837"/>
      <c r="B668" s="717"/>
      <c r="C668" s="717"/>
      <c r="D668" s="718"/>
      <c r="E668" s="719"/>
      <c r="F668" s="719"/>
      <c r="G668" s="721"/>
      <c r="H668" s="721"/>
      <c r="I668" s="721">
        <f>DEPENSES!$H668*1.2</f>
        <v>0</v>
      </c>
      <c r="J668" s="721">
        <f>DEPENSES!$H668+DEPENSES!$I668</f>
        <v>0</v>
      </c>
      <c r="K668" s="722"/>
      <c r="L668" s="723"/>
      <c r="M668" s="724"/>
      <c r="N668" s="725"/>
    </row>
    <row r="669" spans="1:14" ht="17.25" customHeight="1" x14ac:dyDescent="0.3">
      <c r="A669" s="837"/>
      <c r="B669" s="706"/>
      <c r="C669" s="717"/>
      <c r="D669" s="718"/>
      <c r="E669" s="719"/>
      <c r="F669" s="719"/>
      <c r="G669" s="721"/>
      <c r="H669" s="721"/>
      <c r="I669" s="721">
        <f>DEPENSES!$H669*1.2</f>
        <v>0</v>
      </c>
      <c r="J669" s="721">
        <f>DEPENSES!$H669+DEPENSES!$I669</f>
        <v>0</v>
      </c>
      <c r="K669" s="722"/>
      <c r="L669" s="723"/>
      <c r="M669" s="730"/>
      <c r="N669" s="726"/>
    </row>
    <row r="670" spans="1:14" ht="22.5" customHeight="1" x14ac:dyDescent="0.2">
      <c r="A670" s="837"/>
      <c r="B670" s="717"/>
      <c r="C670" s="717"/>
      <c r="D670" s="718"/>
      <c r="E670" s="719"/>
      <c r="F670" s="719"/>
      <c r="G670" s="838"/>
      <c r="H670" s="721"/>
      <c r="I670" s="721">
        <f>DEPENSES!$H670*1.2</f>
        <v>0</v>
      </c>
      <c r="J670" s="721">
        <f>DEPENSES!$H670+DEPENSES!$I670</f>
        <v>0</v>
      </c>
      <c r="K670" s="722"/>
      <c r="L670" s="723"/>
      <c r="M670" s="724"/>
      <c r="N670" s="725"/>
    </row>
    <row r="671" spans="1:14" ht="24.75" customHeight="1" x14ac:dyDescent="0.2">
      <c r="A671" s="837"/>
      <c r="B671" s="717"/>
      <c r="C671" s="717"/>
      <c r="D671" s="718"/>
      <c r="E671" s="719"/>
      <c r="F671" s="719"/>
      <c r="G671" s="838"/>
      <c r="H671" s="721"/>
      <c r="I671" s="721">
        <f>DEPENSES!$H671*1.2</f>
        <v>0</v>
      </c>
      <c r="J671" s="721">
        <f>DEPENSES!$H671+DEPENSES!$I671</f>
        <v>0</v>
      </c>
      <c r="K671" s="722"/>
      <c r="L671" s="723"/>
      <c r="M671" s="724"/>
      <c r="N671" s="725"/>
    </row>
    <row r="672" spans="1:14" ht="18" customHeight="1" x14ac:dyDescent="0.3">
      <c r="A672" s="837"/>
      <c r="B672" s="717"/>
      <c r="C672" s="717"/>
      <c r="D672" s="718"/>
      <c r="E672" s="719"/>
      <c r="F672" s="719"/>
      <c r="G672" s="721"/>
      <c r="H672" s="721"/>
      <c r="I672" s="721">
        <f>DEPENSES!$H672*1.2</f>
        <v>0</v>
      </c>
      <c r="J672" s="721">
        <f>DEPENSES!$H672+DEPENSES!$I672</f>
        <v>0</v>
      </c>
      <c r="K672" s="722"/>
      <c r="L672" s="723"/>
      <c r="M672" s="724"/>
      <c r="N672" s="725"/>
    </row>
    <row r="673" spans="1:14" ht="18" customHeight="1" x14ac:dyDescent="0.2">
      <c r="A673" s="837"/>
      <c r="B673" s="717"/>
      <c r="C673" s="717"/>
      <c r="D673" s="718"/>
      <c r="E673" s="719"/>
      <c r="F673" s="719"/>
      <c r="G673" s="794"/>
      <c r="H673" s="721"/>
      <c r="I673" s="721">
        <f>DEPENSES!$H673*1.2</f>
        <v>0</v>
      </c>
      <c r="J673" s="721">
        <f>DEPENSES!$H673+DEPENSES!$I673</f>
        <v>0</v>
      </c>
      <c r="K673" s="722"/>
      <c r="L673" s="723"/>
      <c r="M673" s="724"/>
      <c r="N673" s="725"/>
    </row>
    <row r="674" spans="1:14" ht="18" customHeight="1" x14ac:dyDescent="0.3">
      <c r="A674" s="837"/>
      <c r="B674" s="717"/>
      <c r="C674" s="717"/>
      <c r="D674" s="718"/>
      <c r="E674" s="719"/>
      <c r="F674" s="719"/>
      <c r="G674" s="720"/>
      <c r="H674" s="721"/>
      <c r="I674" s="721">
        <f>DEPENSES!$H674*1.2</f>
        <v>0</v>
      </c>
      <c r="J674" s="721">
        <f>DEPENSES!$H674+DEPENSES!$I674</f>
        <v>0</v>
      </c>
      <c r="K674" s="722"/>
      <c r="L674" s="723"/>
      <c r="M674" s="724"/>
      <c r="N674" s="725"/>
    </row>
    <row r="675" spans="1:14" ht="18" customHeight="1" x14ac:dyDescent="0.3">
      <c r="A675" s="837"/>
      <c r="B675" s="717"/>
      <c r="C675" s="717"/>
      <c r="D675" s="718"/>
      <c r="E675" s="719"/>
      <c r="F675" s="719"/>
      <c r="G675" s="721"/>
      <c r="H675" s="721"/>
      <c r="I675" s="721">
        <f>DEPENSES!$H675*1.2</f>
        <v>0</v>
      </c>
      <c r="J675" s="721">
        <f>DEPENSES!$H675+DEPENSES!$I675</f>
        <v>0</v>
      </c>
      <c r="K675" s="722"/>
      <c r="L675" s="723"/>
      <c r="M675" s="737"/>
      <c r="N675" s="737"/>
    </row>
    <row r="676" spans="1:14" ht="12.75" x14ac:dyDescent="0.3">
      <c r="A676" s="837"/>
      <c r="B676" s="717"/>
      <c r="C676" s="717"/>
      <c r="D676" s="718"/>
      <c r="E676" s="719"/>
      <c r="F676" s="745"/>
      <c r="G676" s="721"/>
      <c r="H676" s="721"/>
      <c r="I676" s="721">
        <f>DEPENSES!$H676*1.2</f>
        <v>0</v>
      </c>
      <c r="J676" s="721">
        <f>DEPENSES!$H676+DEPENSES!$I676</f>
        <v>0</v>
      </c>
      <c r="K676" s="722"/>
      <c r="L676" s="723"/>
      <c r="M676" s="737"/>
      <c r="N676" s="737"/>
    </row>
    <row r="677" spans="1:14" ht="13.9" customHeight="1" x14ac:dyDescent="0.3">
      <c r="A677" s="837"/>
      <c r="B677" s="717"/>
      <c r="C677" s="717"/>
      <c r="D677" s="718"/>
      <c r="E677" s="719"/>
      <c r="F677" s="719"/>
      <c r="G677" s="721"/>
      <c r="H677" s="721"/>
      <c r="I677" s="721">
        <f>DEPENSES!$H677*1.2</f>
        <v>0</v>
      </c>
      <c r="J677" s="721">
        <f>DEPENSES!$H677+DEPENSES!$I677</f>
        <v>0</v>
      </c>
      <c r="K677" s="722"/>
      <c r="L677" s="723"/>
      <c r="M677" s="793"/>
      <c r="N677" s="725"/>
    </row>
    <row r="678" spans="1:14" ht="13.9" customHeight="1" x14ac:dyDescent="0.3">
      <c r="A678" s="837"/>
      <c r="B678" s="717"/>
      <c r="C678" s="717"/>
      <c r="D678" s="718"/>
      <c r="E678" s="719"/>
      <c r="F678" s="719"/>
      <c r="G678" s="762"/>
      <c r="H678" s="721"/>
      <c r="I678" s="721">
        <f>DEPENSES!$H678*1.2</f>
        <v>0</v>
      </c>
      <c r="J678" s="721">
        <f>DEPENSES!$H678+DEPENSES!$I678</f>
        <v>0</v>
      </c>
      <c r="K678" s="722"/>
      <c r="L678" s="723"/>
      <c r="M678" s="724"/>
      <c r="N678" s="737"/>
    </row>
    <row r="679" spans="1:14" ht="12.75" x14ac:dyDescent="0.3">
      <c r="A679" s="837"/>
      <c r="B679" s="717"/>
      <c r="C679" s="717"/>
      <c r="D679" s="718"/>
      <c r="E679" s="719"/>
      <c r="F679" s="719"/>
      <c r="G679" s="721"/>
      <c r="H679" s="721"/>
      <c r="I679" s="721">
        <f>DEPENSES!$H679*1.2</f>
        <v>0</v>
      </c>
      <c r="J679" s="721">
        <f>DEPENSES!$H679+DEPENSES!$I679</f>
        <v>0</v>
      </c>
      <c r="K679" s="722"/>
      <c r="L679" s="723"/>
      <c r="M679" s="724"/>
      <c r="N679" s="725"/>
    </row>
    <row r="680" spans="1:14" ht="12.75" x14ac:dyDescent="0.3">
      <c r="A680" s="837"/>
      <c r="B680" s="717"/>
      <c r="C680" s="717"/>
      <c r="D680" s="718"/>
      <c r="E680" s="719"/>
      <c r="F680" s="719"/>
      <c r="G680" s="721"/>
      <c r="H680" s="721"/>
      <c r="I680" s="721">
        <f>DEPENSES!$H680*1.2</f>
        <v>0</v>
      </c>
      <c r="J680" s="721">
        <f>DEPENSES!$H680+DEPENSES!$I680</f>
        <v>0</v>
      </c>
      <c r="K680" s="722"/>
      <c r="L680" s="723"/>
      <c r="M680" s="724"/>
      <c r="N680" s="725"/>
    </row>
    <row r="681" spans="1:14" ht="12.75" x14ac:dyDescent="0.3">
      <c r="A681" s="837"/>
      <c r="B681" s="717"/>
      <c r="C681" s="717"/>
      <c r="D681" s="718"/>
      <c r="E681" s="719"/>
      <c r="F681" s="719"/>
      <c r="G681" s="721"/>
      <c r="H681" s="721"/>
      <c r="I681" s="721">
        <f>DEPENSES!$H681*1.2</f>
        <v>0</v>
      </c>
      <c r="J681" s="721">
        <f>DEPENSES!$H681+DEPENSES!$I681</f>
        <v>0</v>
      </c>
      <c r="K681" s="722"/>
      <c r="L681" s="723"/>
      <c r="M681" s="724"/>
      <c r="N681" s="725"/>
    </row>
    <row r="682" spans="1:14" ht="12.75" x14ac:dyDescent="0.3">
      <c r="A682" s="837"/>
      <c r="B682" s="717"/>
      <c r="C682" s="717"/>
      <c r="D682" s="718"/>
      <c r="E682" s="719"/>
      <c r="F682" s="719"/>
      <c r="G682" s="721"/>
      <c r="H682" s="721"/>
      <c r="I682" s="721">
        <f>DEPENSES!$H682*1.2</f>
        <v>0</v>
      </c>
      <c r="J682" s="721">
        <f>DEPENSES!$H682+DEPENSES!$I682</f>
        <v>0</v>
      </c>
      <c r="K682" s="722"/>
      <c r="L682" s="723"/>
      <c r="M682" s="724"/>
      <c r="N682" s="725"/>
    </row>
    <row r="683" spans="1:14" ht="24" customHeight="1" x14ac:dyDescent="0.3">
      <c r="A683" s="837"/>
      <c r="B683" s="717"/>
      <c r="C683" s="717"/>
      <c r="D683" s="718"/>
      <c r="E683" s="719"/>
      <c r="F683" s="719"/>
      <c r="G683" s="721"/>
      <c r="H683" s="721"/>
      <c r="I683" s="721">
        <f>DEPENSES!$H683*1.2</f>
        <v>0</v>
      </c>
      <c r="J683" s="721">
        <f>DEPENSES!$H683+DEPENSES!$I683</f>
        <v>0</v>
      </c>
      <c r="K683" s="722"/>
      <c r="L683" s="723"/>
      <c r="M683" s="724"/>
      <c r="N683" s="737"/>
    </row>
    <row r="684" spans="1:14" ht="24" customHeight="1" x14ac:dyDescent="0.3">
      <c r="A684" s="837"/>
      <c r="B684" s="717"/>
      <c r="C684" s="717"/>
      <c r="D684" s="718"/>
      <c r="E684" s="719"/>
      <c r="F684" s="719"/>
      <c r="G684" s="728"/>
      <c r="H684" s="721"/>
      <c r="I684" s="721">
        <f>DEPENSES!$H684*1.2</f>
        <v>0</v>
      </c>
      <c r="J684" s="721">
        <f>DEPENSES!$H684+DEPENSES!$I684</f>
        <v>0</v>
      </c>
      <c r="K684" s="722"/>
      <c r="L684" s="723"/>
      <c r="M684" s="730"/>
      <c r="N684" s="736"/>
    </row>
    <row r="685" spans="1:14" ht="24" customHeight="1" x14ac:dyDescent="0.3">
      <c r="A685" s="705"/>
      <c r="B685" s="706"/>
      <c r="C685" s="717"/>
      <c r="D685" s="708"/>
      <c r="E685" s="709"/>
      <c r="F685" s="709"/>
      <c r="G685" s="727"/>
      <c r="H685" s="721"/>
      <c r="I685" s="721">
        <f>DEPENSES!$H685*1.2</f>
        <v>0</v>
      </c>
      <c r="J685" s="721">
        <f>DEPENSES!$H685+DEPENSES!$I685</f>
        <v>0</v>
      </c>
      <c r="K685" s="729"/>
      <c r="L685" s="723"/>
      <c r="M685" s="730"/>
      <c r="N685" s="736"/>
    </row>
    <row r="686" spans="1:14" ht="12.75" x14ac:dyDescent="0.3">
      <c r="A686" s="837"/>
      <c r="B686" s="717"/>
      <c r="C686" s="717"/>
      <c r="D686" s="718"/>
      <c r="E686" s="719"/>
      <c r="F686" s="719"/>
      <c r="G686" s="721"/>
      <c r="H686" s="721"/>
      <c r="I686" s="721">
        <f>DEPENSES!$H686*1.2</f>
        <v>0</v>
      </c>
      <c r="J686" s="721">
        <f>DEPENSES!$H686+DEPENSES!$I686</f>
        <v>0</v>
      </c>
      <c r="K686" s="722"/>
      <c r="L686" s="723"/>
      <c r="M686" s="732"/>
      <c r="N686" s="725"/>
    </row>
    <row r="687" spans="1:14" ht="12.75" x14ac:dyDescent="0.2">
      <c r="A687" s="837"/>
      <c r="B687" s="717"/>
      <c r="C687" s="717"/>
      <c r="D687" s="718"/>
      <c r="E687" s="719"/>
      <c r="F687" s="719"/>
      <c r="G687" s="733"/>
      <c r="H687" s="721"/>
      <c r="I687" s="721">
        <f>DEPENSES!$H687*1.2</f>
        <v>0</v>
      </c>
      <c r="J687" s="721">
        <f>DEPENSES!$H687+DEPENSES!$I687</f>
        <v>0</v>
      </c>
      <c r="K687" s="729"/>
      <c r="L687" s="723"/>
      <c r="M687" s="730"/>
      <c r="N687" s="726"/>
    </row>
    <row r="688" spans="1:14" ht="12.75" x14ac:dyDescent="0.3">
      <c r="A688" s="705"/>
      <c r="B688" s="706"/>
      <c r="C688" s="717"/>
      <c r="D688" s="708"/>
      <c r="E688" s="709"/>
      <c r="F688" s="709"/>
      <c r="G688" s="727"/>
      <c r="H688" s="721"/>
      <c r="I688" s="721">
        <f>DEPENSES!$H688*1.2</f>
        <v>0</v>
      </c>
      <c r="J688" s="721">
        <f>DEPENSES!$H688+DEPENSES!$I688</f>
        <v>0</v>
      </c>
      <c r="K688" s="729"/>
      <c r="L688" s="723"/>
      <c r="M688" s="730"/>
      <c r="N688" s="726"/>
    </row>
    <row r="689" spans="1:14" ht="12.75" x14ac:dyDescent="0.3">
      <c r="A689" s="837"/>
      <c r="B689" s="717"/>
      <c r="C689" s="717"/>
      <c r="D689" s="718"/>
      <c r="E689" s="719"/>
      <c r="F689" s="719"/>
      <c r="G689" s="734"/>
      <c r="H689" s="721"/>
      <c r="I689" s="721">
        <f>DEPENSES!$H689*1.2</f>
        <v>0</v>
      </c>
      <c r="J689" s="721">
        <f>DEPENSES!$H689+DEPENSES!$I689</f>
        <v>0</v>
      </c>
      <c r="K689" s="729"/>
      <c r="L689" s="723"/>
      <c r="M689" s="730"/>
      <c r="N689" s="726"/>
    </row>
    <row r="690" spans="1:14" ht="12.75" x14ac:dyDescent="0.2">
      <c r="A690" s="837"/>
      <c r="B690" s="717"/>
      <c r="C690" s="717"/>
      <c r="D690" s="718"/>
      <c r="E690" s="719"/>
      <c r="F690" s="719"/>
      <c r="G690" s="733"/>
      <c r="H690" s="721"/>
      <c r="I690" s="721">
        <f>DEPENSES!$H690*1.2</f>
        <v>0</v>
      </c>
      <c r="J690" s="721">
        <f>DEPENSES!$H690+DEPENSES!$I690</f>
        <v>0</v>
      </c>
      <c r="K690" s="722"/>
      <c r="L690" s="723"/>
      <c r="M690" s="724"/>
      <c r="N690" s="737"/>
    </row>
    <row r="691" spans="1:14" ht="30.75" customHeight="1" x14ac:dyDescent="0.3">
      <c r="A691" s="837"/>
      <c r="B691" s="717"/>
      <c r="C691" s="717"/>
      <c r="D691" s="718"/>
      <c r="E691" s="719"/>
      <c r="F691" s="719"/>
      <c r="G691" s="721"/>
      <c r="H691" s="721"/>
      <c r="I691" s="721">
        <f>DEPENSES!$H691*1.2</f>
        <v>0</v>
      </c>
      <c r="J691" s="721">
        <f>DEPENSES!$H691+DEPENSES!$I691</f>
        <v>0</v>
      </c>
      <c r="K691" s="722"/>
      <c r="L691" s="723"/>
      <c r="M691" s="724"/>
      <c r="N691" s="737"/>
    </row>
    <row r="692" spans="1:14" ht="16.5" customHeight="1" x14ac:dyDescent="0.3">
      <c r="A692" s="837"/>
      <c r="B692" s="706"/>
      <c r="C692" s="717"/>
      <c r="D692" s="718"/>
      <c r="E692" s="719"/>
      <c r="F692" s="719"/>
      <c r="G692" s="721"/>
      <c r="H692" s="721"/>
      <c r="I692" s="721">
        <f>DEPENSES!$H692*1.2</f>
        <v>0</v>
      </c>
      <c r="J692" s="721">
        <f>DEPENSES!$H692+DEPENSES!$I692</f>
        <v>0</v>
      </c>
      <c r="K692" s="722"/>
      <c r="L692" s="723"/>
      <c r="M692" s="764"/>
      <c r="N692" s="736"/>
    </row>
    <row r="693" spans="1:14" ht="16.5" customHeight="1" x14ac:dyDescent="0.3">
      <c r="A693" s="837"/>
      <c r="B693" s="706"/>
      <c r="C693" s="717"/>
      <c r="D693" s="718"/>
      <c r="E693" s="719"/>
      <c r="F693" s="719"/>
      <c r="G693" s="727"/>
      <c r="H693" s="721"/>
      <c r="I693" s="721">
        <f>DEPENSES!$H693*1.2</f>
        <v>0</v>
      </c>
      <c r="J693" s="721">
        <f>DEPENSES!$H693+DEPENSES!$I693</f>
        <v>0</v>
      </c>
      <c r="K693" s="722"/>
      <c r="L693" s="723"/>
      <c r="M693" s="730"/>
      <c r="N693" s="736"/>
    </row>
    <row r="694" spans="1:14" ht="25.5" customHeight="1" x14ac:dyDescent="0.3">
      <c r="A694" s="837"/>
      <c r="B694" s="717"/>
      <c r="C694" s="717"/>
      <c r="D694" s="718"/>
      <c r="E694" s="719"/>
      <c r="F694" s="719"/>
      <c r="G694" s="721"/>
      <c r="H694" s="721"/>
      <c r="I694" s="721">
        <f>DEPENSES!$H694*1.2</f>
        <v>0</v>
      </c>
      <c r="J694" s="721">
        <f>DEPENSES!$H694+DEPENSES!$I694</f>
        <v>0</v>
      </c>
      <c r="K694" s="722"/>
      <c r="L694" s="723"/>
      <c r="M694" s="724"/>
      <c r="N694" s="737"/>
    </row>
    <row r="695" spans="1:14" ht="13.9" customHeight="1" x14ac:dyDescent="0.3">
      <c r="A695" s="837"/>
      <c r="B695" s="717"/>
      <c r="C695" s="717"/>
      <c r="D695" s="718"/>
      <c r="E695" s="719"/>
      <c r="F695" s="719"/>
      <c r="G695" s="721"/>
      <c r="H695" s="721"/>
      <c r="I695" s="721">
        <f>DEPENSES!$H695*1.2</f>
        <v>0</v>
      </c>
      <c r="J695" s="721">
        <f>DEPENSES!$H695+DEPENSES!$I695</f>
        <v>0</v>
      </c>
      <c r="K695" s="722"/>
      <c r="L695" s="723"/>
      <c r="M695" s="724"/>
      <c r="N695" s="737"/>
    </row>
    <row r="696" spans="1:14" ht="23.25" customHeight="1" x14ac:dyDescent="0.3">
      <c r="A696" s="837"/>
      <c r="B696" s="717"/>
      <c r="C696" s="717"/>
      <c r="D696" s="718"/>
      <c r="E696" s="719"/>
      <c r="F696" s="719"/>
      <c r="G696" s="721"/>
      <c r="H696" s="721"/>
      <c r="I696" s="721">
        <f>DEPENSES!$H696*1.2</f>
        <v>0</v>
      </c>
      <c r="J696" s="721">
        <f>DEPENSES!$H696+DEPENSES!$I696</f>
        <v>0</v>
      </c>
      <c r="K696" s="722"/>
      <c r="L696" s="723"/>
      <c r="M696" s="724"/>
      <c r="N696" s="725"/>
    </row>
    <row r="697" spans="1:14" ht="23.25" customHeight="1" x14ac:dyDescent="0.3">
      <c r="A697" s="837"/>
      <c r="B697" s="706"/>
      <c r="C697" s="717"/>
      <c r="D697" s="718"/>
      <c r="E697" s="719"/>
      <c r="F697" s="719"/>
      <c r="G697" s="727"/>
      <c r="H697" s="721"/>
      <c r="I697" s="721">
        <f>DEPENSES!$H697*1.2</f>
        <v>0</v>
      </c>
      <c r="J697" s="721">
        <f>DEPENSES!$H697+DEPENSES!$I697</f>
        <v>0</v>
      </c>
      <c r="K697" s="722"/>
      <c r="L697" s="723"/>
      <c r="M697" s="730"/>
      <c r="N697" s="726"/>
    </row>
    <row r="698" spans="1:14" ht="13.9" customHeight="1" x14ac:dyDescent="0.3">
      <c r="A698" s="837"/>
      <c r="B698" s="717"/>
      <c r="C698" s="717"/>
      <c r="D698" s="718"/>
      <c r="E698" s="719"/>
      <c r="F698" s="719"/>
      <c r="G698" s="735"/>
      <c r="H698" s="721"/>
      <c r="I698" s="721">
        <f>DEPENSES!$H698*1.2</f>
        <v>0</v>
      </c>
      <c r="J698" s="721">
        <f>DEPENSES!$H698+DEPENSES!$I698</f>
        <v>0</v>
      </c>
      <c r="K698" s="722"/>
      <c r="L698" s="723"/>
      <c r="M698" s="724"/>
      <c r="N698" s="725"/>
    </row>
    <row r="699" spans="1:14" ht="13.9" customHeight="1" x14ac:dyDescent="0.3">
      <c r="A699" s="837"/>
      <c r="B699" s="717"/>
      <c r="C699" s="717"/>
      <c r="D699" s="718"/>
      <c r="E699" s="719"/>
      <c r="F699" s="719"/>
      <c r="G699" s="721"/>
      <c r="H699" s="721"/>
      <c r="I699" s="721">
        <f>DEPENSES!$H699*1.2</f>
        <v>0</v>
      </c>
      <c r="J699" s="721">
        <f>DEPENSES!$H699+DEPENSES!$I699</f>
        <v>0</v>
      </c>
      <c r="K699" s="722"/>
      <c r="L699" s="723"/>
      <c r="M699" s="724"/>
      <c r="N699" s="737"/>
    </row>
    <row r="700" spans="1:14" ht="30" customHeight="1" x14ac:dyDescent="0.3">
      <c r="A700" s="837"/>
      <c r="B700" s="706"/>
      <c r="C700" s="717"/>
      <c r="D700" s="718"/>
      <c r="E700" s="719"/>
      <c r="F700" s="719"/>
      <c r="G700" s="721"/>
      <c r="H700" s="721"/>
      <c r="I700" s="721">
        <f>DEPENSES!$H700*1.2</f>
        <v>0</v>
      </c>
      <c r="J700" s="721">
        <f>DEPENSES!$H700+DEPENSES!$I700</f>
        <v>0</v>
      </c>
      <c r="K700" s="729"/>
      <c r="L700" s="723"/>
      <c r="M700" s="724"/>
      <c r="N700" s="736"/>
    </row>
    <row r="701" spans="1:14" ht="13.9" customHeight="1" x14ac:dyDescent="0.3">
      <c r="A701" s="837"/>
      <c r="B701" s="706"/>
      <c r="C701" s="717"/>
      <c r="D701" s="718"/>
      <c r="E701" s="719"/>
      <c r="F701" s="719"/>
      <c r="G701" s="721"/>
      <c r="H701" s="721"/>
      <c r="I701" s="721">
        <f>DEPENSES!$H701*1.2</f>
        <v>0</v>
      </c>
      <c r="J701" s="721">
        <f>DEPENSES!$H701+DEPENSES!$I701</f>
        <v>0</v>
      </c>
      <c r="K701" s="729"/>
      <c r="L701" s="723"/>
      <c r="M701" s="724"/>
      <c r="N701" s="736"/>
    </row>
    <row r="702" spans="1:14" ht="24" customHeight="1" x14ac:dyDescent="0.3">
      <c r="A702" s="837"/>
      <c r="B702" s="706"/>
      <c r="C702" s="717"/>
      <c r="D702" s="718"/>
      <c r="E702" s="719"/>
      <c r="F702" s="719"/>
      <c r="G702" s="721"/>
      <c r="H702" s="721"/>
      <c r="I702" s="721">
        <f>DEPENSES!$H702*1.2</f>
        <v>0</v>
      </c>
      <c r="J702" s="721">
        <f>DEPENSES!$H702+DEPENSES!$I702</f>
        <v>0</v>
      </c>
      <c r="K702" s="729"/>
      <c r="L702" s="723"/>
      <c r="M702" s="724"/>
      <c r="N702" s="736"/>
    </row>
    <row r="703" spans="1:14" ht="12.75" x14ac:dyDescent="0.3">
      <c r="A703" s="837"/>
      <c r="B703" s="717"/>
      <c r="C703" s="717"/>
      <c r="D703" s="718"/>
      <c r="E703" s="719"/>
      <c r="F703" s="719"/>
      <c r="G703" s="721"/>
      <c r="H703" s="721"/>
      <c r="I703" s="721">
        <f>DEPENSES!$H703*1.2</f>
        <v>0</v>
      </c>
      <c r="J703" s="721">
        <f>DEPENSES!$H703+DEPENSES!$I703</f>
        <v>0</v>
      </c>
      <c r="K703" s="722"/>
      <c r="L703" s="723"/>
      <c r="M703" s="724"/>
      <c r="N703" s="737"/>
    </row>
    <row r="704" spans="1:14" ht="12.75" x14ac:dyDescent="0.2">
      <c r="A704" s="837"/>
      <c r="B704" s="717"/>
      <c r="C704" s="717"/>
      <c r="D704" s="718"/>
      <c r="E704" s="719"/>
      <c r="F704" s="719"/>
      <c r="G704" s="721"/>
      <c r="H704" s="721"/>
      <c r="I704" s="721">
        <f>DEPENSES!$H704*1.2</f>
        <v>0</v>
      </c>
      <c r="J704" s="721">
        <f>DEPENSES!$H704+DEPENSES!$I704</f>
        <v>0</v>
      </c>
      <c r="K704" s="722"/>
      <c r="L704" s="723"/>
      <c r="M704" s="822"/>
      <c r="N704" s="725"/>
    </row>
    <row r="705" spans="1:14" ht="13.9" customHeight="1" x14ac:dyDescent="0.2">
      <c r="A705" s="837"/>
      <c r="B705" s="717"/>
      <c r="C705" s="717"/>
      <c r="D705" s="718"/>
      <c r="E705" s="719"/>
      <c r="F705" s="719"/>
      <c r="G705" s="721"/>
      <c r="H705" s="721"/>
      <c r="I705" s="721">
        <f>DEPENSES!$H705*1.2</f>
        <v>0</v>
      </c>
      <c r="J705" s="721">
        <f>DEPENSES!$H705+DEPENSES!$I705</f>
        <v>0</v>
      </c>
      <c r="K705" s="722"/>
      <c r="L705" s="723"/>
      <c r="M705" s="822"/>
      <c r="N705" s="725"/>
    </row>
    <row r="706" spans="1:14" ht="13.9" customHeight="1" x14ac:dyDescent="0.3">
      <c r="A706" s="837"/>
      <c r="B706" s="717"/>
      <c r="C706" s="717"/>
      <c r="D706" s="718"/>
      <c r="E706" s="719"/>
      <c r="F706" s="719"/>
      <c r="G706" s="721"/>
      <c r="H706" s="721"/>
      <c r="I706" s="721">
        <f>DEPENSES!$H706*1.2</f>
        <v>0</v>
      </c>
      <c r="J706" s="721">
        <f>DEPENSES!$H706+DEPENSES!$I706</f>
        <v>0</v>
      </c>
      <c r="K706" s="722"/>
      <c r="L706" s="723"/>
      <c r="M706" s="765"/>
      <c r="N706" s="725"/>
    </row>
    <row r="707" spans="1:14" ht="13.9" customHeight="1" x14ac:dyDescent="0.3">
      <c r="A707" s="837"/>
      <c r="B707" s="717"/>
      <c r="C707" s="717"/>
      <c r="D707" s="718"/>
      <c r="E707" s="719"/>
      <c r="F707" s="719"/>
      <c r="G707" s="721"/>
      <c r="H707" s="721"/>
      <c r="I707" s="721">
        <f>DEPENSES!$H707*1.2</f>
        <v>0</v>
      </c>
      <c r="J707" s="721">
        <f>DEPENSES!$H707+DEPENSES!$I707</f>
        <v>0</v>
      </c>
      <c r="K707" s="722"/>
      <c r="L707" s="723"/>
      <c r="M707" s="765"/>
      <c r="N707" s="725"/>
    </row>
    <row r="708" spans="1:14" ht="13.9" customHeight="1" x14ac:dyDescent="0.3">
      <c r="A708" s="837"/>
      <c r="B708" s="717"/>
      <c r="C708" s="717"/>
      <c r="D708" s="718"/>
      <c r="E708" s="719"/>
      <c r="F708" s="719"/>
      <c r="G708" s="721"/>
      <c r="H708" s="721"/>
      <c r="I708" s="721">
        <f>DEPENSES!$H708*1.2</f>
        <v>0</v>
      </c>
      <c r="J708" s="721">
        <f>DEPENSES!$H708+DEPENSES!$I708</f>
        <v>0</v>
      </c>
      <c r="K708" s="722"/>
      <c r="L708" s="723"/>
      <c r="M708" s="765"/>
      <c r="N708" s="725"/>
    </row>
    <row r="709" spans="1:14" ht="13.9" customHeight="1" x14ac:dyDescent="0.3">
      <c r="A709" s="837"/>
      <c r="B709" s="717"/>
      <c r="C709" s="717"/>
      <c r="D709" s="718"/>
      <c r="E709" s="719"/>
      <c r="F709" s="719"/>
      <c r="G709" s="721"/>
      <c r="H709" s="721"/>
      <c r="I709" s="721">
        <f>DEPENSES!$H709*1.2</f>
        <v>0</v>
      </c>
      <c r="J709" s="721">
        <f>DEPENSES!$H709+DEPENSES!$I709</f>
        <v>0</v>
      </c>
      <c r="K709" s="722"/>
      <c r="L709" s="723"/>
      <c r="M709" s="765"/>
      <c r="N709" s="725"/>
    </row>
    <row r="710" spans="1:14" ht="13.9" customHeight="1" x14ac:dyDescent="0.3">
      <c r="A710" s="837"/>
      <c r="B710" s="706"/>
      <c r="C710" s="717"/>
      <c r="D710" s="708"/>
      <c r="E710" s="719"/>
      <c r="F710" s="745"/>
      <c r="G710" s="727"/>
      <c r="H710" s="721"/>
      <c r="I710" s="721">
        <f>DEPENSES!$H710*1.2</f>
        <v>0</v>
      </c>
      <c r="J710" s="721">
        <f>DEPENSES!$H710+DEPENSES!$I710</f>
        <v>0</v>
      </c>
      <c r="K710" s="722"/>
      <c r="L710" s="723"/>
      <c r="M710" s="765"/>
      <c r="N710" s="726"/>
    </row>
    <row r="711" spans="1:14" ht="13.9" customHeight="1" x14ac:dyDescent="0.3">
      <c r="A711" s="837"/>
      <c r="B711" s="706"/>
      <c r="C711" s="717"/>
      <c r="D711" s="708"/>
      <c r="E711" s="719"/>
      <c r="F711" s="719"/>
      <c r="G711" s="727"/>
      <c r="H711" s="721"/>
      <c r="I711" s="721">
        <f>DEPENSES!$H711*1.2</f>
        <v>0</v>
      </c>
      <c r="J711" s="721">
        <f>DEPENSES!$H711+DEPENSES!$I711</f>
        <v>0</v>
      </c>
      <c r="K711" s="722"/>
      <c r="L711" s="723"/>
      <c r="M711" s="765"/>
      <c r="N711" s="726"/>
    </row>
    <row r="712" spans="1:14" ht="13.9" customHeight="1" x14ac:dyDescent="0.3">
      <c r="A712" s="837"/>
      <c r="B712" s="717"/>
      <c r="C712" s="717"/>
      <c r="D712" s="718"/>
      <c r="E712" s="719"/>
      <c r="F712" s="719"/>
      <c r="G712" s="721"/>
      <c r="H712" s="721"/>
      <c r="I712" s="721">
        <f>DEPENSES!$H712*1.2</f>
        <v>0</v>
      </c>
      <c r="J712" s="721">
        <f>DEPENSES!$H712+DEPENSES!$I712</f>
        <v>0</v>
      </c>
      <c r="K712" s="722"/>
      <c r="L712" s="723"/>
      <c r="M712" s="765"/>
      <c r="N712" s="737"/>
    </row>
    <row r="713" spans="1:14" ht="13.9" customHeight="1" x14ac:dyDescent="0.3">
      <c r="A713" s="837"/>
      <c r="B713" s="717"/>
      <c r="C713" s="717"/>
      <c r="D713" s="718"/>
      <c r="E713" s="719"/>
      <c r="F713" s="719"/>
      <c r="G713" s="738"/>
      <c r="H713" s="721"/>
      <c r="I713" s="721">
        <f>DEPENSES!$H713*1.2</f>
        <v>0</v>
      </c>
      <c r="J713" s="721">
        <f>DEPENSES!$H713+DEPENSES!$I713</f>
        <v>0</v>
      </c>
      <c r="K713" s="722"/>
      <c r="L713" s="723"/>
      <c r="M713" s="765"/>
      <c r="N713" s="725"/>
    </row>
    <row r="714" spans="1:14" ht="13.9" customHeight="1" x14ac:dyDescent="0.3">
      <c r="A714" s="837"/>
      <c r="B714" s="717"/>
      <c r="C714" s="717"/>
      <c r="D714" s="718"/>
      <c r="E714" s="719"/>
      <c r="F714" s="719"/>
      <c r="G714" s="738"/>
      <c r="H714" s="721"/>
      <c r="I714" s="721">
        <f>DEPENSES!$H714*1.2</f>
        <v>0</v>
      </c>
      <c r="J714" s="721">
        <f>DEPENSES!$H714+DEPENSES!$I714</f>
        <v>0</v>
      </c>
      <c r="K714" s="722"/>
      <c r="L714" s="723"/>
      <c r="M714" s="765"/>
      <c r="N714" s="725"/>
    </row>
    <row r="715" spans="1:14" ht="13.9" customHeight="1" x14ac:dyDescent="0.3">
      <c r="A715" s="837"/>
      <c r="B715" s="717"/>
      <c r="C715" s="717"/>
      <c r="D715" s="718"/>
      <c r="E715" s="719"/>
      <c r="F715" s="719"/>
      <c r="G715" s="738"/>
      <c r="H715" s="721"/>
      <c r="I715" s="721">
        <f>DEPENSES!$H715*1.2</f>
        <v>0</v>
      </c>
      <c r="J715" s="721">
        <f>DEPENSES!$H715+DEPENSES!$I715</f>
        <v>0</v>
      </c>
      <c r="K715" s="722"/>
      <c r="L715" s="723"/>
      <c r="M715" s="765"/>
      <c r="N715" s="725"/>
    </row>
    <row r="716" spans="1:14" ht="17.25" customHeight="1" x14ac:dyDescent="0.3">
      <c r="A716" s="837"/>
      <c r="B716" s="717"/>
      <c r="C716" s="717"/>
      <c r="D716" s="718"/>
      <c r="E716" s="719"/>
      <c r="F716" s="719"/>
      <c r="G716" s="738"/>
      <c r="H716" s="721"/>
      <c r="I716" s="721">
        <f>DEPENSES!$H716*1.2</f>
        <v>0</v>
      </c>
      <c r="J716" s="721">
        <f>DEPENSES!$H716+DEPENSES!$I716</f>
        <v>0</v>
      </c>
      <c r="K716" s="722"/>
      <c r="L716" s="723"/>
      <c r="M716" s="765"/>
      <c r="N716" s="724"/>
    </row>
    <row r="717" spans="1:14" ht="13.9" customHeight="1" x14ac:dyDescent="0.3">
      <c r="A717" s="837"/>
      <c r="B717" s="706"/>
      <c r="C717" s="717"/>
      <c r="D717" s="718"/>
      <c r="E717" s="719"/>
      <c r="F717" s="719"/>
      <c r="G717" s="721"/>
      <c r="H717" s="721"/>
      <c r="I717" s="721">
        <f>DEPENSES!$H717*1.2</f>
        <v>0</v>
      </c>
      <c r="J717" s="721">
        <f>DEPENSES!$H717+DEPENSES!$I717</f>
        <v>0</v>
      </c>
      <c r="K717" s="722"/>
      <c r="L717" s="723"/>
      <c r="M717" s="765"/>
      <c r="N717" s="724"/>
    </row>
    <row r="718" spans="1:14" ht="12.75" x14ac:dyDescent="0.2">
      <c r="A718" s="837"/>
      <c r="B718" s="706"/>
      <c r="C718" s="717"/>
      <c r="D718" s="718"/>
      <c r="E718" s="719"/>
      <c r="F718" s="719"/>
      <c r="G718" s="733"/>
      <c r="H718" s="721"/>
      <c r="I718" s="721">
        <f>DEPENSES!$H718*1.2</f>
        <v>0</v>
      </c>
      <c r="J718" s="721">
        <f>DEPENSES!$H718+DEPENSES!$I718</f>
        <v>0</v>
      </c>
      <c r="K718" s="722"/>
      <c r="L718" s="723"/>
      <c r="M718" s="765"/>
      <c r="N718" s="724"/>
    </row>
    <row r="719" spans="1:14" ht="18" customHeight="1" x14ac:dyDescent="0.3">
      <c r="A719" s="837"/>
      <c r="B719" s="706"/>
      <c r="C719" s="717"/>
      <c r="D719" s="718"/>
      <c r="E719" s="719"/>
      <c r="F719" s="719"/>
      <c r="G719" s="721"/>
      <c r="H719" s="721"/>
      <c r="I719" s="721">
        <f>DEPENSES!$H719*1.2</f>
        <v>0</v>
      </c>
      <c r="J719" s="721">
        <f>DEPENSES!$H719+DEPENSES!$I719</f>
        <v>0</v>
      </c>
      <c r="K719" s="722"/>
      <c r="L719" s="723"/>
      <c r="M719" s="765"/>
      <c r="N719" s="724"/>
    </row>
    <row r="720" spans="1:14" ht="13.9" customHeight="1" x14ac:dyDescent="0.3">
      <c r="A720" s="837"/>
      <c r="B720" s="706"/>
      <c r="C720" s="717"/>
      <c r="D720" s="718"/>
      <c r="E720" s="719"/>
      <c r="F720" s="719"/>
      <c r="G720" s="721"/>
      <c r="H720" s="721"/>
      <c r="I720" s="721">
        <f>DEPENSES!$H720*1.2</f>
        <v>0</v>
      </c>
      <c r="J720" s="721">
        <f>DEPENSES!$H720+DEPENSES!$I720</f>
        <v>0</v>
      </c>
      <c r="K720" s="722"/>
      <c r="L720" s="723"/>
      <c r="M720" s="765"/>
      <c r="N720" s="724"/>
    </row>
    <row r="721" spans="1:14" ht="12.75" x14ac:dyDescent="0.3">
      <c r="A721" s="837"/>
      <c r="B721" s="706"/>
      <c r="C721" s="717"/>
      <c r="D721" s="718"/>
      <c r="E721" s="719"/>
      <c r="F721" s="719"/>
      <c r="G721" s="721"/>
      <c r="H721" s="721"/>
      <c r="I721" s="721">
        <f>DEPENSES!$H721*1.2</f>
        <v>0</v>
      </c>
      <c r="J721" s="721">
        <f>DEPENSES!$H721+DEPENSES!$I721</f>
        <v>0</v>
      </c>
      <c r="K721" s="722"/>
      <c r="L721" s="723"/>
      <c r="M721" s="765"/>
      <c r="N721" s="725"/>
    </row>
    <row r="722" spans="1:14" ht="13.9" customHeight="1" x14ac:dyDescent="0.3">
      <c r="A722" s="837"/>
      <c r="B722" s="706"/>
      <c r="C722" s="717"/>
      <c r="D722" s="718"/>
      <c r="E722" s="719"/>
      <c r="F722" s="719"/>
      <c r="G722" s="721"/>
      <c r="H722" s="721"/>
      <c r="I722" s="721">
        <f>DEPENSES!$H722*1.2</f>
        <v>0</v>
      </c>
      <c r="J722" s="721">
        <f>DEPENSES!$H722+DEPENSES!$I722</f>
        <v>0</v>
      </c>
      <c r="K722" s="722"/>
      <c r="L722" s="723"/>
      <c r="M722" s="765"/>
      <c r="N722" s="725"/>
    </row>
    <row r="723" spans="1:14" ht="33.75" customHeight="1" x14ac:dyDescent="0.3">
      <c r="A723" s="837"/>
      <c r="B723" s="706"/>
      <c r="C723" s="717"/>
      <c r="D723" s="718"/>
      <c r="E723" s="719"/>
      <c r="F723" s="719"/>
      <c r="G723" s="721"/>
      <c r="H723" s="721"/>
      <c r="I723" s="721">
        <f>DEPENSES!$H723*1.2</f>
        <v>0</v>
      </c>
      <c r="J723" s="721">
        <f>DEPENSES!$H723+DEPENSES!$I723</f>
        <v>0</v>
      </c>
      <c r="K723" s="722"/>
      <c r="L723" s="723"/>
      <c r="M723" s="765"/>
      <c r="N723" s="724"/>
    </row>
    <row r="724" spans="1:14" ht="20.25" customHeight="1" x14ac:dyDescent="0.3">
      <c r="A724" s="837"/>
      <c r="B724" s="706"/>
      <c r="C724" s="717"/>
      <c r="D724" s="718"/>
      <c r="E724" s="719"/>
      <c r="F724" s="719"/>
      <c r="G724" s="721"/>
      <c r="H724" s="721"/>
      <c r="I724" s="721">
        <f>DEPENSES!$H724*1.2</f>
        <v>0</v>
      </c>
      <c r="J724" s="721">
        <f>DEPENSES!$H724+DEPENSES!$I724</f>
        <v>0</v>
      </c>
      <c r="K724" s="722"/>
      <c r="L724" s="723"/>
      <c r="M724" s="765"/>
      <c r="N724" s="741"/>
    </row>
    <row r="725" spans="1:14" ht="19.5" customHeight="1" x14ac:dyDescent="0.3">
      <c r="A725" s="837"/>
      <c r="B725" s="706"/>
      <c r="C725" s="717"/>
      <c r="D725" s="718"/>
      <c r="E725" s="719"/>
      <c r="F725" s="719"/>
      <c r="G725" s="721"/>
      <c r="H725" s="721"/>
      <c r="I725" s="721">
        <f>DEPENSES!$H725*1.2</f>
        <v>0</v>
      </c>
      <c r="J725" s="721">
        <f>DEPENSES!$H725+DEPENSES!$I725</f>
        <v>0</v>
      </c>
      <c r="K725" s="722"/>
      <c r="L725" s="723"/>
      <c r="M725" s="765"/>
      <c r="N725" s="742"/>
    </row>
    <row r="726" spans="1:14" ht="13.9" customHeight="1" x14ac:dyDescent="0.3">
      <c r="A726" s="837"/>
      <c r="B726" s="706"/>
      <c r="C726" s="717"/>
      <c r="D726" s="718"/>
      <c r="E726" s="719"/>
      <c r="F726" s="719"/>
      <c r="G726" s="721"/>
      <c r="H726" s="721"/>
      <c r="I726" s="721">
        <f>DEPENSES!$H726*1.2</f>
        <v>0</v>
      </c>
      <c r="J726" s="721">
        <f>DEPENSES!$H726+DEPENSES!$I726</f>
        <v>0</v>
      </c>
      <c r="K726" s="722"/>
      <c r="L726" s="723"/>
      <c r="M726" s="765"/>
      <c r="N726" s="742"/>
    </row>
    <row r="727" spans="1:14" ht="13.9" customHeight="1" x14ac:dyDescent="0.3">
      <c r="A727" s="837"/>
      <c r="B727" s="706"/>
      <c r="C727" s="717"/>
      <c r="D727" s="718"/>
      <c r="E727" s="719"/>
      <c r="F727" s="719"/>
      <c r="G727" s="721"/>
      <c r="H727" s="721"/>
      <c r="I727" s="721">
        <f>DEPENSES!$H727*1.2</f>
        <v>0</v>
      </c>
      <c r="J727" s="721">
        <f>DEPENSES!$H727+DEPENSES!$I727</f>
        <v>0</v>
      </c>
      <c r="K727" s="722"/>
      <c r="L727" s="723"/>
      <c r="M727" s="765"/>
      <c r="N727" s="742"/>
    </row>
    <row r="728" spans="1:14" ht="16.5" customHeight="1" x14ac:dyDescent="0.2">
      <c r="A728" s="837"/>
      <c r="B728" s="706"/>
      <c r="C728" s="717"/>
      <c r="D728" s="718"/>
      <c r="E728" s="719"/>
      <c r="F728" s="719"/>
      <c r="G728" s="743"/>
      <c r="H728" s="721"/>
      <c r="I728" s="721">
        <f>DEPENSES!$H728*1.2</f>
        <v>0</v>
      </c>
      <c r="J728" s="721">
        <f>DEPENSES!$H728+DEPENSES!$I728</f>
        <v>0</v>
      </c>
      <c r="K728" s="722"/>
      <c r="L728" s="723"/>
      <c r="M728" s="765"/>
      <c r="N728" s="742"/>
    </row>
    <row r="729" spans="1:14" ht="13.9" customHeight="1" x14ac:dyDescent="0.2">
      <c r="A729" s="837"/>
      <c r="B729" s="706"/>
      <c r="C729" s="717"/>
      <c r="D729" s="718"/>
      <c r="E729" s="719"/>
      <c r="F729" s="719"/>
      <c r="G729" s="744"/>
      <c r="H729" s="721"/>
      <c r="I729" s="721">
        <f>DEPENSES!$H729*1.2</f>
        <v>0</v>
      </c>
      <c r="J729" s="721">
        <f>DEPENSES!$H729+DEPENSES!$I729</f>
        <v>0</v>
      </c>
      <c r="K729" s="722"/>
      <c r="L729" s="723"/>
      <c r="M729" s="765"/>
      <c r="N729" s="742"/>
    </row>
    <row r="730" spans="1:14" ht="18.75" customHeight="1" x14ac:dyDescent="0.3">
      <c r="A730" s="837"/>
      <c r="B730" s="717"/>
      <c r="C730" s="717"/>
      <c r="D730" s="718"/>
      <c r="E730" s="719"/>
      <c r="F730" s="719"/>
      <c r="G730" s="721"/>
      <c r="H730" s="721"/>
      <c r="I730" s="721">
        <f>DEPENSES!$H730*1.2</f>
        <v>0</v>
      </c>
      <c r="J730" s="721">
        <f>DEPENSES!$H730+DEPENSES!$I730</f>
        <v>0</v>
      </c>
      <c r="K730" s="722"/>
      <c r="L730" s="723"/>
      <c r="M730" s="765"/>
      <c r="N730" s="742"/>
    </row>
    <row r="731" spans="1:14" ht="13.9" customHeight="1" x14ac:dyDescent="0.3">
      <c r="A731" s="837"/>
      <c r="B731" s="717"/>
      <c r="C731" s="717"/>
      <c r="D731" s="718"/>
      <c r="E731" s="719"/>
      <c r="F731" s="719"/>
      <c r="G731" s="721"/>
      <c r="H731" s="721"/>
      <c r="I731" s="721">
        <f>DEPENSES!$H731*1.2</f>
        <v>0</v>
      </c>
      <c r="J731" s="721">
        <f>DEPENSES!$H731+DEPENSES!$I731</f>
        <v>0</v>
      </c>
      <c r="K731" s="722"/>
      <c r="L731" s="723"/>
      <c r="M731" s="765"/>
      <c r="N731" s="741"/>
    </row>
    <row r="732" spans="1:14" ht="24.75" customHeight="1" x14ac:dyDescent="0.3">
      <c r="A732" s="837"/>
      <c r="B732" s="717"/>
      <c r="C732" s="717"/>
      <c r="D732" s="718"/>
      <c r="E732" s="719"/>
      <c r="F732" s="719"/>
      <c r="G732" s="721"/>
      <c r="H732" s="721"/>
      <c r="I732" s="721">
        <f>DEPENSES!$H732*1.2</f>
        <v>0</v>
      </c>
      <c r="J732" s="721">
        <f>DEPENSES!$H732+DEPENSES!$I732</f>
        <v>0</v>
      </c>
      <c r="K732" s="722"/>
      <c r="L732" s="723"/>
      <c r="M732" s="765"/>
      <c r="N732" s="741"/>
    </row>
    <row r="733" spans="1:14" ht="13.9" customHeight="1" x14ac:dyDescent="0.3">
      <c r="A733" s="837"/>
      <c r="B733" s="717"/>
      <c r="C733" s="717"/>
      <c r="D733" s="718"/>
      <c r="E733" s="719"/>
      <c r="F733" s="719"/>
      <c r="G733" s="721"/>
      <c r="H733" s="721"/>
      <c r="I733" s="721">
        <f>DEPENSES!$H733*1.2</f>
        <v>0</v>
      </c>
      <c r="J733" s="721">
        <f>DEPENSES!$H733+DEPENSES!$I733</f>
        <v>0</v>
      </c>
      <c r="K733" s="722"/>
      <c r="L733" s="723"/>
      <c r="M733" s="765"/>
      <c r="N733" s="741"/>
    </row>
    <row r="734" spans="1:14" ht="27" customHeight="1" x14ac:dyDescent="0.3">
      <c r="A734" s="837"/>
      <c r="B734" s="717"/>
      <c r="C734" s="717"/>
      <c r="D734" s="718"/>
      <c r="E734" s="719"/>
      <c r="F734" s="719"/>
      <c r="G734" s="721"/>
      <c r="H734" s="721"/>
      <c r="I734" s="721">
        <f>DEPENSES!$H734*1.2</f>
        <v>0</v>
      </c>
      <c r="J734" s="721">
        <f>DEPENSES!$H734+DEPENSES!$I734</f>
        <v>0</v>
      </c>
      <c r="K734" s="722"/>
      <c r="L734" s="723"/>
      <c r="M734" s="765"/>
      <c r="N734" s="741"/>
    </row>
    <row r="735" spans="1:14" ht="24.75" customHeight="1" x14ac:dyDescent="0.3">
      <c r="A735" s="837"/>
      <c r="B735" s="717"/>
      <c r="C735" s="717"/>
      <c r="D735" s="718"/>
      <c r="E735" s="719"/>
      <c r="F735" s="719"/>
      <c r="G735" s="721"/>
      <c r="H735" s="721"/>
      <c r="I735" s="721">
        <f>DEPENSES!$H735*1.2</f>
        <v>0</v>
      </c>
      <c r="J735" s="721">
        <f>DEPENSES!$H735+DEPENSES!$I735</f>
        <v>0</v>
      </c>
      <c r="K735" s="722"/>
      <c r="L735" s="723"/>
      <c r="M735" s="765"/>
      <c r="N735" s="741"/>
    </row>
    <row r="736" spans="1:14" ht="13.9" customHeight="1" x14ac:dyDescent="0.3">
      <c r="A736" s="837"/>
      <c r="B736" s="717"/>
      <c r="C736" s="717"/>
      <c r="D736" s="718"/>
      <c r="E736" s="719"/>
      <c r="F736" s="745"/>
      <c r="G736" s="746"/>
      <c r="H736" s="721"/>
      <c r="I736" s="721">
        <f>DEPENSES!$H736*1.2</f>
        <v>0</v>
      </c>
      <c r="J736" s="721">
        <f>DEPENSES!$H736+DEPENSES!$I736</f>
        <v>0</v>
      </c>
      <c r="K736" s="722"/>
      <c r="L736" s="723"/>
      <c r="M736" s="765"/>
      <c r="N736" s="741"/>
    </row>
    <row r="737" spans="1:14" ht="13.9" customHeight="1" x14ac:dyDescent="0.3">
      <c r="A737" s="837"/>
      <c r="B737" s="717"/>
      <c r="C737" s="717"/>
      <c r="D737" s="718"/>
      <c r="E737" s="719"/>
      <c r="F737" s="719"/>
      <c r="G737" s="746"/>
      <c r="H737" s="721"/>
      <c r="I737" s="721">
        <f>DEPENSES!$H737*1.2</f>
        <v>0</v>
      </c>
      <c r="J737" s="721">
        <f>DEPENSES!$H737+DEPENSES!$I737</f>
        <v>0</v>
      </c>
      <c r="K737" s="722"/>
      <c r="L737" s="723"/>
      <c r="M737" s="765"/>
      <c r="N737" s="741"/>
    </row>
    <row r="738" spans="1:14" ht="13.9" customHeight="1" x14ac:dyDescent="0.3">
      <c r="A738" s="837"/>
      <c r="B738" s="717"/>
      <c r="C738" s="717"/>
      <c r="D738" s="718"/>
      <c r="E738" s="719"/>
      <c r="F738" s="719"/>
      <c r="G738" s="746"/>
      <c r="H738" s="721"/>
      <c r="I738" s="721">
        <f>DEPENSES!$H738*1.2</f>
        <v>0</v>
      </c>
      <c r="J738" s="721">
        <f>DEPENSES!$H738+DEPENSES!$I738</f>
        <v>0</v>
      </c>
      <c r="K738" s="722"/>
      <c r="L738" s="723"/>
      <c r="M738" s="765"/>
      <c r="N738" s="741"/>
    </row>
    <row r="739" spans="1:14" ht="13.9" customHeight="1" x14ac:dyDescent="0.3">
      <c r="A739" s="837"/>
      <c r="B739" s="717"/>
      <c r="C739" s="717"/>
      <c r="D739" s="718"/>
      <c r="E739" s="719"/>
      <c r="F739" s="719"/>
      <c r="G739" s="746"/>
      <c r="H739" s="721"/>
      <c r="I739" s="721">
        <f>DEPENSES!$H739*1.2</f>
        <v>0</v>
      </c>
      <c r="J739" s="721">
        <f>DEPENSES!$H739+DEPENSES!$I739</f>
        <v>0</v>
      </c>
      <c r="K739" s="722"/>
      <c r="L739" s="723"/>
      <c r="M739" s="765"/>
      <c r="N739" s="741"/>
    </row>
    <row r="740" spans="1:14" ht="13.9" customHeight="1" x14ac:dyDescent="0.3">
      <c r="A740" s="837"/>
      <c r="B740" s="717"/>
      <c r="C740" s="717"/>
      <c r="D740" s="718"/>
      <c r="E740" s="719"/>
      <c r="F740" s="719"/>
      <c r="G740" s="746"/>
      <c r="H740" s="721"/>
      <c r="I740" s="721">
        <f>DEPENSES!$H740*1.2</f>
        <v>0</v>
      </c>
      <c r="J740" s="721">
        <f>DEPENSES!$H740+DEPENSES!$I740</f>
        <v>0</v>
      </c>
      <c r="K740" s="722"/>
      <c r="L740" s="723"/>
      <c r="M740" s="765"/>
      <c r="N740" s="741"/>
    </row>
    <row r="741" spans="1:14" ht="12.75" x14ac:dyDescent="0.3">
      <c r="A741" s="837"/>
      <c r="B741" s="717"/>
      <c r="C741" s="717"/>
      <c r="D741" s="718"/>
      <c r="E741" s="719"/>
      <c r="F741" s="719"/>
      <c r="G741" s="746"/>
      <c r="H741" s="721"/>
      <c r="I741" s="721">
        <f>DEPENSES!$H741*1.2</f>
        <v>0</v>
      </c>
      <c r="J741" s="721">
        <f>DEPENSES!$H741+DEPENSES!$I741</f>
        <v>0</v>
      </c>
      <c r="K741" s="722"/>
      <c r="L741" s="723"/>
      <c r="M741" s="765"/>
      <c r="N741" s="741"/>
    </row>
    <row r="742" spans="1:14" ht="12.75" x14ac:dyDescent="0.3">
      <c r="A742" s="837"/>
      <c r="B742" s="717"/>
      <c r="C742" s="717"/>
      <c r="D742" s="718"/>
      <c r="E742" s="719"/>
      <c r="F742" s="719"/>
      <c r="G742" s="746"/>
      <c r="H742" s="721"/>
      <c r="I742" s="721">
        <f>DEPENSES!$H742*1.2</f>
        <v>0</v>
      </c>
      <c r="J742" s="721">
        <f>DEPENSES!$H742+DEPENSES!$I742</f>
        <v>0</v>
      </c>
      <c r="K742" s="722"/>
      <c r="L742" s="723"/>
      <c r="M742" s="765"/>
      <c r="N742" s="741"/>
    </row>
    <row r="743" spans="1:14" ht="12.75" x14ac:dyDescent="0.3">
      <c r="A743" s="837"/>
      <c r="B743" s="717"/>
      <c r="C743" s="717"/>
      <c r="D743" s="718"/>
      <c r="E743" s="719"/>
      <c r="F743" s="719"/>
      <c r="G743" s="746"/>
      <c r="H743" s="721"/>
      <c r="I743" s="721">
        <f>DEPENSES!$H743*1.2</f>
        <v>0</v>
      </c>
      <c r="J743" s="721">
        <f>DEPENSES!$H743+DEPENSES!$I743</f>
        <v>0</v>
      </c>
      <c r="K743" s="722"/>
      <c r="L743" s="723"/>
      <c r="M743" s="765"/>
      <c r="N743" s="741"/>
    </row>
    <row r="744" spans="1:14" ht="21" customHeight="1" x14ac:dyDescent="0.3">
      <c r="A744" s="837"/>
      <c r="B744" s="717"/>
      <c r="C744" s="717"/>
      <c r="D744" s="718"/>
      <c r="E744" s="719"/>
      <c r="F744" s="719"/>
      <c r="G744" s="746"/>
      <c r="H744" s="721"/>
      <c r="I744" s="721">
        <f>DEPENSES!$H744*1.2</f>
        <v>0</v>
      </c>
      <c r="J744" s="721">
        <f>DEPENSES!$H744+DEPENSES!$I744</f>
        <v>0</v>
      </c>
      <c r="K744" s="722"/>
      <c r="L744" s="723"/>
      <c r="M744" s="765"/>
      <c r="N744" s="742"/>
    </row>
    <row r="745" spans="1:14" ht="13.9" customHeight="1" x14ac:dyDescent="0.3">
      <c r="A745" s="837"/>
      <c r="B745" s="717"/>
      <c r="C745" s="717"/>
      <c r="D745" s="718"/>
      <c r="E745" s="719"/>
      <c r="F745" s="719"/>
      <c r="G745" s="746"/>
      <c r="H745" s="721"/>
      <c r="I745" s="721">
        <f>DEPENSES!$H745*1.2</f>
        <v>0</v>
      </c>
      <c r="J745" s="721">
        <f>DEPENSES!$H745+DEPENSES!$I745</f>
        <v>0</v>
      </c>
      <c r="K745" s="722"/>
      <c r="L745" s="723"/>
      <c r="M745" s="765"/>
      <c r="N745" s="742"/>
    </row>
    <row r="746" spans="1:14" ht="13.9" customHeight="1" x14ac:dyDescent="0.3">
      <c r="A746" s="837"/>
      <c r="B746" s="717"/>
      <c r="C746" s="717"/>
      <c r="D746" s="718"/>
      <c r="E746" s="719"/>
      <c r="F746" s="719"/>
      <c r="G746" s="746"/>
      <c r="H746" s="721"/>
      <c r="I746" s="721">
        <f>DEPENSES!$H746*1.2</f>
        <v>0</v>
      </c>
      <c r="J746" s="721">
        <f>DEPENSES!$H746+DEPENSES!$I746</f>
        <v>0</v>
      </c>
      <c r="K746" s="722"/>
      <c r="L746" s="723"/>
      <c r="M746" s="765"/>
      <c r="N746" s="742"/>
    </row>
    <row r="747" spans="1:14" ht="13.9" customHeight="1" x14ac:dyDescent="0.3">
      <c r="A747" s="837"/>
      <c r="B747" s="717"/>
      <c r="C747" s="717"/>
      <c r="D747" s="718"/>
      <c r="E747" s="719"/>
      <c r="F747" s="719"/>
      <c r="G747" s="746"/>
      <c r="H747" s="721"/>
      <c r="I747" s="721">
        <f>DEPENSES!$H747*1.2</f>
        <v>0</v>
      </c>
      <c r="J747" s="721">
        <f>DEPENSES!$H747+DEPENSES!$I747</f>
        <v>0</v>
      </c>
      <c r="K747" s="722"/>
      <c r="L747" s="723"/>
      <c r="M747" s="765"/>
      <c r="N747" s="741"/>
    </row>
    <row r="748" spans="1:14" ht="13.9" customHeight="1" x14ac:dyDescent="0.3">
      <c r="A748" s="837"/>
      <c r="B748" s="717"/>
      <c r="C748" s="717"/>
      <c r="D748" s="718"/>
      <c r="E748" s="719"/>
      <c r="F748" s="719"/>
      <c r="G748" s="746"/>
      <c r="H748" s="721"/>
      <c r="I748" s="721">
        <f>DEPENSES!$H748*1.2</f>
        <v>0</v>
      </c>
      <c r="J748" s="721">
        <f>DEPENSES!$H748+DEPENSES!$I748</f>
        <v>0</v>
      </c>
      <c r="K748" s="722"/>
      <c r="L748" s="723"/>
      <c r="M748" s="765"/>
      <c r="N748" s="742"/>
    </row>
    <row r="749" spans="1:14" ht="13.9" customHeight="1" x14ac:dyDescent="0.2">
      <c r="A749" s="837"/>
      <c r="B749" s="717"/>
      <c r="C749" s="717"/>
      <c r="D749" s="718"/>
      <c r="E749" s="719"/>
      <c r="F749" s="719"/>
      <c r="G749" s="757"/>
      <c r="H749" s="721"/>
      <c r="I749" s="721">
        <f>DEPENSES!$H749*1.2</f>
        <v>0</v>
      </c>
      <c r="J749" s="721">
        <f>DEPENSES!$H749+DEPENSES!$I749</f>
        <v>0</v>
      </c>
      <c r="K749" s="722"/>
      <c r="L749" s="723"/>
      <c r="M749" s="765"/>
      <c r="N749" s="742"/>
    </row>
    <row r="750" spans="1:14" ht="12.75" x14ac:dyDescent="0.2">
      <c r="A750" s="837"/>
      <c r="B750" s="717"/>
      <c r="C750" s="717"/>
      <c r="D750" s="718"/>
      <c r="E750" s="719"/>
      <c r="F750" s="719"/>
      <c r="G750" s="757"/>
      <c r="H750" s="721"/>
      <c r="I750" s="721">
        <f>DEPENSES!$H750*1.2</f>
        <v>0</v>
      </c>
      <c r="J750" s="721">
        <f>DEPENSES!$H750+DEPENSES!$I750</f>
        <v>0</v>
      </c>
      <c r="K750" s="722"/>
      <c r="L750" s="723"/>
      <c r="M750" s="765"/>
      <c r="N750" s="742"/>
    </row>
    <row r="751" spans="1:14" ht="12.75" x14ac:dyDescent="0.2">
      <c r="A751" s="837"/>
      <c r="B751" s="717"/>
      <c r="C751" s="717"/>
      <c r="D751" s="718"/>
      <c r="E751" s="719"/>
      <c r="F751" s="719"/>
      <c r="G751" s="757"/>
      <c r="H751" s="721"/>
      <c r="I751" s="721">
        <f>DEPENSES!$H751*1.2</f>
        <v>0</v>
      </c>
      <c r="J751" s="721">
        <f>DEPENSES!$H751+DEPENSES!$I751</f>
        <v>0</v>
      </c>
      <c r="K751" s="722"/>
      <c r="L751" s="723"/>
      <c r="M751" s="765"/>
      <c r="N751" s="742"/>
    </row>
    <row r="752" spans="1:14" ht="12.75" x14ac:dyDescent="0.2">
      <c r="A752" s="837"/>
      <c r="B752" s="717"/>
      <c r="C752" s="717"/>
      <c r="D752" s="718"/>
      <c r="E752" s="719"/>
      <c r="F752" s="719"/>
      <c r="G752" s="757"/>
      <c r="H752" s="721"/>
      <c r="I752" s="721">
        <f>DEPENSES!$H752*1.2</f>
        <v>0</v>
      </c>
      <c r="J752" s="721">
        <f>DEPENSES!$H752+DEPENSES!$I752</f>
        <v>0</v>
      </c>
      <c r="K752" s="722"/>
      <c r="L752" s="723"/>
      <c r="M752" s="765"/>
      <c r="N752" s="742"/>
    </row>
    <row r="753" spans="1:14" ht="12.75" x14ac:dyDescent="0.3">
      <c r="A753" s="705"/>
      <c r="B753" s="706"/>
      <c r="C753" s="707"/>
      <c r="D753" s="708"/>
      <c r="E753" s="709"/>
      <c r="F753" s="709"/>
      <c r="G753" s="736"/>
      <c r="H753" s="736"/>
      <c r="I753" s="848">
        <f>DEPENSES!$H753*1.2</f>
        <v>0</v>
      </c>
      <c r="J753" s="848">
        <f>DEPENSES!$H753+DEPENSES!$I753</f>
        <v>0</v>
      </c>
      <c r="K753" s="729"/>
      <c r="L753" s="723"/>
      <c r="M753" s="730"/>
      <c r="N753" s="849"/>
    </row>
    <row r="754" spans="1:14" ht="12.75" x14ac:dyDescent="0.3">
      <c r="A754" s="705"/>
      <c r="B754" s="706"/>
      <c r="C754" s="707"/>
      <c r="D754" s="708"/>
      <c r="E754" s="709"/>
      <c r="F754" s="709"/>
      <c r="G754" s="736"/>
      <c r="H754" s="736"/>
      <c r="I754" s="848">
        <f>DEPENSES!$H754*1.2</f>
        <v>0</v>
      </c>
      <c r="J754" s="848">
        <f>DEPENSES!$H754+DEPENSES!$I754</f>
        <v>0</v>
      </c>
      <c r="K754" s="729"/>
      <c r="L754" s="723"/>
      <c r="M754" s="730"/>
      <c r="N754" s="849"/>
    </row>
    <row r="755" spans="1:14" ht="12.75" x14ac:dyDescent="0.3">
      <c r="A755" s="705"/>
      <c r="B755" s="706"/>
      <c r="C755" s="707"/>
      <c r="D755" s="708"/>
      <c r="E755" s="709"/>
      <c r="F755" s="709"/>
      <c r="G755" s="736"/>
      <c r="H755" s="736"/>
      <c r="I755" s="848">
        <f>DEPENSES!$H755*1.2</f>
        <v>0</v>
      </c>
      <c r="J755" s="848">
        <f>DEPENSES!$H755+DEPENSES!$I755</f>
        <v>0</v>
      </c>
      <c r="K755" s="729"/>
      <c r="L755" s="723"/>
      <c r="M755" s="730"/>
      <c r="N755" s="849"/>
    </row>
    <row r="756" spans="1:14" ht="12.75" x14ac:dyDescent="0.3">
      <c r="A756" s="705"/>
      <c r="B756" s="706"/>
      <c r="C756" s="707"/>
      <c r="D756" s="708"/>
      <c r="E756" s="709"/>
      <c r="F756" s="709"/>
      <c r="G756" s="736"/>
      <c r="H756" s="736"/>
      <c r="I756" s="848">
        <f>DEPENSES!$H756*1.2</f>
        <v>0</v>
      </c>
      <c r="J756" s="848">
        <f>DEPENSES!$H756+DEPENSES!$I756</f>
        <v>0</v>
      </c>
      <c r="K756" s="729"/>
      <c r="L756" s="723"/>
      <c r="M756" s="730"/>
      <c r="N756" s="849"/>
    </row>
    <row r="757" spans="1:14" ht="12.75" x14ac:dyDescent="0.3">
      <c r="A757" s="705"/>
      <c r="B757" s="706"/>
      <c r="C757" s="707"/>
      <c r="D757" s="708"/>
      <c r="E757" s="709"/>
      <c r="F757" s="709"/>
      <c r="G757" s="736"/>
      <c r="H757" s="736"/>
      <c r="I757" s="848">
        <f>DEPENSES!$H757*1.2</f>
        <v>0</v>
      </c>
      <c r="J757" s="848">
        <f>DEPENSES!$H757+DEPENSES!$I757</f>
        <v>0</v>
      </c>
      <c r="K757" s="729"/>
      <c r="L757" s="723"/>
      <c r="M757" s="730"/>
      <c r="N757" s="849"/>
    </row>
    <row r="758" spans="1:14" ht="12.75" x14ac:dyDescent="0.3">
      <c r="A758" s="705"/>
      <c r="B758" s="706"/>
      <c r="C758" s="707"/>
      <c r="D758" s="708"/>
      <c r="E758" s="709"/>
      <c r="F758" s="709"/>
      <c r="G758" s="736"/>
      <c r="H758" s="736"/>
      <c r="I758" s="848">
        <f>DEPENSES!$H758*1.2</f>
        <v>0</v>
      </c>
      <c r="J758" s="848">
        <f>DEPENSES!$H758+DEPENSES!$I758</f>
        <v>0</v>
      </c>
      <c r="K758" s="729"/>
      <c r="L758" s="723"/>
      <c r="M758" s="730"/>
      <c r="N758" s="849"/>
    </row>
    <row r="759" spans="1:14" ht="12.75" x14ac:dyDescent="0.3">
      <c r="A759" s="705"/>
      <c r="B759" s="706"/>
      <c r="C759" s="707"/>
      <c r="D759" s="708"/>
      <c r="E759" s="709"/>
      <c r="F759" s="709"/>
      <c r="G759" s="736"/>
      <c r="H759" s="736"/>
      <c r="I759" s="848">
        <f>DEPENSES!$H759*1.2</f>
        <v>0</v>
      </c>
      <c r="J759" s="848">
        <f>DEPENSES!$H759+DEPENSES!$I759</f>
        <v>0</v>
      </c>
      <c r="K759" s="729"/>
      <c r="L759" s="723"/>
      <c r="M759" s="730"/>
      <c r="N759" s="849"/>
    </row>
    <row r="760" spans="1:14" ht="12.75" x14ac:dyDescent="0.3">
      <c r="A760" s="705"/>
      <c r="B760" s="706"/>
      <c r="C760" s="707"/>
      <c r="D760" s="708"/>
      <c r="E760" s="709"/>
      <c r="F760" s="709"/>
      <c r="G760" s="736"/>
      <c r="H760" s="736"/>
      <c r="I760" s="848">
        <f>DEPENSES!$H760*1.2</f>
        <v>0</v>
      </c>
      <c r="J760" s="848">
        <f>DEPENSES!$H760+DEPENSES!$I760</f>
        <v>0</v>
      </c>
      <c r="K760" s="729"/>
      <c r="L760" s="723"/>
      <c r="M760" s="730"/>
      <c r="N760" s="849"/>
    </row>
    <row r="761" spans="1:14" ht="12.75" x14ac:dyDescent="0.3">
      <c r="A761" s="705"/>
      <c r="B761" s="706"/>
      <c r="C761" s="707"/>
      <c r="D761" s="708"/>
      <c r="E761" s="709"/>
      <c r="F761" s="709"/>
      <c r="G761" s="736"/>
      <c r="H761" s="736"/>
      <c r="I761" s="848">
        <f>DEPENSES!$H761*1.2</f>
        <v>0</v>
      </c>
      <c r="J761" s="848">
        <f>DEPENSES!$H761+DEPENSES!$I761</f>
        <v>0</v>
      </c>
      <c r="K761" s="729"/>
      <c r="L761" s="723"/>
      <c r="M761" s="730"/>
      <c r="N761" s="849"/>
    </row>
    <row r="762" spans="1:14" ht="12.75" x14ac:dyDescent="0.3">
      <c r="A762" s="705"/>
      <c r="B762" s="706"/>
      <c r="C762" s="707"/>
      <c r="D762" s="708"/>
      <c r="E762" s="709"/>
      <c r="F762" s="709"/>
      <c r="G762" s="736"/>
      <c r="H762" s="736"/>
      <c r="I762" s="848">
        <f>DEPENSES!$H762*1.2</f>
        <v>0</v>
      </c>
      <c r="J762" s="848">
        <f>DEPENSES!$H762+DEPENSES!$I762</f>
        <v>0</v>
      </c>
      <c r="K762" s="729"/>
      <c r="L762" s="723"/>
      <c r="M762" s="730"/>
      <c r="N762" s="849"/>
    </row>
    <row r="763" spans="1:14" ht="12.75" x14ac:dyDescent="0.3">
      <c r="A763" s="705"/>
      <c r="B763" s="706"/>
      <c r="C763" s="707"/>
      <c r="D763" s="708"/>
      <c r="E763" s="709"/>
      <c r="F763" s="709"/>
      <c r="G763" s="736"/>
      <c r="H763" s="736"/>
      <c r="I763" s="848">
        <f>DEPENSES!$H763*1.2</f>
        <v>0</v>
      </c>
      <c r="J763" s="848">
        <f>DEPENSES!$H763+DEPENSES!$I763</f>
        <v>0</v>
      </c>
      <c r="K763" s="729"/>
      <c r="L763" s="723"/>
      <c r="M763" s="730"/>
      <c r="N763" s="849"/>
    </row>
    <row r="764" spans="1:14" ht="12.75" x14ac:dyDescent="0.3">
      <c r="A764" s="705"/>
      <c r="B764" s="706"/>
      <c r="C764" s="707"/>
      <c r="D764" s="708"/>
      <c r="E764" s="709"/>
      <c r="F764" s="709"/>
      <c r="G764" s="736"/>
      <c r="H764" s="736"/>
      <c r="I764" s="848">
        <f>DEPENSES!$H764*1.2</f>
        <v>0</v>
      </c>
      <c r="J764" s="848">
        <f>DEPENSES!$H764+DEPENSES!$I764</f>
        <v>0</v>
      </c>
      <c r="K764" s="729"/>
      <c r="L764" s="723"/>
      <c r="M764" s="730"/>
      <c r="N764" s="849"/>
    </row>
    <row r="765" spans="1:14" ht="12.75" x14ac:dyDescent="0.3">
      <c r="A765" s="705"/>
      <c r="B765" s="706"/>
      <c r="C765" s="707"/>
      <c r="D765" s="708"/>
      <c r="E765" s="709"/>
      <c r="F765" s="709"/>
      <c r="G765" s="736"/>
      <c r="H765" s="736"/>
      <c r="I765" s="848">
        <f>DEPENSES!$H765*1.2</f>
        <v>0</v>
      </c>
      <c r="J765" s="848">
        <f>DEPENSES!$H765+DEPENSES!$I765</f>
        <v>0</v>
      </c>
      <c r="K765" s="729"/>
      <c r="L765" s="723"/>
      <c r="M765" s="730"/>
      <c r="N765" s="849"/>
    </row>
    <row r="766" spans="1:14" ht="12.75" x14ac:dyDescent="0.3">
      <c r="A766" s="705"/>
      <c r="B766" s="706"/>
      <c r="C766" s="707"/>
      <c r="D766" s="708"/>
      <c r="E766" s="709"/>
      <c r="F766" s="709"/>
      <c r="G766" s="736"/>
      <c r="H766" s="736"/>
      <c r="I766" s="848">
        <f>DEPENSES!$H766*1.2</f>
        <v>0</v>
      </c>
      <c r="J766" s="848">
        <f>DEPENSES!$H766+DEPENSES!$I766</f>
        <v>0</v>
      </c>
      <c r="K766" s="729"/>
      <c r="L766" s="723"/>
      <c r="M766" s="730"/>
      <c r="N766" s="849"/>
    </row>
    <row r="767" spans="1:14" ht="12.75" x14ac:dyDescent="0.3">
      <c r="A767" s="705"/>
      <c r="B767" s="706"/>
      <c r="C767" s="707"/>
      <c r="D767" s="708"/>
      <c r="E767" s="709"/>
      <c r="F767" s="709"/>
      <c r="G767" s="736"/>
      <c r="H767" s="736"/>
      <c r="I767" s="848">
        <f>DEPENSES!$H767*1.2</f>
        <v>0</v>
      </c>
      <c r="J767" s="848">
        <f>DEPENSES!$H767+DEPENSES!$I767</f>
        <v>0</v>
      </c>
      <c r="K767" s="729"/>
      <c r="L767" s="723"/>
      <c r="M767" s="730"/>
      <c r="N767" s="849"/>
    </row>
    <row r="768" spans="1:14" ht="12.75" x14ac:dyDescent="0.3">
      <c r="A768" s="705"/>
      <c r="B768" s="706"/>
      <c r="C768" s="707"/>
      <c r="D768" s="708"/>
      <c r="E768" s="709"/>
      <c r="F768" s="709"/>
      <c r="G768" s="736"/>
      <c r="H768" s="736"/>
      <c r="I768" s="848">
        <f>DEPENSES!$H768*1.2</f>
        <v>0</v>
      </c>
      <c r="J768" s="848">
        <f>DEPENSES!$H768+DEPENSES!$I768</f>
        <v>0</v>
      </c>
      <c r="K768" s="729"/>
      <c r="L768" s="723"/>
      <c r="M768" s="730"/>
      <c r="N768" s="849"/>
    </row>
    <row r="769" spans="1:14" ht="12.75" x14ac:dyDescent="0.3">
      <c r="A769" s="705"/>
      <c r="B769" s="706"/>
      <c r="C769" s="707"/>
      <c r="D769" s="708"/>
      <c r="E769" s="709"/>
      <c r="F769" s="709"/>
      <c r="G769" s="736"/>
      <c r="H769" s="736"/>
      <c r="I769" s="848">
        <f>DEPENSES!$H769*1.2</f>
        <v>0</v>
      </c>
      <c r="J769" s="848">
        <f>DEPENSES!$H769+DEPENSES!$I769</f>
        <v>0</v>
      </c>
      <c r="K769" s="729"/>
      <c r="L769" s="723"/>
      <c r="M769" s="730"/>
      <c r="N769" s="849"/>
    </row>
    <row r="770" spans="1:14" ht="12.75" x14ac:dyDescent="0.3">
      <c r="A770" s="705"/>
      <c r="B770" s="706"/>
      <c r="C770" s="707"/>
      <c r="D770" s="708"/>
      <c r="E770" s="709"/>
      <c r="F770" s="709"/>
      <c r="G770" s="736"/>
      <c r="H770" s="736"/>
      <c r="I770" s="848">
        <f>DEPENSES!$H770*1.2</f>
        <v>0</v>
      </c>
      <c r="J770" s="848">
        <f>DEPENSES!$H770+DEPENSES!$I770</f>
        <v>0</v>
      </c>
      <c r="K770" s="729"/>
      <c r="L770" s="723"/>
      <c r="M770" s="730"/>
      <c r="N770" s="849"/>
    </row>
    <row r="771" spans="1:14" ht="12.75" x14ac:dyDescent="0.3">
      <c r="A771" s="705"/>
      <c r="B771" s="706"/>
      <c r="C771" s="707"/>
      <c r="D771" s="708"/>
      <c r="E771" s="709"/>
      <c r="F771" s="709"/>
      <c r="G771" s="736"/>
      <c r="H771" s="736"/>
      <c r="I771" s="848">
        <f>DEPENSES!$H771*1.2</f>
        <v>0</v>
      </c>
      <c r="J771" s="848">
        <f>DEPENSES!$H771+DEPENSES!$I771</f>
        <v>0</v>
      </c>
      <c r="K771" s="729"/>
      <c r="L771" s="723"/>
      <c r="M771" s="730"/>
      <c r="N771" s="849"/>
    </row>
    <row r="772" spans="1:14" ht="13.9" customHeight="1" x14ac:dyDescent="0.3">
      <c r="A772" s="837"/>
      <c r="B772" s="717"/>
      <c r="C772" s="717"/>
      <c r="D772" s="718"/>
      <c r="E772" s="719"/>
      <c r="F772" s="719"/>
      <c r="G772" s="746"/>
      <c r="H772" s="721"/>
      <c r="I772" s="721">
        <f>DEPENSES!$H772*1.2</f>
        <v>0</v>
      </c>
      <c r="J772" s="721">
        <f>DEPENSES!$H772+DEPENSES!$I772</f>
        <v>0</v>
      </c>
      <c r="K772" s="722"/>
      <c r="L772" s="723"/>
      <c r="M772" s="765"/>
      <c r="N772" s="742"/>
    </row>
    <row r="773" spans="1:14" ht="20.25" customHeight="1" x14ac:dyDescent="0.3">
      <c r="A773" s="837"/>
      <c r="B773" s="717"/>
      <c r="C773" s="717"/>
      <c r="D773" s="718"/>
      <c r="E773" s="719"/>
      <c r="F773" s="719"/>
      <c r="G773" s="746"/>
      <c r="H773" s="721"/>
      <c r="I773" s="721">
        <f>DEPENSES!$H773*1.2</f>
        <v>0</v>
      </c>
      <c r="J773" s="721">
        <f>DEPENSES!$H773+DEPENSES!$I773</f>
        <v>0</v>
      </c>
      <c r="K773" s="722"/>
      <c r="L773" s="723"/>
      <c r="M773" s="765"/>
      <c r="N773" s="742"/>
    </row>
    <row r="774" spans="1:14" ht="12.75" x14ac:dyDescent="0.3">
      <c r="A774" s="837"/>
      <c r="B774" s="717"/>
      <c r="C774" s="717"/>
      <c r="D774" s="718"/>
      <c r="E774" s="719"/>
      <c r="F774" s="719"/>
      <c r="G774" s="746"/>
      <c r="H774" s="721"/>
      <c r="I774" s="721">
        <f>DEPENSES!$H774*1.2</f>
        <v>0</v>
      </c>
      <c r="J774" s="721">
        <f>DEPENSES!$H774+DEPENSES!$I774</f>
        <v>0</v>
      </c>
      <c r="K774" s="722"/>
      <c r="L774" s="723"/>
      <c r="M774" s="765"/>
      <c r="N774" s="742"/>
    </row>
    <row r="775" spans="1:14" ht="12.75" x14ac:dyDescent="0.3">
      <c r="A775" s="837"/>
      <c r="B775" s="717"/>
      <c r="C775" s="717"/>
      <c r="D775" s="718"/>
      <c r="E775" s="719"/>
      <c r="F775" s="719"/>
      <c r="G775" s="746"/>
      <c r="H775" s="721"/>
      <c r="I775" s="721">
        <f>DEPENSES!$H775*1.2</f>
        <v>0</v>
      </c>
      <c r="J775" s="721">
        <f>DEPENSES!$H775+DEPENSES!$I775</f>
        <v>0</v>
      </c>
      <c r="K775" s="722"/>
      <c r="L775" s="723"/>
      <c r="M775" s="765"/>
      <c r="N775" s="742"/>
    </row>
    <row r="776" spans="1:14" ht="12.75" x14ac:dyDescent="0.3">
      <c r="A776" s="837"/>
      <c r="B776" s="717"/>
      <c r="C776" s="717"/>
      <c r="D776" s="718"/>
      <c r="E776" s="719"/>
      <c r="F776" s="719"/>
      <c r="G776" s="746"/>
      <c r="H776" s="721"/>
      <c r="I776" s="721">
        <f>DEPENSES!$H776*1.2</f>
        <v>0</v>
      </c>
      <c r="J776" s="721">
        <f>DEPENSES!$H776+DEPENSES!$I776</f>
        <v>0</v>
      </c>
      <c r="K776" s="722"/>
      <c r="L776" s="723"/>
      <c r="M776" s="765"/>
      <c r="N776" s="742"/>
    </row>
    <row r="777" spans="1:14" ht="13.9" customHeight="1" x14ac:dyDescent="0.3">
      <c r="A777" s="837"/>
      <c r="B777" s="717"/>
      <c r="C777" s="717"/>
      <c r="D777" s="718"/>
      <c r="E777" s="719"/>
      <c r="F777" s="719"/>
      <c r="G777" s="746"/>
      <c r="H777" s="721"/>
      <c r="I777" s="721">
        <f>DEPENSES!$H777*1.2</f>
        <v>0</v>
      </c>
      <c r="J777" s="721">
        <f>DEPENSES!$H777+DEPENSES!$I777</f>
        <v>0</v>
      </c>
      <c r="K777" s="722"/>
      <c r="L777" s="723"/>
      <c r="M777" s="765"/>
      <c r="N777" s="741"/>
    </row>
    <row r="778" spans="1:14" ht="13.9" customHeight="1" x14ac:dyDescent="0.3">
      <c r="A778" s="837"/>
      <c r="B778" s="717"/>
      <c r="C778" s="717"/>
      <c r="D778" s="718"/>
      <c r="E778" s="719"/>
      <c r="F778" s="719"/>
      <c r="G778" s="746"/>
      <c r="H778" s="721"/>
      <c r="I778" s="721">
        <f>DEPENSES!$H778*1.2</f>
        <v>0</v>
      </c>
      <c r="J778" s="721">
        <f>DEPENSES!$H778+DEPENSES!$I778</f>
        <v>0</v>
      </c>
      <c r="K778" s="722"/>
      <c r="L778" s="723"/>
      <c r="M778" s="765"/>
      <c r="N778" s="741"/>
    </row>
    <row r="779" spans="1:14" ht="13.9" customHeight="1" x14ac:dyDescent="0.3">
      <c r="A779" s="837"/>
      <c r="B779" s="717"/>
      <c r="C779" s="717"/>
      <c r="D779" s="718"/>
      <c r="E779" s="719"/>
      <c r="F779" s="719"/>
      <c r="G779" s="746"/>
      <c r="H779" s="721"/>
      <c r="I779" s="721">
        <f>DEPENSES!$H779*1.2</f>
        <v>0</v>
      </c>
      <c r="J779" s="721">
        <f>DEPENSES!$H779+DEPENSES!$I779</f>
        <v>0</v>
      </c>
      <c r="K779" s="722"/>
      <c r="L779" s="723"/>
      <c r="M779" s="765"/>
      <c r="N779" s="741"/>
    </row>
    <row r="780" spans="1:14" ht="13.9" customHeight="1" x14ac:dyDescent="0.3">
      <c r="A780" s="837"/>
      <c r="B780" s="717"/>
      <c r="C780" s="717"/>
      <c r="D780" s="718"/>
      <c r="E780" s="719"/>
      <c r="F780" s="719"/>
      <c r="G780" s="746"/>
      <c r="H780" s="721"/>
      <c r="I780" s="721">
        <f>DEPENSES!$H780*1.2</f>
        <v>0</v>
      </c>
      <c r="J780" s="721">
        <f>DEPENSES!$H780+DEPENSES!$I780</f>
        <v>0</v>
      </c>
      <c r="K780" s="722"/>
      <c r="L780" s="723"/>
      <c r="M780" s="765"/>
      <c r="N780" s="741"/>
    </row>
    <row r="781" spans="1:14" ht="13.9" customHeight="1" x14ac:dyDescent="0.3">
      <c r="A781" s="837"/>
      <c r="B781" s="717"/>
      <c r="C781" s="717"/>
      <c r="D781" s="718"/>
      <c r="E781" s="719"/>
      <c r="F781" s="719"/>
      <c r="G781" s="746"/>
      <c r="H781" s="721"/>
      <c r="I781" s="721">
        <f>DEPENSES!$H781*1.2</f>
        <v>0</v>
      </c>
      <c r="J781" s="721">
        <f>DEPENSES!$H781+DEPENSES!$I781</f>
        <v>0</v>
      </c>
      <c r="K781" s="722"/>
      <c r="L781" s="723"/>
      <c r="M781" s="765"/>
      <c r="N781" s="741"/>
    </row>
    <row r="782" spans="1:14" ht="13.9" customHeight="1" x14ac:dyDescent="0.3">
      <c r="A782" s="837"/>
      <c r="B782" s="717"/>
      <c r="C782" s="717"/>
      <c r="D782" s="718"/>
      <c r="E782" s="719"/>
      <c r="F782" s="719"/>
      <c r="G782" s="746"/>
      <c r="H782" s="721"/>
      <c r="I782" s="721">
        <f>DEPENSES!$H782*1.2</f>
        <v>0</v>
      </c>
      <c r="J782" s="721">
        <f>DEPENSES!$H782+DEPENSES!$I782</f>
        <v>0</v>
      </c>
      <c r="K782" s="722"/>
      <c r="L782" s="723"/>
      <c r="M782" s="765"/>
      <c r="N782" s="742"/>
    </row>
    <row r="783" spans="1:14" ht="13.9" customHeight="1" x14ac:dyDescent="0.3">
      <c r="A783" s="837"/>
      <c r="B783" s="717"/>
      <c r="C783" s="717"/>
      <c r="D783" s="718"/>
      <c r="E783" s="719"/>
      <c r="F783" s="719"/>
      <c r="G783" s="746"/>
      <c r="H783" s="721"/>
      <c r="I783" s="721">
        <f>DEPENSES!$H783*1.2</f>
        <v>0</v>
      </c>
      <c r="J783" s="721">
        <f>DEPENSES!$H783+DEPENSES!$I783</f>
        <v>0</v>
      </c>
      <c r="K783" s="722"/>
      <c r="L783" s="723"/>
      <c r="M783" s="765"/>
      <c r="N783" s="742"/>
    </row>
    <row r="784" spans="1:14" ht="13.9" customHeight="1" x14ac:dyDescent="0.3">
      <c r="A784" s="837"/>
      <c r="B784" s="717"/>
      <c r="C784" s="717"/>
      <c r="D784" s="718"/>
      <c r="E784" s="719"/>
      <c r="F784" s="719"/>
      <c r="G784" s="746"/>
      <c r="H784" s="721"/>
      <c r="I784" s="721">
        <f>DEPENSES!$H784*1.2</f>
        <v>0</v>
      </c>
      <c r="J784" s="721">
        <f>DEPENSES!$H784+DEPENSES!$I784</f>
        <v>0</v>
      </c>
      <c r="K784" s="722"/>
      <c r="L784" s="723"/>
      <c r="M784" s="765"/>
      <c r="N784" s="741"/>
    </row>
    <row r="785" spans="1:14" ht="13.9" customHeight="1" x14ac:dyDescent="0.3">
      <c r="A785" s="837"/>
      <c r="B785" s="717"/>
      <c r="C785" s="717"/>
      <c r="D785" s="718"/>
      <c r="E785" s="719"/>
      <c r="F785" s="719"/>
      <c r="G785" s="746"/>
      <c r="H785" s="721"/>
      <c r="I785" s="721">
        <f>DEPENSES!$H785*1.2</f>
        <v>0</v>
      </c>
      <c r="J785" s="721">
        <f>DEPENSES!$H785+DEPENSES!$I785</f>
        <v>0</v>
      </c>
      <c r="K785" s="722"/>
      <c r="L785" s="723"/>
      <c r="M785" s="765"/>
      <c r="N785" s="741"/>
    </row>
    <row r="786" spans="1:14" ht="13.9" customHeight="1" x14ac:dyDescent="0.3">
      <c r="A786" s="837"/>
      <c r="B786" s="717"/>
      <c r="C786" s="717"/>
      <c r="D786" s="718"/>
      <c r="E786" s="719"/>
      <c r="F786" s="719"/>
      <c r="G786" s="746"/>
      <c r="H786" s="721"/>
      <c r="I786" s="721">
        <f>DEPENSES!$H786*1.2</f>
        <v>0</v>
      </c>
      <c r="J786" s="721">
        <f>DEPENSES!$H786+DEPENSES!$I786</f>
        <v>0</v>
      </c>
      <c r="K786" s="722"/>
      <c r="L786" s="723"/>
      <c r="M786" s="765"/>
      <c r="N786" s="741"/>
    </row>
    <row r="787" spans="1:14" ht="13.9" customHeight="1" x14ac:dyDescent="0.3">
      <c r="A787" s="837"/>
      <c r="B787" s="717"/>
      <c r="C787" s="717"/>
      <c r="D787" s="718"/>
      <c r="E787" s="719"/>
      <c r="F787" s="719"/>
      <c r="G787" s="746"/>
      <c r="H787" s="721"/>
      <c r="I787" s="721">
        <f>DEPENSES!$H787*1.2</f>
        <v>0</v>
      </c>
      <c r="J787" s="721">
        <f>DEPENSES!$H787+DEPENSES!$I787</f>
        <v>0</v>
      </c>
      <c r="K787" s="722"/>
      <c r="L787" s="723"/>
      <c r="M787" s="765"/>
      <c r="N787" s="741"/>
    </row>
    <row r="788" spans="1:14" ht="13.9" customHeight="1" x14ac:dyDescent="0.3">
      <c r="A788" s="837"/>
      <c r="B788" s="717"/>
      <c r="C788" s="717"/>
      <c r="D788" s="718"/>
      <c r="E788" s="719"/>
      <c r="F788" s="719"/>
      <c r="G788" s="746"/>
      <c r="H788" s="721"/>
      <c r="I788" s="721">
        <f>DEPENSES!$H788*1.2</f>
        <v>0</v>
      </c>
      <c r="J788" s="721">
        <f>DEPENSES!$H788+DEPENSES!$I788</f>
        <v>0</v>
      </c>
      <c r="K788" s="722"/>
      <c r="L788" s="723"/>
      <c r="M788" s="765"/>
      <c r="N788" s="741"/>
    </row>
    <row r="789" spans="1:14" ht="13.9" customHeight="1" x14ac:dyDescent="0.3">
      <c r="A789" s="837"/>
      <c r="B789" s="717"/>
      <c r="C789" s="717"/>
      <c r="D789" s="718"/>
      <c r="E789" s="719"/>
      <c r="F789" s="719"/>
      <c r="G789" s="746"/>
      <c r="H789" s="850"/>
      <c r="I789" s="721">
        <f>DEPENSES!$H789*1.2</f>
        <v>0</v>
      </c>
      <c r="J789" s="721">
        <f>DEPENSES!$H789+DEPENSES!$I789</f>
        <v>0</v>
      </c>
      <c r="K789" s="722"/>
      <c r="L789" s="723"/>
      <c r="M789" s="742"/>
      <c r="N789" s="741"/>
    </row>
    <row r="790" spans="1:14" ht="13.9" customHeight="1" x14ac:dyDescent="0.3">
      <c r="A790" s="837"/>
      <c r="B790" s="717"/>
      <c r="C790" s="717"/>
      <c r="D790" s="718"/>
      <c r="E790" s="719"/>
      <c r="F790" s="719"/>
      <c r="G790" s="746"/>
      <c r="H790" s="850"/>
      <c r="I790" s="721">
        <f>DEPENSES!$H790*1.2</f>
        <v>0</v>
      </c>
      <c r="J790" s="721">
        <f>DEPENSES!$H790+DEPENSES!$I790</f>
        <v>0</v>
      </c>
      <c r="K790" s="722"/>
      <c r="L790" s="723"/>
      <c r="M790" s="742"/>
      <c r="N790" s="741"/>
    </row>
    <row r="791" spans="1:14" ht="24" customHeight="1" x14ac:dyDescent="0.3">
      <c r="A791" s="837"/>
      <c r="B791" s="717"/>
      <c r="C791" s="717"/>
      <c r="D791" s="718"/>
      <c r="E791" s="719"/>
      <c r="F791" s="719"/>
      <c r="G791" s="746"/>
      <c r="H791" s="850"/>
      <c r="I791" s="721">
        <f>DEPENSES!$H791*1.2</f>
        <v>0</v>
      </c>
      <c r="J791" s="721">
        <f>DEPENSES!$H791+DEPENSES!$I791</f>
        <v>0</v>
      </c>
      <c r="K791" s="722"/>
      <c r="L791" s="723"/>
      <c r="M791" s="742"/>
      <c r="N791" s="741"/>
    </row>
    <row r="792" spans="1:14" ht="13.9" customHeight="1" x14ac:dyDescent="0.3">
      <c r="A792" s="837"/>
      <c r="B792" s="717"/>
      <c r="C792" s="717"/>
      <c r="D792" s="718"/>
      <c r="E792" s="719"/>
      <c r="F792" s="719"/>
      <c r="G792" s="746"/>
      <c r="H792" s="850"/>
      <c r="I792" s="721">
        <f>DEPENSES!$H792*1.2</f>
        <v>0</v>
      </c>
      <c r="J792" s="721">
        <f>DEPENSES!$H792+DEPENSES!$I792</f>
        <v>0</v>
      </c>
      <c r="K792" s="722"/>
      <c r="L792" s="723"/>
      <c r="M792" s="742"/>
      <c r="N792" s="741"/>
    </row>
    <row r="793" spans="1:14" ht="13.9" customHeight="1" x14ac:dyDescent="0.3">
      <c r="A793" s="837"/>
      <c r="B793" s="717"/>
      <c r="C793" s="717"/>
      <c r="D793" s="718"/>
      <c r="E793" s="719"/>
      <c r="F793" s="719"/>
      <c r="G793" s="746"/>
      <c r="H793" s="850"/>
      <c r="I793" s="721">
        <f>DEPENSES!$H793*1.2</f>
        <v>0</v>
      </c>
      <c r="J793" s="721">
        <f>DEPENSES!$H793+DEPENSES!$I793</f>
        <v>0</v>
      </c>
      <c r="K793" s="722"/>
      <c r="L793" s="723"/>
      <c r="M793" s="742"/>
      <c r="N793" s="741"/>
    </row>
    <row r="794" spans="1:14" ht="13.9" customHeight="1" x14ac:dyDescent="0.3">
      <c r="A794" s="837"/>
      <c r="B794" s="717"/>
      <c r="C794" s="717"/>
      <c r="D794" s="718"/>
      <c r="E794" s="719"/>
      <c r="F794" s="719"/>
      <c r="G794" s="746"/>
      <c r="H794" s="850"/>
      <c r="I794" s="721">
        <f>DEPENSES!$H794*1.2</f>
        <v>0</v>
      </c>
      <c r="J794" s="721">
        <f>DEPENSES!$H794+DEPENSES!$I794</f>
        <v>0</v>
      </c>
      <c r="K794" s="722"/>
      <c r="L794" s="723"/>
      <c r="M794" s="851"/>
      <c r="N794" s="741"/>
    </row>
    <row r="795" spans="1:14" ht="12.75" x14ac:dyDescent="0.3">
      <c r="A795" s="837"/>
      <c r="B795" s="717"/>
      <c r="C795" s="717"/>
      <c r="D795" s="718"/>
      <c r="E795" s="719"/>
      <c r="F795" s="719"/>
      <c r="G795" s="746"/>
      <c r="H795" s="850"/>
      <c r="I795" s="721">
        <f>DEPENSES!$H795*1.2</f>
        <v>0</v>
      </c>
      <c r="J795" s="721">
        <f>DEPENSES!$H795+DEPENSES!$I795</f>
        <v>0</v>
      </c>
      <c r="K795" s="722"/>
      <c r="L795" s="723"/>
      <c r="M795" s="851"/>
      <c r="N795" s="741"/>
    </row>
    <row r="796" spans="1:14" ht="12.75" x14ac:dyDescent="0.3">
      <c r="A796" s="837"/>
      <c r="B796" s="717"/>
      <c r="C796" s="717"/>
      <c r="D796" s="718"/>
      <c r="E796" s="719"/>
      <c r="F796" s="719"/>
      <c r="G796" s="746"/>
      <c r="H796" s="850"/>
      <c r="I796" s="721">
        <f>DEPENSES!$H796*1.2</f>
        <v>0</v>
      </c>
      <c r="J796" s="721">
        <f>DEPENSES!$H796+DEPENSES!$I796</f>
        <v>0</v>
      </c>
      <c r="K796" s="722"/>
      <c r="L796" s="723"/>
      <c r="M796" s="851"/>
      <c r="N796" s="741"/>
    </row>
    <row r="797" spans="1:14" x14ac:dyDescent="0.3">
      <c r="C797" s="852"/>
      <c r="D797" s="853"/>
      <c r="E797" s="854"/>
      <c r="F797" s="854"/>
      <c r="G797" s="855"/>
      <c r="H797" s="856"/>
      <c r="I797" s="855"/>
      <c r="J797" s="855"/>
      <c r="K797" s="857"/>
      <c r="L797" s="858"/>
      <c r="M797" s="859"/>
    </row>
    <row r="798" spans="1:14" x14ac:dyDescent="0.3">
      <c r="C798" s="852"/>
      <c r="D798" s="853"/>
      <c r="E798" s="854"/>
      <c r="F798" s="854"/>
      <c r="G798" s="855"/>
      <c r="H798" s="856"/>
      <c r="I798" s="855"/>
      <c r="J798" s="855"/>
      <c r="K798" s="857"/>
      <c r="L798" s="858"/>
      <c r="M798" s="859"/>
    </row>
    <row r="799" spans="1:14" x14ac:dyDescent="0.3">
      <c r="C799" s="852"/>
      <c r="D799" s="853"/>
      <c r="E799" s="854"/>
      <c r="F799" s="854"/>
      <c r="G799" s="855"/>
      <c r="H799" s="856"/>
      <c r="I799" s="855"/>
      <c r="J799" s="855"/>
      <c r="K799" s="857"/>
      <c r="L799" s="858"/>
      <c r="M799" s="859"/>
    </row>
    <row r="800" spans="1:14" ht="16.5" x14ac:dyDescent="0.3">
      <c r="C800" s="852"/>
      <c r="D800" s="853"/>
      <c r="E800" s="854"/>
      <c r="F800" s="854"/>
      <c r="G800" s="855"/>
      <c r="H800" s="856"/>
      <c r="I800" s="855"/>
      <c r="J800" s="855"/>
      <c r="K800" s="766"/>
      <c r="L800" s="858"/>
      <c r="M800" s="859"/>
    </row>
    <row r="801" spans="3:13" x14ac:dyDescent="0.3">
      <c r="C801" s="852"/>
      <c r="D801" s="853"/>
      <c r="E801" s="854"/>
      <c r="F801" s="860"/>
      <c r="G801" s="855"/>
      <c r="H801" s="856"/>
      <c r="I801" s="855"/>
      <c r="J801" s="855"/>
      <c r="K801" s="857"/>
      <c r="L801" s="858"/>
      <c r="M801" s="859"/>
    </row>
    <row r="802" spans="3:13" x14ac:dyDescent="0.3">
      <c r="C802" s="852"/>
      <c r="D802" s="853"/>
      <c r="E802" s="854"/>
      <c r="F802" s="854"/>
      <c r="G802" s="855"/>
      <c r="H802" s="856"/>
      <c r="I802" s="855"/>
      <c r="J802" s="855"/>
      <c r="K802" s="857"/>
      <c r="L802" s="858"/>
      <c r="M802" s="859"/>
    </row>
    <row r="803" spans="3:13" x14ac:dyDescent="0.3">
      <c r="C803" s="852"/>
      <c r="D803" s="853"/>
      <c r="E803" s="854"/>
      <c r="F803" s="854"/>
      <c r="G803" s="855"/>
      <c r="H803" s="856"/>
      <c r="I803" s="855"/>
      <c r="J803" s="855"/>
      <c r="K803" s="857"/>
      <c r="L803" s="858"/>
      <c r="M803" s="859"/>
    </row>
    <row r="804" spans="3:13" x14ac:dyDescent="0.3">
      <c r="C804" s="852"/>
      <c r="D804" s="853"/>
      <c r="E804" s="854"/>
      <c r="F804" s="854"/>
      <c r="G804" s="855"/>
      <c r="H804" s="856"/>
      <c r="I804" s="855"/>
      <c r="J804" s="855"/>
      <c r="K804" s="857"/>
      <c r="L804" s="858"/>
      <c r="M804" s="859"/>
    </row>
    <row r="805" spans="3:13" x14ac:dyDescent="0.3">
      <c r="C805" s="852"/>
      <c r="D805" s="853"/>
      <c r="E805" s="854"/>
      <c r="F805" s="854"/>
      <c r="G805" s="855"/>
      <c r="H805" s="856"/>
      <c r="I805" s="855"/>
      <c r="J805" s="855"/>
      <c r="K805" s="857"/>
      <c r="L805" s="858"/>
      <c r="M805" s="859"/>
    </row>
    <row r="806" spans="3:13" x14ac:dyDescent="0.3">
      <c r="C806" s="852"/>
      <c r="D806" s="853"/>
      <c r="E806" s="854"/>
      <c r="F806" s="854"/>
      <c r="G806" s="855"/>
      <c r="H806" s="856"/>
      <c r="I806" s="855"/>
      <c r="J806" s="855"/>
      <c r="K806" s="857"/>
      <c r="L806" s="858"/>
      <c r="M806" s="859"/>
    </row>
    <row r="807" spans="3:13" x14ac:dyDescent="0.3">
      <c r="C807" s="852"/>
      <c r="D807" s="853"/>
      <c r="E807" s="854"/>
      <c r="F807" s="854"/>
      <c r="G807" s="855"/>
      <c r="H807" s="856"/>
      <c r="I807" s="855"/>
      <c r="J807" s="855"/>
      <c r="K807" s="857"/>
      <c r="L807" s="858"/>
      <c r="M807" s="859"/>
    </row>
    <row r="808" spans="3:13" x14ac:dyDescent="0.3">
      <c r="C808" s="852"/>
      <c r="D808" s="853"/>
      <c r="E808" s="854"/>
      <c r="F808" s="854"/>
      <c r="G808" s="855"/>
      <c r="H808" s="856"/>
      <c r="I808" s="855"/>
      <c r="J808" s="855"/>
      <c r="K808" s="857"/>
      <c r="L808" s="858"/>
      <c r="M808" s="859"/>
    </row>
    <row r="809" spans="3:13" x14ac:dyDescent="0.3">
      <c r="C809" s="852"/>
      <c r="D809" s="853"/>
      <c r="E809" s="854"/>
      <c r="F809" s="854"/>
      <c r="G809" s="855"/>
      <c r="H809" s="856"/>
      <c r="I809" s="855"/>
      <c r="J809" s="855"/>
      <c r="K809" s="857"/>
      <c r="L809" s="858"/>
      <c r="M809" s="859"/>
    </row>
    <row r="810" spans="3:13" x14ac:dyDescent="0.3">
      <c r="C810" s="852"/>
      <c r="D810" s="853"/>
      <c r="E810" s="854"/>
      <c r="F810" s="854"/>
      <c r="G810" s="855"/>
      <c r="H810" s="856"/>
      <c r="I810" s="855"/>
      <c r="J810" s="855"/>
      <c r="K810" s="857"/>
      <c r="L810" s="858"/>
      <c r="M810" s="859"/>
    </row>
    <row r="811" spans="3:13" x14ac:dyDescent="0.3">
      <c r="C811" s="852"/>
      <c r="D811" s="853"/>
      <c r="E811" s="854"/>
      <c r="F811" s="854"/>
      <c r="G811" s="855"/>
      <c r="H811" s="856"/>
      <c r="I811" s="855"/>
      <c r="J811" s="855"/>
      <c r="K811" s="857"/>
      <c r="L811" s="858"/>
      <c r="M811" s="859"/>
    </row>
    <row r="812" spans="3:13" x14ac:dyDescent="0.3">
      <c r="C812" s="852"/>
      <c r="D812" s="853"/>
      <c r="E812" s="854"/>
      <c r="F812" s="854"/>
      <c r="G812" s="855"/>
      <c r="H812" s="856"/>
      <c r="I812" s="855"/>
      <c r="J812" s="855"/>
      <c r="K812" s="857"/>
      <c r="L812" s="858"/>
      <c r="M812" s="859"/>
    </row>
    <row r="813" spans="3:13" x14ac:dyDescent="0.3">
      <c r="C813" s="852"/>
      <c r="D813" s="853"/>
      <c r="E813" s="854"/>
      <c r="F813" s="854"/>
      <c r="G813" s="855"/>
      <c r="H813" s="856"/>
      <c r="I813" s="855"/>
      <c r="J813" s="855"/>
      <c r="K813" s="857"/>
      <c r="L813" s="858"/>
      <c r="M813" s="859"/>
    </row>
    <row r="814" spans="3:13" x14ac:dyDescent="0.3">
      <c r="C814" s="852"/>
      <c r="D814" s="853"/>
      <c r="E814" s="854"/>
      <c r="F814" s="854"/>
      <c r="G814" s="855"/>
      <c r="H814" s="856"/>
      <c r="I814" s="855"/>
      <c r="J814" s="855"/>
      <c r="K814" s="857"/>
      <c r="L814" s="858"/>
      <c r="M814" s="859"/>
    </row>
    <row r="815" spans="3:13" x14ac:dyDescent="0.3">
      <c r="C815" s="852"/>
      <c r="D815" s="853"/>
      <c r="E815" s="854"/>
      <c r="F815" s="854"/>
      <c r="G815" s="855"/>
      <c r="H815" s="856"/>
      <c r="I815" s="855"/>
      <c r="J815" s="855"/>
      <c r="K815" s="857"/>
      <c r="L815" s="858"/>
      <c r="M815" s="859"/>
    </row>
    <row r="816" spans="3:13" x14ac:dyDescent="0.3">
      <c r="C816" s="852"/>
      <c r="D816" s="853"/>
      <c r="E816" s="854"/>
      <c r="F816" s="854"/>
      <c r="G816" s="855"/>
      <c r="H816" s="856"/>
      <c r="I816" s="855"/>
      <c r="J816" s="855"/>
      <c r="K816" s="857"/>
      <c r="L816" s="858"/>
      <c r="M816" s="859"/>
    </row>
    <row r="817" spans="3:13" x14ac:dyDescent="0.3">
      <c r="C817" s="852"/>
      <c r="D817" s="853"/>
      <c r="E817" s="854"/>
      <c r="F817" s="854"/>
      <c r="G817" s="855"/>
      <c r="H817" s="856"/>
      <c r="I817" s="855"/>
      <c r="J817" s="855"/>
      <c r="K817" s="857"/>
      <c r="L817" s="858"/>
      <c r="M817" s="859"/>
    </row>
    <row r="818" spans="3:13" x14ac:dyDescent="0.3">
      <c r="C818" s="852"/>
      <c r="D818" s="853"/>
      <c r="E818" s="854"/>
      <c r="F818" s="854"/>
      <c r="G818" s="855"/>
      <c r="H818" s="856"/>
      <c r="I818" s="855"/>
      <c r="J818" s="855"/>
      <c r="K818" s="857"/>
      <c r="L818" s="858"/>
      <c r="M818" s="859"/>
    </row>
    <row r="819" spans="3:13" x14ac:dyDescent="0.3">
      <c r="C819" s="852"/>
      <c r="D819" s="853"/>
      <c r="E819" s="854"/>
      <c r="F819" s="854"/>
      <c r="G819" s="855"/>
      <c r="H819" s="856"/>
      <c r="I819" s="855"/>
      <c r="J819" s="855"/>
      <c r="K819" s="857"/>
      <c r="L819" s="858"/>
      <c r="M819" s="859"/>
    </row>
    <row r="820" spans="3:13" x14ac:dyDescent="0.3">
      <c r="C820" s="852"/>
      <c r="D820" s="853"/>
      <c r="E820" s="854"/>
      <c r="F820" s="854"/>
      <c r="G820" s="855"/>
      <c r="H820" s="856"/>
      <c r="I820" s="855"/>
      <c r="J820" s="855"/>
      <c r="K820" s="857"/>
      <c r="L820" s="858"/>
      <c r="M820" s="859"/>
    </row>
    <row r="821" spans="3:13" x14ac:dyDescent="0.3">
      <c r="C821" s="852"/>
      <c r="D821" s="853"/>
      <c r="E821" s="854"/>
      <c r="F821" s="854"/>
      <c r="G821" s="855"/>
      <c r="H821" s="856"/>
      <c r="I821" s="855"/>
      <c r="J821" s="855"/>
      <c r="K821" s="857"/>
      <c r="L821" s="858"/>
      <c r="M821" s="859"/>
    </row>
    <row r="822" spans="3:13" x14ac:dyDescent="0.3">
      <c r="C822" s="852"/>
      <c r="D822" s="853"/>
      <c r="E822" s="854"/>
      <c r="F822" s="854"/>
      <c r="G822" s="855"/>
      <c r="H822" s="856"/>
      <c r="I822" s="855"/>
      <c r="J822" s="855"/>
      <c r="K822" s="857"/>
      <c r="L822" s="858"/>
      <c r="M822" s="859"/>
    </row>
    <row r="823" spans="3:13" x14ac:dyDescent="0.3">
      <c r="C823" s="852"/>
      <c r="D823" s="853"/>
      <c r="E823" s="854"/>
      <c r="F823" s="854"/>
      <c r="G823" s="855"/>
      <c r="H823" s="856"/>
      <c r="I823" s="855"/>
      <c r="J823" s="855"/>
      <c r="K823" s="857"/>
      <c r="L823" s="858"/>
      <c r="M823" s="859"/>
    </row>
    <row r="824" spans="3:13" x14ac:dyDescent="0.3">
      <c r="C824" s="852"/>
      <c r="D824" s="853"/>
      <c r="E824" s="854"/>
      <c r="F824" s="854"/>
      <c r="G824" s="855"/>
      <c r="H824" s="856"/>
      <c r="I824" s="855"/>
      <c r="J824" s="855"/>
      <c r="K824" s="857"/>
      <c r="L824" s="858"/>
      <c r="M824" s="859"/>
    </row>
    <row r="825" spans="3:13" x14ac:dyDescent="0.3">
      <c r="C825" s="852"/>
      <c r="D825" s="853"/>
      <c r="E825" s="854"/>
      <c r="F825" s="854"/>
      <c r="G825" s="855"/>
      <c r="H825" s="856"/>
      <c r="I825" s="855"/>
      <c r="J825" s="855"/>
      <c r="K825" s="857"/>
      <c r="L825" s="858"/>
      <c r="M825" s="859"/>
    </row>
    <row r="826" spans="3:13" x14ac:dyDescent="0.3">
      <c r="C826" s="852"/>
      <c r="D826" s="853"/>
      <c r="E826" s="854"/>
      <c r="F826" s="854"/>
      <c r="G826" s="855"/>
      <c r="H826" s="856"/>
      <c r="I826" s="855"/>
      <c r="J826" s="855"/>
      <c r="K826" s="857"/>
      <c r="L826" s="858"/>
      <c r="M826" s="859"/>
    </row>
    <row r="827" spans="3:13" x14ac:dyDescent="0.3">
      <c r="C827" s="852"/>
      <c r="D827" s="853"/>
      <c r="E827" s="854"/>
      <c r="F827" s="854"/>
      <c r="G827" s="855"/>
      <c r="H827" s="856"/>
      <c r="I827" s="855"/>
      <c r="J827" s="855"/>
      <c r="K827" s="857"/>
      <c r="L827" s="858"/>
      <c r="M827" s="859"/>
    </row>
    <row r="828" spans="3:13" x14ac:dyDescent="0.3">
      <c r="C828" s="852"/>
      <c r="D828" s="853"/>
      <c r="E828" s="854"/>
      <c r="F828" s="854"/>
      <c r="G828" s="855"/>
      <c r="H828" s="856"/>
      <c r="I828" s="855"/>
      <c r="J828" s="855"/>
      <c r="K828" s="857"/>
      <c r="L828" s="858"/>
      <c r="M828" s="859"/>
    </row>
    <row r="829" spans="3:13" x14ac:dyDescent="0.3">
      <c r="C829" s="852"/>
      <c r="D829" s="853"/>
      <c r="E829" s="854"/>
      <c r="F829" s="854"/>
      <c r="G829" s="855"/>
      <c r="H829" s="856"/>
      <c r="I829" s="855"/>
      <c r="J829" s="855"/>
      <c r="K829" s="857"/>
      <c r="L829" s="858"/>
      <c r="M829" s="859"/>
    </row>
    <row r="830" spans="3:13" x14ac:dyDescent="0.3">
      <c r="C830" s="852"/>
      <c r="D830" s="853"/>
      <c r="E830" s="854"/>
      <c r="F830" s="854"/>
      <c r="G830" s="855"/>
      <c r="H830" s="856"/>
      <c r="I830" s="855"/>
      <c r="J830" s="855"/>
      <c r="K830" s="857"/>
      <c r="L830" s="858"/>
      <c r="M830" s="859"/>
    </row>
    <row r="831" spans="3:13" x14ac:dyDescent="0.3">
      <c r="C831" s="852"/>
      <c r="D831" s="853"/>
      <c r="E831" s="854"/>
      <c r="F831" s="854"/>
      <c r="G831" s="855"/>
      <c r="H831" s="856"/>
      <c r="I831" s="855"/>
      <c r="J831" s="855"/>
      <c r="K831" s="857"/>
      <c r="L831" s="858"/>
      <c r="M831" s="859"/>
    </row>
    <row r="832" spans="3:13" x14ac:dyDescent="0.3">
      <c r="C832" s="852"/>
      <c r="D832" s="853"/>
      <c r="E832" s="854"/>
      <c r="F832" s="854"/>
      <c r="G832" s="855"/>
      <c r="H832" s="856"/>
      <c r="I832" s="855"/>
      <c r="J832" s="855"/>
      <c r="K832" s="857"/>
      <c r="L832" s="858"/>
      <c r="M832" s="859"/>
    </row>
    <row r="833" spans="3:13" x14ac:dyDescent="0.3">
      <c r="C833" s="852"/>
      <c r="D833" s="853"/>
      <c r="E833" s="854"/>
      <c r="F833" s="854"/>
      <c r="G833" s="855"/>
      <c r="H833" s="856"/>
      <c r="I833" s="855"/>
      <c r="J833" s="855"/>
      <c r="K833" s="857"/>
      <c r="L833" s="858"/>
      <c r="M833" s="859"/>
    </row>
    <row r="834" spans="3:13" x14ac:dyDescent="0.3">
      <c r="C834" s="852"/>
      <c r="D834" s="853"/>
      <c r="E834" s="854"/>
      <c r="F834" s="854"/>
      <c r="G834" s="855"/>
      <c r="H834" s="856"/>
      <c r="I834" s="855"/>
      <c r="J834" s="855"/>
      <c r="K834" s="857"/>
      <c r="L834" s="858"/>
      <c r="M834" s="859"/>
    </row>
    <row r="835" spans="3:13" x14ac:dyDescent="0.3">
      <c r="C835" s="852"/>
      <c r="D835" s="853"/>
      <c r="E835" s="854"/>
      <c r="F835" s="854"/>
      <c r="G835" s="855"/>
      <c r="H835" s="856"/>
      <c r="I835" s="855"/>
      <c r="J835" s="855"/>
      <c r="K835" s="857"/>
      <c r="L835" s="858"/>
      <c r="M835" s="859"/>
    </row>
    <row r="836" spans="3:13" x14ac:dyDescent="0.3">
      <c r="C836" s="852"/>
      <c r="D836" s="853"/>
      <c r="E836" s="854"/>
      <c r="F836" s="854"/>
      <c r="G836" s="855"/>
      <c r="H836" s="856"/>
      <c r="I836" s="855"/>
      <c r="J836" s="855"/>
      <c r="K836" s="857"/>
      <c r="L836" s="858"/>
      <c r="M836" s="859"/>
    </row>
    <row r="837" spans="3:13" x14ac:dyDescent="0.3">
      <c r="C837" s="852"/>
      <c r="D837" s="853"/>
      <c r="E837" s="854"/>
      <c r="F837" s="854"/>
      <c r="G837" s="855"/>
      <c r="H837" s="856"/>
      <c r="I837" s="855"/>
      <c r="J837" s="855"/>
      <c r="K837" s="857"/>
      <c r="L837" s="858"/>
      <c r="M837" s="859"/>
    </row>
    <row r="838" spans="3:13" x14ac:dyDescent="0.3">
      <c r="C838" s="852"/>
      <c r="D838" s="853"/>
      <c r="E838" s="854"/>
      <c r="F838" s="854"/>
      <c r="G838" s="855"/>
      <c r="H838" s="856"/>
      <c r="I838" s="855"/>
      <c r="J838" s="855"/>
      <c r="K838" s="857"/>
      <c r="L838" s="858"/>
      <c r="M838" s="859"/>
    </row>
    <row r="839" spans="3:13" x14ac:dyDescent="0.3">
      <c r="C839" s="852"/>
      <c r="D839" s="853"/>
      <c r="E839" s="854"/>
      <c r="F839" s="854"/>
      <c r="G839" s="855"/>
      <c r="H839" s="856"/>
      <c r="I839" s="855"/>
      <c r="J839" s="855"/>
      <c r="K839" s="857"/>
      <c r="L839" s="858"/>
      <c r="M839" s="859"/>
    </row>
    <row r="840" spans="3:13" x14ac:dyDescent="0.3">
      <c r="C840" s="852"/>
      <c r="D840" s="853"/>
      <c r="E840" s="854"/>
      <c r="F840" s="854"/>
      <c r="G840" s="855"/>
      <c r="H840" s="856"/>
      <c r="I840" s="855"/>
      <c r="J840" s="855"/>
      <c r="K840" s="857"/>
      <c r="L840" s="858"/>
      <c r="M840" s="859"/>
    </row>
    <row r="841" spans="3:13" x14ac:dyDescent="0.3">
      <c r="C841" s="852"/>
      <c r="D841" s="853"/>
      <c r="E841" s="854"/>
      <c r="F841" s="854"/>
      <c r="G841" s="855"/>
      <c r="H841" s="856"/>
      <c r="I841" s="855"/>
      <c r="J841" s="855"/>
      <c r="K841" s="857"/>
      <c r="L841" s="858"/>
      <c r="M841" s="859"/>
    </row>
    <row r="842" spans="3:13" x14ac:dyDescent="0.3">
      <c r="C842" s="852"/>
      <c r="D842" s="853"/>
      <c r="E842" s="854"/>
      <c r="F842" s="854"/>
      <c r="G842" s="855"/>
      <c r="H842" s="856"/>
      <c r="I842" s="855"/>
      <c r="J842" s="855"/>
      <c r="K842" s="857"/>
      <c r="L842" s="858"/>
      <c r="M842" s="859"/>
    </row>
    <row r="843" spans="3:13" x14ac:dyDescent="0.3">
      <c r="C843" s="852"/>
      <c r="D843" s="853"/>
      <c r="E843" s="854"/>
      <c r="F843" s="854"/>
      <c r="G843" s="855"/>
      <c r="H843" s="856"/>
      <c r="I843" s="855"/>
      <c r="J843" s="855"/>
      <c r="K843" s="857"/>
      <c r="L843" s="858"/>
      <c r="M843" s="859"/>
    </row>
    <row r="844" spans="3:13" x14ac:dyDescent="0.3">
      <c r="C844" s="852"/>
      <c r="D844" s="853"/>
      <c r="E844" s="854"/>
      <c r="F844" s="854"/>
      <c r="G844" s="855"/>
      <c r="H844" s="856"/>
      <c r="I844" s="855"/>
      <c r="J844" s="855"/>
      <c r="K844" s="857"/>
      <c r="L844" s="858"/>
      <c r="M844" s="859"/>
    </row>
    <row r="845" spans="3:13" x14ac:dyDescent="0.3">
      <c r="C845" s="852"/>
      <c r="D845" s="853"/>
      <c r="E845" s="854"/>
      <c r="F845" s="854"/>
      <c r="G845" s="855"/>
      <c r="H845" s="856"/>
      <c r="I845" s="855"/>
      <c r="J845" s="855"/>
      <c r="K845" s="857"/>
      <c r="L845" s="858"/>
      <c r="M845" s="859"/>
    </row>
    <row r="846" spans="3:13" x14ac:dyDescent="0.3">
      <c r="C846" s="852"/>
      <c r="D846" s="853"/>
      <c r="E846" s="854"/>
      <c r="F846" s="854"/>
      <c r="G846" s="855"/>
      <c r="H846" s="856"/>
      <c r="I846" s="855"/>
      <c r="J846" s="855"/>
      <c r="K846" s="857"/>
      <c r="L846" s="858"/>
      <c r="M846" s="859"/>
    </row>
    <row r="847" spans="3:13" x14ac:dyDescent="0.3">
      <c r="C847" s="852"/>
      <c r="D847" s="853"/>
      <c r="E847" s="854"/>
      <c r="F847" s="854"/>
      <c r="G847" s="855"/>
      <c r="H847" s="856"/>
      <c r="I847" s="855"/>
      <c r="J847" s="855"/>
      <c r="K847" s="857"/>
      <c r="L847" s="858"/>
      <c r="M847" s="859"/>
    </row>
    <row r="848" spans="3:13" x14ac:dyDescent="0.3">
      <c r="C848" s="852"/>
      <c r="D848" s="853"/>
      <c r="E848" s="854"/>
      <c r="F848" s="854"/>
      <c r="G848" s="855"/>
      <c r="H848" s="856"/>
      <c r="I848" s="855"/>
      <c r="J848" s="855"/>
      <c r="K848" s="857"/>
      <c r="L848" s="858"/>
      <c r="M848" s="859"/>
    </row>
    <row r="849" spans="3:13" x14ac:dyDescent="0.3">
      <c r="C849" s="852"/>
      <c r="D849" s="853"/>
      <c r="E849" s="854"/>
      <c r="F849" s="854"/>
      <c r="G849" s="855"/>
      <c r="H849" s="856"/>
      <c r="I849" s="855"/>
      <c r="J849" s="855"/>
      <c r="K849" s="857"/>
      <c r="L849" s="858"/>
      <c r="M849" s="859"/>
    </row>
    <row r="850" spans="3:13" x14ac:dyDescent="0.3">
      <c r="C850" s="852"/>
      <c r="D850" s="853"/>
      <c r="E850" s="854"/>
      <c r="F850" s="854"/>
      <c r="G850" s="855"/>
      <c r="H850" s="856"/>
      <c r="I850" s="855"/>
      <c r="J850" s="855"/>
      <c r="K850" s="857"/>
      <c r="L850" s="858"/>
      <c r="M850" s="859"/>
    </row>
    <row r="851" spans="3:13" x14ac:dyDescent="0.3">
      <c r="C851" s="852"/>
      <c r="D851" s="853"/>
      <c r="E851" s="854"/>
      <c r="F851" s="854"/>
      <c r="G851" s="855"/>
      <c r="H851" s="856"/>
      <c r="I851" s="855"/>
      <c r="J851" s="855"/>
      <c r="K851" s="857"/>
      <c r="L851" s="858"/>
      <c r="M851" s="859"/>
    </row>
    <row r="852" spans="3:13" x14ac:dyDescent="0.3">
      <c r="C852" s="852"/>
      <c r="D852" s="853"/>
      <c r="E852" s="854"/>
      <c r="F852" s="854"/>
      <c r="G852" s="855"/>
      <c r="H852" s="856"/>
      <c r="I852" s="855"/>
      <c r="J852" s="855"/>
      <c r="K852" s="857"/>
      <c r="L852" s="858"/>
      <c r="M852" s="859"/>
    </row>
    <row r="853" spans="3:13" x14ac:dyDescent="0.3">
      <c r="C853" s="852"/>
      <c r="D853" s="853"/>
      <c r="E853" s="854"/>
      <c r="F853" s="854"/>
      <c r="G853" s="855"/>
      <c r="H853" s="856"/>
      <c r="I853" s="855"/>
      <c r="J853" s="855"/>
      <c r="K853" s="857"/>
      <c r="L853" s="858"/>
      <c r="M853" s="859"/>
    </row>
    <row r="854" spans="3:13" x14ac:dyDescent="0.3">
      <c r="C854" s="852"/>
      <c r="D854" s="853"/>
      <c r="E854" s="854"/>
      <c r="F854" s="854"/>
      <c r="G854" s="855"/>
      <c r="H854" s="856"/>
      <c r="I854" s="855"/>
      <c r="J854" s="855"/>
      <c r="K854" s="857"/>
      <c r="L854" s="858"/>
      <c r="M854" s="859"/>
    </row>
    <row r="855" spans="3:13" x14ac:dyDescent="0.3">
      <c r="C855" s="852"/>
      <c r="D855" s="853"/>
      <c r="E855" s="854"/>
      <c r="F855" s="854"/>
      <c r="G855" s="855"/>
      <c r="H855" s="856"/>
      <c r="I855" s="855"/>
      <c r="J855" s="855"/>
      <c r="K855" s="857"/>
      <c r="L855" s="858"/>
      <c r="M855" s="859"/>
    </row>
    <row r="856" spans="3:13" x14ac:dyDescent="0.3">
      <c r="C856" s="852"/>
      <c r="D856" s="853"/>
      <c r="E856" s="854"/>
      <c r="F856" s="854"/>
      <c r="G856" s="855"/>
      <c r="H856" s="856"/>
      <c r="I856" s="855"/>
      <c r="J856" s="855"/>
      <c r="K856" s="857"/>
      <c r="L856" s="858"/>
      <c r="M856" s="859"/>
    </row>
    <row r="857" spans="3:13" x14ac:dyDescent="0.3">
      <c r="C857" s="852"/>
      <c r="D857" s="853"/>
      <c r="E857" s="854"/>
      <c r="F857" s="854"/>
      <c r="G857" s="855"/>
      <c r="H857" s="856"/>
      <c r="I857" s="855"/>
      <c r="J857" s="855"/>
      <c r="K857" s="857"/>
      <c r="L857" s="858"/>
      <c r="M857" s="859"/>
    </row>
    <row r="858" spans="3:13" x14ac:dyDescent="0.3">
      <c r="C858" s="852"/>
      <c r="D858" s="853"/>
      <c r="E858" s="854"/>
      <c r="F858" s="854"/>
      <c r="G858" s="855"/>
      <c r="H858" s="856"/>
      <c r="I858" s="855"/>
      <c r="J858" s="855"/>
      <c r="K858" s="857"/>
      <c r="L858" s="858"/>
      <c r="M858" s="859"/>
    </row>
    <row r="859" spans="3:13" x14ac:dyDescent="0.3">
      <c r="C859" s="852"/>
      <c r="D859" s="853"/>
      <c r="E859" s="854"/>
      <c r="F859" s="854"/>
      <c r="G859" s="855"/>
      <c r="H859" s="856"/>
      <c r="I859" s="855"/>
      <c r="J859" s="855"/>
      <c r="K859" s="857"/>
      <c r="L859" s="858"/>
      <c r="M859" s="859"/>
    </row>
    <row r="860" spans="3:13" x14ac:dyDescent="0.3">
      <c r="C860" s="852"/>
      <c r="D860" s="853"/>
      <c r="E860" s="854"/>
      <c r="F860" s="854"/>
      <c r="G860" s="855"/>
      <c r="H860" s="856"/>
      <c r="I860" s="855"/>
      <c r="J860" s="855"/>
      <c r="K860" s="857"/>
      <c r="L860" s="858"/>
      <c r="M860" s="859"/>
    </row>
    <row r="861" spans="3:13" x14ac:dyDescent="0.3">
      <c r="C861" s="852"/>
      <c r="D861" s="853"/>
      <c r="E861" s="854"/>
      <c r="F861" s="854"/>
      <c r="G861" s="855"/>
      <c r="H861" s="856"/>
      <c r="I861" s="855"/>
      <c r="J861" s="855"/>
      <c r="K861" s="857"/>
      <c r="L861" s="858"/>
      <c r="M861" s="859"/>
    </row>
    <row r="862" spans="3:13" x14ac:dyDescent="0.3">
      <c r="C862" s="852"/>
      <c r="D862" s="853"/>
      <c r="E862" s="854"/>
      <c r="F862" s="854"/>
      <c r="G862" s="855"/>
      <c r="H862" s="856"/>
      <c r="I862" s="855"/>
      <c r="J862" s="855"/>
      <c r="K862" s="857"/>
      <c r="L862" s="858"/>
      <c r="M862" s="859"/>
    </row>
    <row r="863" spans="3:13" x14ac:dyDescent="0.3">
      <c r="C863" s="852"/>
      <c r="D863" s="853"/>
      <c r="E863" s="854"/>
      <c r="F863" s="854"/>
      <c r="G863" s="855"/>
      <c r="H863" s="856"/>
      <c r="I863" s="855"/>
      <c r="J863" s="855"/>
      <c r="K863" s="857"/>
      <c r="L863" s="858"/>
      <c r="M863" s="859"/>
    </row>
    <row r="864" spans="3:13" x14ac:dyDescent="0.3">
      <c r="C864" s="852"/>
      <c r="D864" s="853"/>
      <c r="E864" s="854"/>
      <c r="F864" s="854"/>
      <c r="G864" s="855"/>
      <c r="H864" s="856"/>
      <c r="I864" s="855"/>
      <c r="J864" s="855"/>
      <c r="K864" s="857"/>
      <c r="L864" s="858"/>
      <c r="M864" s="859"/>
    </row>
    <row r="865" spans="3:13" x14ac:dyDescent="0.3">
      <c r="C865" s="852"/>
      <c r="D865" s="853"/>
      <c r="E865" s="854"/>
      <c r="F865" s="854"/>
      <c r="G865" s="855"/>
      <c r="H865" s="856"/>
      <c r="I865" s="855"/>
      <c r="J865" s="855"/>
      <c r="K865" s="857"/>
      <c r="L865" s="858"/>
      <c r="M865" s="859"/>
    </row>
    <row r="866" spans="3:13" x14ac:dyDescent="0.3">
      <c r="C866" s="852"/>
      <c r="D866" s="853"/>
      <c r="E866" s="854"/>
      <c r="F866" s="854"/>
      <c r="G866" s="855"/>
      <c r="H866" s="856"/>
      <c r="I866" s="855"/>
      <c r="J866" s="855"/>
      <c r="K866" s="857"/>
      <c r="L866" s="858"/>
      <c r="M866" s="859"/>
    </row>
    <row r="867" spans="3:13" x14ac:dyDescent="0.3">
      <c r="C867" s="852"/>
      <c r="D867" s="853"/>
      <c r="E867" s="854"/>
      <c r="F867" s="854"/>
      <c r="G867" s="855"/>
      <c r="H867" s="856"/>
      <c r="I867" s="855"/>
      <c r="J867" s="855"/>
      <c r="K867" s="857"/>
      <c r="L867" s="858"/>
      <c r="M867" s="859"/>
    </row>
    <row r="868" spans="3:13" x14ac:dyDescent="0.3">
      <c r="C868" s="852"/>
      <c r="D868" s="853"/>
      <c r="E868" s="854"/>
      <c r="F868" s="854"/>
      <c r="G868" s="855"/>
      <c r="H868" s="856"/>
      <c r="I868" s="855"/>
      <c r="J868" s="855"/>
      <c r="K868" s="857"/>
      <c r="L868" s="858"/>
      <c r="M868" s="859"/>
    </row>
    <row r="869" spans="3:13" x14ac:dyDescent="0.3">
      <c r="C869" s="852"/>
      <c r="D869" s="853"/>
      <c r="E869" s="854"/>
      <c r="F869" s="854"/>
      <c r="G869" s="855"/>
      <c r="H869" s="856"/>
      <c r="I869" s="855"/>
      <c r="J869" s="855"/>
      <c r="K869" s="857"/>
      <c r="L869" s="858"/>
      <c r="M869" s="859"/>
    </row>
    <row r="870" spans="3:13" x14ac:dyDescent="0.3">
      <c r="C870" s="852"/>
      <c r="D870" s="853"/>
      <c r="E870" s="854"/>
      <c r="F870" s="854"/>
      <c r="G870" s="855"/>
      <c r="H870" s="856"/>
      <c r="I870" s="855"/>
      <c r="J870" s="855"/>
      <c r="K870" s="857"/>
      <c r="L870" s="858"/>
      <c r="M870" s="859"/>
    </row>
    <row r="871" spans="3:13" x14ac:dyDescent="0.3">
      <c r="C871" s="852"/>
      <c r="D871" s="853"/>
      <c r="E871" s="854"/>
      <c r="F871" s="854"/>
      <c r="G871" s="855"/>
      <c r="H871" s="856"/>
      <c r="I871" s="855"/>
      <c r="J871" s="855"/>
      <c r="K871" s="857"/>
      <c r="L871" s="858"/>
      <c r="M871" s="859"/>
    </row>
    <row r="872" spans="3:13" x14ac:dyDescent="0.3">
      <c r="C872" s="852"/>
      <c r="D872" s="853"/>
      <c r="E872" s="854"/>
      <c r="F872" s="854"/>
      <c r="G872" s="855"/>
      <c r="H872" s="856"/>
      <c r="I872" s="855"/>
      <c r="J872" s="855"/>
      <c r="K872" s="857"/>
      <c r="L872" s="858"/>
      <c r="M872" s="859"/>
    </row>
    <row r="873" spans="3:13" x14ac:dyDescent="0.3">
      <c r="C873" s="852"/>
      <c r="D873" s="853"/>
      <c r="E873" s="854"/>
      <c r="F873" s="854"/>
      <c r="G873" s="855"/>
      <c r="H873" s="856"/>
      <c r="I873" s="855"/>
      <c r="J873" s="855"/>
      <c r="K873" s="857"/>
      <c r="L873" s="858"/>
      <c r="M873" s="859"/>
    </row>
    <row r="874" spans="3:13" x14ac:dyDescent="0.3">
      <c r="C874" s="852"/>
      <c r="D874" s="853"/>
      <c r="E874" s="854"/>
      <c r="F874" s="854"/>
      <c r="G874" s="855"/>
      <c r="H874" s="856"/>
      <c r="I874" s="855"/>
      <c r="J874" s="855"/>
      <c r="K874" s="857"/>
      <c r="L874" s="858"/>
      <c r="M874" s="859"/>
    </row>
    <row r="875" spans="3:13" x14ac:dyDescent="0.3">
      <c r="C875" s="852"/>
      <c r="D875" s="853"/>
      <c r="E875" s="854"/>
      <c r="F875" s="854"/>
      <c r="G875" s="855"/>
      <c r="H875" s="856"/>
      <c r="I875" s="855"/>
      <c r="J875" s="855"/>
      <c r="K875" s="857"/>
      <c r="L875" s="858"/>
      <c r="M875" s="859"/>
    </row>
    <row r="876" spans="3:13" x14ac:dyDescent="0.3">
      <c r="C876" s="852"/>
      <c r="D876" s="853"/>
      <c r="E876" s="854"/>
      <c r="F876" s="854"/>
      <c r="G876" s="855"/>
      <c r="H876" s="856"/>
      <c r="I876" s="855"/>
      <c r="J876" s="855"/>
      <c r="K876" s="857"/>
      <c r="L876" s="858"/>
      <c r="M876" s="859"/>
    </row>
    <row r="877" spans="3:13" x14ac:dyDescent="0.3">
      <c r="C877" s="852"/>
      <c r="D877" s="853"/>
      <c r="E877" s="854"/>
      <c r="F877" s="854"/>
      <c r="G877" s="855"/>
      <c r="H877" s="856"/>
      <c r="I877" s="855"/>
      <c r="J877" s="855"/>
      <c r="K877" s="857"/>
      <c r="L877" s="858"/>
      <c r="M877" s="859"/>
    </row>
    <row r="878" spans="3:13" x14ac:dyDescent="0.3">
      <c r="C878" s="852"/>
      <c r="D878" s="853"/>
      <c r="E878" s="854"/>
      <c r="F878" s="854"/>
      <c r="G878" s="855"/>
      <c r="H878" s="856"/>
      <c r="I878" s="855"/>
      <c r="J878" s="855"/>
      <c r="K878" s="857"/>
      <c r="L878" s="858"/>
      <c r="M878" s="859"/>
    </row>
    <row r="879" spans="3:13" x14ac:dyDescent="0.3">
      <c r="C879" s="852"/>
      <c r="D879" s="853"/>
      <c r="E879" s="854"/>
      <c r="F879" s="854"/>
      <c r="G879" s="855"/>
      <c r="H879" s="856"/>
      <c r="I879" s="855"/>
      <c r="J879" s="855"/>
      <c r="K879" s="857"/>
      <c r="L879" s="858"/>
      <c r="M879" s="859"/>
    </row>
    <row r="880" spans="3:13" x14ac:dyDescent="0.3">
      <c r="C880" s="852"/>
      <c r="D880" s="853"/>
      <c r="E880" s="854"/>
      <c r="F880" s="854"/>
      <c r="G880" s="855"/>
      <c r="H880" s="856"/>
      <c r="I880" s="855"/>
      <c r="J880" s="855"/>
      <c r="K880" s="857"/>
      <c r="L880" s="858"/>
      <c r="M880" s="859"/>
    </row>
    <row r="881" spans="3:13" x14ac:dyDescent="0.3">
      <c r="C881" s="852"/>
      <c r="D881" s="853"/>
      <c r="E881" s="854"/>
      <c r="F881" s="854"/>
      <c r="G881" s="855"/>
      <c r="H881" s="856"/>
      <c r="I881" s="855"/>
      <c r="J881" s="855"/>
      <c r="K881" s="857"/>
      <c r="L881" s="858"/>
      <c r="M881" s="859"/>
    </row>
    <row r="882" spans="3:13" x14ac:dyDescent="0.3">
      <c r="C882" s="852"/>
      <c r="D882" s="853"/>
      <c r="E882" s="854"/>
      <c r="F882" s="854"/>
      <c r="G882" s="855"/>
      <c r="H882" s="856"/>
      <c r="I882" s="855"/>
      <c r="J882" s="855"/>
      <c r="K882" s="857"/>
      <c r="L882" s="858"/>
      <c r="M882" s="859"/>
    </row>
    <row r="883" spans="3:13" x14ac:dyDescent="0.3">
      <c r="C883" s="852"/>
      <c r="D883" s="853"/>
      <c r="E883" s="854"/>
      <c r="F883" s="854"/>
      <c r="G883" s="855"/>
      <c r="H883" s="856"/>
      <c r="I883" s="855"/>
      <c r="J883" s="855"/>
      <c r="K883" s="857"/>
      <c r="L883" s="858"/>
      <c r="M883" s="859"/>
    </row>
    <row r="884" spans="3:13" x14ac:dyDescent="0.3">
      <c r="C884" s="852"/>
      <c r="D884" s="853"/>
      <c r="E884" s="854"/>
      <c r="F884" s="854"/>
      <c r="G884" s="855"/>
      <c r="H884" s="856"/>
      <c r="I884" s="855"/>
      <c r="J884" s="855"/>
      <c r="K884" s="857"/>
      <c r="L884" s="858"/>
      <c r="M884" s="859"/>
    </row>
    <row r="885" spans="3:13" x14ac:dyDescent="0.3">
      <c r="C885" s="852"/>
      <c r="D885" s="853"/>
      <c r="E885" s="854"/>
      <c r="F885" s="854"/>
      <c r="G885" s="855"/>
      <c r="H885" s="856"/>
      <c r="I885" s="855"/>
      <c r="J885" s="855"/>
      <c r="K885" s="857"/>
      <c r="L885" s="858"/>
      <c r="M885" s="859"/>
    </row>
    <row r="886" spans="3:13" x14ac:dyDescent="0.3">
      <c r="C886" s="852"/>
      <c r="D886" s="853"/>
      <c r="E886" s="854"/>
      <c r="F886" s="854"/>
      <c r="G886" s="855"/>
      <c r="H886" s="856"/>
      <c r="I886" s="855"/>
      <c r="J886" s="855"/>
      <c r="K886" s="857"/>
      <c r="L886" s="858"/>
      <c r="M886" s="859"/>
    </row>
    <row r="887" spans="3:13" x14ac:dyDescent="0.3">
      <c r="C887" s="852"/>
      <c r="D887" s="853"/>
      <c r="E887" s="854"/>
      <c r="F887" s="854"/>
      <c r="G887" s="855"/>
      <c r="H887" s="856"/>
      <c r="I887" s="855"/>
      <c r="J887" s="855"/>
      <c r="K887" s="857"/>
      <c r="L887" s="858"/>
      <c r="M887" s="859"/>
    </row>
    <row r="888" spans="3:13" x14ac:dyDescent="0.3">
      <c r="C888" s="852"/>
      <c r="D888" s="853"/>
      <c r="E888" s="854"/>
      <c r="F888" s="854"/>
      <c r="G888" s="855"/>
      <c r="H888" s="856"/>
      <c r="I888" s="855"/>
      <c r="J888" s="855"/>
      <c r="K888" s="857"/>
      <c r="L888" s="858"/>
      <c r="M888" s="859"/>
    </row>
    <row r="889" spans="3:13" x14ac:dyDescent="0.3">
      <c r="C889" s="852"/>
      <c r="D889" s="853"/>
      <c r="E889" s="854"/>
      <c r="F889" s="854"/>
      <c r="G889" s="855"/>
      <c r="H889" s="856"/>
      <c r="I889" s="855"/>
      <c r="J889" s="855"/>
      <c r="K889" s="857"/>
      <c r="L889" s="858"/>
      <c r="M889" s="859"/>
    </row>
    <row r="890" spans="3:13" x14ac:dyDescent="0.3">
      <c r="C890" s="852"/>
      <c r="D890" s="853"/>
      <c r="E890" s="854"/>
      <c r="F890" s="854"/>
      <c r="G890" s="855"/>
      <c r="H890" s="856"/>
      <c r="I890" s="855"/>
      <c r="J890" s="855"/>
      <c r="K890" s="857"/>
      <c r="L890" s="858"/>
      <c r="M890" s="859"/>
    </row>
    <row r="891" spans="3:13" x14ac:dyDescent="0.3">
      <c r="C891" s="852"/>
      <c r="D891" s="853"/>
      <c r="E891" s="854"/>
      <c r="F891" s="854"/>
      <c r="G891" s="855"/>
      <c r="H891" s="856"/>
      <c r="I891" s="855"/>
      <c r="J891" s="855"/>
      <c r="K891" s="857"/>
      <c r="L891" s="858"/>
      <c r="M891" s="859"/>
    </row>
    <row r="892" spans="3:13" x14ac:dyDescent="0.3">
      <c r="C892" s="852"/>
      <c r="D892" s="853"/>
      <c r="E892" s="854"/>
      <c r="F892" s="854"/>
      <c r="G892" s="855"/>
      <c r="H892" s="856"/>
      <c r="I892" s="855"/>
      <c r="J892" s="855"/>
      <c r="K892" s="857"/>
      <c r="L892" s="858"/>
      <c r="M892" s="859"/>
    </row>
    <row r="893" spans="3:13" x14ac:dyDescent="0.3">
      <c r="C893" s="852"/>
      <c r="D893" s="853"/>
      <c r="E893" s="854"/>
      <c r="F893" s="854"/>
      <c r="G893" s="855"/>
      <c r="H893" s="856"/>
      <c r="I893" s="855"/>
      <c r="J893" s="855"/>
      <c r="K893" s="857"/>
      <c r="L893" s="858"/>
      <c r="M893" s="859"/>
    </row>
    <row r="894" spans="3:13" x14ac:dyDescent="0.3">
      <c r="C894" s="852"/>
      <c r="D894" s="853"/>
      <c r="E894" s="854"/>
      <c r="F894" s="854"/>
      <c r="G894" s="855"/>
      <c r="H894" s="856"/>
      <c r="I894" s="855"/>
      <c r="J894" s="855"/>
      <c r="K894" s="857"/>
      <c r="L894" s="858"/>
      <c r="M894" s="859"/>
    </row>
    <row r="895" spans="3:13" x14ac:dyDescent="0.3">
      <c r="C895" s="852"/>
      <c r="D895" s="853"/>
      <c r="E895" s="854"/>
      <c r="F895" s="854"/>
      <c r="G895" s="855"/>
      <c r="H895" s="856"/>
      <c r="I895" s="855"/>
      <c r="J895" s="855"/>
      <c r="K895" s="857"/>
      <c r="L895" s="858"/>
      <c r="M895" s="859"/>
    </row>
    <row r="896" spans="3:13" x14ac:dyDescent="0.3">
      <c r="C896" s="852"/>
      <c r="D896" s="853"/>
      <c r="E896" s="854"/>
      <c r="F896" s="854"/>
      <c r="G896" s="855"/>
      <c r="H896" s="856"/>
      <c r="I896" s="855"/>
      <c r="J896" s="855"/>
      <c r="K896" s="857"/>
      <c r="L896" s="858"/>
      <c r="M896" s="859"/>
    </row>
    <row r="897" spans="3:13" x14ac:dyDescent="0.3">
      <c r="C897" s="852"/>
      <c r="D897" s="853"/>
      <c r="E897" s="854"/>
      <c r="F897" s="854"/>
      <c r="G897" s="855"/>
      <c r="H897" s="856"/>
      <c r="I897" s="855"/>
      <c r="J897" s="855"/>
      <c r="K897" s="857"/>
      <c r="L897" s="858"/>
      <c r="M897" s="859"/>
    </row>
    <row r="898" spans="3:13" x14ac:dyDescent="0.3">
      <c r="C898" s="852"/>
      <c r="D898" s="853"/>
      <c r="E898" s="854"/>
      <c r="F898" s="854"/>
      <c r="G898" s="855"/>
      <c r="H898" s="856"/>
      <c r="I898" s="855"/>
      <c r="J898" s="855"/>
      <c r="K898" s="857"/>
      <c r="L898" s="858"/>
      <c r="M898" s="859"/>
    </row>
    <row r="899" spans="3:13" x14ac:dyDescent="0.3">
      <c r="C899" s="852"/>
      <c r="D899" s="853"/>
      <c r="E899" s="854"/>
      <c r="F899" s="854"/>
      <c r="G899" s="855"/>
      <c r="H899" s="856"/>
      <c r="I899" s="855"/>
      <c r="J899" s="855"/>
      <c r="K899" s="857"/>
      <c r="L899" s="858"/>
      <c r="M899" s="859"/>
    </row>
    <row r="900" spans="3:13" x14ac:dyDescent="0.3">
      <c r="C900" s="852"/>
      <c r="D900" s="853"/>
      <c r="E900" s="854"/>
      <c r="F900" s="854"/>
      <c r="G900" s="855"/>
      <c r="H900" s="856"/>
      <c r="I900" s="855"/>
      <c r="J900" s="855"/>
      <c r="K900" s="857"/>
      <c r="L900" s="858"/>
      <c r="M900" s="859"/>
    </row>
    <row r="901" spans="3:13" x14ac:dyDescent="0.3">
      <c r="C901" s="852"/>
      <c r="D901" s="853"/>
      <c r="E901" s="854"/>
      <c r="F901" s="854"/>
      <c r="G901" s="855"/>
      <c r="H901" s="856"/>
      <c r="I901" s="855"/>
      <c r="J901" s="855"/>
      <c r="K901" s="857"/>
      <c r="L901" s="858"/>
      <c r="M901" s="859"/>
    </row>
    <row r="902" spans="3:13" x14ac:dyDescent="0.3">
      <c r="C902" s="852"/>
      <c r="D902" s="853"/>
      <c r="E902" s="854"/>
      <c r="F902" s="854"/>
      <c r="G902" s="855"/>
      <c r="H902" s="856"/>
      <c r="I902" s="855"/>
      <c r="J902" s="855"/>
      <c r="K902" s="857"/>
      <c r="L902" s="858"/>
      <c r="M902" s="859"/>
    </row>
    <row r="903" spans="3:13" x14ac:dyDescent="0.3">
      <c r="C903" s="852"/>
      <c r="D903" s="853"/>
      <c r="E903" s="854"/>
      <c r="F903" s="854"/>
      <c r="G903" s="855"/>
      <c r="H903" s="856"/>
      <c r="I903" s="855"/>
      <c r="J903" s="855"/>
      <c r="K903" s="857"/>
      <c r="L903" s="858"/>
      <c r="M903" s="859"/>
    </row>
    <row r="904" spans="3:13" x14ac:dyDescent="0.3">
      <c r="C904" s="852"/>
      <c r="D904" s="853"/>
      <c r="E904" s="854"/>
      <c r="F904" s="854"/>
      <c r="G904" s="855"/>
      <c r="H904" s="856"/>
      <c r="I904" s="855"/>
      <c r="J904" s="855"/>
      <c r="K904" s="857"/>
      <c r="L904" s="858"/>
      <c r="M904" s="859"/>
    </row>
    <row r="905" spans="3:13" x14ac:dyDescent="0.3">
      <c r="C905" s="852"/>
      <c r="D905" s="853"/>
      <c r="E905" s="854"/>
      <c r="F905" s="854"/>
      <c r="G905" s="855"/>
      <c r="H905" s="856"/>
      <c r="I905" s="855"/>
      <c r="J905" s="855"/>
      <c r="K905" s="857"/>
      <c r="L905" s="858"/>
      <c r="M905" s="859"/>
    </row>
    <row r="906" spans="3:13" x14ac:dyDescent="0.3">
      <c r="C906" s="852"/>
      <c r="D906" s="853"/>
      <c r="E906" s="854"/>
      <c r="F906" s="854"/>
      <c r="G906" s="855"/>
      <c r="H906" s="856"/>
      <c r="I906" s="855"/>
      <c r="J906" s="855"/>
      <c r="K906" s="857"/>
      <c r="L906" s="858"/>
      <c r="M906" s="859"/>
    </row>
    <row r="907" spans="3:13" x14ac:dyDescent="0.3">
      <c r="C907" s="852"/>
      <c r="D907" s="853"/>
      <c r="E907" s="854"/>
      <c r="F907" s="854"/>
      <c r="G907" s="855"/>
      <c r="H907" s="856"/>
      <c r="I907" s="855"/>
      <c r="J907" s="855"/>
      <c r="K907" s="857"/>
      <c r="L907" s="858"/>
      <c r="M907" s="859"/>
    </row>
    <row r="908" spans="3:13" x14ac:dyDescent="0.3">
      <c r="C908" s="852"/>
      <c r="D908" s="853"/>
      <c r="E908" s="854"/>
      <c r="F908" s="854"/>
      <c r="G908" s="855"/>
      <c r="H908" s="856"/>
      <c r="I908" s="855"/>
      <c r="J908" s="855"/>
      <c r="K908" s="857"/>
      <c r="L908" s="858"/>
      <c r="M908" s="859"/>
    </row>
    <row r="909" spans="3:13" x14ac:dyDescent="0.3">
      <c r="C909" s="852"/>
      <c r="D909" s="853"/>
      <c r="E909" s="854"/>
      <c r="F909" s="854"/>
      <c r="G909" s="855"/>
      <c r="H909" s="856"/>
      <c r="I909" s="855"/>
      <c r="J909" s="855"/>
      <c r="K909" s="857"/>
      <c r="L909" s="858"/>
      <c r="M909" s="859"/>
    </row>
    <row r="910" spans="3:13" x14ac:dyDescent="0.3">
      <c r="C910" s="852"/>
      <c r="D910" s="853"/>
      <c r="E910" s="854"/>
      <c r="F910" s="854"/>
      <c r="G910" s="855"/>
      <c r="H910" s="856"/>
      <c r="I910" s="855"/>
      <c r="J910" s="855"/>
      <c r="K910" s="857"/>
      <c r="L910" s="858"/>
      <c r="M910" s="859"/>
    </row>
    <row r="911" spans="3:13" x14ac:dyDescent="0.3">
      <c r="C911" s="852"/>
      <c r="D911" s="853"/>
      <c r="E911" s="854"/>
      <c r="F911" s="854"/>
      <c r="G911" s="855"/>
      <c r="H911" s="856"/>
      <c r="I911" s="855"/>
      <c r="J911" s="855"/>
      <c r="K911" s="857"/>
      <c r="L911" s="858"/>
      <c r="M911" s="859"/>
    </row>
    <row r="912" spans="3:13" x14ac:dyDescent="0.3">
      <c r="C912" s="852"/>
      <c r="D912" s="853"/>
      <c r="E912" s="854"/>
      <c r="F912" s="854"/>
      <c r="G912" s="855"/>
      <c r="H912" s="856"/>
      <c r="I912" s="855"/>
      <c r="J912" s="855"/>
      <c r="K912" s="857"/>
      <c r="L912" s="858"/>
      <c r="M912" s="859"/>
    </row>
    <row r="913" spans="3:13" x14ac:dyDescent="0.3">
      <c r="C913" s="852"/>
      <c r="D913" s="853"/>
      <c r="E913" s="854"/>
      <c r="F913" s="854"/>
      <c r="G913" s="855"/>
      <c r="H913" s="856"/>
      <c r="I913" s="855"/>
      <c r="J913" s="855"/>
      <c r="K913" s="857"/>
      <c r="L913" s="858"/>
      <c r="M913" s="859"/>
    </row>
    <row r="914" spans="3:13" x14ac:dyDescent="0.3">
      <c r="C914" s="852"/>
      <c r="D914" s="853"/>
      <c r="E914" s="854"/>
      <c r="F914" s="854"/>
      <c r="G914" s="855"/>
      <c r="H914" s="856"/>
      <c r="I914" s="855"/>
      <c r="J914" s="855"/>
      <c r="K914" s="857"/>
      <c r="L914" s="858"/>
      <c r="M914" s="859"/>
    </row>
    <row r="915" spans="3:13" x14ac:dyDescent="0.3">
      <c r="C915" s="852"/>
      <c r="D915" s="853"/>
      <c r="E915" s="854"/>
      <c r="F915" s="854"/>
      <c r="G915" s="855"/>
      <c r="H915" s="856"/>
      <c r="I915" s="855"/>
      <c r="J915" s="855"/>
      <c r="K915" s="857"/>
      <c r="L915" s="858"/>
      <c r="M915" s="859"/>
    </row>
    <row r="916" spans="3:13" x14ac:dyDescent="0.3">
      <c r="C916" s="852"/>
      <c r="D916" s="853"/>
      <c r="E916" s="854"/>
      <c r="F916" s="854"/>
      <c r="G916" s="855"/>
      <c r="H916" s="856"/>
      <c r="I916" s="855"/>
      <c r="J916" s="855"/>
      <c r="K916" s="857"/>
      <c r="L916" s="858"/>
      <c r="M916" s="859"/>
    </row>
    <row r="917" spans="3:13" x14ac:dyDescent="0.3">
      <c r="C917" s="852"/>
      <c r="D917" s="853"/>
      <c r="E917" s="854"/>
      <c r="F917" s="854"/>
      <c r="G917" s="855"/>
      <c r="H917" s="856"/>
      <c r="I917" s="855"/>
      <c r="J917" s="855"/>
      <c r="K917" s="857"/>
      <c r="L917" s="858"/>
      <c r="M917" s="859"/>
    </row>
    <row r="918" spans="3:13" x14ac:dyDescent="0.3">
      <c r="C918" s="852"/>
      <c r="D918" s="853"/>
      <c r="E918" s="854"/>
      <c r="F918" s="854"/>
      <c r="G918" s="855"/>
      <c r="H918" s="856"/>
      <c r="I918" s="855"/>
      <c r="J918" s="855"/>
      <c r="K918" s="857"/>
      <c r="L918" s="858"/>
      <c r="M918" s="859"/>
    </row>
    <row r="919" spans="3:13" x14ac:dyDescent="0.3">
      <c r="C919" s="852"/>
      <c r="D919" s="853"/>
      <c r="E919" s="854"/>
      <c r="F919" s="854"/>
      <c r="G919" s="855"/>
      <c r="H919" s="856"/>
      <c r="I919" s="855"/>
      <c r="J919" s="855"/>
      <c r="K919" s="857"/>
      <c r="L919" s="858"/>
      <c r="M919" s="859"/>
    </row>
    <row r="920" spans="3:13" x14ac:dyDescent="0.3">
      <c r="C920" s="852"/>
      <c r="D920" s="853"/>
      <c r="E920" s="854"/>
      <c r="F920" s="854"/>
      <c r="G920" s="855"/>
      <c r="H920" s="856"/>
      <c r="I920" s="855"/>
      <c r="J920" s="855"/>
      <c r="K920" s="857"/>
      <c r="L920" s="858"/>
      <c r="M920" s="859"/>
    </row>
    <row r="921" spans="3:13" x14ac:dyDescent="0.3">
      <c r="C921" s="852"/>
      <c r="D921" s="853"/>
      <c r="E921" s="854"/>
      <c r="F921" s="854"/>
      <c r="G921" s="855"/>
      <c r="H921" s="856"/>
      <c r="I921" s="855"/>
      <c r="J921" s="855"/>
      <c r="K921" s="857"/>
      <c r="L921" s="858"/>
      <c r="M921" s="859"/>
    </row>
    <row r="922" spans="3:13" x14ac:dyDescent="0.3">
      <c r="C922" s="852"/>
      <c r="D922" s="853"/>
      <c r="E922" s="854"/>
      <c r="F922" s="854"/>
      <c r="G922" s="855"/>
      <c r="H922" s="856"/>
      <c r="I922" s="855"/>
      <c r="J922" s="855"/>
      <c r="K922" s="857"/>
      <c r="L922" s="858"/>
      <c r="M922" s="859"/>
    </row>
    <row r="923" spans="3:13" x14ac:dyDescent="0.3">
      <c r="C923" s="852"/>
      <c r="D923" s="853"/>
      <c r="E923" s="854"/>
      <c r="F923" s="854"/>
      <c r="G923" s="855"/>
      <c r="H923" s="856"/>
      <c r="I923" s="855"/>
      <c r="J923" s="855"/>
      <c r="K923" s="857"/>
      <c r="L923" s="858"/>
      <c r="M923" s="859"/>
    </row>
    <row r="924" spans="3:13" x14ac:dyDescent="0.3">
      <c r="C924" s="852"/>
      <c r="D924" s="853"/>
      <c r="E924" s="854"/>
      <c r="F924" s="854"/>
      <c r="G924" s="855"/>
      <c r="H924" s="856"/>
      <c r="I924" s="855"/>
      <c r="J924" s="855"/>
      <c r="K924" s="857"/>
      <c r="L924" s="858"/>
      <c r="M924" s="859"/>
    </row>
    <row r="925" spans="3:13" x14ac:dyDescent="0.3">
      <c r="C925" s="852"/>
      <c r="D925" s="853"/>
      <c r="E925" s="854"/>
      <c r="F925" s="854"/>
      <c r="G925" s="855"/>
      <c r="H925" s="856"/>
      <c r="I925" s="855"/>
      <c r="J925" s="855"/>
      <c r="K925" s="857"/>
      <c r="L925" s="858"/>
      <c r="M925" s="859"/>
    </row>
    <row r="926" spans="3:13" x14ac:dyDescent="0.3">
      <c r="C926" s="852"/>
      <c r="D926" s="853"/>
      <c r="E926" s="854"/>
      <c r="F926" s="854"/>
      <c r="G926" s="855"/>
      <c r="H926" s="856"/>
      <c r="I926" s="855"/>
      <c r="J926" s="855"/>
      <c r="K926" s="857"/>
      <c r="L926" s="858"/>
      <c r="M926" s="859"/>
    </row>
    <row r="927" spans="3:13" x14ac:dyDescent="0.3">
      <c r="C927" s="852"/>
      <c r="D927" s="853"/>
      <c r="E927" s="854"/>
      <c r="F927" s="854"/>
      <c r="G927" s="855"/>
      <c r="H927" s="856"/>
      <c r="I927" s="855"/>
      <c r="J927" s="855"/>
      <c r="K927" s="857"/>
      <c r="L927" s="858"/>
      <c r="M927" s="859"/>
    </row>
    <row r="928" spans="3:13" x14ac:dyDescent="0.3">
      <c r="C928" s="852"/>
      <c r="D928" s="853"/>
      <c r="E928" s="854"/>
      <c r="F928" s="854"/>
      <c r="G928" s="855"/>
      <c r="H928" s="856"/>
      <c r="I928" s="855"/>
      <c r="J928" s="855"/>
      <c r="K928" s="857"/>
      <c r="L928" s="858"/>
      <c r="M928" s="859"/>
    </row>
    <row r="929" spans="3:13" x14ac:dyDescent="0.3">
      <c r="C929" s="852"/>
      <c r="D929" s="853"/>
      <c r="E929" s="854"/>
      <c r="F929" s="854"/>
      <c r="G929" s="855"/>
      <c r="H929" s="856"/>
      <c r="I929" s="855"/>
      <c r="J929" s="855"/>
      <c r="K929" s="857"/>
      <c r="L929" s="858"/>
      <c r="M929" s="859"/>
    </row>
    <row r="930" spans="3:13" x14ac:dyDescent="0.3">
      <c r="C930" s="852"/>
      <c r="D930" s="853"/>
      <c r="E930" s="854"/>
      <c r="F930" s="854"/>
      <c r="G930" s="855"/>
      <c r="H930" s="856"/>
      <c r="I930" s="855"/>
      <c r="J930" s="855"/>
      <c r="K930" s="857"/>
      <c r="L930" s="858"/>
      <c r="M930" s="859"/>
    </row>
    <row r="931" spans="3:13" x14ac:dyDescent="0.3">
      <c r="C931" s="852"/>
      <c r="D931" s="853"/>
      <c r="E931" s="854"/>
      <c r="F931" s="854"/>
      <c r="G931" s="855"/>
      <c r="H931" s="856"/>
      <c r="I931" s="855"/>
      <c r="J931" s="855"/>
      <c r="K931" s="857"/>
      <c r="L931" s="858"/>
      <c r="M931" s="859"/>
    </row>
    <row r="932" spans="3:13" x14ac:dyDescent="0.3">
      <c r="C932" s="852"/>
      <c r="D932" s="853"/>
      <c r="E932" s="854"/>
      <c r="F932" s="854"/>
      <c r="G932" s="855"/>
      <c r="H932" s="856"/>
      <c r="I932" s="855"/>
      <c r="J932" s="855"/>
      <c r="K932" s="857"/>
      <c r="L932" s="858"/>
      <c r="M932" s="859"/>
    </row>
    <row r="933" spans="3:13" x14ac:dyDescent="0.3">
      <c r="C933" s="852"/>
      <c r="D933" s="853"/>
      <c r="E933" s="854"/>
      <c r="F933" s="854"/>
      <c r="G933" s="855"/>
      <c r="H933" s="856"/>
      <c r="I933" s="855"/>
      <c r="J933" s="855"/>
      <c r="K933" s="857"/>
      <c r="L933" s="858"/>
      <c r="M933" s="859"/>
    </row>
    <row r="934" spans="3:13" x14ac:dyDescent="0.3">
      <c r="C934" s="852"/>
      <c r="D934" s="853"/>
      <c r="E934" s="854"/>
      <c r="F934" s="854"/>
      <c r="G934" s="855"/>
      <c r="H934" s="856"/>
      <c r="I934" s="855"/>
      <c r="J934" s="855"/>
      <c r="K934" s="857"/>
      <c r="L934" s="858"/>
      <c r="M934" s="859"/>
    </row>
    <row r="935" spans="3:13" x14ac:dyDescent="0.3">
      <c r="C935" s="852"/>
      <c r="D935" s="853"/>
      <c r="E935" s="854"/>
      <c r="F935" s="854"/>
      <c r="G935" s="855"/>
      <c r="H935" s="856"/>
      <c r="I935" s="855"/>
      <c r="J935" s="855"/>
      <c r="K935" s="857"/>
      <c r="L935" s="858"/>
      <c r="M935" s="859"/>
    </row>
    <row r="936" spans="3:13" x14ac:dyDescent="0.3">
      <c r="C936" s="852"/>
      <c r="D936" s="853"/>
      <c r="E936" s="854"/>
      <c r="F936" s="854"/>
      <c r="G936" s="855"/>
      <c r="H936" s="856"/>
      <c r="I936" s="855"/>
      <c r="J936" s="855"/>
      <c r="K936" s="857"/>
      <c r="L936" s="858"/>
      <c r="M936" s="859"/>
    </row>
    <row r="937" spans="3:13" x14ac:dyDescent="0.3">
      <c r="C937" s="852"/>
      <c r="D937" s="853"/>
      <c r="E937" s="854"/>
      <c r="F937" s="854"/>
      <c r="G937" s="855"/>
      <c r="H937" s="856"/>
      <c r="I937" s="855"/>
      <c r="J937" s="855"/>
      <c r="K937" s="857"/>
      <c r="L937" s="858"/>
      <c r="M937" s="859"/>
    </row>
    <row r="938" spans="3:13" x14ac:dyDescent="0.3">
      <c r="C938" s="852"/>
      <c r="D938" s="853"/>
      <c r="E938" s="854"/>
      <c r="F938" s="854"/>
      <c r="G938" s="855"/>
      <c r="H938" s="856"/>
      <c r="I938" s="855"/>
      <c r="J938" s="855"/>
      <c r="K938" s="857"/>
      <c r="L938" s="858"/>
      <c r="M938" s="859"/>
    </row>
    <row r="939" spans="3:13" x14ac:dyDescent="0.3">
      <c r="C939" s="852"/>
      <c r="D939" s="853"/>
      <c r="E939" s="854"/>
      <c r="F939" s="854"/>
      <c r="G939" s="855"/>
      <c r="H939" s="856"/>
      <c r="I939" s="855"/>
      <c r="J939" s="855"/>
      <c r="K939" s="857"/>
      <c r="L939" s="858"/>
      <c r="M939" s="859"/>
    </row>
    <row r="940" spans="3:13" x14ac:dyDescent="0.3">
      <c r="C940" s="852"/>
      <c r="D940" s="853"/>
      <c r="E940" s="854"/>
      <c r="F940" s="854"/>
      <c r="G940" s="855"/>
      <c r="H940" s="856"/>
      <c r="I940" s="855"/>
      <c r="J940" s="855"/>
      <c r="K940" s="857"/>
      <c r="L940" s="858"/>
      <c r="M940" s="859"/>
    </row>
    <row r="941" spans="3:13" x14ac:dyDescent="0.3">
      <c r="C941" s="852"/>
      <c r="D941" s="853"/>
      <c r="E941" s="854"/>
      <c r="F941" s="854"/>
      <c r="G941" s="855"/>
      <c r="H941" s="856"/>
      <c r="I941" s="855"/>
      <c r="J941" s="855"/>
      <c r="K941" s="857"/>
      <c r="L941" s="858"/>
      <c r="M941" s="859"/>
    </row>
    <row r="942" spans="3:13" x14ac:dyDescent="0.3">
      <c r="C942" s="852"/>
      <c r="D942" s="853"/>
      <c r="E942" s="854"/>
      <c r="F942" s="854"/>
      <c r="G942" s="855"/>
      <c r="H942" s="856"/>
      <c r="I942" s="855"/>
      <c r="J942" s="855"/>
      <c r="K942" s="857"/>
      <c r="L942" s="858"/>
      <c r="M942" s="859"/>
    </row>
    <row r="943" spans="3:13" x14ac:dyDescent="0.3">
      <c r="C943" s="852"/>
      <c r="D943" s="853"/>
      <c r="E943" s="854"/>
      <c r="F943" s="854"/>
      <c r="G943" s="855"/>
      <c r="H943" s="856"/>
      <c r="I943" s="855"/>
      <c r="J943" s="855"/>
      <c r="K943" s="857"/>
      <c r="L943" s="858"/>
      <c r="M943" s="859"/>
    </row>
    <row r="944" spans="3:13" x14ac:dyDescent="0.3">
      <c r="C944" s="852"/>
      <c r="D944" s="853"/>
      <c r="E944" s="854"/>
      <c r="F944" s="854"/>
      <c r="G944" s="855"/>
      <c r="H944" s="856"/>
      <c r="I944" s="855"/>
      <c r="J944" s="855"/>
      <c r="K944" s="857"/>
      <c r="L944" s="858"/>
      <c r="M944" s="859"/>
    </row>
    <row r="945" spans="3:13" x14ac:dyDescent="0.3">
      <c r="C945" s="852"/>
      <c r="D945" s="853"/>
      <c r="E945" s="854"/>
      <c r="F945" s="854"/>
      <c r="G945" s="855"/>
      <c r="H945" s="856"/>
      <c r="I945" s="855"/>
      <c r="J945" s="855"/>
      <c r="K945" s="857"/>
      <c r="L945" s="858"/>
      <c r="M945" s="859"/>
    </row>
    <row r="946" spans="3:13" x14ac:dyDescent="0.3">
      <c r="C946" s="852"/>
      <c r="D946" s="853"/>
      <c r="E946" s="854"/>
      <c r="F946" s="854"/>
      <c r="G946" s="855"/>
      <c r="H946" s="856"/>
      <c r="I946" s="855"/>
      <c r="J946" s="855"/>
      <c r="K946" s="857"/>
      <c r="L946" s="858"/>
      <c r="M946" s="859"/>
    </row>
    <row r="947" spans="3:13" x14ac:dyDescent="0.3">
      <c r="C947" s="852"/>
      <c r="D947" s="853"/>
      <c r="E947" s="854"/>
      <c r="F947" s="854"/>
      <c r="G947" s="855"/>
      <c r="H947" s="856"/>
      <c r="I947" s="855"/>
      <c r="J947" s="855"/>
      <c r="K947" s="857"/>
      <c r="L947" s="858"/>
      <c r="M947" s="859"/>
    </row>
    <row r="948" spans="3:13" x14ac:dyDescent="0.3">
      <c r="C948" s="852"/>
      <c r="D948" s="853"/>
      <c r="E948" s="854"/>
      <c r="F948" s="854"/>
      <c r="G948" s="855"/>
      <c r="H948" s="856"/>
      <c r="I948" s="855"/>
      <c r="J948" s="855"/>
      <c r="K948" s="857"/>
      <c r="L948" s="858"/>
      <c r="M948" s="859"/>
    </row>
    <row r="949" spans="3:13" x14ac:dyDescent="0.3">
      <c r="C949" s="852"/>
      <c r="D949" s="853"/>
      <c r="E949" s="854"/>
      <c r="F949" s="854"/>
      <c r="G949" s="855"/>
      <c r="H949" s="856"/>
      <c r="I949" s="855"/>
      <c r="J949" s="855"/>
      <c r="K949" s="857"/>
      <c r="L949" s="858"/>
      <c r="M949" s="859"/>
    </row>
    <row r="950" spans="3:13" x14ac:dyDescent="0.3">
      <c r="C950" s="852"/>
      <c r="D950" s="853"/>
      <c r="E950" s="854"/>
      <c r="F950" s="854"/>
      <c r="G950" s="855"/>
      <c r="H950" s="856"/>
      <c r="I950" s="855"/>
      <c r="J950" s="855"/>
      <c r="K950" s="857"/>
      <c r="L950" s="858"/>
      <c r="M950" s="859"/>
    </row>
    <row r="951" spans="3:13" x14ac:dyDescent="0.3">
      <c r="C951" s="852"/>
      <c r="D951" s="853"/>
      <c r="E951" s="854"/>
      <c r="F951" s="854"/>
      <c r="G951" s="855"/>
      <c r="H951" s="856"/>
      <c r="I951" s="855"/>
      <c r="J951" s="855"/>
      <c r="K951" s="857"/>
      <c r="L951" s="858"/>
      <c r="M951" s="859"/>
    </row>
    <row r="952" spans="3:13" x14ac:dyDescent="0.3">
      <c r="C952" s="852"/>
      <c r="D952" s="853"/>
      <c r="E952" s="854"/>
      <c r="F952" s="854"/>
      <c r="G952" s="855"/>
      <c r="H952" s="856"/>
      <c r="I952" s="855"/>
      <c r="J952" s="855"/>
      <c r="K952" s="857"/>
      <c r="L952" s="858"/>
      <c r="M952" s="859"/>
    </row>
    <row r="953" spans="3:13" x14ac:dyDescent="0.3">
      <c r="C953" s="852"/>
      <c r="D953" s="853"/>
      <c r="E953" s="854"/>
      <c r="F953" s="854"/>
      <c r="G953" s="855"/>
      <c r="H953" s="856"/>
      <c r="I953" s="855"/>
      <c r="J953" s="855"/>
      <c r="K953" s="857"/>
      <c r="L953" s="858"/>
      <c r="M953" s="859"/>
    </row>
    <row r="954" spans="3:13" x14ac:dyDescent="0.3">
      <c r="C954" s="852"/>
      <c r="D954" s="853"/>
      <c r="E954" s="854"/>
      <c r="F954" s="854"/>
      <c r="G954" s="855"/>
      <c r="H954" s="856"/>
      <c r="I954" s="855"/>
      <c r="J954" s="855"/>
      <c r="K954" s="857"/>
      <c r="L954" s="858"/>
      <c r="M954" s="859"/>
    </row>
    <row r="955" spans="3:13" x14ac:dyDescent="0.3">
      <c r="C955" s="852"/>
      <c r="D955" s="853"/>
      <c r="E955" s="854"/>
      <c r="F955" s="854"/>
      <c r="G955" s="855"/>
      <c r="H955" s="856"/>
      <c r="I955" s="855"/>
      <c r="J955" s="855"/>
      <c r="K955" s="857"/>
      <c r="L955" s="858"/>
      <c r="M955" s="859"/>
    </row>
    <row r="956" spans="3:13" x14ac:dyDescent="0.3">
      <c r="C956" s="852"/>
      <c r="D956" s="853"/>
      <c r="E956" s="854"/>
      <c r="F956" s="854"/>
      <c r="G956" s="855"/>
      <c r="H956" s="856"/>
      <c r="I956" s="855"/>
      <c r="J956" s="855"/>
      <c r="K956" s="857"/>
      <c r="L956" s="858"/>
      <c r="M956" s="859"/>
    </row>
    <row r="957" spans="3:13" x14ac:dyDescent="0.3">
      <c r="C957" s="852"/>
      <c r="D957" s="853"/>
      <c r="E957" s="854"/>
      <c r="F957" s="854"/>
      <c r="G957" s="855"/>
      <c r="H957" s="856"/>
      <c r="I957" s="855"/>
      <c r="J957" s="855"/>
      <c r="K957" s="857"/>
      <c r="L957" s="858"/>
      <c r="M957" s="859"/>
    </row>
    <row r="958" spans="3:13" x14ac:dyDescent="0.3">
      <c r="C958" s="852"/>
      <c r="D958" s="853"/>
      <c r="E958" s="854"/>
      <c r="F958" s="854"/>
      <c r="G958" s="855"/>
      <c r="H958" s="856"/>
      <c r="I958" s="855"/>
      <c r="J958" s="855"/>
      <c r="K958" s="857"/>
      <c r="L958" s="858"/>
      <c r="M958" s="859"/>
    </row>
    <row r="959" spans="3:13" x14ac:dyDescent="0.3">
      <c r="C959" s="852"/>
      <c r="D959" s="853"/>
      <c r="E959" s="854"/>
      <c r="F959" s="854"/>
      <c r="G959" s="855"/>
      <c r="H959" s="856"/>
      <c r="I959" s="855"/>
      <c r="J959" s="855"/>
      <c r="K959" s="857"/>
      <c r="L959" s="858"/>
      <c r="M959" s="859"/>
    </row>
    <row r="960" spans="3:13" x14ac:dyDescent="0.3">
      <c r="C960" s="852"/>
      <c r="D960" s="853"/>
      <c r="E960" s="854"/>
      <c r="F960" s="854"/>
      <c r="G960" s="855"/>
      <c r="H960" s="856"/>
      <c r="I960" s="855"/>
      <c r="J960" s="855"/>
      <c r="K960" s="857"/>
      <c r="L960" s="858"/>
      <c r="M960" s="859"/>
    </row>
    <row r="961" spans="3:13" x14ac:dyDescent="0.3">
      <c r="C961" s="852"/>
      <c r="D961" s="853"/>
      <c r="E961" s="854"/>
      <c r="F961" s="854"/>
      <c r="G961" s="855"/>
      <c r="H961" s="856"/>
      <c r="I961" s="855"/>
      <c r="J961" s="855"/>
      <c r="K961" s="857"/>
      <c r="L961" s="858"/>
      <c r="M961" s="859"/>
    </row>
    <row r="962" spans="3:13" x14ac:dyDescent="0.3">
      <c r="C962" s="852"/>
      <c r="D962" s="853"/>
      <c r="E962" s="854"/>
      <c r="F962" s="854"/>
      <c r="G962" s="855"/>
      <c r="H962" s="856"/>
      <c r="I962" s="855"/>
      <c r="J962" s="855"/>
      <c r="K962" s="857"/>
      <c r="L962" s="858"/>
      <c r="M962" s="859"/>
    </row>
    <row r="963" spans="3:13" x14ac:dyDescent="0.3">
      <c r="C963" s="852"/>
      <c r="D963" s="853"/>
      <c r="E963" s="854"/>
      <c r="F963" s="854"/>
      <c r="G963" s="855"/>
      <c r="H963" s="856"/>
      <c r="I963" s="855"/>
      <c r="J963" s="855"/>
      <c r="K963" s="857"/>
      <c r="L963" s="858"/>
      <c r="M963" s="859"/>
    </row>
    <row r="964" spans="3:13" x14ac:dyDescent="0.3">
      <c r="C964" s="852"/>
      <c r="D964" s="853"/>
      <c r="E964" s="854"/>
      <c r="F964" s="854"/>
      <c r="G964" s="855"/>
      <c r="H964" s="856"/>
      <c r="I964" s="855"/>
      <c r="J964" s="855"/>
      <c r="K964" s="857"/>
      <c r="L964" s="858"/>
      <c r="M964" s="859"/>
    </row>
    <row r="965" spans="3:13" x14ac:dyDescent="0.3">
      <c r="C965" s="852"/>
      <c r="D965" s="853"/>
      <c r="E965" s="854"/>
      <c r="F965" s="854"/>
      <c r="G965" s="855"/>
      <c r="H965" s="856"/>
      <c r="I965" s="855"/>
      <c r="J965" s="855"/>
      <c r="K965" s="857"/>
      <c r="L965" s="858"/>
      <c r="M965" s="859"/>
    </row>
    <row r="966" spans="3:13" x14ac:dyDescent="0.3">
      <c r="C966" s="852"/>
      <c r="D966" s="853"/>
      <c r="E966" s="854"/>
      <c r="F966" s="854"/>
      <c r="G966" s="855"/>
      <c r="H966" s="856"/>
      <c r="I966" s="855"/>
      <c r="J966" s="855"/>
      <c r="K966" s="857"/>
      <c r="L966" s="858"/>
      <c r="M966" s="859"/>
    </row>
    <row r="967" spans="3:13" x14ac:dyDescent="0.3">
      <c r="C967" s="852"/>
      <c r="D967" s="853"/>
      <c r="E967" s="854"/>
      <c r="F967" s="854"/>
      <c r="G967" s="855"/>
      <c r="H967" s="856"/>
      <c r="I967" s="855"/>
      <c r="J967" s="855"/>
      <c r="K967" s="857"/>
      <c r="L967" s="858"/>
      <c r="M967" s="859"/>
    </row>
    <row r="968" spans="3:13" x14ac:dyDescent="0.3">
      <c r="C968" s="852"/>
      <c r="D968" s="853"/>
      <c r="E968" s="854"/>
      <c r="F968" s="854"/>
      <c r="G968" s="855"/>
      <c r="H968" s="856"/>
      <c r="I968" s="855"/>
      <c r="J968" s="855"/>
      <c r="K968" s="857"/>
      <c r="L968" s="858"/>
      <c r="M968" s="859"/>
    </row>
    <row r="969" spans="3:13" x14ac:dyDescent="0.3">
      <c r="C969" s="852"/>
      <c r="D969" s="853"/>
      <c r="E969" s="854"/>
      <c r="F969" s="854"/>
      <c r="G969" s="855"/>
      <c r="H969" s="856"/>
      <c r="I969" s="855"/>
      <c r="J969" s="855"/>
      <c r="K969" s="857"/>
      <c r="L969" s="858"/>
      <c r="M969" s="859"/>
    </row>
    <row r="970" spans="3:13" x14ac:dyDescent="0.3">
      <c r="C970" s="852"/>
      <c r="D970" s="853"/>
      <c r="E970" s="854"/>
      <c r="F970" s="854"/>
      <c r="G970" s="855"/>
      <c r="H970" s="856"/>
      <c r="I970" s="855"/>
      <c r="J970" s="855"/>
      <c r="K970" s="857"/>
      <c r="L970" s="858"/>
      <c r="M970" s="859"/>
    </row>
    <row r="971" spans="3:13" x14ac:dyDescent="0.3">
      <c r="C971" s="852"/>
      <c r="D971" s="853"/>
      <c r="E971" s="854"/>
      <c r="F971" s="854"/>
      <c r="G971" s="855"/>
      <c r="H971" s="856"/>
      <c r="I971" s="855"/>
      <c r="J971" s="855"/>
      <c r="K971" s="857"/>
      <c r="L971" s="858"/>
      <c r="M971" s="859"/>
    </row>
    <row r="972" spans="3:13" x14ac:dyDescent="0.3">
      <c r="C972" s="852"/>
      <c r="D972" s="853"/>
      <c r="E972" s="854"/>
      <c r="F972" s="854"/>
      <c r="G972" s="855"/>
      <c r="H972" s="856"/>
      <c r="I972" s="855"/>
      <c r="J972" s="855"/>
      <c r="K972" s="857"/>
      <c r="L972" s="858"/>
      <c r="M972" s="859"/>
    </row>
    <row r="973" spans="3:13" x14ac:dyDescent="0.3">
      <c r="C973" s="852"/>
      <c r="D973" s="853"/>
      <c r="E973" s="854"/>
      <c r="F973" s="854"/>
      <c r="G973" s="855"/>
      <c r="H973" s="856"/>
      <c r="I973" s="855"/>
      <c r="J973" s="855"/>
      <c r="K973" s="857"/>
      <c r="L973" s="858"/>
      <c r="M973" s="859"/>
    </row>
    <row r="974" spans="3:13" x14ac:dyDescent="0.3">
      <c r="C974" s="852"/>
      <c r="D974" s="853"/>
      <c r="E974" s="854"/>
      <c r="F974" s="854"/>
      <c r="G974" s="855"/>
      <c r="H974" s="856"/>
      <c r="I974" s="855"/>
      <c r="J974" s="855"/>
      <c r="K974" s="857"/>
      <c r="L974" s="858"/>
      <c r="M974" s="859"/>
    </row>
    <row r="975" spans="3:13" x14ac:dyDescent="0.3">
      <c r="C975" s="852"/>
      <c r="D975" s="853"/>
      <c r="E975" s="854"/>
      <c r="F975" s="854"/>
      <c r="G975" s="855"/>
      <c r="H975" s="856"/>
      <c r="I975" s="855"/>
      <c r="J975" s="855"/>
      <c r="K975" s="857"/>
      <c r="L975" s="858"/>
      <c r="M975" s="859"/>
    </row>
    <row r="976" spans="3:13" x14ac:dyDescent="0.3">
      <c r="C976" s="852"/>
      <c r="D976" s="853"/>
      <c r="E976" s="854"/>
      <c r="F976" s="854"/>
      <c r="G976" s="855"/>
      <c r="H976" s="856"/>
      <c r="I976" s="855"/>
      <c r="J976" s="855"/>
      <c r="K976" s="857"/>
      <c r="L976" s="858"/>
      <c r="M976" s="859"/>
    </row>
    <row r="977" spans="3:13" x14ac:dyDescent="0.3">
      <c r="C977" s="852"/>
      <c r="D977" s="853"/>
      <c r="E977" s="854"/>
      <c r="F977" s="854"/>
      <c r="G977" s="855"/>
      <c r="H977" s="856"/>
      <c r="I977" s="855"/>
      <c r="J977" s="855"/>
      <c r="K977" s="857"/>
      <c r="L977" s="858"/>
      <c r="M977" s="859"/>
    </row>
    <row r="978" spans="3:13" x14ac:dyDescent="0.3">
      <c r="C978" s="852"/>
      <c r="D978" s="853"/>
      <c r="E978" s="854"/>
      <c r="F978" s="854"/>
      <c r="G978" s="855"/>
      <c r="H978" s="856"/>
      <c r="I978" s="855"/>
      <c r="J978" s="855"/>
      <c r="K978" s="857"/>
      <c r="L978" s="858"/>
      <c r="M978" s="859"/>
    </row>
    <row r="979" spans="3:13" x14ac:dyDescent="0.3">
      <c r="C979" s="852"/>
      <c r="D979" s="853"/>
      <c r="E979" s="854"/>
      <c r="F979" s="854"/>
      <c r="G979" s="855"/>
      <c r="H979" s="856"/>
      <c r="I979" s="855"/>
      <c r="J979" s="855"/>
      <c r="K979" s="857"/>
      <c r="L979" s="858"/>
      <c r="M979" s="859"/>
    </row>
    <row r="980" spans="3:13" x14ac:dyDescent="0.3">
      <c r="C980" s="852"/>
      <c r="D980" s="853"/>
      <c r="E980" s="854"/>
      <c r="F980" s="854"/>
      <c r="G980" s="855"/>
      <c r="H980" s="856"/>
      <c r="I980" s="855"/>
      <c r="J980" s="855"/>
      <c r="K980" s="857"/>
      <c r="L980" s="858"/>
      <c r="M980" s="859"/>
    </row>
    <row r="981" spans="3:13" x14ac:dyDescent="0.3">
      <c r="C981" s="852"/>
      <c r="D981" s="853"/>
      <c r="E981" s="854"/>
      <c r="F981" s="854"/>
      <c r="G981" s="855"/>
      <c r="H981" s="856"/>
      <c r="I981" s="855"/>
      <c r="J981" s="855"/>
      <c r="K981" s="857"/>
      <c r="L981" s="858"/>
      <c r="M981" s="859"/>
    </row>
    <row r="982" spans="3:13" x14ac:dyDescent="0.3">
      <c r="C982" s="852"/>
      <c r="D982" s="853"/>
      <c r="E982" s="854"/>
      <c r="F982" s="854"/>
      <c r="G982" s="855"/>
      <c r="H982" s="856"/>
      <c r="I982" s="855"/>
      <c r="J982" s="855"/>
      <c r="K982" s="857"/>
      <c r="L982" s="858"/>
      <c r="M982" s="859"/>
    </row>
    <row r="983" spans="3:13" x14ac:dyDescent="0.3">
      <c r="C983" s="852"/>
      <c r="D983" s="853"/>
      <c r="E983" s="854"/>
      <c r="F983" s="854"/>
      <c r="G983" s="855"/>
      <c r="H983" s="856"/>
      <c r="I983" s="855"/>
      <c r="J983" s="855"/>
      <c r="K983" s="857"/>
      <c r="L983" s="858"/>
      <c r="M983" s="859"/>
    </row>
    <row r="984" spans="3:13" x14ac:dyDescent="0.3">
      <c r="C984" s="852"/>
      <c r="D984" s="853"/>
      <c r="E984" s="854"/>
      <c r="F984" s="854"/>
      <c r="G984" s="855"/>
      <c r="H984" s="856"/>
      <c r="I984" s="855"/>
      <c r="J984" s="855"/>
      <c r="K984" s="857"/>
      <c r="L984" s="858"/>
      <c r="M984" s="859"/>
    </row>
    <row r="985" spans="3:13" x14ac:dyDescent="0.3">
      <c r="C985" s="852"/>
      <c r="D985" s="853"/>
      <c r="E985" s="854"/>
      <c r="F985" s="854"/>
      <c r="G985" s="855"/>
      <c r="H985" s="856"/>
      <c r="I985" s="855"/>
      <c r="J985" s="855"/>
      <c r="K985" s="857"/>
      <c r="L985" s="858"/>
      <c r="M985" s="859"/>
    </row>
    <row r="986" spans="3:13" x14ac:dyDescent="0.3">
      <c r="C986" s="852"/>
      <c r="D986" s="853"/>
      <c r="E986" s="854"/>
      <c r="F986" s="854"/>
      <c r="G986" s="855"/>
      <c r="H986" s="856"/>
      <c r="I986" s="855"/>
      <c r="J986" s="855"/>
      <c r="K986" s="857"/>
      <c r="L986" s="858"/>
      <c r="M986" s="859"/>
    </row>
    <row r="987" spans="3:13" x14ac:dyDescent="0.3">
      <c r="C987" s="852"/>
      <c r="D987" s="853"/>
      <c r="E987" s="854"/>
      <c r="F987" s="854"/>
      <c r="G987" s="855"/>
      <c r="H987" s="856"/>
      <c r="I987" s="855"/>
      <c r="J987" s="855"/>
      <c r="K987" s="857"/>
      <c r="L987" s="858"/>
      <c r="M987" s="859"/>
    </row>
    <row r="988" spans="3:13" x14ac:dyDescent="0.3">
      <c r="C988" s="852"/>
      <c r="D988" s="853"/>
      <c r="E988" s="854"/>
      <c r="F988" s="854"/>
      <c r="G988" s="855"/>
      <c r="H988" s="856"/>
      <c r="I988" s="855"/>
      <c r="J988" s="855"/>
      <c r="K988" s="857"/>
      <c r="L988" s="858"/>
      <c r="M988" s="859"/>
    </row>
    <row r="989" spans="3:13" x14ac:dyDescent="0.3">
      <c r="C989" s="852"/>
      <c r="D989" s="853"/>
      <c r="E989" s="854"/>
      <c r="F989" s="854"/>
      <c r="G989" s="855"/>
      <c r="H989" s="856"/>
      <c r="I989" s="855"/>
      <c r="J989" s="855"/>
      <c r="K989" s="857"/>
      <c r="L989" s="858"/>
      <c r="M989" s="859"/>
    </row>
    <row r="990" spans="3:13" x14ac:dyDescent="0.3">
      <c r="C990" s="852"/>
      <c r="D990" s="853"/>
      <c r="E990" s="854"/>
      <c r="F990" s="854"/>
      <c r="G990" s="855"/>
      <c r="H990" s="856"/>
      <c r="I990" s="855"/>
      <c r="J990" s="855"/>
      <c r="K990" s="857"/>
      <c r="L990" s="858"/>
      <c r="M990" s="859"/>
    </row>
    <row r="991" spans="3:13" x14ac:dyDescent="0.3">
      <c r="C991" s="852"/>
      <c r="D991" s="853"/>
      <c r="E991" s="854"/>
      <c r="F991" s="854"/>
      <c r="G991" s="855"/>
      <c r="H991" s="856"/>
      <c r="I991" s="855"/>
      <c r="J991" s="855"/>
      <c r="K991" s="857"/>
      <c r="L991" s="858"/>
      <c r="M991" s="859"/>
    </row>
    <row r="992" spans="3:13" x14ac:dyDescent="0.3">
      <c r="C992" s="852"/>
      <c r="D992" s="853"/>
      <c r="E992" s="854"/>
      <c r="F992" s="854"/>
      <c r="G992" s="855"/>
      <c r="H992" s="856"/>
      <c r="I992" s="855"/>
      <c r="J992" s="855"/>
      <c r="K992" s="857"/>
      <c r="L992" s="858"/>
      <c r="M992" s="859"/>
    </row>
    <row r="993" spans="3:13" x14ac:dyDescent="0.3">
      <c r="C993" s="852"/>
      <c r="D993" s="853"/>
      <c r="E993" s="854"/>
      <c r="F993" s="854"/>
      <c r="G993" s="855"/>
      <c r="H993" s="856"/>
      <c r="I993" s="855"/>
      <c r="J993" s="855"/>
      <c r="K993" s="857"/>
      <c r="L993" s="858"/>
      <c r="M993" s="859"/>
    </row>
    <row r="994" spans="3:13" x14ac:dyDescent="0.3">
      <c r="C994" s="852"/>
      <c r="D994" s="853"/>
      <c r="E994" s="854"/>
      <c r="F994" s="854"/>
      <c r="G994" s="855"/>
      <c r="H994" s="856"/>
      <c r="I994" s="855"/>
      <c r="J994" s="855"/>
      <c r="K994" s="857"/>
      <c r="L994" s="858"/>
      <c r="M994" s="859"/>
    </row>
    <row r="995" spans="3:13" x14ac:dyDescent="0.3">
      <c r="C995" s="852"/>
      <c r="D995" s="853"/>
      <c r="E995" s="854"/>
      <c r="F995" s="854"/>
      <c r="G995" s="855"/>
      <c r="H995" s="856"/>
      <c r="I995" s="855"/>
      <c r="J995" s="855"/>
      <c r="K995" s="857"/>
      <c r="L995" s="858"/>
      <c r="M995" s="859"/>
    </row>
    <row r="996" spans="3:13" x14ac:dyDescent="0.3">
      <c r="C996" s="852"/>
      <c r="D996" s="853"/>
      <c r="E996" s="854"/>
      <c r="F996" s="854"/>
      <c r="G996" s="855"/>
      <c r="H996" s="856"/>
      <c r="I996" s="855"/>
      <c r="J996" s="855"/>
      <c r="K996" s="857"/>
      <c r="L996" s="858"/>
      <c r="M996" s="859"/>
    </row>
    <row r="997" spans="3:13" x14ac:dyDescent="0.3">
      <c r="C997" s="852"/>
      <c r="D997" s="853"/>
      <c r="E997" s="854"/>
      <c r="F997" s="854"/>
      <c r="G997" s="855"/>
      <c r="H997" s="856"/>
      <c r="I997" s="855"/>
      <c r="J997" s="855"/>
      <c r="K997" s="857"/>
      <c r="L997" s="858"/>
      <c r="M997" s="859"/>
    </row>
    <row r="998" spans="3:13" x14ac:dyDescent="0.3">
      <c r="C998" s="852"/>
      <c r="D998" s="853"/>
      <c r="E998" s="854"/>
      <c r="F998" s="854"/>
      <c r="G998" s="855"/>
      <c r="H998" s="856"/>
      <c r="I998" s="855"/>
      <c r="J998" s="855"/>
      <c r="K998" s="857"/>
      <c r="L998" s="858"/>
      <c r="M998" s="859"/>
    </row>
    <row r="999" spans="3:13" x14ac:dyDescent="0.3">
      <c r="C999" s="852"/>
      <c r="D999" s="853"/>
      <c r="E999" s="854"/>
      <c r="F999" s="854"/>
      <c r="G999" s="855"/>
      <c r="H999" s="856"/>
      <c r="I999" s="855"/>
      <c r="J999" s="855"/>
      <c r="K999" s="857"/>
      <c r="L999" s="858"/>
      <c r="M999" s="859"/>
    </row>
    <row r="1000" spans="3:13" x14ac:dyDescent="0.3">
      <c r="C1000" s="852"/>
      <c r="D1000" s="853"/>
      <c r="E1000" s="854"/>
      <c r="F1000" s="854"/>
      <c r="G1000" s="855"/>
      <c r="H1000" s="856"/>
      <c r="I1000" s="855"/>
      <c r="J1000" s="855"/>
      <c r="K1000" s="857"/>
      <c r="L1000" s="858"/>
      <c r="M1000" s="859"/>
    </row>
    <row r="1001" spans="3:13" x14ac:dyDescent="0.3">
      <c r="C1001" s="852"/>
      <c r="D1001" s="853"/>
      <c r="E1001" s="854"/>
      <c r="F1001" s="854"/>
      <c r="G1001" s="855"/>
      <c r="H1001" s="856"/>
      <c r="I1001" s="855"/>
      <c r="J1001" s="855"/>
      <c r="K1001" s="857"/>
      <c r="L1001" s="858"/>
      <c r="M1001" s="859"/>
    </row>
    <row r="1002" spans="3:13" x14ac:dyDescent="0.3">
      <c r="C1002" s="852"/>
      <c r="D1002" s="853"/>
      <c r="E1002" s="854"/>
      <c r="F1002" s="854"/>
      <c r="G1002" s="855"/>
      <c r="H1002" s="856"/>
      <c r="I1002" s="855"/>
      <c r="J1002" s="855"/>
      <c r="K1002" s="857"/>
      <c r="L1002" s="858"/>
      <c r="M1002" s="859"/>
    </row>
    <row r="1003" spans="3:13" x14ac:dyDescent="0.3">
      <c r="C1003" s="852"/>
      <c r="D1003" s="853"/>
      <c r="E1003" s="854"/>
      <c r="F1003" s="854"/>
      <c r="G1003" s="855"/>
      <c r="H1003" s="856"/>
      <c r="I1003" s="855"/>
      <c r="J1003" s="855"/>
      <c r="K1003" s="857"/>
      <c r="L1003" s="858"/>
      <c r="M1003" s="859"/>
    </row>
    <row r="1004" spans="3:13" x14ac:dyDescent="0.3">
      <c r="C1004" s="852"/>
      <c r="D1004" s="853"/>
      <c r="E1004" s="854"/>
      <c r="F1004" s="854"/>
      <c r="G1004" s="855"/>
      <c r="H1004" s="856"/>
      <c r="I1004" s="855"/>
      <c r="J1004" s="855"/>
      <c r="K1004" s="857"/>
      <c r="L1004" s="858"/>
      <c r="M1004" s="859"/>
    </row>
    <row r="1005" spans="3:13" x14ac:dyDescent="0.3">
      <c r="C1005" s="852"/>
      <c r="D1005" s="853"/>
      <c r="E1005" s="854"/>
      <c r="F1005" s="854"/>
      <c r="G1005" s="855"/>
      <c r="H1005" s="856"/>
      <c r="I1005" s="855"/>
      <c r="J1005" s="855"/>
      <c r="K1005" s="857"/>
      <c r="L1005" s="858"/>
      <c r="M1005" s="859"/>
    </row>
    <row r="1006" spans="3:13" x14ac:dyDescent="0.3">
      <c r="C1006" s="852"/>
      <c r="D1006" s="853"/>
      <c r="E1006" s="854"/>
      <c r="F1006" s="854"/>
      <c r="G1006" s="855"/>
      <c r="H1006" s="856"/>
      <c r="I1006" s="855"/>
      <c r="J1006" s="855"/>
      <c r="K1006" s="857"/>
      <c r="L1006" s="858"/>
      <c r="M1006" s="859"/>
    </row>
    <row r="1007" spans="3:13" x14ac:dyDescent="0.3">
      <c r="C1007" s="852"/>
      <c r="D1007" s="853"/>
      <c r="E1007" s="854"/>
      <c r="F1007" s="854"/>
      <c r="G1007" s="855"/>
      <c r="H1007" s="856"/>
      <c r="I1007" s="855"/>
      <c r="J1007" s="855"/>
      <c r="K1007" s="857"/>
      <c r="L1007" s="858"/>
      <c r="M1007" s="859"/>
    </row>
    <row r="1008" spans="3:13" x14ac:dyDescent="0.3">
      <c r="C1008" s="852"/>
      <c r="D1008" s="853"/>
      <c r="E1008" s="854"/>
      <c r="F1008" s="854"/>
      <c r="G1008" s="855"/>
      <c r="H1008" s="856"/>
      <c r="I1008" s="855"/>
      <c r="J1008" s="855"/>
      <c r="K1008" s="857"/>
      <c r="L1008" s="858"/>
      <c r="M1008" s="859"/>
    </row>
    <row r="1009" spans="3:13" x14ac:dyDescent="0.3">
      <c r="C1009" s="852"/>
      <c r="D1009" s="853"/>
      <c r="E1009" s="854"/>
      <c r="F1009" s="854"/>
      <c r="G1009" s="855"/>
      <c r="H1009" s="856"/>
      <c r="I1009" s="855"/>
      <c r="J1009" s="855"/>
      <c r="K1009" s="857"/>
      <c r="L1009" s="858"/>
      <c r="M1009" s="859"/>
    </row>
    <row r="1010" spans="3:13" x14ac:dyDescent="0.3">
      <c r="C1010" s="852"/>
      <c r="D1010" s="853"/>
      <c r="E1010" s="854"/>
      <c r="F1010" s="854"/>
      <c r="G1010" s="855"/>
      <c r="H1010" s="856"/>
      <c r="I1010" s="855"/>
      <c r="J1010" s="855"/>
      <c r="K1010" s="857"/>
      <c r="L1010" s="858"/>
      <c r="M1010" s="859"/>
    </row>
    <row r="1011" spans="3:13" x14ac:dyDescent="0.3">
      <c r="C1011" s="852"/>
      <c r="D1011" s="853"/>
      <c r="E1011" s="854"/>
      <c r="F1011" s="854"/>
      <c r="G1011" s="855"/>
      <c r="H1011" s="856"/>
      <c r="I1011" s="855"/>
      <c r="J1011" s="855"/>
      <c r="K1011" s="857"/>
      <c r="L1011" s="858"/>
      <c r="M1011" s="859"/>
    </row>
    <row r="1012" spans="3:13" x14ac:dyDescent="0.3">
      <c r="C1012" s="852"/>
      <c r="D1012" s="853"/>
      <c r="E1012" s="854"/>
      <c r="F1012" s="854"/>
      <c r="G1012" s="855"/>
      <c r="H1012" s="856"/>
      <c r="I1012" s="855"/>
      <c r="J1012" s="855"/>
      <c r="K1012" s="857"/>
      <c r="L1012" s="858"/>
      <c r="M1012" s="859"/>
    </row>
    <row r="1013" spans="3:13" x14ac:dyDescent="0.3">
      <c r="C1013" s="852"/>
      <c r="D1013" s="853"/>
      <c r="E1013" s="854"/>
      <c r="F1013" s="854"/>
      <c r="G1013" s="855"/>
      <c r="H1013" s="856"/>
      <c r="I1013" s="855"/>
      <c r="J1013" s="855"/>
      <c r="K1013" s="857"/>
      <c r="L1013" s="858"/>
      <c r="M1013" s="859"/>
    </row>
    <row r="1014" spans="3:13" x14ac:dyDescent="0.3">
      <c r="C1014" s="852"/>
      <c r="D1014" s="853"/>
      <c r="E1014" s="854"/>
      <c r="F1014" s="854"/>
      <c r="G1014" s="855"/>
      <c r="H1014" s="856"/>
      <c r="I1014" s="855"/>
      <c r="J1014" s="855"/>
      <c r="K1014" s="857"/>
      <c r="L1014" s="858"/>
      <c r="M1014" s="859"/>
    </row>
    <row r="1015" spans="3:13" x14ac:dyDescent="0.3">
      <c r="C1015" s="852"/>
      <c r="D1015" s="853"/>
      <c r="E1015" s="854"/>
      <c r="F1015" s="854"/>
      <c r="G1015" s="855"/>
      <c r="H1015" s="856"/>
      <c r="I1015" s="855"/>
      <c r="J1015" s="855"/>
      <c r="K1015" s="857"/>
      <c r="L1015" s="858"/>
      <c r="M1015" s="859"/>
    </row>
    <row r="1016" spans="3:13" x14ac:dyDescent="0.3">
      <c r="C1016" s="852"/>
      <c r="D1016" s="853"/>
      <c r="E1016" s="854"/>
      <c r="F1016" s="854"/>
      <c r="G1016" s="855"/>
      <c r="H1016" s="856"/>
      <c r="I1016" s="855"/>
      <c r="J1016" s="855"/>
      <c r="K1016" s="857"/>
      <c r="L1016" s="858"/>
      <c r="M1016" s="859"/>
    </row>
    <row r="1017" spans="3:13" x14ac:dyDescent="0.3">
      <c r="C1017" s="852"/>
      <c r="D1017" s="853"/>
      <c r="E1017" s="854"/>
      <c r="F1017" s="854"/>
      <c r="G1017" s="855"/>
      <c r="H1017" s="856"/>
      <c r="I1017" s="855"/>
      <c r="J1017" s="855"/>
      <c r="K1017" s="857"/>
      <c r="L1017" s="858"/>
      <c r="M1017" s="859"/>
    </row>
    <row r="1018" spans="3:13" x14ac:dyDescent="0.3">
      <c r="C1018" s="852"/>
      <c r="D1018" s="853"/>
      <c r="E1018" s="854"/>
      <c r="F1018" s="854"/>
      <c r="G1018" s="855"/>
      <c r="H1018" s="856"/>
      <c r="I1018" s="855"/>
      <c r="J1018" s="855"/>
      <c r="K1018" s="857"/>
      <c r="L1018" s="858"/>
      <c r="M1018" s="859"/>
    </row>
    <row r="1019" spans="3:13" x14ac:dyDescent="0.3">
      <c r="C1019" s="852"/>
      <c r="D1019" s="853"/>
      <c r="E1019" s="854"/>
      <c r="F1019" s="854"/>
      <c r="G1019" s="855"/>
      <c r="H1019" s="856"/>
      <c r="I1019" s="855"/>
      <c r="J1019" s="855"/>
      <c r="K1019" s="857"/>
      <c r="L1019" s="858"/>
      <c r="M1019" s="859"/>
    </row>
    <row r="1020" spans="3:13" x14ac:dyDescent="0.3">
      <c r="C1020" s="852"/>
      <c r="D1020" s="853"/>
      <c r="E1020" s="854"/>
      <c r="F1020" s="854"/>
      <c r="G1020" s="855"/>
      <c r="H1020" s="856"/>
      <c r="I1020" s="855"/>
      <c r="J1020" s="855"/>
      <c r="K1020" s="857"/>
      <c r="L1020" s="858"/>
      <c r="M1020" s="859"/>
    </row>
    <row r="1021" spans="3:13" x14ac:dyDescent="0.3">
      <c r="C1021" s="852"/>
      <c r="D1021" s="853"/>
      <c r="E1021" s="854"/>
      <c r="F1021" s="854"/>
      <c r="G1021" s="855"/>
      <c r="H1021" s="856"/>
      <c r="I1021" s="855"/>
      <c r="J1021" s="855"/>
      <c r="K1021" s="857"/>
      <c r="L1021" s="858"/>
      <c r="M1021" s="859"/>
    </row>
    <row r="1022" spans="3:13" x14ac:dyDescent="0.3">
      <c r="C1022" s="852"/>
      <c r="D1022" s="853"/>
      <c r="E1022" s="854"/>
      <c r="F1022" s="854"/>
      <c r="G1022" s="855"/>
      <c r="H1022" s="856"/>
      <c r="I1022" s="855"/>
      <c r="J1022" s="855"/>
      <c r="K1022" s="857"/>
      <c r="L1022" s="858"/>
      <c r="M1022" s="859"/>
    </row>
    <row r="1023" spans="3:13" x14ac:dyDescent="0.3">
      <c r="C1023" s="852"/>
      <c r="D1023" s="853"/>
      <c r="E1023" s="854"/>
      <c r="F1023" s="854"/>
      <c r="G1023" s="855"/>
      <c r="H1023" s="856"/>
      <c r="I1023" s="855"/>
      <c r="J1023" s="855"/>
      <c r="K1023" s="857"/>
      <c r="L1023" s="858"/>
      <c r="M1023" s="859"/>
    </row>
    <row r="1024" spans="3:13" x14ac:dyDescent="0.3">
      <c r="C1024" s="852"/>
      <c r="D1024" s="853"/>
      <c r="E1024" s="854"/>
      <c r="F1024" s="854"/>
      <c r="G1024" s="855"/>
      <c r="H1024" s="856"/>
      <c r="I1024" s="855"/>
      <c r="J1024" s="855"/>
      <c r="K1024" s="857"/>
      <c r="L1024" s="858"/>
      <c r="M1024" s="859"/>
    </row>
    <row r="1025" spans="3:13" x14ac:dyDescent="0.3">
      <c r="C1025" s="852"/>
      <c r="D1025" s="853"/>
      <c r="E1025" s="854"/>
      <c r="F1025" s="854"/>
      <c r="G1025" s="855"/>
      <c r="H1025" s="856"/>
      <c r="I1025" s="855"/>
      <c r="J1025" s="855"/>
      <c r="K1025" s="857"/>
      <c r="L1025" s="858"/>
      <c r="M1025" s="859"/>
    </row>
    <row r="1026" spans="3:13" x14ac:dyDescent="0.3">
      <c r="C1026" s="852"/>
      <c r="D1026" s="853"/>
      <c r="E1026" s="854"/>
      <c r="F1026" s="854"/>
      <c r="G1026" s="855"/>
      <c r="H1026" s="856"/>
      <c r="I1026" s="855"/>
      <c r="J1026" s="855"/>
      <c r="K1026" s="857"/>
      <c r="L1026" s="858"/>
      <c r="M1026" s="859"/>
    </row>
    <row r="1027" spans="3:13" x14ac:dyDescent="0.3">
      <c r="C1027" s="852"/>
      <c r="D1027" s="853"/>
      <c r="E1027" s="854"/>
      <c r="F1027" s="854"/>
      <c r="G1027" s="855"/>
      <c r="H1027" s="856"/>
      <c r="I1027" s="855"/>
      <c r="J1027" s="855"/>
      <c r="K1027" s="857"/>
      <c r="L1027" s="858"/>
      <c r="M1027" s="859"/>
    </row>
    <row r="1028" spans="3:13" x14ac:dyDescent="0.3">
      <c r="C1028" s="852"/>
      <c r="D1028" s="853"/>
      <c r="E1028" s="854"/>
      <c r="F1028" s="854"/>
      <c r="G1028" s="855"/>
      <c r="H1028" s="856"/>
      <c r="I1028" s="855"/>
      <c r="J1028" s="855"/>
      <c r="K1028" s="857"/>
      <c r="L1028" s="858"/>
      <c r="M1028" s="859"/>
    </row>
    <row r="1029" spans="3:13" x14ac:dyDescent="0.3">
      <c r="C1029" s="852"/>
      <c r="D1029" s="853"/>
      <c r="E1029" s="854"/>
      <c r="F1029" s="854"/>
      <c r="G1029" s="855"/>
      <c r="H1029" s="856"/>
      <c r="I1029" s="855"/>
      <c r="J1029" s="855"/>
      <c r="K1029" s="857"/>
      <c r="L1029" s="858"/>
      <c r="M1029" s="859"/>
    </row>
    <row r="1030" spans="3:13" x14ac:dyDescent="0.3">
      <c r="C1030" s="852"/>
      <c r="D1030" s="853"/>
      <c r="E1030" s="854"/>
      <c r="F1030" s="854"/>
      <c r="G1030" s="855"/>
      <c r="H1030" s="856"/>
      <c r="I1030" s="855"/>
      <c r="J1030" s="855"/>
      <c r="K1030" s="857"/>
      <c r="L1030" s="858"/>
      <c r="M1030" s="859"/>
    </row>
    <row r="1031" spans="3:13" x14ac:dyDescent="0.3">
      <c r="C1031" s="852"/>
      <c r="D1031" s="853"/>
      <c r="E1031" s="854"/>
      <c r="F1031" s="854"/>
      <c r="G1031" s="855"/>
      <c r="H1031" s="856"/>
      <c r="I1031" s="855"/>
      <c r="J1031" s="855"/>
      <c r="K1031" s="857"/>
      <c r="L1031" s="858"/>
      <c r="M1031" s="859"/>
    </row>
    <row r="1032" spans="3:13" x14ac:dyDescent="0.3">
      <c r="C1032" s="852"/>
      <c r="D1032" s="853"/>
      <c r="E1032" s="854"/>
      <c r="F1032" s="854"/>
      <c r="G1032" s="855"/>
      <c r="H1032" s="856"/>
      <c r="I1032" s="855"/>
      <c r="J1032" s="855"/>
      <c r="K1032" s="857"/>
      <c r="L1032" s="858"/>
      <c r="M1032" s="859"/>
    </row>
    <row r="1033" spans="3:13" x14ac:dyDescent="0.3">
      <c r="C1033" s="852"/>
      <c r="D1033" s="853"/>
      <c r="E1033" s="854"/>
      <c r="F1033" s="854"/>
      <c r="G1033" s="855"/>
      <c r="H1033" s="856"/>
      <c r="I1033" s="855"/>
      <c r="J1033" s="855"/>
      <c r="K1033" s="857"/>
      <c r="L1033" s="858"/>
      <c r="M1033" s="859"/>
    </row>
    <row r="1034" spans="3:13" x14ac:dyDescent="0.3">
      <c r="C1034" s="852"/>
      <c r="D1034" s="853"/>
      <c r="E1034" s="854"/>
      <c r="F1034" s="854"/>
      <c r="G1034" s="855"/>
      <c r="H1034" s="856"/>
      <c r="I1034" s="855"/>
      <c r="J1034" s="855"/>
      <c r="K1034" s="857"/>
      <c r="L1034" s="858"/>
      <c r="M1034" s="859"/>
    </row>
    <row r="1035" spans="3:13" x14ac:dyDescent="0.3">
      <c r="C1035" s="852"/>
      <c r="D1035" s="853"/>
      <c r="E1035" s="854"/>
      <c r="F1035" s="854"/>
      <c r="G1035" s="855"/>
      <c r="H1035" s="856"/>
      <c r="I1035" s="855"/>
      <c r="J1035" s="855"/>
      <c r="K1035" s="857"/>
      <c r="L1035" s="858"/>
      <c r="M1035" s="859"/>
    </row>
    <row r="1036" spans="3:13" x14ac:dyDescent="0.3">
      <c r="C1036" s="852"/>
      <c r="D1036" s="853"/>
      <c r="E1036" s="854"/>
      <c r="F1036" s="854"/>
      <c r="G1036" s="855"/>
      <c r="H1036" s="856"/>
      <c r="I1036" s="855"/>
      <c r="J1036" s="855"/>
      <c r="K1036" s="857"/>
      <c r="L1036" s="858"/>
      <c r="M1036" s="859"/>
    </row>
    <row r="1037" spans="3:13" x14ac:dyDescent="0.3">
      <c r="C1037" s="852"/>
      <c r="D1037" s="853"/>
      <c r="E1037" s="854"/>
      <c r="F1037" s="854"/>
      <c r="G1037" s="855"/>
      <c r="H1037" s="856"/>
      <c r="I1037" s="855"/>
      <c r="J1037" s="855"/>
      <c r="K1037" s="857"/>
      <c r="L1037" s="858"/>
      <c r="M1037" s="859"/>
    </row>
    <row r="1038" spans="3:13" x14ac:dyDescent="0.3">
      <c r="C1038" s="852"/>
      <c r="D1038" s="853"/>
      <c r="E1038" s="854"/>
      <c r="F1038" s="854"/>
      <c r="G1038" s="855"/>
      <c r="H1038" s="856"/>
      <c r="I1038" s="855"/>
      <c r="J1038" s="855"/>
      <c r="K1038" s="857"/>
      <c r="L1038" s="858"/>
      <c r="M1038" s="859"/>
    </row>
    <row r="1039" spans="3:13" x14ac:dyDescent="0.3">
      <c r="C1039" s="852"/>
      <c r="D1039" s="853"/>
      <c r="E1039" s="854"/>
      <c r="F1039" s="854"/>
      <c r="G1039" s="855"/>
      <c r="H1039" s="856"/>
      <c r="I1039" s="855"/>
      <c r="J1039" s="855"/>
      <c r="K1039" s="857"/>
      <c r="L1039" s="858"/>
      <c r="M1039" s="859"/>
    </row>
    <row r="1040" spans="3:13" x14ac:dyDescent="0.3">
      <c r="C1040" s="852"/>
      <c r="D1040" s="853"/>
      <c r="E1040" s="854"/>
      <c r="F1040" s="854"/>
      <c r="G1040" s="855"/>
      <c r="H1040" s="856"/>
      <c r="I1040" s="855"/>
      <c r="J1040" s="855"/>
      <c r="K1040" s="857"/>
      <c r="L1040" s="858"/>
      <c r="M1040" s="859"/>
    </row>
    <row r="1041" spans="3:13" x14ac:dyDescent="0.3">
      <c r="C1041" s="852"/>
      <c r="D1041" s="853"/>
      <c r="E1041" s="854"/>
      <c r="F1041" s="854"/>
      <c r="G1041" s="855"/>
      <c r="H1041" s="856"/>
      <c r="I1041" s="855"/>
      <c r="J1041" s="855"/>
      <c r="K1041" s="857"/>
      <c r="L1041" s="858"/>
      <c r="M1041" s="859"/>
    </row>
    <row r="1042" spans="3:13" x14ac:dyDescent="0.3">
      <c r="C1042" s="852"/>
      <c r="D1042" s="853"/>
      <c r="E1042" s="854"/>
      <c r="F1042" s="854"/>
      <c r="G1042" s="855"/>
      <c r="H1042" s="856"/>
      <c r="I1042" s="855"/>
      <c r="J1042" s="855"/>
      <c r="K1042" s="857"/>
      <c r="L1042" s="858"/>
      <c r="M1042" s="859"/>
    </row>
    <row r="1043" spans="3:13" x14ac:dyDescent="0.3">
      <c r="C1043" s="852"/>
      <c r="D1043" s="853"/>
      <c r="E1043" s="854"/>
      <c r="F1043" s="854"/>
      <c r="G1043" s="855"/>
      <c r="H1043" s="856"/>
      <c r="I1043" s="855"/>
      <c r="J1043" s="855"/>
      <c r="K1043" s="857"/>
      <c r="L1043" s="858"/>
      <c r="M1043" s="859"/>
    </row>
    <row r="1044" spans="3:13" x14ac:dyDescent="0.3">
      <c r="C1044" s="852"/>
      <c r="D1044" s="853"/>
      <c r="E1044" s="854"/>
      <c r="F1044" s="854"/>
      <c r="G1044" s="855"/>
      <c r="H1044" s="856"/>
      <c r="I1044" s="855"/>
      <c r="J1044" s="855"/>
      <c r="K1044" s="857"/>
      <c r="L1044" s="858"/>
      <c r="M1044" s="859"/>
    </row>
    <row r="1045" spans="3:13" x14ac:dyDescent="0.3">
      <c r="C1045" s="852"/>
      <c r="D1045" s="853"/>
      <c r="E1045" s="854"/>
      <c r="F1045" s="854"/>
      <c r="G1045" s="855"/>
      <c r="H1045" s="856"/>
      <c r="I1045" s="855"/>
      <c r="J1045" s="855"/>
      <c r="K1045" s="857"/>
      <c r="L1045" s="858"/>
      <c r="M1045" s="859"/>
    </row>
    <row r="1046" spans="3:13" x14ac:dyDescent="0.3">
      <c r="C1046" s="852"/>
      <c r="D1046" s="853"/>
      <c r="E1046" s="854"/>
      <c r="F1046" s="854"/>
      <c r="G1046" s="855"/>
      <c r="H1046" s="856"/>
      <c r="I1046" s="855"/>
      <c r="J1046" s="855"/>
      <c r="K1046" s="857"/>
      <c r="L1046" s="858"/>
      <c r="M1046" s="859"/>
    </row>
    <row r="1047" spans="3:13" x14ac:dyDescent="0.3">
      <c r="C1047" s="852"/>
      <c r="D1047" s="853"/>
      <c r="E1047" s="854"/>
      <c r="F1047" s="854"/>
      <c r="G1047" s="855"/>
      <c r="H1047" s="856"/>
      <c r="I1047" s="855"/>
      <c r="J1047" s="855"/>
      <c r="K1047" s="857"/>
      <c r="L1047" s="858"/>
      <c r="M1047" s="859"/>
    </row>
    <row r="1048" spans="3:13" x14ac:dyDescent="0.3">
      <c r="C1048" s="852"/>
      <c r="D1048" s="853"/>
      <c r="E1048" s="854"/>
      <c r="F1048" s="854"/>
      <c r="G1048" s="855"/>
      <c r="H1048" s="856"/>
      <c r="I1048" s="855"/>
      <c r="J1048" s="855"/>
      <c r="K1048" s="857"/>
      <c r="L1048" s="858"/>
      <c r="M1048" s="859"/>
    </row>
    <row r="1049" spans="3:13" x14ac:dyDescent="0.3">
      <c r="C1049" s="852"/>
      <c r="D1049" s="853"/>
      <c r="E1049" s="854"/>
      <c r="F1049" s="854"/>
      <c r="G1049" s="855"/>
      <c r="H1049" s="856"/>
      <c r="I1049" s="855"/>
      <c r="J1049" s="855"/>
      <c r="K1049" s="857"/>
      <c r="L1049" s="858"/>
      <c r="M1049" s="859"/>
    </row>
    <row r="1050" spans="3:13" x14ac:dyDescent="0.3">
      <c r="C1050" s="852"/>
      <c r="D1050" s="853"/>
      <c r="E1050" s="854"/>
      <c r="F1050" s="854"/>
      <c r="G1050" s="855"/>
      <c r="H1050" s="856"/>
      <c r="I1050" s="855"/>
      <c r="J1050" s="855"/>
      <c r="K1050" s="857"/>
      <c r="L1050" s="858"/>
      <c r="M1050" s="859"/>
    </row>
    <row r="1051" spans="3:13" x14ac:dyDescent="0.3">
      <c r="C1051" s="852"/>
      <c r="D1051" s="853"/>
      <c r="E1051" s="854"/>
      <c r="F1051" s="854"/>
      <c r="G1051" s="855"/>
      <c r="H1051" s="856"/>
      <c r="I1051" s="855"/>
      <c r="J1051" s="855"/>
      <c r="K1051" s="857"/>
      <c r="L1051" s="858"/>
      <c r="M1051" s="859"/>
    </row>
    <row r="1052" spans="3:13" x14ac:dyDescent="0.3">
      <c r="C1052" s="852"/>
      <c r="D1052" s="853"/>
      <c r="E1052" s="854"/>
      <c r="F1052" s="854"/>
      <c r="G1052" s="855"/>
      <c r="H1052" s="856"/>
      <c r="I1052" s="855"/>
      <c r="J1052" s="855"/>
      <c r="K1052" s="857"/>
      <c r="L1052" s="858"/>
      <c r="M1052" s="859"/>
    </row>
    <row r="1053" spans="3:13" x14ac:dyDescent="0.3">
      <c r="C1053" s="852"/>
      <c r="D1053" s="853"/>
      <c r="E1053" s="854"/>
      <c r="F1053" s="854"/>
      <c r="G1053" s="855"/>
      <c r="H1053" s="856"/>
      <c r="I1053" s="855"/>
      <c r="J1053" s="855"/>
      <c r="K1053" s="857"/>
      <c r="L1053" s="858"/>
      <c r="M1053" s="859"/>
    </row>
    <row r="1054" spans="3:13" x14ac:dyDescent="0.3">
      <c r="C1054" s="852"/>
      <c r="D1054" s="853"/>
      <c r="E1054" s="854"/>
      <c r="F1054" s="854"/>
      <c r="G1054" s="855"/>
      <c r="H1054" s="856"/>
      <c r="I1054" s="855"/>
      <c r="J1054" s="855"/>
      <c r="K1054" s="857"/>
      <c r="L1054" s="858"/>
      <c r="M1054" s="859"/>
    </row>
    <row r="1055" spans="3:13" x14ac:dyDescent="0.3">
      <c r="C1055" s="852"/>
      <c r="D1055" s="853"/>
      <c r="E1055" s="854"/>
      <c r="F1055" s="854"/>
      <c r="G1055" s="855"/>
      <c r="H1055" s="856"/>
      <c r="I1055" s="855"/>
      <c r="J1055" s="855"/>
      <c r="K1055" s="857"/>
      <c r="L1055" s="858"/>
      <c r="M1055" s="859"/>
    </row>
    <row r="1056" spans="3:13" x14ac:dyDescent="0.3">
      <c r="C1056" s="852"/>
      <c r="D1056" s="853"/>
      <c r="E1056" s="854"/>
      <c r="F1056" s="854"/>
      <c r="G1056" s="855"/>
      <c r="H1056" s="856"/>
      <c r="I1056" s="855"/>
      <c r="J1056" s="855"/>
      <c r="K1056" s="857"/>
      <c r="L1056" s="858"/>
      <c r="M1056" s="859"/>
    </row>
    <row r="1057" spans="3:13" x14ac:dyDescent="0.3">
      <c r="C1057" s="852"/>
      <c r="D1057" s="853"/>
      <c r="E1057" s="854"/>
      <c r="F1057" s="854"/>
      <c r="G1057" s="855"/>
      <c r="H1057" s="856"/>
      <c r="I1057" s="855"/>
      <c r="J1057" s="855"/>
      <c r="K1057" s="857"/>
      <c r="L1057" s="858"/>
      <c r="M1057" s="859"/>
    </row>
    <row r="1058" spans="3:13" x14ac:dyDescent="0.3">
      <c r="C1058" s="852"/>
      <c r="D1058" s="853"/>
      <c r="E1058" s="854"/>
      <c r="F1058" s="854"/>
      <c r="G1058" s="855"/>
      <c r="H1058" s="856"/>
      <c r="I1058" s="855"/>
      <c r="J1058" s="855"/>
      <c r="K1058" s="857"/>
      <c r="L1058" s="858"/>
      <c r="M1058" s="859"/>
    </row>
    <row r="1059" spans="3:13" x14ac:dyDescent="0.3">
      <c r="C1059" s="852"/>
      <c r="D1059" s="853"/>
      <c r="E1059" s="854"/>
      <c r="F1059" s="854"/>
      <c r="G1059" s="855"/>
      <c r="H1059" s="856"/>
      <c r="I1059" s="855"/>
      <c r="J1059" s="855"/>
      <c r="K1059" s="857"/>
      <c r="L1059" s="858"/>
      <c r="M1059" s="859"/>
    </row>
    <row r="1060" spans="3:13" x14ac:dyDescent="0.3">
      <c r="C1060" s="852"/>
      <c r="D1060" s="853"/>
      <c r="E1060" s="854"/>
      <c r="F1060" s="854"/>
      <c r="G1060" s="855"/>
      <c r="H1060" s="856"/>
      <c r="I1060" s="855"/>
      <c r="J1060" s="855"/>
      <c r="K1060" s="857"/>
      <c r="L1060" s="858"/>
      <c r="M1060" s="859"/>
    </row>
    <row r="1061" spans="3:13" x14ac:dyDescent="0.3">
      <c r="C1061" s="852"/>
      <c r="D1061" s="853"/>
      <c r="E1061" s="854"/>
      <c r="F1061" s="854"/>
      <c r="G1061" s="855"/>
      <c r="H1061" s="856"/>
      <c r="I1061" s="855"/>
      <c r="J1061" s="855"/>
      <c r="K1061" s="857"/>
      <c r="L1061" s="858"/>
      <c r="M1061" s="859"/>
    </row>
    <row r="1062" spans="3:13" x14ac:dyDescent="0.3">
      <c r="C1062" s="852"/>
      <c r="D1062" s="853"/>
      <c r="E1062" s="854"/>
      <c r="F1062" s="854"/>
      <c r="G1062" s="855"/>
      <c r="H1062" s="856"/>
      <c r="I1062" s="855"/>
      <c r="J1062" s="855"/>
      <c r="K1062" s="857"/>
      <c r="L1062" s="858"/>
      <c r="M1062" s="859"/>
    </row>
    <row r="1063" spans="3:13" x14ac:dyDescent="0.3">
      <c r="C1063" s="852"/>
      <c r="D1063" s="853"/>
      <c r="E1063" s="854"/>
      <c r="F1063" s="854"/>
      <c r="G1063" s="855"/>
      <c r="H1063" s="856"/>
      <c r="I1063" s="855"/>
      <c r="J1063" s="855"/>
      <c r="K1063" s="857"/>
      <c r="L1063" s="858"/>
      <c r="M1063" s="859"/>
    </row>
    <row r="1064" spans="3:13" x14ac:dyDescent="0.3">
      <c r="C1064" s="852"/>
      <c r="D1064" s="853"/>
      <c r="E1064" s="854"/>
      <c r="F1064" s="854"/>
      <c r="G1064" s="855"/>
      <c r="H1064" s="856"/>
      <c r="I1064" s="855"/>
      <c r="J1064" s="855"/>
      <c r="K1064" s="857"/>
      <c r="L1064" s="858"/>
      <c r="M1064" s="859"/>
    </row>
    <row r="1065" spans="3:13" x14ac:dyDescent="0.3">
      <c r="C1065" s="852"/>
      <c r="D1065" s="853"/>
      <c r="E1065" s="854"/>
      <c r="F1065" s="854"/>
      <c r="G1065" s="855"/>
      <c r="H1065" s="856"/>
      <c r="I1065" s="855"/>
      <c r="J1065" s="855"/>
      <c r="K1065" s="857"/>
      <c r="L1065" s="858"/>
      <c r="M1065" s="859"/>
    </row>
    <row r="1066" spans="3:13" x14ac:dyDescent="0.3">
      <c r="C1066" s="852"/>
      <c r="D1066" s="853"/>
      <c r="E1066" s="854"/>
      <c r="F1066" s="854"/>
      <c r="G1066" s="855"/>
      <c r="H1066" s="856"/>
      <c r="I1066" s="855"/>
      <c r="J1066" s="855"/>
      <c r="K1066" s="857"/>
      <c r="L1066" s="858"/>
      <c r="M1066" s="859"/>
    </row>
    <row r="1067" spans="3:13" x14ac:dyDescent="0.3">
      <c r="C1067" s="852"/>
      <c r="D1067" s="853"/>
      <c r="E1067" s="854"/>
      <c r="F1067" s="854"/>
      <c r="G1067" s="855"/>
      <c r="H1067" s="856"/>
      <c r="I1067" s="855"/>
      <c r="J1067" s="855"/>
      <c r="K1067" s="857"/>
      <c r="L1067" s="858"/>
      <c r="M1067" s="859"/>
    </row>
    <row r="1068" spans="3:13" x14ac:dyDescent="0.3">
      <c r="C1068" s="852"/>
      <c r="D1068" s="853"/>
      <c r="E1068" s="854"/>
      <c r="F1068" s="854"/>
      <c r="G1068" s="855"/>
      <c r="H1068" s="856"/>
      <c r="I1068" s="855"/>
      <c r="J1068" s="855"/>
      <c r="K1068" s="857"/>
      <c r="L1068" s="858"/>
      <c r="M1068" s="859"/>
    </row>
    <row r="1069" spans="3:13" x14ac:dyDescent="0.3">
      <c r="C1069" s="852"/>
      <c r="D1069" s="853"/>
      <c r="E1069" s="854"/>
      <c r="F1069" s="854"/>
      <c r="G1069" s="855"/>
      <c r="H1069" s="856"/>
      <c r="I1069" s="855"/>
      <c r="J1069" s="855"/>
      <c r="K1069" s="857"/>
      <c r="L1069" s="858"/>
      <c r="M1069" s="859"/>
    </row>
    <row r="1070" spans="3:13" x14ac:dyDescent="0.3">
      <c r="C1070" s="852"/>
      <c r="D1070" s="853"/>
      <c r="E1070" s="854"/>
      <c r="F1070" s="854"/>
      <c r="G1070" s="855"/>
      <c r="H1070" s="856"/>
      <c r="I1070" s="855"/>
      <c r="J1070" s="855"/>
      <c r="K1070" s="857"/>
      <c r="L1070" s="858"/>
      <c r="M1070" s="859"/>
    </row>
    <row r="1071" spans="3:13" x14ac:dyDescent="0.3">
      <c r="C1071" s="852"/>
      <c r="D1071" s="853"/>
      <c r="E1071" s="854"/>
      <c r="F1071" s="854"/>
      <c r="G1071" s="855"/>
      <c r="H1071" s="856"/>
      <c r="I1071" s="855"/>
      <c r="J1071" s="855"/>
      <c r="K1071" s="857"/>
      <c r="L1071" s="858"/>
      <c r="M1071" s="859"/>
    </row>
    <row r="1072" spans="3:13" x14ac:dyDescent="0.3">
      <c r="C1072" s="852"/>
      <c r="D1072" s="853"/>
      <c r="E1072" s="854"/>
      <c r="F1072" s="854"/>
      <c r="G1072" s="855"/>
      <c r="H1072" s="856"/>
      <c r="I1072" s="855"/>
      <c r="J1072" s="855"/>
      <c r="K1072" s="857"/>
      <c r="L1072" s="858"/>
      <c r="M1072" s="859"/>
    </row>
    <row r="1073" spans="3:13" x14ac:dyDescent="0.3">
      <c r="C1073" s="852"/>
      <c r="D1073" s="853"/>
      <c r="E1073" s="854"/>
      <c r="F1073" s="854"/>
      <c r="G1073" s="855"/>
      <c r="H1073" s="856"/>
      <c r="I1073" s="855"/>
      <c r="J1073" s="855"/>
      <c r="K1073" s="857"/>
      <c r="L1073" s="858"/>
      <c r="M1073" s="859"/>
    </row>
    <row r="1074" spans="3:13" x14ac:dyDescent="0.3">
      <c r="C1074" s="852"/>
      <c r="D1074" s="853"/>
      <c r="E1074" s="854"/>
      <c r="F1074" s="854"/>
      <c r="G1074" s="855"/>
      <c r="H1074" s="856"/>
      <c r="I1074" s="855"/>
      <c r="J1074" s="855"/>
      <c r="K1074" s="857"/>
      <c r="L1074" s="858"/>
      <c r="M1074" s="859"/>
    </row>
    <row r="1075" spans="3:13" x14ac:dyDescent="0.3">
      <c r="C1075" s="852"/>
      <c r="D1075" s="853"/>
      <c r="E1075" s="854"/>
      <c r="F1075" s="854"/>
      <c r="G1075" s="855"/>
      <c r="H1075" s="856"/>
      <c r="I1075" s="855"/>
      <c r="J1075" s="855"/>
      <c r="K1075" s="857"/>
      <c r="L1075" s="858"/>
      <c r="M1075" s="859"/>
    </row>
    <row r="1076" spans="3:13" x14ac:dyDescent="0.3">
      <c r="C1076" s="852"/>
      <c r="D1076" s="853"/>
      <c r="E1076" s="854"/>
      <c r="F1076" s="854"/>
      <c r="G1076" s="855"/>
      <c r="H1076" s="856"/>
      <c r="I1076" s="855"/>
      <c r="J1076" s="855"/>
      <c r="K1076" s="857"/>
      <c r="L1076" s="858"/>
      <c r="M1076" s="859"/>
    </row>
    <row r="1077" spans="3:13" x14ac:dyDescent="0.3">
      <c r="C1077" s="852"/>
      <c r="D1077" s="853"/>
      <c r="E1077" s="854"/>
      <c r="F1077" s="854"/>
      <c r="G1077" s="855"/>
      <c r="H1077" s="856"/>
      <c r="I1077" s="855"/>
      <c r="J1077" s="855"/>
      <c r="K1077" s="857"/>
      <c r="L1077" s="858"/>
      <c r="M1077" s="859"/>
    </row>
    <row r="1078" spans="3:13" x14ac:dyDescent="0.3">
      <c r="C1078" s="852"/>
      <c r="D1078" s="853"/>
      <c r="E1078" s="854"/>
      <c r="F1078" s="854"/>
      <c r="G1078" s="855"/>
      <c r="H1078" s="856"/>
      <c r="I1078" s="855"/>
      <c r="J1078" s="855"/>
      <c r="K1078" s="857"/>
      <c r="L1078" s="858"/>
      <c r="M1078" s="859"/>
    </row>
    <row r="1079" spans="3:13" x14ac:dyDescent="0.3">
      <c r="C1079" s="852"/>
      <c r="D1079" s="853"/>
      <c r="E1079" s="854"/>
      <c r="F1079" s="854"/>
      <c r="G1079" s="855"/>
      <c r="H1079" s="856"/>
      <c r="I1079" s="855"/>
      <c r="J1079" s="855"/>
      <c r="K1079" s="857"/>
      <c r="L1079" s="858"/>
      <c r="M1079" s="859"/>
    </row>
    <row r="1080" spans="3:13" x14ac:dyDescent="0.3">
      <c r="C1080" s="852"/>
      <c r="D1080" s="853"/>
      <c r="E1080" s="854"/>
      <c r="F1080" s="854"/>
      <c r="G1080" s="855"/>
      <c r="H1080" s="856"/>
      <c r="I1080" s="855"/>
      <c r="J1080" s="855"/>
      <c r="K1080" s="857"/>
      <c r="L1080" s="858"/>
      <c r="M1080" s="859"/>
    </row>
    <row r="1081" spans="3:13" x14ac:dyDescent="0.3">
      <c r="C1081" s="852"/>
      <c r="D1081" s="853"/>
      <c r="E1081" s="854"/>
      <c r="F1081" s="854"/>
      <c r="G1081" s="855"/>
      <c r="H1081" s="856"/>
      <c r="I1081" s="855"/>
      <c r="J1081" s="855"/>
      <c r="K1081" s="857"/>
      <c r="L1081" s="858"/>
      <c r="M1081" s="859"/>
    </row>
    <row r="1082" spans="3:13" x14ac:dyDescent="0.3">
      <c r="C1082" s="852"/>
      <c r="D1082" s="853"/>
      <c r="E1082" s="854"/>
      <c r="F1082" s="854"/>
      <c r="G1082" s="855"/>
      <c r="H1082" s="856"/>
      <c r="I1082" s="855"/>
      <c r="J1082" s="855"/>
      <c r="K1082" s="857"/>
      <c r="L1082" s="858"/>
      <c r="M1082" s="859"/>
    </row>
    <row r="1083" spans="3:13" x14ac:dyDescent="0.3">
      <c r="C1083" s="852"/>
      <c r="D1083" s="853"/>
      <c r="E1083" s="854"/>
      <c r="F1083" s="854"/>
      <c r="G1083" s="855"/>
      <c r="H1083" s="856"/>
      <c r="I1083" s="855"/>
      <c r="J1083" s="855"/>
      <c r="K1083" s="857"/>
      <c r="L1083" s="858"/>
      <c r="M1083" s="859"/>
    </row>
    <row r="1084" spans="3:13" x14ac:dyDescent="0.3">
      <c r="C1084" s="852"/>
      <c r="D1084" s="853"/>
      <c r="E1084" s="854"/>
      <c r="F1084" s="854"/>
      <c r="G1084" s="855"/>
      <c r="H1084" s="856"/>
      <c r="I1084" s="855"/>
      <c r="J1084" s="855"/>
      <c r="K1084" s="857"/>
      <c r="L1084" s="858"/>
      <c r="M1084" s="859"/>
    </row>
    <row r="1085" spans="3:13" x14ac:dyDescent="0.3">
      <c r="C1085" s="852"/>
      <c r="D1085" s="853"/>
      <c r="E1085" s="854"/>
      <c r="F1085" s="854"/>
      <c r="G1085" s="855"/>
      <c r="H1085" s="856"/>
      <c r="I1085" s="855"/>
      <c r="J1085" s="855"/>
      <c r="K1085" s="857"/>
      <c r="L1085" s="858"/>
      <c r="M1085" s="859"/>
    </row>
    <row r="1086" spans="3:13" x14ac:dyDescent="0.3">
      <c r="C1086" s="852"/>
      <c r="D1086" s="853"/>
      <c r="E1086" s="854"/>
      <c r="F1086" s="854"/>
      <c r="G1086" s="855"/>
      <c r="H1086" s="856"/>
      <c r="I1086" s="855"/>
      <c r="J1086" s="855"/>
      <c r="K1086" s="857"/>
      <c r="L1086" s="858"/>
      <c r="M1086" s="859"/>
    </row>
    <row r="1087" spans="3:13" x14ac:dyDescent="0.3">
      <c r="C1087" s="852"/>
      <c r="D1087" s="853"/>
      <c r="E1087" s="854"/>
      <c r="F1087" s="854"/>
      <c r="G1087" s="855"/>
      <c r="H1087" s="856"/>
      <c r="I1087" s="855"/>
      <c r="J1087" s="855"/>
      <c r="K1087" s="857"/>
      <c r="L1087" s="858"/>
      <c r="M1087" s="859"/>
    </row>
    <row r="1088" spans="3:13" x14ac:dyDescent="0.3">
      <c r="C1088" s="852"/>
      <c r="D1088" s="853"/>
      <c r="E1088" s="854"/>
      <c r="F1088" s="854"/>
      <c r="G1088" s="855"/>
      <c r="H1088" s="856"/>
      <c r="I1088" s="855"/>
      <c r="J1088" s="855"/>
      <c r="K1088" s="857"/>
      <c r="L1088" s="858"/>
      <c r="M1088" s="859"/>
    </row>
    <row r="1089" spans="3:13" x14ac:dyDescent="0.3">
      <c r="C1089" s="852"/>
      <c r="D1089" s="853"/>
      <c r="E1089" s="854"/>
      <c r="F1089" s="854"/>
      <c r="G1089" s="855"/>
      <c r="H1089" s="856"/>
      <c r="I1089" s="855"/>
      <c r="J1089" s="855"/>
      <c r="K1089" s="857"/>
      <c r="L1089" s="858"/>
      <c r="M1089" s="859"/>
    </row>
    <row r="1090" spans="3:13" x14ac:dyDescent="0.3">
      <c r="C1090" s="852"/>
      <c r="D1090" s="853"/>
      <c r="E1090" s="854"/>
      <c r="F1090" s="854"/>
      <c r="G1090" s="855"/>
      <c r="H1090" s="856"/>
      <c r="I1090" s="855"/>
      <c r="J1090" s="855"/>
      <c r="K1090" s="857"/>
      <c r="L1090" s="858"/>
      <c r="M1090" s="859"/>
    </row>
    <row r="1091" spans="3:13" x14ac:dyDescent="0.3">
      <c r="C1091" s="852"/>
      <c r="D1091" s="853"/>
      <c r="E1091" s="854"/>
      <c r="F1091" s="854"/>
      <c r="G1091" s="855"/>
      <c r="H1091" s="856"/>
      <c r="I1091" s="855"/>
      <c r="J1091" s="855"/>
      <c r="K1091" s="857"/>
      <c r="L1091" s="858"/>
      <c r="M1091" s="859"/>
    </row>
    <row r="1092" spans="3:13" x14ac:dyDescent="0.3">
      <c r="C1092" s="852"/>
      <c r="D1092" s="853"/>
      <c r="E1092" s="854"/>
      <c r="F1092" s="854"/>
      <c r="G1092" s="855"/>
      <c r="H1092" s="856"/>
      <c r="I1092" s="855"/>
      <c r="J1092" s="855"/>
      <c r="K1092" s="857"/>
      <c r="L1092" s="858"/>
      <c r="M1092" s="859"/>
    </row>
    <row r="1093" spans="3:13" x14ac:dyDescent="0.3">
      <c r="C1093" s="852"/>
      <c r="D1093" s="853"/>
      <c r="E1093" s="854"/>
      <c r="F1093" s="854"/>
      <c r="G1093" s="855"/>
      <c r="H1093" s="856"/>
      <c r="I1093" s="855"/>
      <c r="J1093" s="855"/>
      <c r="K1093" s="857"/>
      <c r="L1093" s="858"/>
      <c r="M1093" s="859"/>
    </row>
    <row r="1094" spans="3:13" x14ac:dyDescent="0.3">
      <c r="C1094" s="852"/>
      <c r="D1094" s="853"/>
      <c r="E1094" s="854"/>
      <c r="F1094" s="854"/>
      <c r="G1094" s="855"/>
      <c r="H1094" s="856"/>
      <c r="I1094" s="855"/>
      <c r="J1094" s="855"/>
      <c r="K1094" s="857"/>
      <c r="L1094" s="858"/>
      <c r="M1094" s="859"/>
    </row>
    <row r="1095" spans="3:13" x14ac:dyDescent="0.3">
      <c r="C1095" s="852"/>
      <c r="D1095" s="853"/>
      <c r="E1095" s="854"/>
      <c r="F1095" s="854"/>
      <c r="G1095" s="855"/>
      <c r="H1095" s="856"/>
      <c r="I1095" s="855"/>
      <c r="J1095" s="855"/>
      <c r="K1095" s="857"/>
      <c r="L1095" s="858"/>
      <c r="M1095" s="859"/>
    </row>
    <row r="1096" spans="3:13" x14ac:dyDescent="0.3">
      <c r="C1096" s="852"/>
      <c r="D1096" s="853"/>
      <c r="E1096" s="854"/>
      <c r="F1096" s="854"/>
      <c r="G1096" s="855"/>
      <c r="H1096" s="856"/>
      <c r="I1096" s="855"/>
      <c r="J1096" s="855"/>
      <c r="K1096" s="857"/>
      <c r="L1096" s="858"/>
      <c r="M1096" s="859"/>
    </row>
    <row r="1097" spans="3:13" x14ac:dyDescent="0.3">
      <c r="C1097" s="852"/>
      <c r="D1097" s="853"/>
      <c r="E1097" s="854"/>
      <c r="F1097" s="854"/>
      <c r="G1097" s="855"/>
      <c r="H1097" s="856"/>
      <c r="I1097" s="855"/>
      <c r="J1097" s="855"/>
      <c r="K1097" s="857"/>
      <c r="L1097" s="858"/>
      <c r="M1097" s="859"/>
    </row>
    <row r="1098" spans="3:13" x14ac:dyDescent="0.3">
      <c r="C1098" s="852"/>
      <c r="D1098" s="853"/>
      <c r="E1098" s="854"/>
      <c r="F1098" s="854"/>
      <c r="G1098" s="855"/>
      <c r="H1098" s="856"/>
      <c r="I1098" s="855"/>
      <c r="J1098" s="855"/>
      <c r="K1098" s="857"/>
      <c r="L1098" s="858"/>
      <c r="M1098" s="859"/>
    </row>
    <row r="1099" spans="3:13" x14ac:dyDescent="0.3">
      <c r="C1099" s="852"/>
      <c r="D1099" s="853"/>
      <c r="E1099" s="854"/>
      <c r="F1099" s="854"/>
      <c r="G1099" s="855"/>
      <c r="H1099" s="856"/>
      <c r="I1099" s="855"/>
      <c r="J1099" s="855"/>
      <c r="K1099" s="857"/>
      <c r="L1099" s="858"/>
      <c r="M1099" s="859"/>
    </row>
    <row r="1100" spans="3:13" x14ac:dyDescent="0.3">
      <c r="C1100" s="852"/>
      <c r="D1100" s="853"/>
      <c r="E1100" s="854"/>
      <c r="F1100" s="854"/>
      <c r="G1100" s="855"/>
      <c r="H1100" s="856"/>
      <c r="I1100" s="855"/>
      <c r="J1100" s="855"/>
      <c r="K1100" s="857"/>
      <c r="L1100" s="858"/>
      <c r="M1100" s="859"/>
    </row>
    <row r="1101" spans="3:13" x14ac:dyDescent="0.3">
      <c r="C1101" s="852"/>
      <c r="D1101" s="853"/>
      <c r="E1101" s="854"/>
      <c r="F1101" s="854"/>
      <c r="G1101" s="855"/>
      <c r="H1101" s="856"/>
      <c r="I1101" s="855"/>
      <c r="J1101" s="855"/>
      <c r="K1101" s="857"/>
      <c r="L1101" s="858"/>
      <c r="M1101" s="859"/>
    </row>
    <row r="1102" spans="3:13" x14ac:dyDescent="0.3">
      <c r="C1102" s="852"/>
      <c r="D1102" s="853"/>
      <c r="E1102" s="854"/>
      <c r="F1102" s="854"/>
      <c r="G1102" s="855"/>
      <c r="H1102" s="856"/>
      <c r="I1102" s="855"/>
      <c r="J1102" s="855"/>
      <c r="K1102" s="857"/>
      <c r="L1102" s="858"/>
      <c r="M1102" s="859"/>
    </row>
    <row r="1103" spans="3:13" x14ac:dyDescent="0.3">
      <c r="C1103" s="852"/>
      <c r="D1103" s="853"/>
      <c r="E1103" s="854"/>
      <c r="F1103" s="854"/>
      <c r="G1103" s="855"/>
      <c r="H1103" s="856"/>
      <c r="I1103" s="855"/>
      <c r="J1103" s="855"/>
      <c r="K1103" s="857"/>
      <c r="L1103" s="858"/>
      <c r="M1103" s="859"/>
    </row>
    <row r="1104" spans="3:13" x14ac:dyDescent="0.3">
      <c r="C1104" s="852"/>
      <c r="D1104" s="853"/>
      <c r="E1104" s="854"/>
      <c r="F1104" s="854"/>
      <c r="G1104" s="855"/>
      <c r="H1104" s="856"/>
      <c r="I1104" s="855"/>
      <c r="J1104" s="855"/>
      <c r="K1104" s="857"/>
      <c r="L1104" s="858"/>
      <c r="M1104" s="859"/>
    </row>
    <row r="1105" spans="3:13" x14ac:dyDescent="0.3">
      <c r="C1105" s="852"/>
      <c r="D1105" s="853"/>
      <c r="E1105" s="854"/>
      <c r="F1105" s="854"/>
      <c r="G1105" s="855"/>
      <c r="H1105" s="856"/>
      <c r="I1105" s="855"/>
      <c r="J1105" s="855"/>
      <c r="K1105" s="857"/>
      <c r="L1105" s="858"/>
      <c r="M1105" s="859"/>
    </row>
    <row r="1106" spans="3:13" x14ac:dyDescent="0.3">
      <c r="C1106" s="852"/>
      <c r="D1106" s="853"/>
      <c r="E1106" s="854"/>
      <c r="F1106" s="854"/>
      <c r="G1106" s="855"/>
      <c r="H1106" s="856"/>
      <c r="I1106" s="855"/>
      <c r="J1106" s="855"/>
      <c r="K1106" s="857"/>
      <c r="L1106" s="858"/>
      <c r="M1106" s="859"/>
    </row>
    <row r="1107" spans="3:13" x14ac:dyDescent="0.3">
      <c r="C1107" s="852"/>
      <c r="D1107" s="853"/>
      <c r="E1107" s="854"/>
      <c r="F1107" s="854"/>
      <c r="G1107" s="855"/>
      <c r="H1107" s="856"/>
      <c r="I1107" s="855"/>
      <c r="J1107" s="855"/>
      <c r="K1107" s="857"/>
      <c r="L1107" s="858"/>
      <c r="M1107" s="859"/>
    </row>
    <row r="1108" spans="3:13" x14ac:dyDescent="0.3">
      <c r="C1108" s="852"/>
      <c r="D1108" s="853"/>
      <c r="E1108" s="854"/>
      <c r="F1108" s="854"/>
      <c r="G1108" s="855"/>
      <c r="H1108" s="856"/>
      <c r="I1108" s="855"/>
      <c r="J1108" s="855"/>
      <c r="K1108" s="857"/>
      <c r="L1108" s="858"/>
      <c r="M1108" s="859"/>
    </row>
    <row r="1109" spans="3:13" x14ac:dyDescent="0.3">
      <c r="C1109" s="852"/>
      <c r="D1109" s="853"/>
      <c r="E1109" s="854"/>
      <c r="F1109" s="854"/>
      <c r="G1109" s="855"/>
      <c r="H1109" s="856"/>
      <c r="I1109" s="855"/>
      <c r="J1109" s="855"/>
      <c r="K1109" s="857"/>
      <c r="L1109" s="858"/>
      <c r="M1109" s="859"/>
    </row>
    <row r="1110" spans="3:13" x14ac:dyDescent="0.3">
      <c r="C1110" s="852"/>
      <c r="D1110" s="853"/>
      <c r="E1110" s="854"/>
      <c r="F1110" s="854"/>
      <c r="G1110" s="855"/>
      <c r="H1110" s="856"/>
      <c r="I1110" s="855"/>
      <c r="J1110" s="855"/>
      <c r="K1110" s="857"/>
      <c r="L1110" s="858"/>
      <c r="M1110" s="859"/>
    </row>
    <row r="1111" spans="3:13" x14ac:dyDescent="0.3">
      <c r="C1111" s="852"/>
      <c r="D1111" s="853"/>
      <c r="E1111" s="854"/>
      <c r="F1111" s="854"/>
      <c r="G1111" s="855"/>
      <c r="H1111" s="856"/>
      <c r="I1111" s="855"/>
      <c r="J1111" s="855"/>
      <c r="K1111" s="857"/>
      <c r="L1111" s="858"/>
      <c r="M1111" s="859"/>
    </row>
    <row r="1112" spans="3:13" x14ac:dyDescent="0.3">
      <c r="C1112" s="852"/>
      <c r="D1112" s="853"/>
      <c r="E1112" s="854"/>
      <c r="F1112" s="854"/>
      <c r="G1112" s="855"/>
      <c r="H1112" s="856"/>
      <c r="I1112" s="855"/>
      <c r="J1112" s="855"/>
      <c r="K1112" s="857"/>
      <c r="L1112" s="858"/>
      <c r="M1112" s="859"/>
    </row>
    <row r="1113" spans="3:13" x14ac:dyDescent="0.3">
      <c r="C1113" s="852"/>
      <c r="D1113" s="853"/>
      <c r="E1113" s="854"/>
      <c r="F1113" s="854"/>
      <c r="G1113" s="855"/>
      <c r="H1113" s="856"/>
      <c r="I1113" s="855"/>
      <c r="J1113" s="855"/>
      <c r="K1113" s="857"/>
      <c r="L1113" s="858"/>
      <c r="M1113" s="859"/>
    </row>
    <row r="1114" spans="3:13" x14ac:dyDescent="0.3">
      <c r="C1114" s="852"/>
      <c r="D1114" s="853"/>
      <c r="E1114" s="854"/>
      <c r="F1114" s="854"/>
      <c r="G1114" s="855"/>
      <c r="H1114" s="856"/>
      <c r="I1114" s="855"/>
      <c r="J1114" s="855"/>
      <c r="K1114" s="857"/>
      <c r="L1114" s="858"/>
      <c r="M1114" s="859"/>
    </row>
    <row r="1115" spans="3:13" x14ac:dyDescent="0.3">
      <c r="C1115" s="852"/>
      <c r="D1115" s="853"/>
      <c r="E1115" s="854"/>
      <c r="F1115" s="854"/>
      <c r="G1115" s="855"/>
      <c r="H1115" s="856"/>
      <c r="I1115" s="855"/>
      <c r="J1115" s="855"/>
      <c r="K1115" s="857"/>
      <c r="L1115" s="858"/>
      <c r="M1115" s="859"/>
    </row>
    <row r="1116" spans="3:13" x14ac:dyDescent="0.3">
      <c r="C1116" s="852"/>
      <c r="D1116" s="853"/>
      <c r="E1116" s="854"/>
      <c r="F1116" s="854"/>
      <c r="G1116" s="855"/>
      <c r="H1116" s="856"/>
      <c r="I1116" s="855"/>
      <c r="J1116" s="855"/>
      <c r="K1116" s="857"/>
      <c r="L1116" s="858"/>
      <c r="M1116" s="859"/>
    </row>
    <row r="1117" spans="3:13" x14ac:dyDescent="0.3">
      <c r="C1117" s="852"/>
      <c r="D1117" s="853"/>
      <c r="E1117" s="854"/>
      <c r="F1117" s="854"/>
      <c r="G1117" s="855"/>
      <c r="H1117" s="856"/>
      <c r="I1117" s="855"/>
      <c r="J1117" s="855"/>
      <c r="K1117" s="857"/>
      <c r="L1117" s="858"/>
      <c r="M1117" s="859"/>
    </row>
    <row r="1118" spans="3:13" x14ac:dyDescent="0.3">
      <c r="C1118" s="852"/>
      <c r="D1118" s="853"/>
      <c r="E1118" s="854"/>
      <c r="F1118" s="854"/>
      <c r="G1118" s="855"/>
      <c r="H1118" s="856"/>
      <c r="I1118" s="855"/>
      <c r="J1118" s="855"/>
      <c r="K1118" s="857"/>
      <c r="L1118" s="858"/>
      <c r="M1118" s="859"/>
    </row>
    <row r="1119" spans="3:13" x14ac:dyDescent="0.3">
      <c r="C1119" s="852"/>
      <c r="D1119" s="853"/>
      <c r="E1119" s="854"/>
      <c r="F1119" s="854"/>
      <c r="G1119" s="855"/>
      <c r="H1119" s="856"/>
      <c r="I1119" s="855"/>
      <c r="J1119" s="855"/>
      <c r="K1119" s="857"/>
      <c r="L1119" s="858"/>
      <c r="M1119" s="859"/>
    </row>
    <row r="1120" spans="3:13" x14ac:dyDescent="0.3">
      <c r="C1120" s="852"/>
      <c r="D1120" s="853"/>
      <c r="E1120" s="854"/>
      <c r="F1120" s="854"/>
      <c r="G1120" s="855"/>
      <c r="H1120" s="856"/>
      <c r="I1120" s="855"/>
      <c r="J1120" s="855"/>
      <c r="K1120" s="857"/>
      <c r="L1120" s="858"/>
      <c r="M1120" s="859"/>
    </row>
    <row r="1121" spans="3:13" x14ac:dyDescent="0.3">
      <c r="C1121" s="852"/>
      <c r="D1121" s="853"/>
      <c r="E1121" s="854"/>
      <c r="F1121" s="854"/>
      <c r="G1121" s="855"/>
      <c r="H1121" s="856"/>
      <c r="I1121" s="855"/>
      <c r="J1121" s="855"/>
      <c r="K1121" s="857"/>
      <c r="L1121" s="858"/>
      <c r="M1121" s="859"/>
    </row>
    <row r="1122" spans="3:13" x14ac:dyDescent="0.3">
      <c r="C1122" s="852"/>
      <c r="D1122" s="853"/>
      <c r="E1122" s="854"/>
      <c r="F1122" s="854"/>
      <c r="G1122" s="855"/>
      <c r="H1122" s="856"/>
      <c r="I1122" s="855"/>
      <c r="J1122" s="855"/>
      <c r="K1122" s="857"/>
      <c r="L1122" s="858"/>
      <c r="M1122" s="859"/>
    </row>
    <row r="1123" spans="3:13" x14ac:dyDescent="0.3">
      <c r="C1123" s="852"/>
      <c r="D1123" s="853"/>
      <c r="E1123" s="854"/>
      <c r="F1123" s="854"/>
      <c r="G1123" s="855"/>
      <c r="H1123" s="856"/>
      <c r="I1123" s="855"/>
      <c r="J1123" s="855"/>
      <c r="K1123" s="857"/>
      <c r="L1123" s="858"/>
      <c r="M1123" s="859"/>
    </row>
    <row r="1124" spans="3:13" x14ac:dyDescent="0.3">
      <c r="C1124" s="852"/>
      <c r="D1124" s="853"/>
      <c r="E1124" s="854"/>
      <c r="F1124" s="854"/>
      <c r="G1124" s="855"/>
      <c r="H1124" s="856"/>
      <c r="I1124" s="855"/>
      <c r="J1124" s="855"/>
      <c r="K1124" s="857"/>
      <c r="L1124" s="858"/>
      <c r="M1124" s="859"/>
    </row>
    <row r="1125" spans="3:13" x14ac:dyDescent="0.3">
      <c r="C1125" s="852"/>
      <c r="D1125" s="853"/>
      <c r="E1125" s="854"/>
      <c r="F1125" s="854"/>
      <c r="G1125" s="855"/>
      <c r="H1125" s="856"/>
      <c r="I1125" s="855"/>
      <c r="J1125" s="855"/>
      <c r="K1125" s="857"/>
      <c r="L1125" s="858"/>
      <c r="M1125" s="859"/>
    </row>
    <row r="1126" spans="3:13" x14ac:dyDescent="0.3">
      <c r="C1126" s="852"/>
      <c r="D1126" s="853"/>
      <c r="E1126" s="854"/>
      <c r="F1126" s="854"/>
      <c r="G1126" s="855"/>
      <c r="H1126" s="856"/>
      <c r="I1126" s="855"/>
      <c r="J1126" s="855"/>
      <c r="K1126" s="857"/>
      <c r="L1126" s="858"/>
      <c r="M1126" s="859"/>
    </row>
    <row r="1127" spans="3:13" x14ac:dyDescent="0.3">
      <c r="C1127" s="852"/>
      <c r="D1127" s="853"/>
      <c r="E1127" s="854"/>
      <c r="F1127" s="854"/>
      <c r="G1127" s="855"/>
      <c r="H1127" s="856"/>
      <c r="I1127" s="855"/>
      <c r="J1127" s="855"/>
      <c r="K1127" s="857"/>
      <c r="L1127" s="858"/>
      <c r="M1127" s="859"/>
    </row>
    <row r="1128" spans="3:13" x14ac:dyDescent="0.3">
      <c r="C1128" s="852"/>
      <c r="D1128" s="853"/>
      <c r="E1128" s="854"/>
      <c r="F1128" s="854"/>
      <c r="G1128" s="855"/>
      <c r="H1128" s="856"/>
      <c r="I1128" s="855"/>
      <c r="J1128" s="855"/>
      <c r="K1128" s="857"/>
      <c r="L1128" s="858"/>
      <c r="M1128" s="859"/>
    </row>
    <row r="1129" spans="3:13" x14ac:dyDescent="0.3">
      <c r="C1129" s="852"/>
      <c r="D1129" s="853"/>
      <c r="E1129" s="854"/>
      <c r="F1129" s="854"/>
      <c r="G1129" s="855"/>
      <c r="H1129" s="856"/>
      <c r="I1129" s="855"/>
      <c r="J1129" s="855"/>
      <c r="K1129" s="857"/>
      <c r="L1129" s="858"/>
      <c r="M1129" s="859"/>
    </row>
    <row r="1130" spans="3:13" x14ac:dyDescent="0.3">
      <c r="C1130" s="852"/>
      <c r="D1130" s="853"/>
      <c r="E1130" s="854"/>
      <c r="F1130" s="854"/>
      <c r="G1130" s="855"/>
      <c r="H1130" s="856"/>
      <c r="I1130" s="855"/>
      <c r="J1130" s="855"/>
      <c r="K1130" s="857"/>
      <c r="L1130" s="858"/>
      <c r="M1130" s="859"/>
    </row>
    <row r="1131" spans="3:13" x14ac:dyDescent="0.3">
      <c r="C1131" s="852"/>
      <c r="D1131" s="853"/>
      <c r="E1131" s="854"/>
      <c r="F1131" s="854"/>
      <c r="G1131" s="855"/>
      <c r="H1131" s="856"/>
      <c r="I1131" s="855"/>
      <c r="J1131" s="855"/>
      <c r="K1131" s="857"/>
      <c r="L1131" s="858"/>
      <c r="M1131" s="859"/>
    </row>
    <row r="1132" spans="3:13" x14ac:dyDescent="0.3">
      <c r="C1132" s="852"/>
      <c r="D1132" s="853"/>
      <c r="E1132" s="854"/>
      <c r="F1132" s="854"/>
      <c r="G1132" s="855"/>
      <c r="H1132" s="856"/>
      <c r="I1132" s="855"/>
      <c r="J1132" s="855"/>
      <c r="K1132" s="857"/>
      <c r="L1132" s="858"/>
      <c r="M1132" s="859"/>
    </row>
    <row r="1133" spans="3:13" x14ac:dyDescent="0.3">
      <c r="C1133" s="852"/>
      <c r="D1133" s="853"/>
      <c r="E1133" s="854"/>
      <c r="F1133" s="854"/>
      <c r="G1133" s="855"/>
      <c r="H1133" s="856"/>
      <c r="I1133" s="855"/>
      <c r="J1133" s="855"/>
      <c r="K1133" s="857"/>
      <c r="L1133" s="858"/>
      <c r="M1133" s="859"/>
    </row>
    <row r="1134" spans="3:13" x14ac:dyDescent="0.3">
      <c r="C1134" s="852"/>
      <c r="D1134" s="853"/>
      <c r="E1134" s="854"/>
      <c r="F1134" s="854"/>
      <c r="G1134" s="855"/>
      <c r="H1134" s="856"/>
      <c r="I1134" s="855"/>
      <c r="J1134" s="855"/>
      <c r="K1134" s="857"/>
      <c r="L1134" s="858"/>
      <c r="M1134" s="859"/>
    </row>
    <row r="1135" spans="3:13" x14ac:dyDescent="0.3">
      <c r="C1135" s="852"/>
      <c r="D1135" s="853"/>
      <c r="E1135" s="854"/>
      <c r="F1135" s="854"/>
      <c r="G1135" s="855"/>
      <c r="H1135" s="856"/>
      <c r="I1135" s="855"/>
      <c r="J1135" s="855"/>
      <c r="K1135" s="857"/>
      <c r="L1135" s="858"/>
      <c r="M1135" s="859"/>
    </row>
    <row r="1136" spans="3:13" x14ac:dyDescent="0.3">
      <c r="C1136" s="852"/>
      <c r="D1136" s="853"/>
      <c r="E1136" s="854"/>
      <c r="F1136" s="854"/>
      <c r="G1136" s="855"/>
      <c r="H1136" s="856"/>
      <c r="I1136" s="855"/>
      <c r="J1136" s="855"/>
      <c r="K1136" s="857"/>
      <c r="L1136" s="858"/>
      <c r="M1136" s="859"/>
    </row>
    <row r="1137" spans="3:13" x14ac:dyDescent="0.3">
      <c r="C1137" s="852"/>
      <c r="D1137" s="853"/>
      <c r="E1137" s="854"/>
      <c r="F1137" s="854"/>
      <c r="G1137" s="855"/>
      <c r="H1137" s="856"/>
      <c r="I1137" s="855"/>
      <c r="J1137" s="855"/>
      <c r="K1137" s="857"/>
      <c r="L1137" s="858"/>
      <c r="M1137" s="859"/>
    </row>
    <row r="1138" spans="3:13" x14ac:dyDescent="0.3">
      <c r="C1138" s="852"/>
      <c r="D1138" s="853"/>
      <c r="E1138" s="854"/>
      <c r="F1138" s="854"/>
      <c r="G1138" s="855"/>
      <c r="H1138" s="856"/>
      <c r="I1138" s="855"/>
      <c r="J1138" s="855"/>
      <c r="K1138" s="857"/>
      <c r="L1138" s="858"/>
      <c r="M1138" s="859"/>
    </row>
    <row r="1139" spans="3:13" x14ac:dyDescent="0.3">
      <c r="C1139" s="852"/>
      <c r="D1139" s="853"/>
      <c r="E1139" s="854"/>
      <c r="F1139" s="854"/>
      <c r="G1139" s="855"/>
      <c r="H1139" s="856"/>
      <c r="I1139" s="855"/>
      <c r="J1139" s="855"/>
      <c r="K1139" s="857"/>
      <c r="L1139" s="858"/>
      <c r="M1139" s="859"/>
    </row>
    <row r="1140" spans="3:13" x14ac:dyDescent="0.3">
      <c r="C1140" s="852"/>
      <c r="D1140" s="853"/>
      <c r="E1140" s="854"/>
      <c r="F1140" s="854"/>
      <c r="G1140" s="855"/>
      <c r="H1140" s="856"/>
      <c r="I1140" s="855"/>
      <c r="J1140" s="855"/>
      <c r="K1140" s="857"/>
      <c r="L1140" s="858"/>
      <c r="M1140" s="859"/>
    </row>
    <row r="1141" spans="3:13" x14ac:dyDescent="0.3">
      <c r="C1141" s="852"/>
      <c r="D1141" s="853"/>
      <c r="E1141" s="854"/>
      <c r="F1141" s="854"/>
      <c r="G1141" s="855"/>
      <c r="H1141" s="856"/>
      <c r="I1141" s="855"/>
      <c r="J1141" s="855"/>
      <c r="K1141" s="857"/>
      <c r="L1141" s="858"/>
      <c r="M1141" s="859"/>
    </row>
    <row r="1142" spans="3:13" x14ac:dyDescent="0.3">
      <c r="C1142" s="852"/>
      <c r="D1142" s="853"/>
      <c r="E1142" s="854"/>
      <c r="F1142" s="854"/>
      <c r="G1142" s="855"/>
      <c r="H1142" s="856"/>
      <c r="I1142" s="855"/>
      <c r="J1142" s="855"/>
      <c r="K1142" s="857"/>
      <c r="L1142" s="858"/>
      <c r="M1142" s="859"/>
    </row>
    <row r="1143" spans="3:13" x14ac:dyDescent="0.3">
      <c r="C1143" s="852"/>
      <c r="D1143" s="853"/>
      <c r="E1143" s="854"/>
      <c r="F1143" s="854"/>
      <c r="G1143" s="855"/>
      <c r="H1143" s="856"/>
      <c r="I1143" s="855"/>
      <c r="J1143" s="855"/>
      <c r="K1143" s="857"/>
      <c r="L1143" s="858"/>
      <c r="M1143" s="859"/>
    </row>
    <row r="1144" spans="3:13" x14ac:dyDescent="0.3">
      <c r="C1144" s="852"/>
      <c r="D1144" s="853"/>
      <c r="E1144" s="854"/>
      <c r="F1144" s="854"/>
      <c r="G1144" s="855"/>
      <c r="H1144" s="856"/>
      <c r="I1144" s="855"/>
      <c r="J1144" s="855"/>
      <c r="K1144" s="857"/>
      <c r="L1144" s="858"/>
      <c r="M1144" s="859"/>
    </row>
    <row r="1145" spans="3:13" x14ac:dyDescent="0.3">
      <c r="C1145" s="852"/>
      <c r="D1145" s="853"/>
      <c r="E1145" s="854"/>
      <c r="F1145" s="854"/>
      <c r="G1145" s="855"/>
      <c r="H1145" s="856"/>
      <c r="I1145" s="855"/>
      <c r="J1145" s="855"/>
      <c r="K1145" s="857"/>
      <c r="L1145" s="858"/>
      <c r="M1145" s="859"/>
    </row>
    <row r="1146" spans="3:13" x14ac:dyDescent="0.3">
      <c r="C1146" s="852"/>
      <c r="D1146" s="853"/>
      <c r="E1146" s="854"/>
      <c r="F1146" s="854"/>
      <c r="G1146" s="855"/>
      <c r="H1146" s="856"/>
      <c r="I1146" s="855"/>
      <c r="J1146" s="855"/>
      <c r="K1146" s="857"/>
      <c r="L1146" s="858"/>
      <c r="M1146" s="859"/>
    </row>
    <row r="1147" spans="3:13" x14ac:dyDescent="0.3">
      <c r="C1147" s="852"/>
      <c r="D1147" s="853"/>
      <c r="E1147" s="854"/>
      <c r="F1147" s="854"/>
      <c r="G1147" s="855"/>
      <c r="H1147" s="856"/>
      <c r="I1147" s="855"/>
      <c r="J1147" s="855"/>
      <c r="K1147" s="857"/>
      <c r="L1147" s="858"/>
      <c r="M1147" s="859"/>
    </row>
    <row r="1148" spans="3:13" x14ac:dyDescent="0.3">
      <c r="C1148" s="852"/>
      <c r="D1148" s="853"/>
      <c r="E1148" s="854"/>
      <c r="F1148" s="854"/>
      <c r="G1148" s="855"/>
      <c r="H1148" s="856"/>
      <c r="I1148" s="855"/>
      <c r="J1148" s="855"/>
      <c r="K1148" s="857"/>
      <c r="L1148" s="858"/>
      <c r="M1148" s="859"/>
    </row>
    <row r="1149" spans="3:13" x14ac:dyDescent="0.3">
      <c r="C1149" s="852"/>
      <c r="D1149" s="853"/>
      <c r="E1149" s="854"/>
      <c r="F1149" s="854"/>
      <c r="G1149" s="855"/>
      <c r="H1149" s="856"/>
      <c r="I1149" s="855"/>
      <c r="J1149" s="855"/>
      <c r="K1149" s="857"/>
      <c r="L1149" s="858"/>
      <c r="M1149" s="859"/>
    </row>
    <row r="1150" spans="3:13" x14ac:dyDescent="0.3">
      <c r="C1150" s="852"/>
      <c r="D1150" s="853"/>
      <c r="E1150" s="854"/>
      <c r="F1150" s="854"/>
      <c r="G1150" s="855"/>
      <c r="H1150" s="856"/>
      <c r="I1150" s="855"/>
      <c r="J1150" s="855"/>
      <c r="K1150" s="857"/>
      <c r="L1150" s="858"/>
      <c r="M1150" s="859"/>
    </row>
    <row r="1151" spans="3:13" x14ac:dyDescent="0.3">
      <c r="C1151" s="852"/>
      <c r="D1151" s="853"/>
      <c r="E1151" s="854"/>
      <c r="F1151" s="854"/>
      <c r="G1151" s="855"/>
      <c r="H1151" s="856"/>
      <c r="I1151" s="855"/>
      <c r="J1151" s="855"/>
      <c r="K1151" s="857"/>
      <c r="L1151" s="858"/>
      <c r="M1151" s="859"/>
    </row>
    <row r="1152" spans="3:13" x14ac:dyDescent="0.3">
      <c r="C1152" s="852"/>
      <c r="D1152" s="853"/>
      <c r="E1152" s="854"/>
      <c r="F1152" s="854"/>
      <c r="G1152" s="855"/>
      <c r="H1152" s="856"/>
      <c r="I1152" s="855"/>
      <c r="J1152" s="855"/>
      <c r="K1152" s="857"/>
      <c r="L1152" s="858"/>
      <c r="M1152" s="859"/>
    </row>
    <row r="1153" spans="3:13" x14ac:dyDescent="0.3">
      <c r="C1153" s="852"/>
      <c r="D1153" s="853"/>
      <c r="E1153" s="854"/>
      <c r="F1153" s="854"/>
      <c r="G1153" s="855"/>
      <c r="H1153" s="856"/>
      <c r="I1153" s="855"/>
      <c r="J1153" s="855"/>
      <c r="K1153" s="857"/>
      <c r="L1153" s="858"/>
      <c r="M1153" s="859"/>
    </row>
    <row r="1154" spans="3:13" x14ac:dyDescent="0.3">
      <c r="C1154" s="852"/>
      <c r="D1154" s="853"/>
      <c r="E1154" s="854"/>
      <c r="F1154" s="854"/>
      <c r="G1154" s="855"/>
      <c r="H1154" s="856"/>
      <c r="I1154" s="855"/>
      <c r="J1154" s="855"/>
      <c r="K1154" s="857"/>
      <c r="L1154" s="858"/>
      <c r="M1154" s="859"/>
    </row>
    <row r="1155" spans="3:13" x14ac:dyDescent="0.3">
      <c r="C1155" s="852"/>
      <c r="D1155" s="853"/>
      <c r="E1155" s="854"/>
      <c r="F1155" s="854"/>
      <c r="G1155" s="855"/>
      <c r="H1155" s="856"/>
      <c r="I1155" s="855"/>
      <c r="J1155" s="855"/>
      <c r="K1155" s="857"/>
      <c r="L1155" s="858"/>
      <c r="M1155" s="859"/>
    </row>
    <row r="1156" spans="3:13" x14ac:dyDescent="0.3">
      <c r="C1156" s="852"/>
      <c r="D1156" s="853"/>
      <c r="E1156" s="854"/>
      <c r="F1156" s="854"/>
      <c r="G1156" s="855"/>
      <c r="H1156" s="856"/>
      <c r="I1156" s="855"/>
      <c r="J1156" s="855"/>
      <c r="K1156" s="857"/>
      <c r="L1156" s="858"/>
      <c r="M1156" s="859"/>
    </row>
    <row r="1157" spans="3:13" x14ac:dyDescent="0.3">
      <c r="C1157" s="852"/>
      <c r="D1157" s="853"/>
      <c r="E1157" s="854"/>
      <c r="F1157" s="854"/>
      <c r="G1157" s="855"/>
      <c r="H1157" s="856"/>
      <c r="I1157" s="855"/>
      <c r="J1157" s="855"/>
      <c r="K1157" s="857"/>
      <c r="L1157" s="858"/>
      <c r="M1157" s="859"/>
    </row>
    <row r="1158" spans="3:13" x14ac:dyDescent="0.3">
      <c r="C1158" s="852"/>
      <c r="D1158" s="853"/>
      <c r="E1158" s="854"/>
      <c r="F1158" s="854"/>
      <c r="G1158" s="855"/>
      <c r="H1158" s="856"/>
      <c r="I1158" s="855"/>
      <c r="J1158" s="855"/>
      <c r="K1158" s="857"/>
      <c r="L1158" s="858"/>
      <c r="M1158" s="859"/>
    </row>
    <row r="1159" spans="3:13" x14ac:dyDescent="0.3">
      <c r="C1159" s="852"/>
      <c r="D1159" s="853"/>
      <c r="E1159" s="854"/>
      <c r="F1159" s="854"/>
      <c r="G1159" s="855"/>
      <c r="H1159" s="856"/>
      <c r="I1159" s="855"/>
      <c r="J1159" s="855"/>
      <c r="K1159" s="857"/>
      <c r="L1159" s="858"/>
      <c r="M1159" s="859"/>
    </row>
    <row r="1160" spans="3:13" x14ac:dyDescent="0.3">
      <c r="C1160" s="852"/>
      <c r="D1160" s="853"/>
      <c r="E1160" s="854"/>
      <c r="F1160" s="854"/>
      <c r="G1160" s="855"/>
      <c r="H1160" s="856"/>
      <c r="I1160" s="855"/>
      <c r="J1160" s="855"/>
      <c r="K1160" s="857"/>
      <c r="L1160" s="858"/>
      <c r="M1160" s="859"/>
    </row>
    <row r="1161" spans="3:13" x14ac:dyDescent="0.3">
      <c r="C1161" s="852"/>
      <c r="D1161" s="853"/>
      <c r="E1161" s="854"/>
      <c r="F1161" s="854"/>
      <c r="G1161" s="855"/>
      <c r="H1161" s="856"/>
      <c r="I1161" s="855"/>
      <c r="J1161" s="855"/>
      <c r="K1161" s="857"/>
      <c r="L1161" s="858"/>
      <c r="M1161" s="859"/>
    </row>
    <row r="1162" spans="3:13" x14ac:dyDescent="0.3">
      <c r="C1162" s="852"/>
      <c r="D1162" s="853"/>
      <c r="E1162" s="854"/>
      <c r="F1162" s="854"/>
      <c r="G1162" s="855"/>
      <c r="H1162" s="856"/>
      <c r="I1162" s="855"/>
      <c r="J1162" s="855"/>
      <c r="K1162" s="857"/>
      <c r="L1162" s="858"/>
      <c r="M1162" s="859"/>
    </row>
    <row r="1163" spans="3:13" x14ac:dyDescent="0.3">
      <c r="C1163" s="852"/>
      <c r="D1163" s="853"/>
      <c r="E1163" s="854"/>
      <c r="F1163" s="854"/>
      <c r="G1163" s="855"/>
      <c r="H1163" s="856"/>
      <c r="I1163" s="855"/>
      <c r="J1163" s="855"/>
      <c r="K1163" s="857"/>
      <c r="L1163" s="858"/>
      <c r="M1163" s="859"/>
    </row>
    <row r="1164" spans="3:13" x14ac:dyDescent="0.3">
      <c r="C1164" s="852"/>
      <c r="D1164" s="853"/>
      <c r="E1164" s="854"/>
      <c r="F1164" s="854"/>
      <c r="G1164" s="855"/>
      <c r="H1164" s="856"/>
      <c r="I1164" s="855"/>
      <c r="J1164" s="855"/>
      <c r="K1164" s="857"/>
      <c r="L1164" s="858"/>
      <c r="M1164" s="859"/>
    </row>
    <row r="1165" spans="3:13" x14ac:dyDescent="0.3">
      <c r="C1165" s="852"/>
      <c r="D1165" s="853"/>
      <c r="E1165" s="854"/>
      <c r="F1165" s="854"/>
      <c r="G1165" s="855"/>
      <c r="H1165" s="856"/>
      <c r="I1165" s="855"/>
      <c r="J1165" s="855"/>
      <c r="K1165" s="857"/>
      <c r="L1165" s="858"/>
      <c r="M1165" s="859"/>
    </row>
    <row r="1166" spans="3:13" x14ac:dyDescent="0.3">
      <c r="C1166" s="852"/>
      <c r="D1166" s="853"/>
      <c r="E1166" s="854"/>
      <c r="F1166" s="854"/>
      <c r="G1166" s="855"/>
      <c r="H1166" s="856"/>
      <c r="I1166" s="855"/>
      <c r="J1166" s="855"/>
      <c r="K1166" s="857"/>
      <c r="L1166" s="858"/>
      <c r="M1166" s="859"/>
    </row>
    <row r="1167" spans="3:13" x14ac:dyDescent="0.3">
      <c r="C1167" s="852"/>
      <c r="D1167" s="853"/>
      <c r="E1167" s="854"/>
      <c r="F1167" s="854"/>
      <c r="G1167" s="855"/>
      <c r="H1167" s="856"/>
      <c r="I1167" s="855"/>
      <c r="J1167" s="855"/>
      <c r="K1167" s="857"/>
      <c r="L1167" s="858"/>
      <c r="M1167" s="859"/>
    </row>
    <row r="1168" spans="3:13" x14ac:dyDescent="0.3">
      <c r="C1168" s="852"/>
      <c r="D1168" s="853"/>
      <c r="E1168" s="854"/>
      <c r="F1168" s="854"/>
      <c r="G1168" s="855"/>
      <c r="H1168" s="856"/>
      <c r="I1168" s="855"/>
      <c r="J1168" s="855"/>
      <c r="K1168" s="857"/>
      <c r="L1168" s="858"/>
      <c r="M1168" s="859"/>
    </row>
    <row r="1169" spans="3:13" x14ac:dyDescent="0.3">
      <c r="C1169" s="852"/>
      <c r="D1169" s="853"/>
      <c r="E1169" s="854"/>
      <c r="F1169" s="854"/>
      <c r="G1169" s="855"/>
      <c r="H1169" s="856"/>
      <c r="I1169" s="855"/>
      <c r="J1169" s="855"/>
      <c r="K1169" s="857"/>
      <c r="L1169" s="858"/>
      <c r="M1169" s="859"/>
    </row>
    <row r="1170" spans="3:13" x14ac:dyDescent="0.3">
      <c r="C1170" s="852"/>
      <c r="D1170" s="853"/>
      <c r="E1170" s="854"/>
      <c r="F1170" s="854"/>
      <c r="G1170" s="855"/>
      <c r="H1170" s="856"/>
      <c r="I1170" s="855"/>
      <c r="J1170" s="855"/>
      <c r="K1170" s="857"/>
      <c r="L1170" s="858"/>
      <c r="M1170" s="859"/>
    </row>
    <row r="1171" spans="3:13" x14ac:dyDescent="0.3">
      <c r="C1171" s="852"/>
      <c r="D1171" s="853"/>
      <c r="E1171" s="854"/>
      <c r="F1171" s="854"/>
      <c r="G1171" s="855"/>
      <c r="H1171" s="856"/>
      <c r="I1171" s="855"/>
      <c r="J1171" s="855"/>
      <c r="K1171" s="857"/>
      <c r="L1171" s="858"/>
      <c r="M1171" s="859"/>
    </row>
    <row r="1172" spans="3:13" x14ac:dyDescent="0.3">
      <c r="C1172" s="852"/>
      <c r="D1172" s="853"/>
      <c r="E1172" s="854"/>
      <c r="F1172" s="854"/>
      <c r="G1172" s="855"/>
      <c r="H1172" s="856"/>
      <c r="I1172" s="855"/>
      <c r="J1172" s="855"/>
      <c r="K1172" s="857"/>
      <c r="L1172" s="858"/>
      <c r="M1172" s="859"/>
    </row>
    <row r="1173" spans="3:13" x14ac:dyDescent="0.3">
      <c r="C1173" s="852"/>
      <c r="D1173" s="853"/>
      <c r="E1173" s="854"/>
      <c r="F1173" s="854"/>
      <c r="G1173" s="855"/>
      <c r="H1173" s="856"/>
      <c r="I1173" s="855"/>
      <c r="J1173" s="855"/>
      <c r="K1173" s="857"/>
      <c r="L1173" s="858"/>
      <c r="M1173" s="859"/>
    </row>
    <row r="1174" spans="3:13" x14ac:dyDescent="0.3">
      <c r="C1174" s="852"/>
      <c r="D1174" s="853"/>
      <c r="E1174" s="854"/>
      <c r="F1174" s="854"/>
      <c r="G1174" s="855"/>
      <c r="H1174" s="856"/>
      <c r="I1174" s="855"/>
      <c r="J1174" s="855"/>
      <c r="K1174" s="857"/>
      <c r="L1174" s="858"/>
      <c r="M1174" s="859"/>
    </row>
    <row r="1175" spans="3:13" x14ac:dyDescent="0.3">
      <c r="C1175" s="852"/>
      <c r="D1175" s="853"/>
      <c r="E1175" s="854"/>
      <c r="F1175" s="854"/>
      <c r="G1175" s="855"/>
      <c r="H1175" s="856"/>
      <c r="I1175" s="855"/>
      <c r="J1175" s="855"/>
      <c r="K1175" s="857"/>
      <c r="L1175" s="858"/>
      <c r="M1175" s="859"/>
    </row>
    <row r="1176" spans="3:13" x14ac:dyDescent="0.3">
      <c r="C1176" s="852"/>
      <c r="D1176" s="853"/>
      <c r="E1176" s="854"/>
      <c r="F1176" s="854"/>
      <c r="G1176" s="855"/>
      <c r="H1176" s="856"/>
      <c r="I1176" s="855"/>
      <c r="J1176" s="855"/>
      <c r="K1176" s="857"/>
      <c r="L1176" s="858"/>
      <c r="M1176" s="859"/>
    </row>
    <row r="1177" spans="3:13" x14ac:dyDescent="0.3">
      <c r="C1177" s="852"/>
      <c r="D1177" s="853"/>
      <c r="E1177" s="854"/>
      <c r="F1177" s="854"/>
      <c r="G1177" s="855"/>
      <c r="H1177" s="856"/>
      <c r="I1177" s="855"/>
      <c r="J1177" s="855"/>
      <c r="K1177" s="857"/>
      <c r="L1177" s="858"/>
      <c r="M1177" s="859"/>
    </row>
    <row r="1178" spans="3:13" x14ac:dyDescent="0.3">
      <c r="C1178" s="852"/>
      <c r="D1178" s="853"/>
      <c r="E1178" s="854"/>
      <c r="F1178" s="854"/>
      <c r="G1178" s="855"/>
      <c r="H1178" s="856"/>
      <c r="I1178" s="855"/>
      <c r="J1178" s="855"/>
      <c r="K1178" s="857"/>
      <c r="L1178" s="858"/>
      <c r="M1178" s="859"/>
    </row>
    <row r="1179" spans="3:13" x14ac:dyDescent="0.3">
      <c r="C1179" s="852"/>
      <c r="D1179" s="853"/>
      <c r="E1179" s="854"/>
      <c r="F1179" s="854"/>
      <c r="G1179" s="855"/>
      <c r="H1179" s="856"/>
      <c r="I1179" s="855"/>
      <c r="J1179" s="855"/>
      <c r="K1179" s="857"/>
      <c r="L1179" s="858"/>
      <c r="M1179" s="859"/>
    </row>
    <row r="1180" spans="3:13" x14ac:dyDescent="0.3">
      <c r="C1180" s="852"/>
      <c r="D1180" s="853"/>
      <c r="E1180" s="854"/>
      <c r="F1180" s="854"/>
      <c r="G1180" s="855"/>
      <c r="H1180" s="856"/>
      <c r="I1180" s="855"/>
      <c r="J1180" s="855"/>
      <c r="K1180" s="857"/>
      <c r="L1180" s="858"/>
      <c r="M1180" s="859"/>
    </row>
    <row r="1181" spans="3:13" x14ac:dyDescent="0.3">
      <c r="C1181" s="852"/>
      <c r="D1181" s="853"/>
      <c r="E1181" s="854"/>
      <c r="F1181" s="854"/>
      <c r="G1181" s="855"/>
      <c r="H1181" s="856"/>
      <c r="I1181" s="855"/>
      <c r="J1181" s="855"/>
      <c r="K1181" s="857"/>
      <c r="L1181" s="858"/>
      <c r="M1181" s="859"/>
    </row>
    <row r="1182" spans="3:13" x14ac:dyDescent="0.3">
      <c r="C1182" s="852"/>
      <c r="D1182" s="853"/>
      <c r="E1182" s="854"/>
      <c r="F1182" s="854"/>
      <c r="G1182" s="855"/>
      <c r="H1182" s="856"/>
      <c r="I1182" s="855"/>
      <c r="J1182" s="855"/>
      <c r="K1182" s="857"/>
      <c r="L1182" s="858"/>
      <c r="M1182" s="859"/>
    </row>
    <row r="1183" spans="3:13" x14ac:dyDescent="0.3">
      <c r="C1183" s="852"/>
      <c r="D1183" s="853"/>
      <c r="E1183" s="854"/>
      <c r="F1183" s="854"/>
      <c r="G1183" s="855"/>
      <c r="H1183" s="856"/>
      <c r="I1183" s="855"/>
      <c r="J1183" s="855"/>
      <c r="K1183" s="857"/>
      <c r="L1183" s="858"/>
      <c r="M1183" s="859"/>
    </row>
    <row r="1184" spans="3:13" x14ac:dyDescent="0.3">
      <c r="C1184" s="852"/>
      <c r="D1184" s="853"/>
      <c r="E1184" s="854"/>
      <c r="F1184" s="854"/>
      <c r="G1184" s="855"/>
      <c r="H1184" s="856"/>
      <c r="I1184" s="855"/>
      <c r="J1184" s="855"/>
      <c r="K1184" s="857"/>
      <c r="L1184" s="858"/>
      <c r="M1184" s="859"/>
    </row>
    <row r="1185" spans="3:13" x14ac:dyDescent="0.3">
      <c r="C1185" s="852"/>
      <c r="D1185" s="853"/>
      <c r="E1185" s="854"/>
      <c r="F1185" s="854"/>
      <c r="G1185" s="855"/>
      <c r="H1185" s="856"/>
      <c r="I1185" s="855"/>
      <c r="J1185" s="855"/>
      <c r="K1185" s="857"/>
      <c r="L1185" s="858"/>
      <c r="M1185" s="859"/>
    </row>
    <row r="1186" spans="3:13" x14ac:dyDescent="0.3">
      <c r="C1186" s="852"/>
      <c r="D1186" s="853"/>
      <c r="E1186" s="854"/>
      <c r="F1186" s="854"/>
      <c r="G1186" s="855"/>
      <c r="H1186" s="856"/>
      <c r="I1186" s="855"/>
      <c r="J1186" s="855"/>
      <c r="K1186" s="857"/>
      <c r="L1186" s="858"/>
      <c r="M1186" s="859"/>
    </row>
    <row r="1187" spans="3:13" x14ac:dyDescent="0.3">
      <c r="C1187" s="852"/>
      <c r="D1187" s="853"/>
      <c r="E1187" s="854"/>
      <c r="F1187" s="854"/>
      <c r="G1187" s="855"/>
      <c r="H1187" s="856"/>
      <c r="I1187" s="855"/>
      <c r="J1187" s="855"/>
      <c r="K1187" s="857"/>
      <c r="L1187" s="858"/>
      <c r="M1187" s="859"/>
    </row>
    <row r="1188" spans="3:13" x14ac:dyDescent="0.3">
      <c r="C1188" s="852"/>
      <c r="D1188" s="853"/>
      <c r="E1188" s="854"/>
      <c r="F1188" s="854"/>
      <c r="G1188" s="855"/>
      <c r="H1188" s="856"/>
      <c r="I1188" s="855"/>
      <c r="J1188" s="855"/>
      <c r="K1188" s="857"/>
      <c r="L1188" s="858"/>
      <c r="M1188" s="859"/>
    </row>
    <row r="1189" spans="3:13" x14ac:dyDescent="0.3">
      <c r="C1189" s="852"/>
      <c r="D1189" s="853"/>
      <c r="E1189" s="854"/>
      <c r="F1189" s="854"/>
      <c r="G1189" s="855"/>
      <c r="H1189" s="856"/>
      <c r="I1189" s="855"/>
      <c r="J1189" s="855"/>
      <c r="K1189" s="857"/>
      <c r="L1189" s="858"/>
      <c r="M1189" s="859"/>
    </row>
    <row r="1190" spans="3:13" x14ac:dyDescent="0.3">
      <c r="C1190" s="852"/>
      <c r="D1190" s="853"/>
      <c r="E1190" s="854"/>
      <c r="F1190" s="854"/>
      <c r="G1190" s="855"/>
      <c r="H1190" s="856"/>
      <c r="I1190" s="855"/>
      <c r="J1190" s="855"/>
      <c r="K1190" s="857"/>
      <c r="L1190" s="858"/>
      <c r="M1190" s="859"/>
    </row>
    <row r="1191" spans="3:13" x14ac:dyDescent="0.3">
      <c r="C1191" s="852"/>
      <c r="D1191" s="853"/>
      <c r="E1191" s="854"/>
      <c r="F1191" s="854"/>
      <c r="G1191" s="855"/>
      <c r="H1191" s="856"/>
      <c r="I1191" s="855"/>
      <c r="J1191" s="855"/>
      <c r="K1191" s="857"/>
      <c r="L1191" s="858"/>
      <c r="M1191" s="859"/>
    </row>
    <row r="1192" spans="3:13" x14ac:dyDescent="0.3">
      <c r="C1192" s="852"/>
      <c r="D1192" s="853"/>
      <c r="E1192" s="854"/>
      <c r="F1192" s="854"/>
      <c r="G1192" s="855"/>
      <c r="H1192" s="856"/>
      <c r="I1192" s="855"/>
      <c r="J1192" s="855"/>
      <c r="K1192" s="857"/>
      <c r="L1192" s="858"/>
      <c r="M1192" s="859"/>
    </row>
    <row r="1193" spans="3:13" x14ac:dyDescent="0.3">
      <c r="C1193" s="852"/>
      <c r="D1193" s="853"/>
      <c r="E1193" s="854"/>
      <c r="F1193" s="854"/>
      <c r="G1193" s="855"/>
      <c r="H1193" s="856"/>
      <c r="I1193" s="855"/>
      <c r="J1193" s="855"/>
      <c r="K1193" s="857"/>
      <c r="L1193" s="858"/>
      <c r="M1193" s="859"/>
    </row>
    <row r="1194" spans="3:13" x14ac:dyDescent="0.3">
      <c r="C1194" s="852"/>
      <c r="D1194" s="853"/>
      <c r="E1194" s="854"/>
      <c r="F1194" s="854"/>
      <c r="G1194" s="855"/>
      <c r="H1194" s="856"/>
      <c r="I1194" s="855"/>
      <c r="J1194" s="855"/>
      <c r="K1194" s="857"/>
      <c r="L1194" s="858"/>
      <c r="M1194" s="859"/>
    </row>
    <row r="1195" spans="3:13" x14ac:dyDescent="0.3">
      <c r="C1195" s="852"/>
      <c r="D1195" s="853"/>
      <c r="E1195" s="854"/>
      <c r="F1195" s="854"/>
      <c r="G1195" s="855"/>
      <c r="H1195" s="856"/>
      <c r="I1195" s="855"/>
      <c r="J1195" s="855"/>
      <c r="K1195" s="857"/>
      <c r="L1195" s="858"/>
      <c r="M1195" s="859"/>
    </row>
    <row r="1196" spans="3:13" x14ac:dyDescent="0.3">
      <c r="C1196" s="852"/>
      <c r="D1196" s="853"/>
      <c r="E1196" s="854"/>
      <c r="F1196" s="854"/>
      <c r="G1196" s="855"/>
      <c r="H1196" s="856"/>
      <c r="I1196" s="855"/>
      <c r="J1196" s="855"/>
      <c r="K1196" s="857"/>
      <c r="L1196" s="858"/>
      <c r="M1196" s="859"/>
    </row>
    <row r="1197" spans="3:13" x14ac:dyDescent="0.3">
      <c r="C1197" s="852"/>
      <c r="D1197" s="853"/>
      <c r="E1197" s="854"/>
      <c r="F1197" s="854"/>
      <c r="G1197" s="855"/>
      <c r="H1197" s="856"/>
      <c r="I1197" s="855"/>
      <c r="J1197" s="855"/>
      <c r="K1197" s="857"/>
      <c r="L1197" s="858"/>
      <c r="M1197" s="859"/>
    </row>
    <row r="1198" spans="3:13" x14ac:dyDescent="0.3">
      <c r="C1198" s="852"/>
      <c r="D1198" s="853"/>
      <c r="E1198" s="854"/>
      <c r="F1198" s="854"/>
      <c r="G1198" s="855"/>
      <c r="H1198" s="856"/>
      <c r="I1198" s="855"/>
      <c r="J1198" s="855"/>
      <c r="K1198" s="857"/>
      <c r="L1198" s="858"/>
      <c r="M1198" s="859"/>
    </row>
    <row r="1199" spans="3:13" x14ac:dyDescent="0.3">
      <c r="C1199" s="852"/>
      <c r="D1199" s="853"/>
      <c r="E1199" s="854"/>
      <c r="F1199" s="854"/>
      <c r="G1199" s="855"/>
      <c r="H1199" s="856"/>
      <c r="I1199" s="855"/>
      <c r="J1199" s="855"/>
      <c r="K1199" s="857"/>
      <c r="L1199" s="858"/>
      <c r="M1199" s="859"/>
    </row>
    <row r="1200" spans="3:13" x14ac:dyDescent="0.3">
      <c r="C1200" s="852"/>
      <c r="D1200" s="853"/>
      <c r="E1200" s="854"/>
      <c r="F1200" s="854"/>
      <c r="G1200" s="855"/>
      <c r="H1200" s="856"/>
      <c r="I1200" s="855"/>
      <c r="J1200" s="855"/>
      <c r="K1200" s="857"/>
      <c r="L1200" s="858"/>
      <c r="M1200" s="859"/>
    </row>
    <row r="1201" spans="3:13" x14ac:dyDescent="0.3">
      <c r="C1201" s="852"/>
      <c r="D1201" s="853"/>
      <c r="E1201" s="854"/>
      <c r="F1201" s="854"/>
      <c r="G1201" s="855"/>
      <c r="H1201" s="856"/>
      <c r="I1201" s="855"/>
      <c r="J1201" s="855"/>
      <c r="K1201" s="857"/>
      <c r="L1201" s="858"/>
      <c r="M1201" s="859"/>
    </row>
    <row r="1202" spans="3:13" x14ac:dyDescent="0.3">
      <c r="C1202" s="852"/>
      <c r="D1202" s="853"/>
      <c r="E1202" s="854"/>
      <c r="F1202" s="854"/>
      <c r="G1202" s="855"/>
      <c r="H1202" s="856"/>
      <c r="I1202" s="855"/>
      <c r="J1202" s="855"/>
      <c r="K1202" s="857"/>
      <c r="L1202" s="858"/>
      <c r="M1202" s="859"/>
    </row>
    <row r="1203" spans="3:13" x14ac:dyDescent="0.3">
      <c r="C1203" s="852"/>
      <c r="D1203" s="853"/>
      <c r="E1203" s="854"/>
      <c r="F1203" s="854"/>
      <c r="G1203" s="855"/>
      <c r="H1203" s="856"/>
      <c r="I1203" s="855"/>
      <c r="J1203" s="855"/>
      <c r="K1203" s="857"/>
      <c r="L1203" s="858"/>
      <c r="M1203" s="859"/>
    </row>
    <row r="1204" spans="3:13" x14ac:dyDescent="0.3">
      <c r="C1204" s="852"/>
      <c r="D1204" s="853"/>
      <c r="E1204" s="854"/>
      <c r="F1204" s="854"/>
      <c r="G1204" s="855"/>
      <c r="H1204" s="856"/>
      <c r="I1204" s="855"/>
      <c r="J1204" s="855"/>
      <c r="K1204" s="857"/>
      <c r="L1204" s="858"/>
      <c r="M1204" s="859"/>
    </row>
    <row r="1205" spans="3:13" x14ac:dyDescent="0.3">
      <c r="C1205" s="852"/>
      <c r="D1205" s="853"/>
      <c r="E1205" s="854"/>
      <c r="F1205" s="854"/>
      <c r="G1205" s="855"/>
      <c r="H1205" s="856"/>
      <c r="I1205" s="855"/>
      <c r="J1205" s="855"/>
      <c r="K1205" s="857"/>
      <c r="L1205" s="858"/>
      <c r="M1205" s="859"/>
    </row>
    <row r="1206" spans="3:13" x14ac:dyDescent="0.3">
      <c r="C1206" s="852"/>
      <c r="D1206" s="853"/>
      <c r="E1206" s="854"/>
      <c r="F1206" s="854"/>
      <c r="G1206" s="855"/>
      <c r="H1206" s="856"/>
      <c r="I1206" s="855"/>
      <c r="J1206" s="855"/>
      <c r="K1206" s="857"/>
      <c r="L1206" s="858"/>
      <c r="M1206" s="859"/>
    </row>
    <row r="1207" spans="3:13" x14ac:dyDescent="0.3">
      <c r="C1207" s="852"/>
      <c r="D1207" s="853"/>
      <c r="E1207" s="854"/>
      <c r="F1207" s="854"/>
      <c r="G1207" s="855"/>
      <c r="H1207" s="856"/>
      <c r="I1207" s="855"/>
      <c r="J1207" s="855"/>
      <c r="K1207" s="857"/>
      <c r="L1207" s="858"/>
      <c r="M1207" s="859"/>
    </row>
    <row r="1208" spans="3:13" x14ac:dyDescent="0.3">
      <c r="C1208" s="852"/>
      <c r="D1208" s="853"/>
      <c r="E1208" s="854"/>
      <c r="F1208" s="854"/>
      <c r="G1208" s="855"/>
      <c r="H1208" s="856"/>
      <c r="I1208" s="855"/>
      <c r="J1208" s="855"/>
      <c r="K1208" s="857"/>
      <c r="L1208" s="858"/>
      <c r="M1208" s="859"/>
    </row>
    <row r="1209" spans="3:13" x14ac:dyDescent="0.3">
      <c r="C1209" s="852"/>
      <c r="D1209" s="853"/>
      <c r="E1209" s="854"/>
      <c r="F1209" s="854"/>
      <c r="G1209" s="855"/>
      <c r="H1209" s="856"/>
      <c r="I1209" s="855"/>
      <c r="J1209" s="855"/>
      <c r="K1209" s="857"/>
      <c r="L1209" s="858"/>
      <c r="M1209" s="859"/>
    </row>
    <row r="1210" spans="3:13" x14ac:dyDescent="0.3">
      <c r="C1210" s="852"/>
      <c r="D1210" s="853"/>
      <c r="E1210" s="854"/>
      <c r="F1210" s="854"/>
      <c r="G1210" s="855"/>
      <c r="H1210" s="856"/>
      <c r="I1210" s="855"/>
      <c r="J1210" s="855"/>
      <c r="K1210" s="857"/>
      <c r="L1210" s="858"/>
      <c r="M1210" s="859"/>
    </row>
    <row r="1211" spans="3:13" x14ac:dyDescent="0.3">
      <c r="C1211" s="852"/>
      <c r="D1211" s="853"/>
      <c r="E1211" s="854"/>
      <c r="F1211" s="854"/>
      <c r="G1211" s="855"/>
      <c r="H1211" s="856"/>
      <c r="I1211" s="855"/>
      <c r="J1211" s="855"/>
      <c r="K1211" s="857"/>
      <c r="L1211" s="858"/>
      <c r="M1211" s="859"/>
    </row>
    <row r="1212" spans="3:13" x14ac:dyDescent="0.3">
      <c r="C1212" s="852"/>
      <c r="D1212" s="853"/>
      <c r="E1212" s="854"/>
      <c r="F1212" s="854"/>
      <c r="G1212" s="855"/>
      <c r="H1212" s="856"/>
      <c r="I1212" s="855"/>
      <c r="J1212" s="855"/>
      <c r="K1212" s="857"/>
      <c r="L1212" s="858"/>
      <c r="M1212" s="859"/>
    </row>
    <row r="1213" spans="3:13" x14ac:dyDescent="0.3">
      <c r="C1213" s="852"/>
      <c r="D1213" s="853"/>
      <c r="E1213" s="854"/>
      <c r="F1213" s="854"/>
      <c r="G1213" s="855"/>
      <c r="H1213" s="856"/>
      <c r="I1213" s="855"/>
      <c r="J1213" s="855"/>
      <c r="K1213" s="857"/>
      <c r="L1213" s="858"/>
      <c r="M1213" s="859"/>
    </row>
    <row r="1214" spans="3:13" x14ac:dyDescent="0.3">
      <c r="C1214" s="852"/>
      <c r="D1214" s="853"/>
      <c r="E1214" s="854"/>
      <c r="F1214" s="854"/>
      <c r="G1214" s="855"/>
      <c r="H1214" s="856"/>
      <c r="I1214" s="855"/>
      <c r="J1214" s="855"/>
      <c r="K1214" s="857"/>
      <c r="L1214" s="858"/>
      <c r="M1214" s="859"/>
    </row>
    <row r="1215" spans="3:13" x14ac:dyDescent="0.3">
      <c r="C1215" s="852"/>
      <c r="D1215" s="853"/>
      <c r="E1215" s="854"/>
      <c r="F1215" s="854"/>
      <c r="G1215" s="855"/>
      <c r="H1215" s="856"/>
      <c r="I1215" s="855"/>
      <c r="J1215" s="855"/>
      <c r="K1215" s="857"/>
      <c r="L1215" s="858"/>
      <c r="M1215" s="859"/>
    </row>
    <row r="1216" spans="3:13" x14ac:dyDescent="0.3">
      <c r="C1216" s="852"/>
      <c r="D1216" s="853"/>
      <c r="E1216" s="854"/>
      <c r="F1216" s="854"/>
      <c r="G1216" s="855"/>
      <c r="H1216" s="856"/>
      <c r="I1216" s="855"/>
      <c r="J1216" s="855"/>
      <c r="K1216" s="857"/>
      <c r="L1216" s="858"/>
      <c r="M1216" s="859"/>
    </row>
    <row r="1217" spans="3:13" x14ac:dyDescent="0.3">
      <c r="C1217" s="852"/>
      <c r="D1217" s="853"/>
      <c r="E1217" s="854"/>
      <c r="F1217" s="854"/>
      <c r="G1217" s="855"/>
      <c r="H1217" s="856"/>
      <c r="I1217" s="855"/>
      <c r="J1217" s="855"/>
      <c r="K1217" s="857"/>
      <c r="L1217" s="858"/>
      <c r="M1217" s="859"/>
    </row>
    <row r="1218" spans="3:13" x14ac:dyDescent="0.3">
      <c r="C1218" s="852"/>
      <c r="D1218" s="853"/>
      <c r="E1218" s="854"/>
      <c r="F1218" s="854"/>
      <c r="G1218" s="855"/>
      <c r="H1218" s="856"/>
      <c r="I1218" s="855"/>
      <c r="J1218" s="855"/>
      <c r="K1218" s="857"/>
      <c r="L1218" s="858"/>
      <c r="M1218" s="859"/>
    </row>
    <row r="1219" spans="3:13" x14ac:dyDescent="0.3">
      <c r="C1219" s="852"/>
      <c r="D1219" s="853"/>
      <c r="E1219" s="854"/>
      <c r="F1219" s="854"/>
      <c r="G1219" s="855"/>
      <c r="H1219" s="856"/>
      <c r="I1219" s="855"/>
      <c r="J1219" s="855"/>
      <c r="K1219" s="857"/>
      <c r="L1219" s="858"/>
      <c r="M1219" s="859"/>
    </row>
    <row r="1220" spans="3:13" x14ac:dyDescent="0.3">
      <c r="C1220" s="852"/>
      <c r="D1220" s="853"/>
      <c r="E1220" s="854"/>
      <c r="F1220" s="854"/>
      <c r="G1220" s="855"/>
      <c r="H1220" s="856"/>
      <c r="I1220" s="855"/>
      <c r="J1220" s="855"/>
      <c r="K1220" s="857"/>
      <c r="L1220" s="858"/>
      <c r="M1220" s="859"/>
    </row>
    <row r="1221" spans="3:13" x14ac:dyDescent="0.3">
      <c r="C1221" s="852"/>
      <c r="D1221" s="853"/>
      <c r="E1221" s="854"/>
      <c r="F1221" s="854"/>
      <c r="G1221" s="855"/>
      <c r="H1221" s="856"/>
      <c r="I1221" s="855"/>
      <c r="J1221" s="855"/>
      <c r="K1221" s="857"/>
      <c r="L1221" s="858"/>
      <c r="M1221" s="859"/>
    </row>
    <row r="1222" spans="3:13" x14ac:dyDescent="0.3">
      <c r="C1222" s="852"/>
      <c r="D1222" s="853"/>
      <c r="E1222" s="854"/>
      <c r="F1222" s="854"/>
      <c r="G1222" s="855"/>
      <c r="H1222" s="856"/>
      <c r="I1222" s="855"/>
      <c r="J1222" s="855"/>
      <c r="K1222" s="857"/>
      <c r="L1222" s="858"/>
      <c r="M1222" s="859"/>
    </row>
    <row r="1223" spans="3:13" x14ac:dyDescent="0.3">
      <c r="C1223" s="852"/>
      <c r="D1223" s="853"/>
      <c r="E1223" s="854"/>
      <c r="F1223" s="854"/>
      <c r="G1223" s="855"/>
      <c r="H1223" s="856"/>
      <c r="I1223" s="855"/>
      <c r="J1223" s="855"/>
      <c r="K1223" s="857"/>
      <c r="L1223" s="858"/>
      <c r="M1223" s="859"/>
    </row>
    <row r="1224" spans="3:13" x14ac:dyDescent="0.3">
      <c r="C1224" s="852"/>
      <c r="D1224" s="853"/>
      <c r="E1224" s="854"/>
      <c r="F1224" s="854"/>
      <c r="G1224" s="855"/>
      <c r="H1224" s="856"/>
      <c r="I1224" s="855"/>
      <c r="J1224" s="855"/>
      <c r="K1224" s="857"/>
      <c r="L1224" s="858"/>
      <c r="M1224" s="859"/>
    </row>
    <row r="1225" spans="3:13" x14ac:dyDescent="0.3">
      <c r="C1225" s="852"/>
      <c r="D1225" s="853"/>
      <c r="E1225" s="854"/>
      <c r="F1225" s="854"/>
      <c r="G1225" s="855"/>
      <c r="H1225" s="856"/>
      <c r="I1225" s="855"/>
      <c r="J1225" s="855"/>
      <c r="K1225" s="857"/>
      <c r="L1225" s="858"/>
      <c r="M1225" s="859"/>
    </row>
    <row r="1226" spans="3:13" x14ac:dyDescent="0.3">
      <c r="C1226" s="852"/>
      <c r="D1226" s="853"/>
      <c r="E1226" s="854"/>
      <c r="F1226" s="854"/>
      <c r="G1226" s="855"/>
      <c r="H1226" s="856"/>
      <c r="I1226" s="855"/>
      <c r="J1226" s="855"/>
      <c r="K1226" s="857"/>
      <c r="L1226" s="858"/>
      <c r="M1226" s="859"/>
    </row>
    <row r="1227" spans="3:13" x14ac:dyDescent="0.3">
      <c r="C1227" s="852"/>
      <c r="D1227" s="853"/>
      <c r="E1227" s="854"/>
      <c r="F1227" s="854"/>
      <c r="G1227" s="855"/>
      <c r="H1227" s="856"/>
      <c r="I1227" s="855"/>
      <c r="J1227" s="855"/>
      <c r="K1227" s="857"/>
      <c r="L1227" s="858"/>
      <c r="M1227" s="859"/>
    </row>
    <row r="1228" spans="3:13" x14ac:dyDescent="0.3">
      <c r="C1228" s="852"/>
      <c r="D1228" s="853"/>
      <c r="E1228" s="854"/>
      <c r="F1228" s="854"/>
      <c r="G1228" s="855"/>
      <c r="H1228" s="856"/>
      <c r="I1228" s="855"/>
      <c r="J1228" s="855"/>
      <c r="K1228" s="857"/>
      <c r="L1228" s="858"/>
      <c r="M1228" s="859"/>
    </row>
    <row r="1229" spans="3:13" x14ac:dyDescent="0.3">
      <c r="C1229" s="852"/>
      <c r="D1229" s="853"/>
      <c r="E1229" s="854"/>
      <c r="F1229" s="854"/>
      <c r="G1229" s="855"/>
      <c r="H1229" s="856"/>
      <c r="I1229" s="855"/>
      <c r="J1229" s="855"/>
      <c r="K1229" s="857"/>
      <c r="L1229" s="858"/>
      <c r="M1229" s="859"/>
    </row>
    <row r="1230" spans="3:13" x14ac:dyDescent="0.3">
      <c r="C1230" s="852"/>
      <c r="D1230" s="853"/>
      <c r="E1230" s="854"/>
      <c r="F1230" s="854"/>
      <c r="G1230" s="855"/>
      <c r="H1230" s="856"/>
      <c r="I1230" s="855"/>
      <c r="J1230" s="855"/>
      <c r="K1230" s="857"/>
      <c r="L1230" s="858"/>
      <c r="M1230" s="859"/>
    </row>
    <row r="1231" spans="3:13" x14ac:dyDescent="0.3">
      <c r="C1231" s="852"/>
      <c r="D1231" s="853"/>
      <c r="E1231" s="854"/>
      <c r="F1231" s="854"/>
      <c r="G1231" s="855"/>
      <c r="H1231" s="856"/>
      <c r="I1231" s="855"/>
      <c r="J1231" s="855"/>
      <c r="K1231" s="857"/>
      <c r="L1231" s="858"/>
      <c r="M1231" s="859"/>
    </row>
    <row r="1232" spans="3:13" x14ac:dyDescent="0.3">
      <c r="C1232" s="852"/>
      <c r="D1232" s="853"/>
      <c r="E1232" s="854"/>
      <c r="F1232" s="854"/>
      <c r="G1232" s="855"/>
      <c r="H1232" s="856"/>
      <c r="I1232" s="855"/>
      <c r="J1232" s="855"/>
      <c r="K1232" s="857"/>
      <c r="L1232" s="858"/>
      <c r="M1232" s="859"/>
    </row>
    <row r="1233" spans="3:13" x14ac:dyDescent="0.3">
      <c r="C1233" s="852"/>
      <c r="D1233" s="853"/>
      <c r="E1233" s="854"/>
      <c r="F1233" s="854"/>
      <c r="G1233" s="855"/>
      <c r="H1233" s="856"/>
      <c r="I1233" s="855"/>
      <c r="J1233" s="855"/>
      <c r="K1233" s="857"/>
      <c r="L1233" s="858"/>
      <c r="M1233" s="859"/>
    </row>
    <row r="1234" spans="3:13" x14ac:dyDescent="0.3">
      <c r="C1234" s="852"/>
      <c r="D1234" s="853"/>
      <c r="E1234" s="854"/>
      <c r="F1234" s="854"/>
      <c r="G1234" s="855"/>
      <c r="H1234" s="856"/>
      <c r="I1234" s="855"/>
      <c r="J1234" s="855"/>
      <c r="K1234" s="857"/>
      <c r="L1234" s="858"/>
      <c r="M1234" s="859"/>
    </row>
    <row r="1235" spans="3:13" x14ac:dyDescent="0.3">
      <c r="C1235" s="852"/>
      <c r="D1235" s="853"/>
      <c r="E1235" s="854"/>
      <c r="F1235" s="854"/>
      <c r="G1235" s="855"/>
      <c r="H1235" s="856"/>
      <c r="I1235" s="855"/>
      <c r="J1235" s="855"/>
      <c r="K1235" s="857"/>
      <c r="L1235" s="858"/>
      <c r="M1235" s="859"/>
    </row>
    <row r="1236" spans="3:13" x14ac:dyDescent="0.3">
      <c r="C1236" s="852"/>
      <c r="D1236" s="853"/>
      <c r="E1236" s="854"/>
      <c r="F1236" s="854"/>
      <c r="G1236" s="855"/>
      <c r="H1236" s="856"/>
      <c r="I1236" s="855"/>
      <c r="J1236" s="855"/>
      <c r="K1236" s="857"/>
      <c r="L1236" s="858"/>
      <c r="M1236" s="859"/>
    </row>
    <row r="1237" spans="3:13" x14ac:dyDescent="0.3">
      <c r="C1237" s="852"/>
      <c r="D1237" s="853"/>
      <c r="E1237" s="854"/>
      <c r="F1237" s="854"/>
      <c r="G1237" s="855"/>
      <c r="H1237" s="856"/>
      <c r="I1237" s="855"/>
      <c r="J1237" s="855"/>
      <c r="K1237" s="857"/>
      <c r="L1237" s="858"/>
      <c r="M1237" s="859"/>
    </row>
    <row r="1238" spans="3:13" x14ac:dyDescent="0.3">
      <c r="C1238" s="852"/>
      <c r="D1238" s="853"/>
      <c r="E1238" s="854"/>
      <c r="F1238" s="854"/>
      <c r="G1238" s="855"/>
      <c r="H1238" s="856"/>
      <c r="I1238" s="855"/>
      <c r="J1238" s="855"/>
      <c r="K1238" s="857"/>
      <c r="L1238" s="858"/>
      <c r="M1238" s="859"/>
    </row>
    <row r="1239" spans="3:13" x14ac:dyDescent="0.3">
      <c r="C1239" s="852"/>
      <c r="D1239" s="853"/>
      <c r="E1239" s="854"/>
      <c r="F1239" s="854"/>
      <c r="G1239" s="855"/>
      <c r="H1239" s="856"/>
      <c r="I1239" s="855"/>
      <c r="J1239" s="855"/>
      <c r="K1239" s="857"/>
      <c r="L1239" s="858"/>
      <c r="M1239" s="859"/>
    </row>
    <row r="1240" spans="3:13" x14ac:dyDescent="0.3">
      <c r="C1240" s="852"/>
      <c r="D1240" s="853"/>
      <c r="E1240" s="854"/>
      <c r="F1240" s="854"/>
      <c r="G1240" s="855"/>
      <c r="H1240" s="856"/>
      <c r="I1240" s="855"/>
      <c r="J1240" s="855"/>
      <c r="K1240" s="857"/>
      <c r="L1240" s="858"/>
      <c r="M1240" s="859"/>
    </row>
    <row r="1241" spans="3:13" x14ac:dyDescent="0.3">
      <c r="C1241" s="852"/>
      <c r="D1241" s="853"/>
      <c r="E1241" s="854"/>
      <c r="F1241" s="854"/>
      <c r="G1241" s="855"/>
      <c r="H1241" s="856"/>
      <c r="I1241" s="855"/>
      <c r="J1241" s="855"/>
      <c r="K1241" s="857"/>
      <c r="L1241" s="858"/>
      <c r="M1241" s="859"/>
    </row>
    <row r="1242" spans="3:13" x14ac:dyDescent="0.3">
      <c r="C1242" s="852"/>
      <c r="D1242" s="853"/>
      <c r="E1242" s="854"/>
      <c r="F1242" s="854"/>
      <c r="G1242" s="855"/>
      <c r="H1242" s="856"/>
      <c r="I1242" s="855"/>
      <c r="J1242" s="855"/>
      <c r="K1242" s="857"/>
      <c r="L1242" s="858"/>
      <c r="M1242" s="859"/>
    </row>
    <row r="1243" spans="3:13" x14ac:dyDescent="0.3">
      <c r="C1243" s="852"/>
      <c r="D1243" s="853"/>
      <c r="E1243" s="854"/>
      <c r="F1243" s="854"/>
      <c r="G1243" s="855"/>
      <c r="H1243" s="856"/>
      <c r="I1243" s="855"/>
      <c r="J1243" s="855"/>
      <c r="K1243" s="857"/>
      <c r="L1243" s="858"/>
      <c r="M1243" s="859"/>
    </row>
    <row r="1244" spans="3:13" x14ac:dyDescent="0.3">
      <c r="C1244" s="852"/>
      <c r="D1244" s="853"/>
      <c r="E1244" s="854"/>
      <c r="F1244" s="854"/>
      <c r="G1244" s="855"/>
      <c r="H1244" s="856"/>
      <c r="I1244" s="855"/>
      <c r="J1244" s="855"/>
      <c r="K1244" s="857"/>
      <c r="L1244" s="858"/>
      <c r="M1244" s="859"/>
    </row>
    <row r="1245" spans="3:13" x14ac:dyDescent="0.3">
      <c r="C1245" s="852"/>
      <c r="D1245" s="853"/>
      <c r="E1245" s="854"/>
      <c r="F1245" s="854"/>
      <c r="G1245" s="855"/>
      <c r="H1245" s="856"/>
      <c r="I1245" s="855"/>
      <c r="J1245" s="855"/>
      <c r="K1245" s="857"/>
      <c r="L1245" s="858"/>
      <c r="M1245" s="859"/>
    </row>
    <row r="1246" spans="3:13" x14ac:dyDescent="0.3">
      <c r="C1246" s="852"/>
      <c r="D1246" s="853"/>
      <c r="E1246" s="854"/>
      <c r="F1246" s="854"/>
      <c r="G1246" s="855"/>
      <c r="H1246" s="856"/>
      <c r="I1246" s="855"/>
      <c r="J1246" s="855"/>
      <c r="K1246" s="857"/>
      <c r="L1246" s="858"/>
      <c r="M1246" s="859"/>
    </row>
    <row r="1247" spans="3:13" x14ac:dyDescent="0.3">
      <c r="C1247" s="852"/>
      <c r="D1247" s="853"/>
      <c r="E1247" s="854"/>
      <c r="F1247" s="854"/>
      <c r="G1247" s="855"/>
      <c r="H1247" s="856"/>
      <c r="I1247" s="855"/>
      <c r="J1247" s="855"/>
      <c r="K1247" s="857"/>
      <c r="L1247" s="858"/>
      <c r="M1247" s="859"/>
    </row>
    <row r="1248" spans="3:13" x14ac:dyDescent="0.3">
      <c r="C1248" s="852"/>
      <c r="D1248" s="853"/>
      <c r="E1248" s="854"/>
      <c r="F1248" s="854"/>
      <c r="G1248" s="855"/>
      <c r="H1248" s="856"/>
      <c r="I1248" s="855"/>
      <c r="J1248" s="855"/>
      <c r="K1248" s="857"/>
      <c r="L1248" s="858"/>
      <c r="M1248" s="859"/>
    </row>
    <row r="1249" spans="3:13" x14ac:dyDescent="0.3">
      <c r="C1249" s="852"/>
      <c r="D1249" s="853"/>
      <c r="E1249" s="854"/>
      <c r="F1249" s="854"/>
      <c r="G1249" s="855"/>
      <c r="H1249" s="856"/>
      <c r="I1249" s="855"/>
      <c r="J1249" s="855"/>
      <c r="K1249" s="857"/>
      <c r="L1249" s="858"/>
      <c r="M1249" s="859"/>
    </row>
    <row r="1250" spans="3:13" x14ac:dyDescent="0.3">
      <c r="C1250" s="852"/>
      <c r="D1250" s="853"/>
      <c r="E1250" s="854"/>
      <c r="F1250" s="854"/>
      <c r="G1250" s="855"/>
      <c r="H1250" s="856"/>
      <c r="I1250" s="855"/>
      <c r="J1250" s="855"/>
      <c r="K1250" s="857"/>
      <c r="L1250" s="858"/>
      <c r="M1250" s="859"/>
    </row>
    <row r="1251" spans="3:13" x14ac:dyDescent="0.3">
      <c r="C1251" s="852"/>
      <c r="D1251" s="853"/>
      <c r="E1251" s="854"/>
      <c r="F1251" s="854"/>
      <c r="G1251" s="855"/>
      <c r="H1251" s="856"/>
      <c r="I1251" s="855"/>
      <c r="J1251" s="855"/>
      <c r="K1251" s="857"/>
      <c r="L1251" s="858"/>
      <c r="M1251" s="859"/>
    </row>
    <row r="1252" spans="3:13" x14ac:dyDescent="0.3">
      <c r="C1252" s="852"/>
      <c r="D1252" s="853"/>
      <c r="E1252" s="854"/>
      <c r="F1252" s="854"/>
      <c r="G1252" s="855"/>
      <c r="H1252" s="856"/>
      <c r="I1252" s="855"/>
      <c r="J1252" s="855"/>
      <c r="K1252" s="857"/>
      <c r="L1252" s="858"/>
      <c r="M1252" s="859"/>
    </row>
    <row r="1253" spans="3:13" x14ac:dyDescent="0.3">
      <c r="C1253" s="852"/>
      <c r="D1253" s="853"/>
      <c r="E1253" s="854"/>
      <c r="F1253" s="854"/>
      <c r="G1253" s="855"/>
      <c r="H1253" s="856"/>
      <c r="I1253" s="855"/>
      <c r="J1253" s="855"/>
      <c r="K1253" s="857"/>
      <c r="L1253" s="858"/>
      <c r="M1253" s="859"/>
    </row>
    <row r="1254" spans="3:13" x14ac:dyDescent="0.3">
      <c r="C1254" s="852"/>
      <c r="D1254" s="853"/>
      <c r="E1254" s="854"/>
      <c r="F1254" s="854"/>
      <c r="G1254" s="855"/>
      <c r="H1254" s="856"/>
      <c r="I1254" s="855"/>
      <c r="J1254" s="855"/>
      <c r="K1254" s="857"/>
      <c r="L1254" s="858"/>
      <c r="M1254" s="859"/>
    </row>
    <row r="1255" spans="3:13" x14ac:dyDescent="0.3">
      <c r="C1255" s="852"/>
      <c r="D1255" s="853"/>
      <c r="E1255" s="854"/>
      <c r="F1255" s="854"/>
      <c r="G1255" s="855"/>
      <c r="H1255" s="856"/>
      <c r="I1255" s="855"/>
      <c r="J1255" s="855"/>
      <c r="K1255" s="857"/>
      <c r="L1255" s="858"/>
      <c r="M1255" s="859"/>
    </row>
    <row r="1256" spans="3:13" x14ac:dyDescent="0.3">
      <c r="C1256" s="852"/>
      <c r="D1256" s="853"/>
      <c r="E1256" s="854"/>
      <c r="F1256" s="854"/>
      <c r="G1256" s="855"/>
      <c r="H1256" s="856"/>
      <c r="I1256" s="855"/>
      <c r="J1256" s="855"/>
      <c r="K1256" s="857"/>
      <c r="L1256" s="858"/>
      <c r="M1256" s="859"/>
    </row>
    <row r="1257" spans="3:13" x14ac:dyDescent="0.3">
      <c r="C1257" s="852"/>
      <c r="D1257" s="853"/>
      <c r="E1257" s="854"/>
      <c r="F1257" s="854"/>
      <c r="G1257" s="855"/>
      <c r="H1257" s="856"/>
      <c r="I1257" s="855"/>
      <c r="J1257" s="855"/>
      <c r="K1257" s="857"/>
      <c r="L1257" s="858"/>
      <c r="M1257" s="859"/>
    </row>
    <row r="1258" spans="3:13" x14ac:dyDescent="0.3">
      <c r="C1258" s="852"/>
      <c r="D1258" s="853"/>
      <c r="E1258" s="854"/>
      <c r="F1258" s="854"/>
      <c r="G1258" s="855"/>
      <c r="H1258" s="856"/>
      <c r="I1258" s="855"/>
      <c r="J1258" s="855"/>
      <c r="K1258" s="857"/>
      <c r="L1258" s="858"/>
      <c r="M1258" s="859"/>
    </row>
    <row r="1259" spans="3:13" x14ac:dyDescent="0.3">
      <c r="C1259" s="852"/>
      <c r="D1259" s="853"/>
      <c r="E1259" s="854"/>
      <c r="F1259" s="854"/>
      <c r="G1259" s="855"/>
      <c r="H1259" s="856"/>
      <c r="I1259" s="855"/>
      <c r="J1259" s="855"/>
      <c r="K1259" s="857"/>
      <c r="L1259" s="858"/>
      <c r="M1259" s="859"/>
    </row>
    <row r="1260" spans="3:13" x14ac:dyDescent="0.3">
      <c r="C1260" s="852"/>
      <c r="D1260" s="853"/>
      <c r="E1260" s="854"/>
      <c r="F1260" s="854"/>
      <c r="G1260" s="855"/>
      <c r="H1260" s="856"/>
      <c r="I1260" s="855"/>
      <c r="J1260" s="855"/>
      <c r="K1260" s="857"/>
      <c r="L1260" s="858"/>
      <c r="M1260" s="859"/>
    </row>
    <row r="1261" spans="3:13" x14ac:dyDescent="0.3">
      <c r="C1261" s="852"/>
      <c r="D1261" s="853"/>
      <c r="E1261" s="854"/>
      <c r="F1261" s="854"/>
      <c r="G1261" s="855"/>
      <c r="H1261" s="856"/>
      <c r="I1261" s="855"/>
      <c r="J1261" s="855"/>
      <c r="K1261" s="857"/>
      <c r="L1261" s="858"/>
      <c r="M1261" s="859"/>
    </row>
    <row r="1262" spans="3:13" x14ac:dyDescent="0.3">
      <c r="C1262" s="852"/>
      <c r="D1262" s="853"/>
      <c r="E1262" s="854"/>
      <c r="F1262" s="854"/>
      <c r="G1262" s="855"/>
      <c r="H1262" s="856"/>
      <c r="I1262" s="855"/>
      <c r="J1262" s="855"/>
      <c r="K1262" s="857"/>
      <c r="L1262" s="858"/>
      <c r="M1262" s="859"/>
    </row>
    <row r="1263" spans="3:13" x14ac:dyDescent="0.3">
      <c r="C1263" s="852"/>
      <c r="D1263" s="853"/>
      <c r="E1263" s="854"/>
      <c r="F1263" s="854"/>
      <c r="G1263" s="855"/>
      <c r="H1263" s="856"/>
      <c r="I1263" s="855"/>
      <c r="J1263" s="855"/>
      <c r="K1263" s="857"/>
      <c r="L1263" s="858"/>
      <c r="M1263" s="859"/>
    </row>
    <row r="1264" spans="3:13" x14ac:dyDescent="0.3">
      <c r="C1264" s="852"/>
      <c r="D1264" s="853"/>
      <c r="E1264" s="854"/>
      <c r="F1264" s="854"/>
      <c r="G1264" s="855"/>
      <c r="H1264" s="856"/>
      <c r="I1264" s="855"/>
      <c r="J1264" s="855"/>
      <c r="K1264" s="857"/>
      <c r="L1264" s="858"/>
      <c r="M1264" s="859"/>
    </row>
    <row r="1265" spans="3:13" x14ac:dyDescent="0.3">
      <c r="C1265" s="852"/>
      <c r="D1265" s="853"/>
      <c r="E1265" s="854"/>
      <c r="F1265" s="854"/>
      <c r="G1265" s="855"/>
      <c r="H1265" s="856"/>
      <c r="I1265" s="855"/>
      <c r="J1265" s="855"/>
      <c r="K1265" s="857"/>
      <c r="L1265" s="858"/>
      <c r="M1265" s="859"/>
    </row>
    <row r="1266" spans="3:13" x14ac:dyDescent="0.3">
      <c r="C1266" s="852"/>
      <c r="D1266" s="853"/>
      <c r="E1266" s="854"/>
      <c r="F1266" s="854"/>
      <c r="G1266" s="855"/>
      <c r="H1266" s="856"/>
      <c r="I1266" s="855"/>
      <c r="J1266" s="855"/>
      <c r="K1266" s="857"/>
      <c r="L1266" s="858"/>
      <c r="M1266" s="859"/>
    </row>
    <row r="1267" spans="3:13" x14ac:dyDescent="0.3">
      <c r="C1267" s="852"/>
      <c r="D1267" s="853"/>
      <c r="E1267" s="854"/>
      <c r="F1267" s="854"/>
      <c r="G1267" s="855"/>
      <c r="H1267" s="856"/>
      <c r="I1267" s="855"/>
      <c r="J1267" s="855"/>
      <c r="K1267" s="857"/>
      <c r="L1267" s="858"/>
      <c r="M1267" s="859"/>
    </row>
    <row r="1268" spans="3:13" x14ac:dyDescent="0.3">
      <c r="C1268" s="852"/>
      <c r="D1268" s="853"/>
      <c r="E1268" s="854"/>
      <c r="F1268" s="854"/>
      <c r="G1268" s="855"/>
      <c r="H1268" s="856"/>
      <c r="I1268" s="855"/>
      <c r="J1268" s="855"/>
      <c r="K1268" s="857"/>
      <c r="L1268" s="858"/>
      <c r="M1268" s="859"/>
    </row>
    <row r="1269" spans="3:13" x14ac:dyDescent="0.3">
      <c r="C1269" s="852"/>
      <c r="D1269" s="853"/>
      <c r="E1269" s="854"/>
      <c r="F1269" s="854"/>
      <c r="G1269" s="855"/>
      <c r="H1269" s="856"/>
      <c r="I1269" s="855"/>
      <c r="J1269" s="855"/>
      <c r="K1269" s="857"/>
      <c r="L1269" s="858"/>
      <c r="M1269" s="859"/>
    </row>
    <row r="1270" spans="3:13" x14ac:dyDescent="0.3">
      <c r="C1270" s="852"/>
      <c r="D1270" s="853"/>
      <c r="E1270" s="854"/>
      <c r="F1270" s="854"/>
      <c r="G1270" s="855"/>
      <c r="H1270" s="856"/>
      <c r="I1270" s="855"/>
      <c r="J1270" s="855"/>
      <c r="K1270" s="857"/>
      <c r="L1270" s="858"/>
      <c r="M1270" s="859"/>
    </row>
    <row r="1271" spans="3:13" x14ac:dyDescent="0.3">
      <c r="C1271" s="852"/>
      <c r="D1271" s="853"/>
      <c r="E1271" s="854"/>
      <c r="F1271" s="854"/>
      <c r="G1271" s="855"/>
      <c r="H1271" s="856"/>
      <c r="I1271" s="855"/>
      <c r="J1271" s="855"/>
      <c r="K1271" s="857"/>
      <c r="L1271" s="858"/>
      <c r="M1271" s="859"/>
    </row>
    <row r="1272" spans="3:13" x14ac:dyDescent="0.3">
      <c r="C1272" s="852"/>
      <c r="D1272" s="853"/>
      <c r="E1272" s="854"/>
      <c r="F1272" s="854"/>
      <c r="G1272" s="855"/>
      <c r="H1272" s="856"/>
      <c r="I1272" s="855"/>
      <c r="J1272" s="855"/>
      <c r="K1272" s="857"/>
      <c r="L1272" s="858"/>
      <c r="M1272" s="859"/>
    </row>
    <row r="1273" spans="3:13" x14ac:dyDescent="0.3">
      <c r="C1273" s="852"/>
      <c r="D1273" s="853"/>
      <c r="E1273" s="854"/>
      <c r="F1273" s="854"/>
      <c r="G1273" s="855"/>
      <c r="H1273" s="856"/>
      <c r="I1273" s="855"/>
      <c r="J1273" s="855"/>
      <c r="K1273" s="857"/>
      <c r="L1273" s="858"/>
      <c r="M1273" s="859"/>
    </row>
    <row r="1274" spans="3:13" x14ac:dyDescent="0.3">
      <c r="C1274" s="852"/>
      <c r="D1274" s="853"/>
      <c r="E1274" s="854"/>
      <c r="F1274" s="854"/>
      <c r="G1274" s="855"/>
      <c r="H1274" s="856"/>
      <c r="I1274" s="855"/>
      <c r="J1274" s="855"/>
      <c r="K1274" s="857"/>
      <c r="L1274" s="858"/>
      <c r="M1274" s="859"/>
    </row>
    <row r="1275" spans="3:13" x14ac:dyDescent="0.3">
      <c r="C1275" s="852"/>
      <c r="D1275" s="853"/>
      <c r="E1275" s="854"/>
      <c r="F1275" s="854"/>
      <c r="G1275" s="855"/>
      <c r="H1275" s="856"/>
      <c r="I1275" s="855"/>
      <c r="J1275" s="855"/>
      <c r="K1275" s="857"/>
      <c r="L1275" s="858"/>
      <c r="M1275" s="859"/>
    </row>
    <row r="1276" spans="3:13" x14ac:dyDescent="0.3">
      <c r="C1276" s="852"/>
      <c r="D1276" s="853"/>
      <c r="E1276" s="854"/>
      <c r="F1276" s="854"/>
      <c r="G1276" s="855"/>
      <c r="H1276" s="856"/>
      <c r="I1276" s="855"/>
      <c r="J1276" s="855"/>
      <c r="K1276" s="857"/>
      <c r="L1276" s="858"/>
      <c r="M1276" s="859"/>
    </row>
    <row r="1277" spans="3:13" x14ac:dyDescent="0.3">
      <c r="C1277" s="852"/>
      <c r="D1277" s="853"/>
      <c r="E1277" s="854"/>
      <c r="F1277" s="854"/>
      <c r="G1277" s="855"/>
      <c r="H1277" s="856"/>
      <c r="I1277" s="855"/>
      <c r="J1277" s="855"/>
      <c r="K1277" s="857"/>
      <c r="L1277" s="858"/>
      <c r="M1277" s="859"/>
    </row>
    <row r="1278" spans="3:13" x14ac:dyDescent="0.3">
      <c r="C1278" s="852"/>
      <c r="D1278" s="853"/>
      <c r="E1278" s="854"/>
      <c r="F1278" s="854"/>
      <c r="G1278" s="855"/>
      <c r="H1278" s="856"/>
      <c r="I1278" s="855"/>
      <c r="J1278" s="855"/>
      <c r="K1278" s="857"/>
      <c r="L1278" s="858"/>
      <c r="M1278" s="859"/>
    </row>
    <row r="1279" spans="3:13" x14ac:dyDescent="0.3">
      <c r="C1279" s="852"/>
      <c r="D1279" s="853"/>
      <c r="E1279" s="854"/>
      <c r="F1279" s="854"/>
      <c r="G1279" s="855"/>
      <c r="H1279" s="856"/>
      <c r="I1279" s="855"/>
      <c r="J1279" s="855"/>
      <c r="K1279" s="857"/>
      <c r="L1279" s="858"/>
      <c r="M1279" s="859"/>
    </row>
    <row r="1280" spans="3:13" x14ac:dyDescent="0.3">
      <c r="C1280" s="852"/>
      <c r="D1280" s="853"/>
      <c r="E1280" s="854"/>
      <c r="F1280" s="854"/>
      <c r="G1280" s="855"/>
      <c r="H1280" s="856"/>
      <c r="I1280" s="855"/>
      <c r="J1280" s="855"/>
      <c r="K1280" s="857"/>
      <c r="L1280" s="858"/>
      <c r="M1280" s="859"/>
    </row>
    <row r="1281" spans="3:13" x14ac:dyDescent="0.3">
      <c r="C1281" s="852"/>
      <c r="D1281" s="853"/>
      <c r="E1281" s="854"/>
      <c r="F1281" s="854"/>
      <c r="G1281" s="855"/>
      <c r="H1281" s="856"/>
      <c r="I1281" s="855"/>
      <c r="J1281" s="855"/>
      <c r="K1281" s="857"/>
      <c r="L1281" s="858"/>
      <c r="M1281" s="859"/>
    </row>
    <row r="1282" spans="3:13" x14ac:dyDescent="0.3">
      <c r="C1282" s="852"/>
      <c r="D1282" s="853"/>
      <c r="E1282" s="854"/>
      <c r="F1282" s="854"/>
      <c r="G1282" s="855"/>
      <c r="H1282" s="856"/>
      <c r="I1282" s="855"/>
      <c r="J1282" s="855"/>
      <c r="K1282" s="857"/>
      <c r="L1282" s="858"/>
      <c r="M1282" s="859"/>
    </row>
    <row r="1283" spans="3:13" x14ac:dyDescent="0.3">
      <c r="C1283" s="852"/>
      <c r="D1283" s="853"/>
      <c r="E1283" s="854"/>
      <c r="F1283" s="854"/>
      <c r="G1283" s="855"/>
      <c r="H1283" s="856"/>
      <c r="I1283" s="855"/>
      <c r="J1283" s="855"/>
      <c r="K1283" s="857"/>
      <c r="L1283" s="858"/>
      <c r="M1283" s="859"/>
    </row>
    <row r="1284" spans="3:13" x14ac:dyDescent="0.3">
      <c r="C1284" s="852"/>
      <c r="D1284" s="853"/>
      <c r="E1284" s="854"/>
      <c r="F1284" s="854"/>
      <c r="G1284" s="855"/>
      <c r="H1284" s="856"/>
      <c r="I1284" s="855"/>
      <c r="J1284" s="855"/>
      <c r="K1284" s="857"/>
      <c r="L1284" s="858"/>
      <c r="M1284" s="859"/>
    </row>
    <row r="1285" spans="3:13" x14ac:dyDescent="0.3">
      <c r="C1285" s="852"/>
      <c r="D1285" s="853"/>
      <c r="E1285" s="854"/>
      <c r="F1285" s="854"/>
      <c r="G1285" s="855"/>
      <c r="H1285" s="856"/>
      <c r="I1285" s="855"/>
      <c r="J1285" s="855"/>
      <c r="K1285" s="857"/>
      <c r="L1285" s="858"/>
      <c r="M1285" s="859"/>
    </row>
    <row r="1286" spans="3:13" x14ac:dyDescent="0.3">
      <c r="C1286" s="852"/>
      <c r="D1286" s="853"/>
      <c r="E1286" s="854"/>
      <c r="F1286" s="854"/>
      <c r="G1286" s="855"/>
      <c r="H1286" s="856"/>
      <c r="I1286" s="855"/>
      <c r="J1286" s="855"/>
      <c r="K1286" s="857"/>
      <c r="L1286" s="858"/>
      <c r="M1286" s="859"/>
    </row>
    <row r="1287" spans="3:13" x14ac:dyDescent="0.3">
      <c r="C1287" s="852"/>
      <c r="D1287" s="853"/>
      <c r="E1287" s="854"/>
      <c r="F1287" s="854"/>
      <c r="G1287" s="855"/>
      <c r="H1287" s="856"/>
      <c r="I1287" s="855"/>
      <c r="J1287" s="855"/>
      <c r="K1287" s="857"/>
      <c r="L1287" s="858"/>
      <c r="M1287" s="859"/>
    </row>
    <row r="1288" spans="3:13" x14ac:dyDescent="0.3">
      <c r="C1288" s="852"/>
      <c r="D1288" s="853"/>
      <c r="E1288" s="854"/>
      <c r="F1288" s="854"/>
      <c r="G1288" s="855"/>
      <c r="H1288" s="856"/>
      <c r="I1288" s="855"/>
      <c r="J1288" s="855"/>
      <c r="K1288" s="857"/>
      <c r="L1288" s="858"/>
      <c r="M1288" s="859"/>
    </row>
    <row r="1289" spans="3:13" x14ac:dyDescent="0.3">
      <c r="C1289" s="852"/>
      <c r="D1289" s="853"/>
      <c r="E1289" s="854"/>
      <c r="F1289" s="854"/>
      <c r="G1289" s="855"/>
      <c r="H1289" s="856"/>
      <c r="I1289" s="855"/>
      <c r="J1289" s="855"/>
      <c r="K1289" s="857"/>
      <c r="L1289" s="858"/>
      <c r="M1289" s="859"/>
    </row>
    <row r="1290" spans="3:13" x14ac:dyDescent="0.3">
      <c r="C1290" s="852"/>
      <c r="D1290" s="853"/>
      <c r="E1290" s="854"/>
      <c r="F1290" s="854"/>
      <c r="G1290" s="855"/>
      <c r="H1290" s="856"/>
      <c r="I1290" s="855"/>
      <c r="J1290" s="855"/>
      <c r="K1290" s="857"/>
      <c r="L1290" s="858"/>
      <c r="M1290" s="859"/>
    </row>
    <row r="1291" spans="3:13" x14ac:dyDescent="0.3">
      <c r="C1291" s="852"/>
      <c r="D1291" s="853"/>
      <c r="E1291" s="854"/>
      <c r="F1291" s="854"/>
      <c r="G1291" s="855"/>
      <c r="H1291" s="856"/>
      <c r="I1291" s="855"/>
      <c r="J1291" s="855"/>
      <c r="K1291" s="857"/>
      <c r="L1291" s="858"/>
      <c r="M1291" s="859"/>
    </row>
    <row r="1292" spans="3:13" x14ac:dyDescent="0.3">
      <c r="C1292" s="852"/>
      <c r="D1292" s="853"/>
      <c r="E1292" s="854"/>
      <c r="F1292" s="854"/>
      <c r="G1292" s="855"/>
      <c r="H1292" s="856"/>
      <c r="I1292" s="855"/>
      <c r="J1292" s="855"/>
      <c r="K1292" s="857"/>
      <c r="L1292" s="858"/>
      <c r="M1292" s="859"/>
    </row>
    <row r="1293" spans="3:13" x14ac:dyDescent="0.3">
      <c r="C1293" s="852"/>
      <c r="D1293" s="853"/>
      <c r="E1293" s="854"/>
      <c r="F1293" s="854"/>
      <c r="G1293" s="855"/>
      <c r="H1293" s="856"/>
      <c r="I1293" s="855"/>
      <c r="J1293" s="855"/>
      <c r="K1293" s="857"/>
      <c r="L1293" s="858"/>
      <c r="M1293" s="859"/>
    </row>
    <row r="1294" spans="3:13" x14ac:dyDescent="0.3">
      <c r="C1294" s="852"/>
      <c r="D1294" s="853"/>
      <c r="E1294" s="854"/>
      <c r="F1294" s="854"/>
      <c r="G1294" s="855"/>
      <c r="H1294" s="856"/>
      <c r="I1294" s="855"/>
      <c r="J1294" s="855"/>
      <c r="K1294" s="857"/>
      <c r="L1294" s="858"/>
      <c r="M1294" s="859"/>
    </row>
    <row r="1295" spans="3:13" x14ac:dyDescent="0.3">
      <c r="C1295" s="852"/>
      <c r="D1295" s="853"/>
      <c r="E1295" s="854"/>
      <c r="F1295" s="854"/>
      <c r="G1295" s="855"/>
      <c r="H1295" s="856"/>
      <c r="I1295" s="855"/>
      <c r="J1295" s="855"/>
      <c r="K1295" s="857"/>
      <c r="L1295" s="858"/>
      <c r="M1295" s="859"/>
    </row>
    <row r="1296" spans="3:13" x14ac:dyDescent="0.3">
      <c r="C1296" s="852"/>
      <c r="D1296" s="853"/>
      <c r="E1296" s="854"/>
      <c r="F1296" s="854"/>
      <c r="G1296" s="855"/>
      <c r="H1296" s="856"/>
      <c r="I1296" s="855"/>
      <c r="J1296" s="855"/>
      <c r="K1296" s="857"/>
      <c r="L1296" s="858"/>
      <c r="M1296" s="859"/>
    </row>
    <row r="1297" spans="3:13" x14ac:dyDescent="0.3">
      <c r="C1297" s="852"/>
      <c r="D1297" s="853"/>
      <c r="E1297" s="854"/>
      <c r="F1297" s="854"/>
      <c r="G1297" s="855"/>
      <c r="H1297" s="856"/>
      <c r="I1297" s="855"/>
      <c r="J1297" s="855"/>
      <c r="K1297" s="857"/>
      <c r="L1297" s="858"/>
      <c r="M1297" s="859"/>
    </row>
    <row r="1298" spans="3:13" x14ac:dyDescent="0.3">
      <c r="C1298" s="852"/>
      <c r="D1298" s="853"/>
      <c r="E1298" s="854"/>
      <c r="F1298" s="854"/>
      <c r="G1298" s="855"/>
      <c r="H1298" s="856"/>
      <c r="I1298" s="855"/>
      <c r="J1298" s="855"/>
      <c r="K1298" s="857"/>
      <c r="L1298" s="858"/>
      <c r="M1298" s="859"/>
    </row>
    <row r="1299" spans="3:13" x14ac:dyDescent="0.3">
      <c r="C1299" s="852"/>
      <c r="D1299" s="853"/>
      <c r="E1299" s="854"/>
      <c r="F1299" s="854"/>
      <c r="G1299" s="855"/>
      <c r="H1299" s="856"/>
      <c r="I1299" s="855"/>
      <c r="J1299" s="855"/>
      <c r="K1299" s="857"/>
      <c r="L1299" s="858"/>
      <c r="M1299" s="859"/>
    </row>
    <row r="1300" spans="3:13" x14ac:dyDescent="0.3">
      <c r="C1300" s="852"/>
      <c r="D1300" s="853"/>
      <c r="E1300" s="854"/>
      <c r="F1300" s="854"/>
      <c r="G1300" s="855"/>
      <c r="H1300" s="856"/>
      <c r="I1300" s="855"/>
      <c r="J1300" s="855"/>
      <c r="K1300" s="857"/>
      <c r="L1300" s="858"/>
      <c r="M1300" s="859"/>
    </row>
    <row r="1301" spans="3:13" x14ac:dyDescent="0.3">
      <c r="C1301" s="852"/>
      <c r="D1301" s="853"/>
      <c r="E1301" s="854"/>
      <c r="F1301" s="854"/>
      <c r="G1301" s="855"/>
      <c r="H1301" s="856"/>
      <c r="I1301" s="855"/>
      <c r="J1301" s="855"/>
      <c r="K1301" s="857"/>
      <c r="L1301" s="858"/>
      <c r="M1301" s="859"/>
    </row>
    <row r="1302" spans="3:13" x14ac:dyDescent="0.3">
      <c r="C1302" s="852"/>
      <c r="D1302" s="853"/>
      <c r="E1302" s="854"/>
      <c r="F1302" s="854"/>
      <c r="G1302" s="855"/>
      <c r="H1302" s="856"/>
      <c r="I1302" s="855"/>
      <c r="J1302" s="855"/>
      <c r="K1302" s="857"/>
      <c r="L1302" s="858"/>
      <c r="M1302" s="859"/>
    </row>
    <row r="1303" spans="3:13" x14ac:dyDescent="0.3">
      <c r="C1303" s="852"/>
      <c r="D1303" s="853"/>
      <c r="E1303" s="854"/>
      <c r="F1303" s="854"/>
      <c r="G1303" s="855"/>
      <c r="H1303" s="856"/>
      <c r="I1303" s="855"/>
      <c r="J1303" s="855"/>
      <c r="K1303" s="857"/>
      <c r="L1303" s="858"/>
      <c r="M1303" s="859"/>
    </row>
    <row r="1304" spans="3:13" x14ac:dyDescent="0.3">
      <c r="C1304" s="852"/>
      <c r="D1304" s="853"/>
      <c r="E1304" s="854"/>
      <c r="F1304" s="854"/>
      <c r="G1304" s="855"/>
      <c r="H1304" s="856"/>
      <c r="I1304" s="855"/>
      <c r="J1304" s="855"/>
      <c r="K1304" s="857"/>
      <c r="L1304" s="858"/>
      <c r="M1304" s="859"/>
    </row>
    <row r="1305" spans="3:13" x14ac:dyDescent="0.3">
      <c r="C1305" s="852"/>
      <c r="D1305" s="853"/>
      <c r="E1305" s="854"/>
      <c r="F1305" s="854"/>
      <c r="G1305" s="855"/>
      <c r="H1305" s="856"/>
      <c r="I1305" s="855"/>
      <c r="J1305" s="855"/>
      <c r="K1305" s="857"/>
      <c r="L1305" s="858"/>
      <c r="M1305" s="859"/>
    </row>
    <row r="1306" spans="3:13" x14ac:dyDescent="0.3">
      <c r="C1306" s="852"/>
      <c r="D1306" s="853"/>
      <c r="E1306" s="854"/>
      <c r="F1306" s="854"/>
      <c r="G1306" s="855"/>
      <c r="H1306" s="856"/>
      <c r="I1306" s="855"/>
      <c r="J1306" s="855"/>
      <c r="K1306" s="857"/>
      <c r="L1306" s="858"/>
      <c r="M1306" s="859"/>
    </row>
    <row r="1307" spans="3:13" x14ac:dyDescent="0.3">
      <c r="C1307" s="852"/>
      <c r="D1307" s="853"/>
      <c r="E1307" s="854"/>
      <c r="F1307" s="854"/>
      <c r="G1307" s="855"/>
      <c r="H1307" s="856"/>
      <c r="I1307" s="855"/>
      <c r="J1307" s="855"/>
      <c r="K1307" s="857"/>
      <c r="L1307" s="858"/>
      <c r="M1307" s="859"/>
    </row>
    <row r="1308" spans="3:13" x14ac:dyDescent="0.3">
      <c r="C1308" s="852"/>
      <c r="D1308" s="853"/>
      <c r="E1308" s="854"/>
      <c r="F1308" s="854"/>
      <c r="G1308" s="855"/>
      <c r="H1308" s="856"/>
      <c r="I1308" s="855"/>
      <c r="J1308" s="855"/>
      <c r="K1308" s="857"/>
      <c r="L1308" s="858"/>
      <c r="M1308" s="859"/>
    </row>
    <row r="1309" spans="3:13" x14ac:dyDescent="0.3">
      <c r="C1309" s="852"/>
      <c r="D1309" s="853"/>
      <c r="E1309" s="854"/>
      <c r="F1309" s="854"/>
      <c r="G1309" s="855"/>
      <c r="H1309" s="856"/>
      <c r="I1309" s="855"/>
      <c r="J1309" s="855"/>
      <c r="K1309" s="857"/>
      <c r="L1309" s="858"/>
      <c r="M1309" s="859"/>
    </row>
    <row r="1310" spans="3:13" x14ac:dyDescent="0.3">
      <c r="C1310" s="852"/>
      <c r="D1310" s="853"/>
      <c r="E1310" s="854"/>
      <c r="F1310" s="854"/>
      <c r="G1310" s="855"/>
      <c r="H1310" s="856"/>
      <c r="I1310" s="855"/>
      <c r="J1310" s="855"/>
      <c r="K1310" s="857"/>
      <c r="L1310" s="858"/>
      <c r="M1310" s="859"/>
    </row>
    <row r="1311" spans="3:13" x14ac:dyDescent="0.3">
      <c r="C1311" s="852"/>
      <c r="D1311" s="853"/>
      <c r="E1311" s="854"/>
      <c r="F1311" s="854"/>
      <c r="G1311" s="855"/>
      <c r="H1311" s="856"/>
      <c r="I1311" s="855"/>
      <c r="J1311" s="855"/>
      <c r="K1311" s="857"/>
      <c r="L1311" s="858"/>
      <c r="M1311" s="859"/>
    </row>
    <row r="1312" spans="3:13" x14ac:dyDescent="0.3">
      <c r="C1312" s="852"/>
      <c r="D1312" s="853"/>
      <c r="E1312" s="854"/>
      <c r="F1312" s="854"/>
      <c r="G1312" s="855"/>
      <c r="H1312" s="856"/>
      <c r="I1312" s="855"/>
      <c r="J1312" s="855"/>
      <c r="K1312" s="857"/>
      <c r="L1312" s="858"/>
      <c r="M1312" s="859"/>
    </row>
    <row r="1313" spans="3:13" x14ac:dyDescent="0.3">
      <c r="C1313" s="852"/>
      <c r="D1313" s="853"/>
      <c r="E1313" s="854"/>
      <c r="F1313" s="854"/>
      <c r="G1313" s="855"/>
      <c r="H1313" s="856"/>
      <c r="I1313" s="855"/>
      <c r="J1313" s="855"/>
      <c r="K1313" s="857"/>
      <c r="L1313" s="858"/>
      <c r="M1313" s="859"/>
    </row>
    <row r="1314" spans="3:13" x14ac:dyDescent="0.3">
      <c r="C1314" s="852"/>
      <c r="D1314" s="853"/>
      <c r="E1314" s="854"/>
      <c r="F1314" s="854"/>
      <c r="G1314" s="855"/>
      <c r="H1314" s="856"/>
      <c r="I1314" s="855"/>
      <c r="J1314" s="855"/>
      <c r="K1314" s="857"/>
      <c r="L1314" s="858"/>
      <c r="M1314" s="859"/>
    </row>
    <row r="1315" spans="3:13" x14ac:dyDescent="0.3">
      <c r="C1315" s="852"/>
      <c r="D1315" s="853"/>
      <c r="E1315" s="854"/>
      <c r="F1315" s="854"/>
      <c r="G1315" s="855"/>
      <c r="H1315" s="856"/>
      <c r="I1315" s="855"/>
      <c r="J1315" s="855"/>
      <c r="K1315" s="857"/>
      <c r="L1315" s="858"/>
      <c r="M1315" s="859"/>
    </row>
    <row r="1316" spans="3:13" x14ac:dyDescent="0.3">
      <c r="C1316" s="852"/>
      <c r="D1316" s="853"/>
      <c r="E1316" s="854"/>
      <c r="F1316" s="854"/>
      <c r="G1316" s="855"/>
      <c r="H1316" s="856"/>
      <c r="I1316" s="855"/>
      <c r="J1316" s="855"/>
      <c r="K1316" s="857"/>
      <c r="L1316" s="858"/>
      <c r="M1316" s="859"/>
    </row>
    <row r="1317" spans="3:13" x14ac:dyDescent="0.3">
      <c r="C1317" s="852"/>
      <c r="D1317" s="853"/>
      <c r="E1317" s="854"/>
      <c r="F1317" s="854"/>
      <c r="G1317" s="855"/>
      <c r="H1317" s="856"/>
      <c r="I1317" s="855"/>
      <c r="J1317" s="855"/>
      <c r="K1317" s="857"/>
      <c r="L1317" s="858"/>
      <c r="M1317" s="859"/>
    </row>
    <row r="1318" spans="3:13" x14ac:dyDescent="0.3">
      <c r="C1318" s="852"/>
      <c r="D1318" s="853"/>
      <c r="E1318" s="854"/>
      <c r="F1318" s="854"/>
      <c r="G1318" s="855"/>
      <c r="H1318" s="856"/>
      <c r="I1318" s="855"/>
      <c r="J1318" s="855"/>
      <c r="K1318" s="857"/>
      <c r="L1318" s="858"/>
      <c r="M1318" s="859"/>
    </row>
    <row r="1319" spans="3:13" x14ac:dyDescent="0.3">
      <c r="C1319" s="852"/>
      <c r="D1319" s="853"/>
      <c r="E1319" s="854"/>
      <c r="F1319" s="854"/>
      <c r="G1319" s="855"/>
      <c r="H1319" s="856"/>
      <c r="I1319" s="855"/>
      <c r="J1319" s="855"/>
      <c r="K1319" s="857"/>
      <c r="L1319" s="858"/>
      <c r="M1319" s="859"/>
    </row>
    <row r="1320" spans="3:13" x14ac:dyDescent="0.3">
      <c r="C1320" s="852"/>
      <c r="D1320" s="853"/>
      <c r="E1320" s="854"/>
      <c r="F1320" s="854"/>
      <c r="G1320" s="855"/>
      <c r="H1320" s="856"/>
      <c r="I1320" s="855"/>
      <c r="J1320" s="855"/>
      <c r="K1320" s="857"/>
      <c r="L1320" s="858"/>
      <c r="M1320" s="859"/>
    </row>
    <row r="1321" spans="3:13" x14ac:dyDescent="0.3">
      <c r="C1321" s="852"/>
      <c r="D1321" s="853"/>
      <c r="E1321" s="854"/>
      <c r="F1321" s="854"/>
      <c r="G1321" s="855"/>
      <c r="H1321" s="856"/>
      <c r="I1321" s="855"/>
      <c r="J1321" s="855"/>
      <c r="K1321" s="857"/>
      <c r="L1321" s="858"/>
      <c r="M1321" s="859"/>
    </row>
    <row r="1322" spans="3:13" x14ac:dyDescent="0.3">
      <c r="C1322" s="852"/>
      <c r="D1322" s="853"/>
      <c r="E1322" s="854"/>
      <c r="F1322" s="854"/>
      <c r="G1322" s="855"/>
      <c r="H1322" s="856"/>
      <c r="I1322" s="855"/>
      <c r="J1322" s="855"/>
      <c r="K1322" s="857"/>
      <c r="L1322" s="858"/>
      <c r="M1322" s="859"/>
    </row>
    <row r="1323" spans="3:13" x14ac:dyDescent="0.3">
      <c r="C1323" s="852"/>
      <c r="D1323" s="853"/>
      <c r="E1323" s="854"/>
      <c r="F1323" s="854"/>
      <c r="G1323" s="855"/>
      <c r="H1323" s="856"/>
      <c r="I1323" s="855"/>
      <c r="J1323" s="855"/>
      <c r="K1323" s="857"/>
      <c r="L1323" s="858"/>
      <c r="M1323" s="859"/>
    </row>
    <row r="1324" spans="3:13" x14ac:dyDescent="0.3">
      <c r="C1324" s="852"/>
      <c r="D1324" s="853"/>
      <c r="E1324" s="854"/>
      <c r="F1324" s="854"/>
      <c r="G1324" s="855"/>
      <c r="H1324" s="856"/>
      <c r="I1324" s="855"/>
      <c r="J1324" s="855"/>
      <c r="K1324" s="857"/>
      <c r="L1324" s="858"/>
      <c r="M1324" s="859"/>
    </row>
    <row r="1325" spans="3:13" x14ac:dyDescent="0.3">
      <c r="C1325" s="852"/>
      <c r="D1325" s="853"/>
      <c r="E1325" s="854"/>
      <c r="F1325" s="854"/>
      <c r="G1325" s="855"/>
      <c r="H1325" s="856"/>
      <c r="I1325" s="855"/>
      <c r="J1325" s="855"/>
      <c r="K1325" s="857"/>
      <c r="L1325" s="858"/>
      <c r="M1325" s="859"/>
    </row>
    <row r="1326" spans="3:13" x14ac:dyDescent="0.3">
      <c r="C1326" s="852"/>
      <c r="D1326" s="853"/>
      <c r="E1326" s="854"/>
      <c r="F1326" s="854"/>
      <c r="G1326" s="855"/>
      <c r="H1326" s="856"/>
      <c r="I1326" s="855"/>
      <c r="J1326" s="855"/>
      <c r="K1326" s="857"/>
      <c r="L1326" s="858"/>
      <c r="M1326" s="859"/>
    </row>
    <row r="1327" spans="3:13" x14ac:dyDescent="0.3">
      <c r="C1327" s="852"/>
      <c r="D1327" s="853"/>
      <c r="E1327" s="854"/>
      <c r="F1327" s="854"/>
      <c r="G1327" s="855"/>
      <c r="H1327" s="856"/>
      <c r="I1327" s="855"/>
      <c r="J1327" s="855"/>
      <c r="K1327" s="857"/>
      <c r="L1327" s="858"/>
      <c r="M1327" s="859"/>
    </row>
    <row r="1328" spans="3:13" x14ac:dyDescent="0.3">
      <c r="C1328" s="852"/>
      <c r="D1328" s="853"/>
      <c r="E1328" s="854"/>
      <c r="F1328" s="854"/>
      <c r="G1328" s="855"/>
      <c r="H1328" s="856"/>
      <c r="I1328" s="855"/>
      <c r="J1328" s="855"/>
      <c r="K1328" s="857"/>
      <c r="L1328" s="858"/>
      <c r="M1328" s="859"/>
    </row>
    <row r="1329" spans="3:13" x14ac:dyDescent="0.3">
      <c r="C1329" s="852"/>
      <c r="D1329" s="853"/>
      <c r="E1329" s="854"/>
      <c r="F1329" s="854"/>
      <c r="G1329" s="855"/>
      <c r="H1329" s="856"/>
      <c r="I1329" s="855"/>
      <c r="J1329" s="855"/>
      <c r="K1329" s="857"/>
      <c r="L1329" s="858"/>
      <c r="M1329" s="859"/>
    </row>
    <row r="1330" spans="3:13" x14ac:dyDescent="0.3">
      <c r="C1330" s="852"/>
      <c r="D1330" s="853"/>
      <c r="E1330" s="854"/>
      <c r="F1330" s="854"/>
      <c r="G1330" s="855"/>
      <c r="H1330" s="856"/>
      <c r="I1330" s="855"/>
      <c r="J1330" s="855"/>
      <c r="K1330" s="857"/>
      <c r="L1330" s="858"/>
      <c r="M1330" s="859"/>
    </row>
    <row r="1331" spans="3:13" x14ac:dyDescent="0.3">
      <c r="C1331" s="852"/>
      <c r="D1331" s="853"/>
      <c r="E1331" s="854"/>
      <c r="F1331" s="854"/>
      <c r="G1331" s="855"/>
      <c r="H1331" s="856"/>
      <c r="I1331" s="855"/>
      <c r="J1331" s="855"/>
      <c r="K1331" s="857"/>
      <c r="L1331" s="858"/>
      <c r="M1331" s="859"/>
    </row>
    <row r="1332" spans="3:13" x14ac:dyDescent="0.3">
      <c r="C1332" s="852"/>
      <c r="D1332" s="853"/>
      <c r="E1332" s="854"/>
      <c r="F1332" s="854"/>
      <c r="G1332" s="855"/>
      <c r="H1332" s="856"/>
      <c r="I1332" s="855"/>
      <c r="J1332" s="855"/>
      <c r="K1332" s="857"/>
      <c r="L1332" s="858"/>
      <c r="M1332" s="859"/>
    </row>
    <row r="1333" spans="3:13" x14ac:dyDescent="0.3">
      <c r="C1333" s="852"/>
      <c r="D1333" s="853"/>
      <c r="E1333" s="854"/>
      <c r="F1333" s="854"/>
      <c r="G1333" s="855"/>
      <c r="H1333" s="856"/>
      <c r="I1333" s="855"/>
      <c r="J1333" s="855"/>
      <c r="K1333" s="857"/>
      <c r="L1333" s="858"/>
      <c r="M1333" s="859"/>
    </row>
    <row r="1334" spans="3:13" x14ac:dyDescent="0.3">
      <c r="C1334" s="852"/>
      <c r="D1334" s="853"/>
      <c r="E1334" s="854"/>
      <c r="F1334" s="854"/>
      <c r="G1334" s="855"/>
      <c r="H1334" s="856"/>
      <c r="I1334" s="855"/>
      <c r="J1334" s="855"/>
      <c r="K1334" s="857"/>
      <c r="L1334" s="858"/>
      <c r="M1334" s="859"/>
    </row>
    <row r="1335" spans="3:13" x14ac:dyDescent="0.3">
      <c r="C1335" s="852"/>
      <c r="D1335" s="853"/>
      <c r="E1335" s="854"/>
      <c r="F1335" s="854"/>
      <c r="G1335" s="855"/>
      <c r="H1335" s="856"/>
      <c r="I1335" s="855"/>
      <c r="J1335" s="855"/>
      <c r="K1335" s="857"/>
      <c r="L1335" s="858"/>
      <c r="M1335" s="859"/>
    </row>
    <row r="1336" spans="3:13" x14ac:dyDescent="0.3">
      <c r="C1336" s="852"/>
      <c r="D1336" s="853"/>
      <c r="E1336" s="854"/>
      <c r="F1336" s="854"/>
      <c r="G1336" s="855"/>
      <c r="H1336" s="856"/>
      <c r="I1336" s="855"/>
      <c r="J1336" s="855"/>
      <c r="K1336" s="857"/>
      <c r="L1336" s="858"/>
      <c r="M1336" s="859"/>
    </row>
    <row r="1337" spans="3:13" x14ac:dyDescent="0.3">
      <c r="C1337" s="852"/>
      <c r="D1337" s="853"/>
      <c r="E1337" s="854"/>
      <c r="F1337" s="854"/>
      <c r="G1337" s="855"/>
      <c r="H1337" s="856"/>
      <c r="I1337" s="855"/>
      <c r="J1337" s="855"/>
      <c r="K1337" s="857"/>
      <c r="L1337" s="858"/>
      <c r="M1337" s="859"/>
    </row>
    <row r="1338" spans="3:13" x14ac:dyDescent="0.3">
      <c r="C1338" s="852"/>
      <c r="D1338" s="853"/>
      <c r="E1338" s="854"/>
      <c r="F1338" s="854"/>
      <c r="G1338" s="855"/>
      <c r="H1338" s="856"/>
      <c r="I1338" s="855"/>
      <c r="J1338" s="855"/>
      <c r="K1338" s="857"/>
      <c r="L1338" s="858"/>
      <c r="M1338" s="859"/>
    </row>
    <row r="1339" spans="3:13" x14ac:dyDescent="0.3">
      <c r="C1339" s="852"/>
      <c r="D1339" s="853"/>
      <c r="E1339" s="854"/>
      <c r="F1339" s="854"/>
      <c r="G1339" s="855"/>
      <c r="H1339" s="856"/>
      <c r="I1339" s="855"/>
      <c r="J1339" s="855"/>
      <c r="K1339" s="857"/>
      <c r="L1339" s="858"/>
      <c r="M1339" s="859"/>
    </row>
    <row r="1340" spans="3:13" x14ac:dyDescent="0.3">
      <c r="C1340" s="852"/>
      <c r="D1340" s="853"/>
      <c r="E1340" s="854"/>
      <c r="F1340" s="854"/>
      <c r="G1340" s="855"/>
      <c r="H1340" s="856"/>
      <c r="I1340" s="855"/>
      <c r="J1340" s="855"/>
      <c r="K1340" s="857"/>
      <c r="L1340" s="858"/>
      <c r="M1340" s="859"/>
    </row>
    <row r="1341" spans="3:13" x14ac:dyDescent="0.3">
      <c r="C1341" s="852"/>
      <c r="D1341" s="853"/>
      <c r="E1341" s="854"/>
      <c r="F1341" s="854"/>
      <c r="G1341" s="855"/>
      <c r="H1341" s="856"/>
      <c r="I1341" s="855"/>
      <c r="J1341" s="855"/>
      <c r="K1341" s="857"/>
      <c r="L1341" s="858"/>
      <c r="M1341" s="859"/>
    </row>
    <row r="1342" spans="3:13" x14ac:dyDescent="0.3">
      <c r="C1342" s="852"/>
      <c r="D1342" s="853"/>
      <c r="E1342" s="854"/>
      <c r="F1342" s="854"/>
      <c r="G1342" s="855"/>
      <c r="H1342" s="856"/>
      <c r="I1342" s="855"/>
      <c r="J1342" s="855"/>
      <c r="K1342" s="857"/>
      <c r="L1342" s="858"/>
      <c r="M1342" s="859"/>
    </row>
    <row r="1343" spans="3:13" x14ac:dyDescent="0.3">
      <c r="C1343" s="852"/>
      <c r="D1343" s="853"/>
      <c r="E1343" s="854"/>
      <c r="F1343" s="854"/>
      <c r="G1343" s="855"/>
      <c r="H1343" s="856"/>
      <c r="I1343" s="855"/>
      <c r="J1343" s="855"/>
      <c r="K1343" s="857"/>
      <c r="L1343" s="858"/>
      <c r="M1343" s="859"/>
    </row>
    <row r="1344" spans="3:13" x14ac:dyDescent="0.3">
      <c r="C1344" s="852"/>
      <c r="D1344" s="853"/>
      <c r="E1344" s="854"/>
      <c r="F1344" s="854"/>
      <c r="G1344" s="855"/>
      <c r="H1344" s="856"/>
      <c r="I1344" s="855"/>
      <c r="J1344" s="855"/>
      <c r="K1344" s="857"/>
      <c r="L1344" s="858"/>
      <c r="M1344" s="859"/>
    </row>
    <row r="1345" spans="3:13" x14ac:dyDescent="0.3">
      <c r="C1345" s="852"/>
      <c r="D1345" s="853"/>
      <c r="E1345" s="854"/>
      <c r="F1345" s="854"/>
      <c r="G1345" s="855"/>
      <c r="H1345" s="856"/>
      <c r="I1345" s="855"/>
      <c r="J1345" s="855"/>
      <c r="K1345" s="857"/>
      <c r="L1345" s="858"/>
      <c r="M1345" s="859"/>
    </row>
    <row r="1346" spans="3:13" x14ac:dyDescent="0.3">
      <c r="C1346" s="852"/>
      <c r="D1346" s="853"/>
      <c r="E1346" s="854"/>
      <c r="F1346" s="854"/>
      <c r="G1346" s="855"/>
      <c r="H1346" s="856"/>
      <c r="I1346" s="855"/>
      <c r="J1346" s="855"/>
      <c r="K1346" s="857"/>
      <c r="L1346" s="858"/>
      <c r="M1346" s="859"/>
    </row>
    <row r="1347" spans="3:13" x14ac:dyDescent="0.3">
      <c r="C1347" s="852"/>
      <c r="D1347" s="853"/>
      <c r="E1347" s="854"/>
      <c r="F1347" s="854"/>
      <c r="G1347" s="855"/>
      <c r="H1347" s="856"/>
      <c r="I1347" s="855"/>
      <c r="J1347" s="855"/>
      <c r="K1347" s="857"/>
      <c r="L1347" s="858"/>
      <c r="M1347" s="859"/>
    </row>
    <row r="1348" spans="3:13" x14ac:dyDescent="0.3">
      <c r="C1348" s="852"/>
      <c r="D1348" s="853"/>
      <c r="E1348" s="854"/>
      <c r="F1348" s="854"/>
      <c r="G1348" s="855"/>
      <c r="H1348" s="856"/>
      <c r="I1348" s="855"/>
      <c r="J1348" s="855"/>
      <c r="K1348" s="857"/>
      <c r="L1348" s="858"/>
      <c r="M1348" s="859"/>
    </row>
    <row r="1349" spans="3:13" x14ac:dyDescent="0.3">
      <c r="C1349" s="852"/>
      <c r="D1349" s="853"/>
      <c r="E1349" s="854"/>
      <c r="F1349" s="854"/>
      <c r="G1349" s="855"/>
      <c r="H1349" s="856"/>
      <c r="I1349" s="855"/>
      <c r="J1349" s="855"/>
      <c r="K1349" s="857"/>
      <c r="L1349" s="858"/>
      <c r="M1349" s="859"/>
    </row>
    <row r="1350" spans="3:13" x14ac:dyDescent="0.3">
      <c r="C1350" s="852"/>
      <c r="D1350" s="853"/>
      <c r="E1350" s="854"/>
      <c r="F1350" s="854"/>
      <c r="G1350" s="855"/>
      <c r="H1350" s="856"/>
      <c r="I1350" s="855"/>
      <c r="J1350" s="855"/>
      <c r="K1350" s="857"/>
      <c r="L1350" s="858"/>
      <c r="M1350" s="859"/>
    </row>
    <row r="1351" spans="3:13" x14ac:dyDescent="0.3">
      <c r="C1351" s="852"/>
      <c r="D1351" s="853"/>
      <c r="E1351" s="854"/>
      <c r="F1351" s="854"/>
      <c r="G1351" s="855"/>
      <c r="H1351" s="856"/>
      <c r="I1351" s="855"/>
      <c r="J1351" s="855"/>
      <c r="K1351" s="857"/>
      <c r="L1351" s="858"/>
      <c r="M1351" s="859"/>
    </row>
    <row r="1352" spans="3:13" x14ac:dyDescent="0.3">
      <c r="C1352" s="852"/>
      <c r="D1352" s="853"/>
      <c r="E1352" s="854"/>
      <c r="F1352" s="854"/>
      <c r="G1352" s="855"/>
      <c r="H1352" s="856"/>
      <c r="I1352" s="855"/>
      <c r="J1352" s="855"/>
      <c r="K1352" s="857"/>
      <c r="L1352" s="858"/>
      <c r="M1352" s="859"/>
    </row>
    <row r="1353" spans="3:13" x14ac:dyDescent="0.3">
      <c r="C1353" s="852"/>
      <c r="D1353" s="853"/>
      <c r="E1353" s="854"/>
      <c r="F1353" s="854"/>
      <c r="G1353" s="855"/>
      <c r="H1353" s="856"/>
      <c r="I1353" s="855"/>
      <c r="J1353" s="855"/>
      <c r="K1353" s="857"/>
      <c r="L1353" s="858"/>
      <c r="M1353" s="859"/>
    </row>
    <row r="1354" spans="3:13" x14ac:dyDescent="0.3">
      <c r="C1354" s="852"/>
      <c r="D1354" s="853"/>
      <c r="E1354" s="854"/>
      <c r="F1354" s="854"/>
      <c r="G1354" s="855"/>
      <c r="H1354" s="856"/>
      <c r="I1354" s="855"/>
      <c r="J1354" s="855"/>
      <c r="K1354" s="857"/>
      <c r="L1354" s="858"/>
      <c r="M1354" s="859"/>
    </row>
    <row r="1355" spans="3:13" x14ac:dyDescent="0.3">
      <c r="C1355" s="852"/>
      <c r="D1355" s="853"/>
      <c r="E1355" s="854"/>
      <c r="F1355" s="854"/>
      <c r="G1355" s="855"/>
      <c r="H1355" s="856"/>
      <c r="I1355" s="855"/>
      <c r="J1355" s="855"/>
      <c r="K1355" s="857"/>
      <c r="L1355" s="858"/>
      <c r="M1355" s="859"/>
    </row>
    <row r="1356" spans="3:13" x14ac:dyDescent="0.3">
      <c r="C1356" s="852"/>
      <c r="D1356" s="853"/>
      <c r="E1356" s="854"/>
      <c r="F1356" s="854"/>
      <c r="G1356" s="855"/>
      <c r="H1356" s="856"/>
      <c r="I1356" s="855"/>
      <c r="J1356" s="855"/>
      <c r="K1356" s="857"/>
      <c r="L1356" s="858"/>
      <c r="M1356" s="859"/>
    </row>
    <row r="1357" spans="3:13" x14ac:dyDescent="0.3">
      <c r="C1357" s="852"/>
      <c r="D1357" s="853"/>
      <c r="E1357" s="854"/>
      <c r="F1357" s="854"/>
      <c r="G1357" s="855"/>
      <c r="H1357" s="856"/>
      <c r="I1357" s="855"/>
      <c r="J1357" s="855"/>
      <c r="K1357" s="857"/>
      <c r="L1357" s="858"/>
      <c r="M1357" s="859"/>
    </row>
    <row r="1358" spans="3:13" x14ac:dyDescent="0.3">
      <c r="C1358" s="852"/>
      <c r="D1358" s="853"/>
      <c r="E1358" s="854"/>
      <c r="F1358" s="854"/>
      <c r="G1358" s="855"/>
      <c r="H1358" s="856"/>
      <c r="I1358" s="855"/>
      <c r="J1358" s="855"/>
      <c r="K1358" s="857"/>
      <c r="L1358" s="858"/>
      <c r="M1358" s="859"/>
    </row>
    <row r="1359" spans="3:13" x14ac:dyDescent="0.3">
      <c r="C1359" s="852"/>
      <c r="D1359" s="853"/>
      <c r="E1359" s="854"/>
      <c r="F1359" s="854"/>
      <c r="G1359" s="855"/>
      <c r="H1359" s="856"/>
      <c r="I1359" s="855"/>
      <c r="J1359" s="855"/>
      <c r="K1359" s="857"/>
      <c r="L1359" s="858"/>
      <c r="M1359" s="859"/>
    </row>
    <row r="1360" spans="3:13" x14ac:dyDescent="0.3">
      <c r="C1360" s="852"/>
      <c r="D1360" s="853"/>
      <c r="E1360" s="854"/>
      <c r="F1360" s="854"/>
      <c r="G1360" s="855"/>
      <c r="H1360" s="856"/>
      <c r="I1360" s="855"/>
      <c r="J1360" s="855"/>
      <c r="K1360" s="857"/>
      <c r="L1360" s="858"/>
      <c r="M1360" s="859"/>
    </row>
    <row r="1361" spans="3:13" x14ac:dyDescent="0.3">
      <c r="C1361" s="852"/>
      <c r="D1361" s="853"/>
      <c r="E1361" s="854"/>
      <c r="F1361" s="854"/>
      <c r="G1361" s="855"/>
      <c r="H1361" s="856"/>
      <c r="I1361" s="855"/>
      <c r="J1361" s="855"/>
      <c r="K1361" s="857"/>
      <c r="L1361" s="858"/>
      <c r="M1361" s="859"/>
    </row>
    <row r="1362" spans="3:13" x14ac:dyDescent="0.3">
      <c r="C1362" s="852"/>
      <c r="D1362" s="853"/>
      <c r="E1362" s="854"/>
      <c r="F1362" s="854"/>
      <c r="G1362" s="855"/>
      <c r="H1362" s="856"/>
      <c r="I1362" s="855"/>
      <c r="J1362" s="855"/>
      <c r="K1362" s="857"/>
      <c r="L1362" s="858"/>
      <c r="M1362" s="859"/>
    </row>
    <row r="1363" spans="3:13" x14ac:dyDescent="0.3">
      <c r="C1363" s="852"/>
      <c r="D1363" s="853"/>
      <c r="E1363" s="854"/>
      <c r="F1363" s="854"/>
      <c r="G1363" s="855"/>
      <c r="H1363" s="856"/>
      <c r="I1363" s="855"/>
      <c r="J1363" s="855"/>
      <c r="K1363" s="857"/>
      <c r="L1363" s="858"/>
      <c r="M1363" s="859"/>
    </row>
    <row r="1364" spans="3:13" x14ac:dyDescent="0.3">
      <c r="C1364" s="852"/>
      <c r="D1364" s="853"/>
      <c r="E1364" s="854"/>
      <c r="F1364" s="854"/>
      <c r="G1364" s="855"/>
      <c r="H1364" s="856"/>
      <c r="I1364" s="855"/>
      <c r="J1364" s="855"/>
      <c r="K1364" s="857"/>
      <c r="L1364" s="858"/>
      <c r="M1364" s="859"/>
    </row>
    <row r="1365" spans="3:13" x14ac:dyDescent="0.3">
      <c r="C1365" s="852"/>
      <c r="D1365" s="853"/>
      <c r="E1365" s="854"/>
      <c r="F1365" s="854"/>
      <c r="G1365" s="855"/>
      <c r="H1365" s="856"/>
      <c r="I1365" s="855"/>
      <c r="J1365" s="855"/>
      <c r="K1365" s="857"/>
      <c r="L1365" s="858"/>
      <c r="M1365" s="859"/>
    </row>
    <row r="1366" spans="3:13" x14ac:dyDescent="0.3">
      <c r="C1366" s="852"/>
      <c r="D1366" s="853"/>
      <c r="E1366" s="854"/>
      <c r="F1366" s="854"/>
      <c r="G1366" s="855"/>
      <c r="H1366" s="856"/>
      <c r="I1366" s="855"/>
      <c r="J1366" s="855"/>
      <c r="K1366" s="857"/>
      <c r="L1366" s="858"/>
      <c r="M1366" s="859"/>
    </row>
    <row r="1367" spans="3:13" x14ac:dyDescent="0.3">
      <c r="C1367" s="852"/>
      <c r="D1367" s="853"/>
      <c r="E1367" s="854"/>
      <c r="F1367" s="854"/>
      <c r="G1367" s="855"/>
      <c r="H1367" s="856"/>
      <c r="I1367" s="855"/>
      <c r="J1367" s="855"/>
      <c r="K1367" s="857"/>
      <c r="L1367" s="858"/>
      <c r="M1367" s="859"/>
    </row>
    <row r="1368" spans="3:13" x14ac:dyDescent="0.3">
      <c r="C1368" s="852"/>
      <c r="D1368" s="853"/>
      <c r="E1368" s="854"/>
      <c r="F1368" s="854"/>
      <c r="G1368" s="855"/>
      <c r="H1368" s="856"/>
      <c r="I1368" s="855"/>
      <c r="J1368" s="855"/>
      <c r="K1368" s="857"/>
      <c r="L1368" s="858"/>
      <c r="M1368" s="859"/>
    </row>
    <row r="1369" spans="3:13" x14ac:dyDescent="0.3">
      <c r="C1369" s="852"/>
      <c r="D1369" s="853"/>
      <c r="E1369" s="854"/>
      <c r="F1369" s="854"/>
      <c r="G1369" s="855"/>
      <c r="H1369" s="856"/>
      <c r="I1369" s="855"/>
      <c r="J1369" s="855"/>
      <c r="K1369" s="857"/>
      <c r="L1369" s="858"/>
      <c r="M1369" s="859"/>
    </row>
    <row r="1370" spans="3:13" x14ac:dyDescent="0.3">
      <c r="C1370" s="852"/>
      <c r="D1370" s="853"/>
      <c r="E1370" s="854"/>
      <c r="F1370" s="854"/>
      <c r="G1370" s="855"/>
      <c r="H1370" s="856"/>
      <c r="I1370" s="855"/>
      <c r="J1370" s="855"/>
      <c r="K1370" s="857"/>
      <c r="L1370" s="858"/>
      <c r="M1370" s="859"/>
    </row>
    <row r="1371" spans="3:13" x14ac:dyDescent="0.3">
      <c r="C1371" s="852"/>
      <c r="D1371" s="853"/>
      <c r="E1371" s="854"/>
      <c r="F1371" s="854"/>
      <c r="G1371" s="855"/>
      <c r="H1371" s="856"/>
      <c r="I1371" s="855"/>
      <c r="J1371" s="855"/>
      <c r="K1371" s="857"/>
      <c r="L1371" s="858"/>
      <c r="M1371" s="859"/>
    </row>
    <row r="1372" spans="3:13" x14ac:dyDescent="0.3">
      <c r="C1372" s="852"/>
      <c r="D1372" s="853"/>
      <c r="E1372" s="854"/>
      <c r="F1372" s="854"/>
      <c r="G1372" s="855"/>
      <c r="H1372" s="856"/>
      <c r="I1372" s="855"/>
      <c r="J1372" s="855"/>
      <c r="K1372" s="857"/>
      <c r="L1372" s="858"/>
      <c r="M1372" s="859"/>
    </row>
    <row r="1373" spans="3:13" x14ac:dyDescent="0.3">
      <c r="C1373" s="852"/>
      <c r="D1373" s="853"/>
      <c r="E1373" s="854"/>
      <c r="F1373" s="854"/>
      <c r="G1373" s="855"/>
      <c r="H1373" s="856"/>
      <c r="I1373" s="855"/>
      <c r="J1373" s="855"/>
      <c r="K1373" s="857"/>
      <c r="L1373" s="858"/>
      <c r="M1373" s="859"/>
    </row>
    <row r="1374" spans="3:13" x14ac:dyDescent="0.3">
      <c r="C1374" s="852"/>
      <c r="D1374" s="853"/>
      <c r="E1374" s="854"/>
      <c r="F1374" s="854"/>
      <c r="G1374" s="855"/>
      <c r="H1374" s="856"/>
      <c r="I1374" s="855"/>
      <c r="J1374" s="855"/>
      <c r="K1374" s="857"/>
      <c r="L1374" s="858"/>
      <c r="M1374" s="859"/>
    </row>
    <row r="1375" spans="3:13" x14ac:dyDescent="0.3">
      <c r="C1375" s="852"/>
      <c r="D1375" s="853"/>
      <c r="E1375" s="854"/>
      <c r="F1375" s="854"/>
      <c r="G1375" s="855"/>
      <c r="H1375" s="856"/>
      <c r="I1375" s="855"/>
      <c r="J1375" s="855"/>
      <c r="K1375" s="857"/>
      <c r="L1375" s="858"/>
      <c r="M1375" s="859"/>
    </row>
    <row r="1376" spans="3:13" x14ac:dyDescent="0.3">
      <c r="C1376" s="852"/>
      <c r="D1376" s="853"/>
      <c r="E1376" s="854"/>
      <c r="F1376" s="854"/>
      <c r="G1376" s="855"/>
      <c r="H1376" s="856"/>
      <c r="I1376" s="855"/>
      <c r="J1376" s="855"/>
      <c r="K1376" s="857"/>
      <c r="L1376" s="858"/>
      <c r="M1376" s="859"/>
    </row>
    <row r="1377" spans="3:13" x14ac:dyDescent="0.3">
      <c r="C1377" s="852"/>
      <c r="D1377" s="853"/>
      <c r="E1377" s="854"/>
      <c r="F1377" s="854"/>
      <c r="G1377" s="855"/>
      <c r="H1377" s="856"/>
      <c r="I1377" s="855"/>
      <c r="J1377" s="855"/>
      <c r="K1377" s="857"/>
      <c r="L1377" s="858"/>
      <c r="M1377" s="859"/>
    </row>
    <row r="1378" spans="3:13" x14ac:dyDescent="0.3">
      <c r="C1378" s="852"/>
      <c r="D1378" s="853"/>
      <c r="E1378" s="854"/>
      <c r="F1378" s="854"/>
      <c r="G1378" s="855"/>
      <c r="H1378" s="856"/>
      <c r="I1378" s="855"/>
      <c r="J1378" s="855"/>
      <c r="K1378" s="857"/>
      <c r="L1378" s="858"/>
      <c r="M1378" s="859"/>
    </row>
    <row r="1379" spans="3:13" x14ac:dyDescent="0.3">
      <c r="C1379" s="852"/>
      <c r="D1379" s="853"/>
      <c r="E1379" s="854"/>
      <c r="F1379" s="854"/>
      <c r="G1379" s="855"/>
      <c r="H1379" s="856"/>
      <c r="I1379" s="855"/>
      <c r="J1379" s="855"/>
      <c r="K1379" s="857"/>
      <c r="L1379" s="858"/>
      <c r="M1379" s="859"/>
    </row>
    <row r="1380" spans="3:13" x14ac:dyDescent="0.3">
      <c r="C1380" s="852"/>
      <c r="D1380" s="853"/>
      <c r="E1380" s="854"/>
      <c r="F1380" s="854"/>
      <c r="G1380" s="855"/>
      <c r="H1380" s="856"/>
      <c r="I1380" s="855"/>
      <c r="J1380" s="855"/>
      <c r="K1380" s="857"/>
      <c r="L1380" s="858"/>
      <c r="M1380" s="859"/>
    </row>
    <row r="1381" spans="3:13" x14ac:dyDescent="0.3">
      <c r="C1381" s="852"/>
      <c r="D1381" s="853"/>
      <c r="E1381" s="854"/>
      <c r="F1381" s="854"/>
      <c r="G1381" s="855"/>
      <c r="H1381" s="856"/>
      <c r="I1381" s="855"/>
      <c r="J1381" s="855"/>
      <c r="K1381" s="857"/>
      <c r="L1381" s="858"/>
      <c r="M1381" s="859"/>
    </row>
    <row r="1382" spans="3:13" x14ac:dyDescent="0.3">
      <c r="C1382" s="852"/>
      <c r="D1382" s="853"/>
      <c r="E1382" s="854"/>
      <c r="F1382" s="854"/>
      <c r="G1382" s="855"/>
      <c r="H1382" s="856"/>
      <c r="I1382" s="855"/>
      <c r="J1382" s="855"/>
      <c r="K1382" s="857"/>
      <c r="L1382" s="858"/>
      <c r="M1382" s="859"/>
    </row>
    <row r="1383" spans="3:13" x14ac:dyDescent="0.3">
      <c r="C1383" s="852"/>
      <c r="D1383" s="853"/>
      <c r="E1383" s="854"/>
      <c r="F1383" s="854"/>
      <c r="G1383" s="855"/>
      <c r="H1383" s="856"/>
      <c r="I1383" s="855"/>
      <c r="J1383" s="855"/>
      <c r="K1383" s="857"/>
      <c r="L1383" s="858"/>
      <c r="M1383" s="859"/>
    </row>
    <row r="1384" spans="3:13" x14ac:dyDescent="0.3">
      <c r="C1384" s="852"/>
      <c r="D1384" s="853"/>
      <c r="E1384" s="854"/>
      <c r="F1384" s="854"/>
      <c r="G1384" s="855"/>
      <c r="H1384" s="856"/>
      <c r="I1384" s="855"/>
      <c r="J1384" s="855"/>
      <c r="K1384" s="857"/>
      <c r="L1384" s="858"/>
      <c r="M1384" s="859"/>
    </row>
    <row r="1385" spans="3:13" x14ac:dyDescent="0.3">
      <c r="C1385" s="852"/>
      <c r="D1385" s="853"/>
      <c r="E1385" s="854"/>
      <c r="F1385" s="854"/>
      <c r="G1385" s="855"/>
      <c r="H1385" s="856"/>
      <c r="I1385" s="855"/>
      <c r="J1385" s="855"/>
      <c r="K1385" s="857"/>
      <c r="L1385" s="858"/>
      <c r="M1385" s="859"/>
    </row>
    <row r="1386" spans="3:13" x14ac:dyDescent="0.3">
      <c r="C1386" s="852"/>
      <c r="D1386" s="853"/>
      <c r="E1386" s="854"/>
      <c r="F1386" s="854"/>
      <c r="G1386" s="855"/>
      <c r="H1386" s="856"/>
      <c r="I1386" s="855"/>
      <c r="J1386" s="855"/>
      <c r="K1386" s="857"/>
      <c r="L1386" s="858"/>
      <c r="M1386" s="859"/>
    </row>
    <row r="1387" spans="3:13" x14ac:dyDescent="0.3">
      <c r="C1387" s="852"/>
      <c r="D1387" s="853"/>
      <c r="E1387" s="854"/>
      <c r="F1387" s="854"/>
      <c r="G1387" s="855"/>
      <c r="H1387" s="856"/>
      <c r="I1387" s="855"/>
      <c r="J1387" s="855"/>
      <c r="K1387" s="857"/>
      <c r="L1387" s="858"/>
      <c r="M1387" s="859"/>
    </row>
    <row r="1388" spans="3:13" x14ac:dyDescent="0.3">
      <c r="C1388" s="852"/>
      <c r="D1388" s="853"/>
      <c r="E1388" s="854"/>
      <c r="F1388" s="854"/>
      <c r="G1388" s="855"/>
      <c r="H1388" s="856"/>
      <c r="I1388" s="855"/>
      <c r="J1388" s="855"/>
      <c r="K1388" s="857"/>
      <c r="L1388" s="858"/>
      <c r="M1388" s="859"/>
    </row>
    <row r="1389" spans="3:13" x14ac:dyDescent="0.3">
      <c r="C1389" s="852"/>
      <c r="D1389" s="853"/>
      <c r="E1389" s="854"/>
      <c r="F1389" s="854"/>
      <c r="G1389" s="855"/>
      <c r="H1389" s="856"/>
      <c r="I1389" s="855"/>
      <c r="J1389" s="855"/>
      <c r="K1389" s="857"/>
      <c r="L1389" s="858"/>
      <c r="M1389" s="859"/>
    </row>
    <row r="1390" spans="3:13" x14ac:dyDescent="0.3">
      <c r="C1390" s="852"/>
      <c r="D1390" s="853"/>
      <c r="E1390" s="854"/>
      <c r="F1390" s="854"/>
      <c r="G1390" s="855"/>
      <c r="H1390" s="856"/>
      <c r="I1390" s="855"/>
      <c r="J1390" s="855"/>
      <c r="K1390" s="857"/>
      <c r="L1390" s="858"/>
      <c r="M1390" s="859"/>
    </row>
    <row r="1391" spans="3:13" x14ac:dyDescent="0.3">
      <c r="C1391" s="852"/>
      <c r="D1391" s="853"/>
      <c r="E1391" s="854"/>
      <c r="F1391" s="854"/>
      <c r="G1391" s="855"/>
      <c r="H1391" s="856"/>
      <c r="I1391" s="855"/>
      <c r="J1391" s="855"/>
      <c r="K1391" s="857"/>
      <c r="L1391" s="858"/>
      <c r="M1391" s="859"/>
    </row>
    <row r="1392" spans="3:13" x14ac:dyDescent="0.3">
      <c r="C1392" s="852"/>
      <c r="D1392" s="853"/>
      <c r="E1392" s="854"/>
      <c r="F1392" s="854"/>
      <c r="G1392" s="855"/>
      <c r="H1392" s="856"/>
      <c r="I1392" s="855"/>
      <c r="J1392" s="855"/>
      <c r="K1392" s="857"/>
      <c r="L1392" s="858"/>
      <c r="M1392" s="859"/>
    </row>
    <row r="1393" spans="3:13" x14ac:dyDescent="0.3">
      <c r="C1393" s="852"/>
      <c r="D1393" s="853"/>
      <c r="E1393" s="854"/>
      <c r="F1393" s="854"/>
      <c r="G1393" s="855"/>
      <c r="H1393" s="856"/>
      <c r="I1393" s="855"/>
      <c r="J1393" s="855"/>
      <c r="K1393" s="857"/>
      <c r="L1393" s="858"/>
      <c r="M1393" s="859"/>
    </row>
    <row r="1394" spans="3:13" x14ac:dyDescent="0.3">
      <c r="C1394" s="852"/>
      <c r="D1394" s="853"/>
      <c r="E1394" s="854"/>
      <c r="F1394" s="854"/>
      <c r="G1394" s="855"/>
      <c r="H1394" s="856"/>
      <c r="I1394" s="855"/>
      <c r="J1394" s="855"/>
      <c r="K1394" s="857"/>
      <c r="L1394" s="858"/>
      <c r="M1394" s="859"/>
    </row>
    <row r="1395" spans="3:13" x14ac:dyDescent="0.3">
      <c r="C1395" s="852"/>
      <c r="D1395" s="853"/>
      <c r="E1395" s="854"/>
      <c r="F1395" s="854"/>
      <c r="G1395" s="855"/>
      <c r="H1395" s="856"/>
      <c r="I1395" s="855"/>
      <c r="J1395" s="855"/>
      <c r="K1395" s="857"/>
      <c r="L1395" s="858"/>
      <c r="M1395" s="859"/>
    </row>
    <row r="1396" spans="3:13" x14ac:dyDescent="0.3">
      <c r="C1396" s="852"/>
      <c r="D1396" s="853"/>
      <c r="E1396" s="854"/>
      <c r="F1396" s="854"/>
      <c r="G1396" s="855"/>
      <c r="H1396" s="856"/>
      <c r="I1396" s="855"/>
      <c r="J1396" s="855"/>
      <c r="K1396" s="857"/>
      <c r="L1396" s="858"/>
      <c r="M1396" s="859"/>
    </row>
    <row r="1397" spans="3:13" x14ac:dyDescent="0.3">
      <c r="C1397" s="852"/>
      <c r="D1397" s="853"/>
      <c r="E1397" s="854"/>
      <c r="F1397" s="854"/>
      <c r="G1397" s="855"/>
      <c r="H1397" s="856"/>
      <c r="I1397" s="855"/>
      <c r="J1397" s="855"/>
      <c r="K1397" s="857"/>
      <c r="L1397" s="858"/>
      <c r="M1397" s="859"/>
    </row>
    <row r="1398" spans="3:13" x14ac:dyDescent="0.3">
      <c r="C1398" s="852"/>
      <c r="D1398" s="853"/>
      <c r="E1398" s="854"/>
      <c r="F1398" s="854"/>
      <c r="G1398" s="855"/>
      <c r="H1398" s="856"/>
      <c r="I1398" s="855"/>
      <c r="J1398" s="855"/>
      <c r="K1398" s="857"/>
      <c r="L1398" s="858"/>
      <c r="M1398" s="859"/>
    </row>
    <row r="1399" spans="3:13" x14ac:dyDescent="0.3">
      <c r="C1399" s="852"/>
      <c r="D1399" s="853"/>
      <c r="E1399" s="854"/>
      <c r="F1399" s="854"/>
      <c r="G1399" s="855"/>
      <c r="H1399" s="856"/>
      <c r="I1399" s="855"/>
      <c r="J1399" s="855"/>
      <c r="K1399" s="857"/>
      <c r="L1399" s="858"/>
      <c r="M1399" s="859"/>
    </row>
    <row r="1400" spans="3:13" x14ac:dyDescent="0.3">
      <c r="C1400" s="852"/>
      <c r="D1400" s="853"/>
      <c r="E1400" s="854"/>
      <c r="F1400" s="854"/>
      <c r="G1400" s="855"/>
      <c r="H1400" s="856"/>
      <c r="I1400" s="855"/>
      <c r="J1400" s="855"/>
      <c r="K1400" s="857"/>
      <c r="L1400" s="858"/>
      <c r="M1400" s="859"/>
    </row>
    <row r="1401" spans="3:13" x14ac:dyDescent="0.3">
      <c r="C1401" s="852"/>
      <c r="D1401" s="853"/>
      <c r="E1401" s="854"/>
      <c r="F1401" s="854"/>
      <c r="G1401" s="855"/>
      <c r="H1401" s="856"/>
      <c r="I1401" s="855"/>
      <c r="J1401" s="855"/>
      <c r="K1401" s="857"/>
      <c r="L1401" s="858"/>
      <c r="M1401" s="859"/>
    </row>
    <row r="1402" spans="3:13" x14ac:dyDescent="0.3">
      <c r="C1402" s="852"/>
      <c r="D1402" s="853"/>
      <c r="E1402" s="854"/>
      <c r="F1402" s="854"/>
      <c r="G1402" s="855"/>
      <c r="H1402" s="856"/>
      <c r="I1402" s="855"/>
      <c r="J1402" s="855"/>
      <c r="K1402" s="857"/>
      <c r="L1402" s="858"/>
      <c r="M1402" s="859"/>
    </row>
    <row r="1403" spans="3:13" x14ac:dyDescent="0.3">
      <c r="C1403" s="852"/>
      <c r="D1403" s="853"/>
      <c r="E1403" s="854"/>
      <c r="F1403" s="854"/>
      <c r="G1403" s="855"/>
      <c r="H1403" s="856"/>
      <c r="I1403" s="855"/>
      <c r="J1403" s="855"/>
      <c r="K1403" s="857"/>
      <c r="L1403" s="858"/>
      <c r="M1403" s="859"/>
    </row>
    <row r="1404" spans="3:13" x14ac:dyDescent="0.3">
      <c r="C1404" s="852"/>
      <c r="D1404" s="853"/>
      <c r="E1404" s="854"/>
      <c r="F1404" s="854"/>
      <c r="G1404" s="855"/>
      <c r="H1404" s="856"/>
      <c r="I1404" s="855"/>
      <c r="J1404" s="855"/>
      <c r="K1404" s="857"/>
      <c r="L1404" s="858"/>
      <c r="M1404" s="859"/>
    </row>
    <row r="1405" spans="3:13" x14ac:dyDescent="0.3">
      <c r="C1405" s="852"/>
      <c r="D1405" s="853"/>
      <c r="E1405" s="854"/>
      <c r="F1405" s="854"/>
      <c r="G1405" s="855"/>
      <c r="H1405" s="856"/>
      <c r="I1405" s="855"/>
      <c r="J1405" s="855"/>
      <c r="K1405" s="857"/>
      <c r="L1405" s="858"/>
      <c r="M1405" s="859"/>
    </row>
    <row r="1406" spans="3:13" x14ac:dyDescent="0.3">
      <c r="C1406" s="852"/>
      <c r="D1406" s="853"/>
      <c r="E1406" s="854"/>
      <c r="F1406" s="854"/>
      <c r="G1406" s="855"/>
      <c r="H1406" s="856"/>
      <c r="I1406" s="855"/>
      <c r="J1406" s="855"/>
      <c r="K1406" s="857"/>
      <c r="L1406" s="858"/>
      <c r="M1406" s="859"/>
    </row>
    <row r="1407" spans="3:13" x14ac:dyDescent="0.3">
      <c r="C1407" s="852"/>
      <c r="D1407" s="853"/>
      <c r="E1407" s="854"/>
      <c r="F1407" s="854"/>
      <c r="G1407" s="855"/>
      <c r="H1407" s="856"/>
      <c r="I1407" s="855"/>
      <c r="J1407" s="855"/>
      <c r="K1407" s="857"/>
      <c r="L1407" s="858"/>
      <c r="M1407" s="859"/>
    </row>
    <row r="1408" spans="3:13" x14ac:dyDescent="0.3">
      <c r="C1408" s="852"/>
      <c r="D1408" s="853"/>
      <c r="E1408" s="854"/>
      <c r="F1408" s="854"/>
      <c r="G1408" s="855"/>
      <c r="H1408" s="856"/>
      <c r="I1408" s="855"/>
      <c r="J1408" s="855"/>
      <c r="K1408" s="857"/>
      <c r="L1408" s="858"/>
      <c r="M1408" s="859"/>
    </row>
    <row r="1409" spans="3:13" x14ac:dyDescent="0.3">
      <c r="C1409" s="852"/>
      <c r="D1409" s="853"/>
      <c r="E1409" s="854"/>
      <c r="F1409" s="854"/>
      <c r="G1409" s="855"/>
      <c r="H1409" s="856"/>
      <c r="I1409" s="855"/>
      <c r="J1409" s="855"/>
      <c r="K1409" s="857"/>
      <c r="L1409" s="858"/>
      <c r="M1409" s="859"/>
    </row>
    <row r="1410" spans="3:13" x14ac:dyDescent="0.3">
      <c r="C1410" s="852"/>
      <c r="D1410" s="853"/>
      <c r="E1410" s="854"/>
      <c r="F1410" s="854"/>
      <c r="G1410" s="855"/>
      <c r="H1410" s="856"/>
      <c r="I1410" s="855"/>
      <c r="J1410" s="855"/>
      <c r="K1410" s="857"/>
      <c r="L1410" s="858"/>
      <c r="M1410" s="859"/>
    </row>
    <row r="1411" spans="3:13" x14ac:dyDescent="0.3">
      <c r="C1411" s="852"/>
      <c r="D1411" s="853"/>
      <c r="E1411" s="854"/>
      <c r="F1411" s="854"/>
      <c r="G1411" s="855"/>
      <c r="H1411" s="856"/>
      <c r="I1411" s="855"/>
      <c r="J1411" s="855"/>
      <c r="K1411" s="857"/>
      <c r="L1411" s="858"/>
      <c r="M1411" s="859"/>
    </row>
    <row r="1412" spans="3:13" x14ac:dyDescent="0.3">
      <c r="C1412" s="852"/>
      <c r="D1412" s="853"/>
      <c r="E1412" s="854"/>
      <c r="F1412" s="854"/>
      <c r="G1412" s="855"/>
      <c r="H1412" s="856"/>
      <c r="I1412" s="855"/>
      <c r="J1412" s="855"/>
      <c r="K1412" s="857"/>
      <c r="L1412" s="858"/>
      <c r="M1412" s="859"/>
    </row>
    <row r="1413" spans="3:13" x14ac:dyDescent="0.3">
      <c r="C1413" s="852"/>
      <c r="D1413" s="853"/>
      <c r="E1413" s="854"/>
      <c r="F1413" s="854"/>
      <c r="G1413" s="855"/>
      <c r="H1413" s="856"/>
      <c r="I1413" s="855"/>
      <c r="J1413" s="855"/>
      <c r="K1413" s="857"/>
      <c r="L1413" s="858"/>
      <c r="M1413" s="859"/>
    </row>
    <row r="1414" spans="3:13" x14ac:dyDescent="0.3">
      <c r="C1414" s="852"/>
      <c r="D1414" s="853"/>
      <c r="E1414" s="854"/>
      <c r="F1414" s="854"/>
      <c r="G1414" s="855"/>
      <c r="H1414" s="856"/>
      <c r="I1414" s="855"/>
      <c r="J1414" s="855"/>
      <c r="K1414" s="857"/>
      <c r="L1414" s="858"/>
      <c r="M1414" s="859"/>
    </row>
    <row r="1415" spans="3:13" x14ac:dyDescent="0.3">
      <c r="C1415" s="852"/>
      <c r="D1415" s="853"/>
      <c r="E1415" s="854"/>
      <c r="F1415" s="854"/>
      <c r="G1415" s="855"/>
      <c r="H1415" s="856"/>
      <c r="I1415" s="855"/>
      <c r="J1415" s="855"/>
      <c r="K1415" s="857"/>
      <c r="L1415" s="858"/>
      <c r="M1415" s="859"/>
    </row>
    <row r="1416" spans="3:13" x14ac:dyDescent="0.3">
      <c r="C1416" s="852"/>
      <c r="D1416" s="853"/>
      <c r="E1416" s="854"/>
      <c r="F1416" s="854"/>
      <c r="G1416" s="855"/>
      <c r="H1416" s="856"/>
      <c r="I1416" s="855"/>
      <c r="J1416" s="855"/>
      <c r="K1416" s="857"/>
      <c r="L1416" s="858"/>
      <c r="M1416" s="859"/>
    </row>
    <row r="1417" spans="3:13" x14ac:dyDescent="0.3">
      <c r="C1417" s="852"/>
      <c r="D1417" s="853"/>
      <c r="E1417" s="854"/>
      <c r="F1417" s="854"/>
      <c r="G1417" s="855"/>
      <c r="H1417" s="856"/>
      <c r="I1417" s="855"/>
      <c r="J1417" s="855"/>
      <c r="K1417" s="857"/>
      <c r="L1417" s="858"/>
      <c r="M1417" s="859"/>
    </row>
    <row r="1418" spans="3:13" x14ac:dyDescent="0.3">
      <c r="C1418" s="852"/>
      <c r="D1418" s="853"/>
      <c r="E1418" s="854"/>
      <c r="F1418" s="854"/>
      <c r="G1418" s="855"/>
      <c r="H1418" s="856"/>
      <c r="I1418" s="855"/>
      <c r="J1418" s="855"/>
      <c r="K1418" s="857"/>
      <c r="L1418" s="858"/>
      <c r="M1418" s="859"/>
    </row>
    <row r="1419" spans="3:13" x14ac:dyDescent="0.3">
      <c r="C1419" s="852"/>
      <c r="D1419" s="853"/>
      <c r="E1419" s="854"/>
      <c r="F1419" s="854"/>
      <c r="G1419" s="855"/>
      <c r="H1419" s="856"/>
      <c r="I1419" s="855"/>
      <c r="J1419" s="855"/>
      <c r="K1419" s="857"/>
      <c r="L1419" s="858"/>
      <c r="M1419" s="859"/>
    </row>
    <row r="1420" spans="3:13" x14ac:dyDescent="0.3">
      <c r="C1420" s="852"/>
      <c r="D1420" s="853"/>
      <c r="E1420" s="854"/>
      <c r="F1420" s="854"/>
      <c r="G1420" s="855"/>
      <c r="H1420" s="856"/>
      <c r="I1420" s="855"/>
      <c r="J1420" s="855"/>
      <c r="K1420" s="857"/>
      <c r="L1420" s="858"/>
      <c r="M1420" s="859"/>
    </row>
    <row r="1421" spans="3:13" x14ac:dyDescent="0.3">
      <c r="C1421" s="852"/>
      <c r="D1421" s="853"/>
      <c r="E1421" s="854"/>
      <c r="F1421" s="854"/>
      <c r="G1421" s="855"/>
      <c r="H1421" s="856"/>
      <c r="I1421" s="855"/>
      <c r="J1421" s="855"/>
      <c r="K1421" s="857"/>
      <c r="L1421" s="858"/>
      <c r="M1421" s="859"/>
    </row>
    <row r="1422" spans="3:13" x14ac:dyDescent="0.3">
      <c r="C1422" s="852"/>
      <c r="D1422" s="853"/>
      <c r="E1422" s="854"/>
      <c r="F1422" s="854"/>
      <c r="G1422" s="855"/>
      <c r="H1422" s="856"/>
      <c r="I1422" s="855"/>
      <c r="J1422" s="855"/>
      <c r="K1422" s="857"/>
      <c r="L1422" s="858"/>
      <c r="M1422" s="859"/>
    </row>
    <row r="1423" spans="3:13" x14ac:dyDescent="0.3">
      <c r="C1423" s="852"/>
      <c r="D1423" s="853"/>
      <c r="E1423" s="854"/>
      <c r="F1423" s="854"/>
      <c r="G1423" s="855"/>
      <c r="H1423" s="856"/>
      <c r="I1423" s="855"/>
      <c r="J1423" s="855"/>
      <c r="K1423" s="857"/>
      <c r="L1423" s="858"/>
      <c r="M1423" s="859"/>
    </row>
    <row r="1424" spans="3:13" x14ac:dyDescent="0.3">
      <c r="C1424" s="852"/>
      <c r="D1424" s="853"/>
      <c r="E1424" s="854"/>
      <c r="F1424" s="854"/>
      <c r="G1424" s="855"/>
      <c r="H1424" s="856"/>
      <c r="I1424" s="855"/>
      <c r="J1424" s="855"/>
      <c r="K1424" s="857"/>
      <c r="L1424" s="858"/>
      <c r="M1424" s="859"/>
    </row>
    <row r="1425" spans="3:13" x14ac:dyDescent="0.3">
      <c r="C1425" s="852"/>
      <c r="D1425" s="853"/>
      <c r="E1425" s="854"/>
      <c r="F1425" s="854"/>
      <c r="G1425" s="855"/>
      <c r="H1425" s="856"/>
      <c r="I1425" s="855"/>
      <c r="J1425" s="855"/>
      <c r="K1425" s="857"/>
      <c r="L1425" s="858"/>
      <c r="M1425" s="859"/>
    </row>
    <row r="1426" spans="3:13" x14ac:dyDescent="0.3">
      <c r="C1426" s="852"/>
      <c r="D1426" s="853"/>
      <c r="E1426" s="854"/>
      <c r="F1426" s="854"/>
      <c r="G1426" s="855"/>
      <c r="H1426" s="856"/>
      <c r="I1426" s="855"/>
      <c r="J1426" s="855"/>
      <c r="K1426" s="857"/>
      <c r="L1426" s="858"/>
      <c r="M1426" s="859"/>
    </row>
    <row r="1427" spans="3:13" x14ac:dyDescent="0.3">
      <c r="C1427" s="852"/>
      <c r="D1427" s="853"/>
      <c r="E1427" s="854"/>
      <c r="F1427" s="854"/>
      <c r="G1427" s="855"/>
      <c r="H1427" s="856"/>
      <c r="I1427" s="855"/>
      <c r="J1427" s="855"/>
      <c r="K1427" s="857"/>
      <c r="L1427" s="858"/>
      <c r="M1427" s="859"/>
    </row>
    <row r="1428" spans="3:13" x14ac:dyDescent="0.3">
      <c r="C1428" s="852"/>
      <c r="D1428" s="853"/>
      <c r="E1428" s="854"/>
      <c r="F1428" s="854"/>
      <c r="G1428" s="855"/>
      <c r="H1428" s="856"/>
      <c r="I1428" s="855"/>
      <c r="J1428" s="855"/>
      <c r="K1428" s="857"/>
      <c r="L1428" s="858"/>
      <c r="M1428" s="859"/>
    </row>
    <row r="1429" spans="3:13" x14ac:dyDescent="0.3">
      <c r="C1429" s="852"/>
      <c r="D1429" s="853"/>
      <c r="E1429" s="854"/>
      <c r="F1429" s="854"/>
      <c r="G1429" s="855"/>
      <c r="H1429" s="856"/>
      <c r="I1429" s="855"/>
      <c r="J1429" s="855"/>
      <c r="K1429" s="857"/>
      <c r="L1429" s="858"/>
      <c r="M1429" s="859"/>
    </row>
    <row r="1430" spans="3:13" x14ac:dyDescent="0.3">
      <c r="C1430" s="852"/>
      <c r="D1430" s="853"/>
      <c r="E1430" s="854"/>
      <c r="F1430" s="854"/>
      <c r="G1430" s="855"/>
      <c r="H1430" s="856"/>
      <c r="I1430" s="855"/>
      <c r="J1430" s="855"/>
      <c r="K1430" s="857"/>
      <c r="L1430" s="858"/>
      <c r="M1430" s="859"/>
    </row>
    <row r="1431" spans="3:13" x14ac:dyDescent="0.3">
      <c r="C1431" s="852"/>
      <c r="D1431" s="853"/>
      <c r="E1431" s="854"/>
      <c r="F1431" s="854"/>
      <c r="G1431" s="855"/>
      <c r="H1431" s="856"/>
      <c r="I1431" s="855"/>
      <c r="J1431" s="855"/>
      <c r="K1431" s="857"/>
      <c r="L1431" s="858"/>
      <c r="M1431" s="859"/>
    </row>
    <row r="1432" spans="3:13" x14ac:dyDescent="0.3">
      <c r="C1432" s="852"/>
      <c r="D1432" s="853"/>
      <c r="E1432" s="854"/>
      <c r="F1432" s="854"/>
      <c r="G1432" s="855"/>
      <c r="H1432" s="856"/>
      <c r="I1432" s="855"/>
      <c r="J1432" s="855"/>
      <c r="K1432" s="857"/>
      <c r="L1432" s="858"/>
      <c r="M1432" s="859"/>
    </row>
    <row r="1433" spans="3:13" x14ac:dyDescent="0.3">
      <c r="C1433" s="852"/>
      <c r="D1433" s="853"/>
      <c r="E1433" s="854"/>
      <c r="F1433" s="854"/>
      <c r="G1433" s="855"/>
      <c r="H1433" s="856"/>
      <c r="I1433" s="855"/>
      <c r="J1433" s="855"/>
      <c r="K1433" s="857"/>
      <c r="L1433" s="858"/>
      <c r="M1433" s="859"/>
    </row>
    <row r="1434" spans="3:13" x14ac:dyDescent="0.3">
      <c r="C1434" s="852"/>
      <c r="D1434" s="853"/>
      <c r="E1434" s="854"/>
      <c r="F1434" s="854"/>
      <c r="G1434" s="855"/>
      <c r="H1434" s="856"/>
      <c r="I1434" s="855"/>
      <c r="J1434" s="855"/>
      <c r="K1434" s="857"/>
      <c r="L1434" s="858"/>
      <c r="M1434" s="859"/>
    </row>
    <row r="1435" spans="3:13" x14ac:dyDescent="0.3">
      <c r="C1435" s="852"/>
      <c r="D1435" s="853"/>
      <c r="E1435" s="854"/>
      <c r="F1435" s="854"/>
      <c r="G1435" s="855"/>
      <c r="H1435" s="856"/>
      <c r="I1435" s="855"/>
      <c r="J1435" s="855"/>
      <c r="K1435" s="857"/>
      <c r="L1435" s="858"/>
      <c r="M1435" s="859"/>
    </row>
    <row r="1436" spans="3:13" x14ac:dyDescent="0.3">
      <c r="C1436" s="852"/>
      <c r="D1436" s="853"/>
      <c r="E1436" s="854"/>
      <c r="F1436" s="854"/>
      <c r="G1436" s="855"/>
      <c r="H1436" s="856"/>
      <c r="I1436" s="855"/>
      <c r="J1436" s="855"/>
      <c r="K1436" s="857"/>
      <c r="L1436" s="858"/>
      <c r="M1436" s="859"/>
    </row>
    <row r="1437" spans="3:13" x14ac:dyDescent="0.3">
      <c r="C1437" s="852"/>
      <c r="D1437" s="853"/>
      <c r="E1437" s="854"/>
      <c r="F1437" s="854"/>
      <c r="G1437" s="855"/>
      <c r="H1437" s="856"/>
      <c r="I1437" s="855"/>
      <c r="J1437" s="855"/>
      <c r="K1437" s="857"/>
      <c r="L1437" s="858"/>
      <c r="M1437" s="859"/>
    </row>
    <row r="1438" spans="3:13" x14ac:dyDescent="0.3">
      <c r="C1438" s="852"/>
      <c r="D1438" s="853"/>
      <c r="E1438" s="854"/>
      <c r="F1438" s="854"/>
      <c r="G1438" s="855"/>
      <c r="H1438" s="856"/>
      <c r="I1438" s="855"/>
      <c r="J1438" s="855"/>
      <c r="K1438" s="857"/>
      <c r="L1438" s="858"/>
      <c r="M1438" s="859"/>
    </row>
    <row r="1439" spans="3:13" x14ac:dyDescent="0.3">
      <c r="C1439" s="852"/>
      <c r="D1439" s="853"/>
      <c r="E1439" s="854"/>
      <c r="F1439" s="854"/>
      <c r="G1439" s="855"/>
      <c r="H1439" s="856"/>
      <c r="I1439" s="855"/>
      <c r="J1439" s="855"/>
      <c r="K1439" s="857"/>
      <c r="L1439" s="858"/>
      <c r="M1439" s="859"/>
    </row>
    <row r="1440" spans="3:13" x14ac:dyDescent="0.3">
      <c r="C1440" s="852"/>
      <c r="D1440" s="853"/>
      <c r="E1440" s="854"/>
      <c r="F1440" s="854"/>
      <c r="G1440" s="855"/>
      <c r="H1440" s="856"/>
      <c r="I1440" s="855"/>
      <c r="J1440" s="855"/>
      <c r="K1440" s="857"/>
      <c r="L1440" s="858"/>
      <c r="M1440" s="859"/>
    </row>
    <row r="1441" spans="3:13" x14ac:dyDescent="0.3">
      <c r="C1441" s="852"/>
      <c r="D1441" s="853"/>
      <c r="E1441" s="854"/>
      <c r="F1441" s="854"/>
      <c r="G1441" s="855"/>
      <c r="H1441" s="856"/>
      <c r="I1441" s="855"/>
      <c r="J1441" s="855"/>
      <c r="K1441" s="857"/>
      <c r="L1441" s="858"/>
      <c r="M1441" s="859"/>
    </row>
    <row r="1442" spans="3:13" x14ac:dyDescent="0.3">
      <c r="C1442" s="852"/>
      <c r="D1442" s="853"/>
      <c r="E1442" s="854"/>
      <c r="F1442" s="854"/>
      <c r="G1442" s="855"/>
      <c r="H1442" s="856"/>
      <c r="I1442" s="855"/>
      <c r="J1442" s="855"/>
      <c r="K1442" s="857"/>
      <c r="L1442" s="858"/>
      <c r="M1442" s="859"/>
    </row>
    <row r="1443" spans="3:13" x14ac:dyDescent="0.3">
      <c r="C1443" s="852"/>
      <c r="D1443" s="853"/>
      <c r="E1443" s="854"/>
      <c r="F1443" s="854"/>
      <c r="G1443" s="855"/>
      <c r="H1443" s="856"/>
      <c r="I1443" s="855"/>
      <c r="J1443" s="855"/>
      <c r="K1443" s="857"/>
      <c r="L1443" s="858"/>
      <c r="M1443" s="859"/>
    </row>
    <row r="1444" spans="3:13" x14ac:dyDescent="0.3">
      <c r="C1444" s="852"/>
      <c r="D1444" s="853"/>
      <c r="E1444" s="854"/>
      <c r="F1444" s="854"/>
      <c r="G1444" s="855"/>
      <c r="H1444" s="856"/>
      <c r="I1444" s="855"/>
      <c r="J1444" s="855"/>
      <c r="K1444" s="857"/>
      <c r="L1444" s="858"/>
      <c r="M1444" s="859"/>
    </row>
    <row r="1445" spans="3:13" x14ac:dyDescent="0.3">
      <c r="C1445" s="852"/>
      <c r="D1445" s="853"/>
      <c r="E1445" s="854"/>
      <c r="F1445" s="854"/>
      <c r="G1445" s="855"/>
      <c r="H1445" s="856"/>
      <c r="I1445" s="855"/>
      <c r="J1445" s="855"/>
      <c r="K1445" s="857"/>
      <c r="L1445" s="858"/>
      <c r="M1445" s="859"/>
    </row>
    <row r="1446" spans="3:13" x14ac:dyDescent="0.3">
      <c r="C1446" s="852"/>
      <c r="D1446" s="853"/>
      <c r="E1446" s="854"/>
      <c r="F1446" s="854"/>
      <c r="G1446" s="855"/>
      <c r="H1446" s="856"/>
      <c r="I1446" s="855"/>
      <c r="J1446" s="855"/>
      <c r="K1446" s="857"/>
      <c r="L1446" s="858"/>
      <c r="M1446" s="859"/>
    </row>
    <row r="1447" spans="3:13" x14ac:dyDescent="0.3">
      <c r="C1447" s="852"/>
      <c r="D1447" s="853"/>
      <c r="E1447" s="854"/>
      <c r="F1447" s="854"/>
      <c r="G1447" s="855"/>
      <c r="H1447" s="856"/>
      <c r="I1447" s="855"/>
      <c r="J1447" s="855"/>
      <c r="K1447" s="857"/>
      <c r="L1447" s="858"/>
      <c r="M1447" s="859"/>
    </row>
    <row r="1448" spans="3:13" x14ac:dyDescent="0.3">
      <c r="C1448" s="852"/>
      <c r="D1448" s="853"/>
      <c r="E1448" s="854"/>
      <c r="F1448" s="854"/>
      <c r="G1448" s="855"/>
      <c r="H1448" s="856"/>
      <c r="I1448" s="855"/>
      <c r="J1448" s="855"/>
      <c r="K1448" s="857"/>
      <c r="L1448" s="858"/>
      <c r="M1448" s="859"/>
    </row>
    <row r="1449" spans="3:13" x14ac:dyDescent="0.3">
      <c r="C1449" s="852"/>
      <c r="D1449" s="853"/>
      <c r="E1449" s="854"/>
      <c r="F1449" s="854"/>
      <c r="G1449" s="855"/>
      <c r="H1449" s="856"/>
      <c r="I1449" s="855"/>
      <c r="J1449" s="855"/>
      <c r="K1449" s="857"/>
      <c r="L1449" s="858"/>
      <c r="M1449" s="859"/>
    </row>
    <row r="1450" spans="3:13" x14ac:dyDescent="0.3">
      <c r="C1450" s="852"/>
      <c r="D1450" s="853"/>
      <c r="E1450" s="854"/>
      <c r="F1450" s="854"/>
      <c r="G1450" s="855"/>
      <c r="H1450" s="856"/>
      <c r="I1450" s="855"/>
      <c r="J1450" s="855"/>
      <c r="K1450" s="857"/>
      <c r="L1450" s="858"/>
      <c r="M1450" s="859"/>
    </row>
    <row r="1451" spans="3:13" x14ac:dyDescent="0.3">
      <c r="C1451" s="852"/>
      <c r="D1451" s="853"/>
      <c r="E1451" s="854"/>
      <c r="F1451" s="854"/>
      <c r="G1451" s="855"/>
      <c r="H1451" s="856"/>
      <c r="I1451" s="855"/>
      <c r="J1451" s="855"/>
      <c r="K1451" s="857"/>
      <c r="L1451" s="858"/>
      <c r="M1451" s="859"/>
    </row>
    <row r="1452" spans="3:13" x14ac:dyDescent="0.3">
      <c r="C1452" s="852"/>
      <c r="D1452" s="853"/>
      <c r="E1452" s="854"/>
      <c r="F1452" s="854"/>
      <c r="G1452" s="855"/>
      <c r="H1452" s="856"/>
      <c r="I1452" s="855"/>
      <c r="J1452" s="855"/>
      <c r="K1452" s="857"/>
      <c r="L1452" s="858"/>
      <c r="M1452" s="859"/>
    </row>
    <row r="1453" spans="3:13" x14ac:dyDescent="0.3">
      <c r="C1453" s="852"/>
      <c r="D1453" s="853"/>
      <c r="E1453" s="854"/>
      <c r="F1453" s="854"/>
      <c r="G1453" s="855"/>
      <c r="H1453" s="856"/>
      <c r="I1453" s="855"/>
      <c r="J1453" s="855"/>
      <c r="K1453" s="857"/>
      <c r="L1453" s="858"/>
      <c r="M1453" s="859"/>
    </row>
    <row r="1454" spans="3:13" x14ac:dyDescent="0.3">
      <c r="C1454" s="852"/>
      <c r="D1454" s="853"/>
      <c r="E1454" s="854"/>
      <c r="F1454" s="854"/>
      <c r="G1454" s="855"/>
      <c r="H1454" s="856"/>
      <c r="I1454" s="855"/>
      <c r="J1454" s="855"/>
      <c r="K1454" s="857"/>
      <c r="L1454" s="858"/>
      <c r="M1454" s="859"/>
    </row>
    <row r="1455" spans="3:13" x14ac:dyDescent="0.3">
      <c r="C1455" s="852"/>
      <c r="D1455" s="853"/>
      <c r="E1455" s="854"/>
      <c r="F1455" s="854"/>
      <c r="G1455" s="855"/>
      <c r="H1455" s="856"/>
      <c r="I1455" s="855"/>
      <c r="J1455" s="855"/>
      <c r="K1455" s="857"/>
      <c r="L1455" s="858"/>
      <c r="M1455" s="859"/>
    </row>
    <row r="1456" spans="3:13" x14ac:dyDescent="0.3">
      <c r="C1456" s="852"/>
      <c r="D1456" s="853"/>
      <c r="E1456" s="854"/>
      <c r="F1456" s="854"/>
      <c r="G1456" s="855"/>
      <c r="H1456" s="856"/>
      <c r="I1456" s="855"/>
      <c r="J1456" s="855"/>
      <c r="K1456" s="857"/>
      <c r="L1456" s="858"/>
      <c r="M1456" s="859"/>
    </row>
    <row r="1457" spans="3:13" x14ac:dyDescent="0.3">
      <c r="C1457" s="852"/>
      <c r="D1457" s="853"/>
      <c r="E1457" s="854"/>
      <c r="F1457" s="854"/>
      <c r="G1457" s="855"/>
      <c r="H1457" s="856"/>
      <c r="I1457" s="855"/>
      <c r="J1457" s="855"/>
      <c r="K1457" s="857"/>
      <c r="L1457" s="858"/>
      <c r="M1457" s="859"/>
    </row>
    <row r="1458" spans="3:13" x14ac:dyDescent="0.3">
      <c r="C1458" s="852"/>
      <c r="D1458" s="853"/>
      <c r="E1458" s="854"/>
      <c r="F1458" s="854"/>
      <c r="G1458" s="855"/>
      <c r="H1458" s="856"/>
      <c r="I1458" s="855"/>
      <c r="J1458" s="855"/>
      <c r="K1458" s="857"/>
      <c r="L1458" s="858"/>
      <c r="M1458" s="859"/>
    </row>
    <row r="1459" spans="3:13" x14ac:dyDescent="0.3">
      <c r="C1459" s="852"/>
      <c r="D1459" s="853"/>
      <c r="E1459" s="854"/>
      <c r="F1459" s="854"/>
      <c r="G1459" s="855"/>
      <c r="H1459" s="856"/>
      <c r="I1459" s="855"/>
      <c r="J1459" s="855"/>
      <c r="K1459" s="857"/>
      <c r="L1459" s="858"/>
      <c r="M1459" s="859"/>
    </row>
    <row r="1460" spans="3:13" x14ac:dyDescent="0.3">
      <c r="C1460" s="852"/>
      <c r="D1460" s="853"/>
      <c r="E1460" s="854"/>
      <c r="F1460" s="854"/>
      <c r="G1460" s="855"/>
      <c r="H1460" s="856"/>
      <c r="I1460" s="855"/>
      <c r="J1460" s="855"/>
      <c r="K1460" s="857"/>
      <c r="L1460" s="858"/>
      <c r="M1460" s="859"/>
    </row>
    <row r="1461" spans="3:13" x14ac:dyDescent="0.3">
      <c r="C1461" s="852"/>
      <c r="D1461" s="853"/>
      <c r="E1461" s="854"/>
      <c r="F1461" s="854"/>
      <c r="G1461" s="855"/>
      <c r="H1461" s="856"/>
      <c r="I1461" s="855"/>
      <c r="J1461" s="855"/>
      <c r="K1461" s="857"/>
      <c r="L1461" s="858"/>
      <c r="M1461" s="859"/>
    </row>
    <row r="1462" spans="3:13" x14ac:dyDescent="0.3">
      <c r="C1462" s="852"/>
      <c r="D1462" s="853"/>
      <c r="E1462" s="854"/>
      <c r="F1462" s="854"/>
      <c r="G1462" s="855"/>
      <c r="H1462" s="856"/>
      <c r="I1462" s="855"/>
      <c r="J1462" s="855"/>
      <c r="K1462" s="857"/>
      <c r="L1462" s="858"/>
      <c r="M1462" s="859"/>
    </row>
    <row r="1463" spans="3:13" x14ac:dyDescent="0.3">
      <c r="C1463" s="852"/>
      <c r="D1463" s="853"/>
      <c r="E1463" s="854"/>
      <c r="F1463" s="854"/>
      <c r="G1463" s="855"/>
      <c r="H1463" s="856"/>
      <c r="I1463" s="855"/>
      <c r="J1463" s="855"/>
      <c r="K1463" s="857"/>
      <c r="L1463" s="858"/>
      <c r="M1463" s="859"/>
    </row>
    <row r="1464" spans="3:13" x14ac:dyDescent="0.3">
      <c r="C1464" s="852"/>
      <c r="D1464" s="853"/>
      <c r="E1464" s="854"/>
      <c r="F1464" s="854"/>
      <c r="G1464" s="855"/>
      <c r="H1464" s="856"/>
      <c r="I1464" s="855"/>
      <c r="J1464" s="855"/>
      <c r="K1464" s="857"/>
      <c r="L1464" s="858"/>
      <c r="M1464" s="859"/>
    </row>
    <row r="1465" spans="3:13" x14ac:dyDescent="0.3">
      <c r="C1465" s="852"/>
      <c r="D1465" s="853"/>
      <c r="E1465" s="854"/>
      <c r="F1465" s="854"/>
      <c r="G1465" s="855"/>
      <c r="H1465" s="856"/>
      <c r="I1465" s="855"/>
      <c r="J1465" s="855"/>
      <c r="K1465" s="857"/>
      <c r="L1465" s="858"/>
      <c r="M1465" s="859"/>
    </row>
    <row r="1466" spans="3:13" x14ac:dyDescent="0.3">
      <c r="C1466" s="852"/>
      <c r="D1466" s="853"/>
      <c r="E1466" s="854"/>
      <c r="F1466" s="854"/>
      <c r="G1466" s="855"/>
      <c r="H1466" s="856"/>
      <c r="I1466" s="855"/>
      <c r="J1466" s="855"/>
      <c r="K1466" s="857"/>
      <c r="L1466" s="858"/>
      <c r="M1466" s="859"/>
    </row>
    <row r="1467" spans="3:13" x14ac:dyDescent="0.3">
      <c r="C1467" s="852"/>
      <c r="D1467" s="853"/>
      <c r="E1467" s="854"/>
      <c r="F1467" s="854"/>
      <c r="G1467" s="855"/>
      <c r="H1467" s="856"/>
      <c r="I1467" s="855"/>
      <c r="J1467" s="855"/>
      <c r="K1467" s="857"/>
      <c r="L1467" s="858"/>
      <c r="M1467" s="859"/>
    </row>
    <row r="1468" spans="3:13" x14ac:dyDescent="0.3">
      <c r="C1468" s="852"/>
      <c r="D1468" s="853"/>
      <c r="E1468" s="854"/>
      <c r="F1468" s="854"/>
      <c r="G1468" s="855"/>
      <c r="H1468" s="856"/>
      <c r="I1468" s="855"/>
      <c r="J1468" s="855"/>
      <c r="K1468" s="857"/>
      <c r="L1468" s="858"/>
      <c r="M1468" s="859"/>
    </row>
    <row r="1469" spans="3:13" x14ac:dyDescent="0.3">
      <c r="C1469" s="852"/>
      <c r="D1469" s="853"/>
      <c r="E1469" s="854"/>
      <c r="F1469" s="854"/>
      <c r="G1469" s="855"/>
      <c r="H1469" s="856"/>
      <c r="I1469" s="855"/>
      <c r="J1469" s="855"/>
      <c r="K1469" s="857"/>
      <c r="L1469" s="858"/>
      <c r="M1469" s="859"/>
    </row>
    <row r="1470" spans="3:13" x14ac:dyDescent="0.3">
      <c r="C1470" s="852"/>
      <c r="D1470" s="853"/>
      <c r="E1470" s="854"/>
      <c r="F1470" s="854"/>
      <c r="G1470" s="855"/>
      <c r="H1470" s="856"/>
      <c r="I1470" s="855"/>
      <c r="J1470" s="855"/>
      <c r="K1470" s="857"/>
      <c r="L1470" s="858"/>
      <c r="M1470" s="859"/>
    </row>
    <row r="1471" spans="3:13" x14ac:dyDescent="0.3">
      <c r="C1471" s="852"/>
      <c r="D1471" s="853"/>
      <c r="E1471" s="854"/>
      <c r="F1471" s="854"/>
      <c r="G1471" s="855"/>
      <c r="H1471" s="856"/>
      <c r="I1471" s="855"/>
      <c r="J1471" s="855"/>
      <c r="K1471" s="857"/>
      <c r="L1471" s="858"/>
      <c r="M1471" s="859"/>
    </row>
    <row r="1472" spans="3:13" x14ac:dyDescent="0.3">
      <c r="C1472" s="852"/>
      <c r="D1472" s="853"/>
      <c r="E1472" s="854"/>
      <c r="F1472" s="854"/>
      <c r="G1472" s="855"/>
      <c r="H1472" s="856"/>
      <c r="I1472" s="855"/>
      <c r="J1472" s="855"/>
      <c r="K1472" s="857"/>
      <c r="L1472" s="858"/>
      <c r="M1472" s="859"/>
    </row>
    <row r="1473" spans="3:13" x14ac:dyDescent="0.3">
      <c r="C1473" s="852"/>
      <c r="D1473" s="853"/>
      <c r="E1473" s="854"/>
      <c r="F1473" s="854"/>
      <c r="G1473" s="855"/>
      <c r="H1473" s="856"/>
      <c r="I1473" s="855"/>
      <c r="J1473" s="855"/>
      <c r="K1473" s="857"/>
      <c r="L1473" s="858"/>
      <c r="M1473" s="859"/>
    </row>
    <row r="1474" spans="3:13" x14ac:dyDescent="0.3">
      <c r="C1474" s="852"/>
      <c r="D1474" s="853"/>
      <c r="E1474" s="854"/>
      <c r="F1474" s="854"/>
      <c r="G1474" s="855"/>
      <c r="H1474" s="856"/>
      <c r="I1474" s="855"/>
      <c r="J1474" s="855"/>
      <c r="K1474" s="857"/>
      <c r="L1474" s="858"/>
      <c r="M1474" s="859"/>
    </row>
    <row r="1475" spans="3:13" x14ac:dyDescent="0.3">
      <c r="C1475" s="852"/>
      <c r="D1475" s="853"/>
      <c r="E1475" s="854"/>
      <c r="F1475" s="854"/>
      <c r="G1475" s="855"/>
      <c r="H1475" s="856"/>
      <c r="I1475" s="855"/>
      <c r="J1475" s="855"/>
      <c r="K1475" s="857"/>
      <c r="L1475" s="858"/>
      <c r="M1475" s="859"/>
    </row>
    <row r="1476" spans="3:13" x14ac:dyDescent="0.3">
      <c r="C1476" s="852"/>
      <c r="D1476" s="853"/>
      <c r="E1476" s="854"/>
      <c r="F1476" s="854"/>
      <c r="G1476" s="855"/>
      <c r="H1476" s="856"/>
      <c r="I1476" s="855"/>
      <c r="J1476" s="855"/>
      <c r="K1476" s="857"/>
      <c r="L1476" s="858"/>
      <c r="M1476" s="859"/>
    </row>
    <row r="1477" spans="3:13" x14ac:dyDescent="0.3">
      <c r="C1477" s="852"/>
      <c r="D1477" s="853"/>
      <c r="E1477" s="854"/>
      <c r="F1477" s="854"/>
      <c r="G1477" s="855"/>
      <c r="H1477" s="856"/>
      <c r="I1477" s="855"/>
      <c r="J1477" s="855"/>
      <c r="K1477" s="857"/>
      <c r="L1477" s="858"/>
      <c r="M1477" s="859"/>
    </row>
    <row r="1478" spans="3:13" x14ac:dyDescent="0.3">
      <c r="C1478" s="852"/>
      <c r="D1478" s="853"/>
      <c r="E1478" s="854"/>
      <c r="F1478" s="854"/>
      <c r="G1478" s="855"/>
      <c r="H1478" s="856"/>
      <c r="I1478" s="855"/>
      <c r="J1478" s="855"/>
      <c r="K1478" s="857"/>
      <c r="L1478" s="858"/>
      <c r="M1478" s="859"/>
    </row>
    <row r="1479" spans="3:13" x14ac:dyDescent="0.3">
      <c r="C1479" s="852"/>
      <c r="D1479" s="853"/>
      <c r="E1479" s="854"/>
      <c r="F1479" s="854"/>
      <c r="G1479" s="855"/>
      <c r="H1479" s="856"/>
      <c r="I1479" s="855"/>
      <c r="J1479" s="855"/>
      <c r="K1479" s="857"/>
      <c r="L1479" s="858"/>
      <c r="M1479" s="859"/>
    </row>
    <row r="1480" spans="3:13" x14ac:dyDescent="0.3">
      <c r="C1480" s="852"/>
      <c r="D1480" s="853"/>
      <c r="E1480" s="854"/>
      <c r="F1480" s="854"/>
      <c r="G1480" s="855"/>
      <c r="H1480" s="856"/>
      <c r="I1480" s="855"/>
      <c r="J1480" s="855"/>
      <c r="K1480" s="857"/>
      <c r="L1480" s="858"/>
      <c r="M1480" s="859"/>
    </row>
    <row r="1481" spans="3:13" x14ac:dyDescent="0.3">
      <c r="C1481" s="852"/>
      <c r="D1481" s="853"/>
      <c r="E1481" s="854"/>
      <c r="F1481" s="854"/>
      <c r="G1481" s="855"/>
      <c r="H1481" s="856"/>
      <c r="I1481" s="855"/>
      <c r="J1481" s="855"/>
      <c r="K1481" s="857"/>
      <c r="L1481" s="858"/>
      <c r="M1481" s="859"/>
    </row>
    <row r="1482" spans="3:13" x14ac:dyDescent="0.3">
      <c r="C1482" s="852"/>
      <c r="D1482" s="853"/>
      <c r="E1482" s="854"/>
      <c r="F1482" s="854"/>
      <c r="G1482" s="855"/>
      <c r="H1482" s="856"/>
      <c r="I1482" s="855"/>
      <c r="J1482" s="855"/>
      <c r="K1482" s="857"/>
      <c r="L1482" s="858"/>
      <c r="M1482" s="859"/>
    </row>
    <row r="1483" spans="3:13" x14ac:dyDescent="0.3">
      <c r="C1483" s="852"/>
      <c r="D1483" s="853"/>
      <c r="E1483" s="854"/>
      <c r="F1483" s="854"/>
      <c r="G1483" s="855"/>
      <c r="H1483" s="856"/>
      <c r="I1483" s="855"/>
      <c r="J1483" s="855"/>
      <c r="K1483" s="857"/>
      <c r="L1483" s="858"/>
      <c r="M1483" s="859"/>
    </row>
    <row r="1484" spans="3:13" x14ac:dyDescent="0.3">
      <c r="C1484" s="852"/>
      <c r="D1484" s="853"/>
      <c r="E1484" s="854"/>
      <c r="F1484" s="854"/>
      <c r="G1484" s="855"/>
      <c r="H1484" s="856"/>
      <c r="I1484" s="855"/>
      <c r="J1484" s="855"/>
      <c r="K1484" s="857"/>
      <c r="L1484" s="858"/>
      <c r="M1484" s="859"/>
    </row>
    <row r="1485" spans="3:13" x14ac:dyDescent="0.3">
      <c r="C1485" s="852"/>
      <c r="D1485" s="853"/>
      <c r="E1485" s="854"/>
      <c r="F1485" s="854"/>
      <c r="G1485" s="855"/>
      <c r="H1485" s="856"/>
      <c r="I1485" s="855"/>
      <c r="J1485" s="855"/>
      <c r="K1485" s="857"/>
      <c r="L1485" s="858"/>
      <c r="M1485" s="859"/>
    </row>
    <row r="1486" spans="3:13" x14ac:dyDescent="0.3">
      <c r="C1486" s="852"/>
      <c r="D1486" s="853"/>
      <c r="E1486" s="854"/>
      <c r="F1486" s="854"/>
      <c r="G1486" s="855"/>
      <c r="H1486" s="856"/>
      <c r="I1486" s="855"/>
      <c r="J1486" s="855"/>
      <c r="K1486" s="857"/>
      <c r="L1486" s="858"/>
      <c r="M1486" s="859"/>
    </row>
    <row r="1487" spans="3:13" x14ac:dyDescent="0.3">
      <c r="C1487" s="852"/>
      <c r="D1487" s="853"/>
      <c r="E1487" s="854"/>
      <c r="F1487" s="854"/>
      <c r="G1487" s="855"/>
      <c r="H1487" s="856"/>
      <c r="I1487" s="855"/>
      <c r="J1487" s="855"/>
      <c r="K1487" s="857"/>
      <c r="L1487" s="858"/>
      <c r="M1487" s="859"/>
    </row>
    <row r="1488" spans="3:13" x14ac:dyDescent="0.3">
      <c r="C1488" s="852"/>
      <c r="D1488" s="853"/>
      <c r="E1488" s="854"/>
      <c r="F1488" s="854"/>
      <c r="G1488" s="855"/>
      <c r="H1488" s="856"/>
      <c r="I1488" s="855"/>
      <c r="J1488" s="855"/>
      <c r="K1488" s="857"/>
      <c r="L1488" s="858"/>
      <c r="M1488" s="859"/>
    </row>
    <row r="1489" spans="3:13" x14ac:dyDescent="0.3">
      <c r="C1489" s="852"/>
      <c r="D1489" s="853"/>
      <c r="E1489" s="854"/>
      <c r="F1489" s="854"/>
      <c r="G1489" s="855"/>
      <c r="H1489" s="856"/>
      <c r="I1489" s="855"/>
      <c r="J1489" s="855"/>
      <c r="K1489" s="857"/>
      <c r="L1489" s="858"/>
      <c r="M1489" s="859"/>
    </row>
    <row r="1490" spans="3:13" x14ac:dyDescent="0.3">
      <c r="C1490" s="852"/>
      <c r="D1490" s="853"/>
      <c r="E1490" s="854"/>
      <c r="F1490" s="854"/>
      <c r="G1490" s="855"/>
      <c r="H1490" s="856"/>
      <c r="I1490" s="855"/>
      <c r="J1490" s="855"/>
      <c r="K1490" s="857"/>
      <c r="L1490" s="858"/>
      <c r="M1490" s="859"/>
    </row>
    <row r="1491" spans="3:13" x14ac:dyDescent="0.3">
      <c r="C1491" s="852"/>
      <c r="D1491" s="853"/>
      <c r="E1491" s="854"/>
      <c r="F1491" s="854"/>
      <c r="G1491" s="855"/>
      <c r="H1491" s="856"/>
      <c r="I1491" s="855"/>
      <c r="J1491" s="855"/>
      <c r="K1491" s="857"/>
      <c r="L1491" s="858"/>
      <c r="M1491" s="859"/>
    </row>
    <row r="1492" spans="3:13" x14ac:dyDescent="0.3">
      <c r="C1492" s="852"/>
      <c r="D1492" s="853"/>
      <c r="E1492" s="854"/>
      <c r="F1492" s="854"/>
      <c r="G1492" s="855"/>
      <c r="H1492" s="856"/>
      <c r="I1492" s="855"/>
      <c r="J1492" s="855"/>
      <c r="K1492" s="857"/>
      <c r="L1492" s="858"/>
      <c r="M1492" s="859"/>
    </row>
    <row r="1493" spans="3:13" x14ac:dyDescent="0.3">
      <c r="C1493" s="852"/>
      <c r="D1493" s="853"/>
      <c r="E1493" s="854"/>
      <c r="F1493" s="854"/>
      <c r="G1493" s="855"/>
      <c r="H1493" s="856"/>
      <c r="I1493" s="855"/>
      <c r="J1493" s="855"/>
      <c r="K1493" s="857"/>
      <c r="L1493" s="858"/>
      <c r="M1493" s="859"/>
    </row>
    <row r="1494" spans="3:13" x14ac:dyDescent="0.3">
      <c r="C1494" s="852"/>
      <c r="D1494" s="853"/>
      <c r="E1494" s="854"/>
      <c r="F1494" s="854"/>
      <c r="G1494" s="855"/>
      <c r="H1494" s="856"/>
      <c r="I1494" s="855"/>
      <c r="J1494" s="855"/>
      <c r="K1494" s="857"/>
      <c r="L1494" s="858"/>
      <c r="M1494" s="859"/>
    </row>
    <row r="1495" spans="3:13" x14ac:dyDescent="0.3">
      <c r="C1495" s="852"/>
      <c r="D1495" s="853"/>
      <c r="E1495" s="854"/>
      <c r="F1495" s="854"/>
      <c r="G1495" s="855"/>
      <c r="H1495" s="856"/>
      <c r="I1495" s="855"/>
      <c r="J1495" s="855"/>
      <c r="K1495" s="857"/>
      <c r="L1495" s="858"/>
      <c r="M1495" s="859"/>
    </row>
    <row r="1496" spans="3:13" x14ac:dyDescent="0.3">
      <c r="C1496" s="852"/>
      <c r="D1496" s="853"/>
      <c r="E1496" s="854"/>
      <c r="F1496" s="854"/>
      <c r="G1496" s="855"/>
      <c r="H1496" s="856"/>
      <c r="I1496" s="855"/>
      <c r="J1496" s="855"/>
      <c r="K1496" s="857"/>
      <c r="L1496" s="858"/>
      <c r="M1496" s="859"/>
    </row>
    <row r="1497" spans="3:13" x14ac:dyDescent="0.3">
      <c r="C1497" s="852"/>
      <c r="D1497" s="853"/>
      <c r="E1497" s="854"/>
      <c r="F1497" s="854"/>
      <c r="G1497" s="855"/>
      <c r="H1497" s="856"/>
      <c r="I1497" s="855"/>
      <c r="J1497" s="855"/>
      <c r="K1497" s="857"/>
      <c r="L1497" s="858"/>
      <c r="M1497" s="859"/>
    </row>
    <row r="1498" spans="3:13" x14ac:dyDescent="0.3">
      <c r="C1498" s="852"/>
      <c r="D1498" s="853"/>
      <c r="E1498" s="854"/>
      <c r="F1498" s="854"/>
      <c r="G1498" s="855"/>
      <c r="H1498" s="856"/>
      <c r="I1498" s="855"/>
      <c r="J1498" s="855"/>
      <c r="K1498" s="857"/>
      <c r="L1498" s="858"/>
      <c r="M1498" s="859"/>
    </row>
    <row r="1499" spans="3:13" x14ac:dyDescent="0.3">
      <c r="C1499" s="852"/>
      <c r="D1499" s="853"/>
      <c r="E1499" s="854"/>
      <c r="F1499" s="854"/>
      <c r="G1499" s="855"/>
      <c r="H1499" s="856"/>
      <c r="I1499" s="855"/>
      <c r="J1499" s="855"/>
      <c r="K1499" s="857"/>
      <c r="L1499" s="858"/>
      <c r="M1499" s="859"/>
    </row>
    <row r="1500" spans="3:13" x14ac:dyDescent="0.3">
      <c r="C1500" s="852"/>
      <c r="D1500" s="853"/>
      <c r="E1500" s="854"/>
      <c r="F1500" s="854"/>
      <c r="G1500" s="855"/>
      <c r="H1500" s="856"/>
      <c r="I1500" s="855"/>
      <c r="J1500" s="855"/>
      <c r="K1500" s="857"/>
      <c r="L1500" s="858"/>
      <c r="M1500" s="859"/>
    </row>
    <row r="1501" spans="3:13" x14ac:dyDescent="0.3">
      <c r="C1501" s="852"/>
      <c r="D1501" s="853"/>
      <c r="E1501" s="854"/>
      <c r="F1501" s="854"/>
      <c r="G1501" s="855"/>
      <c r="H1501" s="856"/>
      <c r="I1501" s="855"/>
      <c r="J1501" s="855"/>
      <c r="K1501" s="857"/>
      <c r="L1501" s="858"/>
      <c r="M1501" s="859"/>
    </row>
    <row r="1502" spans="3:13" x14ac:dyDescent="0.3">
      <c r="C1502" s="852"/>
      <c r="D1502" s="853"/>
      <c r="E1502" s="854"/>
      <c r="F1502" s="854"/>
      <c r="G1502" s="855"/>
      <c r="H1502" s="856"/>
      <c r="I1502" s="855"/>
      <c r="J1502" s="855"/>
      <c r="K1502" s="857"/>
      <c r="L1502" s="858"/>
      <c r="M1502" s="859"/>
    </row>
    <row r="1503" spans="3:13" x14ac:dyDescent="0.3">
      <c r="C1503" s="852"/>
      <c r="D1503" s="853"/>
      <c r="E1503" s="854"/>
      <c r="F1503" s="854"/>
      <c r="G1503" s="855"/>
      <c r="H1503" s="856"/>
      <c r="I1503" s="855"/>
      <c r="J1503" s="855"/>
      <c r="K1503" s="857"/>
      <c r="L1503" s="858"/>
      <c r="M1503" s="859"/>
    </row>
    <row r="1504" spans="3:13" x14ac:dyDescent="0.3">
      <c r="C1504" s="852"/>
      <c r="D1504" s="853"/>
      <c r="E1504" s="854"/>
      <c r="F1504" s="854"/>
      <c r="G1504" s="855"/>
      <c r="H1504" s="856"/>
      <c r="I1504" s="855"/>
      <c r="J1504" s="855"/>
      <c r="K1504" s="857"/>
      <c r="L1504" s="858"/>
      <c r="M1504" s="859"/>
    </row>
    <row r="1505" spans="3:13" x14ac:dyDescent="0.3">
      <c r="C1505" s="852"/>
      <c r="D1505" s="853"/>
      <c r="E1505" s="854"/>
      <c r="F1505" s="854"/>
      <c r="G1505" s="855"/>
      <c r="H1505" s="856"/>
      <c r="I1505" s="855"/>
      <c r="J1505" s="855"/>
      <c r="K1505" s="857"/>
      <c r="L1505" s="858"/>
      <c r="M1505" s="859"/>
    </row>
    <row r="1506" spans="3:13" x14ac:dyDescent="0.3">
      <c r="C1506" s="852"/>
      <c r="D1506" s="853"/>
      <c r="E1506" s="854"/>
      <c r="F1506" s="854"/>
      <c r="G1506" s="855"/>
      <c r="H1506" s="856"/>
      <c r="I1506" s="855"/>
      <c r="J1506" s="855"/>
      <c r="K1506" s="857"/>
      <c r="L1506" s="858"/>
      <c r="M1506" s="859"/>
    </row>
    <row r="1507" spans="3:13" x14ac:dyDescent="0.3">
      <c r="C1507" s="852"/>
      <c r="D1507" s="853"/>
      <c r="E1507" s="854"/>
      <c r="F1507" s="854"/>
      <c r="G1507" s="855"/>
      <c r="H1507" s="856"/>
      <c r="I1507" s="855"/>
      <c r="J1507" s="855"/>
      <c r="K1507" s="857"/>
      <c r="L1507" s="858"/>
      <c r="M1507" s="859"/>
    </row>
    <row r="1508" spans="3:13" x14ac:dyDescent="0.3">
      <c r="C1508" s="852"/>
      <c r="D1508" s="853"/>
      <c r="E1508" s="854"/>
      <c r="F1508" s="854"/>
      <c r="G1508" s="855"/>
      <c r="H1508" s="856"/>
      <c r="I1508" s="855"/>
      <c r="J1508" s="855"/>
      <c r="K1508" s="857"/>
      <c r="L1508" s="858"/>
      <c r="M1508" s="859"/>
    </row>
    <row r="1509" spans="3:13" x14ac:dyDescent="0.3">
      <c r="C1509" s="852"/>
      <c r="D1509" s="853"/>
      <c r="E1509" s="854"/>
      <c r="F1509" s="854"/>
      <c r="G1509" s="855"/>
      <c r="H1509" s="856"/>
      <c r="I1509" s="855"/>
      <c r="J1509" s="855"/>
      <c r="K1509" s="857"/>
      <c r="L1509" s="858"/>
      <c r="M1509" s="859"/>
    </row>
    <row r="1510" spans="3:13" x14ac:dyDescent="0.3">
      <c r="C1510" s="852"/>
      <c r="D1510" s="853"/>
      <c r="E1510" s="854"/>
      <c r="F1510" s="854"/>
      <c r="G1510" s="855"/>
      <c r="H1510" s="856"/>
      <c r="I1510" s="855"/>
      <c r="J1510" s="855"/>
      <c r="K1510" s="857"/>
      <c r="L1510" s="858"/>
      <c r="M1510" s="859"/>
    </row>
    <row r="1511" spans="3:13" x14ac:dyDescent="0.3">
      <c r="C1511" s="852"/>
      <c r="D1511" s="853"/>
      <c r="E1511" s="854"/>
      <c r="F1511" s="854"/>
      <c r="G1511" s="855"/>
      <c r="H1511" s="856"/>
      <c r="I1511" s="855"/>
      <c r="J1511" s="855"/>
      <c r="K1511" s="857"/>
      <c r="L1511" s="858"/>
      <c r="M1511" s="859"/>
    </row>
    <row r="1512" spans="3:13" x14ac:dyDescent="0.3">
      <c r="C1512" s="852"/>
      <c r="D1512" s="853"/>
      <c r="E1512" s="854"/>
      <c r="F1512" s="854"/>
      <c r="G1512" s="855"/>
      <c r="H1512" s="856"/>
      <c r="I1512" s="855"/>
      <c r="J1512" s="855"/>
      <c r="K1512" s="857"/>
      <c r="L1512" s="858"/>
      <c r="M1512" s="859"/>
    </row>
    <row r="1513" spans="3:13" x14ac:dyDescent="0.3">
      <c r="C1513" s="852"/>
      <c r="D1513" s="853"/>
      <c r="E1513" s="854"/>
      <c r="F1513" s="854"/>
      <c r="G1513" s="855"/>
      <c r="H1513" s="856"/>
      <c r="I1513" s="855"/>
      <c r="J1513" s="855"/>
      <c r="K1513" s="857"/>
      <c r="L1513" s="858"/>
      <c r="M1513" s="859"/>
    </row>
    <row r="1514" spans="3:13" x14ac:dyDescent="0.3">
      <c r="C1514" s="852"/>
      <c r="D1514" s="853"/>
      <c r="E1514" s="854"/>
      <c r="F1514" s="854"/>
      <c r="G1514" s="855"/>
      <c r="H1514" s="856"/>
      <c r="I1514" s="855"/>
      <c r="J1514" s="855"/>
      <c r="K1514" s="857"/>
      <c r="L1514" s="858"/>
      <c r="M1514" s="859"/>
    </row>
    <row r="1515" spans="3:13" x14ac:dyDescent="0.3">
      <c r="C1515" s="852"/>
      <c r="D1515" s="853"/>
      <c r="E1515" s="854"/>
      <c r="F1515" s="854"/>
      <c r="G1515" s="855"/>
      <c r="H1515" s="856"/>
      <c r="I1515" s="855"/>
      <c r="J1515" s="855"/>
      <c r="K1515" s="857"/>
      <c r="L1515" s="858"/>
      <c r="M1515" s="859"/>
    </row>
    <row r="1516" spans="3:13" x14ac:dyDescent="0.3">
      <c r="C1516" s="852"/>
      <c r="D1516" s="853"/>
      <c r="E1516" s="854"/>
      <c r="F1516" s="854"/>
      <c r="G1516" s="855"/>
      <c r="H1516" s="856"/>
      <c r="I1516" s="855"/>
      <c r="J1516" s="855"/>
      <c r="K1516" s="857"/>
      <c r="L1516" s="858"/>
      <c r="M1516" s="859"/>
    </row>
    <row r="1517" spans="3:13" x14ac:dyDescent="0.3">
      <c r="C1517" s="852"/>
      <c r="D1517" s="853"/>
      <c r="E1517" s="854"/>
      <c r="F1517" s="854"/>
      <c r="G1517" s="855"/>
      <c r="H1517" s="856"/>
      <c r="I1517" s="855"/>
      <c r="J1517" s="855"/>
      <c r="K1517" s="857"/>
      <c r="L1517" s="858"/>
      <c r="M1517" s="859"/>
    </row>
    <row r="1518" spans="3:13" x14ac:dyDescent="0.3">
      <c r="C1518" s="852"/>
      <c r="D1518" s="853"/>
      <c r="E1518" s="854"/>
      <c r="F1518" s="854"/>
      <c r="G1518" s="855"/>
      <c r="H1518" s="856"/>
      <c r="I1518" s="855"/>
      <c r="J1518" s="855"/>
      <c r="K1518" s="857"/>
      <c r="L1518" s="858"/>
      <c r="M1518" s="859"/>
    </row>
    <row r="1519" spans="3:13" x14ac:dyDescent="0.3">
      <c r="C1519" s="852"/>
      <c r="D1519" s="853"/>
      <c r="E1519" s="854"/>
      <c r="F1519" s="854"/>
      <c r="G1519" s="855"/>
      <c r="H1519" s="856"/>
      <c r="I1519" s="855"/>
      <c r="J1519" s="855"/>
      <c r="K1519" s="857"/>
      <c r="L1519" s="858"/>
      <c r="M1519" s="859"/>
    </row>
    <row r="1520" spans="3:13" x14ac:dyDescent="0.3">
      <c r="C1520" s="852"/>
      <c r="D1520" s="853"/>
      <c r="E1520" s="854"/>
      <c r="F1520" s="854"/>
      <c r="G1520" s="855"/>
      <c r="H1520" s="856"/>
      <c r="I1520" s="855"/>
      <c r="J1520" s="855"/>
      <c r="K1520" s="857"/>
      <c r="L1520" s="858"/>
      <c r="M1520" s="859"/>
    </row>
    <row r="1521" spans="3:13" x14ac:dyDescent="0.3">
      <c r="C1521" s="852"/>
      <c r="D1521" s="853"/>
      <c r="E1521" s="854"/>
      <c r="F1521" s="854"/>
      <c r="G1521" s="855"/>
      <c r="H1521" s="856"/>
      <c r="I1521" s="855"/>
      <c r="J1521" s="855"/>
      <c r="K1521" s="857"/>
      <c r="L1521" s="858"/>
      <c r="M1521" s="859"/>
    </row>
    <row r="1522" spans="3:13" x14ac:dyDescent="0.3">
      <c r="C1522" s="852"/>
      <c r="D1522" s="853"/>
      <c r="E1522" s="854"/>
      <c r="F1522" s="854"/>
      <c r="G1522" s="855"/>
      <c r="H1522" s="856"/>
      <c r="I1522" s="855"/>
      <c r="J1522" s="855"/>
      <c r="K1522" s="857"/>
      <c r="L1522" s="858"/>
      <c r="M1522" s="859"/>
    </row>
    <row r="1523" spans="3:13" x14ac:dyDescent="0.3">
      <c r="C1523" s="852"/>
      <c r="D1523" s="853"/>
      <c r="E1523" s="854"/>
      <c r="F1523" s="854"/>
      <c r="G1523" s="855"/>
      <c r="H1523" s="856"/>
      <c r="I1523" s="855"/>
      <c r="J1523" s="855"/>
      <c r="K1523" s="857"/>
      <c r="L1523" s="858"/>
      <c r="M1523" s="859"/>
    </row>
    <row r="1524" spans="3:13" x14ac:dyDescent="0.3">
      <c r="C1524" s="852"/>
      <c r="D1524" s="853"/>
      <c r="E1524" s="854"/>
      <c r="F1524" s="854"/>
      <c r="G1524" s="855"/>
      <c r="H1524" s="856"/>
      <c r="I1524" s="855"/>
      <c r="J1524" s="855"/>
      <c r="K1524" s="857"/>
      <c r="L1524" s="858"/>
      <c r="M1524" s="859"/>
    </row>
    <row r="1525" spans="3:13" x14ac:dyDescent="0.3">
      <c r="C1525" s="852"/>
      <c r="D1525" s="853"/>
      <c r="E1525" s="854"/>
      <c r="F1525" s="854"/>
      <c r="G1525" s="855"/>
      <c r="H1525" s="856"/>
      <c r="I1525" s="855"/>
      <c r="J1525" s="855"/>
      <c r="K1525" s="857"/>
      <c r="L1525" s="858"/>
      <c r="M1525" s="859"/>
    </row>
    <row r="1526" spans="3:13" x14ac:dyDescent="0.3">
      <c r="C1526" s="852"/>
      <c r="D1526" s="853"/>
      <c r="E1526" s="854"/>
      <c r="F1526" s="854"/>
      <c r="G1526" s="855"/>
      <c r="H1526" s="856"/>
      <c r="I1526" s="855"/>
      <c r="J1526" s="855"/>
      <c r="K1526" s="857"/>
      <c r="L1526" s="858"/>
      <c r="M1526" s="859"/>
    </row>
    <row r="1527" spans="3:13" x14ac:dyDescent="0.3">
      <c r="C1527" s="852"/>
      <c r="D1527" s="853"/>
      <c r="E1527" s="854"/>
      <c r="F1527" s="854"/>
      <c r="G1527" s="855"/>
      <c r="H1527" s="856"/>
      <c r="I1527" s="855"/>
      <c r="J1527" s="855"/>
      <c r="K1527" s="857"/>
      <c r="L1527" s="858"/>
      <c r="M1527" s="859"/>
    </row>
    <row r="1528" spans="3:13" x14ac:dyDescent="0.3">
      <c r="C1528" s="852"/>
      <c r="D1528" s="853"/>
      <c r="E1528" s="854"/>
      <c r="F1528" s="854"/>
      <c r="G1528" s="855"/>
      <c r="H1528" s="856"/>
      <c r="I1528" s="855"/>
      <c r="J1528" s="855"/>
      <c r="K1528" s="857"/>
      <c r="L1528" s="858"/>
      <c r="M1528" s="859"/>
    </row>
    <row r="1529" spans="3:13" x14ac:dyDescent="0.3">
      <c r="C1529" s="852"/>
      <c r="D1529" s="853"/>
      <c r="E1529" s="854"/>
      <c r="F1529" s="854"/>
      <c r="G1529" s="855"/>
      <c r="H1529" s="856"/>
      <c r="I1529" s="855"/>
      <c r="J1529" s="855"/>
      <c r="K1529" s="857"/>
      <c r="L1529" s="858"/>
      <c r="M1529" s="859"/>
    </row>
    <row r="1530" spans="3:13" x14ac:dyDescent="0.3">
      <c r="C1530" s="852"/>
      <c r="D1530" s="853"/>
      <c r="E1530" s="854"/>
      <c r="F1530" s="854"/>
      <c r="G1530" s="855"/>
      <c r="H1530" s="856"/>
      <c r="I1530" s="855"/>
      <c r="J1530" s="855"/>
      <c r="K1530" s="857"/>
      <c r="L1530" s="858"/>
      <c r="M1530" s="859"/>
    </row>
    <row r="1531" spans="3:13" x14ac:dyDescent="0.3">
      <c r="C1531" s="852"/>
      <c r="D1531" s="853"/>
      <c r="E1531" s="854"/>
      <c r="F1531" s="854"/>
      <c r="G1531" s="855"/>
      <c r="H1531" s="856"/>
      <c r="I1531" s="855"/>
      <c r="J1531" s="855"/>
      <c r="K1531" s="857"/>
      <c r="L1531" s="858"/>
      <c r="M1531" s="859"/>
    </row>
    <row r="1532" spans="3:13" x14ac:dyDescent="0.3">
      <c r="C1532" s="852"/>
      <c r="D1532" s="853"/>
      <c r="E1532" s="854"/>
      <c r="F1532" s="854"/>
      <c r="G1532" s="855"/>
      <c r="H1532" s="856"/>
      <c r="I1532" s="855"/>
      <c r="J1532" s="855"/>
      <c r="K1532" s="857"/>
      <c r="L1532" s="858"/>
      <c r="M1532" s="859"/>
    </row>
    <row r="1533" spans="3:13" x14ac:dyDescent="0.3">
      <c r="C1533" s="852"/>
      <c r="D1533" s="853"/>
      <c r="E1533" s="854"/>
      <c r="F1533" s="854"/>
      <c r="G1533" s="855"/>
      <c r="H1533" s="856"/>
      <c r="I1533" s="855"/>
      <c r="J1533" s="855"/>
      <c r="K1533" s="857"/>
      <c r="L1533" s="858"/>
      <c r="M1533" s="859"/>
    </row>
    <row r="1534" spans="3:13" x14ac:dyDescent="0.3">
      <c r="C1534" s="852"/>
      <c r="D1534" s="853"/>
      <c r="E1534" s="854"/>
      <c r="F1534" s="854"/>
      <c r="G1534" s="855"/>
      <c r="H1534" s="856"/>
      <c r="I1534" s="855"/>
      <c r="J1534" s="855"/>
      <c r="K1534" s="857"/>
      <c r="L1534" s="858"/>
      <c r="M1534" s="859"/>
    </row>
    <row r="1535" spans="3:13" x14ac:dyDescent="0.3">
      <c r="C1535" s="852"/>
      <c r="D1535" s="853"/>
      <c r="E1535" s="854"/>
      <c r="F1535" s="854"/>
      <c r="G1535" s="855"/>
      <c r="H1535" s="856"/>
      <c r="I1535" s="855"/>
      <c r="J1535" s="855"/>
      <c r="K1535" s="857"/>
      <c r="L1535" s="858"/>
      <c r="M1535" s="859"/>
    </row>
    <row r="1536" spans="3:13" x14ac:dyDescent="0.3">
      <c r="C1536" s="852"/>
      <c r="D1536" s="853"/>
      <c r="E1536" s="854"/>
      <c r="F1536" s="854"/>
      <c r="G1536" s="855"/>
      <c r="H1536" s="856"/>
      <c r="I1536" s="855"/>
      <c r="J1536" s="855"/>
      <c r="K1536" s="857"/>
      <c r="L1536" s="858"/>
      <c r="M1536" s="859"/>
    </row>
    <row r="1537" spans="3:13" x14ac:dyDescent="0.3">
      <c r="C1537" s="852"/>
      <c r="D1537" s="853"/>
      <c r="E1537" s="854"/>
      <c r="F1537" s="854"/>
      <c r="G1537" s="855"/>
      <c r="H1537" s="856"/>
      <c r="I1537" s="855"/>
      <c r="J1537" s="855"/>
      <c r="K1537" s="857"/>
      <c r="L1537" s="858"/>
      <c r="M1537" s="859"/>
    </row>
    <row r="1538" spans="3:13" x14ac:dyDescent="0.3">
      <c r="C1538" s="852"/>
      <c r="D1538" s="853"/>
      <c r="E1538" s="854"/>
      <c r="F1538" s="854"/>
      <c r="G1538" s="855"/>
      <c r="H1538" s="856"/>
      <c r="I1538" s="855"/>
      <c r="J1538" s="855"/>
      <c r="K1538" s="857"/>
      <c r="L1538" s="858"/>
      <c r="M1538" s="859"/>
    </row>
    <row r="1539" spans="3:13" x14ac:dyDescent="0.3">
      <c r="C1539" s="852"/>
      <c r="D1539" s="853"/>
      <c r="E1539" s="854"/>
      <c r="F1539" s="854"/>
      <c r="G1539" s="855"/>
      <c r="H1539" s="856"/>
      <c r="I1539" s="855"/>
      <c r="J1539" s="855"/>
      <c r="K1539" s="857"/>
      <c r="L1539" s="858"/>
      <c r="M1539" s="859"/>
    </row>
    <row r="1540" spans="3:13" x14ac:dyDescent="0.3">
      <c r="C1540" s="852"/>
      <c r="D1540" s="853"/>
      <c r="E1540" s="854"/>
      <c r="F1540" s="854"/>
      <c r="G1540" s="855"/>
      <c r="H1540" s="856"/>
      <c r="I1540" s="855"/>
      <c r="J1540" s="855"/>
      <c r="K1540" s="857"/>
      <c r="L1540" s="858"/>
      <c r="M1540" s="859"/>
    </row>
    <row r="1541" spans="3:13" x14ac:dyDescent="0.3">
      <c r="C1541" s="852"/>
      <c r="D1541" s="853"/>
      <c r="E1541" s="854"/>
      <c r="F1541" s="854"/>
      <c r="G1541" s="855"/>
      <c r="H1541" s="856"/>
      <c r="I1541" s="855"/>
      <c r="J1541" s="855"/>
      <c r="K1541" s="857"/>
      <c r="L1541" s="858"/>
      <c r="M1541" s="859"/>
    </row>
    <row r="1542" spans="3:13" x14ac:dyDescent="0.3">
      <c r="C1542" s="852"/>
      <c r="D1542" s="853"/>
      <c r="E1542" s="854"/>
      <c r="F1542" s="854"/>
      <c r="G1542" s="855"/>
      <c r="H1542" s="856"/>
      <c r="I1542" s="855"/>
      <c r="J1542" s="855"/>
      <c r="K1542" s="857"/>
      <c r="L1542" s="858"/>
      <c r="M1542" s="859"/>
    </row>
    <row r="1543" spans="3:13" x14ac:dyDescent="0.3">
      <c r="C1543" s="852"/>
      <c r="D1543" s="853"/>
      <c r="E1543" s="854"/>
      <c r="F1543" s="854"/>
      <c r="G1543" s="855"/>
      <c r="H1543" s="856"/>
      <c r="I1543" s="855"/>
      <c r="J1543" s="855"/>
      <c r="K1543" s="857"/>
      <c r="L1543" s="858"/>
      <c r="M1543" s="859"/>
    </row>
    <row r="1544" spans="3:13" x14ac:dyDescent="0.3">
      <c r="C1544" s="852"/>
      <c r="D1544" s="853"/>
      <c r="E1544" s="854"/>
      <c r="F1544" s="854"/>
      <c r="G1544" s="855"/>
      <c r="H1544" s="856"/>
      <c r="I1544" s="855"/>
      <c r="J1544" s="855"/>
      <c r="K1544" s="857"/>
      <c r="L1544" s="858"/>
      <c r="M1544" s="859"/>
    </row>
    <row r="1545" spans="3:13" x14ac:dyDescent="0.3">
      <c r="C1545" s="852"/>
      <c r="D1545" s="853"/>
      <c r="E1545" s="854"/>
      <c r="F1545" s="854"/>
      <c r="G1545" s="855"/>
      <c r="H1545" s="856"/>
      <c r="I1545" s="855"/>
      <c r="J1545" s="855"/>
      <c r="K1545" s="857"/>
      <c r="L1545" s="858"/>
      <c r="M1545" s="859"/>
    </row>
    <row r="1546" spans="3:13" x14ac:dyDescent="0.3">
      <c r="C1546" s="852"/>
      <c r="D1546" s="853"/>
      <c r="E1546" s="854"/>
      <c r="F1546" s="854"/>
      <c r="G1546" s="855"/>
      <c r="H1546" s="856"/>
      <c r="I1546" s="855"/>
      <c r="J1546" s="855"/>
      <c r="K1546" s="857"/>
      <c r="L1546" s="858"/>
      <c r="M1546" s="859"/>
    </row>
    <row r="1547" spans="3:13" x14ac:dyDescent="0.3">
      <c r="C1547" s="852"/>
      <c r="D1547" s="853"/>
      <c r="E1547" s="854"/>
      <c r="F1547" s="854"/>
      <c r="G1547" s="855"/>
      <c r="H1547" s="856"/>
      <c r="I1547" s="855"/>
      <c r="J1547" s="855"/>
      <c r="K1547" s="857"/>
      <c r="L1547" s="858"/>
      <c r="M1547" s="859"/>
    </row>
    <row r="1548" spans="3:13" x14ac:dyDescent="0.3">
      <c r="C1548" s="852"/>
      <c r="D1548" s="853"/>
      <c r="E1548" s="854"/>
      <c r="F1548" s="854"/>
      <c r="G1548" s="855"/>
      <c r="H1548" s="856"/>
      <c r="I1548" s="855"/>
      <c r="J1548" s="855"/>
      <c r="K1548" s="857"/>
      <c r="L1548" s="858"/>
      <c r="M1548" s="859"/>
    </row>
    <row r="1549" spans="3:13" x14ac:dyDescent="0.3">
      <c r="C1549" s="852"/>
      <c r="D1549" s="853"/>
      <c r="E1549" s="854"/>
      <c r="F1549" s="854"/>
      <c r="G1549" s="855"/>
      <c r="H1549" s="856"/>
      <c r="I1549" s="855"/>
      <c r="J1549" s="855"/>
      <c r="K1549" s="857"/>
      <c r="L1549" s="858"/>
      <c r="M1549" s="859"/>
    </row>
    <row r="1550" spans="3:13" x14ac:dyDescent="0.3">
      <c r="C1550" s="852"/>
      <c r="D1550" s="853"/>
      <c r="E1550" s="854"/>
      <c r="F1550" s="854"/>
      <c r="G1550" s="855"/>
      <c r="H1550" s="856"/>
      <c r="I1550" s="855"/>
      <c r="J1550" s="855"/>
      <c r="K1550" s="857"/>
      <c r="L1550" s="858"/>
      <c r="M1550" s="859"/>
    </row>
    <row r="1551" spans="3:13" x14ac:dyDescent="0.3">
      <c r="C1551" s="852"/>
      <c r="D1551" s="853"/>
      <c r="E1551" s="854"/>
      <c r="F1551" s="854"/>
      <c r="G1551" s="855"/>
      <c r="H1551" s="856"/>
      <c r="I1551" s="855"/>
      <c r="J1551" s="855"/>
      <c r="K1551" s="857"/>
      <c r="L1551" s="858"/>
      <c r="M1551" s="859"/>
    </row>
    <row r="1552" spans="3:13" x14ac:dyDescent="0.3">
      <c r="C1552" s="852"/>
      <c r="D1552" s="853"/>
      <c r="E1552" s="854"/>
      <c r="F1552" s="854"/>
      <c r="G1552" s="855"/>
      <c r="H1552" s="856"/>
      <c r="I1552" s="855"/>
      <c r="J1552" s="855"/>
      <c r="K1552" s="857"/>
      <c r="L1552" s="858"/>
      <c r="M1552" s="859"/>
    </row>
    <row r="1553" spans="3:13" x14ac:dyDescent="0.3">
      <c r="C1553" s="852"/>
      <c r="D1553" s="853"/>
      <c r="E1553" s="854"/>
      <c r="F1553" s="854"/>
      <c r="G1553" s="855"/>
      <c r="H1553" s="856"/>
      <c r="I1553" s="855"/>
      <c r="J1553" s="855"/>
      <c r="K1553" s="857"/>
      <c r="L1553" s="858"/>
      <c r="M1553" s="859"/>
    </row>
    <row r="1554" spans="3:13" x14ac:dyDescent="0.3">
      <c r="C1554" s="852"/>
      <c r="D1554" s="853"/>
      <c r="E1554" s="854"/>
      <c r="F1554" s="854"/>
      <c r="G1554" s="855"/>
      <c r="H1554" s="856"/>
      <c r="I1554" s="855"/>
      <c r="J1554" s="855"/>
      <c r="K1554" s="857"/>
      <c r="L1554" s="858"/>
      <c r="M1554" s="859"/>
    </row>
    <row r="1555" spans="3:13" x14ac:dyDescent="0.3">
      <c r="C1555" s="852"/>
      <c r="D1555" s="853"/>
      <c r="E1555" s="854"/>
      <c r="F1555" s="854"/>
      <c r="G1555" s="855"/>
      <c r="H1555" s="856"/>
      <c r="I1555" s="855"/>
      <c r="J1555" s="855"/>
      <c r="K1555" s="857"/>
      <c r="L1555" s="858"/>
      <c r="M1555" s="859"/>
    </row>
    <row r="1556" spans="3:13" x14ac:dyDescent="0.3">
      <c r="C1556" s="852"/>
      <c r="D1556" s="853"/>
      <c r="E1556" s="854"/>
      <c r="F1556" s="854"/>
      <c r="G1556" s="855"/>
      <c r="H1556" s="856"/>
      <c r="I1556" s="855"/>
      <c r="J1556" s="855"/>
      <c r="K1556" s="857"/>
      <c r="L1556" s="858"/>
      <c r="M1556" s="859"/>
    </row>
    <row r="1557" spans="3:13" x14ac:dyDescent="0.3">
      <c r="C1557" s="852"/>
      <c r="D1557" s="853"/>
      <c r="E1557" s="854"/>
      <c r="F1557" s="854"/>
      <c r="G1557" s="855"/>
      <c r="H1557" s="856"/>
      <c r="I1557" s="855"/>
      <c r="J1557" s="855"/>
      <c r="K1557" s="857"/>
      <c r="L1557" s="858"/>
      <c r="M1557" s="859"/>
    </row>
    <row r="1558" spans="3:13" x14ac:dyDescent="0.3">
      <c r="C1558" s="852"/>
      <c r="D1558" s="853"/>
      <c r="E1558" s="854"/>
      <c r="F1558" s="854"/>
      <c r="G1558" s="855"/>
      <c r="H1558" s="856"/>
      <c r="I1558" s="855"/>
      <c r="J1558" s="855"/>
      <c r="K1558" s="857"/>
      <c r="L1558" s="858"/>
      <c r="M1558" s="859"/>
    </row>
    <row r="1559" spans="3:13" x14ac:dyDescent="0.3">
      <c r="C1559" s="852"/>
      <c r="D1559" s="853"/>
      <c r="E1559" s="854"/>
      <c r="F1559" s="854"/>
      <c r="G1559" s="855"/>
      <c r="H1559" s="856"/>
      <c r="I1559" s="855"/>
      <c r="J1559" s="855"/>
      <c r="K1559" s="857"/>
      <c r="L1559" s="858"/>
      <c r="M1559" s="859"/>
    </row>
    <row r="1560" spans="3:13" x14ac:dyDescent="0.3">
      <c r="C1560" s="852"/>
      <c r="D1560" s="853"/>
      <c r="E1560" s="854"/>
      <c r="F1560" s="854"/>
      <c r="G1560" s="855"/>
      <c r="H1560" s="856"/>
      <c r="I1560" s="855"/>
      <c r="J1560" s="855"/>
      <c r="K1560" s="857"/>
      <c r="L1560" s="858"/>
      <c r="M1560" s="859"/>
    </row>
    <row r="1561" spans="3:13" x14ac:dyDescent="0.3">
      <c r="C1561" s="852"/>
      <c r="D1561" s="853"/>
      <c r="E1561" s="854"/>
      <c r="F1561" s="854"/>
      <c r="G1561" s="855"/>
      <c r="H1561" s="856"/>
      <c r="I1561" s="855"/>
      <c r="J1561" s="855"/>
      <c r="K1561" s="857"/>
      <c r="L1561" s="858"/>
      <c r="M1561" s="859"/>
    </row>
    <row r="1562" spans="3:13" x14ac:dyDescent="0.3">
      <c r="C1562" s="852"/>
      <c r="D1562" s="853"/>
      <c r="E1562" s="854"/>
      <c r="F1562" s="854"/>
      <c r="G1562" s="855"/>
      <c r="H1562" s="856"/>
      <c r="I1562" s="855"/>
      <c r="J1562" s="855"/>
      <c r="K1562" s="857"/>
      <c r="L1562" s="858"/>
      <c r="M1562" s="859"/>
    </row>
    <row r="1563" spans="3:13" x14ac:dyDescent="0.3">
      <c r="C1563" s="852"/>
      <c r="D1563" s="853"/>
      <c r="E1563" s="854"/>
      <c r="F1563" s="854"/>
      <c r="G1563" s="855"/>
      <c r="H1563" s="856"/>
      <c r="I1563" s="855"/>
      <c r="J1563" s="855"/>
      <c r="K1563" s="857"/>
      <c r="L1563" s="858"/>
      <c r="M1563" s="859"/>
    </row>
    <row r="1564" spans="3:13" x14ac:dyDescent="0.3">
      <c r="C1564" s="852"/>
      <c r="D1564" s="853"/>
      <c r="E1564" s="854"/>
      <c r="F1564" s="854"/>
      <c r="G1564" s="855"/>
      <c r="H1564" s="856"/>
      <c r="I1564" s="855"/>
      <c r="J1564" s="855"/>
      <c r="K1564" s="857"/>
      <c r="L1564" s="858"/>
      <c r="M1564" s="859"/>
    </row>
    <row r="1565" spans="3:13" x14ac:dyDescent="0.3">
      <c r="C1565" s="852"/>
      <c r="D1565" s="853"/>
      <c r="E1565" s="854"/>
      <c r="F1565" s="854"/>
      <c r="G1565" s="855"/>
      <c r="H1565" s="856"/>
      <c r="I1565" s="855"/>
      <c r="J1565" s="855"/>
      <c r="K1565" s="857"/>
      <c r="L1565" s="858"/>
      <c r="M1565" s="859"/>
    </row>
    <row r="1566" spans="3:13" x14ac:dyDescent="0.3">
      <c r="C1566" s="852"/>
      <c r="D1566" s="853"/>
      <c r="E1566" s="854"/>
      <c r="F1566" s="854"/>
      <c r="G1566" s="855"/>
      <c r="H1566" s="856"/>
      <c r="I1566" s="855"/>
      <c r="J1566" s="855"/>
      <c r="K1566" s="857"/>
      <c r="L1566" s="858"/>
      <c r="M1566" s="859"/>
    </row>
    <row r="1567" spans="3:13" x14ac:dyDescent="0.3">
      <c r="C1567" s="852"/>
      <c r="D1567" s="853"/>
      <c r="E1567" s="854"/>
      <c r="F1567" s="854"/>
      <c r="G1567" s="855"/>
      <c r="H1567" s="856"/>
      <c r="I1567" s="855"/>
      <c r="J1567" s="855"/>
      <c r="K1567" s="857"/>
      <c r="L1567" s="858"/>
      <c r="M1567" s="859"/>
    </row>
    <row r="1568" spans="3:13" x14ac:dyDescent="0.3">
      <c r="C1568" s="852"/>
      <c r="D1568" s="853"/>
      <c r="E1568" s="854"/>
      <c r="F1568" s="854"/>
      <c r="G1568" s="855"/>
      <c r="H1568" s="856"/>
      <c r="I1568" s="855"/>
      <c r="J1568" s="855"/>
      <c r="K1568" s="857"/>
      <c r="L1568" s="858"/>
      <c r="M1568" s="859"/>
    </row>
    <row r="1569" spans="3:13" x14ac:dyDescent="0.3">
      <c r="C1569" s="852"/>
      <c r="D1569" s="853"/>
      <c r="E1569" s="854"/>
      <c r="F1569" s="854"/>
      <c r="G1569" s="855"/>
      <c r="H1569" s="856"/>
      <c r="I1569" s="855"/>
      <c r="J1569" s="855"/>
      <c r="K1569" s="857"/>
      <c r="L1569" s="858"/>
      <c r="M1569" s="859"/>
    </row>
    <row r="1570" spans="3:13" x14ac:dyDescent="0.3">
      <c r="C1570" s="852"/>
      <c r="D1570" s="853"/>
      <c r="E1570" s="854"/>
      <c r="F1570" s="854"/>
      <c r="G1570" s="855"/>
      <c r="H1570" s="856"/>
      <c r="I1570" s="855"/>
      <c r="J1570" s="855"/>
      <c r="K1570" s="857"/>
      <c r="L1570" s="858"/>
      <c r="M1570" s="859"/>
    </row>
    <row r="1571" spans="3:13" x14ac:dyDescent="0.3">
      <c r="C1571" s="852"/>
      <c r="D1571" s="853"/>
      <c r="E1571" s="854"/>
      <c r="F1571" s="854"/>
      <c r="G1571" s="855"/>
      <c r="H1571" s="856"/>
      <c r="I1571" s="855"/>
      <c r="J1571" s="855"/>
      <c r="K1571" s="857"/>
      <c r="L1571" s="858"/>
      <c r="M1571" s="859"/>
    </row>
    <row r="1572" spans="3:13" x14ac:dyDescent="0.3">
      <c r="C1572" s="852"/>
      <c r="D1572" s="853"/>
      <c r="E1572" s="854"/>
      <c r="F1572" s="854"/>
      <c r="G1572" s="855"/>
      <c r="H1572" s="856"/>
      <c r="I1572" s="855"/>
      <c r="J1572" s="855"/>
      <c r="K1572" s="857"/>
      <c r="L1572" s="858"/>
      <c r="M1572" s="859"/>
    </row>
    <row r="1573" spans="3:13" x14ac:dyDescent="0.3">
      <c r="C1573" s="852"/>
      <c r="D1573" s="853"/>
      <c r="E1573" s="854"/>
      <c r="F1573" s="854"/>
      <c r="G1573" s="855"/>
      <c r="H1573" s="856"/>
      <c r="I1573" s="855"/>
      <c r="J1573" s="855"/>
      <c r="K1573" s="857"/>
      <c r="L1573" s="858"/>
      <c r="M1573" s="859"/>
    </row>
    <row r="1574" spans="3:13" x14ac:dyDescent="0.3">
      <c r="C1574" s="852"/>
      <c r="D1574" s="853"/>
      <c r="E1574" s="854"/>
      <c r="F1574" s="854"/>
      <c r="G1574" s="855"/>
      <c r="H1574" s="856"/>
      <c r="I1574" s="855"/>
      <c r="J1574" s="855"/>
      <c r="K1574" s="857"/>
      <c r="L1574" s="858"/>
      <c r="M1574" s="859"/>
    </row>
    <row r="1575" spans="3:13" x14ac:dyDescent="0.3">
      <c r="C1575" s="852"/>
      <c r="D1575" s="853"/>
      <c r="E1575" s="854"/>
      <c r="F1575" s="854"/>
      <c r="G1575" s="855"/>
      <c r="H1575" s="856"/>
      <c r="I1575" s="855"/>
      <c r="J1575" s="855"/>
      <c r="K1575" s="857"/>
      <c r="L1575" s="858"/>
      <c r="M1575" s="859"/>
    </row>
    <row r="1576" spans="3:13" x14ac:dyDescent="0.3">
      <c r="C1576" s="852"/>
      <c r="D1576" s="853"/>
      <c r="E1576" s="854"/>
      <c r="F1576" s="854"/>
      <c r="G1576" s="855"/>
      <c r="H1576" s="856"/>
      <c r="I1576" s="855"/>
      <c r="J1576" s="855"/>
      <c r="K1576" s="857"/>
      <c r="L1576" s="858"/>
      <c r="M1576" s="859"/>
    </row>
    <row r="1577" spans="3:13" x14ac:dyDescent="0.3">
      <c r="C1577" s="852"/>
      <c r="D1577" s="853"/>
      <c r="E1577" s="854"/>
      <c r="F1577" s="854"/>
      <c r="G1577" s="855"/>
      <c r="H1577" s="856"/>
      <c r="I1577" s="855"/>
      <c r="J1577" s="855"/>
      <c r="K1577" s="857"/>
      <c r="L1577" s="858"/>
      <c r="M1577" s="859"/>
    </row>
    <row r="1578" spans="3:13" x14ac:dyDescent="0.3">
      <c r="C1578" s="852"/>
      <c r="D1578" s="853"/>
      <c r="E1578" s="854"/>
      <c r="F1578" s="854"/>
      <c r="G1578" s="855"/>
      <c r="H1578" s="856"/>
      <c r="I1578" s="855"/>
      <c r="J1578" s="855"/>
      <c r="K1578" s="857"/>
      <c r="L1578" s="858"/>
      <c r="M1578" s="859"/>
    </row>
    <row r="1579" spans="3:13" x14ac:dyDescent="0.3">
      <c r="C1579" s="852"/>
      <c r="D1579" s="853"/>
      <c r="E1579" s="854"/>
      <c r="F1579" s="854"/>
      <c r="G1579" s="855"/>
      <c r="H1579" s="856"/>
      <c r="I1579" s="855"/>
      <c r="J1579" s="855"/>
      <c r="K1579" s="857"/>
      <c r="L1579" s="858"/>
      <c r="M1579" s="859"/>
    </row>
    <row r="1580" spans="3:13" x14ac:dyDescent="0.3">
      <c r="C1580" s="852"/>
      <c r="D1580" s="853"/>
      <c r="E1580" s="854"/>
      <c r="F1580" s="854"/>
      <c r="G1580" s="855"/>
      <c r="H1580" s="856"/>
      <c r="I1580" s="855"/>
      <c r="J1580" s="855"/>
      <c r="K1580" s="857"/>
      <c r="L1580" s="858"/>
      <c r="M1580" s="859"/>
    </row>
    <row r="1581" spans="3:13" x14ac:dyDescent="0.3">
      <c r="C1581" s="852"/>
      <c r="D1581" s="853"/>
      <c r="E1581" s="854"/>
      <c r="F1581" s="854"/>
      <c r="G1581" s="855"/>
      <c r="H1581" s="856"/>
      <c r="I1581" s="855"/>
      <c r="J1581" s="855"/>
      <c r="K1581" s="857"/>
      <c r="L1581" s="858"/>
      <c r="M1581" s="859"/>
    </row>
    <row r="1582" spans="3:13" x14ac:dyDescent="0.3">
      <c r="C1582" s="852"/>
      <c r="D1582" s="853"/>
      <c r="E1582" s="854"/>
      <c r="F1582" s="854"/>
      <c r="G1582" s="855"/>
      <c r="H1582" s="856"/>
      <c r="I1582" s="855"/>
      <c r="J1582" s="855"/>
      <c r="K1582" s="857"/>
      <c r="L1582" s="858"/>
      <c r="M1582" s="859"/>
    </row>
    <row r="1583" spans="3:13" x14ac:dyDescent="0.3">
      <c r="C1583" s="852"/>
      <c r="D1583" s="853"/>
      <c r="E1583" s="854"/>
      <c r="F1583" s="854"/>
      <c r="G1583" s="855"/>
      <c r="H1583" s="856"/>
      <c r="I1583" s="855"/>
      <c r="J1583" s="855"/>
      <c r="K1583" s="857"/>
      <c r="L1583" s="858"/>
      <c r="M1583" s="859"/>
    </row>
    <row r="1584" spans="3:13" x14ac:dyDescent="0.3">
      <c r="C1584" s="852"/>
      <c r="D1584" s="853"/>
      <c r="E1584" s="854"/>
      <c r="F1584" s="854"/>
      <c r="G1584" s="855"/>
      <c r="H1584" s="856"/>
      <c r="I1584" s="855"/>
      <c r="J1584" s="855"/>
      <c r="K1584" s="857"/>
      <c r="L1584" s="858"/>
      <c r="M1584" s="859"/>
    </row>
    <row r="1585" spans="3:13" x14ac:dyDescent="0.3">
      <c r="C1585" s="852"/>
      <c r="D1585" s="853"/>
      <c r="E1585" s="854"/>
      <c r="F1585" s="854"/>
      <c r="G1585" s="855"/>
      <c r="H1585" s="856"/>
      <c r="I1585" s="855"/>
      <c r="J1585" s="855"/>
      <c r="K1585" s="857"/>
      <c r="L1585" s="858"/>
      <c r="M1585" s="859"/>
    </row>
    <row r="1586" spans="3:13" x14ac:dyDescent="0.3">
      <c r="C1586" s="852"/>
      <c r="D1586" s="853"/>
      <c r="E1586" s="854"/>
      <c r="F1586" s="854"/>
      <c r="G1586" s="855"/>
      <c r="H1586" s="856"/>
      <c r="I1586" s="855"/>
      <c r="J1586" s="855"/>
      <c r="K1586" s="857"/>
      <c r="L1586" s="858"/>
      <c r="M1586" s="859"/>
    </row>
    <row r="1587" spans="3:13" x14ac:dyDescent="0.3">
      <c r="C1587" s="852"/>
      <c r="D1587" s="853"/>
      <c r="E1587" s="854"/>
      <c r="F1587" s="854"/>
      <c r="G1587" s="855"/>
      <c r="H1587" s="856"/>
      <c r="I1587" s="855"/>
      <c r="J1587" s="855"/>
      <c r="K1587" s="857"/>
      <c r="L1587" s="858"/>
      <c r="M1587" s="859"/>
    </row>
    <row r="1588" spans="3:13" x14ac:dyDescent="0.3">
      <c r="C1588" s="852"/>
      <c r="D1588" s="853"/>
      <c r="E1588" s="854"/>
      <c r="F1588" s="854"/>
      <c r="G1588" s="855"/>
      <c r="H1588" s="856"/>
      <c r="I1588" s="855"/>
      <c r="J1588" s="855"/>
      <c r="K1588" s="857"/>
      <c r="L1588" s="858"/>
      <c r="M1588" s="859"/>
    </row>
    <row r="1589" spans="3:13" x14ac:dyDescent="0.3">
      <c r="C1589" s="852"/>
      <c r="D1589" s="853"/>
      <c r="E1589" s="854"/>
      <c r="F1589" s="854"/>
      <c r="G1589" s="855"/>
      <c r="H1589" s="856"/>
      <c r="I1589" s="855"/>
      <c r="J1589" s="855"/>
      <c r="K1589" s="857"/>
      <c r="L1589" s="858"/>
      <c r="M1589" s="859"/>
    </row>
    <row r="1590" spans="3:13" x14ac:dyDescent="0.3">
      <c r="C1590" s="852"/>
      <c r="D1590" s="853"/>
      <c r="E1590" s="854"/>
      <c r="F1590" s="854"/>
      <c r="G1590" s="855"/>
      <c r="H1590" s="856"/>
      <c r="I1590" s="855"/>
      <c r="J1590" s="855"/>
      <c r="K1590" s="857"/>
      <c r="L1590" s="858"/>
      <c r="M1590" s="859"/>
    </row>
    <row r="1591" spans="3:13" x14ac:dyDescent="0.3">
      <c r="C1591" s="852"/>
      <c r="D1591" s="853"/>
      <c r="E1591" s="854"/>
      <c r="F1591" s="854"/>
      <c r="G1591" s="855"/>
      <c r="H1591" s="856"/>
      <c r="I1591" s="855"/>
      <c r="J1591" s="855"/>
      <c r="K1591" s="857"/>
      <c r="L1591" s="858"/>
      <c r="M1591" s="859"/>
    </row>
    <row r="1592" spans="3:13" x14ac:dyDescent="0.3">
      <c r="C1592" s="852"/>
      <c r="D1592" s="853"/>
      <c r="E1592" s="854"/>
      <c r="F1592" s="854"/>
      <c r="G1592" s="855"/>
      <c r="H1592" s="856"/>
      <c r="I1592" s="855"/>
      <c r="J1592" s="855"/>
      <c r="K1592" s="857"/>
      <c r="L1592" s="858"/>
      <c r="M1592" s="859"/>
    </row>
    <row r="1593" spans="3:13" x14ac:dyDescent="0.3">
      <c r="C1593" s="852"/>
      <c r="D1593" s="853"/>
      <c r="E1593" s="854"/>
      <c r="F1593" s="854"/>
      <c r="G1593" s="855"/>
      <c r="H1593" s="856"/>
      <c r="I1593" s="855"/>
      <c r="J1593" s="855"/>
      <c r="K1593" s="857"/>
      <c r="L1593" s="858"/>
      <c r="M1593" s="859"/>
    </row>
    <row r="1594" spans="3:13" x14ac:dyDescent="0.3">
      <c r="C1594" s="852"/>
      <c r="D1594" s="853"/>
      <c r="E1594" s="854"/>
      <c r="F1594" s="854"/>
      <c r="G1594" s="855"/>
      <c r="H1594" s="856"/>
      <c r="I1594" s="855"/>
      <c r="J1594" s="855"/>
      <c r="K1594" s="857"/>
      <c r="L1594" s="858"/>
      <c r="M1594" s="859"/>
    </row>
    <row r="1595" spans="3:13" x14ac:dyDescent="0.3">
      <c r="C1595" s="852"/>
      <c r="D1595" s="853"/>
      <c r="E1595" s="854"/>
      <c r="F1595" s="854"/>
      <c r="G1595" s="855"/>
      <c r="H1595" s="856"/>
      <c r="I1595" s="855"/>
      <c r="J1595" s="855"/>
      <c r="K1595" s="857"/>
      <c r="L1595" s="858"/>
      <c r="M1595" s="859"/>
    </row>
    <row r="1596" spans="3:13" x14ac:dyDescent="0.3">
      <c r="C1596" s="852"/>
      <c r="D1596" s="853"/>
      <c r="E1596" s="854"/>
      <c r="F1596" s="854"/>
      <c r="G1596" s="855"/>
      <c r="H1596" s="856"/>
      <c r="I1596" s="855"/>
      <c r="J1596" s="855"/>
      <c r="K1596" s="857"/>
      <c r="L1596" s="858"/>
      <c r="M1596" s="859"/>
    </row>
    <row r="1597" spans="3:13" x14ac:dyDescent="0.3">
      <c r="C1597" s="852"/>
      <c r="D1597" s="853"/>
      <c r="E1597" s="854"/>
      <c r="F1597" s="854"/>
      <c r="G1597" s="855"/>
      <c r="H1597" s="856"/>
      <c r="I1597" s="855"/>
      <c r="J1597" s="855"/>
      <c r="K1597" s="857"/>
      <c r="L1597" s="858"/>
      <c r="M1597" s="859"/>
    </row>
    <row r="1598" spans="3:13" x14ac:dyDescent="0.3">
      <c r="C1598" s="852"/>
      <c r="D1598" s="853"/>
      <c r="E1598" s="854"/>
      <c r="F1598" s="854"/>
      <c r="G1598" s="855"/>
      <c r="H1598" s="856"/>
      <c r="I1598" s="855"/>
      <c r="J1598" s="855"/>
      <c r="K1598" s="857"/>
      <c r="L1598" s="858"/>
      <c r="M1598" s="859"/>
    </row>
    <row r="1599" spans="3:13" x14ac:dyDescent="0.3">
      <c r="C1599" s="852"/>
      <c r="D1599" s="853"/>
      <c r="E1599" s="854"/>
      <c r="F1599" s="854"/>
      <c r="G1599" s="855"/>
      <c r="H1599" s="856"/>
      <c r="I1599" s="855"/>
      <c r="J1599" s="855"/>
      <c r="K1599" s="857"/>
      <c r="L1599" s="858"/>
      <c r="M1599" s="859"/>
    </row>
    <row r="1600" spans="3:13" x14ac:dyDescent="0.3">
      <c r="C1600" s="852"/>
      <c r="D1600" s="853"/>
      <c r="E1600" s="854"/>
      <c r="F1600" s="854"/>
      <c r="G1600" s="855"/>
      <c r="H1600" s="856"/>
      <c r="I1600" s="855"/>
      <c r="J1600" s="855"/>
      <c r="K1600" s="857"/>
      <c r="L1600" s="858"/>
      <c r="M1600" s="859"/>
    </row>
    <row r="1601" spans="3:13" x14ac:dyDescent="0.3">
      <c r="C1601" s="852"/>
      <c r="D1601" s="853"/>
      <c r="E1601" s="854"/>
      <c r="F1601" s="854"/>
      <c r="G1601" s="855"/>
      <c r="H1601" s="856"/>
      <c r="I1601" s="855"/>
      <c r="J1601" s="855"/>
      <c r="K1601" s="857"/>
      <c r="L1601" s="858"/>
      <c r="M1601" s="859"/>
    </row>
    <row r="1602" spans="3:13" x14ac:dyDescent="0.3">
      <c r="C1602" s="852"/>
      <c r="D1602" s="853"/>
      <c r="E1602" s="854"/>
      <c r="F1602" s="854"/>
      <c r="G1602" s="855"/>
      <c r="H1602" s="856"/>
      <c r="I1602" s="855"/>
      <c r="J1602" s="855"/>
      <c r="K1602" s="857"/>
      <c r="L1602" s="858"/>
      <c r="M1602" s="859"/>
    </row>
    <row r="1603" spans="3:13" x14ac:dyDescent="0.3">
      <c r="C1603" s="852"/>
      <c r="D1603" s="853"/>
      <c r="E1603" s="854"/>
      <c r="F1603" s="854"/>
      <c r="G1603" s="855"/>
      <c r="H1603" s="856"/>
      <c r="I1603" s="855"/>
      <c r="J1603" s="855"/>
      <c r="K1603" s="857"/>
      <c r="L1603" s="858"/>
      <c r="M1603" s="859"/>
    </row>
    <row r="1604" spans="3:13" x14ac:dyDescent="0.3">
      <c r="C1604" s="852"/>
      <c r="D1604" s="853"/>
      <c r="E1604" s="854"/>
      <c r="F1604" s="854"/>
      <c r="G1604" s="855"/>
      <c r="H1604" s="856"/>
      <c r="I1604" s="855"/>
      <c r="J1604" s="855"/>
      <c r="K1604" s="857"/>
      <c r="L1604" s="858"/>
      <c r="M1604" s="859"/>
    </row>
    <row r="1605" spans="3:13" x14ac:dyDescent="0.3">
      <c r="C1605" s="852"/>
      <c r="D1605" s="853"/>
      <c r="E1605" s="854"/>
      <c r="F1605" s="854"/>
      <c r="G1605" s="855"/>
      <c r="H1605" s="856"/>
      <c r="I1605" s="855"/>
      <c r="J1605" s="855"/>
      <c r="K1605" s="857"/>
      <c r="L1605" s="858"/>
      <c r="M1605" s="859"/>
    </row>
    <row r="1606" spans="3:13" x14ac:dyDescent="0.3">
      <c r="C1606" s="852"/>
      <c r="D1606" s="853"/>
      <c r="E1606" s="854"/>
      <c r="F1606" s="854"/>
      <c r="G1606" s="855"/>
      <c r="H1606" s="856"/>
      <c r="I1606" s="855"/>
      <c r="J1606" s="855"/>
      <c r="K1606" s="857"/>
      <c r="L1606" s="858"/>
      <c r="M1606" s="859"/>
    </row>
    <row r="1607" spans="3:13" x14ac:dyDescent="0.3">
      <c r="C1607" s="852"/>
      <c r="D1607" s="853"/>
      <c r="E1607" s="854"/>
      <c r="F1607" s="854"/>
      <c r="G1607" s="855"/>
      <c r="H1607" s="856"/>
      <c r="I1607" s="855"/>
      <c r="J1607" s="855"/>
      <c r="K1607" s="857"/>
      <c r="L1607" s="858"/>
      <c r="M1607" s="859"/>
    </row>
    <row r="1608" spans="3:13" x14ac:dyDescent="0.3">
      <c r="C1608" s="852"/>
      <c r="D1608" s="853"/>
      <c r="E1608" s="854"/>
      <c r="F1608" s="854"/>
      <c r="G1608" s="855"/>
      <c r="H1608" s="856"/>
      <c r="I1608" s="855"/>
      <c r="J1608" s="855"/>
      <c r="K1608" s="857"/>
      <c r="L1608" s="858"/>
      <c r="M1608" s="859"/>
    </row>
    <row r="1609" spans="3:13" x14ac:dyDescent="0.3">
      <c r="C1609" s="852"/>
      <c r="D1609" s="853"/>
      <c r="E1609" s="854"/>
      <c r="F1609" s="854"/>
      <c r="G1609" s="855"/>
      <c r="H1609" s="856"/>
      <c r="I1609" s="855"/>
      <c r="J1609" s="855"/>
      <c r="K1609" s="857"/>
      <c r="L1609" s="858"/>
      <c r="M1609" s="859"/>
    </row>
    <row r="1610" spans="3:13" x14ac:dyDescent="0.3">
      <c r="C1610" s="852"/>
      <c r="D1610" s="853"/>
      <c r="E1610" s="854"/>
      <c r="F1610" s="854"/>
      <c r="G1610" s="855"/>
      <c r="H1610" s="856"/>
      <c r="I1610" s="855"/>
      <c r="J1610" s="855"/>
      <c r="K1610" s="857"/>
      <c r="L1610" s="858"/>
      <c r="M1610" s="859"/>
    </row>
    <row r="1611" spans="3:13" x14ac:dyDescent="0.3">
      <c r="C1611" s="852"/>
      <c r="D1611" s="853"/>
      <c r="E1611" s="854"/>
      <c r="F1611" s="854"/>
      <c r="G1611" s="855"/>
      <c r="H1611" s="856"/>
      <c r="I1611" s="855"/>
      <c r="J1611" s="855"/>
      <c r="K1611" s="857"/>
      <c r="L1611" s="858"/>
      <c r="M1611" s="859"/>
    </row>
    <row r="1612" spans="3:13" x14ac:dyDescent="0.3">
      <c r="C1612" s="852"/>
      <c r="D1612" s="853"/>
      <c r="E1612" s="854"/>
      <c r="F1612" s="854"/>
      <c r="G1612" s="855"/>
      <c r="H1612" s="856"/>
      <c r="I1612" s="855"/>
      <c r="J1612" s="855"/>
      <c r="K1612" s="857"/>
      <c r="L1612" s="858"/>
      <c r="M1612" s="859"/>
    </row>
    <row r="1613" spans="3:13" x14ac:dyDescent="0.3">
      <c r="C1613" s="852"/>
      <c r="D1613" s="853"/>
      <c r="E1613" s="854"/>
      <c r="F1613" s="854"/>
      <c r="G1613" s="855"/>
      <c r="H1613" s="856"/>
      <c r="I1613" s="855"/>
      <c r="J1613" s="855"/>
      <c r="K1613" s="857"/>
      <c r="L1613" s="858"/>
      <c r="M1613" s="859"/>
    </row>
    <row r="1614" spans="3:13" x14ac:dyDescent="0.3">
      <c r="C1614" s="852"/>
      <c r="D1614" s="853"/>
      <c r="E1614" s="854"/>
      <c r="F1614" s="854"/>
      <c r="G1614" s="855"/>
      <c r="H1614" s="856"/>
      <c r="I1614" s="855"/>
      <c r="J1614" s="855"/>
      <c r="K1614" s="857"/>
      <c r="L1614" s="858"/>
      <c r="M1614" s="859"/>
    </row>
    <row r="1615" spans="3:13" x14ac:dyDescent="0.3">
      <c r="C1615" s="852"/>
      <c r="D1615" s="853"/>
      <c r="E1615" s="854"/>
      <c r="F1615" s="854"/>
      <c r="G1615" s="855"/>
      <c r="H1615" s="856"/>
      <c r="I1615" s="855"/>
      <c r="J1615" s="855"/>
      <c r="K1615" s="857"/>
      <c r="L1615" s="858"/>
      <c r="M1615" s="859"/>
    </row>
    <row r="1616" spans="3:13" x14ac:dyDescent="0.3">
      <c r="C1616" s="852"/>
      <c r="D1616" s="853"/>
      <c r="E1616" s="854"/>
      <c r="F1616" s="854"/>
      <c r="G1616" s="855"/>
      <c r="H1616" s="856"/>
      <c r="I1616" s="855"/>
      <c r="J1616" s="855"/>
      <c r="K1616" s="857"/>
      <c r="L1616" s="858"/>
      <c r="M1616" s="859"/>
    </row>
    <row r="1617" spans="3:13" x14ac:dyDescent="0.3">
      <c r="C1617" s="852"/>
      <c r="D1617" s="853"/>
      <c r="E1617" s="854"/>
      <c r="F1617" s="854"/>
      <c r="G1617" s="855"/>
      <c r="H1617" s="856"/>
      <c r="I1617" s="855"/>
      <c r="J1617" s="855"/>
      <c r="K1617" s="857"/>
      <c r="L1617" s="858"/>
      <c r="M1617" s="859"/>
    </row>
    <row r="1618" spans="3:13" x14ac:dyDescent="0.3">
      <c r="C1618" s="852"/>
      <c r="D1618" s="853"/>
      <c r="E1618" s="854"/>
      <c r="F1618" s="854"/>
      <c r="G1618" s="855"/>
      <c r="H1618" s="856"/>
      <c r="I1618" s="855"/>
      <c r="J1618" s="855"/>
      <c r="K1618" s="857"/>
      <c r="L1618" s="858"/>
      <c r="M1618" s="859"/>
    </row>
    <row r="1619" spans="3:13" x14ac:dyDescent="0.3">
      <c r="C1619" s="852"/>
      <c r="D1619" s="853"/>
      <c r="E1619" s="854"/>
      <c r="F1619" s="854"/>
      <c r="G1619" s="855"/>
      <c r="H1619" s="856"/>
      <c r="I1619" s="855"/>
      <c r="J1619" s="855"/>
      <c r="K1619" s="857"/>
      <c r="L1619" s="858"/>
      <c r="M1619" s="859"/>
    </row>
    <row r="1620" spans="3:13" x14ac:dyDescent="0.3">
      <c r="C1620" s="852"/>
      <c r="D1620" s="853"/>
      <c r="E1620" s="854"/>
      <c r="F1620" s="854"/>
      <c r="G1620" s="855"/>
      <c r="H1620" s="856"/>
      <c r="I1620" s="855"/>
      <c r="J1620" s="855"/>
      <c r="K1620" s="857"/>
      <c r="L1620" s="858"/>
      <c r="M1620" s="859"/>
    </row>
    <row r="1621" spans="3:13" x14ac:dyDescent="0.3">
      <c r="C1621" s="852"/>
      <c r="D1621" s="853"/>
      <c r="E1621" s="854"/>
      <c r="F1621" s="854"/>
      <c r="G1621" s="855"/>
      <c r="H1621" s="856"/>
      <c r="I1621" s="855"/>
      <c r="J1621" s="855"/>
      <c r="K1621" s="857"/>
      <c r="L1621" s="858"/>
      <c r="M1621" s="859"/>
    </row>
    <row r="1622" spans="3:13" x14ac:dyDescent="0.3">
      <c r="C1622" s="852"/>
      <c r="D1622" s="853"/>
      <c r="E1622" s="854"/>
      <c r="F1622" s="854"/>
      <c r="G1622" s="855"/>
      <c r="H1622" s="856"/>
      <c r="I1622" s="855"/>
      <c r="J1622" s="855"/>
      <c r="K1622" s="857"/>
      <c r="L1622" s="858"/>
      <c r="M1622" s="859"/>
    </row>
    <row r="1623" spans="3:13" x14ac:dyDescent="0.3">
      <c r="C1623" s="852"/>
      <c r="D1623" s="853"/>
      <c r="E1623" s="854"/>
      <c r="F1623" s="854"/>
      <c r="G1623" s="855"/>
      <c r="H1623" s="856"/>
      <c r="I1623" s="855"/>
      <c r="J1623" s="855"/>
      <c r="K1623" s="857"/>
      <c r="L1623" s="858"/>
      <c r="M1623" s="859"/>
    </row>
    <row r="1624" spans="3:13" x14ac:dyDescent="0.3">
      <c r="C1624" s="852"/>
      <c r="D1624" s="853"/>
      <c r="E1624" s="854"/>
      <c r="F1624" s="854"/>
      <c r="G1624" s="855"/>
      <c r="H1624" s="856"/>
      <c r="I1624" s="855"/>
      <c r="J1624" s="855"/>
      <c r="K1624" s="857"/>
      <c r="L1624" s="858"/>
      <c r="M1624" s="859"/>
    </row>
    <row r="1625" spans="3:13" x14ac:dyDescent="0.3">
      <c r="C1625" s="852"/>
      <c r="D1625" s="853"/>
      <c r="E1625" s="854"/>
      <c r="F1625" s="854"/>
      <c r="G1625" s="855"/>
      <c r="H1625" s="856"/>
      <c r="I1625" s="855"/>
      <c r="J1625" s="855"/>
      <c r="K1625" s="857"/>
      <c r="L1625" s="858"/>
      <c r="M1625" s="859"/>
    </row>
    <row r="1626" spans="3:13" x14ac:dyDescent="0.3">
      <c r="C1626" s="852"/>
      <c r="D1626" s="853"/>
      <c r="E1626" s="854"/>
      <c r="F1626" s="854"/>
      <c r="G1626" s="855"/>
      <c r="H1626" s="856"/>
      <c r="I1626" s="855"/>
      <c r="J1626" s="855"/>
      <c r="K1626" s="857"/>
      <c r="L1626" s="858"/>
      <c r="M1626" s="859"/>
    </row>
    <row r="1627" spans="3:13" x14ac:dyDescent="0.3">
      <c r="C1627" s="852"/>
      <c r="D1627" s="853"/>
      <c r="E1627" s="854"/>
      <c r="F1627" s="854"/>
      <c r="G1627" s="855"/>
      <c r="H1627" s="856"/>
      <c r="I1627" s="855"/>
      <c r="J1627" s="855"/>
      <c r="K1627" s="857"/>
      <c r="L1627" s="858"/>
      <c r="M1627" s="859"/>
    </row>
    <row r="1628" spans="3:13" x14ac:dyDescent="0.3">
      <c r="C1628" s="852"/>
      <c r="D1628" s="853"/>
      <c r="E1628" s="854"/>
      <c r="F1628" s="854"/>
      <c r="G1628" s="855"/>
      <c r="H1628" s="856"/>
      <c r="I1628" s="855"/>
      <c r="J1628" s="855"/>
      <c r="K1628" s="857"/>
      <c r="L1628" s="858"/>
      <c r="M1628" s="859"/>
    </row>
    <row r="1629" spans="3:13" x14ac:dyDescent="0.3">
      <c r="C1629" s="852"/>
      <c r="D1629" s="853"/>
      <c r="E1629" s="854"/>
      <c r="F1629" s="854"/>
      <c r="G1629" s="855"/>
      <c r="H1629" s="856"/>
      <c r="I1629" s="855"/>
      <c r="J1629" s="855"/>
      <c r="K1629" s="857"/>
      <c r="L1629" s="858"/>
      <c r="M1629" s="859"/>
    </row>
    <row r="1630" spans="3:13" x14ac:dyDescent="0.3">
      <c r="C1630" s="852"/>
      <c r="D1630" s="853"/>
      <c r="E1630" s="854"/>
      <c r="F1630" s="854"/>
      <c r="G1630" s="855"/>
      <c r="H1630" s="856"/>
      <c r="I1630" s="855"/>
      <c r="J1630" s="855"/>
      <c r="K1630" s="857"/>
      <c r="L1630" s="858"/>
      <c r="M1630" s="859"/>
    </row>
    <row r="1631" spans="3:13" x14ac:dyDescent="0.3">
      <c r="C1631" s="852"/>
      <c r="D1631" s="853"/>
      <c r="E1631" s="854"/>
      <c r="F1631" s="854"/>
      <c r="G1631" s="855"/>
      <c r="H1631" s="856"/>
      <c r="I1631" s="855"/>
      <c r="J1631" s="855"/>
      <c r="K1631" s="857"/>
      <c r="L1631" s="858"/>
      <c r="M1631" s="859"/>
    </row>
    <row r="1632" spans="3:13" x14ac:dyDescent="0.3">
      <c r="C1632" s="852"/>
      <c r="D1632" s="853"/>
      <c r="E1632" s="854"/>
      <c r="F1632" s="854"/>
      <c r="G1632" s="855"/>
      <c r="H1632" s="856"/>
      <c r="I1632" s="855"/>
      <c r="J1632" s="855"/>
      <c r="K1632" s="857"/>
      <c r="L1632" s="858"/>
      <c r="M1632" s="859"/>
    </row>
    <row r="1633" spans="3:13" x14ac:dyDescent="0.3">
      <c r="C1633" s="852"/>
      <c r="D1633" s="853"/>
      <c r="E1633" s="854"/>
      <c r="F1633" s="854"/>
      <c r="G1633" s="855"/>
      <c r="H1633" s="856"/>
      <c r="I1633" s="855"/>
      <c r="J1633" s="855"/>
      <c r="K1633" s="857"/>
      <c r="L1633" s="858"/>
      <c r="M1633" s="859"/>
    </row>
    <row r="1634" spans="3:13" x14ac:dyDescent="0.3">
      <c r="C1634" s="852"/>
      <c r="D1634" s="853"/>
      <c r="E1634" s="854"/>
      <c r="F1634" s="854"/>
      <c r="G1634" s="855"/>
      <c r="H1634" s="856"/>
      <c r="I1634" s="855"/>
      <c r="J1634" s="855"/>
      <c r="K1634" s="857"/>
      <c r="L1634" s="858"/>
      <c r="M1634" s="859"/>
    </row>
    <row r="1635" spans="3:13" x14ac:dyDescent="0.3">
      <c r="C1635" s="852"/>
      <c r="D1635" s="853"/>
      <c r="E1635" s="854"/>
      <c r="F1635" s="854"/>
      <c r="G1635" s="855"/>
      <c r="H1635" s="856"/>
      <c r="I1635" s="855"/>
      <c r="J1635" s="855"/>
      <c r="K1635" s="857"/>
      <c r="L1635" s="858"/>
      <c r="M1635" s="859"/>
    </row>
    <row r="1636" spans="3:13" x14ac:dyDescent="0.3">
      <c r="C1636" s="852"/>
      <c r="D1636" s="853"/>
      <c r="E1636" s="854"/>
      <c r="F1636" s="854"/>
      <c r="G1636" s="855"/>
      <c r="H1636" s="856"/>
      <c r="I1636" s="855"/>
      <c r="J1636" s="855"/>
      <c r="K1636" s="857"/>
      <c r="L1636" s="858"/>
      <c r="M1636" s="859"/>
    </row>
    <row r="1637" spans="3:13" x14ac:dyDescent="0.3">
      <c r="C1637" s="852"/>
      <c r="D1637" s="853"/>
      <c r="E1637" s="854"/>
      <c r="F1637" s="854"/>
      <c r="G1637" s="855"/>
      <c r="H1637" s="856"/>
      <c r="I1637" s="855"/>
      <c r="J1637" s="855"/>
      <c r="K1637" s="857"/>
      <c r="L1637" s="858"/>
      <c r="M1637" s="859"/>
    </row>
    <row r="1638" spans="3:13" x14ac:dyDescent="0.3">
      <c r="C1638" s="852"/>
      <c r="D1638" s="853"/>
      <c r="E1638" s="854"/>
      <c r="F1638" s="854"/>
      <c r="G1638" s="855"/>
      <c r="H1638" s="856"/>
      <c r="I1638" s="855"/>
      <c r="J1638" s="855"/>
      <c r="K1638" s="857"/>
      <c r="L1638" s="858"/>
      <c r="M1638" s="859"/>
    </row>
    <row r="1639" spans="3:13" x14ac:dyDescent="0.3">
      <c r="C1639" s="852"/>
      <c r="D1639" s="853"/>
      <c r="E1639" s="854"/>
      <c r="F1639" s="854"/>
      <c r="G1639" s="855"/>
      <c r="H1639" s="856"/>
      <c r="I1639" s="855"/>
      <c r="J1639" s="855"/>
      <c r="K1639" s="857"/>
      <c r="L1639" s="858"/>
      <c r="M1639" s="859"/>
    </row>
    <row r="1640" spans="3:13" x14ac:dyDescent="0.3">
      <c r="C1640" s="852"/>
      <c r="D1640" s="853"/>
      <c r="E1640" s="854"/>
      <c r="F1640" s="854"/>
      <c r="G1640" s="855"/>
      <c r="H1640" s="856"/>
      <c r="I1640" s="855"/>
      <c r="J1640" s="855"/>
      <c r="K1640" s="857"/>
      <c r="L1640" s="858"/>
      <c r="M1640" s="859"/>
    </row>
    <row r="1641" spans="3:13" x14ac:dyDescent="0.3">
      <c r="C1641" s="852"/>
      <c r="D1641" s="853"/>
      <c r="E1641" s="854"/>
      <c r="F1641" s="854"/>
      <c r="G1641" s="855"/>
      <c r="H1641" s="856"/>
      <c r="I1641" s="855"/>
      <c r="J1641" s="855"/>
      <c r="K1641" s="857"/>
      <c r="L1641" s="858"/>
      <c r="M1641" s="859"/>
    </row>
    <row r="1642" spans="3:13" x14ac:dyDescent="0.3">
      <c r="C1642" s="852"/>
      <c r="D1642" s="853"/>
      <c r="E1642" s="854"/>
      <c r="F1642" s="854"/>
      <c r="G1642" s="855"/>
      <c r="H1642" s="856"/>
      <c r="I1642" s="855"/>
      <c r="J1642" s="855"/>
      <c r="K1642" s="857"/>
      <c r="L1642" s="858"/>
      <c r="M1642" s="859"/>
    </row>
    <row r="1643" spans="3:13" x14ac:dyDescent="0.3">
      <c r="C1643" s="852"/>
      <c r="D1643" s="853"/>
      <c r="E1643" s="854"/>
      <c r="F1643" s="854"/>
      <c r="G1643" s="855"/>
      <c r="H1643" s="856"/>
      <c r="I1643" s="855"/>
      <c r="J1643" s="855"/>
      <c r="K1643" s="857"/>
      <c r="L1643" s="858"/>
      <c r="M1643" s="859"/>
    </row>
    <row r="1644" spans="3:13" x14ac:dyDescent="0.3">
      <c r="C1644" s="852"/>
      <c r="D1644" s="853"/>
      <c r="E1644" s="854"/>
      <c r="F1644" s="854"/>
      <c r="G1644" s="855"/>
      <c r="H1644" s="856"/>
      <c r="I1644" s="855"/>
      <c r="J1644" s="855"/>
      <c r="K1644" s="857"/>
      <c r="L1644" s="858"/>
      <c r="M1644" s="859"/>
    </row>
    <row r="1645" spans="3:13" x14ac:dyDescent="0.3">
      <c r="C1645" s="852"/>
      <c r="D1645" s="853"/>
      <c r="E1645" s="854"/>
      <c r="F1645" s="854"/>
      <c r="G1645" s="855"/>
      <c r="H1645" s="856"/>
      <c r="I1645" s="855"/>
      <c r="J1645" s="855"/>
      <c r="K1645" s="857"/>
      <c r="L1645" s="858"/>
      <c r="M1645" s="859"/>
    </row>
    <row r="1646" spans="3:13" x14ac:dyDescent="0.3">
      <c r="C1646" s="852"/>
      <c r="D1646" s="853"/>
      <c r="E1646" s="854"/>
      <c r="F1646" s="854"/>
      <c r="G1646" s="855"/>
      <c r="H1646" s="856"/>
      <c r="I1646" s="855"/>
      <c r="J1646" s="855"/>
      <c r="K1646" s="857"/>
      <c r="L1646" s="858"/>
      <c r="M1646" s="859"/>
    </row>
    <row r="1647" spans="3:13" x14ac:dyDescent="0.3">
      <c r="C1647" s="852"/>
      <c r="D1647" s="853"/>
      <c r="E1647" s="854"/>
      <c r="F1647" s="854"/>
      <c r="G1647" s="855"/>
      <c r="H1647" s="856"/>
      <c r="I1647" s="855"/>
      <c r="J1647" s="855"/>
      <c r="K1647" s="857"/>
      <c r="L1647" s="858"/>
      <c r="M1647" s="859"/>
    </row>
    <row r="1648" spans="3:13" x14ac:dyDescent="0.3">
      <c r="C1648" s="852"/>
      <c r="D1648" s="853"/>
      <c r="E1648" s="854"/>
      <c r="F1648" s="854"/>
      <c r="G1648" s="855"/>
      <c r="H1648" s="856"/>
      <c r="I1648" s="855"/>
      <c r="J1648" s="855"/>
      <c r="K1648" s="857"/>
      <c r="L1648" s="858"/>
      <c r="M1648" s="859"/>
    </row>
    <row r="1649" spans="3:13" x14ac:dyDescent="0.3">
      <c r="C1649" s="852"/>
      <c r="D1649" s="853"/>
      <c r="E1649" s="854"/>
      <c r="F1649" s="854"/>
      <c r="G1649" s="855"/>
      <c r="H1649" s="856"/>
      <c r="I1649" s="855"/>
      <c r="J1649" s="855"/>
      <c r="K1649" s="857"/>
      <c r="L1649" s="858"/>
      <c r="M1649" s="859"/>
    </row>
    <row r="1650" spans="3:13" x14ac:dyDescent="0.3">
      <c r="C1650" s="852"/>
      <c r="D1650" s="853"/>
      <c r="E1650" s="854"/>
      <c r="F1650" s="854"/>
      <c r="G1650" s="855"/>
      <c r="H1650" s="856"/>
      <c r="I1650" s="855"/>
      <c r="J1650" s="855"/>
      <c r="K1650" s="857"/>
      <c r="L1650" s="858"/>
      <c r="M1650" s="859"/>
    </row>
    <row r="1651" spans="3:13" x14ac:dyDescent="0.3">
      <c r="C1651" s="852"/>
      <c r="D1651" s="853"/>
      <c r="E1651" s="854"/>
      <c r="F1651" s="854"/>
      <c r="G1651" s="855"/>
      <c r="H1651" s="856"/>
      <c r="I1651" s="855"/>
      <c r="J1651" s="855"/>
      <c r="K1651" s="857"/>
      <c r="L1651" s="858"/>
      <c r="M1651" s="859"/>
    </row>
    <row r="1652" spans="3:13" x14ac:dyDescent="0.3">
      <c r="C1652" s="852"/>
      <c r="D1652" s="853"/>
      <c r="E1652" s="854"/>
      <c r="F1652" s="854"/>
      <c r="G1652" s="855"/>
      <c r="H1652" s="856"/>
      <c r="I1652" s="855"/>
      <c r="J1652" s="855"/>
      <c r="K1652" s="857"/>
      <c r="L1652" s="858"/>
      <c r="M1652" s="859"/>
    </row>
    <row r="1653" spans="3:13" x14ac:dyDescent="0.3">
      <c r="C1653" s="852"/>
      <c r="D1653" s="853"/>
      <c r="E1653" s="854"/>
      <c r="F1653" s="854"/>
      <c r="G1653" s="855"/>
      <c r="H1653" s="856"/>
      <c r="I1653" s="855"/>
      <c r="J1653" s="855"/>
      <c r="K1653" s="857"/>
      <c r="L1653" s="858"/>
      <c r="M1653" s="859"/>
    </row>
    <row r="1654" spans="3:13" x14ac:dyDescent="0.3">
      <c r="C1654" s="852"/>
      <c r="D1654" s="853"/>
      <c r="E1654" s="854"/>
      <c r="F1654" s="854"/>
      <c r="G1654" s="855"/>
      <c r="H1654" s="856"/>
      <c r="I1654" s="855"/>
      <c r="J1654" s="855"/>
      <c r="K1654" s="857"/>
      <c r="L1654" s="858"/>
      <c r="M1654" s="859"/>
    </row>
    <row r="1655" spans="3:13" x14ac:dyDescent="0.3">
      <c r="C1655" s="852"/>
      <c r="D1655" s="853"/>
      <c r="E1655" s="854"/>
      <c r="F1655" s="854"/>
      <c r="G1655" s="855"/>
      <c r="H1655" s="856"/>
      <c r="I1655" s="855"/>
      <c r="J1655" s="855"/>
      <c r="K1655" s="857"/>
      <c r="L1655" s="858"/>
      <c r="M1655" s="859"/>
    </row>
    <row r="1656" spans="3:13" x14ac:dyDescent="0.3">
      <c r="C1656" s="852"/>
      <c r="D1656" s="853"/>
      <c r="E1656" s="854"/>
      <c r="F1656" s="854"/>
      <c r="G1656" s="855"/>
      <c r="H1656" s="856"/>
      <c r="I1656" s="855"/>
      <c r="J1656" s="855"/>
      <c r="K1656" s="857"/>
      <c r="L1656" s="858"/>
      <c r="M1656" s="859"/>
    </row>
    <row r="1657" spans="3:13" x14ac:dyDescent="0.3">
      <c r="C1657" s="852"/>
      <c r="D1657" s="853"/>
      <c r="E1657" s="854"/>
      <c r="F1657" s="854"/>
      <c r="G1657" s="855"/>
      <c r="H1657" s="856"/>
      <c r="I1657" s="855"/>
      <c r="J1657" s="855"/>
      <c r="K1657" s="857"/>
      <c r="L1657" s="858"/>
      <c r="M1657" s="859"/>
    </row>
    <row r="1658" spans="3:13" x14ac:dyDescent="0.3">
      <c r="C1658" s="852"/>
      <c r="D1658" s="853"/>
      <c r="E1658" s="854"/>
      <c r="F1658" s="854"/>
      <c r="G1658" s="855"/>
      <c r="H1658" s="856"/>
      <c r="I1658" s="855"/>
      <c r="J1658" s="855"/>
      <c r="K1658" s="857"/>
      <c r="L1658" s="858"/>
      <c r="M1658" s="859"/>
    </row>
    <row r="1659" spans="3:13" x14ac:dyDescent="0.3">
      <c r="C1659" s="852"/>
      <c r="D1659" s="853"/>
      <c r="E1659" s="854"/>
      <c r="F1659" s="854"/>
      <c r="G1659" s="855"/>
      <c r="H1659" s="856"/>
      <c r="I1659" s="855"/>
      <c r="J1659" s="855"/>
      <c r="K1659" s="857"/>
      <c r="L1659" s="858"/>
      <c r="M1659" s="859"/>
    </row>
    <row r="1660" spans="3:13" x14ac:dyDescent="0.3">
      <c r="C1660" s="852"/>
      <c r="D1660" s="853"/>
      <c r="E1660" s="854"/>
      <c r="F1660" s="854"/>
      <c r="G1660" s="855"/>
      <c r="H1660" s="856"/>
      <c r="I1660" s="855"/>
      <c r="J1660" s="855"/>
      <c r="K1660" s="857"/>
      <c r="L1660" s="858"/>
      <c r="M1660" s="859"/>
    </row>
    <row r="1661" spans="3:13" x14ac:dyDescent="0.3">
      <c r="C1661" s="852"/>
      <c r="D1661" s="853"/>
      <c r="E1661" s="854"/>
      <c r="F1661" s="854"/>
      <c r="G1661" s="855"/>
      <c r="H1661" s="856"/>
      <c r="I1661" s="855"/>
      <c r="J1661" s="855"/>
      <c r="K1661" s="857"/>
      <c r="L1661" s="858"/>
      <c r="M1661" s="859"/>
    </row>
    <row r="1662" spans="3:13" x14ac:dyDescent="0.3">
      <c r="C1662" s="852"/>
      <c r="D1662" s="853"/>
      <c r="E1662" s="854"/>
      <c r="F1662" s="854"/>
      <c r="G1662" s="855"/>
      <c r="H1662" s="856"/>
      <c r="I1662" s="855"/>
      <c r="J1662" s="855"/>
      <c r="K1662" s="857"/>
      <c r="L1662" s="858"/>
      <c r="M1662" s="859"/>
    </row>
    <row r="1663" spans="3:13" x14ac:dyDescent="0.3">
      <c r="C1663" s="852"/>
      <c r="D1663" s="853"/>
      <c r="E1663" s="854"/>
      <c r="F1663" s="854"/>
      <c r="G1663" s="855"/>
      <c r="H1663" s="856"/>
      <c r="I1663" s="855"/>
      <c r="J1663" s="855"/>
      <c r="K1663" s="857"/>
      <c r="L1663" s="858"/>
      <c r="M1663" s="859"/>
    </row>
    <row r="1664" spans="3:13" x14ac:dyDescent="0.3">
      <c r="C1664" s="852"/>
      <c r="D1664" s="853"/>
      <c r="E1664" s="854"/>
      <c r="F1664" s="854"/>
      <c r="G1664" s="855"/>
      <c r="H1664" s="856"/>
      <c r="I1664" s="855"/>
      <c r="J1664" s="855"/>
      <c r="K1664" s="857"/>
      <c r="L1664" s="858"/>
      <c r="M1664" s="859"/>
    </row>
    <row r="1665" spans="3:13" x14ac:dyDescent="0.3">
      <c r="C1665" s="852"/>
      <c r="D1665" s="853"/>
      <c r="E1665" s="854"/>
      <c r="F1665" s="854"/>
      <c r="G1665" s="855"/>
      <c r="H1665" s="856"/>
      <c r="I1665" s="855"/>
      <c r="J1665" s="855"/>
      <c r="K1665" s="857"/>
      <c r="L1665" s="858"/>
      <c r="M1665" s="859"/>
    </row>
    <row r="1666" spans="3:13" x14ac:dyDescent="0.3">
      <c r="C1666" s="852"/>
      <c r="D1666" s="853"/>
      <c r="E1666" s="854"/>
      <c r="F1666" s="854"/>
      <c r="G1666" s="855"/>
      <c r="H1666" s="856"/>
      <c r="I1666" s="855"/>
      <c r="J1666" s="855"/>
      <c r="K1666" s="857"/>
      <c r="L1666" s="858"/>
      <c r="M1666" s="859"/>
    </row>
    <row r="1667" spans="3:13" x14ac:dyDescent="0.3">
      <c r="C1667" s="852"/>
      <c r="D1667" s="853"/>
      <c r="E1667" s="854"/>
      <c r="F1667" s="854"/>
      <c r="G1667" s="855"/>
      <c r="H1667" s="856"/>
      <c r="I1667" s="855"/>
      <c r="J1667" s="855"/>
      <c r="K1667" s="857"/>
      <c r="L1667" s="858"/>
      <c r="M1667" s="859"/>
    </row>
    <row r="1668" spans="3:13" x14ac:dyDescent="0.3">
      <c r="C1668" s="852"/>
      <c r="D1668" s="853"/>
      <c r="E1668" s="854"/>
      <c r="F1668" s="854"/>
      <c r="G1668" s="855"/>
      <c r="H1668" s="856"/>
      <c r="I1668" s="855"/>
      <c r="J1668" s="855"/>
      <c r="K1668" s="857"/>
      <c r="L1668" s="858"/>
      <c r="M1668" s="859"/>
    </row>
    <row r="1669" spans="3:13" x14ac:dyDescent="0.3">
      <c r="C1669" s="852"/>
      <c r="D1669" s="853"/>
      <c r="E1669" s="854"/>
      <c r="F1669" s="854"/>
      <c r="G1669" s="855"/>
      <c r="H1669" s="856"/>
      <c r="I1669" s="855"/>
      <c r="J1669" s="855"/>
      <c r="K1669" s="857"/>
      <c r="L1669" s="858"/>
      <c r="M1669" s="859"/>
    </row>
    <row r="1670" spans="3:13" x14ac:dyDescent="0.3">
      <c r="C1670" s="852"/>
      <c r="D1670" s="853"/>
      <c r="E1670" s="854"/>
      <c r="F1670" s="854"/>
      <c r="G1670" s="855"/>
      <c r="H1670" s="856"/>
      <c r="I1670" s="855"/>
      <c r="J1670" s="855"/>
      <c r="K1670" s="857"/>
      <c r="L1670" s="858"/>
      <c r="M1670" s="859"/>
    </row>
    <row r="1671" spans="3:13" x14ac:dyDescent="0.3">
      <c r="C1671" s="852"/>
      <c r="D1671" s="853"/>
      <c r="E1671" s="854"/>
      <c r="F1671" s="854"/>
      <c r="G1671" s="855"/>
      <c r="H1671" s="856"/>
      <c r="I1671" s="855"/>
      <c r="J1671" s="855"/>
      <c r="K1671" s="857"/>
      <c r="L1671" s="858"/>
      <c r="M1671" s="859"/>
    </row>
    <row r="1672" spans="3:13" x14ac:dyDescent="0.3">
      <c r="C1672" s="852"/>
      <c r="D1672" s="853"/>
      <c r="E1672" s="854"/>
      <c r="F1672" s="854"/>
      <c r="G1672" s="855"/>
      <c r="H1672" s="856"/>
      <c r="I1672" s="855"/>
      <c r="J1672" s="855"/>
      <c r="K1672" s="857"/>
      <c r="L1672" s="858"/>
      <c r="M1672" s="859"/>
    </row>
    <row r="1673" spans="3:13" x14ac:dyDescent="0.3">
      <c r="C1673" s="852"/>
      <c r="D1673" s="853"/>
      <c r="E1673" s="854"/>
      <c r="F1673" s="854"/>
      <c r="G1673" s="855"/>
      <c r="H1673" s="856"/>
      <c r="I1673" s="855"/>
      <c r="J1673" s="855"/>
      <c r="K1673" s="857"/>
      <c r="L1673" s="858"/>
      <c r="M1673" s="859"/>
    </row>
    <row r="1674" spans="3:13" x14ac:dyDescent="0.3">
      <c r="C1674" s="852"/>
      <c r="D1674" s="853"/>
      <c r="E1674" s="854"/>
      <c r="F1674" s="854"/>
      <c r="G1674" s="855"/>
      <c r="H1674" s="856"/>
      <c r="I1674" s="855"/>
      <c r="J1674" s="855"/>
      <c r="K1674" s="857"/>
      <c r="L1674" s="858"/>
      <c r="M1674" s="859"/>
    </row>
    <row r="1675" spans="3:13" x14ac:dyDescent="0.3">
      <c r="C1675" s="852"/>
      <c r="D1675" s="853"/>
      <c r="E1675" s="854"/>
      <c r="F1675" s="854"/>
      <c r="G1675" s="855"/>
      <c r="H1675" s="856"/>
      <c r="I1675" s="855"/>
      <c r="J1675" s="855"/>
      <c r="K1675" s="857"/>
      <c r="L1675" s="858"/>
      <c r="M1675" s="859"/>
    </row>
    <row r="1676" spans="3:13" x14ac:dyDescent="0.3">
      <c r="C1676" s="852"/>
      <c r="D1676" s="853"/>
      <c r="E1676" s="854"/>
      <c r="F1676" s="854"/>
      <c r="G1676" s="855"/>
      <c r="H1676" s="856"/>
      <c r="I1676" s="855"/>
      <c r="J1676" s="855"/>
      <c r="K1676" s="857"/>
      <c r="L1676" s="858"/>
      <c r="M1676" s="859"/>
    </row>
    <row r="1677" spans="3:13" x14ac:dyDescent="0.3">
      <c r="C1677" s="852"/>
      <c r="D1677" s="853"/>
      <c r="E1677" s="854"/>
      <c r="F1677" s="854"/>
      <c r="G1677" s="855"/>
      <c r="H1677" s="856"/>
      <c r="I1677" s="855"/>
      <c r="J1677" s="855"/>
      <c r="K1677" s="857"/>
      <c r="L1677" s="858"/>
      <c r="M1677" s="859"/>
    </row>
    <row r="1678" spans="3:13" x14ac:dyDescent="0.3">
      <c r="C1678" s="852"/>
      <c r="D1678" s="853"/>
      <c r="E1678" s="854"/>
      <c r="F1678" s="854"/>
      <c r="G1678" s="855"/>
      <c r="H1678" s="856"/>
      <c r="I1678" s="855"/>
      <c r="J1678" s="855"/>
      <c r="K1678" s="857"/>
      <c r="L1678" s="858"/>
      <c r="M1678" s="859"/>
    </row>
    <row r="1679" spans="3:13" x14ac:dyDescent="0.3">
      <c r="C1679" s="852"/>
      <c r="D1679" s="853"/>
      <c r="E1679" s="854"/>
      <c r="F1679" s="854"/>
      <c r="G1679" s="855"/>
      <c r="H1679" s="856"/>
      <c r="I1679" s="855"/>
      <c r="J1679" s="855"/>
      <c r="K1679" s="857"/>
      <c r="L1679" s="858"/>
      <c r="M1679" s="859"/>
    </row>
    <row r="1680" spans="3:13" x14ac:dyDescent="0.3">
      <c r="C1680" s="852"/>
      <c r="D1680" s="853"/>
      <c r="E1680" s="854"/>
      <c r="F1680" s="854"/>
      <c r="G1680" s="855"/>
      <c r="H1680" s="856"/>
      <c r="I1680" s="855"/>
      <c r="J1680" s="855"/>
      <c r="K1680" s="857"/>
      <c r="L1680" s="858"/>
      <c r="M1680" s="859"/>
    </row>
    <row r="1681" spans="3:13" x14ac:dyDescent="0.3">
      <c r="C1681" s="852"/>
      <c r="D1681" s="853"/>
      <c r="E1681" s="854"/>
      <c r="F1681" s="854"/>
      <c r="G1681" s="855"/>
      <c r="H1681" s="856"/>
      <c r="I1681" s="855"/>
      <c r="J1681" s="855"/>
      <c r="K1681" s="857"/>
      <c r="L1681" s="858"/>
      <c r="M1681" s="859"/>
    </row>
    <row r="1682" spans="3:13" x14ac:dyDescent="0.3">
      <c r="C1682" s="852"/>
      <c r="D1682" s="853"/>
      <c r="E1682" s="854"/>
      <c r="F1682" s="854"/>
      <c r="G1682" s="855"/>
      <c r="H1682" s="856"/>
      <c r="I1682" s="855"/>
      <c r="J1682" s="855"/>
      <c r="K1682" s="857"/>
      <c r="L1682" s="858"/>
      <c r="M1682" s="859"/>
    </row>
    <row r="1683" spans="3:13" x14ac:dyDescent="0.3">
      <c r="C1683" s="852"/>
      <c r="D1683" s="853"/>
      <c r="E1683" s="854"/>
      <c r="F1683" s="854"/>
      <c r="G1683" s="855"/>
      <c r="H1683" s="856"/>
      <c r="I1683" s="855"/>
      <c r="J1683" s="855"/>
      <c r="K1683" s="857"/>
      <c r="L1683" s="858"/>
      <c r="M1683" s="859"/>
    </row>
    <row r="1684" spans="3:13" x14ac:dyDescent="0.3">
      <c r="C1684" s="852"/>
      <c r="D1684" s="853"/>
      <c r="E1684" s="854"/>
      <c r="F1684" s="854"/>
      <c r="G1684" s="855"/>
      <c r="H1684" s="856"/>
      <c r="I1684" s="855"/>
      <c r="J1684" s="855"/>
      <c r="K1684" s="857"/>
      <c r="L1684" s="858"/>
      <c r="M1684" s="859"/>
    </row>
    <row r="1685" spans="3:13" x14ac:dyDescent="0.3">
      <c r="C1685" s="852"/>
      <c r="D1685" s="853"/>
      <c r="E1685" s="854"/>
      <c r="F1685" s="854"/>
      <c r="G1685" s="855"/>
      <c r="H1685" s="856"/>
      <c r="I1685" s="855"/>
      <c r="J1685" s="855"/>
      <c r="K1685" s="857"/>
      <c r="L1685" s="858"/>
      <c r="M1685" s="859"/>
    </row>
    <row r="1686" spans="3:13" x14ac:dyDescent="0.3">
      <c r="C1686" s="852"/>
      <c r="D1686" s="853"/>
      <c r="E1686" s="854"/>
      <c r="F1686" s="854"/>
      <c r="G1686" s="855"/>
      <c r="H1686" s="856"/>
      <c r="I1686" s="855"/>
      <c r="J1686" s="855"/>
      <c r="K1686" s="857"/>
      <c r="L1686" s="858"/>
      <c r="M1686" s="859"/>
    </row>
    <row r="1687" spans="3:13" x14ac:dyDescent="0.3">
      <c r="C1687" s="852"/>
      <c r="D1687" s="853"/>
      <c r="E1687" s="854"/>
      <c r="F1687" s="854"/>
      <c r="G1687" s="855"/>
      <c r="H1687" s="856"/>
      <c r="I1687" s="855"/>
      <c r="J1687" s="855"/>
      <c r="K1687" s="857"/>
      <c r="L1687" s="858"/>
      <c r="M1687" s="859"/>
    </row>
    <row r="1688" spans="3:13" x14ac:dyDescent="0.3">
      <c r="C1688" s="852"/>
      <c r="D1688" s="853"/>
      <c r="E1688" s="854"/>
      <c r="F1688" s="854"/>
      <c r="G1688" s="855"/>
      <c r="H1688" s="856"/>
      <c r="I1688" s="855"/>
      <c r="J1688" s="855"/>
      <c r="K1688" s="857"/>
      <c r="L1688" s="858"/>
      <c r="M1688" s="859"/>
    </row>
    <row r="1689" spans="3:13" x14ac:dyDescent="0.3">
      <c r="C1689" s="852"/>
      <c r="D1689" s="853"/>
      <c r="E1689" s="854"/>
      <c r="F1689" s="854"/>
      <c r="G1689" s="855"/>
      <c r="H1689" s="856"/>
      <c r="I1689" s="855"/>
      <c r="J1689" s="855"/>
      <c r="K1689" s="857"/>
      <c r="L1689" s="858"/>
      <c r="M1689" s="859"/>
    </row>
    <row r="1690" spans="3:13" x14ac:dyDescent="0.3">
      <c r="C1690" s="852"/>
      <c r="D1690" s="853"/>
      <c r="E1690" s="854"/>
      <c r="F1690" s="854"/>
      <c r="G1690" s="855"/>
      <c r="H1690" s="856"/>
      <c r="I1690" s="855"/>
      <c r="J1690" s="855"/>
      <c r="K1690" s="857"/>
      <c r="L1690" s="858"/>
      <c r="M1690" s="859"/>
    </row>
    <row r="1691" spans="3:13" x14ac:dyDescent="0.3">
      <c r="C1691" s="852"/>
      <c r="D1691" s="853"/>
      <c r="E1691" s="854"/>
      <c r="F1691" s="854"/>
      <c r="G1691" s="855"/>
      <c r="H1691" s="856"/>
      <c r="I1691" s="855"/>
      <c r="J1691" s="855"/>
      <c r="K1691" s="857"/>
      <c r="L1691" s="858"/>
      <c r="M1691" s="859"/>
    </row>
    <row r="1692" spans="3:13" x14ac:dyDescent="0.3">
      <c r="C1692" s="852"/>
      <c r="D1692" s="853"/>
      <c r="E1692" s="854"/>
      <c r="F1692" s="854"/>
      <c r="G1692" s="855"/>
      <c r="H1692" s="856"/>
      <c r="I1692" s="855"/>
      <c r="J1692" s="855"/>
      <c r="K1692" s="857"/>
      <c r="L1692" s="858"/>
      <c r="M1692" s="859"/>
    </row>
    <row r="1693" spans="3:13" x14ac:dyDescent="0.3">
      <c r="C1693" s="852"/>
      <c r="D1693" s="853"/>
      <c r="E1693" s="854"/>
      <c r="F1693" s="854"/>
      <c r="G1693" s="855"/>
      <c r="H1693" s="856"/>
      <c r="I1693" s="855"/>
      <c r="J1693" s="855"/>
      <c r="K1693" s="857"/>
      <c r="L1693" s="858"/>
      <c r="M1693" s="859"/>
    </row>
    <row r="1694" spans="3:13" x14ac:dyDescent="0.3">
      <c r="C1694" s="852"/>
      <c r="D1694" s="853"/>
      <c r="E1694" s="854"/>
      <c r="F1694" s="854"/>
      <c r="G1694" s="855"/>
      <c r="H1694" s="856"/>
      <c r="I1694" s="855"/>
      <c r="J1694" s="855"/>
      <c r="K1694" s="857"/>
      <c r="L1694" s="858"/>
      <c r="M1694" s="859"/>
    </row>
    <row r="1695" spans="3:13" x14ac:dyDescent="0.3">
      <c r="C1695" s="852"/>
      <c r="D1695" s="853"/>
      <c r="E1695" s="854"/>
      <c r="F1695" s="854"/>
      <c r="G1695" s="855"/>
      <c r="H1695" s="856"/>
      <c r="I1695" s="855"/>
      <c r="J1695" s="855"/>
      <c r="K1695" s="857"/>
      <c r="L1695" s="858"/>
      <c r="M1695" s="859"/>
    </row>
    <row r="1696" spans="3:13" x14ac:dyDescent="0.3">
      <c r="C1696" s="852"/>
      <c r="D1696" s="853"/>
      <c r="E1696" s="854"/>
      <c r="F1696" s="854"/>
      <c r="G1696" s="855"/>
      <c r="H1696" s="856"/>
      <c r="I1696" s="855"/>
      <c r="J1696" s="855"/>
      <c r="K1696" s="857"/>
      <c r="L1696" s="858"/>
      <c r="M1696" s="859"/>
    </row>
    <row r="1697" spans="3:13" x14ac:dyDescent="0.3">
      <c r="C1697" s="852"/>
      <c r="D1697" s="853"/>
      <c r="E1697" s="854"/>
      <c r="F1697" s="854"/>
      <c r="G1697" s="855"/>
      <c r="H1697" s="856"/>
      <c r="I1697" s="855"/>
      <c r="J1697" s="855"/>
      <c r="K1697" s="857"/>
      <c r="L1697" s="858"/>
      <c r="M1697" s="859"/>
    </row>
    <row r="1698" spans="3:13" x14ac:dyDescent="0.3">
      <c r="C1698" s="852"/>
      <c r="D1698" s="853"/>
      <c r="E1698" s="854"/>
      <c r="F1698" s="854"/>
      <c r="G1698" s="855"/>
      <c r="H1698" s="856"/>
      <c r="I1698" s="855"/>
      <c r="J1698" s="855"/>
      <c r="K1698" s="857"/>
      <c r="L1698" s="858"/>
      <c r="M1698" s="859"/>
    </row>
    <row r="1699" spans="3:13" x14ac:dyDescent="0.3">
      <c r="C1699" s="852"/>
      <c r="D1699" s="853"/>
      <c r="E1699" s="854"/>
      <c r="F1699" s="854"/>
      <c r="G1699" s="855"/>
      <c r="H1699" s="856"/>
      <c r="I1699" s="855"/>
      <c r="J1699" s="855"/>
      <c r="K1699" s="857"/>
      <c r="L1699" s="858"/>
      <c r="M1699" s="859"/>
    </row>
    <row r="1700" spans="3:13" x14ac:dyDescent="0.3">
      <c r="C1700" s="852"/>
      <c r="D1700" s="853"/>
      <c r="E1700" s="854"/>
      <c r="F1700" s="854"/>
      <c r="G1700" s="855"/>
      <c r="H1700" s="856"/>
      <c r="I1700" s="855"/>
      <c r="J1700" s="855"/>
      <c r="K1700" s="857"/>
      <c r="L1700" s="858"/>
      <c r="M1700" s="859"/>
    </row>
    <row r="1701" spans="3:13" x14ac:dyDescent="0.3">
      <c r="C1701" s="852"/>
      <c r="D1701" s="853"/>
      <c r="E1701" s="854"/>
      <c r="F1701" s="854"/>
      <c r="G1701" s="855"/>
      <c r="H1701" s="856"/>
      <c r="I1701" s="855"/>
      <c r="J1701" s="855"/>
      <c r="K1701" s="857"/>
      <c r="L1701" s="858"/>
      <c r="M1701" s="859"/>
    </row>
    <row r="1702" spans="3:13" x14ac:dyDescent="0.3">
      <c r="C1702" s="852"/>
      <c r="D1702" s="853"/>
      <c r="E1702" s="854"/>
      <c r="F1702" s="854"/>
      <c r="G1702" s="855"/>
      <c r="H1702" s="856"/>
      <c r="I1702" s="855"/>
      <c r="J1702" s="855"/>
      <c r="K1702" s="857"/>
      <c r="L1702" s="858"/>
      <c r="M1702" s="859"/>
    </row>
    <row r="1703" spans="3:13" x14ac:dyDescent="0.3">
      <c r="C1703" s="852"/>
      <c r="D1703" s="853"/>
      <c r="E1703" s="854"/>
      <c r="F1703" s="854"/>
      <c r="G1703" s="855"/>
      <c r="H1703" s="856"/>
      <c r="I1703" s="855"/>
      <c r="J1703" s="855"/>
      <c r="K1703" s="857"/>
      <c r="L1703" s="858"/>
      <c r="M1703" s="859"/>
    </row>
    <row r="1704" spans="3:13" x14ac:dyDescent="0.3">
      <c r="C1704" s="852"/>
      <c r="D1704" s="853"/>
      <c r="E1704" s="854"/>
      <c r="F1704" s="854"/>
      <c r="G1704" s="855"/>
      <c r="H1704" s="856"/>
      <c r="I1704" s="855"/>
      <c r="J1704" s="855"/>
      <c r="K1704" s="857"/>
      <c r="L1704" s="858"/>
      <c r="M1704" s="859"/>
    </row>
    <row r="1705" spans="3:13" x14ac:dyDescent="0.3">
      <c r="C1705" s="852"/>
      <c r="D1705" s="853"/>
      <c r="E1705" s="854"/>
      <c r="F1705" s="854"/>
      <c r="G1705" s="855"/>
      <c r="H1705" s="856"/>
      <c r="I1705" s="855"/>
      <c r="J1705" s="855"/>
      <c r="K1705" s="857"/>
      <c r="L1705" s="858"/>
      <c r="M1705" s="859"/>
    </row>
    <row r="1706" spans="3:13" x14ac:dyDescent="0.3">
      <c r="C1706" s="852"/>
      <c r="D1706" s="853"/>
      <c r="E1706" s="854"/>
      <c r="F1706" s="854"/>
      <c r="G1706" s="855"/>
      <c r="H1706" s="856"/>
      <c r="I1706" s="855"/>
      <c r="J1706" s="855"/>
      <c r="K1706" s="857"/>
      <c r="L1706" s="858"/>
      <c r="M1706" s="859"/>
    </row>
    <row r="1707" spans="3:13" x14ac:dyDescent="0.3">
      <c r="C1707" s="852"/>
      <c r="D1707" s="853"/>
      <c r="E1707" s="854"/>
      <c r="F1707" s="854"/>
      <c r="G1707" s="855"/>
      <c r="H1707" s="856"/>
      <c r="I1707" s="855"/>
      <c r="J1707" s="855"/>
      <c r="K1707" s="857"/>
      <c r="L1707" s="858"/>
      <c r="M1707" s="859"/>
    </row>
    <row r="1708" spans="3:13" x14ac:dyDescent="0.3">
      <c r="C1708" s="852"/>
      <c r="D1708" s="853"/>
      <c r="E1708" s="854"/>
      <c r="F1708" s="854"/>
      <c r="G1708" s="855"/>
      <c r="H1708" s="856"/>
      <c r="I1708" s="855"/>
      <c r="J1708" s="855"/>
      <c r="K1708" s="857"/>
      <c r="L1708" s="858"/>
      <c r="M1708" s="859"/>
    </row>
    <row r="1709" spans="3:13" x14ac:dyDescent="0.3">
      <c r="C1709" s="852"/>
      <c r="D1709" s="853"/>
      <c r="E1709" s="854"/>
      <c r="F1709" s="854"/>
      <c r="G1709" s="855"/>
      <c r="H1709" s="856"/>
      <c r="I1709" s="855"/>
      <c r="J1709" s="855"/>
      <c r="K1709" s="857"/>
      <c r="L1709" s="858"/>
      <c r="M1709" s="859"/>
    </row>
    <row r="1710" spans="3:13" x14ac:dyDescent="0.3">
      <c r="C1710" s="852"/>
      <c r="D1710" s="853"/>
      <c r="E1710" s="854"/>
      <c r="F1710" s="854"/>
      <c r="G1710" s="855"/>
      <c r="H1710" s="856"/>
      <c r="I1710" s="855"/>
      <c r="J1710" s="855"/>
      <c r="K1710" s="857"/>
      <c r="L1710" s="858"/>
      <c r="M1710" s="859"/>
    </row>
    <row r="1711" spans="3:13" x14ac:dyDescent="0.3">
      <c r="C1711" s="852"/>
      <c r="D1711" s="853"/>
      <c r="E1711" s="854"/>
      <c r="F1711" s="854"/>
      <c r="G1711" s="855"/>
      <c r="H1711" s="856"/>
      <c r="I1711" s="855"/>
      <c r="J1711" s="855"/>
      <c r="K1711" s="857"/>
      <c r="L1711" s="858"/>
      <c r="M1711" s="859"/>
    </row>
    <row r="1712" spans="3:13" x14ac:dyDescent="0.3">
      <c r="C1712" s="852"/>
      <c r="D1712" s="853"/>
      <c r="E1712" s="854"/>
      <c r="F1712" s="854"/>
      <c r="G1712" s="855"/>
      <c r="H1712" s="856"/>
      <c r="I1712" s="855"/>
      <c r="J1712" s="855"/>
      <c r="K1712" s="857"/>
      <c r="L1712" s="858"/>
      <c r="M1712" s="859"/>
    </row>
    <row r="1713" spans="3:13" x14ac:dyDescent="0.3">
      <c r="C1713" s="852"/>
      <c r="D1713" s="853"/>
      <c r="E1713" s="854"/>
      <c r="F1713" s="854"/>
      <c r="G1713" s="855"/>
      <c r="H1713" s="856"/>
      <c r="I1713" s="855"/>
      <c r="J1713" s="855"/>
      <c r="K1713" s="857"/>
      <c r="L1713" s="858"/>
      <c r="M1713" s="859"/>
    </row>
    <row r="1714" spans="3:13" x14ac:dyDescent="0.3">
      <c r="C1714" s="852"/>
      <c r="D1714" s="853"/>
      <c r="E1714" s="854"/>
      <c r="F1714" s="854"/>
      <c r="G1714" s="855"/>
      <c r="H1714" s="856"/>
      <c r="I1714" s="855"/>
      <c r="J1714" s="855"/>
      <c r="K1714" s="857"/>
      <c r="L1714" s="858"/>
      <c r="M1714" s="859"/>
    </row>
    <row r="1715" spans="3:13" x14ac:dyDescent="0.3">
      <c r="C1715" s="852"/>
      <c r="D1715" s="853"/>
      <c r="E1715" s="854"/>
      <c r="F1715" s="854"/>
      <c r="G1715" s="855"/>
      <c r="H1715" s="856"/>
      <c r="I1715" s="855"/>
      <c r="J1715" s="855"/>
      <c r="K1715" s="857"/>
      <c r="L1715" s="858"/>
      <c r="M1715" s="859"/>
    </row>
    <row r="1716" spans="3:13" x14ac:dyDescent="0.3">
      <c r="C1716" s="852"/>
      <c r="D1716" s="853"/>
      <c r="E1716" s="854"/>
      <c r="F1716" s="854"/>
      <c r="G1716" s="855"/>
      <c r="H1716" s="856"/>
      <c r="I1716" s="855"/>
      <c r="J1716" s="855"/>
      <c r="K1716" s="857"/>
      <c r="L1716" s="858"/>
      <c r="M1716" s="859"/>
    </row>
    <row r="1717" spans="3:13" x14ac:dyDescent="0.3">
      <c r="C1717" s="852"/>
      <c r="D1717" s="853"/>
      <c r="E1717" s="854"/>
      <c r="F1717" s="854"/>
      <c r="G1717" s="855"/>
      <c r="H1717" s="856"/>
      <c r="I1717" s="855"/>
      <c r="J1717" s="855"/>
      <c r="K1717" s="857"/>
      <c r="L1717" s="858"/>
      <c r="M1717" s="859"/>
    </row>
    <row r="1718" spans="3:13" x14ac:dyDescent="0.3">
      <c r="C1718" s="852"/>
      <c r="D1718" s="853"/>
      <c r="E1718" s="854"/>
      <c r="F1718" s="854"/>
      <c r="G1718" s="855"/>
      <c r="H1718" s="856"/>
      <c r="I1718" s="855"/>
      <c r="J1718" s="855"/>
      <c r="K1718" s="857"/>
      <c r="L1718" s="858"/>
      <c r="M1718" s="859"/>
    </row>
    <row r="1719" spans="3:13" x14ac:dyDescent="0.3">
      <c r="C1719" s="852"/>
      <c r="D1719" s="853"/>
      <c r="E1719" s="854"/>
      <c r="F1719" s="854"/>
      <c r="G1719" s="855"/>
      <c r="H1719" s="856"/>
      <c r="I1719" s="855"/>
      <c r="J1719" s="855"/>
      <c r="K1719" s="857"/>
      <c r="L1719" s="858"/>
      <c r="M1719" s="859"/>
    </row>
    <row r="1720" spans="3:13" x14ac:dyDescent="0.3">
      <c r="C1720" s="852"/>
      <c r="D1720" s="853"/>
      <c r="E1720" s="854"/>
      <c r="F1720" s="854"/>
      <c r="G1720" s="855"/>
      <c r="H1720" s="856"/>
      <c r="I1720" s="855"/>
      <c r="J1720" s="855"/>
      <c r="K1720" s="857"/>
      <c r="L1720" s="858"/>
      <c r="M1720" s="859"/>
    </row>
    <row r="1721" spans="3:13" x14ac:dyDescent="0.3">
      <c r="C1721" s="852"/>
      <c r="D1721" s="853"/>
      <c r="E1721" s="854"/>
      <c r="F1721" s="854"/>
      <c r="G1721" s="855"/>
      <c r="H1721" s="856"/>
      <c r="I1721" s="855"/>
      <c r="J1721" s="855"/>
      <c r="K1721" s="857"/>
      <c r="L1721" s="858"/>
      <c r="M1721" s="859"/>
    </row>
    <row r="1722" spans="3:13" x14ac:dyDescent="0.3">
      <c r="C1722" s="852"/>
      <c r="D1722" s="853"/>
      <c r="E1722" s="854"/>
      <c r="F1722" s="854"/>
      <c r="G1722" s="855"/>
      <c r="H1722" s="856"/>
      <c r="I1722" s="855"/>
      <c r="J1722" s="855"/>
      <c r="K1722" s="857"/>
      <c r="L1722" s="858"/>
      <c r="M1722" s="859"/>
    </row>
    <row r="1723" spans="3:13" x14ac:dyDescent="0.3">
      <c r="C1723" s="852"/>
      <c r="D1723" s="853"/>
      <c r="E1723" s="854"/>
      <c r="F1723" s="854"/>
      <c r="G1723" s="855"/>
      <c r="H1723" s="856"/>
      <c r="I1723" s="855"/>
      <c r="J1723" s="855"/>
      <c r="K1723" s="857"/>
      <c r="L1723" s="858"/>
      <c r="M1723" s="859"/>
    </row>
    <row r="1724" spans="3:13" x14ac:dyDescent="0.3">
      <c r="C1724" s="852"/>
      <c r="D1724" s="853"/>
      <c r="E1724" s="854"/>
      <c r="F1724" s="854"/>
      <c r="G1724" s="855"/>
      <c r="H1724" s="856"/>
      <c r="I1724" s="855"/>
      <c r="J1724" s="855"/>
      <c r="K1724" s="857"/>
      <c r="L1724" s="858"/>
      <c r="M1724" s="859"/>
    </row>
    <row r="1725" spans="3:13" x14ac:dyDescent="0.3">
      <c r="C1725" s="852"/>
      <c r="D1725" s="853"/>
      <c r="E1725" s="854"/>
      <c r="F1725" s="854"/>
      <c r="G1725" s="855"/>
      <c r="H1725" s="856"/>
      <c r="I1725" s="855"/>
      <c r="J1725" s="855"/>
      <c r="K1725" s="857"/>
      <c r="L1725" s="858"/>
      <c r="M1725" s="859"/>
    </row>
    <row r="1726" spans="3:13" x14ac:dyDescent="0.3">
      <c r="C1726" s="852"/>
      <c r="D1726" s="853"/>
      <c r="E1726" s="854"/>
      <c r="F1726" s="854"/>
      <c r="G1726" s="855"/>
      <c r="H1726" s="856"/>
      <c r="I1726" s="855"/>
      <c r="J1726" s="855"/>
      <c r="K1726" s="857"/>
      <c r="L1726" s="858"/>
      <c r="M1726" s="859"/>
    </row>
    <row r="1727" spans="3:13" x14ac:dyDescent="0.3">
      <c r="C1727" s="852"/>
      <c r="D1727" s="853"/>
      <c r="E1727" s="854"/>
      <c r="F1727" s="854"/>
      <c r="G1727" s="855"/>
      <c r="H1727" s="856"/>
      <c r="I1727" s="855"/>
      <c r="J1727" s="855"/>
      <c r="K1727" s="857"/>
      <c r="L1727" s="858"/>
      <c r="M1727" s="859"/>
    </row>
    <row r="1728" spans="3:13" x14ac:dyDescent="0.3">
      <c r="C1728" s="852"/>
      <c r="D1728" s="853"/>
      <c r="E1728" s="854"/>
      <c r="F1728" s="854"/>
      <c r="G1728" s="855"/>
      <c r="H1728" s="856"/>
      <c r="I1728" s="855"/>
      <c r="J1728" s="855"/>
      <c r="K1728" s="857"/>
      <c r="L1728" s="858"/>
      <c r="M1728" s="859"/>
    </row>
    <row r="1729" spans="3:13" x14ac:dyDescent="0.3">
      <c r="C1729" s="852"/>
      <c r="D1729" s="853"/>
      <c r="E1729" s="854"/>
      <c r="F1729" s="854"/>
      <c r="G1729" s="855"/>
      <c r="H1729" s="856"/>
      <c r="I1729" s="855"/>
      <c r="J1729" s="855"/>
      <c r="K1729" s="857"/>
      <c r="L1729" s="858"/>
      <c r="M1729" s="859"/>
    </row>
    <row r="1730" spans="3:13" x14ac:dyDescent="0.3">
      <c r="C1730" s="852"/>
      <c r="D1730" s="853"/>
      <c r="E1730" s="854"/>
      <c r="F1730" s="854"/>
      <c r="G1730" s="855"/>
      <c r="H1730" s="856"/>
      <c r="I1730" s="855"/>
      <c r="J1730" s="855"/>
      <c r="K1730" s="857"/>
      <c r="L1730" s="858"/>
      <c r="M1730" s="859"/>
    </row>
    <row r="1731" spans="3:13" x14ac:dyDescent="0.3">
      <c r="C1731" s="852"/>
      <c r="D1731" s="853"/>
      <c r="E1731" s="854"/>
      <c r="F1731" s="854"/>
      <c r="G1731" s="855"/>
      <c r="H1731" s="856"/>
      <c r="I1731" s="855"/>
      <c r="J1731" s="855"/>
      <c r="K1731" s="857"/>
      <c r="L1731" s="858"/>
      <c r="M1731" s="859"/>
    </row>
    <row r="1732" spans="3:13" x14ac:dyDescent="0.3">
      <c r="C1732" s="852"/>
      <c r="D1732" s="853"/>
      <c r="E1732" s="854"/>
      <c r="F1732" s="854"/>
      <c r="G1732" s="855"/>
      <c r="H1732" s="856"/>
      <c r="I1732" s="855"/>
      <c r="J1732" s="855"/>
      <c r="K1732" s="857"/>
      <c r="L1732" s="858"/>
      <c r="M1732" s="859"/>
    </row>
    <row r="1733" spans="3:13" x14ac:dyDescent="0.3">
      <c r="C1733" s="852"/>
      <c r="D1733" s="853"/>
      <c r="E1733" s="854"/>
      <c r="F1733" s="854"/>
      <c r="G1733" s="855"/>
      <c r="H1733" s="856"/>
      <c r="I1733" s="855"/>
      <c r="J1733" s="855"/>
      <c r="K1733" s="857"/>
      <c r="L1733" s="858"/>
      <c r="M1733" s="859"/>
    </row>
    <row r="1734" spans="3:13" x14ac:dyDescent="0.3">
      <c r="C1734" s="852"/>
      <c r="D1734" s="853"/>
      <c r="E1734" s="854"/>
      <c r="F1734" s="854"/>
      <c r="G1734" s="855"/>
      <c r="H1734" s="856"/>
      <c r="I1734" s="855"/>
      <c r="J1734" s="855"/>
      <c r="K1734" s="857"/>
      <c r="L1734" s="858"/>
      <c r="M1734" s="859"/>
    </row>
    <row r="1735" spans="3:13" x14ac:dyDescent="0.3">
      <c r="C1735" s="852"/>
      <c r="D1735" s="853"/>
      <c r="E1735" s="854"/>
      <c r="F1735" s="854"/>
      <c r="G1735" s="855"/>
      <c r="H1735" s="856"/>
      <c r="I1735" s="855"/>
      <c r="J1735" s="855"/>
      <c r="K1735" s="857"/>
      <c r="L1735" s="858"/>
      <c r="M1735" s="859"/>
    </row>
    <row r="1736" spans="3:13" x14ac:dyDescent="0.3">
      <c r="C1736" s="852"/>
      <c r="D1736" s="853"/>
      <c r="E1736" s="854"/>
      <c r="F1736" s="854"/>
      <c r="G1736" s="855"/>
      <c r="H1736" s="856"/>
      <c r="I1736" s="855"/>
      <c r="J1736" s="855"/>
      <c r="K1736" s="857"/>
      <c r="L1736" s="858"/>
      <c r="M1736" s="859"/>
    </row>
    <row r="1737" spans="3:13" x14ac:dyDescent="0.3">
      <c r="C1737" s="852"/>
      <c r="D1737" s="853"/>
      <c r="E1737" s="854"/>
      <c r="F1737" s="854"/>
      <c r="G1737" s="855"/>
      <c r="H1737" s="856"/>
      <c r="I1737" s="855"/>
      <c r="J1737" s="855"/>
      <c r="K1737" s="857"/>
      <c r="L1737" s="858"/>
      <c r="M1737" s="859"/>
    </row>
    <row r="1738" spans="3:13" x14ac:dyDescent="0.3">
      <c r="C1738" s="852"/>
      <c r="D1738" s="853"/>
      <c r="E1738" s="854"/>
      <c r="F1738" s="854"/>
      <c r="G1738" s="855"/>
      <c r="H1738" s="856"/>
      <c r="I1738" s="855"/>
      <c r="J1738" s="855"/>
      <c r="K1738" s="857"/>
      <c r="L1738" s="858"/>
      <c r="M1738" s="859"/>
    </row>
    <row r="1739" spans="3:13" x14ac:dyDescent="0.3">
      <c r="C1739" s="852"/>
      <c r="D1739" s="853"/>
      <c r="E1739" s="854"/>
      <c r="F1739" s="854"/>
      <c r="G1739" s="855"/>
      <c r="H1739" s="856"/>
      <c r="I1739" s="855"/>
      <c r="J1739" s="855"/>
      <c r="K1739" s="857"/>
      <c r="L1739" s="858"/>
      <c r="M1739" s="859"/>
    </row>
    <row r="1740" spans="3:13" x14ac:dyDescent="0.3">
      <c r="C1740" s="852"/>
      <c r="D1740" s="853"/>
      <c r="E1740" s="854"/>
      <c r="F1740" s="854"/>
      <c r="G1740" s="855"/>
      <c r="H1740" s="856"/>
      <c r="I1740" s="855"/>
      <c r="J1740" s="855"/>
      <c r="K1740" s="857"/>
      <c r="L1740" s="858"/>
      <c r="M1740" s="859"/>
    </row>
    <row r="1741" spans="3:13" x14ac:dyDescent="0.3">
      <c r="C1741" s="852"/>
      <c r="D1741" s="853"/>
      <c r="E1741" s="854"/>
      <c r="F1741" s="854"/>
      <c r="G1741" s="855"/>
      <c r="H1741" s="856"/>
      <c r="I1741" s="855"/>
      <c r="J1741" s="855"/>
      <c r="K1741" s="857"/>
      <c r="L1741" s="858"/>
      <c r="M1741" s="859"/>
    </row>
    <row r="1742" spans="3:13" x14ac:dyDescent="0.3">
      <c r="C1742" s="852"/>
      <c r="D1742" s="853"/>
      <c r="E1742" s="854"/>
      <c r="F1742" s="854"/>
      <c r="G1742" s="855"/>
      <c r="H1742" s="856"/>
      <c r="I1742" s="855"/>
      <c r="J1742" s="855"/>
      <c r="K1742" s="857"/>
      <c r="L1742" s="858"/>
      <c r="M1742" s="859"/>
    </row>
    <row r="1743" spans="3:13" x14ac:dyDescent="0.3">
      <c r="C1743" s="852"/>
      <c r="D1743" s="853"/>
      <c r="E1743" s="854"/>
      <c r="F1743" s="854"/>
      <c r="G1743" s="855"/>
      <c r="H1743" s="856"/>
      <c r="I1743" s="855"/>
      <c r="J1743" s="855"/>
      <c r="K1743" s="857"/>
      <c r="L1743" s="858"/>
      <c r="M1743" s="859"/>
    </row>
    <row r="1744" spans="3:13" x14ac:dyDescent="0.3">
      <c r="C1744" s="852"/>
      <c r="D1744" s="853"/>
      <c r="E1744" s="854"/>
      <c r="F1744" s="854"/>
      <c r="G1744" s="855"/>
      <c r="H1744" s="856"/>
      <c r="I1744" s="855"/>
      <c r="J1744" s="855"/>
      <c r="K1744" s="857"/>
      <c r="L1744" s="858"/>
      <c r="M1744" s="859"/>
    </row>
    <row r="1745" spans="3:13" x14ac:dyDescent="0.3">
      <c r="C1745" s="852"/>
      <c r="D1745" s="853"/>
      <c r="E1745" s="854"/>
      <c r="F1745" s="854"/>
      <c r="G1745" s="855"/>
      <c r="H1745" s="856"/>
      <c r="I1745" s="855"/>
      <c r="J1745" s="855"/>
      <c r="K1745" s="857"/>
      <c r="L1745" s="858"/>
      <c r="M1745" s="859"/>
    </row>
    <row r="1746" spans="3:13" x14ac:dyDescent="0.3">
      <c r="C1746" s="852"/>
      <c r="D1746" s="853"/>
      <c r="E1746" s="854"/>
      <c r="F1746" s="854"/>
      <c r="G1746" s="855"/>
      <c r="H1746" s="856"/>
      <c r="I1746" s="855"/>
      <c r="J1746" s="855"/>
      <c r="K1746" s="857"/>
      <c r="L1746" s="858"/>
      <c r="M1746" s="859"/>
    </row>
    <row r="1747" spans="3:13" x14ac:dyDescent="0.3">
      <c r="C1747" s="852"/>
      <c r="D1747" s="853"/>
      <c r="E1747" s="854"/>
      <c r="F1747" s="854"/>
      <c r="G1747" s="855"/>
      <c r="H1747" s="856"/>
      <c r="I1747" s="855"/>
      <c r="J1747" s="855"/>
      <c r="K1747" s="857"/>
      <c r="L1747" s="858"/>
      <c r="M1747" s="859"/>
    </row>
    <row r="1748" spans="3:13" x14ac:dyDescent="0.3">
      <c r="C1748" s="852"/>
      <c r="D1748" s="853"/>
      <c r="E1748" s="854"/>
      <c r="F1748" s="854"/>
      <c r="G1748" s="855"/>
      <c r="H1748" s="856"/>
      <c r="I1748" s="855"/>
      <c r="J1748" s="855"/>
      <c r="K1748" s="857"/>
      <c r="L1748" s="858"/>
      <c r="M1748" s="859"/>
    </row>
    <row r="1749" spans="3:13" x14ac:dyDescent="0.3">
      <c r="C1749" s="852"/>
      <c r="D1749" s="853"/>
      <c r="E1749" s="854"/>
      <c r="F1749" s="854"/>
      <c r="G1749" s="855"/>
      <c r="H1749" s="856"/>
      <c r="I1749" s="855"/>
      <c r="J1749" s="855"/>
      <c r="K1749" s="857"/>
      <c r="L1749" s="858"/>
      <c r="M1749" s="859"/>
    </row>
    <row r="1750" spans="3:13" x14ac:dyDescent="0.3">
      <c r="C1750" s="852"/>
      <c r="D1750" s="853"/>
      <c r="E1750" s="854"/>
      <c r="F1750" s="854"/>
      <c r="G1750" s="855"/>
      <c r="H1750" s="856"/>
      <c r="I1750" s="855"/>
      <c r="J1750" s="855"/>
      <c r="K1750" s="857"/>
      <c r="L1750" s="858"/>
      <c r="M1750" s="859"/>
    </row>
    <row r="1751" spans="3:13" x14ac:dyDescent="0.3">
      <c r="C1751" s="852"/>
      <c r="D1751" s="853"/>
      <c r="E1751" s="854"/>
      <c r="F1751" s="854"/>
      <c r="G1751" s="855"/>
      <c r="H1751" s="856"/>
      <c r="I1751" s="855"/>
      <c r="J1751" s="855"/>
      <c r="K1751" s="857"/>
      <c r="L1751" s="858"/>
      <c r="M1751" s="859"/>
    </row>
    <row r="1752" spans="3:13" x14ac:dyDescent="0.3">
      <c r="C1752" s="852"/>
      <c r="D1752" s="853"/>
      <c r="E1752" s="854"/>
      <c r="F1752" s="854"/>
      <c r="G1752" s="855"/>
      <c r="H1752" s="856"/>
      <c r="I1752" s="855"/>
      <c r="J1752" s="855"/>
      <c r="K1752" s="857"/>
      <c r="L1752" s="858"/>
      <c r="M1752" s="859"/>
    </row>
    <row r="1753" spans="3:13" x14ac:dyDescent="0.3">
      <c r="C1753" s="852"/>
      <c r="D1753" s="853"/>
      <c r="E1753" s="854"/>
      <c r="F1753" s="854"/>
      <c r="G1753" s="855"/>
      <c r="H1753" s="856"/>
      <c r="I1753" s="855"/>
      <c r="J1753" s="855"/>
      <c r="K1753" s="857"/>
      <c r="L1753" s="858"/>
      <c r="M1753" s="859"/>
    </row>
    <row r="1754" spans="3:13" x14ac:dyDescent="0.3">
      <c r="C1754" s="852"/>
      <c r="D1754" s="853"/>
      <c r="E1754" s="854"/>
      <c r="F1754" s="854"/>
      <c r="G1754" s="855"/>
      <c r="H1754" s="856"/>
      <c r="I1754" s="855"/>
      <c r="J1754" s="855"/>
      <c r="K1754" s="857"/>
      <c r="L1754" s="858"/>
      <c r="M1754" s="859"/>
    </row>
    <row r="1755" spans="3:13" x14ac:dyDescent="0.3">
      <c r="C1755" s="852"/>
      <c r="D1755" s="853"/>
      <c r="E1755" s="854"/>
      <c r="F1755" s="854"/>
      <c r="G1755" s="855"/>
      <c r="H1755" s="856"/>
      <c r="I1755" s="855"/>
      <c r="J1755" s="855"/>
      <c r="K1755" s="857"/>
      <c r="L1755" s="858"/>
      <c r="M1755" s="859"/>
    </row>
    <row r="1756" spans="3:13" x14ac:dyDescent="0.3">
      <c r="C1756" s="852"/>
      <c r="D1756" s="853"/>
      <c r="E1756" s="854"/>
      <c r="F1756" s="854"/>
      <c r="G1756" s="855"/>
      <c r="H1756" s="856"/>
      <c r="I1756" s="855"/>
      <c r="J1756" s="855"/>
      <c r="K1756" s="857"/>
      <c r="L1756" s="858"/>
      <c r="M1756" s="859"/>
    </row>
    <row r="1757" spans="3:13" x14ac:dyDescent="0.3">
      <c r="C1757" s="852"/>
      <c r="D1757" s="853"/>
      <c r="E1757" s="854"/>
      <c r="F1757" s="854"/>
      <c r="G1757" s="855"/>
      <c r="H1757" s="856"/>
      <c r="I1757" s="855"/>
      <c r="J1757" s="855"/>
      <c r="K1757" s="857"/>
      <c r="L1757" s="858"/>
      <c r="M1757" s="859"/>
    </row>
    <row r="1758" spans="3:13" x14ac:dyDescent="0.3">
      <c r="C1758" s="852"/>
      <c r="D1758" s="853"/>
      <c r="E1758" s="854"/>
      <c r="F1758" s="854"/>
      <c r="G1758" s="855"/>
      <c r="H1758" s="856"/>
      <c r="I1758" s="855"/>
      <c r="J1758" s="855"/>
      <c r="K1758" s="857"/>
      <c r="L1758" s="858"/>
      <c r="M1758" s="859"/>
    </row>
    <row r="1759" spans="3:13" x14ac:dyDescent="0.3">
      <c r="C1759" s="852"/>
      <c r="D1759" s="853"/>
      <c r="E1759" s="854"/>
      <c r="F1759" s="854"/>
      <c r="G1759" s="855"/>
      <c r="H1759" s="856"/>
      <c r="I1759" s="855"/>
      <c r="J1759" s="855"/>
      <c r="K1759" s="857"/>
      <c r="L1759" s="858"/>
      <c r="M1759" s="859"/>
    </row>
    <row r="1760" spans="3:13" x14ac:dyDescent="0.3">
      <c r="C1760" s="852"/>
      <c r="D1760" s="853"/>
      <c r="E1760" s="854"/>
      <c r="F1760" s="854"/>
      <c r="G1760" s="855"/>
      <c r="H1760" s="856"/>
      <c r="I1760" s="855"/>
      <c r="J1760" s="855"/>
      <c r="K1760" s="857"/>
      <c r="L1760" s="858"/>
      <c r="M1760" s="859"/>
    </row>
    <row r="1761" spans="3:13" x14ac:dyDescent="0.3">
      <c r="C1761" s="852"/>
      <c r="D1761" s="853"/>
      <c r="E1761" s="854"/>
      <c r="F1761" s="854"/>
      <c r="G1761" s="855"/>
      <c r="H1761" s="856"/>
      <c r="I1761" s="855"/>
      <c r="J1761" s="855"/>
      <c r="K1761" s="857"/>
      <c r="L1761" s="858"/>
      <c r="M1761" s="859"/>
    </row>
    <row r="1762" spans="3:13" x14ac:dyDescent="0.3">
      <c r="C1762" s="852"/>
      <c r="D1762" s="853"/>
      <c r="E1762" s="854"/>
      <c r="F1762" s="854"/>
      <c r="G1762" s="855"/>
      <c r="H1762" s="856"/>
      <c r="I1762" s="855"/>
      <c r="J1762" s="855"/>
      <c r="K1762" s="857"/>
      <c r="L1762" s="858"/>
      <c r="M1762" s="859"/>
    </row>
    <row r="1763" spans="3:13" x14ac:dyDescent="0.3">
      <c r="C1763" s="852"/>
      <c r="D1763" s="853"/>
      <c r="E1763" s="854"/>
      <c r="F1763" s="854"/>
      <c r="G1763" s="855"/>
      <c r="H1763" s="856"/>
      <c r="I1763" s="855"/>
      <c r="J1763" s="855"/>
      <c r="K1763" s="857"/>
      <c r="L1763" s="858"/>
      <c r="M1763" s="859"/>
    </row>
    <row r="1764" spans="3:13" x14ac:dyDescent="0.3">
      <c r="C1764" s="852"/>
      <c r="D1764" s="853"/>
      <c r="E1764" s="854"/>
      <c r="F1764" s="854"/>
      <c r="G1764" s="855"/>
      <c r="H1764" s="856"/>
      <c r="I1764" s="855"/>
      <c r="J1764" s="855"/>
      <c r="K1764" s="857"/>
      <c r="L1764" s="858"/>
      <c r="M1764" s="859"/>
    </row>
    <row r="1765" spans="3:13" x14ac:dyDescent="0.3">
      <c r="C1765" s="852"/>
      <c r="D1765" s="853"/>
      <c r="E1765" s="854"/>
      <c r="F1765" s="854"/>
      <c r="G1765" s="855"/>
      <c r="H1765" s="856"/>
      <c r="I1765" s="855"/>
      <c r="J1765" s="855"/>
      <c r="K1765" s="857"/>
      <c r="L1765" s="858"/>
      <c r="M1765" s="859"/>
    </row>
    <row r="1766" spans="3:13" x14ac:dyDescent="0.3">
      <c r="C1766" s="852"/>
      <c r="D1766" s="853"/>
      <c r="E1766" s="854"/>
      <c r="F1766" s="854"/>
      <c r="G1766" s="855"/>
      <c r="H1766" s="856"/>
      <c r="I1766" s="855"/>
      <c r="J1766" s="855"/>
      <c r="K1766" s="857"/>
      <c r="L1766" s="858"/>
      <c r="M1766" s="859"/>
    </row>
    <row r="1767" spans="3:13" x14ac:dyDescent="0.3">
      <c r="C1767" s="852"/>
      <c r="D1767" s="853"/>
      <c r="E1767" s="854"/>
      <c r="F1767" s="854"/>
      <c r="G1767" s="855"/>
      <c r="H1767" s="856"/>
      <c r="I1767" s="855"/>
      <c r="J1767" s="855"/>
      <c r="K1767" s="857"/>
      <c r="L1767" s="858"/>
      <c r="M1767" s="859"/>
    </row>
    <row r="1768" spans="3:13" x14ac:dyDescent="0.3">
      <c r="C1768" s="852"/>
      <c r="D1768" s="853"/>
      <c r="E1768" s="854"/>
      <c r="F1768" s="854"/>
      <c r="G1768" s="855"/>
      <c r="H1768" s="856"/>
      <c r="I1768" s="855"/>
      <c r="J1768" s="855"/>
      <c r="K1768" s="857"/>
      <c r="L1768" s="858"/>
      <c r="M1768" s="859"/>
    </row>
    <row r="1769" spans="3:13" x14ac:dyDescent="0.3">
      <c r="C1769" s="852"/>
      <c r="D1769" s="853"/>
      <c r="E1769" s="854"/>
      <c r="F1769" s="854"/>
      <c r="G1769" s="855"/>
      <c r="H1769" s="856"/>
      <c r="I1769" s="855"/>
      <c r="J1769" s="855"/>
      <c r="K1769" s="857"/>
      <c r="L1769" s="858"/>
      <c r="M1769" s="859"/>
    </row>
    <row r="1770" spans="3:13" x14ac:dyDescent="0.3">
      <c r="C1770" s="852"/>
      <c r="D1770" s="853"/>
      <c r="E1770" s="854"/>
      <c r="F1770" s="854"/>
      <c r="G1770" s="855"/>
      <c r="H1770" s="856"/>
      <c r="I1770" s="855"/>
      <c r="J1770" s="855"/>
      <c r="K1770" s="857"/>
      <c r="L1770" s="858"/>
      <c r="M1770" s="859"/>
    </row>
    <row r="1771" spans="3:13" x14ac:dyDescent="0.3">
      <c r="C1771" s="852"/>
      <c r="D1771" s="853"/>
      <c r="E1771" s="854"/>
      <c r="F1771" s="854"/>
      <c r="G1771" s="855"/>
      <c r="H1771" s="856"/>
      <c r="I1771" s="855"/>
      <c r="J1771" s="855"/>
      <c r="K1771" s="857"/>
      <c r="L1771" s="858"/>
      <c r="M1771" s="859"/>
    </row>
    <row r="1772" spans="3:13" x14ac:dyDescent="0.3">
      <c r="C1772" s="852"/>
      <c r="D1772" s="853"/>
      <c r="E1772" s="854"/>
      <c r="F1772" s="854"/>
      <c r="G1772" s="855"/>
      <c r="H1772" s="856"/>
      <c r="I1772" s="855"/>
      <c r="J1772" s="855"/>
      <c r="K1772" s="857"/>
      <c r="L1772" s="858"/>
      <c r="M1772" s="859"/>
    </row>
    <row r="1773" spans="3:13" x14ac:dyDescent="0.3">
      <c r="C1773" s="852"/>
      <c r="D1773" s="853"/>
      <c r="E1773" s="854"/>
      <c r="F1773" s="854"/>
      <c r="G1773" s="855"/>
      <c r="H1773" s="856"/>
      <c r="I1773" s="855"/>
      <c r="J1773" s="855"/>
      <c r="K1773" s="857"/>
      <c r="L1773" s="858"/>
      <c r="M1773" s="859"/>
    </row>
    <row r="1774" spans="3:13" x14ac:dyDescent="0.3">
      <c r="C1774" s="852"/>
      <c r="D1774" s="853"/>
      <c r="E1774" s="854"/>
      <c r="F1774" s="854"/>
      <c r="G1774" s="855"/>
      <c r="H1774" s="856"/>
      <c r="I1774" s="855"/>
      <c r="J1774" s="855"/>
      <c r="K1774" s="857"/>
      <c r="L1774" s="858"/>
      <c r="M1774" s="859"/>
    </row>
    <row r="1775" spans="3:13" x14ac:dyDescent="0.3">
      <c r="C1775" s="852"/>
      <c r="D1775" s="853"/>
      <c r="E1775" s="854"/>
      <c r="F1775" s="854"/>
      <c r="G1775" s="855"/>
      <c r="H1775" s="856"/>
      <c r="I1775" s="855"/>
      <c r="J1775" s="855"/>
      <c r="K1775" s="857"/>
      <c r="L1775" s="858"/>
      <c r="M1775" s="859"/>
    </row>
    <row r="1776" spans="3:13" x14ac:dyDescent="0.3">
      <c r="C1776" s="852"/>
      <c r="D1776" s="853"/>
      <c r="E1776" s="854"/>
      <c r="F1776" s="854"/>
      <c r="G1776" s="855"/>
      <c r="H1776" s="856"/>
      <c r="I1776" s="855"/>
      <c r="J1776" s="855"/>
      <c r="K1776" s="857"/>
      <c r="L1776" s="858"/>
      <c r="M1776" s="859"/>
    </row>
    <row r="1777" spans="3:13" x14ac:dyDescent="0.3">
      <c r="C1777" s="852"/>
      <c r="D1777" s="853"/>
      <c r="E1777" s="854"/>
      <c r="F1777" s="854"/>
      <c r="G1777" s="855"/>
      <c r="H1777" s="856"/>
      <c r="I1777" s="855"/>
      <c r="J1777" s="855"/>
      <c r="K1777" s="857"/>
      <c r="L1777" s="858"/>
      <c r="M1777" s="859"/>
    </row>
    <row r="1778" spans="3:13" x14ac:dyDescent="0.3">
      <c r="C1778" s="852"/>
      <c r="D1778" s="853"/>
      <c r="E1778" s="854"/>
      <c r="F1778" s="854"/>
      <c r="G1778" s="855"/>
      <c r="H1778" s="856"/>
      <c r="I1778" s="855"/>
      <c r="J1778" s="855"/>
      <c r="K1778" s="857"/>
      <c r="L1778" s="858"/>
      <c r="M1778" s="859"/>
    </row>
    <row r="1779" spans="3:13" x14ac:dyDescent="0.3">
      <c r="C1779" s="852"/>
      <c r="D1779" s="853"/>
      <c r="E1779" s="854"/>
      <c r="F1779" s="854"/>
      <c r="G1779" s="855"/>
      <c r="H1779" s="856"/>
      <c r="I1779" s="855"/>
      <c r="J1779" s="855"/>
      <c r="K1779" s="857"/>
      <c r="L1779" s="858"/>
      <c r="M1779" s="859"/>
    </row>
    <row r="1780" spans="3:13" x14ac:dyDescent="0.3">
      <c r="C1780" s="852"/>
      <c r="D1780" s="853"/>
      <c r="E1780" s="854"/>
      <c r="F1780" s="854"/>
      <c r="G1780" s="855"/>
      <c r="H1780" s="856"/>
      <c r="I1780" s="855"/>
      <c r="J1780" s="855"/>
      <c r="K1780" s="857"/>
      <c r="L1780" s="858"/>
      <c r="M1780" s="859"/>
    </row>
    <row r="1781" spans="3:13" x14ac:dyDescent="0.3">
      <c r="C1781" s="852"/>
      <c r="D1781" s="853"/>
      <c r="E1781" s="854"/>
      <c r="F1781" s="854"/>
      <c r="G1781" s="855"/>
      <c r="H1781" s="856"/>
      <c r="I1781" s="855"/>
      <c r="J1781" s="855"/>
      <c r="K1781" s="857"/>
      <c r="L1781" s="858"/>
      <c r="M1781" s="859"/>
    </row>
    <row r="1782" spans="3:13" x14ac:dyDescent="0.3">
      <c r="C1782" s="852"/>
      <c r="D1782" s="853"/>
      <c r="E1782" s="854"/>
      <c r="F1782" s="854"/>
      <c r="G1782" s="855"/>
      <c r="H1782" s="856"/>
      <c r="I1782" s="855"/>
      <c r="J1782" s="855"/>
      <c r="K1782" s="857"/>
      <c r="L1782" s="858"/>
      <c r="M1782" s="859"/>
    </row>
    <row r="1783" spans="3:13" x14ac:dyDescent="0.3">
      <c r="C1783" s="852"/>
      <c r="D1783" s="853"/>
      <c r="E1783" s="854"/>
      <c r="F1783" s="854"/>
      <c r="G1783" s="855"/>
      <c r="H1783" s="856"/>
      <c r="I1783" s="855"/>
      <c r="J1783" s="855"/>
      <c r="K1783" s="857"/>
      <c r="L1783" s="858"/>
      <c r="M1783" s="859"/>
    </row>
    <row r="1784" spans="3:13" x14ac:dyDescent="0.3">
      <c r="C1784" s="852"/>
      <c r="D1784" s="853"/>
      <c r="E1784" s="854"/>
      <c r="F1784" s="854"/>
      <c r="G1784" s="855"/>
      <c r="H1784" s="856"/>
      <c r="I1784" s="855"/>
      <c r="J1784" s="855"/>
      <c r="K1784" s="857"/>
      <c r="L1784" s="858"/>
      <c r="M1784" s="859"/>
    </row>
    <row r="1785" spans="3:13" x14ac:dyDescent="0.3">
      <c r="C1785" s="852"/>
      <c r="D1785" s="853"/>
      <c r="E1785" s="854"/>
      <c r="F1785" s="854"/>
      <c r="G1785" s="855"/>
      <c r="H1785" s="856"/>
      <c r="I1785" s="855"/>
      <c r="J1785" s="855"/>
      <c r="K1785" s="857"/>
      <c r="L1785" s="858"/>
      <c r="M1785" s="859"/>
    </row>
    <row r="1786" spans="3:13" x14ac:dyDescent="0.3">
      <c r="C1786" s="852"/>
      <c r="D1786" s="853"/>
      <c r="E1786" s="854"/>
      <c r="F1786" s="854"/>
      <c r="G1786" s="855"/>
      <c r="H1786" s="856"/>
      <c r="I1786" s="855"/>
      <c r="J1786" s="855"/>
      <c r="K1786" s="857"/>
      <c r="L1786" s="858"/>
      <c r="M1786" s="859"/>
    </row>
    <row r="1787" spans="3:13" x14ac:dyDescent="0.3">
      <c r="C1787" s="852"/>
      <c r="D1787" s="853"/>
      <c r="E1787" s="854"/>
      <c r="F1787" s="854"/>
      <c r="G1787" s="855"/>
      <c r="H1787" s="856"/>
      <c r="I1787" s="855"/>
      <c r="J1787" s="855"/>
      <c r="K1787" s="857"/>
      <c r="L1787" s="858"/>
      <c r="M1787" s="859"/>
    </row>
    <row r="1788" spans="3:13" x14ac:dyDescent="0.3">
      <c r="C1788" s="852"/>
      <c r="D1788" s="853"/>
      <c r="E1788" s="854"/>
      <c r="F1788" s="854"/>
      <c r="G1788" s="855"/>
      <c r="H1788" s="856"/>
      <c r="I1788" s="855"/>
      <c r="J1788" s="855"/>
      <c r="K1788" s="857"/>
      <c r="L1788" s="858"/>
      <c r="M1788" s="859"/>
    </row>
    <row r="1789" spans="3:13" x14ac:dyDescent="0.3">
      <c r="C1789" s="852"/>
      <c r="D1789" s="853"/>
      <c r="E1789" s="854"/>
      <c r="F1789" s="854"/>
      <c r="G1789" s="855"/>
      <c r="H1789" s="856"/>
      <c r="I1789" s="855"/>
      <c r="J1789" s="855"/>
      <c r="K1789" s="857"/>
      <c r="L1789" s="858"/>
      <c r="M1789" s="859"/>
    </row>
    <row r="1790" spans="3:13" x14ac:dyDescent="0.3">
      <c r="C1790" s="852"/>
      <c r="D1790" s="853"/>
      <c r="E1790" s="854"/>
      <c r="F1790" s="854"/>
      <c r="G1790" s="855"/>
      <c r="H1790" s="856"/>
      <c r="I1790" s="855"/>
      <c r="J1790" s="855"/>
      <c r="K1790" s="857"/>
      <c r="L1790" s="858"/>
      <c r="M1790" s="859"/>
    </row>
    <row r="1791" spans="3:13" x14ac:dyDescent="0.3">
      <c r="C1791" s="852"/>
      <c r="D1791" s="853"/>
      <c r="E1791" s="854"/>
      <c r="F1791" s="854"/>
      <c r="G1791" s="855"/>
      <c r="H1791" s="856"/>
      <c r="I1791" s="855"/>
      <c r="J1791" s="855"/>
      <c r="K1791" s="857"/>
      <c r="L1791" s="858"/>
      <c r="M1791" s="859"/>
    </row>
    <row r="1792" spans="3:13" x14ac:dyDescent="0.3">
      <c r="C1792" s="852"/>
      <c r="D1792" s="853"/>
      <c r="E1792" s="854"/>
      <c r="F1792" s="854"/>
      <c r="G1792" s="855"/>
      <c r="H1792" s="856"/>
      <c r="I1792" s="855"/>
      <c r="J1792" s="855"/>
      <c r="K1792" s="857"/>
      <c r="L1792" s="858"/>
      <c r="M1792" s="859"/>
    </row>
    <row r="1793" spans="3:13" x14ac:dyDescent="0.3">
      <c r="C1793" s="852"/>
      <c r="D1793" s="853"/>
      <c r="E1793" s="854"/>
      <c r="F1793" s="854"/>
      <c r="G1793" s="855"/>
      <c r="H1793" s="856"/>
      <c r="I1793" s="855"/>
      <c r="J1793" s="855"/>
      <c r="K1793" s="857"/>
      <c r="L1793" s="858"/>
      <c r="M1793" s="859"/>
    </row>
    <row r="1794" spans="3:13" x14ac:dyDescent="0.3">
      <c r="C1794" s="852"/>
      <c r="D1794" s="853"/>
      <c r="E1794" s="854"/>
      <c r="F1794" s="854"/>
      <c r="G1794" s="855"/>
      <c r="H1794" s="856"/>
      <c r="I1794" s="855"/>
      <c r="J1794" s="855"/>
      <c r="K1794" s="857"/>
      <c r="L1794" s="858"/>
      <c r="M1794" s="859"/>
    </row>
    <row r="1795" spans="3:13" x14ac:dyDescent="0.3">
      <c r="C1795" s="852"/>
      <c r="D1795" s="853"/>
      <c r="E1795" s="854"/>
      <c r="F1795" s="854"/>
      <c r="G1795" s="855"/>
      <c r="H1795" s="856"/>
      <c r="I1795" s="855"/>
      <c r="J1795" s="855"/>
      <c r="K1795" s="857"/>
      <c r="L1795" s="858"/>
      <c r="M1795" s="859"/>
    </row>
    <row r="1796" spans="3:13" x14ac:dyDescent="0.3">
      <c r="C1796" s="852"/>
      <c r="D1796" s="853"/>
      <c r="E1796" s="854"/>
      <c r="F1796" s="854"/>
      <c r="G1796" s="855"/>
      <c r="H1796" s="856"/>
      <c r="I1796" s="855"/>
      <c r="J1796" s="855"/>
      <c r="K1796" s="857"/>
      <c r="L1796" s="858"/>
      <c r="M1796" s="859"/>
    </row>
    <row r="1797" spans="3:13" x14ac:dyDescent="0.3">
      <c r="C1797" s="852"/>
      <c r="D1797" s="853"/>
      <c r="E1797" s="854"/>
      <c r="F1797" s="854"/>
      <c r="G1797" s="855"/>
      <c r="H1797" s="856"/>
      <c r="I1797" s="855"/>
      <c r="J1797" s="855"/>
      <c r="K1797" s="857"/>
      <c r="L1797" s="858"/>
      <c r="M1797" s="859"/>
    </row>
    <row r="1798" spans="3:13" x14ac:dyDescent="0.3">
      <c r="C1798" s="852"/>
      <c r="D1798" s="853"/>
      <c r="E1798" s="854"/>
      <c r="F1798" s="854"/>
      <c r="G1798" s="855"/>
      <c r="H1798" s="856"/>
      <c r="I1798" s="855"/>
      <c r="J1798" s="855"/>
      <c r="K1798" s="857"/>
      <c r="L1798" s="858"/>
      <c r="M1798" s="859"/>
    </row>
    <row r="1799" spans="3:13" x14ac:dyDescent="0.3">
      <c r="C1799" s="852"/>
      <c r="D1799" s="853"/>
      <c r="E1799" s="854"/>
      <c r="F1799" s="854"/>
      <c r="G1799" s="855"/>
      <c r="H1799" s="856"/>
      <c r="I1799" s="855"/>
      <c r="J1799" s="855"/>
      <c r="K1799" s="857"/>
      <c r="L1799" s="858"/>
      <c r="M1799" s="859"/>
    </row>
    <row r="1800" spans="3:13" x14ac:dyDescent="0.3">
      <c r="C1800" s="852"/>
      <c r="D1800" s="853"/>
      <c r="E1800" s="854"/>
      <c r="F1800" s="854"/>
      <c r="G1800" s="855"/>
      <c r="H1800" s="856"/>
      <c r="I1800" s="855"/>
      <c r="J1800" s="855"/>
      <c r="K1800" s="857"/>
      <c r="L1800" s="858"/>
      <c r="M1800" s="859"/>
    </row>
    <row r="1801" spans="3:13" x14ac:dyDescent="0.3">
      <c r="C1801" s="852"/>
      <c r="D1801" s="853"/>
      <c r="E1801" s="854"/>
      <c r="F1801" s="854"/>
      <c r="G1801" s="855"/>
      <c r="H1801" s="856"/>
      <c r="I1801" s="855"/>
      <c r="J1801" s="855"/>
      <c r="K1801" s="857"/>
      <c r="L1801" s="858"/>
      <c r="M1801" s="859"/>
    </row>
    <row r="1802" spans="3:13" x14ac:dyDescent="0.3">
      <c r="C1802" s="852"/>
      <c r="D1802" s="853"/>
      <c r="E1802" s="854"/>
      <c r="F1802" s="854"/>
      <c r="G1802" s="855"/>
      <c r="H1802" s="856"/>
      <c r="I1802" s="855"/>
      <c r="J1802" s="855"/>
      <c r="K1802" s="857"/>
      <c r="L1802" s="858"/>
      <c r="M1802" s="859"/>
    </row>
    <row r="1803" spans="3:13" x14ac:dyDescent="0.3">
      <c r="C1803" s="852"/>
      <c r="D1803" s="853"/>
      <c r="E1803" s="854"/>
      <c r="F1803" s="854"/>
      <c r="G1803" s="855"/>
      <c r="H1803" s="856"/>
      <c r="I1803" s="855"/>
      <c r="J1803" s="855"/>
      <c r="K1803" s="857"/>
      <c r="L1803" s="858"/>
      <c r="M1803" s="859"/>
    </row>
    <row r="1804" spans="3:13" x14ac:dyDescent="0.3">
      <c r="C1804" s="852"/>
      <c r="D1804" s="853"/>
      <c r="E1804" s="854"/>
      <c r="F1804" s="854"/>
      <c r="G1804" s="855"/>
      <c r="H1804" s="856"/>
      <c r="I1804" s="855"/>
      <c r="J1804" s="855"/>
      <c r="K1804" s="857"/>
      <c r="L1804" s="858"/>
      <c r="M1804" s="859"/>
    </row>
    <row r="1805" spans="3:13" x14ac:dyDescent="0.3">
      <c r="C1805" s="852"/>
      <c r="D1805" s="853"/>
      <c r="E1805" s="854"/>
      <c r="F1805" s="854"/>
      <c r="G1805" s="855"/>
      <c r="H1805" s="856"/>
      <c r="I1805" s="855"/>
      <c r="J1805" s="855"/>
      <c r="K1805" s="857"/>
      <c r="L1805" s="858"/>
      <c r="M1805" s="859"/>
    </row>
    <row r="1806" spans="3:13" x14ac:dyDescent="0.3">
      <c r="C1806" s="852"/>
      <c r="D1806" s="853"/>
      <c r="E1806" s="854"/>
      <c r="F1806" s="854"/>
      <c r="G1806" s="855"/>
      <c r="H1806" s="856"/>
      <c r="I1806" s="855"/>
      <c r="J1806" s="855"/>
      <c r="K1806" s="857"/>
      <c r="L1806" s="858"/>
      <c r="M1806" s="859"/>
    </row>
    <row r="1807" spans="3:13" x14ac:dyDescent="0.3">
      <c r="C1807" s="852"/>
      <c r="D1807" s="853"/>
      <c r="E1807" s="854"/>
      <c r="F1807" s="854"/>
      <c r="G1807" s="855"/>
      <c r="H1807" s="856"/>
      <c r="I1807" s="855"/>
      <c r="J1807" s="855"/>
      <c r="K1807" s="857"/>
      <c r="L1807" s="858"/>
      <c r="M1807" s="859"/>
    </row>
    <row r="1808" spans="3:13" x14ac:dyDescent="0.3">
      <c r="C1808" s="852"/>
      <c r="D1808" s="853"/>
      <c r="E1808" s="854"/>
      <c r="F1808" s="854"/>
      <c r="G1808" s="855"/>
      <c r="H1808" s="856"/>
      <c r="I1808" s="855"/>
      <c r="J1808" s="855"/>
      <c r="K1808" s="857"/>
      <c r="L1808" s="858"/>
      <c r="M1808" s="859"/>
    </row>
    <row r="1809" spans="3:13" x14ac:dyDescent="0.3">
      <c r="C1809" s="852"/>
      <c r="D1809" s="853"/>
      <c r="E1809" s="854"/>
      <c r="F1809" s="854"/>
      <c r="G1809" s="855"/>
      <c r="H1809" s="856"/>
      <c r="I1809" s="855"/>
      <c r="J1809" s="855"/>
      <c r="K1809" s="857"/>
      <c r="L1809" s="858"/>
      <c r="M1809" s="859"/>
    </row>
    <row r="1810" spans="3:13" x14ac:dyDescent="0.3">
      <c r="C1810" s="852"/>
      <c r="D1810" s="853"/>
      <c r="E1810" s="854"/>
      <c r="F1810" s="854"/>
      <c r="G1810" s="855"/>
      <c r="H1810" s="856"/>
      <c r="I1810" s="855"/>
      <c r="J1810" s="855"/>
      <c r="K1810" s="857"/>
      <c r="L1810" s="858"/>
      <c r="M1810" s="859"/>
    </row>
    <row r="1811" spans="3:13" x14ac:dyDescent="0.3">
      <c r="C1811" s="852"/>
      <c r="D1811" s="853"/>
      <c r="E1811" s="854"/>
      <c r="F1811" s="854"/>
      <c r="G1811" s="855"/>
      <c r="H1811" s="856"/>
      <c r="I1811" s="855"/>
      <c r="J1811" s="855"/>
      <c r="K1811" s="857"/>
      <c r="L1811" s="858"/>
      <c r="M1811" s="859"/>
    </row>
    <row r="1812" spans="3:13" x14ac:dyDescent="0.3">
      <c r="C1812" s="852"/>
      <c r="D1812" s="853"/>
      <c r="E1812" s="854"/>
      <c r="F1812" s="854"/>
      <c r="G1812" s="855"/>
      <c r="H1812" s="856"/>
      <c r="I1812" s="855"/>
      <c r="J1812" s="855"/>
      <c r="K1812" s="857"/>
      <c r="L1812" s="858"/>
      <c r="M1812" s="859"/>
    </row>
    <row r="1813" spans="3:13" x14ac:dyDescent="0.3">
      <c r="C1813" s="852"/>
      <c r="D1813" s="853"/>
      <c r="E1813" s="854"/>
      <c r="F1813" s="854"/>
      <c r="G1813" s="855"/>
      <c r="H1813" s="856"/>
      <c r="I1813" s="855"/>
      <c r="J1813" s="855"/>
      <c r="K1813" s="857"/>
      <c r="L1813" s="858"/>
      <c r="M1813" s="859"/>
    </row>
    <row r="1814" spans="3:13" x14ac:dyDescent="0.3">
      <c r="C1814" s="852"/>
      <c r="D1814" s="853"/>
      <c r="E1814" s="854"/>
      <c r="F1814" s="854"/>
      <c r="G1814" s="855"/>
      <c r="H1814" s="856"/>
      <c r="I1814" s="855"/>
      <c r="J1814" s="855"/>
      <c r="K1814" s="857"/>
      <c r="L1814" s="858"/>
      <c r="M1814" s="859"/>
    </row>
    <row r="1815" spans="3:13" x14ac:dyDescent="0.3">
      <c r="C1815" s="852"/>
      <c r="D1815" s="853"/>
      <c r="E1815" s="854"/>
      <c r="F1815" s="854"/>
      <c r="G1815" s="855"/>
      <c r="H1815" s="856"/>
      <c r="I1815" s="855"/>
      <c r="J1815" s="855"/>
      <c r="K1815" s="857"/>
      <c r="L1815" s="858"/>
      <c r="M1815" s="859"/>
    </row>
    <row r="1816" spans="3:13" x14ac:dyDescent="0.3">
      <c r="C1816" s="852"/>
      <c r="D1816" s="853"/>
      <c r="E1816" s="854"/>
      <c r="F1816" s="854"/>
      <c r="G1816" s="855"/>
      <c r="H1816" s="856"/>
      <c r="I1816" s="855"/>
      <c r="J1816" s="855"/>
      <c r="K1816" s="857"/>
      <c r="L1816" s="858"/>
      <c r="M1816" s="859"/>
    </row>
    <row r="1817" spans="3:13" x14ac:dyDescent="0.3">
      <c r="C1817" s="852"/>
      <c r="D1817" s="853"/>
      <c r="E1817" s="854"/>
      <c r="F1817" s="854"/>
      <c r="G1817" s="855"/>
      <c r="H1817" s="856"/>
      <c r="I1817" s="855"/>
      <c r="J1817" s="855"/>
      <c r="K1817" s="857"/>
      <c r="L1817" s="858"/>
      <c r="M1817" s="859"/>
    </row>
    <row r="1818" spans="3:13" x14ac:dyDescent="0.3">
      <c r="C1818" s="852"/>
      <c r="D1818" s="853"/>
      <c r="E1818" s="854"/>
      <c r="F1818" s="854"/>
      <c r="G1818" s="855"/>
      <c r="H1818" s="856"/>
      <c r="I1818" s="855"/>
      <c r="J1818" s="855"/>
      <c r="K1818" s="857"/>
      <c r="L1818" s="858"/>
      <c r="M1818" s="859"/>
    </row>
    <row r="1819" spans="3:13" x14ac:dyDescent="0.3">
      <c r="C1819" s="852"/>
      <c r="D1819" s="853"/>
      <c r="E1819" s="854"/>
      <c r="F1819" s="854"/>
      <c r="G1819" s="855"/>
      <c r="H1819" s="856"/>
      <c r="I1819" s="855"/>
      <c r="J1819" s="855"/>
      <c r="K1819" s="857"/>
      <c r="L1819" s="858"/>
      <c r="M1819" s="859"/>
    </row>
    <row r="1820" spans="3:13" x14ac:dyDescent="0.3">
      <c r="C1820" s="852"/>
      <c r="D1820" s="853"/>
      <c r="E1820" s="854"/>
      <c r="F1820" s="854"/>
      <c r="G1820" s="855"/>
      <c r="H1820" s="856"/>
      <c r="I1820" s="855"/>
      <c r="J1820" s="855"/>
      <c r="K1820" s="857"/>
      <c r="L1820" s="858"/>
      <c r="M1820" s="859"/>
    </row>
    <row r="1821" spans="3:13" x14ac:dyDescent="0.3">
      <c r="C1821" s="852"/>
      <c r="D1821" s="853"/>
      <c r="E1821" s="854"/>
      <c r="F1821" s="854"/>
      <c r="G1821" s="855"/>
      <c r="H1821" s="856"/>
      <c r="I1821" s="855"/>
      <c r="J1821" s="855"/>
      <c r="K1821" s="857"/>
      <c r="L1821" s="858"/>
      <c r="M1821" s="859"/>
    </row>
    <row r="1822" spans="3:13" x14ac:dyDescent="0.3">
      <c r="C1822" s="852"/>
      <c r="D1822" s="853"/>
      <c r="E1822" s="854"/>
      <c r="F1822" s="854"/>
      <c r="G1822" s="855"/>
      <c r="H1822" s="856"/>
      <c r="I1822" s="855"/>
      <c r="J1822" s="855"/>
      <c r="K1822" s="857"/>
      <c r="L1822" s="858"/>
      <c r="M1822" s="859"/>
    </row>
    <row r="1823" spans="3:13" x14ac:dyDescent="0.3">
      <c r="C1823" s="852"/>
      <c r="D1823" s="853"/>
      <c r="E1823" s="854"/>
      <c r="F1823" s="854"/>
      <c r="G1823" s="855"/>
      <c r="H1823" s="856"/>
      <c r="I1823" s="855"/>
      <c r="J1823" s="855"/>
      <c r="K1823" s="857"/>
      <c r="L1823" s="858"/>
      <c r="M1823" s="859"/>
    </row>
    <row r="1824" spans="3:13" x14ac:dyDescent="0.3">
      <c r="C1824" s="852"/>
      <c r="D1824" s="853"/>
      <c r="E1824" s="854"/>
      <c r="F1824" s="854"/>
      <c r="G1824" s="855"/>
      <c r="H1824" s="856"/>
      <c r="I1824" s="855"/>
      <c r="J1824" s="855"/>
      <c r="K1824" s="857"/>
      <c r="L1824" s="858"/>
      <c r="M1824" s="859"/>
    </row>
    <row r="1825" spans="3:13" x14ac:dyDescent="0.3">
      <c r="C1825" s="852"/>
      <c r="D1825" s="853"/>
      <c r="E1825" s="854"/>
      <c r="F1825" s="854"/>
      <c r="G1825" s="855"/>
      <c r="H1825" s="856"/>
      <c r="I1825" s="855"/>
      <c r="J1825" s="855"/>
      <c r="K1825" s="857"/>
      <c r="L1825" s="858"/>
      <c r="M1825" s="859"/>
    </row>
    <row r="1826" spans="3:13" x14ac:dyDescent="0.3">
      <c r="C1826" s="852"/>
      <c r="D1826" s="853"/>
      <c r="E1826" s="854"/>
      <c r="F1826" s="854"/>
      <c r="G1826" s="855"/>
      <c r="H1826" s="856"/>
      <c r="I1826" s="855"/>
      <c r="J1826" s="855"/>
      <c r="K1826" s="857"/>
      <c r="L1826" s="858"/>
      <c r="M1826" s="859"/>
    </row>
    <row r="1827" spans="3:13" x14ac:dyDescent="0.3">
      <c r="C1827" s="852"/>
      <c r="D1827" s="853"/>
      <c r="E1827" s="854"/>
      <c r="F1827" s="854"/>
      <c r="G1827" s="855"/>
      <c r="H1827" s="856"/>
      <c r="I1827" s="855"/>
      <c r="J1827" s="855"/>
      <c r="K1827" s="857"/>
      <c r="L1827" s="858"/>
      <c r="M1827" s="859"/>
    </row>
    <row r="1828" spans="3:13" x14ac:dyDescent="0.3">
      <c r="C1828" s="852"/>
      <c r="D1828" s="853"/>
      <c r="E1828" s="854"/>
      <c r="F1828" s="854"/>
      <c r="G1828" s="855"/>
      <c r="H1828" s="856"/>
      <c r="I1828" s="855"/>
      <c r="J1828" s="855"/>
      <c r="K1828" s="857"/>
      <c r="L1828" s="858"/>
      <c r="M1828" s="859"/>
    </row>
    <row r="1829" spans="3:13" x14ac:dyDescent="0.3">
      <c r="C1829" s="852"/>
      <c r="D1829" s="853"/>
      <c r="E1829" s="854"/>
      <c r="F1829" s="854"/>
      <c r="G1829" s="855"/>
      <c r="H1829" s="856"/>
      <c r="I1829" s="855"/>
      <c r="J1829" s="855"/>
      <c r="K1829" s="857"/>
      <c r="L1829" s="858"/>
      <c r="M1829" s="859"/>
    </row>
    <row r="1830" spans="3:13" x14ac:dyDescent="0.3">
      <c r="C1830" s="852"/>
      <c r="D1830" s="853"/>
      <c r="E1830" s="854"/>
      <c r="F1830" s="854"/>
      <c r="G1830" s="855"/>
      <c r="H1830" s="856"/>
      <c r="I1830" s="855"/>
      <c r="J1830" s="855"/>
      <c r="K1830" s="857"/>
      <c r="L1830" s="858"/>
      <c r="M1830" s="859"/>
    </row>
    <row r="1831" spans="3:13" x14ac:dyDescent="0.3">
      <c r="C1831" s="852"/>
      <c r="D1831" s="853"/>
      <c r="E1831" s="854"/>
      <c r="F1831" s="854"/>
      <c r="G1831" s="855"/>
      <c r="H1831" s="856"/>
      <c r="I1831" s="855"/>
      <c r="J1831" s="855"/>
      <c r="K1831" s="857"/>
      <c r="L1831" s="858"/>
      <c r="M1831" s="859"/>
    </row>
    <row r="1832" spans="3:13" x14ac:dyDescent="0.3">
      <c r="C1832" s="852"/>
      <c r="D1832" s="853"/>
      <c r="E1832" s="854"/>
      <c r="F1832" s="854"/>
      <c r="G1832" s="855"/>
      <c r="H1832" s="856"/>
      <c r="I1832" s="855"/>
      <c r="J1832" s="855"/>
      <c r="K1832" s="857"/>
      <c r="L1832" s="858"/>
      <c r="M1832" s="859"/>
    </row>
    <row r="1833" spans="3:13" x14ac:dyDescent="0.3">
      <c r="C1833" s="852"/>
      <c r="D1833" s="853"/>
      <c r="E1833" s="854"/>
      <c r="F1833" s="854"/>
      <c r="G1833" s="855"/>
      <c r="H1833" s="856"/>
      <c r="I1833" s="855"/>
      <c r="J1833" s="855"/>
      <c r="K1833" s="857"/>
      <c r="L1833" s="858"/>
      <c r="M1833" s="859"/>
    </row>
    <row r="1834" spans="3:13" x14ac:dyDescent="0.3">
      <c r="C1834" s="852"/>
      <c r="D1834" s="853"/>
      <c r="E1834" s="854"/>
      <c r="F1834" s="854"/>
      <c r="G1834" s="855"/>
      <c r="H1834" s="856"/>
      <c r="I1834" s="855"/>
      <c r="J1834" s="855"/>
      <c r="K1834" s="857"/>
      <c r="L1834" s="858"/>
      <c r="M1834" s="859"/>
    </row>
    <row r="1835" spans="3:13" x14ac:dyDescent="0.3">
      <c r="C1835" s="852"/>
      <c r="D1835" s="853"/>
      <c r="E1835" s="854"/>
      <c r="F1835" s="854"/>
      <c r="G1835" s="855"/>
      <c r="H1835" s="856"/>
      <c r="I1835" s="855"/>
      <c r="J1835" s="855"/>
      <c r="K1835" s="857"/>
      <c r="L1835" s="858"/>
      <c r="M1835" s="859"/>
    </row>
    <row r="1836" spans="3:13" x14ac:dyDescent="0.3">
      <c r="C1836" s="852"/>
      <c r="D1836" s="853"/>
      <c r="E1836" s="854"/>
      <c r="F1836" s="854"/>
      <c r="G1836" s="855"/>
      <c r="H1836" s="856"/>
      <c r="I1836" s="855"/>
      <c r="J1836" s="855"/>
      <c r="K1836" s="857"/>
      <c r="L1836" s="858"/>
      <c r="M1836" s="859"/>
    </row>
    <row r="1837" spans="3:13" x14ac:dyDescent="0.3">
      <c r="C1837" s="852"/>
      <c r="D1837" s="853"/>
      <c r="E1837" s="854"/>
      <c r="F1837" s="854"/>
      <c r="G1837" s="855"/>
      <c r="H1837" s="856"/>
      <c r="I1837" s="855"/>
      <c r="J1837" s="855"/>
      <c r="K1837" s="857"/>
      <c r="L1837" s="858"/>
      <c r="M1837" s="859"/>
    </row>
    <row r="1838" spans="3:13" x14ac:dyDescent="0.3">
      <c r="C1838" s="852"/>
      <c r="D1838" s="853"/>
      <c r="E1838" s="854"/>
      <c r="F1838" s="854"/>
      <c r="G1838" s="855"/>
      <c r="H1838" s="856"/>
      <c r="I1838" s="855"/>
      <c r="J1838" s="855"/>
      <c r="K1838" s="857"/>
      <c r="L1838" s="858"/>
      <c r="M1838" s="859"/>
    </row>
    <row r="1839" spans="3:13" x14ac:dyDescent="0.3">
      <c r="C1839" s="852"/>
      <c r="D1839" s="853"/>
      <c r="E1839" s="854"/>
      <c r="F1839" s="854"/>
      <c r="G1839" s="855"/>
      <c r="H1839" s="856"/>
      <c r="I1839" s="855"/>
      <c r="J1839" s="855"/>
      <c r="K1839" s="857"/>
      <c r="L1839" s="858"/>
      <c r="M1839" s="859"/>
    </row>
    <row r="1840" spans="3:13" x14ac:dyDescent="0.3">
      <c r="C1840" s="852"/>
      <c r="D1840" s="853"/>
      <c r="E1840" s="854"/>
      <c r="F1840" s="854"/>
      <c r="G1840" s="855"/>
      <c r="H1840" s="856"/>
      <c r="I1840" s="855"/>
      <c r="J1840" s="855"/>
      <c r="K1840" s="857"/>
      <c r="L1840" s="858"/>
      <c r="M1840" s="859"/>
    </row>
    <row r="1841" spans="3:13" x14ac:dyDescent="0.3">
      <c r="C1841" s="852"/>
      <c r="D1841" s="853"/>
      <c r="E1841" s="854"/>
      <c r="F1841" s="854"/>
      <c r="G1841" s="855"/>
      <c r="H1841" s="856"/>
      <c r="I1841" s="855"/>
      <c r="J1841" s="855"/>
      <c r="K1841" s="857"/>
      <c r="L1841" s="858"/>
      <c r="M1841" s="859"/>
    </row>
    <row r="1842" spans="3:13" x14ac:dyDescent="0.3">
      <c r="C1842" s="852"/>
      <c r="D1842" s="853"/>
      <c r="E1842" s="854"/>
      <c r="F1842" s="854"/>
      <c r="G1842" s="855"/>
      <c r="H1842" s="856"/>
      <c r="I1842" s="855"/>
      <c r="J1842" s="855"/>
      <c r="K1842" s="857"/>
      <c r="L1842" s="858"/>
      <c r="M1842" s="859"/>
    </row>
    <row r="1843" spans="3:13" x14ac:dyDescent="0.3">
      <c r="C1843" s="852"/>
      <c r="D1843" s="853"/>
      <c r="E1843" s="854"/>
      <c r="F1843" s="854"/>
      <c r="G1843" s="855"/>
      <c r="H1843" s="856"/>
      <c r="I1843" s="855"/>
      <c r="J1843" s="855"/>
      <c r="K1843" s="857"/>
      <c r="L1843" s="858"/>
      <c r="M1843" s="859"/>
    </row>
    <row r="1844" spans="3:13" x14ac:dyDescent="0.3">
      <c r="C1844" s="852"/>
      <c r="D1844" s="853"/>
      <c r="E1844" s="854"/>
      <c r="F1844" s="854"/>
      <c r="G1844" s="855"/>
      <c r="H1844" s="856"/>
      <c r="I1844" s="855"/>
      <c r="J1844" s="855"/>
      <c r="K1844" s="857"/>
      <c r="L1844" s="858"/>
      <c r="M1844" s="859"/>
    </row>
    <row r="1845" spans="3:13" x14ac:dyDescent="0.3">
      <c r="C1845" s="852"/>
      <c r="D1845" s="853"/>
      <c r="E1845" s="854"/>
      <c r="F1845" s="854"/>
      <c r="G1845" s="855"/>
      <c r="H1845" s="856"/>
      <c r="I1845" s="855"/>
      <c r="J1845" s="855"/>
      <c r="K1845" s="857"/>
      <c r="L1845" s="858"/>
      <c r="M1845" s="859"/>
    </row>
    <row r="1846" spans="3:13" x14ac:dyDescent="0.3">
      <c r="C1846" s="852"/>
      <c r="D1846" s="853"/>
      <c r="E1846" s="854"/>
      <c r="F1846" s="854"/>
      <c r="G1846" s="855"/>
      <c r="H1846" s="856"/>
      <c r="I1846" s="855"/>
      <c r="J1846" s="855"/>
      <c r="K1846" s="857"/>
      <c r="L1846" s="858"/>
      <c r="M1846" s="859"/>
    </row>
    <row r="1847" spans="3:13" x14ac:dyDescent="0.3">
      <c r="C1847" s="852"/>
      <c r="D1847" s="853"/>
      <c r="E1847" s="854"/>
      <c r="F1847" s="854"/>
      <c r="G1847" s="855"/>
      <c r="H1847" s="856"/>
      <c r="I1847" s="855"/>
      <c r="J1847" s="855"/>
      <c r="K1847" s="857"/>
      <c r="L1847" s="858"/>
      <c r="M1847" s="859"/>
    </row>
    <row r="1848" spans="3:13" x14ac:dyDescent="0.3">
      <c r="C1848" s="852"/>
      <c r="D1848" s="853"/>
      <c r="E1848" s="854"/>
      <c r="F1848" s="854"/>
      <c r="G1848" s="855"/>
      <c r="H1848" s="856"/>
      <c r="I1848" s="855"/>
      <c r="J1848" s="855"/>
      <c r="K1848" s="857"/>
      <c r="L1848" s="858"/>
      <c r="M1848" s="859"/>
    </row>
    <row r="1849" spans="3:13" x14ac:dyDescent="0.3">
      <c r="C1849" s="852"/>
      <c r="D1849" s="853"/>
      <c r="E1849" s="854"/>
      <c r="F1849" s="854"/>
      <c r="G1849" s="855"/>
      <c r="H1849" s="856"/>
      <c r="I1849" s="855"/>
      <c r="J1849" s="855"/>
      <c r="K1849" s="857"/>
      <c r="L1849" s="858"/>
      <c r="M1849" s="859"/>
    </row>
    <row r="1850" spans="3:13" x14ac:dyDescent="0.3">
      <c r="C1850" s="852"/>
      <c r="D1850" s="853"/>
      <c r="E1850" s="854"/>
      <c r="F1850" s="854"/>
      <c r="G1850" s="855"/>
      <c r="H1850" s="856"/>
      <c r="I1850" s="855"/>
      <c r="J1850" s="855"/>
      <c r="K1850" s="857"/>
      <c r="L1850" s="858"/>
      <c r="M1850" s="859"/>
    </row>
    <row r="1851" spans="3:13" x14ac:dyDescent="0.3">
      <c r="C1851" s="852"/>
      <c r="D1851" s="853"/>
      <c r="E1851" s="854"/>
      <c r="F1851" s="854"/>
      <c r="G1851" s="855"/>
      <c r="H1851" s="856"/>
      <c r="I1851" s="855"/>
      <c r="J1851" s="855"/>
      <c r="K1851" s="857"/>
      <c r="L1851" s="858"/>
      <c r="M1851" s="859"/>
    </row>
    <row r="1852" spans="3:13" x14ac:dyDescent="0.3">
      <c r="C1852" s="852"/>
      <c r="D1852" s="853"/>
      <c r="E1852" s="854"/>
      <c r="F1852" s="854"/>
      <c r="G1852" s="855"/>
      <c r="H1852" s="856"/>
      <c r="I1852" s="855"/>
      <c r="J1852" s="855"/>
      <c r="K1852" s="857"/>
      <c r="L1852" s="858"/>
      <c r="M1852" s="859"/>
    </row>
    <row r="1853" spans="3:13" x14ac:dyDescent="0.3">
      <c r="C1853" s="852"/>
      <c r="D1853" s="853"/>
      <c r="E1853" s="854"/>
      <c r="F1853" s="854"/>
      <c r="G1853" s="855"/>
      <c r="H1853" s="856"/>
      <c r="I1853" s="855"/>
      <c r="J1853" s="855"/>
      <c r="K1853" s="857"/>
      <c r="L1853" s="858"/>
      <c r="M1853" s="859"/>
    </row>
    <row r="1854" spans="3:13" x14ac:dyDescent="0.3">
      <c r="C1854" s="852"/>
      <c r="D1854" s="853"/>
      <c r="E1854" s="854"/>
      <c r="F1854" s="854"/>
      <c r="G1854" s="855"/>
      <c r="H1854" s="856"/>
      <c r="I1854" s="855"/>
      <c r="J1854" s="855"/>
      <c r="K1854" s="857"/>
      <c r="L1854" s="858"/>
      <c r="M1854" s="859"/>
    </row>
    <row r="1855" spans="3:13" x14ac:dyDescent="0.3">
      <c r="C1855" s="852"/>
      <c r="D1855" s="853"/>
      <c r="E1855" s="854"/>
      <c r="F1855" s="854"/>
      <c r="G1855" s="855"/>
      <c r="H1855" s="856"/>
      <c r="I1855" s="855"/>
      <c r="J1855" s="855"/>
      <c r="K1855" s="857"/>
      <c r="L1855" s="858"/>
      <c r="M1855" s="859"/>
    </row>
    <row r="1856" spans="3:13" x14ac:dyDescent="0.3">
      <c r="C1856" s="852"/>
      <c r="D1856" s="853"/>
      <c r="E1856" s="854"/>
      <c r="F1856" s="854"/>
      <c r="G1856" s="855"/>
      <c r="H1856" s="856"/>
      <c r="I1856" s="855"/>
      <c r="J1856" s="855"/>
      <c r="K1856" s="857"/>
      <c r="L1856" s="858"/>
      <c r="M1856" s="859"/>
    </row>
    <row r="1857" spans="3:13" x14ac:dyDescent="0.3">
      <c r="C1857" s="852"/>
      <c r="D1857" s="853"/>
      <c r="E1857" s="854"/>
      <c r="F1857" s="854"/>
      <c r="G1857" s="855"/>
      <c r="H1857" s="856"/>
      <c r="I1857" s="855"/>
      <c r="J1857" s="855"/>
      <c r="K1857" s="857"/>
      <c r="L1857" s="858"/>
      <c r="M1857" s="859"/>
    </row>
    <row r="1858" spans="3:13" x14ac:dyDescent="0.3">
      <c r="C1858" s="852"/>
      <c r="D1858" s="853"/>
      <c r="E1858" s="854"/>
      <c r="F1858" s="854"/>
      <c r="G1858" s="855"/>
      <c r="H1858" s="856"/>
      <c r="I1858" s="855"/>
      <c r="J1858" s="855"/>
      <c r="K1858" s="857"/>
      <c r="L1858" s="858"/>
      <c r="M1858" s="859"/>
    </row>
    <row r="1859" spans="3:13" x14ac:dyDescent="0.3">
      <c r="C1859" s="852"/>
      <c r="D1859" s="853"/>
      <c r="E1859" s="854"/>
      <c r="F1859" s="854"/>
      <c r="G1859" s="855"/>
      <c r="H1859" s="856"/>
      <c r="I1859" s="855"/>
      <c r="J1859" s="855"/>
      <c r="K1859" s="857"/>
      <c r="L1859" s="858"/>
      <c r="M1859" s="859"/>
    </row>
    <row r="1860" spans="3:13" x14ac:dyDescent="0.3">
      <c r="C1860" s="852"/>
      <c r="D1860" s="853"/>
      <c r="E1860" s="854"/>
      <c r="F1860" s="854"/>
      <c r="G1860" s="855"/>
      <c r="H1860" s="856"/>
      <c r="I1860" s="855"/>
      <c r="J1860" s="855"/>
      <c r="K1860" s="857"/>
      <c r="L1860" s="858"/>
      <c r="M1860" s="859"/>
    </row>
    <row r="1861" spans="3:13" x14ac:dyDescent="0.3">
      <c r="C1861" s="852"/>
      <c r="D1861" s="853"/>
      <c r="E1861" s="854"/>
      <c r="F1861" s="854"/>
      <c r="G1861" s="855"/>
      <c r="H1861" s="856"/>
      <c r="I1861" s="855"/>
      <c r="J1861" s="855"/>
      <c r="K1861" s="857"/>
      <c r="L1861" s="858"/>
      <c r="M1861" s="859"/>
    </row>
    <row r="1862" spans="3:13" x14ac:dyDescent="0.3">
      <c r="C1862" s="852"/>
      <c r="D1862" s="853"/>
      <c r="E1862" s="854"/>
      <c r="F1862" s="854"/>
      <c r="G1862" s="855"/>
      <c r="H1862" s="856"/>
      <c r="I1862" s="855"/>
      <c r="J1862" s="855"/>
      <c r="K1862" s="857"/>
      <c r="L1862" s="858"/>
      <c r="M1862" s="859"/>
    </row>
    <row r="1863" spans="3:13" x14ac:dyDescent="0.3">
      <c r="C1863" s="852"/>
      <c r="D1863" s="853"/>
      <c r="E1863" s="854"/>
      <c r="F1863" s="854"/>
      <c r="G1863" s="855"/>
      <c r="H1863" s="856"/>
      <c r="I1863" s="855"/>
      <c r="J1863" s="855"/>
      <c r="K1863" s="857"/>
      <c r="L1863" s="858"/>
      <c r="M1863" s="859"/>
    </row>
    <row r="1864" spans="3:13" x14ac:dyDescent="0.3">
      <c r="C1864" s="852"/>
      <c r="D1864" s="853"/>
      <c r="E1864" s="854"/>
      <c r="F1864" s="854"/>
      <c r="G1864" s="855"/>
      <c r="H1864" s="856"/>
      <c r="I1864" s="855"/>
      <c r="J1864" s="855"/>
      <c r="K1864" s="857"/>
      <c r="L1864" s="858"/>
      <c r="M1864" s="859"/>
    </row>
    <row r="1865" spans="3:13" x14ac:dyDescent="0.3">
      <c r="C1865" s="852"/>
      <c r="D1865" s="853"/>
      <c r="E1865" s="854"/>
      <c r="F1865" s="854"/>
      <c r="G1865" s="855"/>
      <c r="H1865" s="856"/>
      <c r="I1865" s="855"/>
      <c r="J1865" s="855"/>
      <c r="K1865" s="857"/>
      <c r="L1865" s="858"/>
      <c r="M1865" s="859"/>
    </row>
    <row r="1866" spans="3:13" x14ac:dyDescent="0.3">
      <c r="C1866" s="852"/>
      <c r="D1866" s="853"/>
      <c r="E1866" s="854"/>
      <c r="F1866" s="854"/>
      <c r="G1866" s="855"/>
      <c r="H1866" s="856"/>
      <c r="I1866" s="855"/>
      <c r="J1866" s="855"/>
      <c r="K1866" s="857"/>
      <c r="L1866" s="858"/>
      <c r="M1866" s="859"/>
    </row>
    <row r="1867" spans="3:13" x14ac:dyDescent="0.3">
      <c r="C1867" s="852"/>
      <c r="D1867" s="853"/>
      <c r="E1867" s="854"/>
      <c r="F1867" s="854"/>
      <c r="G1867" s="855"/>
      <c r="H1867" s="856"/>
      <c r="I1867" s="855"/>
      <c r="J1867" s="855"/>
      <c r="K1867" s="857"/>
      <c r="L1867" s="858"/>
      <c r="M1867" s="859"/>
    </row>
    <row r="1868" spans="3:13" x14ac:dyDescent="0.3">
      <c r="C1868" s="852"/>
      <c r="D1868" s="853"/>
      <c r="E1868" s="854"/>
      <c r="F1868" s="854"/>
      <c r="G1868" s="855"/>
      <c r="H1868" s="856"/>
      <c r="I1868" s="855"/>
      <c r="J1868" s="855"/>
      <c r="K1868" s="857"/>
      <c r="L1868" s="858"/>
      <c r="M1868" s="859"/>
    </row>
    <row r="1869" spans="3:13" x14ac:dyDescent="0.3">
      <c r="C1869" s="852"/>
      <c r="D1869" s="853"/>
      <c r="E1869" s="854"/>
      <c r="F1869" s="854"/>
      <c r="G1869" s="855"/>
      <c r="H1869" s="856"/>
      <c r="I1869" s="855"/>
      <c r="J1869" s="855"/>
      <c r="K1869" s="857"/>
      <c r="L1869" s="858"/>
      <c r="M1869" s="859"/>
    </row>
    <row r="1870" spans="3:13" x14ac:dyDescent="0.3">
      <c r="C1870" s="852"/>
      <c r="D1870" s="853"/>
      <c r="E1870" s="854"/>
      <c r="F1870" s="854"/>
      <c r="G1870" s="855"/>
      <c r="H1870" s="856"/>
      <c r="I1870" s="855"/>
      <c r="J1870" s="855"/>
      <c r="K1870" s="857"/>
      <c r="L1870" s="858"/>
      <c r="M1870" s="859"/>
    </row>
    <row r="1871" spans="3:13" x14ac:dyDescent="0.3">
      <c r="C1871" s="852"/>
      <c r="D1871" s="853"/>
      <c r="E1871" s="854"/>
      <c r="F1871" s="854"/>
      <c r="G1871" s="855"/>
      <c r="H1871" s="856"/>
      <c r="I1871" s="855"/>
      <c r="J1871" s="855"/>
      <c r="K1871" s="857"/>
      <c r="L1871" s="858"/>
      <c r="M1871" s="859"/>
    </row>
    <row r="1872" spans="3:13" x14ac:dyDescent="0.3">
      <c r="C1872" s="852"/>
      <c r="D1872" s="853"/>
      <c r="E1872" s="854"/>
      <c r="F1872" s="854"/>
      <c r="G1872" s="855"/>
      <c r="H1872" s="856"/>
      <c r="I1872" s="855"/>
      <c r="J1872" s="855"/>
      <c r="K1872" s="857"/>
      <c r="L1872" s="858"/>
      <c r="M1872" s="859"/>
    </row>
    <row r="1873" spans="3:13" x14ac:dyDescent="0.3">
      <c r="C1873" s="852"/>
      <c r="D1873" s="853"/>
      <c r="E1873" s="854"/>
      <c r="F1873" s="854"/>
      <c r="G1873" s="855"/>
      <c r="H1873" s="856"/>
      <c r="I1873" s="855"/>
      <c r="J1873" s="855"/>
      <c r="K1873" s="857"/>
      <c r="L1873" s="858"/>
      <c r="M1873" s="859"/>
    </row>
    <row r="1874" spans="3:13" x14ac:dyDescent="0.3">
      <c r="C1874" s="852"/>
      <c r="D1874" s="853"/>
      <c r="E1874" s="854"/>
      <c r="F1874" s="854"/>
      <c r="G1874" s="855"/>
      <c r="H1874" s="856"/>
      <c r="I1874" s="855"/>
      <c r="J1874" s="855"/>
      <c r="K1874" s="857"/>
      <c r="L1874" s="858"/>
      <c r="M1874" s="859"/>
    </row>
    <row r="1875" spans="3:13" x14ac:dyDescent="0.3">
      <c r="C1875" s="852"/>
      <c r="D1875" s="853"/>
      <c r="E1875" s="854"/>
      <c r="F1875" s="854"/>
      <c r="G1875" s="855"/>
      <c r="H1875" s="856"/>
      <c r="I1875" s="855"/>
      <c r="J1875" s="855"/>
      <c r="K1875" s="857"/>
      <c r="L1875" s="858"/>
      <c r="M1875" s="859"/>
    </row>
    <row r="1876" spans="3:13" x14ac:dyDescent="0.3">
      <c r="C1876" s="852"/>
      <c r="D1876" s="853"/>
      <c r="E1876" s="854"/>
      <c r="F1876" s="854"/>
      <c r="G1876" s="855"/>
      <c r="H1876" s="856"/>
      <c r="I1876" s="855"/>
      <c r="J1876" s="855"/>
      <c r="K1876" s="857"/>
      <c r="L1876" s="858"/>
      <c r="M1876" s="859"/>
    </row>
    <row r="1877" spans="3:13" x14ac:dyDescent="0.3">
      <c r="C1877" s="852"/>
      <c r="D1877" s="853"/>
      <c r="E1877" s="854"/>
      <c r="F1877" s="854"/>
      <c r="G1877" s="855"/>
      <c r="H1877" s="856"/>
      <c r="I1877" s="855"/>
      <c r="J1877" s="855"/>
      <c r="K1877" s="857"/>
      <c r="L1877" s="858"/>
      <c r="M1877" s="859"/>
    </row>
    <row r="1878" spans="3:13" x14ac:dyDescent="0.3">
      <c r="C1878" s="852"/>
      <c r="D1878" s="853"/>
      <c r="E1878" s="854"/>
      <c r="F1878" s="854"/>
      <c r="G1878" s="855"/>
      <c r="H1878" s="856"/>
      <c r="I1878" s="855"/>
      <c r="J1878" s="855"/>
      <c r="K1878" s="857"/>
      <c r="L1878" s="858"/>
      <c r="M1878" s="859"/>
    </row>
    <row r="1879" spans="3:13" x14ac:dyDescent="0.3">
      <c r="C1879" s="852"/>
      <c r="D1879" s="853"/>
      <c r="E1879" s="854"/>
      <c r="F1879" s="854"/>
      <c r="G1879" s="855"/>
      <c r="H1879" s="856"/>
      <c r="I1879" s="855"/>
      <c r="J1879" s="855"/>
      <c r="K1879" s="857"/>
      <c r="L1879" s="858"/>
      <c r="M1879" s="859"/>
    </row>
    <row r="1880" spans="3:13" x14ac:dyDescent="0.3">
      <c r="C1880" s="852"/>
      <c r="D1880" s="853"/>
      <c r="E1880" s="854"/>
      <c r="F1880" s="854"/>
      <c r="G1880" s="855"/>
      <c r="H1880" s="856"/>
      <c r="I1880" s="855"/>
      <c r="J1880" s="855"/>
      <c r="K1880" s="857"/>
      <c r="L1880" s="858"/>
      <c r="M1880" s="859"/>
    </row>
    <row r="1881" spans="3:13" x14ac:dyDescent="0.3">
      <c r="C1881" s="852"/>
      <c r="D1881" s="853"/>
      <c r="E1881" s="854"/>
      <c r="F1881" s="854"/>
      <c r="G1881" s="855"/>
      <c r="H1881" s="856"/>
      <c r="I1881" s="855"/>
      <c r="J1881" s="855"/>
      <c r="K1881" s="857"/>
      <c r="L1881" s="858"/>
      <c r="M1881" s="859"/>
    </row>
    <row r="1882" spans="3:13" x14ac:dyDescent="0.3">
      <c r="C1882" s="852"/>
      <c r="D1882" s="853"/>
      <c r="E1882" s="854"/>
      <c r="F1882" s="854"/>
      <c r="G1882" s="855"/>
      <c r="H1882" s="856"/>
      <c r="I1882" s="855"/>
      <c r="J1882" s="855"/>
      <c r="K1882" s="857"/>
      <c r="L1882" s="858"/>
      <c r="M1882" s="859"/>
    </row>
    <row r="1883" spans="3:13" x14ac:dyDescent="0.3">
      <c r="C1883" s="852"/>
      <c r="D1883" s="853"/>
      <c r="E1883" s="854"/>
      <c r="F1883" s="854"/>
      <c r="G1883" s="855"/>
      <c r="H1883" s="856"/>
      <c r="I1883" s="855"/>
      <c r="J1883" s="855"/>
      <c r="K1883" s="857"/>
      <c r="L1883" s="858"/>
      <c r="M1883" s="859"/>
    </row>
    <row r="1884" spans="3:13" x14ac:dyDescent="0.3">
      <c r="C1884" s="852"/>
      <c r="D1884" s="853"/>
      <c r="E1884" s="854"/>
      <c r="F1884" s="854"/>
      <c r="G1884" s="855"/>
      <c r="H1884" s="856"/>
      <c r="I1884" s="855"/>
      <c r="J1884" s="855"/>
      <c r="K1884" s="857"/>
      <c r="L1884" s="858"/>
      <c r="M1884" s="859"/>
    </row>
    <row r="1885" spans="3:13" x14ac:dyDescent="0.3">
      <c r="C1885" s="852"/>
      <c r="D1885" s="853"/>
      <c r="E1885" s="854"/>
      <c r="F1885" s="854"/>
      <c r="G1885" s="855"/>
      <c r="H1885" s="856"/>
      <c r="I1885" s="855"/>
      <c r="J1885" s="855"/>
      <c r="K1885" s="857"/>
      <c r="L1885" s="858"/>
      <c r="M1885" s="859"/>
    </row>
    <row r="1886" spans="3:13" x14ac:dyDescent="0.3">
      <c r="C1886" s="852"/>
      <c r="D1886" s="853"/>
      <c r="E1886" s="854"/>
      <c r="F1886" s="854"/>
      <c r="G1886" s="855"/>
      <c r="H1886" s="856"/>
      <c r="I1886" s="855"/>
      <c r="J1886" s="855"/>
      <c r="K1886" s="857"/>
      <c r="L1886" s="858"/>
      <c r="M1886" s="859"/>
    </row>
    <row r="1887" spans="3:13" x14ac:dyDescent="0.3">
      <c r="C1887" s="852"/>
      <c r="D1887" s="853"/>
      <c r="E1887" s="854"/>
      <c r="F1887" s="854"/>
      <c r="G1887" s="855"/>
      <c r="H1887" s="856"/>
      <c r="I1887" s="855"/>
      <c r="J1887" s="855"/>
      <c r="K1887" s="857"/>
      <c r="L1887" s="858"/>
      <c r="M1887" s="859"/>
    </row>
    <row r="1888" spans="3:13" x14ac:dyDescent="0.3">
      <c r="C1888" s="852"/>
      <c r="D1888" s="853"/>
      <c r="E1888" s="854"/>
      <c r="F1888" s="854"/>
      <c r="G1888" s="855"/>
      <c r="H1888" s="856"/>
      <c r="I1888" s="855"/>
      <c r="J1888" s="855"/>
      <c r="K1888" s="857"/>
      <c r="L1888" s="858"/>
      <c r="M1888" s="859"/>
    </row>
    <row r="1889" spans="3:13" x14ac:dyDescent="0.3">
      <c r="C1889" s="852"/>
      <c r="D1889" s="853"/>
      <c r="E1889" s="854"/>
      <c r="F1889" s="854"/>
      <c r="G1889" s="855"/>
      <c r="H1889" s="856"/>
      <c r="I1889" s="855"/>
      <c r="J1889" s="855"/>
      <c r="K1889" s="857"/>
      <c r="L1889" s="858"/>
      <c r="M1889" s="859"/>
    </row>
    <row r="1890" spans="3:13" x14ac:dyDescent="0.3">
      <c r="C1890" s="852"/>
      <c r="D1890" s="853"/>
      <c r="E1890" s="854"/>
      <c r="F1890" s="854"/>
      <c r="G1890" s="855"/>
      <c r="H1890" s="856"/>
      <c r="I1890" s="855"/>
      <c r="J1890" s="855"/>
      <c r="K1890" s="857"/>
      <c r="L1890" s="858"/>
      <c r="M1890" s="859"/>
    </row>
    <row r="1891" spans="3:13" x14ac:dyDescent="0.3">
      <c r="C1891" s="852"/>
      <c r="D1891" s="853"/>
      <c r="E1891" s="854"/>
      <c r="F1891" s="854"/>
      <c r="G1891" s="855"/>
      <c r="H1891" s="856"/>
      <c r="I1891" s="855"/>
      <c r="J1891" s="855"/>
      <c r="K1891" s="857"/>
      <c r="L1891" s="858"/>
      <c r="M1891" s="859"/>
    </row>
    <row r="1892" spans="3:13" x14ac:dyDescent="0.3">
      <c r="C1892" s="852"/>
      <c r="D1892" s="853"/>
      <c r="E1892" s="854"/>
      <c r="F1892" s="854"/>
      <c r="G1892" s="855"/>
      <c r="H1892" s="856"/>
      <c r="I1892" s="855"/>
      <c r="J1892" s="855"/>
      <c r="K1892" s="857"/>
      <c r="L1892" s="858"/>
      <c r="M1892" s="859"/>
    </row>
    <row r="1893" spans="3:13" x14ac:dyDescent="0.3">
      <c r="C1893" s="852"/>
      <c r="D1893" s="853"/>
      <c r="E1893" s="854"/>
      <c r="F1893" s="854"/>
      <c r="G1893" s="855"/>
      <c r="H1893" s="856"/>
      <c r="I1893" s="855"/>
      <c r="J1893" s="855"/>
      <c r="K1893" s="857"/>
      <c r="L1893" s="858"/>
      <c r="M1893" s="859"/>
    </row>
    <row r="1894" spans="3:13" x14ac:dyDescent="0.3">
      <c r="C1894" s="852"/>
      <c r="D1894" s="853"/>
      <c r="E1894" s="854"/>
      <c r="F1894" s="854"/>
      <c r="G1894" s="855"/>
      <c r="H1894" s="856"/>
      <c r="I1894" s="855"/>
      <c r="J1894" s="855"/>
      <c r="K1894" s="857"/>
      <c r="L1894" s="858"/>
      <c r="M1894" s="859"/>
    </row>
    <row r="1895" spans="3:13" x14ac:dyDescent="0.3">
      <c r="C1895" s="852"/>
      <c r="D1895" s="853"/>
      <c r="E1895" s="854"/>
      <c r="F1895" s="854"/>
      <c r="G1895" s="855"/>
      <c r="H1895" s="856"/>
      <c r="I1895" s="855"/>
      <c r="J1895" s="855"/>
      <c r="K1895" s="857"/>
      <c r="L1895" s="858"/>
      <c r="M1895" s="859"/>
    </row>
    <row r="1896" spans="3:13" x14ac:dyDescent="0.3">
      <c r="C1896" s="852"/>
      <c r="D1896" s="853"/>
      <c r="E1896" s="854"/>
      <c r="F1896" s="854"/>
      <c r="G1896" s="855"/>
      <c r="H1896" s="856"/>
      <c r="I1896" s="855"/>
      <c r="J1896" s="855"/>
      <c r="K1896" s="857"/>
      <c r="L1896" s="858"/>
      <c r="M1896" s="859"/>
    </row>
    <row r="1897" spans="3:13" x14ac:dyDescent="0.3">
      <c r="C1897" s="852"/>
      <c r="D1897" s="853"/>
      <c r="E1897" s="854"/>
      <c r="F1897" s="854"/>
      <c r="G1897" s="855"/>
      <c r="H1897" s="856"/>
      <c r="I1897" s="855"/>
      <c r="J1897" s="855"/>
      <c r="K1897" s="857"/>
      <c r="L1897" s="858"/>
      <c r="M1897" s="859"/>
    </row>
    <row r="1898" spans="3:13" x14ac:dyDescent="0.3">
      <c r="C1898" s="852"/>
      <c r="D1898" s="853"/>
      <c r="E1898" s="854"/>
      <c r="F1898" s="854"/>
      <c r="G1898" s="855"/>
      <c r="H1898" s="856"/>
      <c r="I1898" s="855"/>
      <c r="J1898" s="855"/>
      <c r="K1898" s="857"/>
      <c r="L1898" s="858"/>
      <c r="M1898" s="859"/>
    </row>
    <row r="1899" spans="3:13" x14ac:dyDescent="0.3">
      <c r="C1899" s="852"/>
      <c r="D1899" s="853"/>
      <c r="E1899" s="854"/>
      <c r="F1899" s="854"/>
      <c r="G1899" s="855"/>
      <c r="H1899" s="856"/>
      <c r="I1899" s="855"/>
      <c r="J1899" s="855"/>
      <c r="K1899" s="857"/>
      <c r="L1899" s="858"/>
      <c r="M1899" s="859"/>
    </row>
    <row r="1900" spans="3:13" x14ac:dyDescent="0.3">
      <c r="C1900" s="852"/>
      <c r="D1900" s="853"/>
      <c r="E1900" s="854"/>
      <c r="F1900" s="854"/>
      <c r="G1900" s="855"/>
      <c r="H1900" s="856"/>
      <c r="I1900" s="855"/>
      <c r="J1900" s="855"/>
      <c r="K1900" s="857"/>
      <c r="L1900" s="858"/>
      <c r="M1900" s="859"/>
    </row>
    <row r="1901" spans="3:13" x14ac:dyDescent="0.3">
      <c r="C1901" s="852"/>
      <c r="D1901" s="853"/>
      <c r="E1901" s="854"/>
      <c r="F1901" s="854"/>
      <c r="G1901" s="855"/>
      <c r="H1901" s="856"/>
      <c r="I1901" s="855"/>
      <c r="J1901" s="855"/>
      <c r="K1901" s="857"/>
      <c r="L1901" s="858"/>
      <c r="M1901" s="859"/>
    </row>
    <row r="1902" spans="3:13" x14ac:dyDescent="0.3">
      <c r="C1902" s="852"/>
      <c r="D1902" s="853"/>
      <c r="E1902" s="854"/>
      <c r="F1902" s="854"/>
      <c r="G1902" s="855"/>
      <c r="H1902" s="856"/>
      <c r="I1902" s="855"/>
      <c r="J1902" s="855"/>
      <c r="K1902" s="857"/>
      <c r="L1902" s="858"/>
      <c r="M1902" s="859"/>
    </row>
    <row r="1903" spans="3:13" x14ac:dyDescent="0.3">
      <c r="C1903" s="852"/>
      <c r="D1903" s="853"/>
      <c r="E1903" s="854"/>
      <c r="F1903" s="854"/>
      <c r="G1903" s="855"/>
      <c r="H1903" s="856"/>
      <c r="I1903" s="855"/>
      <c r="J1903" s="855"/>
      <c r="K1903" s="857"/>
      <c r="L1903" s="858"/>
      <c r="M1903" s="859"/>
    </row>
    <row r="1904" spans="3:13" x14ac:dyDescent="0.3">
      <c r="C1904" s="852"/>
      <c r="D1904" s="853"/>
      <c r="E1904" s="854"/>
      <c r="F1904" s="854"/>
      <c r="G1904" s="855"/>
      <c r="H1904" s="856"/>
      <c r="I1904" s="855"/>
      <c r="J1904" s="855"/>
      <c r="K1904" s="857"/>
      <c r="L1904" s="858"/>
      <c r="M1904" s="859"/>
    </row>
    <row r="1905" spans="3:13" x14ac:dyDescent="0.3">
      <c r="C1905" s="852"/>
      <c r="D1905" s="853"/>
      <c r="E1905" s="854"/>
      <c r="F1905" s="854"/>
      <c r="G1905" s="855"/>
      <c r="H1905" s="856"/>
      <c r="I1905" s="855"/>
      <c r="J1905" s="855"/>
      <c r="K1905" s="857"/>
      <c r="L1905" s="858"/>
      <c r="M1905" s="859"/>
    </row>
    <row r="1906" spans="3:13" x14ac:dyDescent="0.3">
      <c r="C1906" s="852"/>
      <c r="D1906" s="853"/>
      <c r="E1906" s="854"/>
      <c r="F1906" s="854"/>
      <c r="G1906" s="855"/>
      <c r="H1906" s="856"/>
      <c r="I1906" s="855"/>
      <c r="J1906" s="855"/>
      <c r="K1906" s="857"/>
      <c r="L1906" s="858"/>
      <c r="M1906" s="859"/>
    </row>
    <row r="1907" spans="3:13" x14ac:dyDescent="0.3">
      <c r="C1907" s="852"/>
      <c r="D1907" s="853"/>
      <c r="E1907" s="854"/>
      <c r="F1907" s="854"/>
      <c r="G1907" s="855"/>
      <c r="H1907" s="856"/>
      <c r="I1907" s="855"/>
      <c r="J1907" s="855"/>
      <c r="K1907" s="857"/>
      <c r="L1907" s="858"/>
      <c r="M1907" s="859"/>
    </row>
    <row r="1908" spans="3:13" x14ac:dyDescent="0.3">
      <c r="C1908" s="852"/>
      <c r="D1908" s="853"/>
      <c r="E1908" s="854"/>
      <c r="F1908" s="854"/>
      <c r="G1908" s="855"/>
      <c r="H1908" s="856"/>
      <c r="I1908" s="855"/>
      <c r="J1908" s="855"/>
      <c r="K1908" s="857"/>
      <c r="L1908" s="858"/>
      <c r="M1908" s="859"/>
    </row>
    <row r="1909" spans="3:13" x14ac:dyDescent="0.3">
      <c r="C1909" s="852"/>
      <c r="D1909" s="853"/>
      <c r="E1909" s="854"/>
      <c r="F1909" s="854"/>
      <c r="G1909" s="855"/>
      <c r="H1909" s="856"/>
      <c r="I1909" s="855"/>
      <c r="J1909" s="855"/>
      <c r="K1909" s="857"/>
      <c r="L1909" s="858"/>
      <c r="M1909" s="859"/>
    </row>
    <row r="1910" spans="3:13" x14ac:dyDescent="0.3">
      <c r="C1910" s="852"/>
      <c r="D1910" s="853"/>
      <c r="E1910" s="854"/>
      <c r="F1910" s="854"/>
      <c r="G1910" s="855"/>
      <c r="H1910" s="856"/>
      <c r="I1910" s="855"/>
      <c r="J1910" s="855"/>
      <c r="K1910" s="857"/>
      <c r="L1910" s="858"/>
      <c r="M1910" s="859"/>
    </row>
    <row r="1911" spans="3:13" x14ac:dyDescent="0.3">
      <c r="C1911" s="852"/>
      <c r="D1911" s="853"/>
      <c r="E1911" s="854"/>
      <c r="F1911" s="854"/>
      <c r="G1911" s="855"/>
      <c r="H1911" s="856"/>
      <c r="I1911" s="855"/>
      <c r="J1911" s="855"/>
      <c r="K1911" s="857"/>
      <c r="L1911" s="858"/>
      <c r="M1911" s="859"/>
    </row>
    <row r="1912" spans="3:13" x14ac:dyDescent="0.3">
      <c r="C1912" s="852"/>
      <c r="D1912" s="853"/>
      <c r="E1912" s="854"/>
      <c r="F1912" s="854"/>
      <c r="G1912" s="855"/>
      <c r="H1912" s="856"/>
      <c r="I1912" s="855"/>
      <c r="J1912" s="855"/>
      <c r="K1912" s="857"/>
      <c r="L1912" s="858"/>
      <c r="M1912" s="859"/>
    </row>
    <row r="1913" spans="3:13" x14ac:dyDescent="0.3">
      <c r="C1913" s="852"/>
      <c r="D1913" s="853"/>
      <c r="E1913" s="854"/>
      <c r="F1913" s="854"/>
      <c r="G1913" s="855"/>
      <c r="H1913" s="856"/>
      <c r="I1913" s="855"/>
      <c r="J1913" s="855"/>
      <c r="K1913" s="857"/>
      <c r="L1913" s="858"/>
      <c r="M1913" s="859"/>
    </row>
    <row r="1914" spans="3:13" x14ac:dyDescent="0.3">
      <c r="C1914" s="852"/>
      <c r="D1914" s="853"/>
      <c r="E1914" s="854"/>
      <c r="F1914" s="854"/>
      <c r="G1914" s="855"/>
      <c r="H1914" s="856"/>
      <c r="I1914" s="855"/>
      <c r="J1914" s="855"/>
      <c r="K1914" s="857"/>
      <c r="L1914" s="858"/>
      <c r="M1914" s="859"/>
    </row>
    <row r="1915" spans="3:13" x14ac:dyDescent="0.3">
      <c r="C1915" s="852"/>
      <c r="D1915" s="853"/>
      <c r="E1915" s="854"/>
      <c r="F1915" s="854"/>
      <c r="G1915" s="855"/>
      <c r="H1915" s="856"/>
      <c r="I1915" s="855"/>
      <c r="J1915" s="855"/>
      <c r="K1915" s="857"/>
      <c r="L1915" s="858"/>
      <c r="M1915" s="859"/>
    </row>
    <row r="1916" spans="3:13" x14ac:dyDescent="0.3">
      <c r="C1916" s="852"/>
      <c r="D1916" s="853"/>
      <c r="E1916" s="854"/>
      <c r="F1916" s="854"/>
      <c r="G1916" s="855"/>
      <c r="H1916" s="856"/>
      <c r="I1916" s="855"/>
      <c r="J1916" s="855"/>
      <c r="K1916" s="857"/>
      <c r="L1916" s="858"/>
      <c r="M1916" s="859"/>
    </row>
    <row r="1917" spans="3:13" x14ac:dyDescent="0.3">
      <c r="C1917" s="852"/>
      <c r="D1917" s="853"/>
      <c r="E1917" s="854"/>
      <c r="F1917" s="854"/>
      <c r="G1917" s="855"/>
      <c r="H1917" s="856"/>
      <c r="I1917" s="855"/>
      <c r="J1917" s="855"/>
      <c r="K1917" s="857"/>
      <c r="L1917" s="858"/>
      <c r="M1917" s="859"/>
    </row>
    <row r="1918" spans="3:13" x14ac:dyDescent="0.3">
      <c r="C1918" s="852"/>
      <c r="D1918" s="853"/>
      <c r="E1918" s="854"/>
      <c r="F1918" s="854"/>
      <c r="G1918" s="855"/>
      <c r="H1918" s="856"/>
      <c r="I1918" s="855"/>
      <c r="J1918" s="855"/>
      <c r="K1918" s="857"/>
      <c r="L1918" s="858"/>
      <c r="M1918" s="859"/>
    </row>
    <row r="1919" spans="3:13" x14ac:dyDescent="0.3">
      <c r="C1919" s="852"/>
      <c r="D1919" s="853"/>
      <c r="E1919" s="854"/>
      <c r="F1919" s="854"/>
      <c r="G1919" s="855"/>
      <c r="H1919" s="856"/>
      <c r="I1919" s="855"/>
      <c r="J1919" s="855"/>
      <c r="K1919" s="857"/>
      <c r="L1919" s="858"/>
      <c r="M1919" s="859"/>
    </row>
    <row r="1920" spans="3:13" x14ac:dyDescent="0.3">
      <c r="C1920" s="852"/>
      <c r="D1920" s="853"/>
      <c r="E1920" s="854"/>
      <c r="F1920" s="854"/>
      <c r="G1920" s="855"/>
      <c r="H1920" s="856"/>
      <c r="I1920" s="855"/>
      <c r="J1920" s="855"/>
      <c r="K1920" s="857"/>
      <c r="L1920" s="858"/>
      <c r="M1920" s="859"/>
    </row>
    <row r="1921" spans="3:13" x14ac:dyDescent="0.3">
      <c r="C1921" s="852"/>
      <c r="D1921" s="853"/>
      <c r="E1921" s="854"/>
      <c r="F1921" s="854"/>
      <c r="G1921" s="855"/>
      <c r="H1921" s="856"/>
      <c r="I1921" s="855"/>
      <c r="J1921" s="855"/>
      <c r="K1921" s="857"/>
      <c r="L1921" s="858"/>
      <c r="M1921" s="859"/>
    </row>
    <row r="1922" spans="3:13" x14ac:dyDescent="0.3">
      <c r="C1922" s="852"/>
      <c r="D1922" s="853"/>
      <c r="E1922" s="854"/>
      <c r="F1922" s="854"/>
      <c r="G1922" s="855"/>
      <c r="H1922" s="856"/>
      <c r="I1922" s="855"/>
      <c r="J1922" s="855"/>
      <c r="K1922" s="857"/>
      <c r="L1922" s="858"/>
      <c r="M1922" s="859"/>
    </row>
    <row r="1923" spans="3:13" x14ac:dyDescent="0.3">
      <c r="C1923" s="852"/>
      <c r="D1923" s="853"/>
      <c r="E1923" s="854"/>
      <c r="F1923" s="854"/>
      <c r="G1923" s="855"/>
      <c r="H1923" s="856"/>
      <c r="I1923" s="855"/>
      <c r="J1923" s="855"/>
      <c r="K1923" s="857"/>
      <c r="L1923" s="858"/>
      <c r="M1923" s="859"/>
    </row>
    <row r="1924" spans="3:13" x14ac:dyDescent="0.3">
      <c r="C1924" s="852"/>
      <c r="D1924" s="853"/>
      <c r="E1924" s="854"/>
      <c r="F1924" s="854"/>
      <c r="G1924" s="855"/>
      <c r="H1924" s="856"/>
      <c r="I1924" s="855"/>
      <c r="J1924" s="855"/>
      <c r="K1924" s="857"/>
      <c r="L1924" s="858"/>
      <c r="M1924" s="859"/>
    </row>
    <row r="1925" spans="3:13" x14ac:dyDescent="0.3">
      <c r="C1925" s="852"/>
      <c r="D1925" s="853"/>
      <c r="E1925" s="854"/>
      <c r="F1925" s="854"/>
      <c r="G1925" s="855"/>
      <c r="H1925" s="856"/>
      <c r="I1925" s="855"/>
      <c r="J1925" s="855"/>
      <c r="K1925" s="857"/>
      <c r="L1925" s="858"/>
      <c r="M1925" s="859"/>
    </row>
    <row r="1926" spans="3:13" x14ac:dyDescent="0.3">
      <c r="C1926" s="852"/>
      <c r="D1926" s="853"/>
      <c r="E1926" s="854"/>
      <c r="F1926" s="854"/>
      <c r="G1926" s="855"/>
      <c r="H1926" s="856"/>
      <c r="I1926" s="855"/>
      <c r="J1926" s="855"/>
      <c r="K1926" s="857"/>
      <c r="L1926" s="858"/>
      <c r="M1926" s="859"/>
    </row>
    <row r="1927" spans="3:13" x14ac:dyDescent="0.3">
      <c r="C1927" s="852"/>
      <c r="D1927" s="853"/>
      <c r="E1927" s="854"/>
      <c r="F1927" s="854"/>
      <c r="G1927" s="855"/>
      <c r="H1927" s="856"/>
      <c r="I1927" s="855"/>
      <c r="J1927" s="855"/>
      <c r="K1927" s="857"/>
      <c r="L1927" s="858"/>
      <c r="M1927" s="859"/>
    </row>
    <row r="1928" spans="3:13" x14ac:dyDescent="0.3">
      <c r="C1928" s="852"/>
      <c r="D1928" s="853"/>
      <c r="E1928" s="854"/>
      <c r="F1928" s="854"/>
      <c r="G1928" s="855"/>
      <c r="H1928" s="856"/>
      <c r="I1928" s="855"/>
      <c r="J1928" s="855"/>
      <c r="K1928" s="857"/>
      <c r="L1928" s="858"/>
      <c r="M1928" s="859"/>
    </row>
    <row r="1929" spans="3:13" x14ac:dyDescent="0.3">
      <c r="C1929" s="852"/>
      <c r="D1929" s="853"/>
      <c r="E1929" s="854"/>
      <c r="F1929" s="854"/>
      <c r="G1929" s="855"/>
      <c r="H1929" s="856"/>
      <c r="I1929" s="855"/>
      <c r="J1929" s="855"/>
      <c r="K1929" s="857"/>
      <c r="L1929" s="858"/>
      <c r="M1929" s="859"/>
    </row>
    <row r="1930" spans="3:13" x14ac:dyDescent="0.3">
      <c r="C1930" s="852"/>
      <c r="D1930" s="853"/>
      <c r="E1930" s="854"/>
      <c r="F1930" s="854"/>
      <c r="G1930" s="855"/>
      <c r="H1930" s="856"/>
      <c r="I1930" s="855"/>
      <c r="J1930" s="855"/>
      <c r="K1930" s="857"/>
      <c r="L1930" s="858"/>
      <c r="M1930" s="859"/>
    </row>
    <row r="1931" spans="3:13" x14ac:dyDescent="0.3">
      <c r="C1931" s="852"/>
      <c r="D1931" s="853"/>
      <c r="E1931" s="854"/>
      <c r="F1931" s="854"/>
      <c r="G1931" s="855"/>
      <c r="H1931" s="856"/>
      <c r="I1931" s="855"/>
      <c r="J1931" s="855"/>
      <c r="K1931" s="857"/>
      <c r="L1931" s="858"/>
      <c r="M1931" s="859"/>
    </row>
    <row r="1932" spans="3:13" x14ac:dyDescent="0.3">
      <c r="C1932" s="852"/>
      <c r="D1932" s="853"/>
      <c r="E1932" s="854"/>
      <c r="F1932" s="854"/>
      <c r="G1932" s="855"/>
      <c r="H1932" s="856"/>
      <c r="I1932" s="855"/>
      <c r="J1932" s="855"/>
      <c r="K1932" s="857"/>
      <c r="L1932" s="858"/>
      <c r="M1932" s="859"/>
    </row>
    <row r="1933" spans="3:13" x14ac:dyDescent="0.3">
      <c r="C1933" s="852"/>
      <c r="D1933" s="853"/>
      <c r="E1933" s="854"/>
      <c r="F1933" s="854"/>
      <c r="G1933" s="855"/>
      <c r="H1933" s="856"/>
      <c r="I1933" s="855"/>
      <c r="J1933" s="855"/>
      <c r="K1933" s="857"/>
      <c r="L1933" s="858"/>
      <c r="M1933" s="859"/>
    </row>
    <row r="1934" spans="3:13" x14ac:dyDescent="0.3">
      <c r="C1934" s="852"/>
      <c r="D1934" s="853"/>
      <c r="E1934" s="854"/>
      <c r="F1934" s="854"/>
      <c r="G1934" s="855"/>
      <c r="H1934" s="856"/>
      <c r="I1934" s="855"/>
      <c r="J1934" s="855"/>
      <c r="K1934" s="857"/>
      <c r="L1934" s="858"/>
      <c r="M1934" s="859"/>
    </row>
    <row r="1935" spans="3:13" x14ac:dyDescent="0.3">
      <c r="C1935" s="852"/>
      <c r="D1935" s="853"/>
      <c r="E1935" s="854"/>
      <c r="F1935" s="854"/>
      <c r="G1935" s="855"/>
      <c r="H1935" s="856"/>
      <c r="I1935" s="855"/>
      <c r="J1935" s="855"/>
      <c r="K1935" s="857"/>
      <c r="L1935" s="858"/>
      <c r="M1935" s="859"/>
    </row>
    <row r="1936" spans="3:13" x14ac:dyDescent="0.3">
      <c r="C1936" s="852"/>
      <c r="D1936" s="853"/>
      <c r="E1936" s="854"/>
      <c r="F1936" s="854"/>
      <c r="G1936" s="855"/>
      <c r="H1936" s="856"/>
      <c r="I1936" s="855"/>
      <c r="J1936" s="855"/>
      <c r="K1936" s="857"/>
      <c r="L1936" s="858"/>
      <c r="M1936" s="859"/>
    </row>
    <row r="1937" spans="3:13" x14ac:dyDescent="0.3">
      <c r="C1937" s="852"/>
      <c r="D1937" s="853"/>
      <c r="E1937" s="854"/>
      <c r="F1937" s="854"/>
      <c r="G1937" s="855"/>
      <c r="H1937" s="856"/>
      <c r="I1937" s="855"/>
      <c r="J1937" s="855"/>
      <c r="K1937" s="857"/>
      <c r="L1937" s="858"/>
      <c r="M1937" s="859"/>
    </row>
    <row r="1938" spans="3:13" x14ac:dyDescent="0.3">
      <c r="C1938" s="852"/>
      <c r="D1938" s="853"/>
      <c r="E1938" s="854"/>
      <c r="F1938" s="854"/>
      <c r="G1938" s="855"/>
      <c r="H1938" s="856"/>
      <c r="I1938" s="855"/>
      <c r="J1938" s="855"/>
      <c r="K1938" s="857"/>
      <c r="L1938" s="858"/>
      <c r="M1938" s="859"/>
    </row>
    <row r="1939" spans="3:13" x14ac:dyDescent="0.3">
      <c r="C1939" s="852"/>
      <c r="D1939" s="853"/>
      <c r="E1939" s="854"/>
      <c r="F1939" s="854"/>
      <c r="G1939" s="855"/>
      <c r="H1939" s="856"/>
      <c r="I1939" s="855"/>
      <c r="J1939" s="855"/>
      <c r="K1939" s="857"/>
      <c r="L1939" s="858"/>
      <c r="M1939" s="859"/>
    </row>
    <row r="1940" spans="3:13" x14ac:dyDescent="0.3">
      <c r="C1940" s="852"/>
      <c r="D1940" s="853"/>
      <c r="E1940" s="854"/>
      <c r="F1940" s="854"/>
      <c r="G1940" s="855"/>
      <c r="H1940" s="856"/>
      <c r="I1940" s="855"/>
      <c r="J1940" s="855"/>
      <c r="K1940" s="857"/>
      <c r="L1940" s="858"/>
      <c r="M1940" s="859"/>
    </row>
    <row r="1941" spans="3:13" x14ac:dyDescent="0.3">
      <c r="C1941" s="852"/>
      <c r="D1941" s="853"/>
      <c r="E1941" s="854"/>
      <c r="F1941" s="854"/>
      <c r="G1941" s="855"/>
      <c r="H1941" s="856"/>
      <c r="I1941" s="855"/>
      <c r="J1941" s="855"/>
      <c r="K1941" s="857"/>
      <c r="L1941" s="858"/>
      <c r="M1941" s="859"/>
    </row>
    <row r="1942" spans="3:13" x14ac:dyDescent="0.3">
      <c r="C1942" s="852"/>
      <c r="D1942" s="853"/>
      <c r="E1942" s="854"/>
      <c r="F1942" s="854"/>
      <c r="G1942" s="855"/>
      <c r="H1942" s="856"/>
      <c r="I1942" s="855"/>
      <c r="J1942" s="855"/>
      <c r="K1942" s="857"/>
      <c r="L1942" s="858"/>
      <c r="M1942" s="859"/>
    </row>
    <row r="1943" spans="3:13" x14ac:dyDescent="0.3">
      <c r="C1943" s="852"/>
      <c r="D1943" s="853"/>
      <c r="E1943" s="854"/>
      <c r="F1943" s="854"/>
      <c r="G1943" s="855"/>
      <c r="H1943" s="856"/>
      <c r="I1943" s="855"/>
      <c r="J1943" s="855"/>
      <c r="K1943" s="857"/>
      <c r="L1943" s="858"/>
      <c r="M1943" s="859"/>
    </row>
    <row r="1944" spans="3:13" x14ac:dyDescent="0.3">
      <c r="C1944" s="852"/>
      <c r="D1944" s="853"/>
      <c r="E1944" s="854"/>
      <c r="F1944" s="854"/>
      <c r="G1944" s="855"/>
      <c r="H1944" s="856"/>
      <c r="I1944" s="855"/>
      <c r="J1944" s="855"/>
      <c r="K1944" s="857"/>
      <c r="L1944" s="858"/>
      <c r="M1944" s="859"/>
    </row>
    <row r="1945" spans="3:13" x14ac:dyDescent="0.3">
      <c r="C1945" s="852"/>
      <c r="D1945" s="853"/>
      <c r="E1945" s="854"/>
      <c r="F1945" s="854"/>
      <c r="G1945" s="855"/>
      <c r="H1945" s="856"/>
      <c r="I1945" s="855"/>
      <c r="J1945" s="855"/>
      <c r="K1945" s="857"/>
      <c r="L1945" s="858"/>
      <c r="M1945" s="859"/>
    </row>
    <row r="1946" spans="3:13" x14ac:dyDescent="0.3">
      <c r="C1946" s="852"/>
      <c r="D1946" s="853"/>
      <c r="E1946" s="854"/>
      <c r="F1946" s="854"/>
      <c r="G1946" s="855"/>
      <c r="H1946" s="856"/>
      <c r="I1946" s="855"/>
      <c r="J1946" s="855"/>
      <c r="K1946" s="857"/>
      <c r="L1946" s="858"/>
      <c r="M1946" s="859"/>
    </row>
    <row r="1947" spans="3:13" x14ac:dyDescent="0.3">
      <c r="C1947" s="852"/>
      <c r="D1947" s="853"/>
      <c r="E1947" s="854"/>
      <c r="F1947" s="854"/>
      <c r="G1947" s="855"/>
      <c r="H1947" s="856"/>
      <c r="I1947" s="855"/>
      <c r="J1947" s="855"/>
      <c r="K1947" s="857"/>
      <c r="L1947" s="858"/>
      <c r="M1947" s="859"/>
    </row>
    <row r="1948" spans="3:13" x14ac:dyDescent="0.3">
      <c r="C1948" s="852"/>
      <c r="D1948" s="853"/>
      <c r="E1948" s="854"/>
      <c r="F1948" s="854"/>
      <c r="G1948" s="855"/>
      <c r="H1948" s="856"/>
      <c r="I1948" s="855"/>
      <c r="J1948" s="855"/>
      <c r="K1948" s="857"/>
      <c r="L1948" s="858"/>
      <c r="M1948" s="859"/>
    </row>
    <row r="1949" spans="3:13" x14ac:dyDescent="0.3">
      <c r="C1949" s="852"/>
      <c r="D1949" s="853"/>
      <c r="E1949" s="854"/>
      <c r="F1949" s="854"/>
      <c r="G1949" s="855"/>
      <c r="H1949" s="856"/>
      <c r="I1949" s="855"/>
      <c r="J1949" s="855"/>
      <c r="K1949" s="857"/>
      <c r="L1949" s="858"/>
      <c r="M1949" s="859"/>
    </row>
    <row r="1950" spans="3:13" x14ac:dyDescent="0.3">
      <c r="C1950" s="852"/>
      <c r="D1950" s="853"/>
      <c r="E1950" s="854"/>
      <c r="F1950" s="854"/>
      <c r="G1950" s="855"/>
      <c r="H1950" s="856"/>
      <c r="I1950" s="855"/>
      <c r="J1950" s="855"/>
      <c r="K1950" s="857"/>
      <c r="L1950" s="858"/>
      <c r="M1950" s="859"/>
    </row>
    <row r="1951" spans="3:13" x14ac:dyDescent="0.3">
      <c r="C1951" s="852"/>
      <c r="D1951" s="853"/>
      <c r="E1951" s="854"/>
      <c r="F1951" s="854"/>
      <c r="G1951" s="855"/>
      <c r="H1951" s="856"/>
      <c r="I1951" s="855"/>
      <c r="J1951" s="855"/>
      <c r="K1951" s="857"/>
      <c r="L1951" s="858"/>
      <c r="M1951" s="859"/>
    </row>
    <row r="1952" spans="3:13" x14ac:dyDescent="0.3">
      <c r="C1952" s="852"/>
      <c r="D1952" s="853"/>
      <c r="E1952" s="854"/>
      <c r="F1952" s="854"/>
      <c r="G1952" s="855"/>
      <c r="H1952" s="856"/>
      <c r="I1952" s="855"/>
      <c r="J1952" s="855"/>
      <c r="K1952" s="857"/>
      <c r="L1952" s="858"/>
      <c r="M1952" s="859"/>
    </row>
    <row r="1953" spans="3:13" x14ac:dyDescent="0.3">
      <c r="C1953" s="852"/>
      <c r="D1953" s="853"/>
      <c r="E1953" s="854"/>
      <c r="F1953" s="854"/>
      <c r="G1953" s="855"/>
      <c r="H1953" s="856"/>
      <c r="I1953" s="855"/>
      <c r="J1953" s="855"/>
      <c r="K1953" s="857"/>
      <c r="L1953" s="858"/>
      <c r="M1953" s="859"/>
    </row>
    <row r="1954" spans="3:13" x14ac:dyDescent="0.3">
      <c r="C1954" s="852"/>
      <c r="D1954" s="853"/>
      <c r="E1954" s="854"/>
      <c r="F1954" s="854"/>
      <c r="G1954" s="855"/>
      <c r="H1954" s="856"/>
      <c r="I1954" s="855"/>
      <c r="J1954" s="855"/>
      <c r="K1954" s="857"/>
      <c r="L1954" s="858"/>
      <c r="M1954" s="859"/>
    </row>
    <row r="1955" spans="3:13" x14ac:dyDescent="0.3">
      <c r="C1955" s="852"/>
      <c r="D1955" s="853"/>
      <c r="E1955" s="854"/>
      <c r="F1955" s="854"/>
      <c r="G1955" s="855"/>
      <c r="H1955" s="856"/>
      <c r="I1955" s="855"/>
      <c r="J1955" s="855"/>
      <c r="K1955" s="857"/>
      <c r="L1955" s="858"/>
      <c r="M1955" s="859"/>
    </row>
    <row r="1956" spans="3:13" x14ac:dyDescent="0.3">
      <c r="C1956" s="852"/>
      <c r="D1956" s="853"/>
      <c r="E1956" s="854"/>
      <c r="F1956" s="854"/>
      <c r="G1956" s="855"/>
      <c r="H1956" s="856"/>
      <c r="I1956" s="855"/>
      <c r="J1956" s="855"/>
      <c r="K1956" s="857"/>
      <c r="L1956" s="858"/>
      <c r="M1956" s="859"/>
    </row>
    <row r="1957" spans="3:13" x14ac:dyDescent="0.3">
      <c r="C1957" s="852"/>
      <c r="D1957" s="853"/>
      <c r="E1957" s="854"/>
      <c r="F1957" s="854"/>
      <c r="G1957" s="855"/>
      <c r="H1957" s="856"/>
      <c r="I1957" s="855"/>
      <c r="J1957" s="855"/>
      <c r="K1957" s="857"/>
      <c r="L1957" s="858"/>
      <c r="M1957" s="859"/>
    </row>
    <row r="1958" spans="3:13" x14ac:dyDescent="0.3">
      <c r="C1958" s="852"/>
      <c r="D1958" s="853"/>
      <c r="E1958" s="854"/>
      <c r="F1958" s="854"/>
      <c r="G1958" s="855"/>
      <c r="H1958" s="856"/>
      <c r="I1958" s="855"/>
      <c r="J1958" s="855"/>
      <c r="K1958" s="857"/>
      <c r="L1958" s="858"/>
      <c r="M1958" s="859"/>
    </row>
    <row r="1959" spans="3:13" x14ac:dyDescent="0.3">
      <c r="C1959" s="852"/>
      <c r="D1959" s="853"/>
      <c r="E1959" s="854"/>
      <c r="F1959" s="854"/>
      <c r="G1959" s="855"/>
      <c r="H1959" s="856"/>
      <c r="I1959" s="855"/>
      <c r="J1959" s="855"/>
      <c r="K1959" s="857"/>
      <c r="L1959" s="858"/>
      <c r="M1959" s="859"/>
    </row>
    <row r="1960" spans="3:13" x14ac:dyDescent="0.3">
      <c r="C1960" s="852"/>
      <c r="D1960" s="853"/>
      <c r="E1960" s="854"/>
      <c r="F1960" s="854"/>
      <c r="G1960" s="855"/>
      <c r="H1960" s="856"/>
      <c r="I1960" s="855"/>
      <c r="J1960" s="855"/>
      <c r="K1960" s="857"/>
      <c r="L1960" s="858"/>
      <c r="M1960" s="859"/>
    </row>
    <row r="1961" spans="3:13" x14ac:dyDescent="0.3">
      <c r="C1961" s="852"/>
      <c r="D1961" s="853"/>
      <c r="E1961" s="854"/>
      <c r="F1961" s="854"/>
      <c r="G1961" s="855"/>
      <c r="H1961" s="856"/>
      <c r="I1961" s="855"/>
      <c r="J1961" s="855"/>
      <c r="K1961" s="857"/>
      <c r="L1961" s="858"/>
      <c r="M1961" s="859"/>
    </row>
    <row r="1962" spans="3:13" x14ac:dyDescent="0.3">
      <c r="C1962" s="852"/>
      <c r="D1962" s="853"/>
      <c r="E1962" s="854"/>
      <c r="F1962" s="854"/>
      <c r="G1962" s="855"/>
      <c r="H1962" s="856"/>
      <c r="I1962" s="855"/>
      <c r="J1962" s="855"/>
      <c r="K1962" s="857"/>
      <c r="L1962" s="858"/>
      <c r="M1962" s="859"/>
    </row>
    <row r="1963" spans="3:13" x14ac:dyDescent="0.3">
      <c r="C1963" s="852"/>
      <c r="D1963" s="853"/>
      <c r="E1963" s="854"/>
      <c r="F1963" s="854"/>
      <c r="G1963" s="855"/>
      <c r="H1963" s="856"/>
      <c r="I1963" s="855"/>
      <c r="J1963" s="855"/>
      <c r="K1963" s="857"/>
      <c r="L1963" s="858"/>
      <c r="M1963" s="859"/>
    </row>
    <row r="1964" spans="3:13" x14ac:dyDescent="0.3">
      <c r="C1964" s="852"/>
      <c r="D1964" s="853"/>
      <c r="E1964" s="854"/>
      <c r="F1964" s="854"/>
      <c r="G1964" s="855"/>
      <c r="H1964" s="856"/>
      <c r="I1964" s="855"/>
      <c r="J1964" s="855"/>
      <c r="K1964" s="857"/>
      <c r="L1964" s="858"/>
      <c r="M1964" s="859"/>
    </row>
    <row r="1965" spans="3:13" x14ac:dyDescent="0.3">
      <c r="C1965" s="852"/>
      <c r="D1965" s="853"/>
      <c r="E1965" s="854"/>
      <c r="F1965" s="854"/>
      <c r="G1965" s="855"/>
      <c r="H1965" s="856"/>
      <c r="I1965" s="855"/>
      <c r="J1965" s="855"/>
      <c r="K1965" s="857"/>
      <c r="L1965" s="858"/>
      <c r="M1965" s="859"/>
    </row>
    <row r="1966" spans="3:13" x14ac:dyDescent="0.3">
      <c r="C1966" s="852"/>
      <c r="D1966" s="853"/>
      <c r="E1966" s="854"/>
      <c r="F1966" s="854"/>
      <c r="G1966" s="855"/>
      <c r="H1966" s="856"/>
      <c r="I1966" s="855"/>
      <c r="J1966" s="855"/>
      <c r="K1966" s="857"/>
      <c r="L1966" s="858"/>
      <c r="M1966" s="859"/>
    </row>
    <row r="1967" spans="3:13" x14ac:dyDescent="0.3">
      <c r="C1967" s="852"/>
      <c r="D1967" s="853"/>
      <c r="E1967" s="854"/>
      <c r="F1967" s="854"/>
      <c r="G1967" s="855"/>
      <c r="H1967" s="856"/>
      <c r="I1967" s="855"/>
      <c r="J1967" s="855"/>
      <c r="K1967" s="857"/>
      <c r="L1967" s="858"/>
      <c r="M1967" s="859"/>
    </row>
    <row r="1968" spans="3:13" x14ac:dyDescent="0.3">
      <c r="C1968" s="852"/>
      <c r="D1968" s="853"/>
      <c r="E1968" s="854"/>
      <c r="F1968" s="854"/>
      <c r="G1968" s="855"/>
      <c r="H1968" s="856"/>
      <c r="I1968" s="855"/>
      <c r="J1968" s="855"/>
      <c r="K1968" s="857"/>
      <c r="L1968" s="858"/>
      <c r="M1968" s="859"/>
    </row>
    <row r="1969" spans="3:13" x14ac:dyDescent="0.3">
      <c r="C1969" s="852"/>
      <c r="D1969" s="853"/>
      <c r="E1969" s="854"/>
      <c r="F1969" s="854"/>
      <c r="G1969" s="855"/>
      <c r="H1969" s="856"/>
      <c r="I1969" s="855"/>
      <c r="J1969" s="855"/>
      <c r="K1969" s="857"/>
      <c r="L1969" s="858"/>
      <c r="M1969" s="859"/>
    </row>
    <row r="1970" spans="3:13" x14ac:dyDescent="0.3">
      <c r="C1970" s="852"/>
      <c r="D1970" s="853"/>
      <c r="E1970" s="854"/>
      <c r="F1970" s="854"/>
      <c r="G1970" s="855"/>
      <c r="H1970" s="856"/>
      <c r="I1970" s="855"/>
      <c r="J1970" s="855"/>
      <c r="K1970" s="857"/>
      <c r="L1970" s="858"/>
      <c r="M1970" s="859"/>
    </row>
    <row r="1971" spans="3:13" x14ac:dyDescent="0.3">
      <c r="C1971" s="852"/>
      <c r="D1971" s="853"/>
      <c r="E1971" s="854"/>
      <c r="F1971" s="854"/>
      <c r="G1971" s="855"/>
      <c r="H1971" s="856"/>
      <c r="I1971" s="855"/>
      <c r="J1971" s="855"/>
      <c r="K1971" s="857"/>
      <c r="L1971" s="858"/>
      <c r="M1971" s="859"/>
    </row>
    <row r="1972" spans="3:13" x14ac:dyDescent="0.3">
      <c r="C1972" s="852"/>
      <c r="D1972" s="853"/>
      <c r="E1972" s="854"/>
      <c r="F1972" s="854"/>
      <c r="G1972" s="855"/>
      <c r="H1972" s="856"/>
      <c r="I1972" s="855"/>
      <c r="J1972" s="855"/>
      <c r="K1972" s="857"/>
      <c r="L1972" s="858"/>
      <c r="M1972" s="859"/>
    </row>
    <row r="1973" spans="3:13" x14ac:dyDescent="0.3">
      <c r="C1973" s="852"/>
      <c r="D1973" s="853"/>
      <c r="E1973" s="854"/>
      <c r="F1973" s="854"/>
      <c r="G1973" s="855"/>
      <c r="H1973" s="856"/>
      <c r="I1973" s="855"/>
      <c r="J1973" s="855"/>
      <c r="K1973" s="857"/>
      <c r="L1973" s="858"/>
      <c r="M1973" s="859"/>
    </row>
    <row r="1974" spans="3:13" x14ac:dyDescent="0.3">
      <c r="C1974" s="852"/>
      <c r="D1974" s="853"/>
      <c r="E1974" s="854"/>
      <c r="F1974" s="854"/>
      <c r="G1974" s="855"/>
      <c r="H1974" s="856"/>
      <c r="I1974" s="855"/>
      <c r="J1974" s="855"/>
      <c r="K1974" s="857"/>
      <c r="L1974" s="858"/>
      <c r="M1974" s="859"/>
    </row>
    <row r="1975" spans="3:13" x14ac:dyDescent="0.3">
      <c r="C1975" s="852"/>
      <c r="D1975" s="853"/>
      <c r="E1975" s="854"/>
      <c r="F1975" s="854"/>
      <c r="G1975" s="855"/>
      <c r="H1975" s="856"/>
      <c r="I1975" s="855"/>
      <c r="J1975" s="855"/>
      <c r="K1975" s="857"/>
      <c r="L1975" s="858"/>
      <c r="M1975" s="859"/>
    </row>
    <row r="1976" spans="3:13" x14ac:dyDescent="0.3">
      <c r="C1976" s="852"/>
      <c r="D1976" s="853"/>
      <c r="E1976" s="854"/>
      <c r="F1976" s="854"/>
      <c r="G1976" s="855"/>
      <c r="H1976" s="856"/>
      <c r="I1976" s="855"/>
      <c r="J1976" s="855"/>
      <c r="K1976" s="857"/>
      <c r="L1976" s="858"/>
      <c r="M1976" s="859"/>
    </row>
    <row r="1977" spans="3:13" x14ac:dyDescent="0.3">
      <c r="C1977" s="852"/>
      <c r="D1977" s="853"/>
      <c r="E1977" s="854"/>
      <c r="F1977" s="854"/>
      <c r="G1977" s="855"/>
      <c r="H1977" s="856"/>
      <c r="I1977" s="855"/>
      <c r="J1977" s="855"/>
      <c r="K1977" s="857"/>
      <c r="L1977" s="858"/>
      <c r="M1977" s="859"/>
    </row>
    <row r="1978" spans="3:13" x14ac:dyDescent="0.3">
      <c r="C1978" s="852"/>
      <c r="D1978" s="853"/>
      <c r="E1978" s="854"/>
      <c r="F1978" s="854"/>
      <c r="G1978" s="855"/>
      <c r="H1978" s="856"/>
      <c r="I1978" s="855"/>
      <c r="J1978" s="855"/>
      <c r="K1978" s="857"/>
      <c r="L1978" s="858"/>
      <c r="M1978" s="859"/>
    </row>
    <row r="1979" spans="3:13" x14ac:dyDescent="0.3">
      <c r="C1979" s="852"/>
      <c r="D1979" s="853"/>
      <c r="E1979" s="854"/>
      <c r="F1979" s="854"/>
      <c r="G1979" s="855"/>
      <c r="H1979" s="856"/>
      <c r="I1979" s="855"/>
      <c r="J1979" s="855"/>
      <c r="K1979" s="857"/>
      <c r="L1979" s="858"/>
      <c r="M1979" s="859"/>
    </row>
    <row r="1980" spans="3:13" x14ac:dyDescent="0.3">
      <c r="C1980" s="852"/>
      <c r="D1980" s="853"/>
      <c r="E1980" s="854"/>
      <c r="F1980" s="854"/>
      <c r="G1980" s="855"/>
      <c r="H1980" s="856"/>
      <c r="I1980" s="855"/>
      <c r="J1980" s="855"/>
      <c r="K1980" s="857"/>
      <c r="L1980" s="858"/>
      <c r="M1980" s="859"/>
    </row>
    <row r="1981" spans="3:13" x14ac:dyDescent="0.3">
      <c r="C1981" s="852"/>
      <c r="D1981" s="853"/>
      <c r="E1981" s="854"/>
      <c r="F1981" s="854"/>
      <c r="G1981" s="855"/>
      <c r="H1981" s="856"/>
      <c r="I1981" s="855"/>
      <c r="J1981" s="855"/>
      <c r="K1981" s="857"/>
      <c r="L1981" s="858"/>
      <c r="M1981" s="859"/>
    </row>
    <row r="1982" spans="3:13" x14ac:dyDescent="0.3">
      <c r="C1982" s="852"/>
      <c r="D1982" s="853"/>
      <c r="E1982" s="854"/>
      <c r="F1982" s="854"/>
      <c r="G1982" s="855"/>
      <c r="H1982" s="856"/>
      <c r="I1982" s="855"/>
      <c r="J1982" s="855"/>
      <c r="K1982" s="857"/>
      <c r="L1982" s="858"/>
      <c r="M1982" s="859"/>
    </row>
    <row r="1983" spans="3:13" x14ac:dyDescent="0.3">
      <c r="C1983" s="852"/>
      <c r="D1983" s="853"/>
      <c r="E1983" s="854"/>
      <c r="F1983" s="854"/>
      <c r="G1983" s="855"/>
      <c r="H1983" s="856"/>
      <c r="I1983" s="855"/>
      <c r="J1983" s="855"/>
      <c r="K1983" s="857"/>
      <c r="L1983" s="858"/>
      <c r="M1983" s="859"/>
    </row>
    <row r="1984" spans="3:13" x14ac:dyDescent="0.3">
      <c r="C1984" s="852"/>
      <c r="D1984" s="853"/>
      <c r="E1984" s="854"/>
      <c r="F1984" s="854"/>
      <c r="G1984" s="855"/>
      <c r="H1984" s="856"/>
      <c r="I1984" s="855"/>
      <c r="J1984" s="855"/>
      <c r="K1984" s="857"/>
      <c r="L1984" s="858"/>
      <c r="M1984" s="859"/>
    </row>
    <row r="1985" spans="3:13" x14ac:dyDescent="0.3">
      <c r="C1985" s="852"/>
      <c r="D1985" s="853"/>
      <c r="E1985" s="854"/>
      <c r="F1985" s="854"/>
      <c r="G1985" s="855"/>
      <c r="H1985" s="856"/>
      <c r="I1985" s="855"/>
      <c r="J1985" s="855"/>
      <c r="K1985" s="857"/>
      <c r="L1985" s="858"/>
      <c r="M1985" s="859"/>
    </row>
    <row r="1986" spans="3:13" x14ac:dyDescent="0.3">
      <c r="C1986" s="852"/>
      <c r="D1986" s="853"/>
      <c r="E1986" s="854"/>
      <c r="F1986" s="854"/>
      <c r="G1986" s="855"/>
      <c r="H1986" s="856"/>
      <c r="I1986" s="855"/>
      <c r="J1986" s="855"/>
      <c r="K1986" s="857"/>
      <c r="L1986" s="858"/>
      <c r="M1986" s="859"/>
    </row>
    <row r="1987" spans="3:13" x14ac:dyDescent="0.3">
      <c r="C1987" s="852"/>
      <c r="D1987" s="853"/>
      <c r="E1987" s="854"/>
      <c r="F1987" s="854"/>
      <c r="G1987" s="855"/>
      <c r="H1987" s="856"/>
      <c r="I1987" s="855"/>
      <c r="J1987" s="855"/>
      <c r="K1987" s="857"/>
      <c r="L1987" s="858"/>
      <c r="M1987" s="859"/>
    </row>
    <row r="1988" spans="3:13" x14ac:dyDescent="0.3">
      <c r="C1988" s="852"/>
      <c r="D1988" s="853"/>
      <c r="E1988" s="854"/>
      <c r="F1988" s="854"/>
      <c r="G1988" s="855"/>
      <c r="H1988" s="856"/>
      <c r="I1988" s="855"/>
      <c r="J1988" s="855"/>
      <c r="K1988" s="857"/>
      <c r="L1988" s="858"/>
      <c r="M1988" s="859"/>
    </row>
    <row r="1989" spans="3:13" x14ac:dyDescent="0.3">
      <c r="C1989" s="852"/>
      <c r="D1989" s="853"/>
      <c r="E1989" s="854"/>
      <c r="F1989" s="854"/>
      <c r="G1989" s="855"/>
      <c r="H1989" s="856"/>
      <c r="I1989" s="855"/>
      <c r="J1989" s="855"/>
      <c r="K1989" s="857"/>
      <c r="L1989" s="858"/>
      <c r="M1989" s="859"/>
    </row>
    <row r="1990" spans="3:13" x14ac:dyDescent="0.3">
      <c r="C1990" s="852"/>
      <c r="D1990" s="853"/>
      <c r="E1990" s="854"/>
      <c r="F1990" s="854"/>
      <c r="G1990" s="855"/>
      <c r="H1990" s="856"/>
      <c r="I1990" s="855"/>
      <c r="J1990" s="855"/>
      <c r="K1990" s="857"/>
      <c r="L1990" s="858"/>
      <c r="M1990" s="859"/>
    </row>
    <row r="1991" spans="3:13" x14ac:dyDescent="0.3">
      <c r="C1991" s="852"/>
      <c r="D1991" s="853"/>
      <c r="E1991" s="854"/>
      <c r="F1991" s="854"/>
      <c r="G1991" s="855"/>
      <c r="H1991" s="856"/>
      <c r="I1991" s="855"/>
      <c r="J1991" s="855"/>
      <c r="K1991" s="857"/>
      <c r="L1991" s="858"/>
      <c r="M1991" s="859"/>
    </row>
    <row r="1992" spans="3:13" x14ac:dyDescent="0.3">
      <c r="C1992" s="852"/>
      <c r="D1992" s="853"/>
      <c r="E1992" s="854"/>
      <c r="F1992" s="854"/>
      <c r="G1992" s="855"/>
      <c r="H1992" s="856"/>
      <c r="I1992" s="855"/>
      <c r="J1992" s="855"/>
      <c r="K1992" s="857"/>
      <c r="L1992" s="858"/>
      <c r="M1992" s="859"/>
    </row>
    <row r="1993" spans="3:13" x14ac:dyDescent="0.3">
      <c r="C1993" s="852"/>
      <c r="D1993" s="853"/>
      <c r="E1993" s="854"/>
      <c r="F1993" s="854"/>
      <c r="G1993" s="855"/>
      <c r="H1993" s="856"/>
      <c r="I1993" s="855"/>
      <c r="J1993" s="855"/>
      <c r="K1993" s="857"/>
      <c r="L1993" s="858"/>
      <c r="M1993" s="859"/>
    </row>
    <row r="1994" spans="3:13" x14ac:dyDescent="0.3">
      <c r="C1994" s="852"/>
      <c r="D1994" s="853"/>
      <c r="E1994" s="854"/>
      <c r="F1994" s="854"/>
      <c r="G1994" s="855"/>
      <c r="H1994" s="856"/>
      <c r="I1994" s="855"/>
      <c r="J1994" s="855"/>
      <c r="K1994" s="857"/>
      <c r="L1994" s="858"/>
      <c r="M1994" s="859"/>
    </row>
    <row r="1995" spans="3:13" x14ac:dyDescent="0.3">
      <c r="C1995" s="852"/>
      <c r="D1995" s="853"/>
      <c r="E1995" s="854"/>
      <c r="F1995" s="854"/>
      <c r="G1995" s="855"/>
      <c r="H1995" s="856"/>
      <c r="I1995" s="855"/>
      <c r="J1995" s="855"/>
      <c r="K1995" s="857"/>
      <c r="L1995" s="858"/>
      <c r="M1995" s="859"/>
    </row>
    <row r="1996" spans="3:13" x14ac:dyDescent="0.3">
      <c r="C1996" s="852"/>
      <c r="D1996" s="853"/>
      <c r="E1996" s="854"/>
      <c r="F1996" s="854"/>
      <c r="G1996" s="855"/>
      <c r="H1996" s="856"/>
      <c r="I1996" s="855"/>
      <c r="J1996" s="855"/>
      <c r="K1996" s="857"/>
      <c r="L1996" s="858"/>
      <c r="M1996" s="859"/>
    </row>
    <row r="1997" spans="3:13" x14ac:dyDescent="0.3">
      <c r="C1997" s="852"/>
      <c r="D1997" s="853"/>
      <c r="E1997" s="854"/>
      <c r="F1997" s="854"/>
      <c r="G1997" s="855"/>
      <c r="H1997" s="856"/>
      <c r="I1997" s="855"/>
      <c r="J1997" s="855"/>
      <c r="K1997" s="857"/>
      <c r="L1997" s="858"/>
      <c r="M1997" s="859"/>
    </row>
    <row r="1998" spans="3:13" x14ac:dyDescent="0.3">
      <c r="C1998" s="852"/>
      <c r="D1998" s="853"/>
      <c r="E1998" s="854"/>
      <c r="F1998" s="854"/>
      <c r="G1998" s="855"/>
      <c r="H1998" s="856"/>
      <c r="I1998" s="855"/>
      <c r="J1998" s="855"/>
      <c r="K1998" s="857"/>
      <c r="L1998" s="858"/>
      <c r="M1998" s="859"/>
    </row>
    <row r="1999" spans="3:13" x14ac:dyDescent="0.3">
      <c r="C1999" s="852"/>
      <c r="D1999" s="853"/>
      <c r="E1999" s="854"/>
      <c r="F1999" s="854"/>
      <c r="G1999" s="855"/>
      <c r="H1999" s="856"/>
      <c r="I1999" s="855"/>
      <c r="J1999" s="855"/>
      <c r="K1999" s="857"/>
      <c r="L1999" s="858"/>
      <c r="M1999" s="859"/>
    </row>
    <row r="2000" spans="3:13" x14ac:dyDescent="0.3">
      <c r="C2000" s="852"/>
      <c r="D2000" s="853"/>
      <c r="E2000" s="854"/>
      <c r="F2000" s="854"/>
      <c r="G2000" s="855"/>
      <c r="H2000" s="856"/>
      <c r="I2000" s="855"/>
      <c r="J2000" s="855"/>
      <c r="K2000" s="857"/>
      <c r="L2000" s="858"/>
      <c r="M2000" s="859"/>
    </row>
    <row r="2001" spans="3:13" x14ac:dyDescent="0.3">
      <c r="C2001" s="852"/>
      <c r="D2001" s="853"/>
      <c r="E2001" s="854"/>
      <c r="F2001" s="854"/>
      <c r="G2001" s="855"/>
      <c r="H2001" s="856"/>
      <c r="I2001" s="855"/>
      <c r="J2001" s="855"/>
      <c r="K2001" s="857"/>
      <c r="L2001" s="858"/>
      <c r="M2001" s="859"/>
    </row>
    <row r="2002" spans="3:13" x14ac:dyDescent="0.3">
      <c r="C2002" s="852"/>
      <c r="D2002" s="853"/>
      <c r="E2002" s="854"/>
      <c r="F2002" s="854"/>
      <c r="G2002" s="855"/>
      <c r="H2002" s="856"/>
      <c r="I2002" s="855"/>
      <c r="J2002" s="855"/>
      <c r="K2002" s="857"/>
      <c r="L2002" s="858"/>
      <c r="M2002" s="859"/>
    </row>
    <row r="2003" spans="3:13" x14ac:dyDescent="0.3">
      <c r="C2003" s="852"/>
      <c r="D2003" s="853"/>
      <c r="E2003" s="854"/>
      <c r="F2003" s="854"/>
      <c r="G2003" s="855"/>
      <c r="H2003" s="856"/>
      <c r="I2003" s="855"/>
      <c r="J2003" s="855"/>
      <c r="K2003" s="857"/>
      <c r="L2003" s="858"/>
      <c r="M2003" s="859"/>
    </row>
    <row r="2004" spans="3:13" x14ac:dyDescent="0.3">
      <c r="C2004" s="852"/>
      <c r="D2004" s="853"/>
      <c r="E2004" s="854"/>
      <c r="F2004" s="854"/>
      <c r="G2004" s="855"/>
      <c r="H2004" s="856"/>
      <c r="I2004" s="855"/>
      <c r="J2004" s="855"/>
      <c r="K2004" s="857"/>
      <c r="L2004" s="858"/>
      <c r="M2004" s="859"/>
    </row>
    <row r="2005" spans="3:13" x14ac:dyDescent="0.3">
      <c r="C2005" s="852"/>
      <c r="D2005" s="853"/>
      <c r="E2005" s="854"/>
      <c r="F2005" s="854"/>
      <c r="G2005" s="855"/>
      <c r="H2005" s="856"/>
      <c r="I2005" s="855"/>
      <c r="J2005" s="855"/>
      <c r="K2005" s="857"/>
      <c r="L2005" s="858"/>
      <c r="M2005" s="859"/>
    </row>
    <row r="2006" spans="3:13" x14ac:dyDescent="0.3">
      <c r="C2006" s="852"/>
      <c r="D2006" s="853"/>
      <c r="E2006" s="854"/>
      <c r="F2006" s="854"/>
      <c r="G2006" s="855"/>
      <c r="H2006" s="856"/>
      <c r="I2006" s="855"/>
      <c r="J2006" s="855"/>
      <c r="K2006" s="857"/>
      <c r="L2006" s="858"/>
      <c r="M2006" s="859"/>
    </row>
    <row r="2007" spans="3:13" x14ac:dyDescent="0.3">
      <c r="C2007" s="852"/>
      <c r="D2007" s="853"/>
      <c r="E2007" s="854"/>
      <c r="F2007" s="854"/>
      <c r="G2007" s="855"/>
      <c r="H2007" s="856"/>
      <c r="I2007" s="855"/>
      <c r="J2007" s="855"/>
      <c r="K2007" s="857"/>
      <c r="L2007" s="858"/>
      <c r="M2007" s="859"/>
    </row>
    <row r="2008" spans="3:13" x14ac:dyDescent="0.3">
      <c r="C2008" s="852"/>
      <c r="D2008" s="853"/>
      <c r="E2008" s="854"/>
      <c r="F2008" s="854"/>
      <c r="G2008" s="855"/>
      <c r="H2008" s="856"/>
      <c r="I2008" s="855"/>
      <c r="J2008" s="855"/>
      <c r="K2008" s="857"/>
      <c r="L2008" s="858"/>
      <c r="M2008" s="859"/>
    </row>
    <row r="2009" spans="3:13" x14ac:dyDescent="0.3">
      <c r="C2009" s="852"/>
      <c r="D2009" s="853"/>
      <c r="E2009" s="854"/>
      <c r="F2009" s="854"/>
      <c r="G2009" s="855"/>
      <c r="H2009" s="856"/>
      <c r="I2009" s="855"/>
      <c r="J2009" s="855"/>
      <c r="K2009" s="857"/>
      <c r="L2009" s="858"/>
      <c r="M2009" s="859"/>
    </row>
    <row r="2010" spans="3:13" x14ac:dyDescent="0.3">
      <c r="C2010" s="852"/>
      <c r="D2010" s="853"/>
      <c r="E2010" s="854"/>
      <c r="F2010" s="854"/>
      <c r="G2010" s="855"/>
      <c r="H2010" s="856"/>
      <c r="I2010" s="855"/>
      <c r="J2010" s="855"/>
      <c r="K2010" s="857"/>
      <c r="L2010" s="858"/>
      <c r="M2010" s="859"/>
    </row>
    <row r="2011" spans="3:13" x14ac:dyDescent="0.3">
      <c r="C2011" s="852"/>
      <c r="D2011" s="853"/>
      <c r="E2011" s="854"/>
      <c r="F2011" s="854"/>
      <c r="G2011" s="855"/>
      <c r="H2011" s="856"/>
      <c r="I2011" s="855"/>
      <c r="J2011" s="855"/>
      <c r="K2011" s="857"/>
      <c r="L2011" s="858"/>
      <c r="M2011" s="859"/>
    </row>
    <row r="2012" spans="3:13" x14ac:dyDescent="0.3">
      <c r="C2012" s="852"/>
      <c r="D2012" s="853"/>
      <c r="E2012" s="854"/>
      <c r="F2012" s="854"/>
      <c r="G2012" s="855"/>
      <c r="H2012" s="856"/>
      <c r="I2012" s="855"/>
      <c r="J2012" s="855"/>
      <c r="K2012" s="857"/>
      <c r="L2012" s="858"/>
      <c r="M2012" s="859"/>
    </row>
    <row r="2013" spans="3:13" x14ac:dyDescent="0.3">
      <c r="C2013" s="852"/>
      <c r="D2013" s="853"/>
      <c r="E2013" s="854"/>
      <c r="F2013" s="854"/>
      <c r="G2013" s="855"/>
      <c r="H2013" s="856"/>
      <c r="I2013" s="855"/>
      <c r="J2013" s="855"/>
      <c r="K2013" s="857"/>
      <c r="L2013" s="858"/>
      <c r="M2013" s="859"/>
    </row>
    <row r="2014" spans="3:13" x14ac:dyDescent="0.3">
      <c r="C2014" s="852"/>
      <c r="D2014" s="853"/>
      <c r="E2014" s="854"/>
      <c r="F2014" s="854"/>
      <c r="G2014" s="855"/>
      <c r="H2014" s="856"/>
      <c r="I2014" s="855"/>
      <c r="J2014" s="855"/>
      <c r="K2014" s="857"/>
      <c r="L2014" s="858"/>
      <c r="M2014" s="859"/>
    </row>
    <row r="2015" spans="3:13" x14ac:dyDescent="0.3">
      <c r="C2015" s="852"/>
      <c r="D2015" s="853"/>
      <c r="E2015" s="854"/>
      <c r="F2015" s="854"/>
      <c r="G2015" s="855"/>
      <c r="H2015" s="856"/>
      <c r="I2015" s="855"/>
      <c r="J2015" s="855"/>
      <c r="K2015" s="857"/>
      <c r="L2015" s="858"/>
      <c r="M2015" s="859"/>
    </row>
    <row r="2016" spans="3:13" x14ac:dyDescent="0.3">
      <c r="C2016" s="852"/>
      <c r="D2016" s="853"/>
      <c r="E2016" s="854"/>
      <c r="F2016" s="854"/>
      <c r="G2016" s="855"/>
      <c r="H2016" s="856"/>
      <c r="I2016" s="855"/>
      <c r="J2016" s="855"/>
      <c r="K2016" s="857"/>
      <c r="L2016" s="858"/>
      <c r="M2016" s="859"/>
    </row>
    <row r="2017" spans="3:13" x14ac:dyDescent="0.3">
      <c r="C2017" s="852"/>
      <c r="D2017" s="853"/>
      <c r="E2017" s="854"/>
      <c r="F2017" s="854"/>
      <c r="G2017" s="855"/>
      <c r="H2017" s="856"/>
      <c r="I2017" s="855"/>
      <c r="J2017" s="855"/>
      <c r="K2017" s="857"/>
      <c r="L2017" s="858"/>
      <c r="M2017" s="859"/>
    </row>
    <row r="2018" spans="3:13" x14ac:dyDescent="0.3">
      <c r="C2018" s="852"/>
      <c r="D2018" s="853"/>
      <c r="E2018" s="854"/>
      <c r="F2018" s="854"/>
      <c r="G2018" s="855"/>
      <c r="H2018" s="856"/>
      <c r="I2018" s="855"/>
      <c r="J2018" s="855"/>
      <c r="K2018" s="857"/>
      <c r="L2018" s="858"/>
      <c r="M2018" s="859"/>
    </row>
    <row r="2019" spans="3:13" x14ac:dyDescent="0.3">
      <c r="C2019" s="852"/>
      <c r="D2019" s="853"/>
      <c r="E2019" s="854"/>
      <c r="F2019" s="854"/>
      <c r="G2019" s="855"/>
      <c r="H2019" s="856"/>
      <c r="I2019" s="855"/>
      <c r="J2019" s="855"/>
      <c r="K2019" s="857"/>
      <c r="L2019" s="858"/>
      <c r="M2019" s="859"/>
    </row>
    <row r="2020" spans="3:13" x14ac:dyDescent="0.3">
      <c r="C2020" s="852"/>
      <c r="D2020" s="853"/>
      <c r="E2020" s="854"/>
      <c r="F2020" s="854"/>
      <c r="G2020" s="855"/>
      <c r="H2020" s="856"/>
      <c r="I2020" s="855"/>
      <c r="J2020" s="855"/>
      <c r="K2020" s="857"/>
      <c r="L2020" s="858"/>
      <c r="M2020" s="859"/>
    </row>
    <row r="2021" spans="3:13" x14ac:dyDescent="0.3">
      <c r="C2021" s="852"/>
      <c r="D2021" s="853"/>
      <c r="E2021" s="854"/>
      <c r="F2021" s="854"/>
      <c r="G2021" s="855"/>
      <c r="H2021" s="856"/>
      <c r="I2021" s="855"/>
      <c r="J2021" s="855"/>
      <c r="K2021" s="857"/>
      <c r="L2021" s="858"/>
      <c r="M2021" s="859"/>
    </row>
    <row r="2022" spans="3:13" x14ac:dyDescent="0.3">
      <c r="C2022" s="852"/>
      <c r="D2022" s="853"/>
      <c r="E2022" s="854"/>
      <c r="F2022" s="854"/>
      <c r="G2022" s="855"/>
      <c r="H2022" s="856"/>
      <c r="I2022" s="855"/>
      <c r="J2022" s="855"/>
      <c r="K2022" s="857"/>
      <c r="L2022" s="858"/>
      <c r="M2022" s="859"/>
    </row>
    <row r="2023" spans="3:13" x14ac:dyDescent="0.3">
      <c r="C2023" s="852"/>
      <c r="D2023" s="853"/>
      <c r="E2023" s="854"/>
      <c r="F2023" s="854"/>
      <c r="G2023" s="855"/>
      <c r="H2023" s="856"/>
      <c r="I2023" s="855"/>
      <c r="J2023" s="855"/>
      <c r="K2023" s="857"/>
      <c r="L2023" s="858"/>
      <c r="M2023" s="859"/>
    </row>
    <row r="2024" spans="3:13" x14ac:dyDescent="0.3">
      <c r="C2024" s="852"/>
      <c r="D2024" s="853"/>
      <c r="E2024" s="854"/>
      <c r="F2024" s="854"/>
      <c r="G2024" s="855"/>
      <c r="H2024" s="856"/>
      <c r="I2024" s="855"/>
      <c r="J2024" s="855"/>
      <c r="K2024" s="857"/>
      <c r="L2024" s="858"/>
      <c r="M2024" s="859"/>
    </row>
    <row r="2025" spans="3:13" x14ac:dyDescent="0.3">
      <c r="C2025" s="852"/>
      <c r="D2025" s="853"/>
      <c r="E2025" s="854"/>
      <c r="F2025" s="854"/>
      <c r="G2025" s="855"/>
      <c r="H2025" s="856"/>
      <c r="I2025" s="855"/>
      <c r="J2025" s="855"/>
      <c r="K2025" s="857"/>
      <c r="L2025" s="858"/>
      <c r="M2025" s="859"/>
    </row>
    <row r="2026" spans="3:13" x14ac:dyDescent="0.3">
      <c r="C2026" s="852"/>
      <c r="D2026" s="853"/>
      <c r="E2026" s="854"/>
      <c r="F2026" s="854"/>
      <c r="G2026" s="855"/>
      <c r="H2026" s="856"/>
      <c r="I2026" s="855"/>
      <c r="J2026" s="855"/>
      <c r="K2026" s="857"/>
      <c r="L2026" s="858"/>
      <c r="M2026" s="859"/>
    </row>
    <row r="2027" spans="3:13" x14ac:dyDescent="0.3">
      <c r="C2027" s="852"/>
      <c r="D2027" s="853"/>
      <c r="E2027" s="854"/>
      <c r="F2027" s="854"/>
      <c r="G2027" s="855"/>
      <c r="H2027" s="856"/>
      <c r="I2027" s="855"/>
      <c r="J2027" s="855"/>
      <c r="K2027" s="857"/>
      <c r="L2027" s="858"/>
      <c r="M2027" s="859"/>
    </row>
    <row r="2028" spans="3:13" x14ac:dyDescent="0.3">
      <c r="C2028" s="852"/>
      <c r="D2028" s="853"/>
      <c r="E2028" s="854"/>
      <c r="F2028" s="854"/>
      <c r="G2028" s="855"/>
      <c r="H2028" s="856"/>
      <c r="I2028" s="855"/>
      <c r="J2028" s="855"/>
      <c r="K2028" s="857"/>
      <c r="L2028" s="858"/>
      <c r="M2028" s="859"/>
    </row>
    <row r="2029" spans="3:13" x14ac:dyDescent="0.3">
      <c r="C2029" s="852"/>
      <c r="D2029" s="853"/>
      <c r="E2029" s="854"/>
      <c r="F2029" s="854"/>
      <c r="G2029" s="855"/>
      <c r="H2029" s="856"/>
      <c r="I2029" s="855"/>
      <c r="J2029" s="855"/>
      <c r="K2029" s="857"/>
      <c r="L2029" s="858"/>
      <c r="M2029" s="859"/>
    </row>
    <row r="2030" spans="3:13" x14ac:dyDescent="0.3">
      <c r="C2030" s="852"/>
      <c r="D2030" s="853"/>
      <c r="E2030" s="854"/>
      <c r="F2030" s="854"/>
      <c r="G2030" s="855"/>
      <c r="H2030" s="856"/>
      <c r="I2030" s="855"/>
      <c r="J2030" s="855"/>
      <c r="K2030" s="857"/>
      <c r="L2030" s="858"/>
      <c r="M2030" s="859"/>
    </row>
    <row r="2031" spans="3:13" x14ac:dyDescent="0.3">
      <c r="C2031" s="852"/>
      <c r="D2031" s="853"/>
      <c r="E2031" s="854"/>
      <c r="F2031" s="854"/>
      <c r="G2031" s="855"/>
      <c r="H2031" s="856"/>
      <c r="I2031" s="855"/>
      <c r="J2031" s="855"/>
      <c r="K2031" s="857"/>
      <c r="L2031" s="858"/>
      <c r="M2031" s="859"/>
    </row>
    <row r="2032" spans="3:13" x14ac:dyDescent="0.3">
      <c r="C2032" s="852"/>
      <c r="D2032" s="853"/>
      <c r="E2032" s="854"/>
      <c r="F2032" s="854"/>
      <c r="G2032" s="855"/>
      <c r="H2032" s="856"/>
      <c r="I2032" s="855"/>
      <c r="J2032" s="855"/>
      <c r="K2032" s="857"/>
      <c r="L2032" s="858"/>
      <c r="M2032" s="859"/>
    </row>
    <row r="2033" spans="3:13" x14ac:dyDescent="0.3">
      <c r="C2033" s="852"/>
      <c r="D2033" s="853"/>
      <c r="E2033" s="854"/>
      <c r="F2033" s="854"/>
      <c r="G2033" s="855"/>
      <c r="H2033" s="856"/>
      <c r="I2033" s="855"/>
      <c r="J2033" s="855"/>
      <c r="K2033" s="857"/>
      <c r="L2033" s="858"/>
      <c r="M2033" s="859"/>
    </row>
    <row r="2034" spans="3:13" x14ac:dyDescent="0.3">
      <c r="C2034" s="852"/>
      <c r="D2034" s="853"/>
      <c r="E2034" s="854"/>
      <c r="F2034" s="854"/>
      <c r="G2034" s="855"/>
      <c r="H2034" s="856"/>
      <c r="I2034" s="855"/>
      <c r="J2034" s="855"/>
      <c r="K2034" s="857"/>
      <c r="L2034" s="858"/>
      <c r="M2034" s="859"/>
    </row>
    <row r="2035" spans="3:13" x14ac:dyDescent="0.3">
      <c r="C2035" s="852"/>
      <c r="D2035" s="853"/>
      <c r="E2035" s="854"/>
      <c r="F2035" s="854"/>
      <c r="G2035" s="855"/>
      <c r="H2035" s="856"/>
      <c r="I2035" s="855"/>
      <c r="J2035" s="855"/>
      <c r="K2035" s="857"/>
      <c r="L2035" s="858"/>
      <c r="M2035" s="859"/>
    </row>
    <row r="2036" spans="3:13" x14ac:dyDescent="0.3">
      <c r="C2036" s="852"/>
      <c r="D2036" s="853"/>
      <c r="E2036" s="854"/>
      <c r="F2036" s="854"/>
      <c r="G2036" s="855"/>
      <c r="H2036" s="856"/>
      <c r="I2036" s="855"/>
      <c r="J2036" s="855"/>
      <c r="K2036" s="857"/>
      <c r="L2036" s="858"/>
      <c r="M2036" s="859"/>
    </row>
    <row r="2037" spans="3:13" x14ac:dyDescent="0.3">
      <c r="C2037" s="852"/>
      <c r="D2037" s="853"/>
      <c r="E2037" s="854"/>
      <c r="F2037" s="854"/>
      <c r="G2037" s="855"/>
      <c r="H2037" s="856"/>
      <c r="I2037" s="855"/>
      <c r="J2037" s="855"/>
      <c r="K2037" s="857"/>
      <c r="L2037" s="858"/>
      <c r="M2037" s="859"/>
    </row>
    <row r="2038" spans="3:13" x14ac:dyDescent="0.3">
      <c r="C2038" s="852"/>
      <c r="D2038" s="853"/>
      <c r="E2038" s="854"/>
      <c r="F2038" s="854"/>
      <c r="G2038" s="855"/>
      <c r="H2038" s="856"/>
      <c r="I2038" s="855"/>
      <c r="J2038" s="855"/>
      <c r="K2038" s="857"/>
      <c r="L2038" s="858"/>
      <c r="M2038" s="859"/>
    </row>
    <row r="2039" spans="3:13" x14ac:dyDescent="0.3">
      <c r="C2039" s="852"/>
      <c r="D2039" s="853"/>
      <c r="E2039" s="854"/>
      <c r="F2039" s="854"/>
      <c r="G2039" s="855"/>
      <c r="H2039" s="856"/>
      <c r="I2039" s="855"/>
      <c r="J2039" s="855"/>
      <c r="K2039" s="857"/>
      <c r="L2039" s="858"/>
      <c r="M2039" s="859"/>
    </row>
    <row r="2040" spans="3:13" x14ac:dyDescent="0.3">
      <c r="C2040" s="852"/>
      <c r="D2040" s="853"/>
      <c r="E2040" s="854"/>
      <c r="F2040" s="854"/>
      <c r="G2040" s="855"/>
      <c r="H2040" s="856"/>
      <c r="I2040" s="855"/>
      <c r="J2040" s="855"/>
      <c r="K2040" s="857"/>
      <c r="L2040" s="858"/>
      <c r="M2040" s="859"/>
    </row>
    <row r="2041" spans="3:13" x14ac:dyDescent="0.3">
      <c r="C2041" s="852"/>
      <c r="D2041" s="853"/>
      <c r="E2041" s="854"/>
      <c r="F2041" s="854"/>
      <c r="G2041" s="855"/>
      <c r="H2041" s="856"/>
      <c r="I2041" s="855"/>
      <c r="J2041" s="855"/>
      <c r="K2041" s="857"/>
      <c r="L2041" s="858"/>
      <c r="M2041" s="859"/>
    </row>
    <row r="2042" spans="3:13" x14ac:dyDescent="0.3">
      <c r="C2042" s="852"/>
      <c r="D2042" s="853"/>
      <c r="E2042" s="854"/>
      <c r="F2042" s="854"/>
      <c r="G2042" s="855"/>
      <c r="H2042" s="856"/>
      <c r="I2042" s="855"/>
      <c r="J2042" s="855"/>
      <c r="K2042" s="857"/>
      <c r="L2042" s="858"/>
      <c r="M2042" s="859"/>
    </row>
    <row r="2043" spans="3:13" x14ac:dyDescent="0.3">
      <c r="C2043" s="852"/>
      <c r="D2043" s="853"/>
      <c r="E2043" s="854"/>
      <c r="F2043" s="854"/>
      <c r="G2043" s="855"/>
      <c r="H2043" s="856"/>
      <c r="I2043" s="855"/>
      <c r="J2043" s="855"/>
      <c r="K2043" s="857"/>
      <c r="L2043" s="858"/>
      <c r="M2043" s="859"/>
    </row>
    <row r="2044" spans="3:13" x14ac:dyDescent="0.3">
      <c r="C2044" s="852"/>
      <c r="D2044" s="853"/>
      <c r="E2044" s="854"/>
      <c r="F2044" s="854"/>
      <c r="G2044" s="855"/>
      <c r="H2044" s="856"/>
      <c r="I2044" s="855"/>
      <c r="J2044" s="855"/>
      <c r="K2044" s="857"/>
      <c r="L2044" s="858"/>
      <c r="M2044" s="859"/>
    </row>
    <row r="2045" spans="3:13" x14ac:dyDescent="0.3">
      <c r="C2045" s="852"/>
      <c r="D2045" s="853"/>
      <c r="E2045" s="854"/>
      <c r="F2045" s="854"/>
      <c r="G2045" s="855"/>
      <c r="H2045" s="856"/>
      <c r="I2045" s="855"/>
      <c r="J2045" s="855"/>
      <c r="K2045" s="857"/>
      <c r="L2045" s="858"/>
      <c r="M2045" s="859"/>
    </row>
    <row r="2046" spans="3:13" x14ac:dyDescent="0.3">
      <c r="C2046" s="852"/>
      <c r="D2046" s="853"/>
      <c r="E2046" s="854"/>
      <c r="F2046" s="854"/>
      <c r="G2046" s="855"/>
      <c r="H2046" s="856"/>
      <c r="I2046" s="855"/>
      <c r="J2046" s="855"/>
      <c r="K2046" s="857"/>
      <c r="L2046" s="858"/>
      <c r="M2046" s="859"/>
    </row>
    <row r="2047" spans="3:13" x14ac:dyDescent="0.3">
      <c r="C2047" s="852"/>
      <c r="D2047" s="853"/>
      <c r="E2047" s="854"/>
      <c r="F2047" s="854"/>
      <c r="G2047" s="855"/>
      <c r="H2047" s="856"/>
      <c r="I2047" s="855"/>
      <c r="J2047" s="855"/>
      <c r="K2047" s="857"/>
      <c r="L2047" s="858"/>
      <c r="M2047" s="859"/>
    </row>
    <row r="2048" spans="3:13" x14ac:dyDescent="0.3">
      <c r="C2048" s="852"/>
      <c r="D2048" s="853"/>
      <c r="E2048" s="854"/>
      <c r="F2048" s="854"/>
      <c r="G2048" s="855"/>
      <c r="H2048" s="856"/>
      <c r="I2048" s="855"/>
      <c r="J2048" s="855"/>
      <c r="K2048" s="857"/>
      <c r="L2048" s="858"/>
      <c r="M2048" s="859"/>
    </row>
    <row r="2049" spans="3:13" x14ac:dyDescent="0.3">
      <c r="C2049" s="852"/>
      <c r="D2049" s="853"/>
      <c r="E2049" s="854"/>
      <c r="F2049" s="854"/>
      <c r="G2049" s="855"/>
      <c r="H2049" s="856"/>
      <c r="I2049" s="855"/>
      <c r="J2049" s="855"/>
      <c r="K2049" s="857"/>
      <c r="L2049" s="858"/>
      <c r="M2049" s="859"/>
    </row>
    <row r="2050" spans="3:13" x14ac:dyDescent="0.3">
      <c r="C2050" s="852"/>
      <c r="D2050" s="853"/>
      <c r="E2050" s="854"/>
      <c r="F2050" s="854"/>
      <c r="G2050" s="855"/>
      <c r="H2050" s="856"/>
      <c r="I2050" s="855"/>
      <c r="J2050" s="855"/>
      <c r="K2050" s="857"/>
      <c r="L2050" s="858"/>
      <c r="M2050" s="859"/>
    </row>
    <row r="2051" spans="3:13" x14ac:dyDescent="0.3">
      <c r="C2051" s="852"/>
      <c r="D2051" s="853"/>
      <c r="E2051" s="854"/>
      <c r="F2051" s="854"/>
      <c r="G2051" s="855"/>
      <c r="H2051" s="856"/>
      <c r="I2051" s="855"/>
      <c r="J2051" s="855"/>
      <c r="K2051" s="857"/>
      <c r="L2051" s="858"/>
      <c r="M2051" s="859"/>
    </row>
    <row r="2052" spans="3:13" x14ac:dyDescent="0.3">
      <c r="C2052" s="852"/>
      <c r="D2052" s="853"/>
      <c r="E2052" s="854"/>
      <c r="F2052" s="854"/>
      <c r="G2052" s="855"/>
      <c r="H2052" s="856"/>
      <c r="I2052" s="855"/>
      <c r="J2052" s="855"/>
      <c r="K2052" s="857"/>
      <c r="L2052" s="858"/>
      <c r="M2052" s="859"/>
    </row>
    <row r="2053" spans="3:13" x14ac:dyDescent="0.3">
      <c r="C2053" s="852"/>
      <c r="D2053" s="853"/>
      <c r="E2053" s="854"/>
      <c r="F2053" s="854"/>
      <c r="G2053" s="855"/>
      <c r="H2053" s="856"/>
      <c r="I2053" s="855"/>
      <c r="J2053" s="855"/>
      <c r="K2053" s="857"/>
      <c r="L2053" s="858"/>
      <c r="M2053" s="859"/>
    </row>
    <row r="2054" spans="3:13" x14ac:dyDescent="0.3">
      <c r="C2054" s="852"/>
      <c r="D2054" s="853"/>
      <c r="E2054" s="854"/>
      <c r="F2054" s="854"/>
      <c r="G2054" s="855"/>
      <c r="H2054" s="856"/>
      <c r="I2054" s="855"/>
      <c r="J2054" s="855"/>
      <c r="K2054" s="857"/>
      <c r="L2054" s="858"/>
      <c r="M2054" s="859"/>
    </row>
    <row r="2055" spans="3:13" x14ac:dyDescent="0.3">
      <c r="C2055" s="852"/>
      <c r="D2055" s="853"/>
      <c r="E2055" s="854"/>
      <c r="F2055" s="854"/>
      <c r="G2055" s="855"/>
      <c r="H2055" s="856"/>
      <c r="I2055" s="855"/>
      <c r="J2055" s="855"/>
      <c r="K2055" s="857"/>
      <c r="L2055" s="858"/>
      <c r="M2055" s="859"/>
    </row>
    <row r="2056" spans="3:13" x14ac:dyDescent="0.3">
      <c r="C2056" s="852"/>
      <c r="D2056" s="853"/>
      <c r="E2056" s="854"/>
      <c r="F2056" s="854"/>
      <c r="G2056" s="855"/>
      <c r="H2056" s="856"/>
      <c r="I2056" s="855"/>
      <c r="J2056" s="855"/>
      <c r="K2056" s="857"/>
      <c r="L2056" s="858"/>
      <c r="M2056" s="859"/>
    </row>
    <row r="2057" spans="3:13" x14ac:dyDescent="0.3">
      <c r="C2057" s="852"/>
      <c r="D2057" s="853"/>
      <c r="E2057" s="854"/>
      <c r="F2057" s="854"/>
      <c r="G2057" s="855"/>
      <c r="H2057" s="856"/>
      <c r="I2057" s="855"/>
      <c r="J2057" s="855"/>
      <c r="K2057" s="857"/>
      <c r="L2057" s="858"/>
      <c r="M2057" s="859"/>
    </row>
    <row r="2058" spans="3:13" x14ac:dyDescent="0.3">
      <c r="C2058" s="852"/>
      <c r="D2058" s="853"/>
      <c r="E2058" s="854"/>
      <c r="F2058" s="854"/>
      <c r="G2058" s="855"/>
      <c r="H2058" s="856"/>
      <c r="I2058" s="855"/>
      <c r="J2058" s="855"/>
      <c r="K2058" s="857"/>
      <c r="L2058" s="858"/>
      <c r="M2058" s="859"/>
    </row>
    <row r="2059" spans="3:13" x14ac:dyDescent="0.3">
      <c r="C2059" s="852"/>
      <c r="D2059" s="853"/>
      <c r="E2059" s="854"/>
      <c r="F2059" s="854"/>
      <c r="G2059" s="855"/>
      <c r="H2059" s="856"/>
      <c r="I2059" s="855"/>
      <c r="J2059" s="855"/>
      <c r="K2059" s="857"/>
      <c r="L2059" s="858"/>
      <c r="M2059" s="859"/>
    </row>
    <row r="2060" spans="3:13" x14ac:dyDescent="0.3">
      <c r="C2060" s="852"/>
      <c r="D2060" s="853"/>
      <c r="E2060" s="854"/>
      <c r="F2060" s="854"/>
      <c r="G2060" s="855"/>
      <c r="H2060" s="856"/>
      <c r="I2060" s="855"/>
      <c r="J2060" s="855"/>
      <c r="K2060" s="857"/>
      <c r="L2060" s="858"/>
      <c r="M2060" s="859"/>
    </row>
    <row r="2061" spans="3:13" x14ac:dyDescent="0.3">
      <c r="C2061" s="852"/>
      <c r="D2061" s="853"/>
      <c r="E2061" s="854"/>
      <c r="F2061" s="854"/>
      <c r="G2061" s="855"/>
      <c r="H2061" s="856"/>
      <c r="I2061" s="855"/>
      <c r="J2061" s="855"/>
      <c r="K2061" s="857"/>
      <c r="L2061" s="858"/>
      <c r="M2061" s="859"/>
    </row>
    <row r="2062" spans="3:13" x14ac:dyDescent="0.3">
      <c r="C2062" s="852"/>
      <c r="D2062" s="853"/>
      <c r="E2062" s="854"/>
      <c r="F2062" s="854"/>
      <c r="G2062" s="855"/>
      <c r="H2062" s="856"/>
      <c r="I2062" s="855"/>
      <c r="J2062" s="855"/>
      <c r="K2062" s="857"/>
      <c r="L2062" s="858"/>
      <c r="M2062" s="859"/>
    </row>
    <row r="2063" spans="3:13" x14ac:dyDescent="0.3">
      <c r="C2063" s="852"/>
      <c r="D2063" s="853"/>
      <c r="E2063" s="854"/>
      <c r="F2063" s="854"/>
      <c r="G2063" s="855"/>
      <c r="H2063" s="856"/>
      <c r="I2063" s="855"/>
      <c r="J2063" s="855"/>
      <c r="K2063" s="857"/>
      <c r="L2063" s="858"/>
      <c r="M2063" s="859"/>
    </row>
    <row r="2064" spans="3:13" x14ac:dyDescent="0.3">
      <c r="C2064" s="852"/>
      <c r="D2064" s="853"/>
      <c r="E2064" s="854"/>
      <c r="F2064" s="854"/>
      <c r="G2064" s="855"/>
      <c r="H2064" s="856"/>
      <c r="I2064" s="855"/>
      <c r="J2064" s="855"/>
      <c r="K2064" s="857"/>
      <c r="L2064" s="858"/>
      <c r="M2064" s="859"/>
    </row>
    <row r="2065" spans="3:13" x14ac:dyDescent="0.3">
      <c r="C2065" s="852"/>
      <c r="D2065" s="853"/>
      <c r="E2065" s="854"/>
      <c r="F2065" s="854"/>
      <c r="G2065" s="855"/>
      <c r="H2065" s="856"/>
      <c r="I2065" s="855"/>
      <c r="J2065" s="855"/>
      <c r="K2065" s="857"/>
      <c r="L2065" s="858"/>
      <c r="M2065" s="859"/>
    </row>
    <row r="2066" spans="3:13" x14ac:dyDescent="0.3">
      <c r="C2066" s="852"/>
      <c r="D2066" s="853"/>
      <c r="E2066" s="854"/>
      <c r="F2066" s="854"/>
      <c r="G2066" s="855"/>
      <c r="H2066" s="856"/>
      <c r="I2066" s="855"/>
      <c r="J2066" s="855"/>
      <c r="K2066" s="857"/>
      <c r="L2066" s="858"/>
      <c r="M2066" s="859"/>
    </row>
    <row r="2067" spans="3:13" x14ac:dyDescent="0.3">
      <c r="C2067" s="852"/>
      <c r="D2067" s="853"/>
      <c r="E2067" s="854"/>
      <c r="F2067" s="854"/>
      <c r="G2067" s="855"/>
      <c r="H2067" s="856"/>
      <c r="I2067" s="855"/>
      <c r="J2067" s="855"/>
      <c r="K2067" s="857"/>
      <c r="L2067" s="858"/>
      <c r="M2067" s="859"/>
    </row>
    <row r="2068" spans="3:13" x14ac:dyDescent="0.3">
      <c r="C2068" s="852"/>
      <c r="D2068" s="853"/>
      <c r="E2068" s="854"/>
      <c r="F2068" s="854"/>
      <c r="G2068" s="855"/>
      <c r="H2068" s="856"/>
      <c r="I2068" s="855"/>
      <c r="J2068" s="855"/>
      <c r="K2068" s="857"/>
      <c r="L2068" s="858"/>
      <c r="M2068" s="859"/>
    </row>
    <row r="2069" spans="3:13" x14ac:dyDescent="0.3">
      <c r="C2069" s="852"/>
      <c r="D2069" s="853"/>
      <c r="E2069" s="854"/>
      <c r="F2069" s="854"/>
      <c r="G2069" s="855"/>
      <c r="H2069" s="856"/>
      <c r="I2069" s="855"/>
      <c r="J2069" s="855"/>
      <c r="K2069" s="857"/>
      <c r="L2069" s="858"/>
      <c r="M2069" s="859"/>
    </row>
    <row r="2070" spans="3:13" x14ac:dyDescent="0.3">
      <c r="C2070" s="852"/>
      <c r="D2070" s="853"/>
      <c r="E2070" s="854"/>
      <c r="F2070" s="854"/>
      <c r="G2070" s="855"/>
      <c r="H2070" s="856"/>
      <c r="I2070" s="855"/>
      <c r="J2070" s="855"/>
      <c r="K2070" s="857"/>
      <c r="L2070" s="858"/>
      <c r="M2070" s="859"/>
    </row>
    <row r="2071" spans="3:13" x14ac:dyDescent="0.3">
      <c r="C2071" s="852"/>
      <c r="D2071" s="853"/>
      <c r="E2071" s="854"/>
      <c r="F2071" s="854"/>
      <c r="G2071" s="855"/>
      <c r="H2071" s="856"/>
      <c r="I2071" s="855"/>
      <c r="J2071" s="855"/>
      <c r="K2071" s="857"/>
      <c r="L2071" s="858"/>
      <c r="M2071" s="859"/>
    </row>
    <row r="2072" spans="3:13" x14ac:dyDescent="0.3">
      <c r="C2072" s="852"/>
      <c r="D2072" s="853"/>
      <c r="E2072" s="854"/>
      <c r="F2072" s="854"/>
      <c r="G2072" s="855"/>
      <c r="H2072" s="856"/>
      <c r="I2072" s="855"/>
      <c r="J2072" s="855"/>
      <c r="K2072" s="857"/>
      <c r="L2072" s="858"/>
      <c r="M2072" s="859"/>
    </row>
    <row r="2073" spans="3:13" x14ac:dyDescent="0.3">
      <c r="C2073" s="852"/>
      <c r="D2073" s="853"/>
      <c r="E2073" s="854"/>
      <c r="F2073" s="854"/>
      <c r="G2073" s="855"/>
      <c r="H2073" s="856"/>
      <c r="I2073" s="855"/>
      <c r="J2073" s="855"/>
      <c r="K2073" s="857"/>
      <c r="L2073" s="858"/>
      <c r="M2073" s="859"/>
    </row>
    <row r="2074" spans="3:13" x14ac:dyDescent="0.3">
      <c r="C2074" s="852"/>
      <c r="D2074" s="853"/>
      <c r="E2074" s="854"/>
      <c r="F2074" s="854"/>
      <c r="G2074" s="855"/>
      <c r="H2074" s="856"/>
      <c r="I2074" s="855"/>
      <c r="J2074" s="855"/>
      <c r="K2074" s="857"/>
      <c r="L2074" s="858"/>
      <c r="M2074" s="859"/>
    </row>
    <row r="2075" spans="3:13" x14ac:dyDescent="0.3">
      <c r="C2075" s="852"/>
      <c r="D2075" s="853"/>
      <c r="E2075" s="854"/>
      <c r="F2075" s="854"/>
      <c r="G2075" s="855"/>
      <c r="H2075" s="856"/>
      <c r="I2075" s="855"/>
      <c r="J2075" s="855"/>
      <c r="K2075" s="857"/>
      <c r="L2075" s="858"/>
      <c r="M2075" s="859"/>
    </row>
    <row r="2076" spans="3:13" x14ac:dyDescent="0.3">
      <c r="C2076" s="852"/>
      <c r="D2076" s="853"/>
      <c r="E2076" s="854"/>
      <c r="F2076" s="854"/>
      <c r="G2076" s="855"/>
      <c r="H2076" s="856"/>
      <c r="I2076" s="855"/>
      <c r="J2076" s="855"/>
      <c r="K2076" s="857"/>
      <c r="L2076" s="858"/>
      <c r="M2076" s="859"/>
    </row>
    <row r="2077" spans="3:13" x14ac:dyDescent="0.3">
      <c r="C2077" s="852"/>
      <c r="D2077" s="853"/>
      <c r="E2077" s="854"/>
      <c r="F2077" s="854"/>
      <c r="G2077" s="855"/>
      <c r="H2077" s="856"/>
      <c r="I2077" s="855"/>
      <c r="J2077" s="855"/>
      <c r="K2077" s="857"/>
      <c r="L2077" s="858"/>
      <c r="M2077" s="859"/>
    </row>
    <row r="2078" spans="3:13" x14ac:dyDescent="0.3">
      <c r="C2078" s="852"/>
      <c r="D2078" s="853"/>
      <c r="E2078" s="854"/>
      <c r="F2078" s="854"/>
      <c r="G2078" s="855"/>
      <c r="H2078" s="856"/>
      <c r="I2078" s="855"/>
      <c r="J2078" s="855"/>
      <c r="K2078" s="857"/>
      <c r="L2078" s="858"/>
      <c r="M2078" s="859"/>
    </row>
    <row r="2079" spans="3:13" x14ac:dyDescent="0.3">
      <c r="C2079" s="852"/>
      <c r="D2079" s="853"/>
      <c r="E2079" s="854"/>
      <c r="F2079" s="854"/>
      <c r="G2079" s="855"/>
      <c r="H2079" s="856"/>
      <c r="I2079" s="855"/>
      <c r="J2079" s="855"/>
      <c r="K2079" s="857"/>
      <c r="L2079" s="858"/>
      <c r="M2079" s="859"/>
    </row>
    <row r="2080" spans="3:13" x14ac:dyDescent="0.3">
      <c r="C2080" s="852"/>
      <c r="D2080" s="853"/>
      <c r="E2080" s="854"/>
      <c r="F2080" s="854"/>
      <c r="G2080" s="855"/>
      <c r="H2080" s="856"/>
      <c r="I2080" s="855"/>
      <c r="J2080" s="855"/>
      <c r="K2080" s="857"/>
      <c r="L2080" s="858"/>
      <c r="M2080" s="859"/>
    </row>
    <row r="2081" spans="3:13" x14ac:dyDescent="0.3">
      <c r="C2081" s="852"/>
      <c r="D2081" s="853"/>
      <c r="E2081" s="854"/>
      <c r="F2081" s="854"/>
      <c r="G2081" s="855"/>
      <c r="H2081" s="856"/>
      <c r="I2081" s="855"/>
      <c r="J2081" s="855"/>
      <c r="K2081" s="857"/>
      <c r="L2081" s="858"/>
      <c r="M2081" s="859"/>
    </row>
    <row r="2082" spans="3:13" x14ac:dyDescent="0.3">
      <c r="C2082" s="852"/>
      <c r="D2082" s="853"/>
      <c r="E2082" s="854"/>
      <c r="F2082" s="854"/>
      <c r="G2082" s="855"/>
      <c r="H2082" s="856"/>
      <c r="I2082" s="855"/>
      <c r="J2082" s="855"/>
      <c r="K2082" s="857"/>
      <c r="L2082" s="858"/>
      <c r="M2082" s="859"/>
    </row>
    <row r="2083" spans="3:13" x14ac:dyDescent="0.3">
      <c r="C2083" s="852"/>
      <c r="D2083" s="853"/>
      <c r="E2083" s="854"/>
      <c r="F2083" s="854"/>
      <c r="G2083" s="855"/>
      <c r="H2083" s="856"/>
      <c r="I2083" s="855"/>
      <c r="J2083" s="855"/>
      <c r="K2083" s="857"/>
      <c r="L2083" s="858"/>
      <c r="M2083" s="859"/>
    </row>
    <row r="2084" spans="3:13" x14ac:dyDescent="0.3">
      <c r="C2084" s="852"/>
      <c r="D2084" s="853"/>
      <c r="E2084" s="854"/>
      <c r="F2084" s="854"/>
      <c r="G2084" s="855"/>
      <c r="H2084" s="856"/>
      <c r="I2084" s="855"/>
      <c r="J2084" s="855"/>
      <c r="K2084" s="857"/>
      <c r="L2084" s="858"/>
      <c r="M2084" s="859"/>
    </row>
    <row r="2085" spans="3:13" x14ac:dyDescent="0.3">
      <c r="C2085" s="852"/>
      <c r="D2085" s="853"/>
      <c r="E2085" s="854"/>
      <c r="F2085" s="854"/>
      <c r="G2085" s="855"/>
      <c r="H2085" s="856"/>
      <c r="I2085" s="855"/>
      <c r="J2085" s="855"/>
      <c r="K2085" s="857"/>
      <c r="L2085" s="858"/>
      <c r="M2085" s="859"/>
    </row>
    <row r="2086" spans="3:13" x14ac:dyDescent="0.3">
      <c r="C2086" s="852"/>
      <c r="D2086" s="853"/>
      <c r="E2086" s="854"/>
      <c r="F2086" s="854"/>
      <c r="G2086" s="855"/>
      <c r="H2086" s="856"/>
      <c r="I2086" s="855"/>
      <c r="J2086" s="855"/>
      <c r="K2086" s="857"/>
      <c r="L2086" s="858"/>
      <c r="M2086" s="859"/>
    </row>
    <row r="2087" spans="3:13" x14ac:dyDescent="0.3">
      <c r="C2087" s="852"/>
      <c r="D2087" s="853"/>
      <c r="E2087" s="854"/>
      <c r="F2087" s="854"/>
      <c r="G2087" s="855"/>
      <c r="H2087" s="856"/>
      <c r="I2087" s="855"/>
      <c r="J2087" s="855"/>
      <c r="K2087" s="857"/>
      <c r="L2087" s="858"/>
      <c r="M2087" s="859"/>
    </row>
    <row r="2088" spans="3:13" x14ac:dyDescent="0.3">
      <c r="C2088" s="852"/>
      <c r="D2088" s="853"/>
      <c r="E2088" s="854"/>
      <c r="F2088" s="854"/>
      <c r="G2088" s="855"/>
      <c r="H2088" s="856"/>
      <c r="I2088" s="855"/>
      <c r="J2088" s="855"/>
      <c r="K2088" s="857"/>
      <c r="L2088" s="858"/>
      <c r="M2088" s="859"/>
    </row>
    <row r="2089" spans="3:13" x14ac:dyDescent="0.3">
      <c r="C2089" s="852"/>
      <c r="D2089" s="853"/>
      <c r="E2089" s="854"/>
      <c r="F2089" s="854"/>
      <c r="G2089" s="855"/>
      <c r="H2089" s="856"/>
      <c r="I2089" s="855"/>
      <c r="J2089" s="855"/>
      <c r="K2089" s="857"/>
      <c r="L2089" s="858"/>
      <c r="M2089" s="859"/>
    </row>
    <row r="2090" spans="3:13" x14ac:dyDescent="0.3">
      <c r="C2090" s="852"/>
      <c r="D2090" s="853"/>
      <c r="E2090" s="854"/>
      <c r="F2090" s="854"/>
      <c r="G2090" s="855"/>
      <c r="H2090" s="856"/>
      <c r="I2090" s="855"/>
      <c r="J2090" s="855"/>
      <c r="K2090" s="857"/>
      <c r="L2090" s="858"/>
      <c r="M2090" s="859"/>
    </row>
    <row r="2091" spans="3:13" x14ac:dyDescent="0.3">
      <c r="C2091" s="852"/>
      <c r="D2091" s="853"/>
      <c r="E2091" s="854"/>
      <c r="F2091" s="854"/>
      <c r="G2091" s="855"/>
      <c r="H2091" s="856"/>
      <c r="I2091" s="855"/>
      <c r="J2091" s="855"/>
      <c r="K2091" s="857"/>
      <c r="L2091" s="858"/>
      <c r="M2091" s="859"/>
    </row>
    <row r="2092" spans="3:13" x14ac:dyDescent="0.3">
      <c r="C2092" s="852"/>
      <c r="D2092" s="853"/>
      <c r="E2092" s="854"/>
      <c r="F2092" s="854"/>
      <c r="G2092" s="855"/>
      <c r="H2092" s="856"/>
      <c r="I2092" s="855"/>
      <c r="J2092" s="855"/>
      <c r="K2092" s="857"/>
      <c r="L2092" s="858"/>
      <c r="M2092" s="859"/>
    </row>
    <row r="2093" spans="3:13" x14ac:dyDescent="0.3">
      <c r="C2093" s="852"/>
      <c r="D2093" s="853"/>
      <c r="E2093" s="854"/>
      <c r="F2093" s="854"/>
      <c r="G2093" s="855"/>
      <c r="H2093" s="856"/>
      <c r="I2093" s="855"/>
      <c r="J2093" s="855"/>
      <c r="K2093" s="857"/>
      <c r="L2093" s="858"/>
      <c r="M2093" s="859"/>
    </row>
    <row r="2094" spans="3:13" x14ac:dyDescent="0.3">
      <c r="C2094" s="852"/>
      <c r="D2094" s="853"/>
      <c r="E2094" s="854"/>
      <c r="F2094" s="854"/>
      <c r="G2094" s="855"/>
      <c r="H2094" s="856"/>
      <c r="I2094" s="855"/>
      <c r="J2094" s="855"/>
      <c r="K2094" s="857"/>
      <c r="L2094" s="858"/>
      <c r="M2094" s="859"/>
    </row>
    <row r="2095" spans="3:13" x14ac:dyDescent="0.3">
      <c r="C2095" s="852"/>
      <c r="D2095" s="853"/>
      <c r="E2095" s="854"/>
      <c r="F2095" s="854"/>
      <c r="G2095" s="855"/>
      <c r="H2095" s="856"/>
      <c r="I2095" s="855"/>
      <c r="J2095" s="855"/>
      <c r="K2095" s="857"/>
      <c r="L2095" s="858"/>
      <c r="M2095" s="859"/>
    </row>
    <row r="2096" spans="3:13" x14ac:dyDescent="0.3">
      <c r="C2096" s="852"/>
      <c r="D2096" s="853"/>
      <c r="E2096" s="854"/>
      <c r="F2096" s="854"/>
      <c r="G2096" s="855"/>
      <c r="H2096" s="856"/>
      <c r="I2096" s="855"/>
      <c r="J2096" s="855"/>
      <c r="K2096" s="857"/>
      <c r="L2096" s="858"/>
      <c r="M2096" s="859"/>
    </row>
    <row r="2097" spans="3:13" x14ac:dyDescent="0.3">
      <c r="C2097" s="852"/>
      <c r="D2097" s="853"/>
      <c r="E2097" s="854"/>
      <c r="F2097" s="854"/>
      <c r="G2097" s="855"/>
      <c r="H2097" s="856"/>
      <c r="I2097" s="855"/>
      <c r="J2097" s="855"/>
      <c r="K2097" s="857"/>
      <c r="L2097" s="858"/>
      <c r="M2097" s="859"/>
    </row>
    <row r="2098" spans="3:13" x14ac:dyDescent="0.3">
      <c r="C2098" s="852"/>
      <c r="D2098" s="853"/>
      <c r="E2098" s="854"/>
      <c r="F2098" s="854"/>
      <c r="G2098" s="855"/>
      <c r="H2098" s="856"/>
      <c r="I2098" s="855"/>
      <c r="J2098" s="855"/>
      <c r="K2098" s="857"/>
      <c r="L2098" s="858"/>
      <c r="M2098" s="859"/>
    </row>
    <row r="2099" spans="3:13" x14ac:dyDescent="0.3">
      <c r="C2099" s="852"/>
      <c r="D2099" s="853"/>
      <c r="E2099" s="854"/>
      <c r="F2099" s="854"/>
      <c r="G2099" s="855"/>
      <c r="H2099" s="856"/>
      <c r="I2099" s="855"/>
      <c r="J2099" s="855"/>
      <c r="K2099" s="857"/>
      <c r="L2099" s="858"/>
      <c r="M2099" s="859"/>
    </row>
    <row r="2100" spans="3:13" x14ac:dyDescent="0.3">
      <c r="C2100" s="852"/>
      <c r="D2100" s="853"/>
      <c r="E2100" s="854"/>
      <c r="F2100" s="854"/>
      <c r="G2100" s="855"/>
      <c r="H2100" s="856"/>
      <c r="I2100" s="855"/>
      <c r="J2100" s="855"/>
      <c r="K2100" s="857"/>
      <c r="L2100" s="858"/>
      <c r="M2100" s="859"/>
    </row>
    <row r="2101" spans="3:13" x14ac:dyDescent="0.3">
      <c r="C2101" s="852"/>
      <c r="D2101" s="853"/>
      <c r="E2101" s="854"/>
      <c r="F2101" s="854"/>
      <c r="G2101" s="855"/>
      <c r="H2101" s="856"/>
      <c r="I2101" s="855"/>
      <c r="J2101" s="855"/>
      <c r="K2101" s="857"/>
      <c r="L2101" s="858"/>
      <c r="M2101" s="859"/>
    </row>
    <row r="2102" spans="3:13" x14ac:dyDescent="0.3">
      <c r="C2102" s="852"/>
      <c r="D2102" s="853"/>
      <c r="E2102" s="854"/>
      <c r="F2102" s="854"/>
      <c r="G2102" s="855"/>
      <c r="H2102" s="856"/>
      <c r="I2102" s="855"/>
      <c r="J2102" s="855"/>
      <c r="K2102" s="857"/>
      <c r="L2102" s="858"/>
      <c r="M2102" s="859"/>
    </row>
    <row r="2103" spans="3:13" x14ac:dyDescent="0.3">
      <c r="C2103" s="852"/>
      <c r="D2103" s="853"/>
      <c r="E2103" s="854"/>
      <c r="F2103" s="854"/>
      <c r="G2103" s="855"/>
      <c r="H2103" s="856"/>
      <c r="I2103" s="855"/>
      <c r="J2103" s="855"/>
      <c r="K2103" s="857"/>
      <c r="L2103" s="858"/>
      <c r="M2103" s="859"/>
    </row>
    <row r="2104" spans="3:13" x14ac:dyDescent="0.3">
      <c r="C2104" s="852"/>
      <c r="D2104" s="853"/>
      <c r="E2104" s="854"/>
      <c r="F2104" s="854"/>
      <c r="G2104" s="855"/>
      <c r="H2104" s="856"/>
      <c r="I2104" s="855"/>
      <c r="J2104" s="855"/>
      <c r="K2104" s="857"/>
      <c r="L2104" s="858"/>
      <c r="M2104" s="859"/>
    </row>
    <row r="2105" spans="3:13" x14ac:dyDescent="0.3">
      <c r="C2105" s="852"/>
      <c r="D2105" s="853"/>
      <c r="E2105" s="854"/>
      <c r="F2105" s="854"/>
      <c r="G2105" s="855"/>
      <c r="H2105" s="856"/>
      <c r="I2105" s="855"/>
      <c r="J2105" s="855"/>
      <c r="K2105" s="857"/>
      <c r="L2105" s="858"/>
      <c r="M2105" s="859"/>
    </row>
    <row r="2106" spans="3:13" x14ac:dyDescent="0.3">
      <c r="C2106" s="852"/>
      <c r="D2106" s="853"/>
      <c r="E2106" s="854"/>
      <c r="F2106" s="854"/>
      <c r="G2106" s="855"/>
      <c r="H2106" s="856"/>
      <c r="I2106" s="855"/>
      <c r="J2106" s="855"/>
      <c r="K2106" s="857"/>
      <c r="L2106" s="858"/>
      <c r="M2106" s="859"/>
    </row>
    <row r="2107" spans="3:13" x14ac:dyDescent="0.3">
      <c r="C2107" s="852"/>
      <c r="D2107" s="853"/>
      <c r="E2107" s="854"/>
      <c r="F2107" s="854"/>
      <c r="G2107" s="855"/>
      <c r="H2107" s="856"/>
      <c r="I2107" s="855"/>
      <c r="J2107" s="855"/>
      <c r="K2107" s="857"/>
      <c r="L2107" s="858"/>
      <c r="M2107" s="859"/>
    </row>
    <row r="2108" spans="3:13" x14ac:dyDescent="0.3">
      <c r="C2108" s="852"/>
      <c r="D2108" s="853"/>
      <c r="E2108" s="854"/>
      <c r="F2108" s="854"/>
      <c r="G2108" s="855"/>
      <c r="H2108" s="856"/>
      <c r="I2108" s="855"/>
      <c r="J2108" s="855"/>
      <c r="K2108" s="857"/>
      <c r="L2108" s="858"/>
      <c r="M2108" s="859"/>
    </row>
    <row r="2109" spans="3:13" x14ac:dyDescent="0.3">
      <c r="C2109" s="852"/>
      <c r="D2109" s="853"/>
      <c r="E2109" s="854"/>
      <c r="F2109" s="854"/>
      <c r="G2109" s="855"/>
      <c r="H2109" s="856"/>
      <c r="I2109" s="855"/>
      <c r="J2109" s="855"/>
      <c r="K2109" s="857"/>
      <c r="L2109" s="858"/>
      <c r="M2109" s="859"/>
    </row>
    <row r="2110" spans="3:13" x14ac:dyDescent="0.3">
      <c r="C2110" s="852"/>
      <c r="D2110" s="853"/>
      <c r="E2110" s="854"/>
      <c r="F2110" s="854"/>
      <c r="G2110" s="855"/>
      <c r="H2110" s="856"/>
      <c r="I2110" s="855"/>
      <c r="J2110" s="855"/>
      <c r="K2110" s="857"/>
      <c r="L2110" s="858"/>
      <c r="M2110" s="859"/>
    </row>
    <row r="2111" spans="3:13" x14ac:dyDescent="0.3">
      <c r="C2111" s="852"/>
      <c r="D2111" s="853"/>
      <c r="E2111" s="854"/>
      <c r="F2111" s="854"/>
      <c r="G2111" s="855"/>
      <c r="H2111" s="856"/>
      <c r="I2111" s="855"/>
      <c r="J2111" s="855"/>
      <c r="K2111" s="857"/>
      <c r="L2111" s="858"/>
      <c r="M2111" s="859"/>
    </row>
    <row r="2112" spans="3:13" x14ac:dyDescent="0.3">
      <c r="C2112" s="852"/>
      <c r="D2112" s="853"/>
      <c r="E2112" s="854"/>
      <c r="F2112" s="854"/>
      <c r="G2112" s="855"/>
      <c r="H2112" s="856"/>
      <c r="I2112" s="855"/>
      <c r="J2112" s="855"/>
      <c r="K2112" s="857"/>
      <c r="L2112" s="858"/>
      <c r="M2112" s="859"/>
    </row>
    <row r="2113" spans="3:13" x14ac:dyDescent="0.3">
      <c r="C2113" s="852"/>
      <c r="D2113" s="853"/>
      <c r="E2113" s="854"/>
      <c r="F2113" s="854"/>
      <c r="G2113" s="855"/>
      <c r="H2113" s="856"/>
      <c r="I2113" s="855"/>
      <c r="J2113" s="855"/>
      <c r="K2113" s="857"/>
      <c r="L2113" s="858"/>
      <c r="M2113" s="859"/>
    </row>
    <row r="2114" spans="3:13" x14ac:dyDescent="0.3">
      <c r="C2114" s="852"/>
      <c r="D2114" s="853"/>
      <c r="E2114" s="854"/>
      <c r="F2114" s="854"/>
      <c r="G2114" s="855"/>
      <c r="H2114" s="856"/>
      <c r="I2114" s="855"/>
      <c r="J2114" s="855"/>
      <c r="K2114" s="857"/>
      <c r="L2114" s="858"/>
      <c r="M2114" s="859"/>
    </row>
    <row r="2115" spans="3:13" x14ac:dyDescent="0.3">
      <c r="C2115" s="852"/>
      <c r="D2115" s="853"/>
      <c r="E2115" s="854"/>
      <c r="F2115" s="854"/>
      <c r="G2115" s="855"/>
      <c r="H2115" s="856"/>
      <c r="I2115" s="855"/>
      <c r="J2115" s="855"/>
      <c r="K2115" s="857"/>
      <c r="L2115" s="858"/>
      <c r="M2115" s="859"/>
    </row>
    <row r="2116" spans="3:13" x14ac:dyDescent="0.3">
      <c r="C2116" s="852"/>
      <c r="D2116" s="853"/>
      <c r="E2116" s="854"/>
      <c r="F2116" s="854"/>
      <c r="G2116" s="855"/>
      <c r="H2116" s="856"/>
      <c r="I2116" s="855"/>
      <c r="J2116" s="855"/>
      <c r="K2116" s="857"/>
      <c r="L2116" s="858"/>
      <c r="M2116" s="859"/>
    </row>
    <row r="2117" spans="3:13" x14ac:dyDescent="0.3">
      <c r="C2117" s="852"/>
      <c r="D2117" s="853"/>
      <c r="E2117" s="854"/>
      <c r="F2117" s="854"/>
      <c r="G2117" s="855"/>
      <c r="H2117" s="856"/>
      <c r="I2117" s="855"/>
      <c r="J2117" s="855"/>
      <c r="K2117" s="857"/>
      <c r="L2117" s="858"/>
      <c r="M2117" s="859"/>
    </row>
    <row r="2118" spans="3:13" x14ac:dyDescent="0.3">
      <c r="C2118" s="852"/>
      <c r="D2118" s="853"/>
      <c r="E2118" s="854"/>
      <c r="F2118" s="854"/>
      <c r="G2118" s="855"/>
      <c r="H2118" s="856"/>
      <c r="I2118" s="855"/>
      <c r="J2118" s="855"/>
      <c r="K2118" s="857"/>
      <c r="L2118" s="858"/>
      <c r="M2118" s="859"/>
    </row>
    <row r="2119" spans="3:13" x14ac:dyDescent="0.3">
      <c r="C2119" s="852"/>
      <c r="D2119" s="853"/>
      <c r="E2119" s="854"/>
      <c r="F2119" s="854"/>
      <c r="G2119" s="855"/>
      <c r="H2119" s="856"/>
      <c r="I2119" s="855"/>
      <c r="J2119" s="855"/>
      <c r="K2119" s="857"/>
      <c r="L2119" s="858"/>
      <c r="M2119" s="859"/>
    </row>
    <row r="2120" spans="3:13" x14ac:dyDescent="0.3">
      <c r="C2120" s="852"/>
      <c r="D2120" s="853"/>
      <c r="E2120" s="854"/>
      <c r="F2120" s="854"/>
      <c r="G2120" s="855"/>
      <c r="H2120" s="856"/>
      <c r="I2120" s="855"/>
      <c r="J2120" s="855"/>
      <c r="K2120" s="857"/>
      <c r="L2120" s="858"/>
      <c r="M2120" s="859"/>
    </row>
    <row r="2121" spans="3:13" x14ac:dyDescent="0.3">
      <c r="C2121" s="852"/>
      <c r="D2121" s="853"/>
      <c r="E2121" s="854"/>
      <c r="F2121" s="854"/>
      <c r="G2121" s="855"/>
      <c r="H2121" s="856"/>
      <c r="I2121" s="855"/>
      <c r="J2121" s="855"/>
      <c r="K2121" s="857"/>
      <c r="L2121" s="858"/>
      <c r="M2121" s="859"/>
    </row>
    <row r="2122" spans="3:13" x14ac:dyDescent="0.3">
      <c r="C2122" s="852"/>
      <c r="D2122" s="853"/>
      <c r="E2122" s="854"/>
      <c r="F2122" s="854"/>
      <c r="G2122" s="855"/>
      <c r="H2122" s="856"/>
      <c r="I2122" s="855"/>
      <c r="J2122" s="855"/>
      <c r="K2122" s="857"/>
      <c r="L2122" s="858"/>
      <c r="M2122" s="859"/>
    </row>
    <row r="2123" spans="3:13" x14ac:dyDescent="0.3">
      <c r="C2123" s="852"/>
      <c r="D2123" s="853"/>
      <c r="E2123" s="854"/>
      <c r="F2123" s="854"/>
      <c r="G2123" s="855"/>
      <c r="H2123" s="856"/>
      <c r="I2123" s="855"/>
      <c r="J2123" s="855"/>
      <c r="K2123" s="857"/>
      <c r="L2123" s="858"/>
      <c r="M2123" s="859"/>
    </row>
    <row r="2124" spans="3:13" x14ac:dyDescent="0.3">
      <c r="C2124" s="852"/>
      <c r="D2124" s="853"/>
      <c r="E2124" s="854"/>
      <c r="F2124" s="854"/>
      <c r="G2124" s="855"/>
      <c r="H2124" s="856"/>
      <c r="I2124" s="855"/>
      <c r="J2124" s="855"/>
      <c r="K2124" s="857"/>
      <c r="L2124" s="858"/>
      <c r="M2124" s="859"/>
    </row>
    <row r="2125" spans="3:13" x14ac:dyDescent="0.3">
      <c r="C2125" s="852"/>
      <c r="D2125" s="853"/>
      <c r="E2125" s="854"/>
      <c r="F2125" s="854"/>
      <c r="G2125" s="855"/>
      <c r="H2125" s="856"/>
      <c r="I2125" s="855"/>
      <c r="J2125" s="855"/>
      <c r="K2125" s="857"/>
      <c r="L2125" s="858"/>
      <c r="M2125" s="859"/>
    </row>
    <row r="2126" spans="3:13" x14ac:dyDescent="0.3">
      <c r="C2126" s="852"/>
      <c r="D2126" s="853"/>
      <c r="E2126" s="854"/>
      <c r="F2126" s="854"/>
      <c r="G2126" s="855"/>
      <c r="H2126" s="856"/>
      <c r="I2126" s="855"/>
      <c r="J2126" s="855"/>
      <c r="K2126" s="857"/>
      <c r="L2126" s="858"/>
      <c r="M2126" s="859"/>
    </row>
    <row r="2127" spans="3:13" x14ac:dyDescent="0.3">
      <c r="C2127" s="852"/>
      <c r="D2127" s="853"/>
      <c r="E2127" s="854"/>
      <c r="F2127" s="854"/>
      <c r="G2127" s="855"/>
      <c r="H2127" s="856"/>
      <c r="I2127" s="855"/>
      <c r="J2127" s="855"/>
      <c r="K2127" s="857"/>
      <c r="L2127" s="858"/>
      <c r="M2127" s="859"/>
    </row>
    <row r="2128" spans="3:13" x14ac:dyDescent="0.3">
      <c r="C2128" s="852"/>
      <c r="D2128" s="853"/>
      <c r="E2128" s="854"/>
      <c r="F2128" s="854"/>
      <c r="G2128" s="855"/>
      <c r="H2128" s="856"/>
      <c r="I2128" s="855"/>
      <c r="J2128" s="855"/>
      <c r="K2128" s="857"/>
      <c r="L2128" s="858"/>
      <c r="M2128" s="859"/>
    </row>
    <row r="2129" spans="3:13" x14ac:dyDescent="0.3">
      <c r="C2129" s="852"/>
      <c r="D2129" s="853"/>
      <c r="E2129" s="854"/>
      <c r="F2129" s="854"/>
      <c r="G2129" s="855"/>
      <c r="H2129" s="856"/>
      <c r="I2129" s="855"/>
      <c r="J2129" s="855"/>
      <c r="K2129" s="857"/>
      <c r="L2129" s="858"/>
      <c r="M2129" s="859"/>
    </row>
    <row r="2130" spans="3:13" x14ac:dyDescent="0.3">
      <c r="C2130" s="852"/>
      <c r="D2130" s="853"/>
      <c r="E2130" s="854"/>
      <c r="F2130" s="854"/>
      <c r="G2130" s="855"/>
      <c r="H2130" s="856"/>
      <c r="I2130" s="855"/>
      <c r="J2130" s="855"/>
      <c r="K2130" s="857"/>
      <c r="L2130" s="858"/>
      <c r="M2130" s="859"/>
    </row>
    <row r="2131" spans="3:13" x14ac:dyDescent="0.3">
      <c r="C2131" s="852"/>
      <c r="D2131" s="853"/>
      <c r="E2131" s="854"/>
      <c r="F2131" s="854"/>
      <c r="G2131" s="855"/>
      <c r="H2131" s="856"/>
      <c r="I2131" s="855"/>
      <c r="J2131" s="855"/>
      <c r="K2131" s="857"/>
      <c r="L2131" s="858"/>
      <c r="M2131" s="859"/>
    </row>
    <row r="2132" spans="3:13" x14ac:dyDescent="0.3">
      <c r="C2132" s="852"/>
      <c r="D2132" s="853"/>
      <c r="E2132" s="854"/>
      <c r="F2132" s="854"/>
      <c r="G2132" s="855"/>
      <c r="H2132" s="856"/>
      <c r="I2132" s="855"/>
      <c r="J2132" s="855"/>
      <c r="K2132" s="857"/>
      <c r="L2132" s="858"/>
      <c r="M2132" s="859"/>
    </row>
    <row r="2133" spans="3:13" x14ac:dyDescent="0.3">
      <c r="C2133" s="852"/>
      <c r="D2133" s="853"/>
      <c r="E2133" s="854"/>
      <c r="F2133" s="854"/>
      <c r="G2133" s="855"/>
      <c r="H2133" s="856"/>
      <c r="I2133" s="855"/>
      <c r="J2133" s="855"/>
      <c r="K2133" s="857"/>
      <c r="L2133" s="858"/>
      <c r="M2133" s="859"/>
    </row>
    <row r="2134" spans="3:13" x14ac:dyDescent="0.3">
      <c r="C2134" s="852"/>
      <c r="D2134" s="853"/>
      <c r="E2134" s="854"/>
      <c r="F2134" s="854"/>
      <c r="G2134" s="855"/>
      <c r="H2134" s="856"/>
      <c r="I2134" s="855"/>
      <c r="J2134" s="855"/>
      <c r="K2134" s="857"/>
      <c r="L2134" s="858"/>
      <c r="M2134" s="859"/>
    </row>
    <row r="2135" spans="3:13" x14ac:dyDescent="0.3">
      <c r="C2135" s="852"/>
      <c r="D2135" s="853"/>
      <c r="E2135" s="854"/>
      <c r="F2135" s="854"/>
      <c r="G2135" s="855"/>
      <c r="H2135" s="856"/>
      <c r="I2135" s="855"/>
      <c r="J2135" s="855"/>
      <c r="K2135" s="857"/>
      <c r="L2135" s="858"/>
      <c r="M2135" s="859"/>
    </row>
    <row r="2136" spans="3:13" x14ac:dyDescent="0.3">
      <c r="C2136" s="852"/>
      <c r="D2136" s="853"/>
      <c r="E2136" s="854"/>
      <c r="F2136" s="854"/>
      <c r="G2136" s="855"/>
      <c r="H2136" s="856"/>
      <c r="I2136" s="855"/>
      <c r="J2136" s="855"/>
      <c r="K2136" s="857"/>
      <c r="L2136" s="858"/>
      <c r="M2136" s="859"/>
    </row>
    <row r="2137" spans="3:13" x14ac:dyDescent="0.3">
      <c r="C2137" s="852"/>
      <c r="D2137" s="853"/>
      <c r="E2137" s="854"/>
      <c r="F2137" s="854"/>
      <c r="G2137" s="855"/>
      <c r="H2137" s="856"/>
      <c r="I2137" s="855"/>
      <c r="J2137" s="855"/>
      <c r="K2137" s="857"/>
      <c r="L2137" s="858"/>
      <c r="M2137" s="859"/>
    </row>
    <row r="2138" spans="3:13" x14ac:dyDescent="0.3">
      <c r="C2138" s="852"/>
      <c r="D2138" s="853"/>
      <c r="E2138" s="854"/>
      <c r="F2138" s="854"/>
      <c r="G2138" s="855"/>
      <c r="H2138" s="856"/>
      <c r="I2138" s="855"/>
      <c r="J2138" s="855"/>
      <c r="K2138" s="857"/>
      <c r="L2138" s="858"/>
      <c r="M2138" s="859"/>
    </row>
    <row r="2139" spans="3:13" x14ac:dyDescent="0.3">
      <c r="C2139" s="852"/>
      <c r="D2139" s="853"/>
      <c r="E2139" s="854"/>
      <c r="F2139" s="854"/>
      <c r="G2139" s="855"/>
      <c r="H2139" s="856"/>
      <c r="I2139" s="855"/>
      <c r="J2139" s="855"/>
      <c r="K2139" s="857"/>
      <c r="L2139" s="858"/>
      <c r="M2139" s="859"/>
    </row>
    <row r="2140" spans="3:13" x14ac:dyDescent="0.3">
      <c r="C2140" s="852"/>
      <c r="D2140" s="853"/>
      <c r="E2140" s="854"/>
      <c r="F2140" s="854"/>
      <c r="G2140" s="855"/>
      <c r="H2140" s="856"/>
      <c r="I2140" s="855"/>
      <c r="J2140" s="855"/>
      <c r="K2140" s="857"/>
      <c r="L2140" s="858"/>
      <c r="M2140" s="859"/>
    </row>
    <row r="2141" spans="3:13" x14ac:dyDescent="0.3">
      <c r="C2141" s="852"/>
      <c r="D2141" s="853"/>
      <c r="E2141" s="854"/>
      <c r="F2141" s="854"/>
      <c r="G2141" s="855"/>
      <c r="H2141" s="856"/>
      <c r="I2141" s="855"/>
      <c r="J2141" s="855"/>
      <c r="K2141" s="857"/>
      <c r="L2141" s="858"/>
      <c r="M2141" s="859"/>
    </row>
    <row r="2142" spans="3:13" x14ac:dyDescent="0.3">
      <c r="C2142" s="852"/>
      <c r="D2142" s="853"/>
      <c r="E2142" s="854"/>
      <c r="F2142" s="854"/>
      <c r="G2142" s="855"/>
      <c r="H2142" s="856"/>
      <c r="I2142" s="855"/>
      <c r="J2142" s="855"/>
      <c r="K2142" s="857"/>
      <c r="L2142" s="858"/>
      <c r="M2142" s="859"/>
    </row>
    <row r="2143" spans="3:13" x14ac:dyDescent="0.3">
      <c r="C2143" s="852"/>
      <c r="D2143" s="853"/>
      <c r="E2143" s="854"/>
      <c r="F2143" s="854"/>
      <c r="G2143" s="855"/>
      <c r="H2143" s="856"/>
      <c r="I2143" s="855"/>
      <c r="J2143" s="855"/>
      <c r="K2143" s="857"/>
      <c r="L2143" s="858"/>
      <c r="M2143" s="859"/>
    </row>
    <row r="2144" spans="3:13" x14ac:dyDescent="0.3">
      <c r="C2144" s="852"/>
      <c r="D2144" s="853"/>
      <c r="E2144" s="854"/>
      <c r="F2144" s="854"/>
      <c r="G2144" s="855"/>
      <c r="H2144" s="856"/>
      <c r="I2144" s="855"/>
      <c r="J2144" s="855"/>
      <c r="K2144" s="857"/>
      <c r="L2144" s="858"/>
      <c r="M2144" s="859"/>
    </row>
    <row r="2145" spans="3:13" x14ac:dyDescent="0.3">
      <c r="C2145" s="852"/>
      <c r="D2145" s="853"/>
      <c r="E2145" s="854"/>
      <c r="F2145" s="854"/>
      <c r="G2145" s="855"/>
      <c r="H2145" s="856"/>
      <c r="I2145" s="855"/>
      <c r="J2145" s="855"/>
      <c r="K2145" s="857"/>
      <c r="L2145" s="858"/>
      <c r="M2145" s="859"/>
    </row>
    <row r="2146" spans="3:13" x14ac:dyDescent="0.3">
      <c r="C2146" s="852"/>
      <c r="D2146" s="853"/>
      <c r="E2146" s="854"/>
      <c r="F2146" s="854"/>
      <c r="G2146" s="855"/>
      <c r="H2146" s="856"/>
      <c r="I2146" s="855"/>
      <c r="J2146" s="855"/>
      <c r="K2146" s="857"/>
      <c r="L2146" s="858"/>
      <c r="M2146" s="859"/>
    </row>
    <row r="2147" spans="3:13" x14ac:dyDescent="0.3">
      <c r="C2147" s="852"/>
      <c r="D2147" s="853"/>
      <c r="E2147" s="854"/>
      <c r="F2147" s="854"/>
      <c r="G2147" s="855"/>
      <c r="H2147" s="856"/>
      <c r="I2147" s="855"/>
      <c r="J2147" s="855"/>
      <c r="K2147" s="857"/>
      <c r="L2147" s="858"/>
      <c r="M2147" s="859"/>
    </row>
    <row r="2148" spans="3:13" x14ac:dyDescent="0.3">
      <c r="C2148" s="852"/>
      <c r="D2148" s="853"/>
      <c r="E2148" s="854"/>
      <c r="F2148" s="854"/>
      <c r="G2148" s="855"/>
      <c r="H2148" s="856"/>
      <c r="I2148" s="855"/>
      <c r="J2148" s="855"/>
      <c r="K2148" s="857"/>
      <c r="L2148" s="858"/>
      <c r="M2148" s="859"/>
    </row>
    <row r="2149" spans="3:13" x14ac:dyDescent="0.3">
      <c r="C2149" s="852"/>
      <c r="D2149" s="853"/>
      <c r="E2149" s="854"/>
      <c r="F2149" s="854"/>
      <c r="G2149" s="855"/>
      <c r="H2149" s="856"/>
      <c r="I2149" s="855"/>
      <c r="J2149" s="855"/>
      <c r="K2149" s="857"/>
      <c r="L2149" s="858"/>
      <c r="M2149" s="859"/>
    </row>
    <row r="2150" spans="3:13" x14ac:dyDescent="0.3">
      <c r="C2150" s="852"/>
      <c r="D2150" s="853"/>
      <c r="E2150" s="854"/>
      <c r="F2150" s="854"/>
      <c r="G2150" s="855"/>
      <c r="H2150" s="856"/>
      <c r="I2150" s="855"/>
      <c r="J2150" s="855"/>
      <c r="K2150" s="857"/>
      <c r="L2150" s="858"/>
      <c r="M2150" s="859"/>
    </row>
    <row r="2151" spans="3:13" x14ac:dyDescent="0.3">
      <c r="C2151" s="852"/>
      <c r="D2151" s="853"/>
      <c r="E2151" s="854"/>
      <c r="F2151" s="854"/>
      <c r="G2151" s="855"/>
      <c r="H2151" s="856"/>
      <c r="I2151" s="855"/>
      <c r="J2151" s="855"/>
      <c r="K2151" s="857"/>
      <c r="L2151" s="858"/>
      <c r="M2151" s="859"/>
    </row>
    <row r="2152" spans="3:13" x14ac:dyDescent="0.3">
      <c r="C2152" s="852"/>
      <c r="D2152" s="853"/>
      <c r="E2152" s="854"/>
      <c r="F2152" s="854"/>
      <c r="G2152" s="855"/>
      <c r="H2152" s="856"/>
      <c r="I2152" s="855"/>
      <c r="J2152" s="855"/>
      <c r="K2152" s="857"/>
      <c r="L2152" s="858"/>
      <c r="M2152" s="859"/>
    </row>
    <row r="2153" spans="3:13" x14ac:dyDescent="0.3">
      <c r="C2153" s="852"/>
      <c r="D2153" s="853"/>
      <c r="E2153" s="854"/>
      <c r="F2153" s="854"/>
      <c r="G2153" s="855"/>
      <c r="H2153" s="856"/>
      <c r="I2153" s="855"/>
      <c r="J2153" s="855"/>
      <c r="K2153" s="857"/>
      <c r="L2153" s="858"/>
      <c r="M2153" s="859"/>
    </row>
    <row r="2154" spans="3:13" x14ac:dyDescent="0.3">
      <c r="C2154" s="852"/>
      <c r="D2154" s="853"/>
      <c r="E2154" s="854"/>
      <c r="F2154" s="854"/>
      <c r="G2154" s="855"/>
      <c r="H2154" s="856"/>
      <c r="I2154" s="855"/>
      <c r="J2154" s="855"/>
      <c r="K2154" s="857"/>
      <c r="L2154" s="858"/>
      <c r="M2154" s="859"/>
    </row>
    <row r="2155" spans="3:13" x14ac:dyDescent="0.3">
      <c r="C2155" s="852"/>
      <c r="D2155" s="853"/>
      <c r="E2155" s="854"/>
      <c r="F2155" s="854"/>
      <c r="G2155" s="855"/>
      <c r="H2155" s="856"/>
      <c r="I2155" s="855"/>
      <c r="J2155" s="855"/>
      <c r="K2155" s="857"/>
      <c r="L2155" s="858"/>
      <c r="M2155" s="859"/>
    </row>
    <row r="2156" spans="3:13" x14ac:dyDescent="0.3">
      <c r="C2156" s="852"/>
      <c r="D2156" s="853"/>
      <c r="E2156" s="854"/>
      <c r="F2156" s="854"/>
      <c r="G2156" s="855"/>
      <c r="H2156" s="856"/>
      <c r="I2156" s="855"/>
      <c r="J2156" s="855"/>
      <c r="K2156" s="857"/>
      <c r="L2156" s="858"/>
      <c r="M2156" s="859"/>
    </row>
    <row r="2157" spans="3:13" x14ac:dyDescent="0.3">
      <c r="C2157" s="852"/>
      <c r="D2157" s="853"/>
      <c r="E2157" s="854"/>
      <c r="F2157" s="854"/>
      <c r="G2157" s="855"/>
      <c r="H2157" s="856"/>
      <c r="I2157" s="855"/>
      <c r="J2157" s="855"/>
      <c r="K2157" s="857"/>
      <c r="L2157" s="858"/>
      <c r="M2157" s="859"/>
    </row>
    <row r="2158" spans="3:13" x14ac:dyDescent="0.3">
      <c r="C2158" s="852"/>
      <c r="D2158" s="853"/>
      <c r="E2158" s="854"/>
      <c r="F2158" s="854"/>
      <c r="G2158" s="855"/>
      <c r="H2158" s="856"/>
      <c r="I2158" s="855"/>
      <c r="J2158" s="855"/>
      <c r="K2158" s="857"/>
      <c r="L2158" s="858"/>
      <c r="M2158" s="859"/>
    </row>
    <row r="2159" spans="3:13" x14ac:dyDescent="0.3">
      <c r="C2159" s="852"/>
      <c r="D2159" s="853"/>
      <c r="E2159" s="854"/>
      <c r="F2159" s="854"/>
      <c r="G2159" s="855"/>
      <c r="H2159" s="856"/>
      <c r="I2159" s="855"/>
      <c r="J2159" s="855"/>
      <c r="K2159" s="857"/>
      <c r="L2159" s="858"/>
      <c r="M2159" s="859"/>
    </row>
    <row r="2160" spans="3:13" x14ac:dyDescent="0.3">
      <c r="C2160" s="852"/>
      <c r="D2160" s="853"/>
      <c r="E2160" s="854"/>
      <c r="F2160" s="854"/>
      <c r="G2160" s="855"/>
      <c r="H2160" s="856"/>
      <c r="I2160" s="855"/>
      <c r="J2160" s="855"/>
      <c r="K2160" s="857"/>
      <c r="L2160" s="858"/>
      <c r="M2160" s="859"/>
    </row>
    <row r="2161" spans="3:13" x14ac:dyDescent="0.3">
      <c r="C2161" s="852"/>
      <c r="D2161" s="853"/>
      <c r="E2161" s="854"/>
      <c r="F2161" s="854"/>
      <c r="G2161" s="855"/>
      <c r="H2161" s="856"/>
      <c r="I2161" s="855"/>
      <c r="J2161" s="855"/>
      <c r="K2161" s="857"/>
      <c r="L2161" s="858"/>
      <c r="M2161" s="859"/>
    </row>
    <row r="2162" spans="3:13" x14ac:dyDescent="0.3">
      <c r="C2162" s="852"/>
      <c r="D2162" s="853"/>
      <c r="E2162" s="854"/>
      <c r="F2162" s="854"/>
      <c r="G2162" s="855"/>
      <c r="H2162" s="856"/>
      <c r="I2162" s="855"/>
      <c r="J2162" s="855"/>
      <c r="K2162" s="857"/>
      <c r="L2162" s="858"/>
      <c r="M2162" s="859"/>
    </row>
    <row r="2163" spans="3:13" x14ac:dyDescent="0.3">
      <c r="C2163" s="852"/>
      <c r="D2163" s="853"/>
      <c r="E2163" s="854"/>
      <c r="F2163" s="854"/>
      <c r="G2163" s="855"/>
      <c r="H2163" s="856"/>
      <c r="I2163" s="855"/>
      <c r="J2163" s="855"/>
      <c r="K2163" s="857"/>
      <c r="L2163" s="858"/>
      <c r="M2163" s="859"/>
    </row>
    <row r="2164" spans="3:13" x14ac:dyDescent="0.3">
      <c r="C2164" s="852"/>
      <c r="D2164" s="853"/>
      <c r="E2164" s="854"/>
      <c r="F2164" s="854"/>
      <c r="G2164" s="855"/>
      <c r="H2164" s="856"/>
      <c r="I2164" s="855"/>
      <c r="J2164" s="855"/>
      <c r="K2164" s="857"/>
      <c r="L2164" s="858"/>
      <c r="M2164" s="859"/>
    </row>
    <row r="2165" spans="3:13" x14ac:dyDescent="0.3">
      <c r="C2165" s="852"/>
      <c r="D2165" s="853"/>
      <c r="E2165" s="854"/>
      <c r="F2165" s="854"/>
      <c r="G2165" s="855"/>
      <c r="H2165" s="856"/>
      <c r="I2165" s="855"/>
      <c r="J2165" s="855"/>
      <c r="K2165" s="857"/>
      <c r="L2165" s="858"/>
      <c r="M2165" s="859"/>
    </row>
    <row r="2166" spans="3:13" x14ac:dyDescent="0.3">
      <c r="C2166" s="852"/>
      <c r="D2166" s="853"/>
      <c r="E2166" s="854"/>
      <c r="F2166" s="854"/>
      <c r="G2166" s="855"/>
      <c r="H2166" s="856"/>
      <c r="I2166" s="855"/>
      <c r="J2166" s="855"/>
      <c r="K2166" s="857"/>
      <c r="L2166" s="858"/>
      <c r="M2166" s="859"/>
    </row>
    <row r="2167" spans="3:13" x14ac:dyDescent="0.3">
      <c r="C2167" s="852"/>
      <c r="D2167" s="853"/>
      <c r="E2167" s="854"/>
      <c r="F2167" s="854"/>
      <c r="G2167" s="855"/>
      <c r="H2167" s="856"/>
      <c r="I2167" s="855"/>
      <c r="J2167" s="855"/>
      <c r="K2167" s="857"/>
      <c r="L2167" s="858"/>
      <c r="M2167" s="859"/>
    </row>
    <row r="2168" spans="3:13" x14ac:dyDescent="0.3">
      <c r="C2168" s="852"/>
      <c r="D2168" s="853"/>
      <c r="E2168" s="854"/>
      <c r="F2168" s="854"/>
      <c r="G2168" s="855"/>
      <c r="H2168" s="856"/>
      <c r="I2168" s="855"/>
      <c r="J2168" s="855"/>
      <c r="K2168" s="857"/>
      <c r="L2168" s="858"/>
      <c r="M2168" s="859"/>
    </row>
    <row r="2169" spans="3:13" x14ac:dyDescent="0.3">
      <c r="C2169" s="852"/>
      <c r="D2169" s="853"/>
      <c r="E2169" s="854"/>
      <c r="F2169" s="854"/>
      <c r="G2169" s="855"/>
      <c r="H2169" s="856"/>
      <c r="I2169" s="855"/>
      <c r="J2169" s="855"/>
      <c r="K2169" s="857"/>
      <c r="L2169" s="858"/>
      <c r="M2169" s="859"/>
    </row>
    <row r="2170" spans="3:13" x14ac:dyDescent="0.3">
      <c r="C2170" s="852"/>
      <c r="D2170" s="853"/>
      <c r="E2170" s="854"/>
      <c r="F2170" s="854"/>
      <c r="G2170" s="855"/>
      <c r="H2170" s="856"/>
      <c r="I2170" s="855"/>
      <c r="J2170" s="855"/>
      <c r="K2170" s="857"/>
      <c r="L2170" s="858"/>
      <c r="M2170" s="859"/>
    </row>
    <row r="2171" spans="3:13" x14ac:dyDescent="0.3">
      <c r="C2171" s="852"/>
      <c r="D2171" s="853"/>
      <c r="E2171" s="854"/>
      <c r="F2171" s="854"/>
      <c r="G2171" s="855"/>
      <c r="H2171" s="856"/>
      <c r="I2171" s="855"/>
      <c r="J2171" s="855"/>
      <c r="K2171" s="857"/>
      <c r="L2171" s="858"/>
      <c r="M2171" s="859"/>
    </row>
    <row r="2172" spans="3:13" x14ac:dyDescent="0.3">
      <c r="C2172" s="852"/>
      <c r="D2172" s="853"/>
      <c r="E2172" s="854"/>
      <c r="F2172" s="854"/>
      <c r="G2172" s="855"/>
      <c r="H2172" s="856"/>
      <c r="I2172" s="855"/>
      <c r="J2172" s="855"/>
      <c r="K2172" s="857"/>
      <c r="L2172" s="858"/>
      <c r="M2172" s="859"/>
    </row>
    <row r="2173" spans="3:13" x14ac:dyDescent="0.3">
      <c r="C2173" s="852"/>
      <c r="D2173" s="853"/>
      <c r="E2173" s="854"/>
      <c r="F2173" s="854"/>
      <c r="G2173" s="855"/>
      <c r="H2173" s="856"/>
      <c r="I2173" s="855"/>
      <c r="J2173" s="855"/>
      <c r="K2173" s="857"/>
      <c r="L2173" s="858"/>
      <c r="M2173" s="859"/>
    </row>
    <row r="2174" spans="3:13" x14ac:dyDescent="0.3">
      <c r="C2174" s="852"/>
      <c r="D2174" s="853"/>
      <c r="E2174" s="854"/>
      <c r="F2174" s="854"/>
      <c r="G2174" s="855"/>
      <c r="H2174" s="856"/>
      <c r="I2174" s="855"/>
      <c r="J2174" s="855"/>
      <c r="K2174" s="857"/>
      <c r="L2174" s="858"/>
      <c r="M2174" s="859"/>
    </row>
    <row r="2175" spans="3:13" x14ac:dyDescent="0.3">
      <c r="C2175" s="852"/>
      <c r="D2175" s="853"/>
      <c r="E2175" s="854"/>
      <c r="F2175" s="854"/>
      <c r="G2175" s="855"/>
      <c r="H2175" s="856"/>
      <c r="I2175" s="855"/>
      <c r="J2175" s="855"/>
      <c r="K2175" s="857"/>
      <c r="L2175" s="858"/>
      <c r="M2175" s="859"/>
    </row>
    <row r="2176" spans="3:13" x14ac:dyDescent="0.3">
      <c r="C2176" s="852"/>
      <c r="D2176" s="853"/>
      <c r="E2176" s="854"/>
      <c r="F2176" s="854"/>
      <c r="G2176" s="855"/>
      <c r="H2176" s="856"/>
      <c r="I2176" s="855"/>
      <c r="J2176" s="855"/>
      <c r="K2176" s="857"/>
      <c r="L2176" s="858"/>
      <c r="M2176" s="859"/>
    </row>
    <row r="2177" spans="3:13" x14ac:dyDescent="0.3">
      <c r="C2177" s="852"/>
      <c r="D2177" s="853"/>
      <c r="E2177" s="854"/>
      <c r="F2177" s="854"/>
      <c r="G2177" s="855"/>
      <c r="H2177" s="856"/>
      <c r="I2177" s="855"/>
      <c r="J2177" s="855"/>
      <c r="K2177" s="857"/>
      <c r="L2177" s="858"/>
      <c r="M2177" s="859"/>
    </row>
    <row r="2178" spans="3:13" x14ac:dyDescent="0.3">
      <c r="C2178" s="852"/>
      <c r="D2178" s="853"/>
      <c r="E2178" s="854"/>
      <c r="F2178" s="854"/>
      <c r="G2178" s="855"/>
      <c r="H2178" s="856"/>
      <c r="I2178" s="855"/>
      <c r="J2178" s="855"/>
      <c r="K2178" s="857"/>
      <c r="L2178" s="858"/>
      <c r="M2178" s="859"/>
    </row>
    <row r="2179" spans="3:13" x14ac:dyDescent="0.3">
      <c r="C2179" s="852"/>
      <c r="D2179" s="853"/>
      <c r="E2179" s="854"/>
      <c r="F2179" s="854"/>
      <c r="G2179" s="855"/>
      <c r="H2179" s="856"/>
      <c r="I2179" s="855"/>
      <c r="J2179" s="855"/>
      <c r="K2179" s="857"/>
      <c r="L2179" s="858"/>
      <c r="M2179" s="859"/>
    </row>
    <row r="2180" spans="3:13" x14ac:dyDescent="0.3">
      <c r="C2180" s="852"/>
      <c r="D2180" s="853"/>
      <c r="E2180" s="854"/>
      <c r="F2180" s="854"/>
      <c r="G2180" s="855"/>
      <c r="H2180" s="856"/>
      <c r="I2180" s="855"/>
      <c r="J2180" s="855"/>
      <c r="K2180" s="857"/>
      <c r="L2180" s="858"/>
      <c r="M2180" s="859"/>
    </row>
    <row r="2181" spans="3:13" x14ac:dyDescent="0.3">
      <c r="C2181" s="852"/>
      <c r="D2181" s="853"/>
      <c r="E2181" s="854"/>
      <c r="F2181" s="854"/>
      <c r="G2181" s="855"/>
      <c r="H2181" s="856"/>
      <c r="I2181" s="855"/>
      <c r="J2181" s="855"/>
      <c r="K2181" s="857"/>
      <c r="L2181" s="858"/>
      <c r="M2181" s="859"/>
    </row>
    <row r="2182" spans="3:13" x14ac:dyDescent="0.3">
      <c r="C2182" s="852"/>
      <c r="D2182" s="853"/>
      <c r="E2182" s="854"/>
      <c r="F2182" s="854"/>
      <c r="G2182" s="855"/>
      <c r="H2182" s="856"/>
      <c r="I2182" s="855"/>
      <c r="J2182" s="855"/>
      <c r="K2182" s="857"/>
      <c r="L2182" s="858"/>
      <c r="M2182" s="859"/>
    </row>
    <row r="2183" spans="3:13" x14ac:dyDescent="0.3">
      <c r="C2183" s="852"/>
      <c r="D2183" s="853"/>
      <c r="E2183" s="854"/>
      <c r="F2183" s="854"/>
      <c r="G2183" s="855"/>
      <c r="H2183" s="856"/>
      <c r="I2183" s="855"/>
      <c r="J2183" s="855"/>
      <c r="K2183" s="857"/>
      <c r="L2183" s="858"/>
      <c r="M2183" s="859"/>
    </row>
    <row r="2184" spans="3:13" x14ac:dyDescent="0.3">
      <c r="C2184" s="852"/>
      <c r="D2184" s="853"/>
      <c r="E2184" s="854"/>
      <c r="F2184" s="854"/>
      <c r="G2184" s="855"/>
      <c r="H2184" s="856"/>
      <c r="I2184" s="855"/>
      <c r="J2184" s="855"/>
      <c r="K2184" s="857"/>
      <c r="L2184" s="858"/>
      <c r="M2184" s="859"/>
    </row>
    <row r="2185" spans="3:13" x14ac:dyDescent="0.3">
      <c r="C2185" s="852"/>
      <c r="D2185" s="853"/>
      <c r="E2185" s="854"/>
      <c r="F2185" s="854"/>
      <c r="G2185" s="855"/>
      <c r="H2185" s="856"/>
      <c r="I2185" s="855"/>
      <c r="J2185" s="855"/>
      <c r="K2185" s="857"/>
      <c r="L2185" s="858"/>
      <c r="M2185" s="859"/>
    </row>
    <row r="2186" spans="3:13" x14ac:dyDescent="0.3">
      <c r="C2186" s="852"/>
      <c r="D2186" s="853"/>
      <c r="E2186" s="854"/>
      <c r="F2186" s="854"/>
      <c r="G2186" s="855"/>
      <c r="H2186" s="856"/>
      <c r="I2186" s="855"/>
      <c r="J2186" s="855"/>
      <c r="K2186" s="857"/>
      <c r="L2186" s="861"/>
      <c r="M2186" s="847"/>
    </row>
  </sheetData>
  <mergeCells count="4">
    <mergeCell ref="A1:N1"/>
    <mergeCell ref="A2:G2"/>
    <mergeCell ref="A3:G3"/>
    <mergeCell ref="A4:G4"/>
  </mergeCells>
  <conditionalFormatting sqref="L6:L43 L56:L796">
    <cfRule type="notContainsBlanks" dxfId="418" priority="5">
      <formula>LEN(TRIM(L6))&gt;0</formula>
    </cfRule>
  </conditionalFormatting>
  <conditionalFormatting sqref="L44">
    <cfRule type="notContainsBlanks" dxfId="417" priority="4">
      <formula>LEN(TRIM(L44))&gt;0</formula>
    </cfRule>
  </conditionalFormatting>
  <conditionalFormatting sqref="L46">
    <cfRule type="notContainsBlanks" dxfId="416" priority="3">
      <formula>LEN(TRIM(L46))&gt;0</formula>
    </cfRule>
  </conditionalFormatting>
  <conditionalFormatting sqref="L47:L54">
    <cfRule type="notContainsBlanks" dxfId="415" priority="2">
      <formula>LEN(TRIM(L47))&gt;0</formula>
    </cfRule>
  </conditionalFormatting>
  <conditionalFormatting sqref="L55">
    <cfRule type="notContainsBlanks" dxfId="414" priority="1">
      <formula>LEN(TRIM(L55))&gt;0</formula>
    </cfRule>
  </conditionalFormatting>
  <dataValidations count="2">
    <dataValidation type="list" showInputMessage="1" showErrorMessage="1" sqref="B56:B797">
      <formula1>Ana_Inra</formula1>
    </dataValidation>
    <dataValidation type="list" allowBlank="1" showInputMessage="1" showErrorMessage="1" sqref="B6:B55">
      <formula1>Ana_Inra</formula1>
    </dataValidation>
  </dataValidations>
  <printOptions horizontalCentered="1"/>
  <pageMargins left="0.19685039370078741" right="0.19685039370078741" top="0.59055118110236227" bottom="0.59055118110236227" header="0.31496062992125984" footer="0.31496062992125984"/>
  <pageSetup paperSize="9" scale="10" orientation="landscape" r:id="rId1"/>
  <headerFooter alignWithMargins="0">
    <oddHeader>&amp;L&amp;F&amp;R&amp;A</oddHeader>
    <oddFooter>&amp;L&amp;8&amp;D&amp;R&amp;8&amp;P</oddFooter>
  </headerFooter>
  <drawing r:id="rId2"/>
  <legacyDrawing r:id="rId3"/>
  <controls>
    <mc:AlternateContent xmlns:mc="http://schemas.openxmlformats.org/markup-compatibility/2006">
      <mc:Choice Requires="x14">
        <control shapeId="29698" r:id="rId4" name="CommandButton1">
          <controlPr defaultSize="0" autoLine="0" r:id="rId5">
            <anchor moveWithCells="1">
              <from>
                <xdr:col>5</xdr:col>
                <xdr:colOff>161925</xdr:colOff>
                <xdr:row>1</xdr:row>
                <xdr:rowOff>104775</xdr:rowOff>
              </from>
              <to>
                <xdr:col>5</xdr:col>
                <xdr:colOff>1962150</xdr:colOff>
                <xdr:row>3</xdr:row>
                <xdr:rowOff>95250</xdr:rowOff>
              </to>
            </anchor>
          </controlPr>
        </control>
      </mc:Choice>
      <mc:Fallback>
        <control shapeId="29698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Navigation!$A$3:$A$30</xm:f>
          </x14:formula1>
          <xm:sqref>A6:A796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1913"/>
  <sheetViews>
    <sheetView zoomScaleNormal="100" workbookViewId="0">
      <pane ySplit="5" topLeftCell="A6" activePane="bottomLeft" state="frozen"/>
      <selection activeCell="B1" sqref="B1"/>
      <selection pane="bottomLeft" activeCell="D48" sqref="D48"/>
    </sheetView>
  </sheetViews>
  <sheetFormatPr baseColWidth="10" defaultColWidth="9" defaultRowHeight="14.25" x14ac:dyDescent="0.3"/>
  <cols>
    <col min="1" max="1" width="7.5546875" style="4" customWidth="1"/>
    <col min="2" max="2" width="10.44140625" style="4" bestFit="1" customWidth="1"/>
    <col min="3" max="3" width="7.5546875" style="3" customWidth="1"/>
    <col min="4" max="4" width="7.88671875" style="915" customWidth="1"/>
    <col min="5" max="5" width="17.21875" style="16" customWidth="1"/>
    <col min="6" max="6" width="30.33203125" style="16" customWidth="1"/>
    <col min="7" max="7" width="9.21875" style="2" customWidth="1"/>
    <col min="8" max="8" width="11.44140625" style="450" customWidth="1"/>
    <col min="9" max="9" width="7.109375" style="2" customWidth="1"/>
    <col min="10" max="10" width="9.33203125" style="2" customWidth="1"/>
    <col min="11" max="11" width="23.109375" style="496" customWidth="1"/>
    <col min="12" max="12" width="9.21875" style="477" customWidth="1"/>
    <col min="13" max="13" width="26.44140625" style="12" customWidth="1"/>
    <col min="14" max="14" width="38.33203125" style="1" bestFit="1" customWidth="1"/>
    <col min="15" max="16384" width="9" style="1"/>
  </cols>
  <sheetData>
    <row r="1" spans="1:14" ht="19.5" x14ac:dyDescent="0.4">
      <c r="A1" s="923" t="str">
        <f>Navigation!A3</f>
        <v>SE</v>
      </c>
      <c r="B1" s="924"/>
      <c r="C1" s="924"/>
      <c r="D1" s="924"/>
      <c r="E1" s="924"/>
      <c r="F1" s="924"/>
      <c r="G1" s="924"/>
      <c r="H1" s="924"/>
      <c r="I1" s="924"/>
      <c r="J1" s="924"/>
      <c r="K1" s="924"/>
      <c r="L1" s="924"/>
      <c r="M1" s="924"/>
      <c r="N1" s="924"/>
    </row>
    <row r="2" spans="1:14" s="7" customFormat="1" ht="24" customHeight="1" x14ac:dyDescent="0.3">
      <c r="A2" s="921" t="s">
        <v>6</v>
      </c>
      <c r="B2" s="921"/>
      <c r="C2" s="921"/>
      <c r="D2" s="921"/>
      <c r="E2" s="921"/>
      <c r="F2" s="921"/>
      <c r="G2" s="922"/>
      <c r="H2" s="29" t="e">
        <f>H3-H4</f>
        <v>#REF!</v>
      </c>
      <c r="I2" s="21"/>
      <c r="J2" s="6"/>
      <c r="K2" s="485"/>
      <c r="L2" s="470"/>
      <c r="M2" s="28"/>
      <c r="N2" s="28"/>
    </row>
    <row r="3" spans="1:14" s="7" customFormat="1" ht="18" customHeight="1" x14ac:dyDescent="0.3">
      <c r="A3" s="919" t="s">
        <v>145</v>
      </c>
      <c r="B3" s="919"/>
      <c r="C3" s="919"/>
      <c r="D3" s="919"/>
      <c r="E3" s="919"/>
      <c r="F3" s="919"/>
      <c r="G3" s="920"/>
      <c r="H3" s="29" t="e">
        <f>#REF!</f>
        <v>#REF!</v>
      </c>
      <c r="I3" s="21"/>
      <c r="J3" s="6"/>
      <c r="K3" s="485"/>
      <c r="L3" s="470"/>
      <c r="M3" s="28"/>
      <c r="N3" s="28"/>
    </row>
    <row r="4" spans="1:14" s="7" customFormat="1" ht="23.25" customHeight="1" x14ac:dyDescent="0.3">
      <c r="A4" s="919" t="s">
        <v>143</v>
      </c>
      <c r="B4" s="919"/>
      <c r="C4" s="919"/>
      <c r="D4" s="919"/>
      <c r="E4" s="919"/>
      <c r="F4" s="919"/>
      <c r="G4" s="920"/>
      <c r="H4" s="29">
        <f>SUM(H6:H523)</f>
        <v>422.54</v>
      </c>
      <c r="I4" s="21"/>
      <c r="J4" s="469" t="s">
        <v>112</v>
      </c>
      <c r="K4" s="486" t="s">
        <v>113</v>
      </c>
      <c r="L4" s="471"/>
      <c r="M4" s="28"/>
      <c r="N4" s="28"/>
    </row>
    <row r="5" spans="1:14" s="3" customFormat="1" ht="38.25" customHeight="1" x14ac:dyDescent="0.3">
      <c r="A5" s="871" t="s">
        <v>45</v>
      </c>
      <c r="B5" s="872" t="s">
        <v>114</v>
      </c>
      <c r="C5" s="873" t="s">
        <v>7</v>
      </c>
      <c r="D5" s="891" t="s">
        <v>4</v>
      </c>
      <c r="E5" s="87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70" t="s">
        <v>14</v>
      </c>
      <c r="L5" s="474" t="s">
        <v>2</v>
      </c>
      <c r="M5" s="67" t="s">
        <v>3</v>
      </c>
      <c r="N5" s="875" t="s">
        <v>1</v>
      </c>
    </row>
    <row r="6" spans="1:14" s="3" customFormat="1" ht="27" customHeight="1" x14ac:dyDescent="0.3">
      <c r="A6" s="173" t="str">
        <f ca="1">RIGHT(CELL("nomfichier",A1),LEN(CELL("nomfichier",A1))-FIND("]",CELL("nomfichier",A1)))</f>
        <v xml:space="preserve"> SE</v>
      </c>
      <c r="B6" s="457"/>
      <c r="C6" s="457"/>
      <c r="D6" s="892"/>
      <c r="E6" s="230"/>
      <c r="F6" s="230"/>
      <c r="G6" s="184"/>
      <c r="H6" s="104"/>
      <c r="I6" s="100">
        <v>0</v>
      </c>
      <c r="J6" s="100">
        <f t="shared" ref="J6:J13" si="0">H6+I6</f>
        <v>0</v>
      </c>
      <c r="K6" s="489"/>
      <c r="L6" s="472"/>
      <c r="M6" s="103"/>
      <c r="N6" s="242"/>
    </row>
    <row r="7" spans="1:14" s="3" customFormat="1" ht="21" customHeight="1" x14ac:dyDescent="0.3">
      <c r="A7" s="173" t="str">
        <f t="shared" ref="A7" ca="1" si="1">RIGHT(CELL("nomfichier",A1),LEN(CELL("nomfichier",A1))-FIND("]",CELL("nomfichier",A1)))</f>
        <v xml:space="preserve"> SE</v>
      </c>
      <c r="B7" s="457"/>
      <c r="C7" s="457"/>
      <c r="D7" s="892"/>
      <c r="E7" s="230"/>
      <c r="F7" s="230"/>
      <c r="G7" s="100"/>
      <c r="H7" s="110"/>
      <c r="I7" s="100">
        <f t="shared" ref="I7:I10" si="2">H7*0.2</f>
        <v>0</v>
      </c>
      <c r="J7" s="100">
        <f t="shared" si="0"/>
        <v>0</v>
      </c>
      <c r="K7" s="489"/>
      <c r="L7" s="472"/>
      <c r="M7" s="103"/>
      <c r="N7" s="536"/>
    </row>
    <row r="8" spans="1:14" s="13" customFormat="1" ht="22.5" customHeight="1" x14ac:dyDescent="0.3">
      <c r="A8" s="173" t="str">
        <f ca="1">RIGHT(CELL("nomfichier",A3),LEN(CELL("nomfichier",A3))-FIND("]",CELL("nomfichier",A3)))</f>
        <v xml:space="preserve"> SE</v>
      </c>
      <c r="B8" s="639"/>
      <c r="C8" s="640"/>
      <c r="D8" s="893"/>
      <c r="E8" s="649"/>
      <c r="F8" s="649"/>
      <c r="G8" s="641"/>
      <c r="H8" s="219"/>
      <c r="I8" s="642">
        <f t="shared" si="2"/>
        <v>0</v>
      </c>
      <c r="J8" s="643">
        <f t="shared" si="0"/>
        <v>0</v>
      </c>
      <c r="K8" s="644"/>
      <c r="L8" s="645"/>
      <c r="M8" s="646"/>
      <c r="N8" s="103"/>
    </row>
    <row r="9" spans="1:14" s="13" customFormat="1" ht="25.5" customHeight="1" x14ac:dyDescent="0.3">
      <c r="A9" s="173" t="str">
        <f ca="1">RIGHT(CELL("nomfichier",A4),LEN(CELL("nomfichier",A4))-FIND("]",CELL("nomfichier",A4)))</f>
        <v xml:space="preserve"> SE</v>
      </c>
      <c r="B9" s="457"/>
      <c r="C9" s="457"/>
      <c r="D9" s="892"/>
      <c r="E9" s="230"/>
      <c r="F9" s="230"/>
      <c r="G9" s="100"/>
      <c r="H9" s="219"/>
      <c r="I9" s="100">
        <f t="shared" si="2"/>
        <v>0</v>
      </c>
      <c r="J9" s="100">
        <f t="shared" si="0"/>
        <v>0</v>
      </c>
      <c r="K9" s="489"/>
      <c r="L9" s="472"/>
      <c r="M9" s="273"/>
      <c r="N9" s="103"/>
    </row>
    <row r="10" spans="1:14" s="13" customFormat="1" ht="26.25" customHeight="1" x14ac:dyDescent="0.2">
      <c r="A10" s="173" t="str">
        <f ca="1">RIGHT(CELL("nomfichier",A6),LEN(CELL("nomfichier",A6))-FIND("]",CELL("nomfichier",A6)))</f>
        <v xml:space="preserve"> SE</v>
      </c>
      <c r="B10" s="639"/>
      <c r="C10" s="640"/>
      <c r="D10" s="893"/>
      <c r="E10" s="649"/>
      <c r="F10" s="649"/>
      <c r="G10" s="641"/>
      <c r="H10" s="219"/>
      <c r="I10" s="100">
        <f t="shared" si="2"/>
        <v>0</v>
      </c>
      <c r="J10" s="643">
        <f t="shared" si="0"/>
        <v>0</v>
      </c>
      <c r="K10" s="644"/>
      <c r="L10" s="645"/>
      <c r="M10" s="646"/>
      <c r="N10" s="89"/>
    </row>
    <row r="11" spans="1:14" s="13" customFormat="1" ht="22.5" customHeight="1" x14ac:dyDescent="0.3">
      <c r="A11" s="173" t="str">
        <f t="shared" ref="A11:A27" ca="1" si="3">RIGHT(CELL("nomfichier",A7),LEN(CELL("nomfichier",A7))-FIND("]",CELL("nomfichier",A7)))</f>
        <v xml:space="preserve"> SE</v>
      </c>
      <c r="B11" s="457"/>
      <c r="C11" s="457"/>
      <c r="D11" s="892"/>
      <c r="E11" s="230"/>
      <c r="F11" s="230"/>
      <c r="G11" s="200"/>
      <c r="H11" s="219"/>
      <c r="I11" s="100">
        <f t="shared" ref="I11:I13" si="4">H11*0.2</f>
        <v>0</v>
      </c>
      <c r="J11" s="100">
        <f t="shared" si="0"/>
        <v>0</v>
      </c>
      <c r="K11" s="594"/>
      <c r="L11" s="533"/>
      <c r="M11" s="595"/>
      <c r="N11" s="103"/>
    </row>
    <row r="12" spans="1:14" s="13" customFormat="1" ht="15" customHeight="1" x14ac:dyDescent="0.2">
      <c r="A12" s="173" t="str">
        <f t="shared" ca="1" si="3"/>
        <v xml:space="preserve"> SE</v>
      </c>
      <c r="B12" s="457"/>
      <c r="C12" s="457"/>
      <c r="D12" s="892"/>
      <c r="E12" s="230"/>
      <c r="F12" s="230"/>
      <c r="G12" s="106"/>
      <c r="H12" s="219"/>
      <c r="I12" s="100">
        <f t="shared" si="4"/>
        <v>0</v>
      </c>
      <c r="J12" s="100">
        <f t="shared" si="0"/>
        <v>0</v>
      </c>
      <c r="K12" s="489"/>
      <c r="L12" s="472"/>
      <c r="M12" s="103"/>
      <c r="N12" s="103"/>
    </row>
    <row r="13" spans="1:14" s="13" customFormat="1" ht="25.5" customHeight="1" x14ac:dyDescent="0.2">
      <c r="A13" s="173" t="str">
        <f t="shared" ca="1" si="3"/>
        <v xml:space="preserve"> SE</v>
      </c>
      <c r="B13" s="457"/>
      <c r="C13" s="457"/>
      <c r="D13" s="892"/>
      <c r="E13" s="230"/>
      <c r="F13" s="230"/>
      <c r="G13" s="100"/>
      <c r="H13" s="219"/>
      <c r="I13" s="100">
        <f t="shared" si="4"/>
        <v>0</v>
      </c>
      <c r="J13" s="100">
        <f t="shared" si="0"/>
        <v>0</v>
      </c>
      <c r="K13" s="489"/>
      <c r="L13" s="472"/>
      <c r="M13" s="103"/>
      <c r="N13" s="89"/>
    </row>
    <row r="14" spans="1:14" s="13" customFormat="1" ht="21" customHeight="1" x14ac:dyDescent="0.3">
      <c r="A14" s="173" t="str">
        <f t="shared" ca="1" si="3"/>
        <v xml:space="preserve"> SE</v>
      </c>
      <c r="B14" s="457"/>
      <c r="C14" s="457"/>
      <c r="D14" s="892"/>
      <c r="E14" s="230"/>
      <c r="F14" s="230"/>
      <c r="G14" s="110"/>
      <c r="H14" s="110"/>
      <c r="I14" s="100">
        <f t="shared" ref="I14" si="5">H14*0.2</f>
        <v>0</v>
      </c>
      <c r="J14" s="100">
        <f t="shared" ref="J14:J17" si="6">H14+I14</f>
        <v>0</v>
      </c>
      <c r="K14" s="489"/>
      <c r="L14" s="473"/>
      <c r="M14" s="103"/>
      <c r="N14" s="242"/>
    </row>
    <row r="15" spans="1:14" s="13" customFormat="1" ht="22.5" customHeight="1" x14ac:dyDescent="0.3">
      <c r="A15" s="173" t="str">
        <f t="shared" ca="1" si="3"/>
        <v xml:space="preserve"> SE</v>
      </c>
      <c r="B15" s="298"/>
      <c r="C15" s="607"/>
      <c r="D15" s="892"/>
      <c r="E15" s="230"/>
      <c r="F15" s="230"/>
      <c r="G15" s="100"/>
      <c r="H15" s="110"/>
      <c r="I15" s="100">
        <f t="shared" ref="I15:I17" si="7">(H15*20)/100</f>
        <v>0</v>
      </c>
      <c r="J15" s="100">
        <f t="shared" si="6"/>
        <v>0</v>
      </c>
      <c r="K15" s="317"/>
      <c r="L15" s="473"/>
      <c r="M15" s="103"/>
      <c r="N15" s="25"/>
    </row>
    <row r="16" spans="1:14" s="13" customFormat="1" ht="15.75" customHeight="1" x14ac:dyDescent="0.3">
      <c r="A16" s="173" t="str">
        <f t="shared" ca="1" si="3"/>
        <v xml:space="preserve"> SE</v>
      </c>
      <c r="B16" s="298"/>
      <c r="C16" s="607"/>
      <c r="D16" s="892"/>
      <c r="E16" s="230"/>
      <c r="F16" s="230"/>
      <c r="G16" s="100"/>
      <c r="H16" s="110"/>
      <c r="I16" s="100">
        <f t="shared" si="7"/>
        <v>0</v>
      </c>
      <c r="J16" s="100">
        <f t="shared" si="6"/>
        <v>0</v>
      </c>
      <c r="K16" s="317"/>
      <c r="L16" s="473"/>
      <c r="M16" s="103"/>
      <c r="N16" s="25"/>
    </row>
    <row r="17" spans="1:14" s="13" customFormat="1" ht="21" customHeight="1" x14ac:dyDescent="0.3">
      <c r="A17" s="173" t="str">
        <f t="shared" ca="1" si="3"/>
        <v xml:space="preserve"> SE</v>
      </c>
      <c r="B17" s="298"/>
      <c r="C17" s="607"/>
      <c r="D17" s="892"/>
      <c r="E17" s="230"/>
      <c r="F17" s="230"/>
      <c r="G17" s="100"/>
      <c r="H17" s="110"/>
      <c r="I17" s="100">
        <f t="shared" si="7"/>
        <v>0</v>
      </c>
      <c r="J17" s="100">
        <f t="shared" si="6"/>
        <v>0</v>
      </c>
      <c r="K17" s="317"/>
      <c r="L17" s="473"/>
      <c r="M17" s="103"/>
      <c r="N17" s="25"/>
    </row>
    <row r="18" spans="1:14" s="13" customFormat="1" ht="22.5" customHeight="1" x14ac:dyDescent="0.3">
      <c r="A18" s="173" t="str">
        <f t="shared" ca="1" si="3"/>
        <v xml:space="preserve"> SE</v>
      </c>
      <c r="B18" s="457"/>
      <c r="C18" s="457"/>
      <c r="D18" s="892"/>
      <c r="E18" s="230"/>
      <c r="F18" s="230"/>
      <c r="G18" s="100"/>
      <c r="H18" s="110"/>
      <c r="I18" s="100">
        <f>H18*0.055</f>
        <v>0</v>
      </c>
      <c r="J18" s="100">
        <f t="shared" ref="J18:J28" si="8">H18+I18</f>
        <v>0</v>
      </c>
      <c r="K18" s="489"/>
      <c r="L18" s="472"/>
      <c r="M18" s="185"/>
      <c r="N18" s="113"/>
    </row>
    <row r="19" spans="1:14" s="13" customFormat="1" ht="15" customHeight="1" x14ac:dyDescent="0.3">
      <c r="A19" s="173" t="str">
        <f t="shared" ca="1" si="3"/>
        <v xml:space="preserve"> SE</v>
      </c>
      <c r="B19" s="457"/>
      <c r="C19" s="457"/>
      <c r="D19" s="892"/>
      <c r="E19" s="230"/>
      <c r="F19" s="230"/>
      <c r="G19" s="175"/>
      <c r="H19" s="110"/>
      <c r="I19" s="100">
        <f t="shared" ref="I19:I23" si="9">H19*0.2</f>
        <v>0</v>
      </c>
      <c r="J19" s="100">
        <f t="shared" si="8"/>
        <v>0</v>
      </c>
      <c r="K19" s="489"/>
      <c r="L19" s="472"/>
      <c r="M19" s="185"/>
      <c r="N19" s="242"/>
    </row>
    <row r="20" spans="1:14" s="13" customFormat="1" ht="15" customHeight="1" x14ac:dyDescent="0.3">
      <c r="A20" s="173" t="str">
        <f t="shared" ca="1" si="3"/>
        <v xml:space="preserve"> SE</v>
      </c>
      <c r="B20" s="457"/>
      <c r="C20" s="457"/>
      <c r="D20" s="892"/>
      <c r="E20" s="230"/>
      <c r="F20" s="230"/>
      <c r="G20" s="175"/>
      <c r="H20" s="110"/>
      <c r="I20" s="100">
        <f t="shared" si="9"/>
        <v>0</v>
      </c>
      <c r="J20" s="100">
        <f t="shared" si="8"/>
        <v>0</v>
      </c>
      <c r="K20" s="489"/>
      <c r="L20" s="472"/>
      <c r="M20" s="678"/>
      <c r="N20" s="242"/>
    </row>
    <row r="21" spans="1:14" s="13" customFormat="1" ht="15" customHeight="1" x14ac:dyDescent="0.3">
      <c r="A21" s="173" t="str">
        <f t="shared" ca="1" si="3"/>
        <v xml:space="preserve"> SE</v>
      </c>
      <c r="B21" s="457"/>
      <c r="C21" s="457"/>
      <c r="D21" s="892"/>
      <c r="E21" s="230"/>
      <c r="F21" s="230"/>
      <c r="G21" s="175"/>
      <c r="H21" s="110"/>
      <c r="I21" s="110">
        <f t="shared" si="9"/>
        <v>0</v>
      </c>
      <c r="J21" s="110">
        <f t="shared" si="8"/>
        <v>0</v>
      </c>
      <c r="K21" s="489"/>
      <c r="L21" s="472"/>
      <c r="M21" s="185"/>
      <c r="N21" s="242"/>
    </row>
    <row r="22" spans="1:14" s="13" customFormat="1" ht="27" customHeight="1" x14ac:dyDescent="0.3">
      <c r="A22" s="173" t="str">
        <f t="shared" ca="1" si="3"/>
        <v xml:space="preserve"> SE</v>
      </c>
      <c r="B22" s="457"/>
      <c r="C22" s="457"/>
      <c r="D22" s="892"/>
      <c r="E22" s="230"/>
      <c r="F22" s="230"/>
      <c r="G22" s="175"/>
      <c r="H22" s="110"/>
      <c r="I22" s="110">
        <f t="shared" si="9"/>
        <v>0</v>
      </c>
      <c r="J22" s="110">
        <f t="shared" si="8"/>
        <v>0</v>
      </c>
      <c r="K22" s="489"/>
      <c r="L22" s="472"/>
      <c r="M22" s="185"/>
      <c r="N22" s="185"/>
    </row>
    <row r="23" spans="1:14" s="13" customFormat="1" ht="15" customHeight="1" x14ac:dyDescent="0.3">
      <c r="A23" s="173" t="str">
        <f t="shared" ca="1" si="3"/>
        <v xml:space="preserve"> SE</v>
      </c>
      <c r="B23" s="298"/>
      <c r="C23" s="457"/>
      <c r="D23" s="892"/>
      <c r="E23" s="230"/>
      <c r="F23" s="230"/>
      <c r="G23" s="100"/>
      <c r="H23" s="110"/>
      <c r="I23" s="110">
        <f t="shared" si="9"/>
        <v>0</v>
      </c>
      <c r="J23" s="110">
        <f t="shared" si="8"/>
        <v>0</v>
      </c>
      <c r="K23" s="489"/>
      <c r="L23" s="473"/>
      <c r="M23" s="185"/>
      <c r="N23" s="185"/>
    </row>
    <row r="24" spans="1:14" s="13" customFormat="1" ht="24.75" customHeight="1" x14ac:dyDescent="0.2">
      <c r="A24" s="173" t="str">
        <f t="shared" ca="1" si="3"/>
        <v xml:space="preserve"> SE</v>
      </c>
      <c r="B24" s="298"/>
      <c r="C24" s="457"/>
      <c r="D24" s="892"/>
      <c r="E24" s="230"/>
      <c r="F24" s="230"/>
      <c r="G24" s="106"/>
      <c r="H24" s="110"/>
      <c r="I24" s="110">
        <v>0</v>
      </c>
      <c r="J24" s="110">
        <f t="shared" si="8"/>
        <v>0</v>
      </c>
      <c r="K24" s="489"/>
      <c r="L24" s="472"/>
      <c r="M24" s="185"/>
      <c r="N24" s="185"/>
    </row>
    <row r="25" spans="1:14" s="59" customFormat="1" ht="15" customHeight="1" x14ac:dyDescent="0.3">
      <c r="A25" s="173" t="str">
        <f t="shared" ca="1" si="3"/>
        <v xml:space="preserve"> SE</v>
      </c>
      <c r="B25" s="298"/>
      <c r="C25" s="457"/>
      <c r="D25" s="892"/>
      <c r="E25" s="230"/>
      <c r="F25" s="230"/>
      <c r="G25" s="100"/>
      <c r="H25" s="110"/>
      <c r="I25" s="110">
        <f t="shared" ref="I25:I28" si="10">H25*0.2</f>
        <v>0</v>
      </c>
      <c r="J25" s="110">
        <f t="shared" si="8"/>
        <v>0</v>
      </c>
      <c r="K25" s="489"/>
      <c r="L25" s="472"/>
      <c r="M25" s="185"/>
      <c r="N25" s="185"/>
    </row>
    <row r="26" spans="1:14" s="13" customFormat="1" ht="15" customHeight="1" x14ac:dyDescent="0.3">
      <c r="A26" s="173" t="str">
        <f t="shared" ca="1" si="3"/>
        <v xml:space="preserve"> SE</v>
      </c>
      <c r="B26" s="298"/>
      <c r="C26" s="457"/>
      <c r="D26" s="892"/>
      <c r="E26" s="230"/>
      <c r="F26" s="230"/>
      <c r="G26" s="100"/>
      <c r="H26" s="110"/>
      <c r="I26" s="110">
        <f t="shared" si="10"/>
        <v>0</v>
      </c>
      <c r="J26" s="110">
        <f t="shared" si="8"/>
        <v>0</v>
      </c>
      <c r="K26" s="489"/>
      <c r="L26" s="472"/>
      <c r="M26" s="185"/>
      <c r="N26" s="185"/>
    </row>
    <row r="27" spans="1:14" s="59" customFormat="1" ht="23.25" customHeight="1" x14ac:dyDescent="0.3">
      <c r="A27" s="173" t="str">
        <f t="shared" ca="1" si="3"/>
        <v xml:space="preserve"> SE</v>
      </c>
      <c r="B27" s="298"/>
      <c r="C27" s="457"/>
      <c r="D27" s="892"/>
      <c r="E27" s="230"/>
      <c r="F27" s="230"/>
      <c r="G27" s="100"/>
      <c r="H27" s="110"/>
      <c r="I27" s="110">
        <f t="shared" si="10"/>
        <v>0</v>
      </c>
      <c r="J27" s="110">
        <f t="shared" si="8"/>
        <v>0</v>
      </c>
      <c r="K27" s="489"/>
      <c r="L27" s="472"/>
      <c r="M27" s="185"/>
      <c r="N27" s="277"/>
    </row>
    <row r="28" spans="1:14" s="13" customFormat="1" ht="15" customHeight="1" x14ac:dyDescent="0.3">
      <c r="A28" s="173" t="str">
        <f t="shared" ref="A28:A58" ca="1" si="11">RIGHT(CELL("nomfichier",A22),LEN(CELL("nomfichier",A22))-FIND("]",CELL("nomfichier",A22)))</f>
        <v xml:space="preserve"> SE</v>
      </c>
      <c r="B28" s="298"/>
      <c r="C28" s="457"/>
      <c r="D28" s="892"/>
      <c r="E28" s="230"/>
      <c r="F28" s="230"/>
      <c r="G28" s="100"/>
      <c r="H28" s="110"/>
      <c r="I28" s="110">
        <f t="shared" si="10"/>
        <v>0</v>
      </c>
      <c r="J28" s="110">
        <f t="shared" si="8"/>
        <v>0</v>
      </c>
      <c r="K28" s="489"/>
      <c r="L28" s="472"/>
      <c r="M28" s="185"/>
      <c r="N28" s="277"/>
    </row>
    <row r="29" spans="1:14" s="13" customFormat="1" ht="22.5" customHeight="1" x14ac:dyDescent="0.3">
      <c r="A29" s="173" t="str">
        <f t="shared" ca="1" si="11"/>
        <v xml:space="preserve"> SE</v>
      </c>
      <c r="B29" s="298"/>
      <c r="C29" s="457"/>
      <c r="D29" s="892"/>
      <c r="E29" s="230"/>
      <c r="F29" s="230"/>
      <c r="G29" s="100"/>
      <c r="H29" s="110"/>
      <c r="I29" s="110">
        <f>(H29*20)/100</f>
        <v>0</v>
      </c>
      <c r="J29" s="110">
        <f>H29+I29</f>
        <v>0</v>
      </c>
      <c r="K29" s="489"/>
      <c r="L29" s="472"/>
      <c r="M29" s="185"/>
      <c r="N29" s="185"/>
    </row>
    <row r="30" spans="1:14" s="13" customFormat="1" ht="22.5" customHeight="1" x14ac:dyDescent="0.3">
      <c r="A30" s="173" t="str">
        <f t="shared" ca="1" si="11"/>
        <v xml:space="preserve"> SE</v>
      </c>
      <c r="B30" s="298"/>
      <c r="C30" s="457"/>
      <c r="D30" s="892"/>
      <c r="E30" s="230"/>
      <c r="F30" s="230"/>
      <c r="G30" s="100"/>
      <c r="H30" s="110"/>
      <c r="I30" s="110">
        <f>(H30*20)/100</f>
        <v>0</v>
      </c>
      <c r="J30" s="110">
        <f>H30+I30</f>
        <v>0</v>
      </c>
      <c r="K30" s="489"/>
      <c r="L30" s="472"/>
      <c r="M30" s="185"/>
      <c r="N30" s="82"/>
    </row>
    <row r="31" spans="1:14" s="59" customFormat="1" ht="15" customHeight="1" x14ac:dyDescent="0.3">
      <c r="A31" s="173" t="str">
        <f t="shared" ca="1" si="11"/>
        <v xml:space="preserve"> SE</v>
      </c>
      <c r="B31" s="298"/>
      <c r="C31" s="457"/>
      <c r="D31" s="892"/>
      <c r="E31" s="230"/>
      <c r="F31" s="230"/>
      <c r="G31" s="100"/>
      <c r="H31" s="110"/>
      <c r="I31" s="110">
        <f t="shared" ref="I31:I41" si="12">H31*0.2</f>
        <v>0</v>
      </c>
      <c r="J31" s="110">
        <f t="shared" ref="J31:J58" si="13">H31+I31</f>
        <v>0</v>
      </c>
      <c r="K31" s="489"/>
      <c r="L31" s="472"/>
      <c r="M31" s="185"/>
      <c r="N31" s="78"/>
    </row>
    <row r="32" spans="1:14" s="13" customFormat="1" ht="16.5" customHeight="1" x14ac:dyDescent="0.3">
      <c r="A32" s="173" t="str">
        <f t="shared" ca="1" si="11"/>
        <v xml:space="preserve"> SE</v>
      </c>
      <c r="B32" s="298"/>
      <c r="C32" s="457"/>
      <c r="D32" s="892"/>
      <c r="E32" s="230"/>
      <c r="F32" s="230"/>
      <c r="G32" s="100"/>
      <c r="H32" s="110"/>
      <c r="I32" s="110">
        <f t="shared" si="12"/>
        <v>0</v>
      </c>
      <c r="J32" s="110">
        <f t="shared" si="13"/>
        <v>0</v>
      </c>
      <c r="K32" s="489"/>
      <c r="L32" s="472"/>
      <c r="M32" s="185"/>
      <c r="N32" s="78"/>
    </row>
    <row r="33" spans="1:14" s="13" customFormat="1" ht="24" customHeight="1" x14ac:dyDescent="0.3">
      <c r="A33" s="173" t="str">
        <f t="shared" ca="1" si="11"/>
        <v xml:space="preserve"> SE</v>
      </c>
      <c r="B33" s="298"/>
      <c r="C33" s="457"/>
      <c r="D33" s="892"/>
      <c r="E33" s="230"/>
      <c r="F33" s="230"/>
      <c r="G33" s="100"/>
      <c r="H33" s="110"/>
      <c r="I33" s="110">
        <f t="shared" si="12"/>
        <v>0</v>
      </c>
      <c r="J33" s="110">
        <f t="shared" si="13"/>
        <v>0</v>
      </c>
      <c r="K33" s="489"/>
      <c r="L33" s="472"/>
      <c r="M33" s="185"/>
      <c r="N33" s="78"/>
    </row>
    <row r="34" spans="1:14" s="13" customFormat="1" ht="15" customHeight="1" x14ac:dyDescent="0.2">
      <c r="A34" s="173" t="str">
        <f t="shared" ca="1" si="11"/>
        <v xml:space="preserve"> SE</v>
      </c>
      <c r="B34" s="298"/>
      <c r="C34" s="457"/>
      <c r="D34" s="892"/>
      <c r="E34" s="230"/>
      <c r="F34" s="230"/>
      <c r="G34" s="599"/>
      <c r="H34" s="687"/>
      <c r="I34" s="110">
        <f t="shared" si="12"/>
        <v>0</v>
      </c>
      <c r="J34" s="110">
        <f t="shared" si="13"/>
        <v>0</v>
      </c>
      <c r="K34" s="489"/>
      <c r="L34" s="472"/>
      <c r="M34" s="185"/>
      <c r="N34" s="78"/>
    </row>
    <row r="35" spans="1:14" s="13" customFormat="1" ht="15" customHeight="1" x14ac:dyDescent="0.2">
      <c r="A35" s="173" t="str">
        <f t="shared" ca="1" si="11"/>
        <v xml:space="preserve"> SE</v>
      </c>
      <c r="B35" s="298"/>
      <c r="C35" s="457"/>
      <c r="D35" s="892"/>
      <c r="E35" s="230"/>
      <c r="F35" s="230"/>
      <c r="G35" s="89"/>
      <c r="H35" s="110"/>
      <c r="I35" s="110">
        <f t="shared" si="12"/>
        <v>0</v>
      </c>
      <c r="J35" s="110">
        <f t="shared" si="13"/>
        <v>0</v>
      </c>
      <c r="K35" s="489"/>
      <c r="L35" s="472"/>
      <c r="M35" s="185"/>
      <c r="N35" s="78"/>
    </row>
    <row r="36" spans="1:14" s="13" customFormat="1" ht="25.5" customHeight="1" x14ac:dyDescent="0.3">
      <c r="A36" s="173" t="str">
        <f t="shared" ca="1" si="11"/>
        <v xml:space="preserve"> SE</v>
      </c>
      <c r="B36" s="457"/>
      <c r="C36" s="457"/>
      <c r="D36" s="892"/>
      <c r="E36" s="230"/>
      <c r="F36" s="230"/>
      <c r="G36" s="100"/>
      <c r="H36" s="110"/>
      <c r="I36" s="110">
        <f t="shared" si="12"/>
        <v>0</v>
      </c>
      <c r="J36" s="110">
        <f t="shared" si="13"/>
        <v>0</v>
      </c>
      <c r="K36" s="489"/>
      <c r="L36" s="473"/>
      <c r="M36" s="185"/>
      <c r="N36" s="78"/>
    </row>
    <row r="37" spans="1:14" s="13" customFormat="1" ht="24.75" customHeight="1" x14ac:dyDescent="0.3">
      <c r="A37" s="173" t="str">
        <f t="shared" ca="1" si="11"/>
        <v xml:space="preserve"> SE</v>
      </c>
      <c r="B37" s="457"/>
      <c r="C37" s="457"/>
      <c r="D37" s="892"/>
      <c r="E37" s="230"/>
      <c r="F37" s="230"/>
      <c r="G37" s="100"/>
      <c r="H37" s="110"/>
      <c r="I37" s="110">
        <f t="shared" si="12"/>
        <v>0</v>
      </c>
      <c r="J37" s="110">
        <f t="shared" si="13"/>
        <v>0</v>
      </c>
      <c r="K37" s="489"/>
      <c r="L37" s="473"/>
      <c r="M37" s="185"/>
      <c r="N37" s="82"/>
    </row>
    <row r="38" spans="1:14" s="13" customFormat="1" ht="24.75" customHeight="1" x14ac:dyDescent="0.3">
      <c r="A38" s="173" t="str">
        <f t="shared" ca="1" si="11"/>
        <v xml:space="preserve"> SE</v>
      </c>
      <c r="B38" s="457"/>
      <c r="C38" s="457"/>
      <c r="D38" s="892"/>
      <c r="E38" s="230"/>
      <c r="F38" s="230"/>
      <c r="G38" s="100"/>
      <c r="H38" s="110"/>
      <c r="I38" s="110">
        <f t="shared" si="12"/>
        <v>0</v>
      </c>
      <c r="J38" s="110">
        <f t="shared" si="13"/>
        <v>0</v>
      </c>
      <c r="K38" s="489"/>
      <c r="L38" s="472"/>
      <c r="M38" s="185"/>
      <c r="N38" s="82"/>
    </row>
    <row r="39" spans="1:14" s="13" customFormat="1" ht="18.75" customHeight="1" x14ac:dyDescent="0.3">
      <c r="A39" s="173" t="str">
        <f t="shared" ca="1" si="11"/>
        <v xml:space="preserve"> SE</v>
      </c>
      <c r="B39" s="457"/>
      <c r="C39" s="457"/>
      <c r="D39" s="892"/>
      <c r="E39" s="230"/>
      <c r="F39" s="230"/>
      <c r="G39" s="100"/>
      <c r="H39" s="110"/>
      <c r="I39" s="110">
        <f t="shared" si="12"/>
        <v>0</v>
      </c>
      <c r="J39" s="110">
        <f t="shared" si="13"/>
        <v>0</v>
      </c>
      <c r="K39" s="489"/>
      <c r="L39" s="472"/>
      <c r="M39" s="185"/>
      <c r="N39" s="82"/>
    </row>
    <row r="40" spans="1:14" s="13" customFormat="1" ht="18.75" customHeight="1" x14ac:dyDescent="0.3">
      <c r="A40" s="173" t="str">
        <f t="shared" ca="1" si="11"/>
        <v xml:space="preserve"> SE</v>
      </c>
      <c r="B40" s="457"/>
      <c r="C40" s="457"/>
      <c r="D40" s="892"/>
      <c r="E40" s="230"/>
      <c r="F40" s="230"/>
      <c r="G40" s="100"/>
      <c r="H40" s="110"/>
      <c r="I40" s="110">
        <f t="shared" si="12"/>
        <v>0</v>
      </c>
      <c r="J40" s="110">
        <f t="shared" si="13"/>
        <v>0</v>
      </c>
      <c r="K40" s="489"/>
      <c r="L40" s="472"/>
      <c r="M40" s="185"/>
      <c r="N40" s="82"/>
    </row>
    <row r="41" spans="1:14" s="13" customFormat="1" ht="20.25" customHeight="1" x14ac:dyDescent="0.3">
      <c r="A41" s="173" t="str">
        <f t="shared" ca="1" si="11"/>
        <v xml:space="preserve"> SE</v>
      </c>
      <c r="B41" s="457"/>
      <c r="C41" s="457"/>
      <c r="D41" s="892"/>
      <c r="E41" s="230"/>
      <c r="F41" s="230"/>
      <c r="G41" s="100"/>
      <c r="H41" s="110"/>
      <c r="I41" s="110">
        <f t="shared" si="12"/>
        <v>0</v>
      </c>
      <c r="J41" s="110">
        <f t="shared" si="13"/>
        <v>0</v>
      </c>
      <c r="K41" s="489"/>
      <c r="L41" s="472"/>
      <c r="M41" s="185"/>
      <c r="N41" s="82"/>
    </row>
    <row r="42" spans="1:14" s="13" customFormat="1" ht="23.25" customHeight="1" x14ac:dyDescent="0.3">
      <c r="A42" s="173" t="str">
        <f t="shared" ca="1" si="11"/>
        <v xml:space="preserve"> SE</v>
      </c>
      <c r="B42" s="457"/>
      <c r="C42" s="457"/>
      <c r="D42" s="892"/>
      <c r="E42" s="230"/>
      <c r="F42" s="99"/>
      <c r="G42" s="77"/>
      <c r="H42" s="110"/>
      <c r="I42" s="80">
        <v>8.02</v>
      </c>
      <c r="J42" s="80">
        <f t="shared" si="13"/>
        <v>8.02</v>
      </c>
      <c r="K42" s="489"/>
      <c r="L42" s="473"/>
      <c r="M42" s="185"/>
      <c r="N42" s="82"/>
    </row>
    <row r="43" spans="1:14" s="13" customFormat="1" ht="23.25" customHeight="1" thickBot="1" x14ac:dyDescent="0.35">
      <c r="A43" s="869" t="str">
        <f t="shared" ca="1" si="11"/>
        <v xml:space="preserve"> SE</v>
      </c>
      <c r="B43" s="671"/>
      <c r="C43" s="671"/>
      <c r="D43" s="894"/>
      <c r="E43" s="672"/>
      <c r="F43" s="672"/>
      <c r="G43" s="673"/>
      <c r="H43" s="876"/>
      <c r="I43" s="674">
        <f t="shared" ref="I43:I58" si="14">H43*0.2</f>
        <v>0</v>
      </c>
      <c r="J43" s="674">
        <f t="shared" si="13"/>
        <v>0</v>
      </c>
      <c r="K43" s="675"/>
      <c r="L43" s="676"/>
      <c r="M43" s="679"/>
      <c r="N43" s="677"/>
    </row>
    <row r="44" spans="1:14" s="13" customFormat="1" ht="24.75" customHeight="1" x14ac:dyDescent="0.3">
      <c r="A44" s="173" t="str">
        <f t="shared" ca="1" si="11"/>
        <v xml:space="preserve"> SE</v>
      </c>
      <c r="B44" s="299" t="str">
        <f>VLOOKUP("SE",DEPENSES!$A$6:$N$796,2,)</f>
        <v>DEPHDFR</v>
      </c>
      <c r="C44" s="299"/>
      <c r="D44" s="299"/>
      <c r="E44" s="299"/>
      <c r="F44" s="299"/>
      <c r="G44" s="299">
        <f>VLOOKUP("SE",DEPENSES!$A$6:$N$796,7)</f>
        <v>514.46</v>
      </c>
      <c r="H44" s="299">
        <f>VLOOKUP("SE",DEPENSES!$A$6:$N$796,8)</f>
        <v>422.54</v>
      </c>
      <c r="I44" s="299">
        <f>VLOOKUP("SE",DEPENSES!$A$6:$N$796,9)</f>
        <v>0</v>
      </c>
      <c r="J44" s="299">
        <f>VLOOKUP("SE",DEPENSES!$A$6:$N$796,10)</f>
        <v>70.849999999999994</v>
      </c>
      <c r="K44" s="299"/>
      <c r="L44" s="299"/>
      <c r="M44" s="299"/>
      <c r="N44" s="299"/>
    </row>
    <row r="45" spans="1:14" s="13" customFormat="1" ht="22.5" customHeight="1" x14ac:dyDescent="0.3">
      <c r="A45" s="173" t="str">
        <f t="shared" ca="1" si="11"/>
        <v xml:space="preserve"> SE</v>
      </c>
      <c r="B45" s="299"/>
      <c r="C45" s="457"/>
      <c r="D45" s="892"/>
      <c r="E45" s="878"/>
      <c r="F45" s="877"/>
      <c r="G45" s="77"/>
      <c r="H45" s="110"/>
      <c r="I45" s="80">
        <f t="shared" si="14"/>
        <v>0</v>
      </c>
      <c r="J45" s="80">
        <f t="shared" si="13"/>
        <v>0</v>
      </c>
      <c r="K45" s="489"/>
      <c r="L45" s="473"/>
      <c r="M45" s="78"/>
      <c r="N45" s="82"/>
    </row>
    <row r="46" spans="1:14" s="13" customFormat="1" ht="23.25" customHeight="1" x14ac:dyDescent="0.3">
      <c r="A46" s="173" t="str">
        <f t="shared" ca="1" si="11"/>
        <v xml:space="preserve"> SE</v>
      </c>
      <c r="B46" s="877" t="str">
        <f>INDEX(DEPENSES!$A$6:$N$796,MATCH("SE",DEPENSES!$A$6:$A$796,0),2)</f>
        <v>DEPHDFR</v>
      </c>
      <c r="C46" s="877" t="str">
        <f>INDEX(DEPENSES!$A$6:$N$796,MATCH("SE",DEPENSES!$A$6:$A$796,0),3)</f>
        <v>DEP</v>
      </c>
      <c r="D46" s="895">
        <f>INDEX(DEPENSES!$A$6:$N$796,MATCH("SE",DEPENSES!$A$6:$A$796,0),4)</f>
        <v>43374</v>
      </c>
      <c r="E46" s="877">
        <f>INDEX(DEPENSES!$A$6:$N$796,MATCH("SE",DEPENSES!$A$6:$A$796,0),5)</f>
        <v>0</v>
      </c>
      <c r="F46" s="877">
        <f>INDEX(DEPENSES!$A$6:$N$796,MATCH("SE",DEPENSES!$A$6:$A$796,0),6)</f>
        <v>0</v>
      </c>
      <c r="G46" s="877">
        <f>INDEX(DEPENSES!$A$6:$N$796,MATCH("SE",DEPENSES!$A$6:$A$796,0),7)</f>
        <v>84.87</v>
      </c>
      <c r="H46" s="877">
        <f>INDEX(DEPENSES!$A$6:$N$796,MATCH("SE",DEPENSES!$A$6:$A$796,0),8)</f>
        <v>0</v>
      </c>
      <c r="I46" s="80">
        <f t="shared" si="14"/>
        <v>0</v>
      </c>
      <c r="J46" s="80">
        <f t="shared" si="13"/>
        <v>0</v>
      </c>
      <c r="K46" s="489"/>
      <c r="L46" s="473"/>
      <c r="M46" s="78"/>
      <c r="N46" s="82"/>
    </row>
    <row r="47" spans="1:14" s="13" customFormat="1" ht="23.25" customHeight="1" x14ac:dyDescent="0.3">
      <c r="A47" s="173" t="str">
        <f t="shared" ca="1" si="11"/>
        <v xml:space="preserve"> SE</v>
      </c>
      <c r="B47" s="299"/>
      <c r="C47" s="457"/>
      <c r="D47" s="892"/>
      <c r="E47" s="877"/>
      <c r="F47" s="230"/>
      <c r="G47" s="77"/>
      <c r="H47" s="110"/>
      <c r="I47" s="80">
        <f t="shared" si="14"/>
        <v>0</v>
      </c>
      <c r="J47" s="80">
        <f t="shared" si="13"/>
        <v>0</v>
      </c>
      <c r="K47" s="489"/>
      <c r="L47" s="473"/>
      <c r="M47" s="81"/>
      <c r="N47" s="82"/>
    </row>
    <row r="48" spans="1:14" s="13" customFormat="1" ht="24.75" customHeight="1" x14ac:dyDescent="0.3">
      <c r="A48" s="173" t="str">
        <f t="shared" ca="1" si="11"/>
        <v xml:space="preserve"> SE</v>
      </c>
      <c r="B48" s="299" t="str">
        <f>IF(COUNTIF(DEPENSES!$A$6:$A$796,"SE")=0,"",INDEX(DEPENSES!$A$6:$N$796,MATCH("SE",DEPENSES!$A$6:$A$796,0),2))</f>
        <v>DEPHDFR</v>
      </c>
      <c r="C48" s="299" t="str">
        <f>IF(COUNTIF(DEPENSES!$A$6:$A$796,"SE")=0,"",INDEX(DEPENSES!$A$6:$N$796,MATCH("SE",DEPENSES!$A$6:$A$796,0),3))</f>
        <v>DEP</v>
      </c>
      <c r="D48" s="299">
        <f>IF(COUNTIF(DEPENSES!$A$6:$A$796,"SE")=0,"",INDEX(DEPENSES!$A$6:$N$796,MATCH("SE",DEPENSES!$A$6:$A$796,0),4))</f>
        <v>43374</v>
      </c>
      <c r="E48" s="299">
        <f>IF(COUNTIF(DEPENSES!$A$6:$A$796,"SE")=0,"",INDEX(DEPENSES!$A$6:$N$796,MATCH("SE",DEPENSES!$A$6:$A$796,0),5))</f>
        <v>0</v>
      </c>
      <c r="F48" s="299">
        <f>IF(COUNTIF(DEPENSES!$A$6:$A$796,"SE")=0,"",INDEX(DEPENSES!$A$6:$N$796,MATCH("SE",DEPENSES!$A$6:$A$796,0),6))</f>
        <v>0</v>
      </c>
      <c r="G48" s="299">
        <f>IF(COUNTIF(DEPENSES!$A$6:$A$796,"SE")=0,"",INDEX(DEPENSES!$A$6:$N$796,MATCH("SE",DEPENSES!$A$6:$A$796,0),7))</f>
        <v>84.87</v>
      </c>
      <c r="H48" s="299">
        <f>IF(COUNTIF(DEPENSES!$A$6:$A$796,"SE")=0,"",INDEX(DEPENSES!$A$6:$N$796,MATCH("SE",DEPENSES!$A$6:$A$796,0),8))</f>
        <v>0</v>
      </c>
      <c r="I48" s="80">
        <f t="shared" si="14"/>
        <v>0</v>
      </c>
      <c r="J48" s="80">
        <f t="shared" si="13"/>
        <v>0</v>
      </c>
      <c r="K48" s="489"/>
      <c r="L48" s="473"/>
      <c r="M48" s="81"/>
      <c r="N48" s="82"/>
    </row>
    <row r="49" spans="1:14" s="13" customFormat="1" ht="26.25" customHeight="1" x14ac:dyDescent="0.3">
      <c r="A49" s="173" t="str">
        <f t="shared" ca="1" si="11"/>
        <v xml:space="preserve"> SE</v>
      </c>
      <c r="B49" s="299" t="str">
        <f>IF(COUNTIF(DEPENSES!$A$6:$A$796,"SE")=0,"",INDEX(DEPENSES!$A$6:$N$796,MATCH("SE",DEPENSES!$A$6:$A$796,0),2))</f>
        <v>DEPHDFR</v>
      </c>
      <c r="C49" s="457"/>
      <c r="D49" s="892"/>
      <c r="E49" s="230"/>
      <c r="F49" s="230"/>
      <c r="G49" s="77"/>
      <c r="H49" s="110"/>
      <c r="I49" s="80">
        <f t="shared" si="14"/>
        <v>0</v>
      </c>
      <c r="J49" s="80">
        <f t="shared" si="13"/>
        <v>0</v>
      </c>
      <c r="K49" s="489"/>
      <c r="L49" s="473"/>
      <c r="M49" s="81"/>
      <c r="N49" s="82"/>
    </row>
    <row r="50" spans="1:14" s="13" customFormat="1" ht="17.25" customHeight="1" x14ac:dyDescent="0.3">
      <c r="A50" s="173" t="str">
        <f ca="1">RIGHT(CELL("nomfichier",B44),LEN(CELL("nomfichier",B44))-FIND("]",CELL("nomfichier",B44)))</f>
        <v xml:space="preserve"> SE</v>
      </c>
      <c r="B50" s="299" t="str">
        <f>IF(COUNTIF(DEPENSES!$A$6:$A$796,"SE")=0,"",INDEX(DEPENSES!$A$6:$N$796,MATCH("SE",DEPENSES!$A$6:$A$796,0),2))</f>
        <v>DEPHDFR</v>
      </c>
      <c r="C50" s="457"/>
      <c r="D50" s="892"/>
      <c r="E50" s="230"/>
      <c r="F50" s="230"/>
      <c r="G50" s="77"/>
      <c r="H50" s="110"/>
      <c r="I50" s="80">
        <f t="shared" si="14"/>
        <v>0</v>
      </c>
      <c r="J50" s="80">
        <f t="shared" si="13"/>
        <v>0</v>
      </c>
      <c r="K50" s="489"/>
      <c r="L50" s="473"/>
      <c r="M50" s="78"/>
      <c r="N50" s="78"/>
    </row>
    <row r="51" spans="1:14" s="13" customFormat="1" ht="24" customHeight="1" x14ac:dyDescent="0.3">
      <c r="A51" s="173" t="str">
        <f t="shared" ca="1" si="11"/>
        <v xml:space="preserve"> SE</v>
      </c>
      <c r="B51" s="299" t="str">
        <f>IF(COUNTIF(DEPENSES!$A$6:$A$796,"SE")=0,"",INDEX(DEPENSES!$A$6:$N$796,MATCH("SE",DEPENSES!$A$6:$A$796,0),2))</f>
        <v>DEPHDFR</v>
      </c>
      <c r="C51" s="457"/>
      <c r="D51" s="892"/>
      <c r="E51" s="230"/>
      <c r="F51" s="230"/>
      <c r="G51" s="77"/>
      <c r="H51" s="110"/>
      <c r="I51" s="80">
        <f t="shared" si="14"/>
        <v>0</v>
      </c>
      <c r="J51" s="80">
        <f t="shared" si="13"/>
        <v>0</v>
      </c>
      <c r="K51" s="489"/>
      <c r="L51" s="473"/>
      <c r="M51" s="78"/>
      <c r="N51" s="78"/>
    </row>
    <row r="52" spans="1:14" s="13" customFormat="1" ht="24" customHeight="1" x14ac:dyDescent="0.3">
      <c r="A52" s="173" t="str">
        <f t="shared" ca="1" si="11"/>
        <v xml:space="preserve"> SE</v>
      </c>
      <c r="B52" s="299" t="str">
        <f>IF(COUNTIF(DEPENSES!$A$6:$A$796,"SE")=0,"",INDEX(DEPENSES!$A$6:$N$796,MATCH("SE",DEPENSES!$A$6:$A$796,0),2))</f>
        <v>DEPHDFR</v>
      </c>
      <c r="C52" s="457"/>
      <c r="D52" s="892"/>
      <c r="E52" s="230"/>
      <c r="F52" s="230"/>
      <c r="G52" s="77"/>
      <c r="H52" s="110"/>
      <c r="I52" s="80">
        <f t="shared" si="14"/>
        <v>0</v>
      </c>
      <c r="J52" s="80">
        <f t="shared" si="13"/>
        <v>0</v>
      </c>
      <c r="K52" s="489"/>
      <c r="L52" s="473"/>
      <c r="M52" s="78"/>
      <c r="N52" s="78"/>
    </row>
    <row r="53" spans="1:14" s="13" customFormat="1" ht="24" customHeight="1" x14ac:dyDescent="0.3">
      <c r="A53" s="173" t="str">
        <f t="shared" ca="1" si="11"/>
        <v xml:space="preserve"> SE</v>
      </c>
      <c r="B53" s="299" t="str">
        <f>IF(COUNTIF(DEPENSES!$A$6:$A$796,"SE")=0,"",INDEX(DEPENSES!$A$6:$N$796,MATCH("SE",DEPENSES!$A$6:$A$796,0),2))</f>
        <v>DEPHDFR</v>
      </c>
      <c r="C53" s="457"/>
      <c r="D53" s="892"/>
      <c r="E53" s="230"/>
      <c r="F53" s="230"/>
      <c r="G53" s="77"/>
      <c r="H53" s="110"/>
      <c r="I53" s="80">
        <f t="shared" si="14"/>
        <v>0</v>
      </c>
      <c r="J53" s="80">
        <f t="shared" si="13"/>
        <v>0</v>
      </c>
      <c r="K53" s="489"/>
      <c r="L53" s="473"/>
      <c r="M53" s="78"/>
      <c r="N53" s="82"/>
    </row>
    <row r="54" spans="1:14" s="13" customFormat="1" ht="22.5" customHeight="1" x14ac:dyDescent="0.3">
      <c r="A54" s="173" t="str">
        <f t="shared" ca="1" si="11"/>
        <v xml:space="preserve"> SE</v>
      </c>
      <c r="B54" s="299" t="str">
        <f>IF(COUNTIF(DEPENSES!$A$6:$A$796,"SE")=0,"",INDEX(DEPENSES!$A$6:$N$796,MATCH("SE",DEPENSES!$A$6:$A$796,0),2))</f>
        <v>DEPHDFR</v>
      </c>
      <c r="C54" s="457"/>
      <c r="D54" s="892"/>
      <c r="E54" s="230"/>
      <c r="F54" s="230"/>
      <c r="G54" s="77"/>
      <c r="H54" s="110"/>
      <c r="I54" s="80">
        <f t="shared" si="14"/>
        <v>0</v>
      </c>
      <c r="J54" s="80">
        <f t="shared" si="13"/>
        <v>0</v>
      </c>
      <c r="K54" s="489"/>
      <c r="L54" s="473"/>
      <c r="M54" s="83"/>
      <c r="N54" s="78"/>
    </row>
    <row r="55" spans="1:14" s="13" customFormat="1" ht="15" customHeight="1" x14ac:dyDescent="0.2">
      <c r="A55" s="173" t="str">
        <f t="shared" ca="1" si="11"/>
        <v xml:space="preserve"> SE</v>
      </c>
      <c r="B55" s="299" t="str">
        <f>IF(COUNTIF(DEPENSES!$A$6:$A$796,"SE")=0,"",INDEX(DEPENSES!$A$6:$N$796,MATCH("SE",DEPENSES!$A$6:$A$796,0),2))</f>
        <v>DEPHDFR</v>
      </c>
      <c r="C55" s="457"/>
      <c r="D55" s="892"/>
      <c r="E55" s="230"/>
      <c r="F55" s="230"/>
      <c r="G55" s="79"/>
      <c r="H55" s="110"/>
      <c r="I55" s="80">
        <f t="shared" si="14"/>
        <v>0</v>
      </c>
      <c r="J55" s="80">
        <f t="shared" si="13"/>
        <v>0</v>
      </c>
      <c r="K55" s="489"/>
      <c r="L55" s="473"/>
      <c r="M55" s="78"/>
      <c r="N55" s="78"/>
    </row>
    <row r="56" spans="1:14" s="13" customFormat="1" ht="15" customHeight="1" x14ac:dyDescent="0.2">
      <c r="A56" s="173" t="str">
        <f t="shared" ca="1" si="11"/>
        <v xml:space="preserve"> SE</v>
      </c>
      <c r="B56" s="299"/>
      <c r="C56" s="457"/>
      <c r="D56" s="892"/>
      <c r="E56" s="230"/>
      <c r="F56" s="230"/>
      <c r="G56" s="79"/>
      <c r="H56" s="110"/>
      <c r="I56" s="80">
        <f t="shared" si="14"/>
        <v>0</v>
      </c>
      <c r="J56" s="80">
        <f t="shared" si="13"/>
        <v>0</v>
      </c>
      <c r="K56" s="489"/>
      <c r="L56" s="473"/>
      <c r="M56" s="78"/>
      <c r="N56" s="78"/>
    </row>
    <row r="57" spans="1:14" s="13" customFormat="1" ht="19.5" customHeight="1" x14ac:dyDescent="0.2">
      <c r="A57" s="173" t="str">
        <f t="shared" ca="1" si="11"/>
        <v xml:space="preserve"> SE</v>
      </c>
      <c r="C57" s="457"/>
      <c r="D57" s="892"/>
      <c r="E57" s="230"/>
      <c r="F57" s="230"/>
      <c r="G57" s="79"/>
      <c r="H57" s="110"/>
      <c r="I57" s="80">
        <f t="shared" si="14"/>
        <v>0</v>
      </c>
      <c r="J57" s="80">
        <f t="shared" si="13"/>
        <v>0</v>
      </c>
      <c r="K57" s="489"/>
      <c r="L57" s="473"/>
      <c r="M57" s="78"/>
      <c r="N57" s="78"/>
    </row>
    <row r="58" spans="1:14" s="13" customFormat="1" ht="21" customHeight="1" x14ac:dyDescent="0.2">
      <c r="A58" s="173" t="str">
        <f t="shared" ca="1" si="11"/>
        <v xml:space="preserve"> SE</v>
      </c>
      <c r="B58" s="299" t="str">
        <f ca="1">IF(COUNTIF(DEPENSES!$A$6:$A$796,' SE'!A58),INDEX(DEPENSES!$A$6:$A$796,MATCH(' SE'!A58,0)),"")</f>
        <v/>
      </c>
      <c r="C58" s="457"/>
      <c r="D58" s="892"/>
      <c r="E58" s="230"/>
      <c r="F58" s="230"/>
      <c r="G58" s="79"/>
      <c r="H58" s="110"/>
      <c r="I58" s="80">
        <f t="shared" si="14"/>
        <v>0</v>
      </c>
      <c r="J58" s="80">
        <f t="shared" si="13"/>
        <v>0</v>
      </c>
      <c r="K58" s="489"/>
      <c r="L58" s="473"/>
      <c r="M58" s="78"/>
      <c r="N58" s="78"/>
    </row>
    <row r="59" spans="1:14" s="13" customFormat="1" ht="25.5" customHeight="1" x14ac:dyDescent="0.3">
      <c r="A59" s="173"/>
      <c r="B59" s="299" t="str">
        <f>IF(COUNTIF(DEPENSES!$A$6:$A$796,' SE'!A59),INDEX(DEPENSES!$A$6:$A$796,MATCH(' SE'!A59,0)),"")</f>
        <v/>
      </c>
      <c r="C59" s="457"/>
      <c r="D59" s="896"/>
      <c r="E59" s="99"/>
      <c r="F59" s="99"/>
      <c r="G59" s="104"/>
      <c r="H59" s="110"/>
      <c r="I59" s="100">
        <v>0</v>
      </c>
      <c r="J59" s="100">
        <v>31</v>
      </c>
      <c r="K59" s="236"/>
      <c r="L59" s="473"/>
      <c r="M59" s="680"/>
      <c r="N59" s="113"/>
    </row>
    <row r="60" spans="1:14" s="13" customFormat="1" ht="22.5" customHeight="1" x14ac:dyDescent="0.3">
      <c r="A60" s="173"/>
      <c r="B60" s="299" t="str">
        <f>IF(COUNTIF(DEPENSES!$A$6:$A$796,' SE'!A60),INDEX(DEPENSES!$A$6:$A$796,MATCH(' SE'!A60,0)),"")</f>
        <v/>
      </c>
      <c r="C60" s="457"/>
      <c r="D60" s="896"/>
      <c r="E60" s="99"/>
      <c r="F60" s="99"/>
      <c r="G60" s="219"/>
      <c r="H60" s="110"/>
      <c r="I60" s="119">
        <v>0</v>
      </c>
      <c r="J60" s="119">
        <v>87.8</v>
      </c>
      <c r="K60" s="236"/>
      <c r="L60" s="473"/>
      <c r="M60" s="681"/>
      <c r="N60" s="222"/>
    </row>
    <row r="61" spans="1:14" s="13" customFormat="1" ht="22.5" customHeight="1" x14ac:dyDescent="0.3">
      <c r="A61" s="173"/>
      <c r="B61" s="299" t="str">
        <f>IF(COUNTIF(DEPENSES!$A$6:$A$796,' SE'!A61),INDEX(DEPENSES!$A$6:$A$796,MATCH(' SE'!A61,0)),"")</f>
        <v/>
      </c>
      <c r="C61" s="457"/>
      <c r="D61" s="896"/>
      <c r="E61" s="99"/>
      <c r="F61" s="99"/>
      <c r="G61" s="219"/>
      <c r="H61" s="110"/>
      <c r="I61" s="119">
        <v>0</v>
      </c>
      <c r="J61" s="119">
        <v>87.8</v>
      </c>
      <c r="K61" s="236"/>
      <c r="L61" s="473"/>
      <c r="M61" s="682"/>
      <c r="N61" s="222"/>
    </row>
    <row r="62" spans="1:14" s="13" customFormat="1" ht="19.5" customHeight="1" x14ac:dyDescent="0.3">
      <c r="A62" s="173"/>
      <c r="B62" s="299" t="str">
        <f>IF(COUNTIF(DEPENSES!$A$6:$A$796,' SE'!A62),INDEX(DEPENSES!$A$6:$A$796,MATCH(' SE'!A62,0)),"")</f>
        <v/>
      </c>
      <c r="C62" s="457"/>
      <c r="D62" s="897"/>
      <c r="E62" s="99"/>
      <c r="F62" s="220"/>
      <c r="G62" s="221"/>
      <c r="H62" s="110"/>
      <c r="I62" s="119">
        <v>0</v>
      </c>
      <c r="J62" s="100">
        <v>88.81</v>
      </c>
      <c r="K62" s="236"/>
      <c r="L62" s="473"/>
      <c r="M62" s="185"/>
      <c r="N62" s="113"/>
    </row>
    <row r="63" spans="1:14" s="13" customFormat="1" ht="26.25" customHeight="1" x14ac:dyDescent="0.3">
      <c r="A63" s="173"/>
      <c r="B63" s="299" t="str">
        <f>IF(COUNTIF(DEPENSES!$A$6:$A$796,' SE'!A63),INDEX(DEPENSES!$A$6:$A$796,MATCH(' SE'!A63,0)),"")</f>
        <v/>
      </c>
      <c r="C63" s="457"/>
      <c r="D63" s="896"/>
      <c r="E63" s="99"/>
      <c r="F63" s="99"/>
      <c r="G63" s="100"/>
      <c r="H63" s="110"/>
      <c r="I63" s="119">
        <v>0</v>
      </c>
      <c r="J63" s="100">
        <v>60</v>
      </c>
      <c r="K63" s="236"/>
      <c r="L63" s="473"/>
      <c r="M63" s="185"/>
      <c r="N63" s="113"/>
    </row>
    <row r="64" spans="1:14" s="13" customFormat="1" ht="25.5" customHeight="1" x14ac:dyDescent="0.3">
      <c r="A64" s="173"/>
      <c r="B64" s="299" t="str">
        <f>IF(COUNTIF(DEPENSES!$A$6:$A$796,' SE'!A64),INDEX(DEPENSES!$A$6:$A$796,MATCH(' SE'!A64,0)),"")</f>
        <v/>
      </c>
      <c r="C64" s="457"/>
      <c r="D64" s="896"/>
      <c r="E64" s="99"/>
      <c r="F64" s="99"/>
      <c r="G64" s="200"/>
      <c r="H64" s="110"/>
      <c r="I64" s="119">
        <v>0</v>
      </c>
      <c r="J64" s="100">
        <v>154.25</v>
      </c>
      <c r="K64" s="236"/>
      <c r="L64" s="473"/>
      <c r="M64" s="680"/>
      <c r="N64" s="113"/>
    </row>
    <row r="65" spans="1:14" s="13" customFormat="1" ht="25.5" customHeight="1" x14ac:dyDescent="0.3">
      <c r="A65" s="173"/>
      <c r="B65" s="299" t="str">
        <f>IF(COUNTIF(DEPENSES!$A$6:$A$796,' SE'!A65),INDEX(DEPENSES!$A$6:$A$796,MATCH(' SE'!A65,0)),"")</f>
        <v/>
      </c>
      <c r="C65" s="457"/>
      <c r="D65" s="896"/>
      <c r="E65" s="99"/>
      <c r="F65" s="220"/>
      <c r="G65" s="221"/>
      <c r="H65" s="110"/>
      <c r="I65" s="100">
        <v>0</v>
      </c>
      <c r="J65" s="100">
        <f t="shared" ref="J65:J103" si="15">H65+I65</f>
        <v>0</v>
      </c>
      <c r="K65" s="236"/>
      <c r="L65" s="473"/>
      <c r="M65" s="185"/>
      <c r="N65" s="113"/>
    </row>
    <row r="66" spans="1:14" s="13" customFormat="1" ht="25.5" customHeight="1" x14ac:dyDescent="0.3">
      <c r="A66" s="173"/>
      <c r="B66" s="299" t="str">
        <f>IF(COUNTIF(DEPENSES!$A$6:$A$796,' SE'!A66),INDEX(DEPENSES!$A$6:$A$796,MATCH(' SE'!A66,0)),"")</f>
        <v/>
      </c>
      <c r="C66" s="457"/>
      <c r="D66" s="897"/>
      <c r="E66" s="99"/>
      <c r="F66" s="220"/>
      <c r="G66" s="221"/>
      <c r="H66" s="110"/>
      <c r="I66" s="100">
        <v>0</v>
      </c>
      <c r="J66" s="100">
        <f t="shared" si="15"/>
        <v>0</v>
      </c>
      <c r="K66" s="236"/>
      <c r="L66" s="473"/>
      <c r="M66" s="185"/>
      <c r="N66" s="113"/>
    </row>
    <row r="67" spans="1:14" s="13" customFormat="1" ht="15" customHeight="1" x14ac:dyDescent="0.3">
      <c r="A67" s="173"/>
      <c r="B67" s="299" t="str">
        <f>IF(COUNTIF(DEPENSES!$A$6:$A$796,' SE'!A67),INDEX(DEPENSES!$A$6:$A$796,MATCH(' SE'!A67,0)),"")</f>
        <v/>
      </c>
      <c r="C67" s="457"/>
      <c r="D67" s="896"/>
      <c r="E67" s="99"/>
      <c r="F67" s="99"/>
      <c r="G67" s="100"/>
      <c r="H67" s="110"/>
      <c r="I67" s="100">
        <v>0</v>
      </c>
      <c r="J67" s="100">
        <f t="shared" si="15"/>
        <v>0</v>
      </c>
      <c r="K67" s="236"/>
      <c r="L67" s="473"/>
      <c r="M67" s="683"/>
      <c r="N67" s="113"/>
    </row>
    <row r="68" spans="1:14" s="13" customFormat="1" ht="15" customHeight="1" x14ac:dyDescent="0.3">
      <c r="A68" s="173"/>
      <c r="B68" s="299" t="str">
        <f>IF(COUNTIF(DEPENSES!$A$6:$A$796,' SE'!A68),INDEX(DEPENSES!$A$6:$A$796,MATCH(' SE'!A68,0)),"")</f>
        <v/>
      </c>
      <c r="C68" s="457"/>
      <c r="D68" s="896"/>
      <c r="E68" s="99"/>
      <c r="F68" s="99"/>
      <c r="G68" s="100"/>
      <c r="H68" s="110"/>
      <c r="I68" s="100">
        <v>0</v>
      </c>
      <c r="J68" s="100">
        <f t="shared" si="15"/>
        <v>0</v>
      </c>
      <c r="K68" s="236"/>
      <c r="L68" s="473"/>
      <c r="M68" s="684"/>
      <c r="N68" s="113"/>
    </row>
    <row r="69" spans="1:14" s="13" customFormat="1" ht="15" customHeight="1" x14ac:dyDescent="0.3">
      <c r="A69" s="173"/>
      <c r="B69" s="299" t="str">
        <f>IF(COUNTIF(DEPENSES!$A$6:$A$796,' SE'!A69),INDEX(DEPENSES!$A$6:$A$796,MATCH(' SE'!A69,0)),"")</f>
        <v/>
      </c>
      <c r="C69" s="457"/>
      <c r="D69" s="896"/>
      <c r="E69" s="99"/>
      <c r="F69" s="99"/>
      <c r="G69" s="100"/>
      <c r="H69" s="110"/>
      <c r="I69" s="100">
        <v>0</v>
      </c>
      <c r="J69" s="100">
        <f t="shared" si="15"/>
        <v>0</v>
      </c>
      <c r="K69" s="236"/>
      <c r="L69" s="473"/>
      <c r="M69" s="185"/>
      <c r="N69" s="113"/>
    </row>
    <row r="70" spans="1:14" s="13" customFormat="1" ht="20.25" customHeight="1" x14ac:dyDescent="0.3">
      <c r="A70" s="173"/>
      <c r="B70" s="299" t="str">
        <f>IF(COUNTIF(DEPENSES!$A$6:$A$796,' SE'!A70),INDEX(DEPENSES!$A$6:$A$796,MATCH(' SE'!A70,0)),"")</f>
        <v/>
      </c>
      <c r="C70" s="457"/>
      <c r="D70" s="896"/>
      <c r="E70" s="99"/>
      <c r="F70" s="99"/>
      <c r="G70" s="100"/>
      <c r="H70" s="110"/>
      <c r="I70" s="100">
        <v>0</v>
      </c>
      <c r="J70" s="100">
        <f t="shared" si="15"/>
        <v>0</v>
      </c>
      <c r="K70" s="236"/>
      <c r="L70" s="473"/>
      <c r="M70" s="685"/>
      <c r="N70" s="113"/>
    </row>
    <row r="71" spans="1:14" s="13" customFormat="1" ht="20.25" customHeight="1" x14ac:dyDescent="0.3">
      <c r="A71" s="173"/>
      <c r="B71" s="299" t="str">
        <f>IF(COUNTIF(DEPENSES!$A$6:$A$796,' SE'!A71),INDEX(DEPENSES!$A$6:$A$796,MATCH(' SE'!A71,0)),"")</f>
        <v/>
      </c>
      <c r="C71" s="457"/>
      <c r="D71" s="896"/>
      <c r="E71" s="99"/>
      <c r="F71" s="99"/>
      <c r="G71" s="100"/>
      <c r="H71" s="110"/>
      <c r="I71" s="100">
        <f>H71*0.2</f>
        <v>0</v>
      </c>
      <c r="J71" s="110">
        <f t="shared" si="15"/>
        <v>0</v>
      </c>
      <c r="K71" s="236"/>
      <c r="L71" s="473"/>
      <c r="M71" s="681"/>
      <c r="N71" s="113"/>
    </row>
    <row r="72" spans="1:14" s="13" customFormat="1" ht="20.25" customHeight="1" x14ac:dyDescent="0.3">
      <c r="A72" s="173"/>
      <c r="B72" s="299" t="str">
        <f>IF(COUNTIF(DEPENSES!$A$6:$A$796,' SE'!A72),INDEX(DEPENSES!$A$6:$A$796,MATCH(' SE'!A72,0)),"")</f>
        <v/>
      </c>
      <c r="C72" s="457"/>
      <c r="D72" s="897"/>
      <c r="E72" s="99"/>
      <c r="F72" s="220"/>
      <c r="G72" s="221"/>
      <c r="H72" s="110"/>
      <c r="I72" s="100">
        <v>0</v>
      </c>
      <c r="J72" s="110">
        <f t="shared" si="15"/>
        <v>0</v>
      </c>
      <c r="K72" s="236"/>
      <c r="L72" s="473"/>
      <c r="M72" s="185"/>
      <c r="N72" s="113"/>
    </row>
    <row r="73" spans="1:14" s="13" customFormat="1" ht="27" customHeight="1" x14ac:dyDescent="0.3">
      <c r="A73" s="173"/>
      <c r="B73" s="299" t="str">
        <f>IF(COUNTIF(DEPENSES!$A$6:$A$796,' SE'!A73),INDEX(DEPENSES!$A$6:$A$796,MATCH(' SE'!A73,0)),"")</f>
        <v/>
      </c>
      <c r="C73" s="457"/>
      <c r="D73" s="896"/>
      <c r="E73" s="99"/>
      <c r="F73" s="220"/>
      <c r="G73" s="221"/>
      <c r="H73" s="110"/>
      <c r="I73" s="100">
        <f>3*0.2</f>
        <v>0.60000000000000009</v>
      </c>
      <c r="J73" s="100">
        <f t="shared" si="15"/>
        <v>0.60000000000000009</v>
      </c>
      <c r="K73" s="236"/>
      <c r="L73" s="473"/>
      <c r="M73" s="185"/>
      <c r="N73" s="113"/>
    </row>
    <row r="74" spans="1:14" s="13" customFormat="1" ht="15" customHeight="1" x14ac:dyDescent="0.3">
      <c r="A74" s="173"/>
      <c r="B74" s="299" t="str">
        <f>IF(COUNTIF(DEPENSES!$A$6:$A$796,' SE'!A74),INDEX(DEPENSES!$A$6:$A$796,MATCH(' SE'!A74,0)),"")</f>
        <v/>
      </c>
      <c r="C74" s="457"/>
      <c r="D74" s="896"/>
      <c r="E74" s="99"/>
      <c r="F74" s="220"/>
      <c r="G74" s="221"/>
      <c r="H74" s="110"/>
      <c r="I74" s="100">
        <v>0</v>
      </c>
      <c r="J74" s="100">
        <f t="shared" si="15"/>
        <v>0</v>
      </c>
      <c r="K74" s="236"/>
      <c r="L74" s="473"/>
      <c r="M74" s="185"/>
      <c r="N74" s="113"/>
    </row>
    <row r="75" spans="1:14" s="13" customFormat="1" ht="15" customHeight="1" x14ac:dyDescent="0.3">
      <c r="A75" s="173"/>
      <c r="B75" s="299" t="str">
        <f>IF(COUNTIF(DEPENSES!$A$6:$A$796,' SE'!A75),INDEX(DEPENSES!$A$6:$A$796,MATCH(' SE'!A75,0)),"")</f>
        <v/>
      </c>
      <c r="C75" s="457"/>
      <c r="D75" s="896"/>
      <c r="E75" s="99"/>
      <c r="F75" s="220"/>
      <c r="G75" s="221"/>
      <c r="H75" s="110"/>
      <c r="I75" s="100">
        <v>0</v>
      </c>
      <c r="J75" s="100">
        <f t="shared" si="15"/>
        <v>0</v>
      </c>
      <c r="K75" s="236"/>
      <c r="L75" s="473"/>
      <c r="M75" s="185"/>
      <c r="N75" s="113"/>
    </row>
    <row r="76" spans="1:14" s="13" customFormat="1" ht="24" customHeight="1" x14ac:dyDescent="0.3">
      <c r="A76" s="173"/>
      <c r="B76" s="299" t="str">
        <f>IF(COUNTIF(DEPENSES!$A$6:$A$796,' SE'!A76),INDEX(DEPENSES!$A$6:$A$796,MATCH(' SE'!A76,0)),"")</f>
        <v/>
      </c>
      <c r="C76" s="457"/>
      <c r="D76" s="896"/>
      <c r="E76" s="99"/>
      <c r="F76" s="99"/>
      <c r="G76" s="104"/>
      <c r="H76" s="110"/>
      <c r="I76" s="100">
        <v>0</v>
      </c>
      <c r="J76" s="110">
        <f t="shared" si="15"/>
        <v>0</v>
      </c>
      <c r="K76" s="236"/>
      <c r="L76" s="473"/>
      <c r="M76" s="680"/>
      <c r="N76" s="113"/>
    </row>
    <row r="77" spans="1:14" s="13" customFormat="1" ht="15" customHeight="1" x14ac:dyDescent="0.3">
      <c r="A77" s="173"/>
      <c r="B77" s="299" t="str">
        <f>IF(COUNTIF(DEPENSES!$A$6:$A$796,' SE'!A77),INDEX(DEPENSES!$A$6:$A$796,MATCH(' SE'!A77,0)),"")</f>
        <v/>
      </c>
      <c r="C77" s="457"/>
      <c r="D77" s="897"/>
      <c r="E77" s="99"/>
      <c r="F77" s="220"/>
      <c r="G77" s="221"/>
      <c r="H77" s="110"/>
      <c r="I77" s="100">
        <f t="shared" ref="I77:I91" si="16">H77*0.2</f>
        <v>0</v>
      </c>
      <c r="J77" s="100">
        <f t="shared" si="15"/>
        <v>0</v>
      </c>
      <c r="K77" s="236"/>
      <c r="L77" s="473"/>
      <c r="M77" s="185"/>
      <c r="N77" s="113"/>
    </row>
    <row r="78" spans="1:14" customFormat="1" ht="16.5" x14ac:dyDescent="0.3">
      <c r="A78" s="173"/>
      <c r="B78" s="299" t="str">
        <f>IF(COUNTIF(DEPENSES!$A$6:$A$796,' SE'!A78),INDEX(DEPENSES!$A$6:$A$796,MATCH(' SE'!A78,0)),"")</f>
        <v/>
      </c>
      <c r="C78" s="457"/>
      <c r="D78" s="897"/>
      <c r="E78" s="99"/>
      <c r="F78" s="220"/>
      <c r="G78" s="221"/>
      <c r="H78" s="110"/>
      <c r="I78" s="100">
        <f t="shared" si="16"/>
        <v>0</v>
      </c>
      <c r="J78" s="100">
        <f t="shared" si="15"/>
        <v>0</v>
      </c>
      <c r="K78" s="236"/>
      <c r="L78" s="473"/>
      <c r="M78" s="686"/>
      <c r="N78" s="513"/>
    </row>
    <row r="79" spans="1:14" s="13" customFormat="1" ht="12.75" customHeight="1" x14ac:dyDescent="0.3">
      <c r="A79" s="173"/>
      <c r="B79" s="299" t="str">
        <f>IF(COUNTIF(DEPENSES!$A$6:$A$796,' SE'!A79),INDEX(DEPENSES!$A$6:$A$796,MATCH(' SE'!A79,0)),"")</f>
        <v/>
      </c>
      <c r="C79" s="457"/>
      <c r="D79" s="898"/>
      <c r="E79" s="188"/>
      <c r="F79" s="224"/>
      <c r="G79" s="225"/>
      <c r="H79" s="110"/>
      <c r="I79" s="100">
        <f t="shared" si="16"/>
        <v>0</v>
      </c>
      <c r="J79" s="100">
        <f t="shared" si="15"/>
        <v>0</v>
      </c>
      <c r="K79" s="236"/>
      <c r="L79" s="473"/>
      <c r="M79" s="686"/>
      <c r="N79" s="218"/>
    </row>
    <row r="80" spans="1:14" s="13" customFormat="1" ht="12.75" customHeight="1" x14ac:dyDescent="0.3">
      <c r="A80" s="173"/>
      <c r="B80" s="299" t="str">
        <f>IF(COUNTIF(DEPENSES!$A$6:$A$796,' SE'!A80),INDEX(DEPENSES!$A$6:$A$796,MATCH(' SE'!A80,0)),"")</f>
        <v/>
      </c>
      <c r="C80" s="457"/>
      <c r="D80" s="898"/>
      <c r="E80" s="188"/>
      <c r="F80" s="224"/>
      <c r="G80" s="225"/>
      <c r="H80" s="110"/>
      <c r="I80" s="100">
        <f t="shared" si="16"/>
        <v>0</v>
      </c>
      <c r="J80" s="100">
        <f t="shared" si="15"/>
        <v>0</v>
      </c>
      <c r="K80" s="236"/>
      <c r="L80" s="473"/>
      <c r="M80" s="686"/>
      <c r="N80" s="218"/>
    </row>
    <row r="81" spans="1:14" s="13" customFormat="1" ht="18" customHeight="1" x14ac:dyDescent="0.3">
      <c r="A81" s="173"/>
      <c r="B81" s="299" t="str">
        <f>IF(COUNTIF(DEPENSES!$A$6:$A$796,' SE'!A81),INDEX(DEPENSES!$A$6:$A$796,MATCH(' SE'!A81,0)),"")</f>
        <v/>
      </c>
      <c r="C81" s="457"/>
      <c r="D81" s="898"/>
      <c r="E81" s="188"/>
      <c r="F81" s="224"/>
      <c r="G81" s="225"/>
      <c r="H81" s="110"/>
      <c r="I81" s="100">
        <f t="shared" si="16"/>
        <v>0</v>
      </c>
      <c r="J81" s="100">
        <f t="shared" si="15"/>
        <v>0</v>
      </c>
      <c r="K81" s="236"/>
      <c r="L81" s="473"/>
      <c r="M81" s="185"/>
      <c r="N81" s="218"/>
    </row>
    <row r="82" spans="1:14" s="13" customFormat="1" ht="22.5" customHeight="1" x14ac:dyDescent="0.3">
      <c r="A82" s="173"/>
      <c r="B82" s="299" t="str">
        <f>IF(COUNTIF(DEPENSES!$A$6:$A$796,' SE'!A82),INDEX(DEPENSES!$A$6:$A$796,MATCH(' SE'!A82,0)),"")</f>
        <v/>
      </c>
      <c r="C82" s="457"/>
      <c r="D82" s="898"/>
      <c r="E82" s="188"/>
      <c r="F82" s="224"/>
      <c r="G82" s="225"/>
      <c r="H82" s="110"/>
      <c r="I82" s="100">
        <f t="shared" si="16"/>
        <v>0</v>
      </c>
      <c r="J82" s="100">
        <f t="shared" si="15"/>
        <v>0</v>
      </c>
      <c r="K82" s="236"/>
      <c r="L82" s="473"/>
      <c r="M82" s="185"/>
      <c r="N82" s="218"/>
    </row>
    <row r="83" spans="1:14" s="13" customFormat="1" ht="16.5" customHeight="1" x14ac:dyDescent="0.3">
      <c r="A83" s="173"/>
      <c r="B83" s="299" t="str">
        <f>IF(COUNTIF(DEPENSES!$A$6:$A$796,' SE'!A83),INDEX(DEPENSES!$A$6:$A$796,MATCH(' SE'!A83,0)),"")</f>
        <v/>
      </c>
      <c r="C83" s="457"/>
      <c r="D83" s="898"/>
      <c r="E83" s="188"/>
      <c r="F83" s="224"/>
      <c r="G83" s="221"/>
      <c r="H83" s="110"/>
      <c r="I83" s="100">
        <f t="shared" si="16"/>
        <v>0</v>
      </c>
      <c r="J83" s="100">
        <f t="shared" si="15"/>
        <v>0</v>
      </c>
      <c r="K83" s="236"/>
      <c r="L83" s="473"/>
      <c r="M83" s="686"/>
      <c r="N83" s="113"/>
    </row>
    <row r="84" spans="1:14" s="13" customFormat="1" ht="18.75" customHeight="1" x14ac:dyDescent="0.3">
      <c r="A84" s="173"/>
      <c r="B84" s="299" t="str">
        <f>IF(COUNTIF(DEPENSES!$A$6:$A$796,' SE'!A84),INDEX(DEPENSES!$A$6:$A$796,MATCH(' SE'!A84,0)),"")</f>
        <v/>
      </c>
      <c r="C84" s="457"/>
      <c r="D84" s="898"/>
      <c r="E84" s="188"/>
      <c r="F84" s="224"/>
      <c r="G84" s="225"/>
      <c r="H84" s="110"/>
      <c r="I84" s="100">
        <f t="shared" si="16"/>
        <v>0</v>
      </c>
      <c r="J84" s="100">
        <f t="shared" si="15"/>
        <v>0</v>
      </c>
      <c r="K84" s="236"/>
      <c r="L84" s="473"/>
      <c r="M84" s="686"/>
      <c r="N84" s="218"/>
    </row>
    <row r="85" spans="1:14" s="13" customFormat="1" ht="18.75" customHeight="1" x14ac:dyDescent="0.3">
      <c r="A85" s="173"/>
      <c r="B85" s="299" t="str">
        <f>IF(COUNTIF(DEPENSES!$A$6:$A$796,' SE'!A85),INDEX(DEPENSES!$A$6:$A$796,MATCH(' SE'!A85,0)),"")</f>
        <v/>
      </c>
      <c r="C85" s="457"/>
      <c r="D85" s="897"/>
      <c r="E85" s="99"/>
      <c r="F85" s="220"/>
      <c r="G85" s="221"/>
      <c r="H85" s="110"/>
      <c r="I85" s="100">
        <f t="shared" si="16"/>
        <v>0</v>
      </c>
      <c r="J85" s="100">
        <f t="shared" si="15"/>
        <v>0</v>
      </c>
      <c r="K85" s="236"/>
      <c r="L85" s="473"/>
      <c r="M85" s="185"/>
      <c r="N85" s="113"/>
    </row>
    <row r="86" spans="1:14" s="13" customFormat="1" ht="18.75" customHeight="1" x14ac:dyDescent="0.3">
      <c r="A86" s="173"/>
      <c r="B86" s="299" t="str">
        <f>IF(COUNTIF(DEPENSES!$A$6:$A$796,' SE'!A86),INDEX(DEPENSES!$A$6:$A$796,MATCH(' SE'!A86,0)),"")</f>
        <v/>
      </c>
      <c r="C86" s="457"/>
      <c r="D86" s="897"/>
      <c r="E86" s="99"/>
      <c r="F86" s="220"/>
      <c r="G86" s="221"/>
      <c r="H86" s="110"/>
      <c r="I86" s="100">
        <f t="shared" si="16"/>
        <v>0</v>
      </c>
      <c r="J86" s="100">
        <f t="shared" si="15"/>
        <v>0</v>
      </c>
      <c r="K86" s="236"/>
      <c r="L86" s="473"/>
      <c r="M86" s="185"/>
      <c r="N86" s="113"/>
    </row>
    <row r="87" spans="1:14" s="13" customFormat="1" ht="16.5" customHeight="1" x14ac:dyDescent="0.3">
      <c r="A87" s="173"/>
      <c r="B87" s="299" t="str">
        <f>IF(COUNTIF(DEPENSES!$A$6:$A$796,' SE'!A87),INDEX(DEPENSES!$A$6:$A$796,MATCH(' SE'!A87,0)),"")</f>
        <v/>
      </c>
      <c r="C87" s="457"/>
      <c r="D87" s="897"/>
      <c r="E87" s="99"/>
      <c r="F87" s="220"/>
      <c r="G87" s="221"/>
      <c r="H87" s="110"/>
      <c r="I87" s="100">
        <f t="shared" si="16"/>
        <v>0</v>
      </c>
      <c r="J87" s="100">
        <f t="shared" si="15"/>
        <v>0</v>
      </c>
      <c r="K87" s="236"/>
      <c r="L87" s="473"/>
      <c r="M87" s="185"/>
      <c r="N87" s="113"/>
    </row>
    <row r="88" spans="1:14" s="13" customFormat="1" ht="16.5" customHeight="1" x14ac:dyDescent="0.3">
      <c r="A88" s="173"/>
      <c r="B88" s="299" t="str">
        <f>IF(COUNTIF(DEPENSES!$A$6:$A$796,' SE'!A88),INDEX(DEPENSES!$A$6:$A$796,MATCH(' SE'!A88,0)),"")</f>
        <v/>
      </c>
      <c r="C88" s="457"/>
      <c r="D88" s="897"/>
      <c r="E88" s="99"/>
      <c r="F88" s="220"/>
      <c r="G88" s="221"/>
      <c r="H88" s="110"/>
      <c r="I88" s="100">
        <f t="shared" si="16"/>
        <v>0</v>
      </c>
      <c r="J88" s="100">
        <f t="shared" si="15"/>
        <v>0</v>
      </c>
      <c r="K88" s="236"/>
      <c r="L88" s="473"/>
      <c r="M88" s="185"/>
      <c r="N88" s="113"/>
    </row>
    <row r="89" spans="1:14" s="13" customFormat="1" ht="24" customHeight="1" x14ac:dyDescent="0.2">
      <c r="A89" s="173"/>
      <c r="B89" s="299" t="str">
        <f>IF(COUNTIF(DEPENSES!$A$6:$A$796,' SE'!A89),INDEX(DEPENSES!$A$6:$A$796,MATCH(' SE'!A89,0)),"")</f>
        <v/>
      </c>
      <c r="C89" s="457"/>
      <c r="D89" s="899"/>
      <c r="E89" s="122"/>
      <c r="F89" s="122"/>
      <c r="G89" s="110"/>
      <c r="H89" s="110"/>
      <c r="I89" s="119">
        <f t="shared" si="16"/>
        <v>0</v>
      </c>
      <c r="J89" s="119">
        <f t="shared" si="15"/>
        <v>0</v>
      </c>
      <c r="K89" s="236"/>
      <c r="L89" s="473"/>
      <c r="M89" s="185"/>
      <c r="N89" s="89"/>
    </row>
    <row r="90" spans="1:14" s="13" customFormat="1" ht="22.5" customHeight="1" x14ac:dyDescent="0.3">
      <c r="A90" s="173"/>
      <c r="B90" s="299" t="str">
        <f>IF(COUNTIF(DEPENSES!$A$6:$A$796,' SE'!A90),INDEX(DEPENSES!$A$6:$A$796,MATCH(' SE'!A90,0)),"")</f>
        <v/>
      </c>
      <c r="C90" s="457"/>
      <c r="D90" s="899"/>
      <c r="E90" s="99"/>
      <c r="F90" s="220"/>
      <c r="G90" s="221"/>
      <c r="H90" s="110"/>
      <c r="I90" s="100">
        <f t="shared" si="16"/>
        <v>0</v>
      </c>
      <c r="J90" s="100">
        <f t="shared" si="15"/>
        <v>0</v>
      </c>
      <c r="K90" s="236"/>
      <c r="L90" s="473"/>
      <c r="M90" s="185"/>
      <c r="N90" s="113"/>
    </row>
    <row r="91" spans="1:14" s="13" customFormat="1" ht="22.5" customHeight="1" x14ac:dyDescent="0.3">
      <c r="A91" s="173"/>
      <c r="B91" s="299" t="str">
        <f>IF(COUNTIF(DEPENSES!$A$6:$A$796,' SE'!A91),INDEX(DEPENSES!$A$6:$A$796,MATCH(' SE'!A91,0)),"")</f>
        <v/>
      </c>
      <c r="C91" s="457"/>
      <c r="D91" s="899"/>
      <c r="E91" s="99"/>
      <c r="F91" s="220"/>
      <c r="G91" s="221"/>
      <c r="H91" s="110"/>
      <c r="I91" s="100">
        <f t="shared" si="16"/>
        <v>0</v>
      </c>
      <c r="J91" s="100">
        <f t="shared" si="15"/>
        <v>0</v>
      </c>
      <c r="K91" s="236"/>
      <c r="L91" s="473"/>
      <c r="M91" s="185"/>
      <c r="N91" s="235"/>
    </row>
    <row r="92" spans="1:14" s="13" customFormat="1" ht="25.5" customHeight="1" x14ac:dyDescent="0.3">
      <c r="A92" s="173"/>
      <c r="B92" s="299" t="str">
        <f>IF(COUNTIF(DEPENSES!$A$6:$A$796,' SE'!A92),INDEX(DEPENSES!$A$6:$A$796,MATCH(' SE'!A92,0)),"")</f>
        <v/>
      </c>
      <c r="C92" s="457"/>
      <c r="D92" s="899"/>
      <c r="E92" s="99"/>
      <c r="F92" s="220"/>
      <c r="G92" s="221"/>
      <c r="H92" s="110"/>
      <c r="I92" s="100">
        <v>0</v>
      </c>
      <c r="J92" s="110">
        <f t="shared" si="15"/>
        <v>0</v>
      </c>
      <c r="K92" s="236"/>
      <c r="L92" s="473"/>
      <c r="M92" s="223"/>
      <c r="N92" s="113"/>
    </row>
    <row r="93" spans="1:14" s="13" customFormat="1" ht="12.75" customHeight="1" x14ac:dyDescent="0.3">
      <c r="A93" s="173"/>
      <c r="B93" s="299" t="str">
        <f>IF(COUNTIF(DEPENSES!$A$6:$A$796,' SE'!A93),INDEX(DEPENSES!$A$6:$A$796,MATCH(' SE'!A93,0)),"")</f>
        <v/>
      </c>
      <c r="C93" s="457"/>
      <c r="D93" s="900"/>
      <c r="E93" s="140"/>
      <c r="F93" s="140"/>
      <c r="G93" s="141"/>
      <c r="H93" s="110"/>
      <c r="I93" s="110">
        <f>H93*0.2</f>
        <v>0</v>
      </c>
      <c r="J93" s="110">
        <f t="shared" si="15"/>
        <v>0</v>
      </c>
      <c r="K93" s="151"/>
      <c r="L93" s="473"/>
      <c r="M93" s="603"/>
      <c r="N93" s="603"/>
    </row>
    <row r="94" spans="1:14" s="13" customFormat="1" ht="18.75" customHeight="1" x14ac:dyDescent="0.3">
      <c r="A94" s="173"/>
      <c r="B94" s="299" t="str">
        <f>IF(COUNTIF(DEPENSES!$A$6:$A$796,' SE'!A94),INDEX(DEPENSES!$A$6:$A$796,MATCH(' SE'!A94,0)),"")</f>
        <v/>
      </c>
      <c r="C94" s="457"/>
      <c r="D94" s="900"/>
      <c r="E94" s="188"/>
      <c r="F94" s="188"/>
      <c r="G94" s="189"/>
      <c r="H94" s="110"/>
      <c r="I94" s="100">
        <f>H94*0.2</f>
        <v>0</v>
      </c>
      <c r="J94" s="100">
        <f t="shared" si="15"/>
        <v>0</v>
      </c>
      <c r="K94" s="236"/>
      <c r="L94" s="473"/>
      <c r="M94" s="227"/>
      <c r="N94" s="218"/>
    </row>
    <row r="95" spans="1:14" s="13" customFormat="1" ht="18.75" customHeight="1" x14ac:dyDescent="0.3">
      <c r="A95" s="173"/>
      <c r="B95" s="299" t="str">
        <f>IF(COUNTIF(DEPENSES!$A$6:$A$796,' SE'!A95),INDEX(DEPENSES!$A$6:$A$796,MATCH(' SE'!A95,0)),"")</f>
        <v/>
      </c>
      <c r="C95" s="457"/>
      <c r="D95" s="900"/>
      <c r="E95" s="188"/>
      <c r="F95" s="224"/>
      <c r="G95" s="225"/>
      <c r="H95" s="110"/>
      <c r="I95" s="100">
        <f>H95*0.2</f>
        <v>0</v>
      </c>
      <c r="J95" s="100">
        <f t="shared" si="15"/>
        <v>0</v>
      </c>
      <c r="K95" s="236"/>
      <c r="L95" s="473"/>
      <c r="M95" s="223"/>
      <c r="N95" s="218"/>
    </row>
    <row r="96" spans="1:14" s="13" customFormat="1" ht="12.75" customHeight="1" x14ac:dyDescent="0.3">
      <c r="A96" s="173"/>
      <c r="B96" s="299" t="str">
        <f>IF(COUNTIF(DEPENSES!$A$6:$A$796,' SE'!A96),INDEX(DEPENSES!$A$6:$A$796,MATCH(' SE'!A96,0)),"")</f>
        <v/>
      </c>
      <c r="C96" s="457"/>
      <c r="D96" s="901"/>
      <c r="E96" s="188"/>
      <c r="F96" s="188"/>
      <c r="G96" s="508"/>
      <c r="H96" s="110"/>
      <c r="I96" s="100">
        <v>0</v>
      </c>
      <c r="J96" s="100">
        <f t="shared" si="15"/>
        <v>0</v>
      </c>
      <c r="K96" s="236"/>
      <c r="L96" s="473"/>
      <c r="M96" s="227"/>
      <c r="N96" s="218"/>
    </row>
    <row r="97" spans="1:14" s="13" customFormat="1" ht="26.25" customHeight="1" x14ac:dyDescent="0.3">
      <c r="A97" s="173"/>
      <c r="B97" s="299" t="str">
        <f>IF(COUNTIF(DEPENSES!$A$6:$A$796,' SE'!A97),INDEX(DEPENSES!$A$6:$A$796,MATCH(' SE'!A97,0)),"")</f>
        <v/>
      </c>
      <c r="C97" s="457"/>
      <c r="D97" s="900"/>
      <c r="E97" s="188"/>
      <c r="F97" s="224"/>
      <c r="G97" s="225"/>
      <c r="H97" s="110"/>
      <c r="I97" s="100">
        <v>0</v>
      </c>
      <c r="J97" s="100">
        <f t="shared" si="15"/>
        <v>0</v>
      </c>
      <c r="K97" s="236"/>
      <c r="L97" s="473"/>
      <c r="M97" s="223"/>
      <c r="N97" s="218"/>
    </row>
    <row r="98" spans="1:14" s="13" customFormat="1" ht="21.75" customHeight="1" x14ac:dyDescent="0.3">
      <c r="A98" s="173"/>
      <c r="B98" s="299" t="str">
        <f>IF(COUNTIF(DEPENSES!$A$6:$A$796,' SE'!A98),INDEX(DEPENSES!$A$6:$A$796,MATCH(' SE'!A98,0)),"")</f>
        <v/>
      </c>
      <c r="C98" s="457"/>
      <c r="D98" s="900"/>
      <c r="E98" s="188"/>
      <c r="F98" s="188"/>
      <c r="G98" s="225"/>
      <c r="H98" s="110"/>
      <c r="I98" s="100">
        <f>H98*0.2</f>
        <v>0</v>
      </c>
      <c r="J98" s="100">
        <f t="shared" si="15"/>
        <v>0</v>
      </c>
      <c r="K98" s="236"/>
      <c r="L98" s="473"/>
      <c r="M98" s="222"/>
      <c r="N98" s="222"/>
    </row>
    <row r="99" spans="1:14" s="13" customFormat="1" ht="21.75" customHeight="1" x14ac:dyDescent="0.3">
      <c r="A99" s="574"/>
      <c r="B99" s="299" t="str">
        <f>IF(COUNTIF(DEPENSES!$A$6:$A$796,' SE'!A99),INDEX(DEPENSES!$A$6:$A$796,MATCH(' SE'!A99,0)),"")</f>
        <v/>
      </c>
      <c r="C99" s="457"/>
      <c r="D99" s="900"/>
      <c r="E99" s="188"/>
      <c r="F99" s="188"/>
      <c r="G99" s="225"/>
      <c r="H99" s="110"/>
      <c r="I99" s="100">
        <f>H99*0.2</f>
        <v>0</v>
      </c>
      <c r="J99" s="100">
        <f t="shared" ref="J99" si="17">H99+I99</f>
        <v>0</v>
      </c>
      <c r="K99" s="236"/>
      <c r="L99" s="473"/>
      <c r="M99" s="598"/>
      <c r="N99" s="222"/>
    </row>
    <row r="100" spans="1:14" s="13" customFormat="1" ht="18.75" customHeight="1" x14ac:dyDescent="0.3">
      <c r="A100" s="173"/>
      <c r="B100" s="299" t="str">
        <f>IF(COUNTIF(DEPENSES!$A$6:$A$796,' SE'!A100),INDEX(DEPENSES!$A$6:$A$796,MATCH(' SE'!A100,0)),"")</f>
        <v/>
      </c>
      <c r="C100" s="457"/>
      <c r="D100" s="899"/>
      <c r="E100" s="99"/>
      <c r="F100" s="99"/>
      <c r="G100" s="221"/>
      <c r="H100" s="110"/>
      <c r="I100" s="100">
        <f>H100*0.2</f>
        <v>0</v>
      </c>
      <c r="J100" s="100">
        <f t="shared" si="15"/>
        <v>0</v>
      </c>
      <c r="K100" s="236"/>
      <c r="L100" s="473"/>
      <c r="M100" s="223"/>
      <c r="N100" s="218"/>
    </row>
    <row r="101" spans="1:14" s="13" customFormat="1" ht="18.75" customHeight="1" x14ac:dyDescent="0.3">
      <c r="A101" s="173"/>
      <c r="B101" s="299" t="str">
        <f>IF(COUNTIF(DEPENSES!$A$6:$A$796,' SE'!A101),INDEX(DEPENSES!$A$6:$A$796,MATCH(' SE'!A101,0)),"")</f>
        <v/>
      </c>
      <c r="C101" s="457"/>
      <c r="D101" s="899"/>
      <c r="E101" s="99"/>
      <c r="F101" s="220"/>
      <c r="G101" s="221"/>
      <c r="H101" s="110"/>
      <c r="I101" s="100">
        <f>H101*0.2</f>
        <v>0</v>
      </c>
      <c r="J101" s="100">
        <f t="shared" si="15"/>
        <v>0</v>
      </c>
      <c r="K101" s="236"/>
      <c r="L101" s="473"/>
      <c r="M101" s="223"/>
      <c r="N101" s="218"/>
    </row>
    <row r="102" spans="1:14" s="13" customFormat="1" ht="24" customHeight="1" x14ac:dyDescent="0.3">
      <c r="A102" s="173"/>
      <c r="B102" s="299" t="str">
        <f>IF(COUNTIF(DEPENSES!$A$6:$A$796,' SE'!A102),INDEX(DEPENSES!$A$6:$A$796,MATCH(' SE'!A102,0)),"")</f>
        <v/>
      </c>
      <c r="C102" s="457"/>
      <c r="D102" s="900"/>
      <c r="E102" s="188"/>
      <c r="F102" s="224"/>
      <c r="G102" s="225"/>
      <c r="H102" s="110"/>
      <c r="I102" s="100">
        <v>0</v>
      </c>
      <c r="J102" s="100">
        <f t="shared" si="15"/>
        <v>0</v>
      </c>
      <c r="K102" s="236"/>
      <c r="L102" s="473"/>
      <c r="M102" s="223"/>
      <c r="N102" s="218"/>
    </row>
    <row r="103" spans="1:14" s="13" customFormat="1" ht="18.75" customHeight="1" x14ac:dyDescent="0.3">
      <c r="A103" s="173"/>
      <c r="B103" s="299" t="str">
        <f>IF(COUNTIF(DEPENSES!$A$6:$A$796,' SE'!A103),INDEX(DEPENSES!$A$6:$A$796,MATCH(' SE'!A103,0)),"")</f>
        <v/>
      </c>
      <c r="C103" s="457"/>
      <c r="D103" s="902"/>
      <c r="E103" s="230"/>
      <c r="F103" s="99"/>
      <c r="G103" s="100"/>
      <c r="H103" s="110"/>
      <c r="I103" s="100">
        <f>H103*0.2</f>
        <v>0</v>
      </c>
      <c r="J103" s="100">
        <f t="shared" si="15"/>
        <v>0</v>
      </c>
      <c r="K103" s="236"/>
      <c r="L103" s="473"/>
      <c r="M103" s="226"/>
      <c r="N103" s="232"/>
    </row>
    <row r="104" spans="1:14" s="13" customFormat="1" ht="22.5" customHeight="1" x14ac:dyDescent="0.3">
      <c r="A104" s="173"/>
      <c r="B104" s="299" t="str">
        <f>IF(COUNTIF(DEPENSES!$A$6:$A$796,' SE'!A104),INDEX(DEPENSES!$A$6:$A$796,MATCH(' SE'!A104,0)),"")</f>
        <v/>
      </c>
      <c r="C104" s="457"/>
      <c r="D104" s="899"/>
      <c r="E104" s="99"/>
      <c r="F104" s="220"/>
      <c r="G104" s="221"/>
      <c r="H104" s="110"/>
      <c r="I104" s="100">
        <f>H104*0.2</f>
        <v>0</v>
      </c>
      <c r="J104" s="100">
        <f>450+11.54</f>
        <v>461.54</v>
      </c>
      <c r="K104" s="236"/>
      <c r="L104" s="473"/>
      <c r="M104" s="223"/>
      <c r="N104" s="218"/>
    </row>
    <row r="105" spans="1:14" s="13" customFormat="1" ht="18.75" customHeight="1" x14ac:dyDescent="0.3">
      <c r="A105" s="173"/>
      <c r="B105" s="299" t="str">
        <f>IF(COUNTIF(DEPENSES!$A$6:$A$796,' SE'!A105),INDEX(DEPENSES!$A$6:$A$796,MATCH(' SE'!A105,0)),"")</f>
        <v/>
      </c>
      <c r="C105" s="457"/>
      <c r="D105" s="899"/>
      <c r="E105" s="99"/>
      <c r="F105" s="220"/>
      <c r="G105" s="221"/>
      <c r="H105" s="110"/>
      <c r="I105" s="100">
        <f>H105*0.2</f>
        <v>0</v>
      </c>
      <c r="J105" s="100">
        <f>450+11.54</f>
        <v>461.54</v>
      </c>
      <c r="K105" s="236"/>
      <c r="L105" s="473"/>
      <c r="M105" s="223"/>
      <c r="N105" s="218"/>
    </row>
    <row r="106" spans="1:14" s="13" customFormat="1" ht="22.5" customHeight="1" x14ac:dyDescent="0.3">
      <c r="A106" s="173"/>
      <c r="B106" s="299" t="str">
        <f>IF(COUNTIF(DEPENSES!$A$6:$A$796,' SE'!A106),INDEX(DEPENSES!$A$6:$A$796,MATCH(' SE'!A106,0)),"")</f>
        <v/>
      </c>
      <c r="C106" s="457"/>
      <c r="D106" s="896"/>
      <c r="E106" s="99"/>
      <c r="F106" s="220"/>
      <c r="G106" s="221"/>
      <c r="H106" s="110"/>
      <c r="I106" s="100">
        <f>3*0.2</f>
        <v>0.60000000000000009</v>
      </c>
      <c r="J106" s="100">
        <f t="shared" ref="J106:J171" si="18">H106+I106</f>
        <v>0.60000000000000009</v>
      </c>
      <c r="K106" s="236"/>
      <c r="L106" s="473"/>
      <c r="M106" s="222"/>
      <c r="N106" s="222"/>
    </row>
    <row r="107" spans="1:14" s="13" customFormat="1" ht="22.5" customHeight="1" x14ac:dyDescent="0.3">
      <c r="A107" s="173"/>
      <c r="B107" s="299" t="str">
        <f>IF(COUNTIF(DEPENSES!$A$6:$A$796,' SE'!A107),INDEX(DEPENSES!$A$6:$A$796,MATCH(' SE'!A107,0)),"")</f>
        <v/>
      </c>
      <c r="C107" s="457"/>
      <c r="D107" s="896"/>
      <c r="E107" s="99"/>
      <c r="F107" s="220"/>
      <c r="G107" s="221"/>
      <c r="H107" s="110"/>
      <c r="I107" s="100">
        <f>3*0.2</f>
        <v>0.60000000000000009</v>
      </c>
      <c r="J107" s="100">
        <f t="shared" ref="J107" si="19">H107+I107</f>
        <v>0.60000000000000009</v>
      </c>
      <c r="K107" s="236"/>
      <c r="L107" s="473"/>
      <c r="M107" s="598"/>
      <c r="N107" s="222"/>
    </row>
    <row r="108" spans="1:14" s="13" customFormat="1" ht="25.5" customHeight="1" x14ac:dyDescent="0.3">
      <c r="A108" s="173"/>
      <c r="B108" s="299" t="str">
        <f>IF(COUNTIF(DEPENSES!$A$6:$A$796,' SE'!A108),INDEX(DEPENSES!$A$6:$A$796,MATCH(' SE'!A108,0)),"")</f>
        <v/>
      </c>
      <c r="C108" s="457"/>
      <c r="D108" s="899"/>
      <c r="E108" s="99"/>
      <c r="F108" s="220"/>
      <c r="G108" s="221"/>
      <c r="H108" s="110"/>
      <c r="I108" s="100">
        <v>0</v>
      </c>
      <c r="J108" s="100">
        <f t="shared" si="18"/>
        <v>0</v>
      </c>
      <c r="K108" s="236"/>
      <c r="L108" s="473"/>
      <c r="M108" s="217"/>
      <c r="N108" s="218"/>
    </row>
    <row r="109" spans="1:14" s="13" customFormat="1" ht="25.5" customHeight="1" x14ac:dyDescent="0.3">
      <c r="A109" s="173"/>
      <c r="B109" s="299" t="str">
        <f>IF(COUNTIF(DEPENSES!$A$6:$A$796,' SE'!A109),INDEX(DEPENSES!$A$6:$A$796,MATCH(' SE'!A109,0)),"")</f>
        <v/>
      </c>
      <c r="C109" s="457"/>
      <c r="D109" s="896"/>
      <c r="E109" s="99"/>
      <c r="F109" s="99"/>
      <c r="G109" s="100"/>
      <c r="H109" s="110"/>
      <c r="I109" s="100">
        <v>0</v>
      </c>
      <c r="J109" s="100">
        <f t="shared" si="18"/>
        <v>0</v>
      </c>
      <c r="K109" s="236"/>
      <c r="L109" s="473"/>
      <c r="M109" s="217"/>
      <c r="N109" s="218"/>
    </row>
    <row r="110" spans="1:14" s="13" customFormat="1" ht="27" customHeight="1" x14ac:dyDescent="0.3">
      <c r="A110" s="173"/>
      <c r="B110" s="299" t="str">
        <f>IF(COUNTIF(DEPENSES!$A$6:$A$796,' SE'!A110),INDEX(DEPENSES!$A$6:$A$796,MATCH(' SE'!A110,0)),"")</f>
        <v/>
      </c>
      <c r="C110" s="457"/>
      <c r="D110" s="896"/>
      <c r="E110" s="99"/>
      <c r="F110" s="99"/>
      <c r="G110" s="100"/>
      <c r="H110" s="110"/>
      <c r="I110" s="100">
        <v>0</v>
      </c>
      <c r="J110" s="100">
        <f t="shared" si="18"/>
        <v>0</v>
      </c>
      <c r="K110" s="236"/>
      <c r="L110" s="473"/>
      <c r="M110" s="217"/>
      <c r="N110" s="218"/>
    </row>
    <row r="111" spans="1:14" s="13" customFormat="1" ht="25.5" customHeight="1" x14ac:dyDescent="0.3">
      <c r="A111" s="173"/>
      <c r="B111" s="299" t="str">
        <f>IF(COUNTIF(DEPENSES!$A$6:$A$796,' SE'!A111),INDEX(DEPENSES!$A$6:$A$796,MATCH(' SE'!A111,0)),"")</f>
        <v/>
      </c>
      <c r="C111" s="457"/>
      <c r="D111" s="901"/>
      <c r="E111" s="188"/>
      <c r="F111" s="188"/>
      <c r="G111" s="100"/>
      <c r="H111" s="110"/>
      <c r="I111" s="100">
        <f t="shared" ref="I111:I116" si="20">H111*0.2</f>
        <v>0</v>
      </c>
      <c r="J111" s="100">
        <f t="shared" si="18"/>
        <v>0</v>
      </c>
      <c r="K111" s="236"/>
      <c r="L111" s="473"/>
      <c r="M111" s="217"/>
      <c r="N111" s="113"/>
    </row>
    <row r="112" spans="1:14" s="13" customFormat="1" ht="20.25" customHeight="1" x14ac:dyDescent="0.3">
      <c r="A112" s="173"/>
      <c r="B112" s="299" t="str">
        <f>IF(COUNTIF(DEPENSES!$A$6:$A$796,' SE'!A112),INDEX(DEPENSES!$A$6:$A$796,MATCH(' SE'!A112,0)),"")</f>
        <v/>
      </c>
      <c r="C112" s="457"/>
      <c r="D112" s="900"/>
      <c r="E112" s="188"/>
      <c r="F112" s="188"/>
      <c r="G112" s="100"/>
      <c r="H112" s="110"/>
      <c r="I112" s="100">
        <f t="shared" si="20"/>
        <v>0</v>
      </c>
      <c r="J112" s="100">
        <f t="shared" si="18"/>
        <v>0</v>
      </c>
      <c r="K112" s="236"/>
      <c r="L112" s="473"/>
      <c r="M112" s="217"/>
      <c r="N112" s="113"/>
    </row>
    <row r="113" spans="1:14" s="13" customFormat="1" ht="23.25" customHeight="1" x14ac:dyDescent="0.3">
      <c r="A113" s="173"/>
      <c r="B113" s="299" t="str">
        <f>IF(COUNTIF(DEPENSES!$A$6:$A$796,' SE'!A113),INDEX(DEPENSES!$A$6:$A$796,MATCH(' SE'!A113,0)),"")</f>
        <v/>
      </c>
      <c r="C113" s="457"/>
      <c r="D113" s="900"/>
      <c r="E113" s="188"/>
      <c r="F113" s="188"/>
      <c r="G113" s="100"/>
      <c r="H113" s="110"/>
      <c r="I113" s="100">
        <f t="shared" si="20"/>
        <v>0</v>
      </c>
      <c r="J113" s="100">
        <f t="shared" si="18"/>
        <v>0</v>
      </c>
      <c r="K113" s="236"/>
      <c r="L113" s="473"/>
      <c r="M113" s="217"/>
      <c r="N113" s="113"/>
    </row>
    <row r="114" spans="1:14" s="13" customFormat="1" ht="20.25" customHeight="1" x14ac:dyDescent="0.3">
      <c r="A114" s="173"/>
      <c r="B114" s="299" t="str">
        <f>IF(COUNTIF(DEPENSES!$A$6:$A$796,' SE'!A114),INDEX(DEPENSES!$A$6:$A$796,MATCH(' SE'!A114,0)),"")</f>
        <v/>
      </c>
      <c r="C114" s="457"/>
      <c r="D114" s="903"/>
      <c r="E114" s="228"/>
      <c r="F114" s="228"/>
      <c r="G114" s="229"/>
      <c r="H114" s="110"/>
      <c r="I114" s="100">
        <f t="shared" si="20"/>
        <v>0</v>
      </c>
      <c r="J114" s="100">
        <f t="shared" si="18"/>
        <v>0</v>
      </c>
      <c r="K114" s="236"/>
      <c r="L114" s="473"/>
      <c r="M114" s="217"/>
      <c r="N114" s="113"/>
    </row>
    <row r="115" spans="1:14" s="13" customFormat="1" ht="25.5" customHeight="1" x14ac:dyDescent="0.3">
      <c r="A115" s="173"/>
      <c r="B115" s="299" t="str">
        <f>IF(COUNTIF(DEPENSES!$A$6:$A$796,' SE'!A115),INDEX(DEPENSES!$A$6:$A$796,MATCH(' SE'!A115,0)),"")</f>
        <v/>
      </c>
      <c r="C115" s="457"/>
      <c r="D115" s="900"/>
      <c r="E115" s="188"/>
      <c r="F115" s="224"/>
      <c r="G115" s="221"/>
      <c r="H115" s="110"/>
      <c r="I115" s="100">
        <f t="shared" si="20"/>
        <v>0</v>
      </c>
      <c r="J115" s="100">
        <f t="shared" si="18"/>
        <v>0</v>
      </c>
      <c r="K115" s="236"/>
      <c r="L115" s="473"/>
      <c r="M115" s="217"/>
      <c r="N115" s="113"/>
    </row>
    <row r="116" spans="1:14" s="13" customFormat="1" ht="23.25" customHeight="1" x14ac:dyDescent="0.3">
      <c r="A116" s="173"/>
      <c r="B116" s="299" t="str">
        <f>IF(COUNTIF(DEPENSES!$A$6:$A$796,' SE'!A116),INDEX(DEPENSES!$A$6:$A$796,MATCH(' SE'!A116,0)),"")</f>
        <v/>
      </c>
      <c r="C116" s="457"/>
      <c r="D116" s="899"/>
      <c r="E116" s="99"/>
      <c r="F116" s="220"/>
      <c r="G116" s="221"/>
      <c r="H116" s="110"/>
      <c r="I116" s="100">
        <f t="shared" si="20"/>
        <v>0</v>
      </c>
      <c r="J116" s="100">
        <f t="shared" si="18"/>
        <v>0</v>
      </c>
      <c r="K116" s="236"/>
      <c r="L116" s="473"/>
      <c r="M116" s="217"/>
      <c r="N116" s="113"/>
    </row>
    <row r="117" spans="1:14" s="13" customFormat="1" ht="20.25" customHeight="1" x14ac:dyDescent="0.3">
      <c r="A117" s="173"/>
      <c r="B117" s="299" t="str">
        <f>IF(COUNTIF(DEPENSES!$A$6:$A$796,' SE'!A117),INDEX(DEPENSES!$A$6:$A$796,MATCH(' SE'!A117,0)),"")</f>
        <v/>
      </c>
      <c r="C117" s="457"/>
      <c r="D117" s="899"/>
      <c r="E117" s="99"/>
      <c r="F117" s="99"/>
      <c r="G117" s="100"/>
      <c r="H117" s="110"/>
      <c r="I117" s="100">
        <v>0</v>
      </c>
      <c r="J117" s="100">
        <f t="shared" si="18"/>
        <v>0</v>
      </c>
      <c r="K117" s="236"/>
      <c r="L117" s="473"/>
      <c r="M117" s="217"/>
      <c r="N117" s="113"/>
    </row>
    <row r="118" spans="1:14" s="13" customFormat="1" ht="19.5" customHeight="1" x14ac:dyDescent="0.3">
      <c r="A118" s="173"/>
      <c r="B118" s="299" t="str">
        <f>IF(COUNTIF(DEPENSES!$A$6:$A$796,' SE'!A118),INDEX(DEPENSES!$A$6:$A$796,MATCH(' SE'!A118,0)),"")</f>
        <v/>
      </c>
      <c r="C118" s="457"/>
      <c r="D118" s="902"/>
      <c r="E118" s="230"/>
      <c r="F118" s="230"/>
      <c r="G118" s="100"/>
      <c r="H118" s="110"/>
      <c r="I118" s="100">
        <v>0</v>
      </c>
      <c r="J118" s="100">
        <f t="shared" si="18"/>
        <v>0</v>
      </c>
      <c r="K118" s="236"/>
      <c r="L118" s="473"/>
      <c r="M118" s="231"/>
      <c r="N118" s="113"/>
    </row>
    <row r="119" spans="1:14" s="13" customFormat="1" ht="23.25" customHeight="1" x14ac:dyDescent="0.3">
      <c r="A119" s="173"/>
      <c r="B119" s="299" t="str">
        <f>IF(COUNTIF(DEPENSES!$A$6:$A$796,' SE'!A119),INDEX(DEPENSES!$A$6:$A$796,MATCH(' SE'!A119,0)),"")</f>
        <v/>
      </c>
      <c r="C119" s="457"/>
      <c r="D119" s="899"/>
      <c r="E119" s="99"/>
      <c r="F119" s="99"/>
      <c r="G119" s="100"/>
      <c r="H119" s="110"/>
      <c r="I119" s="100">
        <v>0</v>
      </c>
      <c r="J119" s="100">
        <f t="shared" si="18"/>
        <v>0</v>
      </c>
      <c r="K119" s="236"/>
      <c r="L119" s="473"/>
      <c r="M119" s="512"/>
      <c r="N119" s="113"/>
    </row>
    <row r="120" spans="1:14" s="13" customFormat="1" ht="24" customHeight="1" x14ac:dyDescent="0.3">
      <c r="A120" s="173"/>
      <c r="B120" s="299" t="str">
        <f>IF(COUNTIF(DEPENSES!$A$6:$A$796,' SE'!A120),INDEX(DEPENSES!$A$6:$A$796,MATCH(' SE'!A120,0)),"")</f>
        <v/>
      </c>
      <c r="C120" s="457"/>
      <c r="D120" s="899"/>
      <c r="E120" s="99"/>
      <c r="F120" s="99"/>
      <c r="G120" s="100"/>
      <c r="H120" s="110"/>
      <c r="I120" s="100">
        <f>H120*0.2</f>
        <v>0</v>
      </c>
      <c r="J120" s="100">
        <f t="shared" si="18"/>
        <v>0</v>
      </c>
      <c r="K120" s="236"/>
      <c r="L120" s="473"/>
      <c r="M120" s="512"/>
      <c r="N120" s="113"/>
    </row>
    <row r="121" spans="1:14" s="13" customFormat="1" ht="14.25" customHeight="1" x14ac:dyDescent="0.3">
      <c r="A121" s="173"/>
      <c r="B121" s="299" t="str">
        <f>IF(COUNTIF(DEPENSES!$A$6:$A$796,' SE'!A121),INDEX(DEPENSES!$A$6:$A$796,MATCH(' SE'!A121,0)),"")</f>
        <v/>
      </c>
      <c r="C121" s="457"/>
      <c r="D121" s="899"/>
      <c r="E121" s="99"/>
      <c r="F121" s="99"/>
      <c r="G121" s="100"/>
      <c r="H121" s="110"/>
      <c r="I121" s="100">
        <v>0</v>
      </c>
      <c r="J121" s="100">
        <f t="shared" si="18"/>
        <v>0</v>
      </c>
      <c r="K121" s="236"/>
      <c r="L121" s="473"/>
      <c r="M121" s="103"/>
      <c r="N121" s="233"/>
    </row>
    <row r="122" spans="1:14" s="13" customFormat="1" ht="14.25" customHeight="1" x14ac:dyDescent="0.3">
      <c r="A122" s="173"/>
      <c r="B122" s="299" t="str">
        <f>IF(COUNTIF(DEPENSES!$A$6:$A$796,' SE'!A122),INDEX(DEPENSES!$A$6:$A$796,MATCH(' SE'!A122,0)),"")</f>
        <v/>
      </c>
      <c r="C122" s="457"/>
      <c r="D122" s="902"/>
      <c r="E122" s="230"/>
      <c r="F122" s="99"/>
      <c r="G122" s="100"/>
      <c r="H122" s="110"/>
      <c r="I122" s="100">
        <v>0</v>
      </c>
      <c r="J122" s="100">
        <f t="shared" si="18"/>
        <v>0</v>
      </c>
      <c r="K122" s="236"/>
      <c r="L122" s="473"/>
      <c r="M122" s="241"/>
      <c r="N122" s="233"/>
    </row>
    <row r="123" spans="1:14" s="13" customFormat="1" ht="25.5" customHeight="1" x14ac:dyDescent="0.3">
      <c r="A123" s="173"/>
      <c r="B123" s="299" t="str">
        <f>IF(COUNTIF(DEPENSES!$A$6:$A$796,' SE'!A123),INDEX(DEPENSES!$A$6:$A$796,MATCH(' SE'!A123,0)),"")</f>
        <v/>
      </c>
      <c r="C123" s="457"/>
      <c r="D123" s="902"/>
      <c r="E123" s="230"/>
      <c r="F123" s="99"/>
      <c r="G123" s="100"/>
      <c r="H123" s="110"/>
      <c r="I123" s="100">
        <v>0</v>
      </c>
      <c r="J123" s="100">
        <f t="shared" si="18"/>
        <v>0</v>
      </c>
      <c r="K123" s="236"/>
      <c r="L123" s="473"/>
      <c r="M123" s="241"/>
      <c r="N123" s="222"/>
    </row>
    <row r="124" spans="1:14" s="13" customFormat="1" ht="14.25" customHeight="1" x14ac:dyDescent="0.3">
      <c r="A124" s="173"/>
      <c r="B124" s="299" t="str">
        <f>IF(COUNTIF(DEPENSES!$A$6:$A$796,' SE'!A124),INDEX(DEPENSES!$A$6:$A$796,MATCH(' SE'!A124,0)),"")</f>
        <v/>
      </c>
      <c r="C124" s="457"/>
      <c r="D124" s="902"/>
      <c r="E124" s="230"/>
      <c r="F124" s="99"/>
      <c r="G124" s="100"/>
      <c r="H124" s="110"/>
      <c r="I124" s="100">
        <v>0</v>
      </c>
      <c r="J124" s="100">
        <f t="shared" si="18"/>
        <v>0</v>
      </c>
      <c r="K124" s="236"/>
      <c r="L124" s="473"/>
      <c r="M124" s="241"/>
      <c r="N124" s="222"/>
    </row>
    <row r="125" spans="1:14" s="13" customFormat="1" ht="14.25" customHeight="1" x14ac:dyDescent="0.3">
      <c r="A125" s="574"/>
      <c r="B125" s="299" t="str">
        <f>IF(COUNTIF(DEPENSES!$A$6:$A$796,' SE'!A125),INDEX(DEPENSES!$A$6:$A$796,MATCH(' SE'!A125,0)),"")</f>
        <v/>
      </c>
      <c r="C125" s="457"/>
      <c r="D125" s="902"/>
      <c r="E125" s="230"/>
      <c r="F125" s="99"/>
      <c r="G125" s="100"/>
      <c r="H125" s="110"/>
      <c r="I125" s="100">
        <v>0</v>
      </c>
      <c r="J125" s="100">
        <f t="shared" ref="J125" si="21">H125+I125</f>
        <v>0</v>
      </c>
      <c r="K125" s="236"/>
      <c r="L125" s="473"/>
      <c r="M125" s="598"/>
      <c r="N125" s="222"/>
    </row>
    <row r="126" spans="1:14" s="13" customFormat="1" ht="24" customHeight="1" x14ac:dyDescent="0.3">
      <c r="A126" s="173"/>
      <c r="B126" s="299" t="str">
        <f>IF(COUNTIF(DEPENSES!$A$6:$A$796,' SE'!A126),INDEX(DEPENSES!$A$6:$A$796,MATCH(' SE'!A126,0)),"")</f>
        <v/>
      </c>
      <c r="C126" s="457"/>
      <c r="D126" s="899"/>
      <c r="E126" s="99"/>
      <c r="F126" s="99"/>
      <c r="G126" s="184"/>
      <c r="H126" s="110"/>
      <c r="I126" s="100">
        <v>0</v>
      </c>
      <c r="J126" s="100">
        <f t="shared" si="18"/>
        <v>0</v>
      </c>
      <c r="K126" s="236"/>
      <c r="L126" s="473"/>
      <c r="M126" s="241"/>
      <c r="N126" s="234"/>
    </row>
    <row r="127" spans="1:14" s="13" customFormat="1" ht="14.25" customHeight="1" x14ac:dyDescent="0.3">
      <c r="A127" s="173"/>
      <c r="B127" s="299" t="str">
        <f>IF(COUNTIF(DEPENSES!$A$6:$A$796,' SE'!A127),INDEX(DEPENSES!$A$6:$A$796,MATCH(' SE'!A127,0)),"")</f>
        <v/>
      </c>
      <c r="C127" s="457"/>
      <c r="D127" s="899"/>
      <c r="E127" s="99"/>
      <c r="F127" s="99"/>
      <c r="G127" s="100"/>
      <c r="H127" s="110"/>
      <c r="I127" s="100">
        <v>0</v>
      </c>
      <c r="J127" s="100">
        <f t="shared" si="18"/>
        <v>0</v>
      </c>
      <c r="K127" s="236"/>
      <c r="L127" s="473"/>
      <c r="M127" s="241"/>
      <c r="N127" s="233"/>
    </row>
    <row r="128" spans="1:14" s="13" customFormat="1" ht="24" customHeight="1" x14ac:dyDescent="0.3">
      <c r="A128" s="173"/>
      <c r="B128" s="299" t="str">
        <f>IF(COUNTIF(DEPENSES!$A$6:$A$796,' SE'!A128),INDEX(DEPENSES!$A$6:$A$796,MATCH(' SE'!A128,0)),"")</f>
        <v/>
      </c>
      <c r="C128" s="457"/>
      <c r="D128" s="899"/>
      <c r="E128" s="99"/>
      <c r="F128" s="99"/>
      <c r="G128" s="100"/>
      <c r="H128" s="110"/>
      <c r="I128" s="100">
        <v>0</v>
      </c>
      <c r="J128" s="100">
        <f t="shared" si="18"/>
        <v>0</v>
      </c>
      <c r="K128" s="236"/>
      <c r="L128" s="473"/>
      <c r="M128" s="241"/>
      <c r="N128" s="233"/>
    </row>
    <row r="129" spans="1:14" s="13" customFormat="1" ht="21.75" customHeight="1" x14ac:dyDescent="0.3">
      <c r="A129" s="173"/>
      <c r="B129" s="299" t="str">
        <f>IF(COUNTIF(DEPENSES!$A$6:$A$796,' SE'!A129),INDEX(DEPENSES!$A$6:$A$796,MATCH(' SE'!A129,0)),"")</f>
        <v/>
      </c>
      <c r="C129" s="457"/>
      <c r="D129" s="904"/>
      <c r="E129" s="215"/>
      <c r="F129" s="99"/>
      <c r="G129" s="100"/>
      <c r="H129" s="110"/>
      <c r="I129" s="100">
        <v>0</v>
      </c>
      <c r="J129" s="100">
        <f t="shared" si="18"/>
        <v>0</v>
      </c>
      <c r="K129" s="236"/>
      <c r="L129" s="473"/>
      <c r="M129" s="198"/>
      <c r="N129" s="233"/>
    </row>
    <row r="130" spans="1:14" s="13" customFormat="1" ht="24" customHeight="1" x14ac:dyDescent="0.3">
      <c r="A130" s="173"/>
      <c r="B130" s="299" t="str">
        <f>IF(COUNTIF(DEPENSES!$A$6:$A$796,' SE'!A130),INDEX(DEPENSES!$A$6:$A$796,MATCH(' SE'!A130,0)),"")</f>
        <v/>
      </c>
      <c r="C130" s="457"/>
      <c r="D130" s="899"/>
      <c r="E130" s="99"/>
      <c r="F130" s="99"/>
      <c r="G130" s="184"/>
      <c r="H130" s="110"/>
      <c r="I130" s="100">
        <v>0</v>
      </c>
      <c r="J130" s="100">
        <f t="shared" si="18"/>
        <v>0</v>
      </c>
      <c r="K130" s="236"/>
      <c r="L130" s="473"/>
      <c r="M130" s="198"/>
      <c r="N130" s="234"/>
    </row>
    <row r="131" spans="1:14" s="13" customFormat="1" ht="23.25" customHeight="1" x14ac:dyDescent="0.3">
      <c r="A131" s="173"/>
      <c r="B131" s="299" t="str">
        <f>IF(COUNTIF(DEPENSES!$A$6:$A$796,' SE'!A131),INDEX(DEPENSES!$A$6:$A$796,MATCH(' SE'!A131,0)),"")</f>
        <v/>
      </c>
      <c r="C131" s="457"/>
      <c r="D131" s="899"/>
      <c r="E131" s="99"/>
      <c r="F131" s="99"/>
      <c r="G131" s="100"/>
      <c r="H131" s="110"/>
      <c r="I131" s="100">
        <v>0</v>
      </c>
      <c r="J131" s="100">
        <f t="shared" si="18"/>
        <v>0</v>
      </c>
      <c r="K131" s="236"/>
      <c r="L131" s="473"/>
      <c r="M131" s="198"/>
      <c r="N131" s="233"/>
    </row>
    <row r="132" spans="1:14" s="13" customFormat="1" ht="25.5" customHeight="1" x14ac:dyDescent="0.3">
      <c r="A132" s="173"/>
      <c r="B132" s="299" t="str">
        <f>IF(COUNTIF(DEPENSES!$A$6:$A$796,' SE'!A132),INDEX(DEPENSES!$A$6:$A$796,MATCH(' SE'!A132,0)),"")</f>
        <v/>
      </c>
      <c r="C132" s="457"/>
      <c r="D132" s="899"/>
      <c r="E132" s="99"/>
      <c r="F132" s="99"/>
      <c r="G132" s="184"/>
      <c r="H132" s="110"/>
      <c r="I132" s="100">
        <f>H132*0.2</f>
        <v>0</v>
      </c>
      <c r="J132" s="100">
        <f t="shared" si="18"/>
        <v>0</v>
      </c>
      <c r="K132" s="236"/>
      <c r="L132" s="473"/>
      <c r="M132" s="198"/>
      <c r="N132" s="234"/>
    </row>
    <row r="133" spans="1:14" s="13" customFormat="1" ht="24" customHeight="1" x14ac:dyDescent="0.3">
      <c r="A133" s="173"/>
      <c r="B133" s="299" t="str">
        <f>IF(COUNTIF(DEPENSES!$A$6:$A$796,' SE'!A133),INDEX(DEPENSES!$A$6:$A$796,MATCH(' SE'!A133,0)),"")</f>
        <v/>
      </c>
      <c r="C133" s="457"/>
      <c r="D133" s="899"/>
      <c r="E133" s="237"/>
      <c r="F133" s="99"/>
      <c r="G133" s="100"/>
      <c r="H133" s="110"/>
      <c r="I133" s="100">
        <v>0</v>
      </c>
      <c r="J133" s="100">
        <f t="shared" si="18"/>
        <v>0</v>
      </c>
      <c r="K133" s="236"/>
      <c r="L133" s="473"/>
      <c r="M133" s="198"/>
      <c r="N133" s="233"/>
    </row>
    <row r="134" spans="1:14" s="13" customFormat="1" ht="22.5" customHeight="1" x14ac:dyDescent="0.3">
      <c r="A134" s="173"/>
      <c r="B134" s="299" t="str">
        <f>IF(COUNTIF(DEPENSES!$A$6:$A$796,' SE'!A134),INDEX(DEPENSES!$A$6:$A$796,MATCH(' SE'!A134,0)),"")</f>
        <v/>
      </c>
      <c r="C134" s="457"/>
      <c r="D134" s="899"/>
      <c r="E134" s="237"/>
      <c r="F134" s="99"/>
      <c r="G134" s="100"/>
      <c r="H134" s="110"/>
      <c r="I134" s="100">
        <v>0</v>
      </c>
      <c r="J134" s="100">
        <f t="shared" si="18"/>
        <v>0</v>
      </c>
      <c r="K134" s="236"/>
      <c r="L134" s="473"/>
      <c r="M134" s="198"/>
      <c r="N134" s="233"/>
    </row>
    <row r="135" spans="1:14" s="13" customFormat="1" ht="22.5" customHeight="1" x14ac:dyDescent="0.3">
      <c r="A135" s="173"/>
      <c r="B135" s="299" t="str">
        <f>IF(COUNTIF(DEPENSES!$A$6:$A$796,' SE'!A135),INDEX(DEPENSES!$A$6:$A$796,MATCH(' SE'!A135,0)),"")</f>
        <v/>
      </c>
      <c r="C135" s="457"/>
      <c r="D135" s="899"/>
      <c r="E135" s="237"/>
      <c r="F135" s="99"/>
      <c r="G135" s="100"/>
      <c r="H135" s="110"/>
      <c r="I135" s="100">
        <v>0</v>
      </c>
      <c r="J135" s="100">
        <f t="shared" si="18"/>
        <v>0</v>
      </c>
      <c r="K135" s="236"/>
      <c r="L135" s="473"/>
      <c r="M135" s="198"/>
      <c r="N135" s="233"/>
    </row>
    <row r="136" spans="1:14" s="13" customFormat="1" ht="12.75" customHeight="1" x14ac:dyDescent="0.3">
      <c r="A136" s="173"/>
      <c r="B136" s="299" t="str">
        <f>IF(COUNTIF(DEPENSES!$A$6:$A$796,' SE'!A136),INDEX(DEPENSES!$A$6:$A$796,MATCH(' SE'!A136,0)),"")</f>
        <v/>
      </c>
      <c r="C136" s="457"/>
      <c r="D136" s="899"/>
      <c r="E136" s="99"/>
      <c r="F136" s="99"/>
      <c r="G136" s="100"/>
      <c r="H136" s="110"/>
      <c r="I136" s="100">
        <v>0</v>
      </c>
      <c r="J136" s="100">
        <f t="shared" si="18"/>
        <v>0</v>
      </c>
      <c r="K136" s="236"/>
      <c r="L136" s="473"/>
      <c r="M136" s="198"/>
      <c r="N136" s="233"/>
    </row>
    <row r="137" spans="1:14" s="13" customFormat="1" ht="29.25" customHeight="1" x14ac:dyDescent="0.3">
      <c r="A137" s="173"/>
      <c r="B137" s="299" t="str">
        <f>IF(COUNTIF(DEPENSES!$A$6:$A$796,' SE'!A137),INDEX(DEPENSES!$A$6:$A$796,MATCH(' SE'!A137,0)),"")</f>
        <v/>
      </c>
      <c r="C137" s="457"/>
      <c r="D137" s="899"/>
      <c r="E137" s="99"/>
      <c r="F137" s="99"/>
      <c r="G137" s="100"/>
      <c r="H137" s="110"/>
      <c r="I137" s="100"/>
      <c r="J137" s="100">
        <f t="shared" si="18"/>
        <v>0</v>
      </c>
      <c r="K137" s="236"/>
      <c r="L137" s="473"/>
      <c r="M137" s="198"/>
      <c r="N137" s="233"/>
    </row>
    <row r="138" spans="1:14" s="13" customFormat="1" ht="27.75" customHeight="1" x14ac:dyDescent="0.3">
      <c r="A138" s="173"/>
      <c r="B138" s="299" t="str">
        <f>IF(COUNTIF(DEPENSES!$A$6:$A$796,' SE'!A138),INDEX(DEPENSES!$A$6:$A$796,MATCH(' SE'!A138,0)),"")</f>
        <v/>
      </c>
      <c r="C138" s="457"/>
      <c r="D138" s="899"/>
      <c r="E138" s="99"/>
      <c r="F138" s="99"/>
      <c r="G138" s="100"/>
      <c r="H138" s="110"/>
      <c r="I138" s="100">
        <v>0</v>
      </c>
      <c r="J138" s="100">
        <f t="shared" si="18"/>
        <v>0</v>
      </c>
      <c r="K138" s="236"/>
      <c r="L138" s="473"/>
      <c r="M138" s="238"/>
      <c r="N138" s="233"/>
    </row>
    <row r="139" spans="1:14" s="13" customFormat="1" ht="23.25" customHeight="1" x14ac:dyDescent="0.3">
      <c r="A139" s="173"/>
      <c r="B139" s="299" t="str">
        <f>IF(COUNTIF(DEPENSES!$A$6:$A$796,' SE'!A139),INDEX(DEPENSES!$A$6:$A$796,MATCH(' SE'!A139,0)),"")</f>
        <v/>
      </c>
      <c r="C139" s="457"/>
      <c r="D139" s="899"/>
      <c r="E139" s="99"/>
      <c r="F139" s="99"/>
      <c r="G139" s="100"/>
      <c r="H139" s="110"/>
      <c r="I139" s="100">
        <v>0</v>
      </c>
      <c r="J139" s="100">
        <f t="shared" si="18"/>
        <v>0</v>
      </c>
      <c r="K139" s="236"/>
      <c r="L139" s="473"/>
      <c r="M139" s="235"/>
      <c r="N139" s="233"/>
    </row>
    <row r="140" spans="1:14" s="13" customFormat="1" ht="16.5" customHeight="1" x14ac:dyDescent="0.3">
      <c r="A140" s="173"/>
      <c r="B140" s="299" t="str">
        <f>IF(COUNTIF(DEPENSES!$A$6:$A$796,' SE'!A140),INDEX(DEPENSES!$A$6:$A$796,MATCH(' SE'!A140,0)),"")</f>
        <v/>
      </c>
      <c r="C140" s="457"/>
      <c r="D140" s="902"/>
      <c r="E140" s="230"/>
      <c r="F140" s="215"/>
      <c r="G140" s="100"/>
      <c r="H140" s="110"/>
      <c r="I140" s="100">
        <f>H140*0.2</f>
        <v>0</v>
      </c>
      <c r="J140" s="100">
        <f t="shared" si="18"/>
        <v>0</v>
      </c>
      <c r="K140" s="236"/>
      <c r="L140" s="473"/>
      <c r="M140" s="235"/>
      <c r="N140" s="233"/>
    </row>
    <row r="141" spans="1:14" s="13" customFormat="1" ht="23.25" customHeight="1" x14ac:dyDescent="0.3">
      <c r="A141" s="173"/>
      <c r="B141" s="298"/>
      <c r="C141" s="457"/>
      <c r="D141" s="904"/>
      <c r="E141" s="230"/>
      <c r="F141" s="215"/>
      <c r="G141" s="100"/>
      <c r="H141" s="110"/>
      <c r="I141" s="100"/>
      <c r="J141" s="100">
        <f t="shared" si="18"/>
        <v>0</v>
      </c>
      <c r="K141" s="236"/>
      <c r="L141" s="473"/>
      <c r="M141" s="235"/>
      <c r="N141" s="233"/>
    </row>
    <row r="142" spans="1:14" s="13" customFormat="1" ht="26.25" customHeight="1" x14ac:dyDescent="0.3">
      <c r="A142" s="173"/>
      <c r="B142" s="298"/>
      <c r="C142" s="457"/>
      <c r="D142" s="904"/>
      <c r="E142" s="230"/>
      <c r="F142" s="215"/>
      <c r="G142" s="100"/>
      <c r="H142" s="110"/>
      <c r="I142" s="100">
        <f>H142*0.2</f>
        <v>0</v>
      </c>
      <c r="J142" s="100">
        <f t="shared" si="18"/>
        <v>0</v>
      </c>
      <c r="K142" s="236"/>
      <c r="L142" s="473"/>
      <c r="M142" s="235"/>
      <c r="N142" s="233"/>
    </row>
    <row r="143" spans="1:14" s="13" customFormat="1" ht="18.75" customHeight="1" x14ac:dyDescent="0.2">
      <c r="A143" s="173"/>
      <c r="B143" s="298"/>
      <c r="C143" s="457"/>
      <c r="D143" s="900"/>
      <c r="E143" s="514"/>
      <c r="F143" s="239"/>
      <c r="G143" s="100"/>
      <c r="H143" s="110"/>
      <c r="I143" s="100">
        <v>0</v>
      </c>
      <c r="J143" s="100">
        <f t="shared" si="18"/>
        <v>0</v>
      </c>
      <c r="K143" s="236"/>
      <c r="L143" s="473"/>
      <c r="M143" s="273"/>
      <c r="N143" s="233"/>
    </row>
    <row r="144" spans="1:14" s="14" customFormat="1" ht="12.75" customHeight="1" x14ac:dyDescent="0.2">
      <c r="A144" s="173"/>
      <c r="B144" s="298"/>
      <c r="C144" s="457"/>
      <c r="D144" s="899"/>
      <c r="E144" s="131"/>
      <c r="F144" s="99"/>
      <c r="G144" s="100"/>
      <c r="H144" s="110"/>
      <c r="I144" s="100">
        <v>0</v>
      </c>
      <c r="J144" s="100">
        <f t="shared" si="18"/>
        <v>0</v>
      </c>
      <c r="K144" s="236"/>
      <c r="L144" s="473"/>
      <c r="M144" s="273"/>
      <c r="N144" s="233"/>
    </row>
    <row r="145" spans="1:14" s="14" customFormat="1" ht="25.5" customHeight="1" x14ac:dyDescent="0.2">
      <c r="A145" s="173"/>
      <c r="B145" s="298"/>
      <c r="C145" s="457"/>
      <c r="D145" s="899"/>
      <c r="E145" s="131"/>
      <c r="F145" s="99"/>
      <c r="G145" s="100"/>
      <c r="H145" s="110"/>
      <c r="I145" s="100">
        <v>0</v>
      </c>
      <c r="J145" s="100">
        <f t="shared" si="18"/>
        <v>0</v>
      </c>
      <c r="K145" s="236"/>
      <c r="L145" s="473"/>
      <c r="M145" s="273"/>
      <c r="N145" s="233"/>
    </row>
    <row r="146" spans="1:14" s="14" customFormat="1" ht="25.5" customHeight="1" x14ac:dyDescent="0.3">
      <c r="A146" s="173"/>
      <c r="B146" s="298"/>
      <c r="C146" s="457"/>
      <c r="D146" s="900"/>
      <c r="E146" s="99"/>
      <c r="F146" s="99"/>
      <c r="G146" s="100"/>
      <c r="H146" s="110"/>
      <c r="I146" s="100">
        <v>0</v>
      </c>
      <c r="J146" s="100">
        <f t="shared" si="18"/>
        <v>0</v>
      </c>
      <c r="K146" s="236"/>
      <c r="L146" s="473"/>
      <c r="M146" s="273"/>
      <c r="N146" s="233"/>
    </row>
    <row r="147" spans="1:14" s="14" customFormat="1" ht="23.25" customHeight="1" x14ac:dyDescent="0.3">
      <c r="A147" s="173"/>
      <c r="B147" s="298"/>
      <c r="C147" s="457"/>
      <c r="D147" s="900"/>
      <c r="E147" s="99"/>
      <c r="F147" s="99"/>
      <c r="G147" s="100"/>
      <c r="H147" s="110"/>
      <c r="I147" s="100">
        <v>0</v>
      </c>
      <c r="J147" s="100">
        <f t="shared" si="18"/>
        <v>0</v>
      </c>
      <c r="K147" s="236"/>
      <c r="L147" s="473"/>
      <c r="M147" s="235"/>
      <c r="N147" s="233"/>
    </row>
    <row r="148" spans="1:14" s="14" customFormat="1" ht="18" customHeight="1" x14ac:dyDescent="0.3">
      <c r="A148" s="173"/>
      <c r="B148" s="298"/>
      <c r="C148" s="457"/>
      <c r="D148" s="900"/>
      <c r="E148" s="99"/>
      <c r="F148" s="99"/>
      <c r="G148" s="100"/>
      <c r="H148" s="110"/>
      <c r="I148" s="100">
        <f>H148*0.2</f>
        <v>0</v>
      </c>
      <c r="J148" s="100">
        <f t="shared" si="18"/>
        <v>0</v>
      </c>
      <c r="K148" s="236"/>
      <c r="L148" s="473"/>
      <c r="M148" s="235"/>
      <c r="N148" s="233"/>
    </row>
    <row r="149" spans="1:14" s="14" customFormat="1" ht="18.75" customHeight="1" x14ac:dyDescent="0.3">
      <c r="A149" s="173"/>
      <c r="B149" s="298"/>
      <c r="C149" s="457"/>
      <c r="D149" s="900"/>
      <c r="E149" s="99"/>
      <c r="F149" s="99"/>
      <c r="G149" s="100"/>
      <c r="H149" s="110"/>
      <c r="I149" s="100">
        <f>H149*0.2</f>
        <v>0</v>
      </c>
      <c r="J149" s="100">
        <f t="shared" si="18"/>
        <v>0</v>
      </c>
      <c r="K149" s="236"/>
      <c r="L149" s="473"/>
      <c r="M149" s="235"/>
      <c r="N149" s="233"/>
    </row>
    <row r="150" spans="1:14" s="14" customFormat="1" ht="12.75" customHeight="1" x14ac:dyDescent="0.3">
      <c r="A150" s="173"/>
      <c r="B150" s="298"/>
      <c r="C150" s="457"/>
      <c r="D150" s="900"/>
      <c r="E150" s="239"/>
      <c r="F150" s="99"/>
      <c r="G150" s="100"/>
      <c r="H150" s="110"/>
      <c r="I150" s="100">
        <v>0</v>
      </c>
      <c r="J150" s="100">
        <f t="shared" si="18"/>
        <v>0</v>
      </c>
      <c r="K150" s="236"/>
      <c r="L150" s="473"/>
      <c r="M150" s="103"/>
      <c r="N150" s="233"/>
    </row>
    <row r="151" spans="1:14" s="14" customFormat="1" ht="15.75" customHeight="1" x14ac:dyDescent="0.3">
      <c r="A151" s="173"/>
      <c r="B151" s="298"/>
      <c r="C151" s="457"/>
      <c r="D151" s="904"/>
      <c r="E151" s="99"/>
      <c r="F151" s="99"/>
      <c r="G151" s="100"/>
      <c r="H151" s="110"/>
      <c r="I151" s="100">
        <f>H151*0.2</f>
        <v>0</v>
      </c>
      <c r="J151" s="100">
        <f t="shared" si="18"/>
        <v>0</v>
      </c>
      <c r="K151" s="236"/>
      <c r="L151" s="473"/>
      <c r="M151" s="103"/>
      <c r="N151" s="233"/>
    </row>
    <row r="152" spans="1:14" s="14" customFormat="1" ht="18.75" customHeight="1" x14ac:dyDescent="0.3">
      <c r="A152" s="173"/>
      <c r="B152" s="298"/>
      <c r="C152" s="457"/>
      <c r="D152" s="904"/>
      <c r="E152" s="188"/>
      <c r="F152" s="188"/>
      <c r="G152" s="189"/>
      <c r="H152" s="110"/>
      <c r="I152" s="100">
        <f>H152*0.2</f>
        <v>0</v>
      </c>
      <c r="J152" s="100">
        <f t="shared" si="18"/>
        <v>0</v>
      </c>
      <c r="K152" s="236"/>
      <c r="L152" s="473"/>
      <c r="M152" s="103"/>
      <c r="N152" s="233"/>
    </row>
    <row r="153" spans="1:14" s="14" customFormat="1" ht="12.75" customHeight="1" x14ac:dyDescent="0.3">
      <c r="A153" s="173"/>
      <c r="B153" s="298"/>
      <c r="C153" s="457"/>
      <c r="D153" s="904"/>
      <c r="E153" s="188"/>
      <c r="F153" s="188"/>
      <c r="G153" s="189"/>
      <c r="H153" s="110"/>
      <c r="I153" s="100">
        <f>H153*0.2</f>
        <v>0</v>
      </c>
      <c r="J153" s="100">
        <f t="shared" si="18"/>
        <v>0</v>
      </c>
      <c r="K153" s="236"/>
      <c r="L153" s="473"/>
      <c r="M153" s="103"/>
      <c r="N153" s="233"/>
    </row>
    <row r="154" spans="1:14" s="14" customFormat="1" ht="23.25" customHeight="1" x14ac:dyDescent="0.3">
      <c r="A154" s="173"/>
      <c r="B154" s="298"/>
      <c r="C154" s="457"/>
      <c r="D154" s="904"/>
      <c r="E154" s="188"/>
      <c r="F154" s="188"/>
      <c r="G154" s="189"/>
      <c r="H154" s="110"/>
      <c r="I154" s="100">
        <v>0</v>
      </c>
      <c r="J154" s="100">
        <f t="shared" si="18"/>
        <v>0</v>
      </c>
      <c r="K154" s="236"/>
      <c r="L154" s="473"/>
      <c r="M154" s="103"/>
      <c r="N154" s="233"/>
    </row>
    <row r="155" spans="1:14" s="14" customFormat="1" ht="19.5" customHeight="1" x14ac:dyDescent="0.3">
      <c r="A155" s="173"/>
      <c r="B155" s="298"/>
      <c r="C155" s="457"/>
      <c r="D155" s="900"/>
      <c r="E155" s="99"/>
      <c r="F155" s="99"/>
      <c r="G155" s="100"/>
      <c r="H155" s="110"/>
      <c r="I155" s="100">
        <v>0</v>
      </c>
      <c r="J155" s="100">
        <f t="shared" si="18"/>
        <v>0</v>
      </c>
      <c r="K155" s="236"/>
      <c r="L155" s="473"/>
      <c r="M155" s="103"/>
      <c r="N155" s="233"/>
    </row>
    <row r="156" spans="1:14" s="14" customFormat="1" ht="19.5" customHeight="1" x14ac:dyDescent="0.3">
      <c r="A156" s="173"/>
      <c r="B156" s="298"/>
      <c r="C156" s="457"/>
      <c r="D156" s="900"/>
      <c r="E156" s="99"/>
      <c r="F156" s="99"/>
      <c r="G156" s="100"/>
      <c r="H156" s="110"/>
      <c r="I156" s="100">
        <v>0</v>
      </c>
      <c r="J156" s="100">
        <f t="shared" si="18"/>
        <v>0</v>
      </c>
      <c r="K156" s="236"/>
      <c r="L156" s="473"/>
      <c r="M156" s="241"/>
      <c r="N156" s="233"/>
    </row>
    <row r="157" spans="1:14" s="14" customFormat="1" ht="26.25" customHeight="1" x14ac:dyDescent="0.3">
      <c r="A157" s="173"/>
      <c r="B157" s="298"/>
      <c r="C157" s="457"/>
      <c r="D157" s="900"/>
      <c r="E157" s="99"/>
      <c r="F157" s="99"/>
      <c r="G157" s="100"/>
      <c r="H157" s="110"/>
      <c r="I157" s="100">
        <v>0</v>
      </c>
      <c r="J157" s="100">
        <f t="shared" si="18"/>
        <v>0</v>
      </c>
      <c r="K157" s="236"/>
      <c r="L157" s="473"/>
      <c r="M157" s="103"/>
      <c r="N157" s="233"/>
    </row>
    <row r="158" spans="1:14" s="14" customFormat="1" ht="21" customHeight="1" x14ac:dyDescent="0.3">
      <c r="A158" s="173"/>
      <c r="B158" s="298"/>
      <c r="C158" s="457"/>
      <c r="D158" s="904"/>
      <c r="E158" s="230"/>
      <c r="F158" s="230"/>
      <c r="G158" s="100"/>
      <c r="H158" s="110"/>
      <c r="I158" s="100">
        <v>0</v>
      </c>
      <c r="J158" s="100">
        <f t="shared" si="18"/>
        <v>0</v>
      </c>
      <c r="K158" s="236"/>
      <c r="L158" s="473"/>
      <c r="M158" s="241"/>
      <c r="N158" s="233"/>
    </row>
    <row r="159" spans="1:14" s="14" customFormat="1" ht="18.75" customHeight="1" x14ac:dyDescent="0.3">
      <c r="A159" s="173"/>
      <c r="B159" s="298"/>
      <c r="C159" s="457"/>
      <c r="D159" s="904"/>
      <c r="E159" s="230"/>
      <c r="F159" s="230"/>
      <c r="G159" s="100"/>
      <c r="H159" s="110"/>
      <c r="I159" s="100">
        <v>0</v>
      </c>
      <c r="J159" s="100">
        <f t="shared" si="18"/>
        <v>0</v>
      </c>
      <c r="K159" s="236"/>
      <c r="L159" s="473"/>
      <c r="M159" s="103"/>
      <c r="N159" s="233"/>
    </row>
    <row r="160" spans="1:14" s="14" customFormat="1" ht="18.75" customHeight="1" x14ac:dyDescent="0.3">
      <c r="A160" s="173"/>
      <c r="B160" s="298"/>
      <c r="C160" s="457"/>
      <c r="D160" s="900"/>
      <c r="E160" s="99"/>
      <c r="F160" s="99"/>
      <c r="G160" s="100"/>
      <c r="H160" s="110"/>
      <c r="I160" s="100">
        <f>H160*0.2</f>
        <v>0</v>
      </c>
      <c r="J160" s="100">
        <f t="shared" si="18"/>
        <v>0</v>
      </c>
      <c r="K160" s="236"/>
      <c r="L160" s="473"/>
      <c r="M160" s="241"/>
      <c r="N160" s="233"/>
    </row>
    <row r="161" spans="1:14" s="14" customFormat="1" ht="18.75" customHeight="1" x14ac:dyDescent="0.2">
      <c r="A161" s="173"/>
      <c r="B161" s="298"/>
      <c r="C161" s="457"/>
      <c r="D161" s="900"/>
      <c r="E161" s="106"/>
      <c r="F161" s="240"/>
      <c r="G161" s="106"/>
      <c r="H161" s="110"/>
      <c r="I161" s="100">
        <f>H161*0.2</f>
        <v>0</v>
      </c>
      <c r="J161" s="100">
        <f t="shared" si="18"/>
        <v>0</v>
      </c>
      <c r="K161" s="236"/>
      <c r="L161" s="473"/>
      <c r="M161" s="103"/>
      <c r="N161" s="233"/>
    </row>
    <row r="162" spans="1:14" s="14" customFormat="1" ht="22.5" customHeight="1" x14ac:dyDescent="0.3">
      <c r="A162" s="173"/>
      <c r="B162" s="298"/>
      <c r="C162" s="457"/>
      <c r="D162" s="900"/>
      <c r="E162" s="99"/>
      <c r="F162" s="99"/>
      <c r="G162" s="100"/>
      <c r="H162" s="110"/>
      <c r="I162" s="100">
        <f>H162*0.2</f>
        <v>0</v>
      </c>
      <c r="J162" s="100">
        <f t="shared" si="18"/>
        <v>0</v>
      </c>
      <c r="K162" s="236"/>
      <c r="L162" s="473"/>
      <c r="M162" s="198"/>
      <c r="N162" s="233"/>
    </row>
    <row r="163" spans="1:14" s="14" customFormat="1" ht="18.75" customHeight="1" x14ac:dyDescent="0.3">
      <c r="A163" s="173"/>
      <c r="B163" s="298"/>
      <c r="C163" s="457"/>
      <c r="D163" s="904"/>
      <c r="E163" s="230"/>
      <c r="F163" s="230"/>
      <c r="G163" s="100"/>
      <c r="H163" s="110"/>
      <c r="I163" s="100">
        <v>0</v>
      </c>
      <c r="J163" s="100">
        <f t="shared" si="18"/>
        <v>0</v>
      </c>
      <c r="K163" s="236"/>
      <c r="L163" s="473"/>
      <c r="M163" s="241"/>
      <c r="N163" s="233"/>
    </row>
    <row r="164" spans="1:14" s="14" customFormat="1" ht="18.75" customHeight="1" x14ac:dyDescent="0.3">
      <c r="A164" s="173"/>
      <c r="B164" s="298"/>
      <c r="C164" s="457"/>
      <c r="D164" s="904"/>
      <c r="E164" s="230"/>
      <c r="F164" s="230"/>
      <c r="G164" s="100"/>
      <c r="H164" s="110"/>
      <c r="I164" s="100">
        <f>H164*0.2</f>
        <v>0</v>
      </c>
      <c r="J164" s="100">
        <f t="shared" si="18"/>
        <v>0</v>
      </c>
      <c r="K164" s="236"/>
      <c r="L164" s="473"/>
      <c r="M164" s="447"/>
      <c r="N164" s="233"/>
    </row>
    <row r="165" spans="1:14" s="14" customFormat="1" ht="18.75" customHeight="1" x14ac:dyDescent="0.3">
      <c r="A165" s="173"/>
      <c r="B165" s="298"/>
      <c r="C165" s="457"/>
      <c r="D165" s="902"/>
      <c r="E165" s="230"/>
      <c r="F165" s="230"/>
      <c r="G165" s="100"/>
      <c r="H165" s="110"/>
      <c r="I165" s="100">
        <v>0</v>
      </c>
      <c r="J165" s="100">
        <f t="shared" si="18"/>
        <v>0</v>
      </c>
      <c r="K165" s="236"/>
      <c r="L165" s="473"/>
      <c r="M165" s="241"/>
      <c r="N165" s="233"/>
    </row>
    <row r="166" spans="1:14" s="14" customFormat="1" ht="18.75" customHeight="1" x14ac:dyDescent="0.2">
      <c r="A166" s="173"/>
      <c r="B166" s="298"/>
      <c r="C166" s="457"/>
      <c r="D166" s="905"/>
      <c r="E166" s="106"/>
      <c r="F166" s="89"/>
      <c r="G166" s="89"/>
      <c r="H166" s="110"/>
      <c r="I166" s="100">
        <f>H166*0.2</f>
        <v>0</v>
      </c>
      <c r="J166" s="100">
        <f t="shared" si="18"/>
        <v>0</v>
      </c>
      <c r="K166" s="236"/>
      <c r="L166" s="473"/>
      <c r="M166" s="446"/>
      <c r="N166" s="242"/>
    </row>
    <row r="167" spans="1:14" s="14" customFormat="1" ht="19.5" customHeight="1" x14ac:dyDescent="0.3">
      <c r="A167" s="173"/>
      <c r="B167" s="298"/>
      <c r="C167" s="457"/>
      <c r="D167" s="899"/>
      <c r="E167" s="99"/>
      <c r="F167" s="99"/>
      <c r="G167" s="100"/>
      <c r="H167" s="110"/>
      <c r="I167" s="100">
        <v>0</v>
      </c>
      <c r="J167" s="100">
        <f t="shared" si="18"/>
        <v>0</v>
      </c>
      <c r="K167" s="236"/>
      <c r="L167" s="473"/>
      <c r="M167" s="103"/>
      <c r="N167" s="233"/>
    </row>
    <row r="168" spans="1:14" customFormat="1" ht="16.5" x14ac:dyDescent="0.3">
      <c r="A168" s="173"/>
      <c r="B168" s="298"/>
      <c r="C168" s="457"/>
      <c r="D168" s="899"/>
      <c r="E168" s="99"/>
      <c r="F168" s="99"/>
      <c r="G168" s="100"/>
      <c r="H168" s="110"/>
      <c r="I168" s="100">
        <v>0</v>
      </c>
      <c r="J168" s="100">
        <f t="shared" si="18"/>
        <v>0</v>
      </c>
      <c r="K168" s="236"/>
      <c r="L168" s="473"/>
      <c r="M168" s="103"/>
      <c r="N168" s="233"/>
    </row>
    <row r="169" spans="1:14" customFormat="1" ht="13.9" customHeight="1" x14ac:dyDescent="0.3">
      <c r="A169" s="173"/>
      <c r="B169" s="298"/>
      <c r="C169" s="457"/>
      <c r="D169" s="899"/>
      <c r="E169" s="99"/>
      <c r="F169" s="99"/>
      <c r="G169" s="100"/>
      <c r="H169" s="110"/>
      <c r="I169" s="100">
        <v>0</v>
      </c>
      <c r="J169" s="100">
        <f t="shared" si="18"/>
        <v>0</v>
      </c>
      <c r="K169" s="236"/>
      <c r="L169" s="473"/>
      <c r="M169" s="103"/>
      <c r="N169" s="233"/>
    </row>
    <row r="170" spans="1:14" customFormat="1" ht="13.9" customHeight="1" x14ac:dyDescent="0.3">
      <c r="A170" s="173"/>
      <c r="B170" s="298"/>
      <c r="C170" s="457"/>
      <c r="D170" s="899"/>
      <c r="E170" s="99"/>
      <c r="F170" s="99"/>
      <c r="G170" s="100"/>
      <c r="H170" s="110"/>
      <c r="I170" s="100">
        <v>0</v>
      </c>
      <c r="J170" s="100">
        <f t="shared" si="18"/>
        <v>0</v>
      </c>
      <c r="K170" s="236"/>
      <c r="L170" s="473"/>
      <c r="M170" s="103"/>
      <c r="N170" s="233"/>
    </row>
    <row r="171" spans="1:14" s="13" customFormat="1" ht="19.5" customHeight="1" x14ac:dyDescent="0.2">
      <c r="A171" s="173"/>
      <c r="B171" s="298"/>
      <c r="C171" s="457"/>
      <c r="D171" s="905"/>
      <c r="E171" s="106"/>
      <c r="F171" s="240"/>
      <c r="G171" s="199"/>
      <c r="H171" s="110"/>
      <c r="I171" s="100">
        <v>0</v>
      </c>
      <c r="J171" s="100">
        <f t="shared" si="18"/>
        <v>0</v>
      </c>
      <c r="K171" s="236"/>
      <c r="L171" s="473"/>
      <c r="M171" s="103"/>
      <c r="N171" s="233"/>
    </row>
    <row r="172" spans="1:14" s="13" customFormat="1" ht="15" customHeight="1" x14ac:dyDescent="0.2">
      <c r="A172" s="173"/>
      <c r="B172" s="298"/>
      <c r="C172" s="457"/>
      <c r="D172" s="905"/>
      <c r="E172" s="106"/>
      <c r="F172" s="240"/>
      <c r="G172" s="199"/>
      <c r="H172" s="110"/>
      <c r="I172" s="100">
        <v>0</v>
      </c>
      <c r="J172" s="100">
        <f t="shared" ref="J172:J235" si="22">H172+I172</f>
        <v>0</v>
      </c>
      <c r="K172" s="236"/>
      <c r="L172" s="473"/>
      <c r="M172" s="103"/>
      <c r="N172" s="233"/>
    </row>
    <row r="173" spans="1:14" s="13" customFormat="1" ht="17.25" customHeight="1" x14ac:dyDescent="0.3">
      <c r="A173" s="173"/>
      <c r="B173" s="298"/>
      <c r="C173" s="457"/>
      <c r="D173" s="899"/>
      <c r="E173" s="99"/>
      <c r="F173" s="99"/>
      <c r="G173" s="100"/>
      <c r="H173" s="110"/>
      <c r="I173" s="100">
        <f>H173*0.2</f>
        <v>0</v>
      </c>
      <c r="J173" s="100">
        <f t="shared" si="22"/>
        <v>0</v>
      </c>
      <c r="K173" s="236"/>
      <c r="L173" s="473"/>
      <c r="M173" s="103"/>
      <c r="N173" s="233"/>
    </row>
    <row r="174" spans="1:14" s="13" customFormat="1" ht="24" customHeight="1" x14ac:dyDescent="0.3">
      <c r="A174" s="173"/>
      <c r="B174" s="298"/>
      <c r="C174" s="457"/>
      <c r="D174" s="899"/>
      <c r="E174" s="99"/>
      <c r="F174" s="99"/>
      <c r="G174" s="100"/>
      <c r="H174" s="110"/>
      <c r="I174" s="100">
        <v>0</v>
      </c>
      <c r="J174" s="100">
        <f t="shared" si="22"/>
        <v>0</v>
      </c>
      <c r="K174" s="236"/>
      <c r="L174" s="473"/>
      <c r="M174" s="103"/>
      <c r="N174" s="233"/>
    </row>
    <row r="175" spans="1:14" s="13" customFormat="1" ht="24.75" customHeight="1" x14ac:dyDescent="0.3">
      <c r="A175" s="173"/>
      <c r="B175" s="298"/>
      <c r="C175" s="457"/>
      <c r="D175" s="899"/>
      <c r="E175" s="99"/>
      <c r="F175" s="99"/>
      <c r="G175" s="100"/>
      <c r="H175" s="110"/>
      <c r="I175" s="100">
        <f>H175*0.2</f>
        <v>0</v>
      </c>
      <c r="J175" s="100">
        <f t="shared" si="22"/>
        <v>0</v>
      </c>
      <c r="K175" s="236"/>
      <c r="L175" s="473"/>
      <c r="M175" s="103"/>
      <c r="N175" s="233"/>
    </row>
    <row r="176" spans="1:14" s="13" customFormat="1" ht="15.75" customHeight="1" x14ac:dyDescent="0.3">
      <c r="A176" s="173"/>
      <c r="B176" s="298"/>
      <c r="C176" s="457"/>
      <c r="D176" s="899"/>
      <c r="E176" s="99"/>
      <c r="F176" s="99"/>
      <c r="G176" s="100"/>
      <c r="H176" s="110"/>
      <c r="I176" s="100">
        <v>0</v>
      </c>
      <c r="J176" s="100">
        <f t="shared" si="22"/>
        <v>0</v>
      </c>
      <c r="K176" s="236"/>
      <c r="L176" s="473"/>
      <c r="M176" s="103"/>
      <c r="N176" s="233"/>
    </row>
    <row r="177" spans="1:14" s="13" customFormat="1" ht="24.75" customHeight="1" x14ac:dyDescent="0.3">
      <c r="A177" s="173"/>
      <c r="B177" s="298"/>
      <c r="C177" s="457"/>
      <c r="D177" s="902"/>
      <c r="E177" s="230"/>
      <c r="F177" s="230"/>
      <c r="G177" s="100"/>
      <c r="H177" s="110"/>
      <c r="I177" s="100">
        <v>0</v>
      </c>
      <c r="J177" s="100">
        <f t="shared" si="22"/>
        <v>0</v>
      </c>
      <c r="K177" s="236"/>
      <c r="L177" s="473"/>
      <c r="M177" s="103"/>
      <c r="N177" s="242"/>
    </row>
    <row r="178" spans="1:14" s="13" customFormat="1" ht="18.75" customHeight="1" x14ac:dyDescent="0.3">
      <c r="A178" s="173"/>
      <c r="B178" s="298"/>
      <c r="C178" s="457"/>
      <c r="D178" s="902"/>
      <c r="E178" s="230"/>
      <c r="F178" s="230"/>
      <c r="G178" s="100"/>
      <c r="H178" s="110"/>
      <c r="I178" s="100">
        <f>H178*0.2</f>
        <v>0</v>
      </c>
      <c r="J178" s="100">
        <f t="shared" si="22"/>
        <v>0</v>
      </c>
      <c r="K178" s="236"/>
      <c r="L178" s="473"/>
      <c r="M178" s="103"/>
      <c r="N178" s="242"/>
    </row>
    <row r="179" spans="1:14" s="13" customFormat="1" ht="21" customHeight="1" x14ac:dyDescent="0.3">
      <c r="A179" s="173"/>
      <c r="B179" s="298"/>
      <c r="C179" s="457"/>
      <c r="D179" s="899"/>
      <c r="E179" s="99"/>
      <c r="F179" s="99"/>
      <c r="G179" s="100"/>
      <c r="H179" s="110"/>
      <c r="I179" s="100">
        <f>H179*0.2</f>
        <v>0</v>
      </c>
      <c r="J179" s="100">
        <f t="shared" si="22"/>
        <v>0</v>
      </c>
      <c r="K179" s="236"/>
      <c r="L179" s="473"/>
      <c r="M179" s="103"/>
      <c r="N179" s="242"/>
    </row>
    <row r="180" spans="1:14" s="13" customFormat="1" ht="22.5" customHeight="1" x14ac:dyDescent="0.3">
      <c r="A180" s="173"/>
      <c r="B180" s="298"/>
      <c r="C180" s="457"/>
      <c r="D180" s="899"/>
      <c r="E180" s="99"/>
      <c r="F180" s="99"/>
      <c r="G180" s="100"/>
      <c r="H180" s="110"/>
      <c r="I180" s="100">
        <v>0</v>
      </c>
      <c r="J180" s="100">
        <f t="shared" si="22"/>
        <v>0</v>
      </c>
      <c r="K180" s="236"/>
      <c r="L180" s="473"/>
      <c r="M180" s="165"/>
      <c r="N180" s="455"/>
    </row>
    <row r="181" spans="1:14" s="13" customFormat="1" ht="27" customHeight="1" x14ac:dyDescent="0.3">
      <c r="A181" s="173"/>
      <c r="B181" s="298"/>
      <c r="C181" s="457"/>
      <c r="D181" s="899"/>
      <c r="E181" s="99"/>
      <c r="F181" s="220"/>
      <c r="G181" s="221"/>
      <c r="H181" s="110"/>
      <c r="I181" s="100">
        <v>0</v>
      </c>
      <c r="J181" s="100">
        <f t="shared" si="22"/>
        <v>0</v>
      </c>
      <c r="K181" s="236"/>
      <c r="L181" s="473"/>
      <c r="M181" s="217"/>
      <c r="N181" s="113"/>
    </row>
    <row r="182" spans="1:14" s="13" customFormat="1" ht="25.5" customHeight="1" x14ac:dyDescent="0.3">
      <c r="A182" s="173"/>
      <c r="B182" s="298"/>
      <c r="C182" s="457"/>
      <c r="D182" s="902"/>
      <c r="E182" s="230"/>
      <c r="F182" s="230"/>
      <c r="G182" s="100"/>
      <c r="H182" s="110"/>
      <c r="I182" s="100">
        <v>0</v>
      </c>
      <c r="J182" s="100">
        <f t="shared" si="22"/>
        <v>0</v>
      </c>
      <c r="K182" s="236"/>
      <c r="L182" s="473"/>
      <c r="M182" s="235"/>
      <c r="N182" s="242"/>
    </row>
    <row r="183" spans="1:14" s="13" customFormat="1" ht="24.75" customHeight="1" x14ac:dyDescent="0.3">
      <c r="A183" s="173"/>
      <c r="B183" s="298"/>
      <c r="C183" s="457"/>
      <c r="D183" s="899"/>
      <c r="E183" s="99"/>
      <c r="F183" s="99"/>
      <c r="G183" s="100"/>
      <c r="H183" s="110"/>
      <c r="I183" s="100">
        <v>0</v>
      </c>
      <c r="J183" s="100">
        <f t="shared" si="22"/>
        <v>0</v>
      </c>
      <c r="K183" s="236"/>
      <c r="L183" s="473"/>
      <c r="M183" s="165"/>
      <c r="N183" s="455"/>
    </row>
    <row r="184" spans="1:14" s="13" customFormat="1" ht="12.75" x14ac:dyDescent="0.3">
      <c r="A184" s="173"/>
      <c r="B184" s="298"/>
      <c r="C184" s="457"/>
      <c r="D184" s="902"/>
      <c r="E184" s="230"/>
      <c r="F184" s="230"/>
      <c r="G184" s="100"/>
      <c r="H184" s="110"/>
      <c r="I184" s="100">
        <f>H184*0.2</f>
        <v>0</v>
      </c>
      <c r="J184" s="100">
        <f t="shared" si="22"/>
        <v>0</v>
      </c>
      <c r="K184" s="236"/>
      <c r="L184" s="473"/>
      <c r="M184" s="248"/>
      <c r="N184" s="242"/>
    </row>
    <row r="185" spans="1:14" s="13" customFormat="1" ht="28.5" customHeight="1" x14ac:dyDescent="0.3">
      <c r="A185" s="173"/>
      <c r="B185" s="298"/>
      <c r="C185" s="457"/>
      <c r="D185" s="899"/>
      <c r="E185" s="99"/>
      <c r="F185" s="99"/>
      <c r="G185" s="184"/>
      <c r="H185" s="110"/>
      <c r="I185" s="100">
        <v>13.78</v>
      </c>
      <c r="J185" s="100">
        <f t="shared" si="22"/>
        <v>13.78</v>
      </c>
      <c r="K185" s="236"/>
      <c r="L185" s="473"/>
      <c r="M185" s="243"/>
      <c r="N185" s="234"/>
    </row>
    <row r="186" spans="1:14" s="13" customFormat="1" ht="15.75" customHeight="1" x14ac:dyDescent="0.2">
      <c r="A186" s="173"/>
      <c r="B186" s="298"/>
      <c r="C186" s="457"/>
      <c r="D186" s="905"/>
      <c r="E186" s="106"/>
      <c r="F186" s="89"/>
      <c r="G186" s="184"/>
      <c r="H186" s="110"/>
      <c r="I186" s="100">
        <f>H186*0.2</f>
        <v>0</v>
      </c>
      <c r="J186" s="100">
        <f t="shared" si="22"/>
        <v>0</v>
      </c>
      <c r="K186" s="236"/>
      <c r="L186" s="473"/>
      <c r="M186" s="89"/>
      <c r="N186" s="234"/>
    </row>
    <row r="187" spans="1:14" s="13" customFormat="1" ht="12.75" customHeight="1" x14ac:dyDescent="0.2">
      <c r="A187" s="173"/>
      <c r="B187" s="298"/>
      <c r="C187" s="457"/>
      <c r="D187" s="905"/>
      <c r="E187" s="106"/>
      <c r="F187" s="89"/>
      <c r="G187" s="184"/>
      <c r="H187" s="110"/>
      <c r="I187" s="100">
        <f>H187*0.2</f>
        <v>0</v>
      </c>
      <c r="J187" s="100">
        <f t="shared" si="22"/>
        <v>0</v>
      </c>
      <c r="K187" s="236"/>
      <c r="L187" s="473"/>
      <c r="M187" s="89"/>
      <c r="N187" s="234"/>
    </row>
    <row r="188" spans="1:14" s="13" customFormat="1" ht="12.75" customHeight="1" x14ac:dyDescent="0.2">
      <c r="A188" s="173"/>
      <c r="B188" s="298"/>
      <c r="C188" s="457"/>
      <c r="D188" s="905"/>
      <c r="E188" s="106"/>
      <c r="F188" s="89"/>
      <c r="G188" s="184"/>
      <c r="H188" s="110"/>
      <c r="I188" s="100">
        <f>H188*0.2</f>
        <v>0</v>
      </c>
      <c r="J188" s="100">
        <f t="shared" si="22"/>
        <v>0</v>
      </c>
      <c r="K188" s="236"/>
      <c r="L188" s="473"/>
      <c r="M188" s="454"/>
      <c r="N188" s="242"/>
    </row>
    <row r="189" spans="1:14" s="13" customFormat="1" ht="22.5" customHeight="1" x14ac:dyDescent="0.3">
      <c r="A189" s="173"/>
      <c r="B189" s="298"/>
      <c r="C189" s="457"/>
      <c r="D189" s="899"/>
      <c r="E189" s="99"/>
      <c r="F189" s="99"/>
      <c r="G189" s="184"/>
      <c r="H189" s="110"/>
      <c r="I189" s="100">
        <v>0</v>
      </c>
      <c r="J189" s="100">
        <f t="shared" si="22"/>
        <v>0</v>
      </c>
      <c r="K189" s="236"/>
      <c r="L189" s="473"/>
      <c r="M189" s="243"/>
      <c r="N189" s="234"/>
    </row>
    <row r="190" spans="1:14" s="13" customFormat="1" ht="36" customHeight="1" x14ac:dyDescent="0.3">
      <c r="A190" s="173"/>
      <c r="B190" s="298"/>
      <c r="C190" s="457"/>
      <c r="D190" s="899"/>
      <c r="E190" s="99"/>
      <c r="F190" s="99"/>
      <c r="G190" s="184"/>
      <c r="H190" s="110"/>
      <c r="I190" s="100">
        <v>0</v>
      </c>
      <c r="J190" s="100">
        <f t="shared" si="22"/>
        <v>0</v>
      </c>
      <c r="K190" s="236"/>
      <c r="L190" s="473"/>
      <c r="M190" s="103"/>
      <c r="N190" s="234"/>
    </row>
    <row r="191" spans="1:14" s="13" customFormat="1" ht="36" customHeight="1" x14ac:dyDescent="0.3">
      <c r="A191" s="173"/>
      <c r="B191" s="298"/>
      <c r="C191" s="457"/>
      <c r="D191" s="899"/>
      <c r="E191" s="99"/>
      <c r="F191" s="99"/>
      <c r="G191" s="184"/>
      <c r="H191" s="110"/>
      <c r="I191" s="100">
        <v>0</v>
      </c>
      <c r="J191" s="100">
        <f t="shared" si="22"/>
        <v>0</v>
      </c>
      <c r="K191" s="236"/>
      <c r="L191" s="473"/>
      <c r="M191" s="103"/>
      <c r="N191" s="234"/>
    </row>
    <row r="192" spans="1:14" s="13" customFormat="1" ht="22.5" customHeight="1" x14ac:dyDescent="0.2">
      <c r="A192" s="173"/>
      <c r="B192" s="298"/>
      <c r="C192" s="457"/>
      <c r="D192" s="899"/>
      <c r="E192" s="99"/>
      <c r="F192" s="99"/>
      <c r="G192" s="199"/>
      <c r="H192" s="110"/>
      <c r="I192" s="100">
        <v>0</v>
      </c>
      <c r="J192" s="100">
        <f t="shared" si="22"/>
        <v>0</v>
      </c>
      <c r="K192" s="236"/>
      <c r="L192" s="473"/>
      <c r="M192" s="103"/>
      <c r="N192" s="242"/>
    </row>
    <row r="193" spans="1:14" s="13" customFormat="1" ht="15.75" customHeight="1" x14ac:dyDescent="0.3">
      <c r="A193" s="173"/>
      <c r="B193" s="298"/>
      <c r="C193" s="457"/>
      <c r="D193" s="899"/>
      <c r="E193" s="99"/>
      <c r="F193" s="99"/>
      <c r="G193" s="184"/>
      <c r="H193" s="110"/>
      <c r="I193" s="100">
        <f>H193*0.2</f>
        <v>0</v>
      </c>
      <c r="J193" s="100">
        <f t="shared" si="22"/>
        <v>0</v>
      </c>
      <c r="K193" s="236"/>
      <c r="L193" s="473"/>
      <c r="M193" s="235"/>
      <c r="N193" s="234"/>
    </row>
    <row r="194" spans="1:14" s="13" customFormat="1" ht="15.75" customHeight="1" x14ac:dyDescent="0.3">
      <c r="A194" s="173"/>
      <c r="B194" s="298"/>
      <c r="C194" s="457"/>
      <c r="D194" s="899"/>
      <c r="E194" s="99"/>
      <c r="F194" s="99"/>
      <c r="G194" s="184"/>
      <c r="H194" s="110"/>
      <c r="I194" s="100">
        <v>0</v>
      </c>
      <c r="J194" s="100">
        <f t="shared" si="22"/>
        <v>0</v>
      </c>
      <c r="K194" s="236"/>
      <c r="L194" s="473"/>
      <c r="M194" s="243"/>
      <c r="N194" s="234"/>
    </row>
    <row r="195" spans="1:14" s="13" customFormat="1" ht="21" customHeight="1" x14ac:dyDescent="0.3">
      <c r="A195" s="173"/>
      <c r="B195" s="298"/>
      <c r="C195" s="457"/>
      <c r="D195" s="899"/>
      <c r="E195" s="230"/>
      <c r="F195" s="99"/>
      <c r="G195" s="100"/>
      <c r="H195" s="110"/>
      <c r="I195" s="100">
        <v>0</v>
      </c>
      <c r="J195" s="100">
        <f t="shared" si="22"/>
        <v>0</v>
      </c>
      <c r="K195" s="236"/>
      <c r="L195" s="473"/>
      <c r="M195" s="217"/>
      <c r="N195" s="234"/>
    </row>
    <row r="196" spans="1:14" s="13" customFormat="1" ht="15.75" customHeight="1" x14ac:dyDescent="0.3">
      <c r="A196" s="173"/>
      <c r="B196" s="298"/>
      <c r="C196" s="457"/>
      <c r="D196" s="899"/>
      <c r="E196" s="99"/>
      <c r="F196" s="245"/>
      <c r="G196" s="100"/>
      <c r="H196" s="110"/>
      <c r="I196" s="100">
        <f t="shared" ref="I196:I203" si="23">H196*0.2</f>
        <v>0</v>
      </c>
      <c r="J196" s="100">
        <f t="shared" si="22"/>
        <v>0</v>
      </c>
      <c r="K196" s="236"/>
      <c r="L196" s="473"/>
      <c r="M196" s="165"/>
      <c r="N196" s="234"/>
    </row>
    <row r="197" spans="1:14" s="13" customFormat="1" ht="28.5" customHeight="1" x14ac:dyDescent="0.3">
      <c r="A197" s="173"/>
      <c r="B197" s="298"/>
      <c r="C197" s="457"/>
      <c r="D197" s="906"/>
      <c r="E197" s="245"/>
      <c r="F197" s="245"/>
      <c r="G197" s="100"/>
      <c r="H197" s="110"/>
      <c r="I197" s="100">
        <f t="shared" si="23"/>
        <v>0</v>
      </c>
      <c r="J197" s="100">
        <f t="shared" si="22"/>
        <v>0</v>
      </c>
      <c r="K197" s="236"/>
      <c r="L197" s="473"/>
      <c r="M197" s="165"/>
      <c r="N197" s="234"/>
    </row>
    <row r="198" spans="1:14" s="13" customFormat="1" ht="15.75" customHeight="1" x14ac:dyDescent="0.2">
      <c r="A198" s="173"/>
      <c r="B198" s="298"/>
      <c r="C198" s="457"/>
      <c r="D198" s="907"/>
      <c r="E198" s="264"/>
      <c r="F198" s="264"/>
      <c r="G198" s="244"/>
      <c r="H198" s="110"/>
      <c r="I198" s="100">
        <f t="shared" si="23"/>
        <v>0</v>
      </c>
      <c r="J198" s="100">
        <f t="shared" si="22"/>
        <v>0</v>
      </c>
      <c r="K198" s="236"/>
      <c r="L198" s="473"/>
      <c r="M198" s="235"/>
      <c r="N198" s="242"/>
    </row>
    <row r="199" spans="1:14" s="13" customFormat="1" ht="26.25" customHeight="1" x14ac:dyDescent="0.2">
      <c r="A199" s="173"/>
      <c r="B199" s="298"/>
      <c r="C199" s="457"/>
      <c r="D199" s="907"/>
      <c r="E199" s="245"/>
      <c r="F199" s="245"/>
      <c r="G199" s="100"/>
      <c r="H199" s="110"/>
      <c r="I199" s="100">
        <f t="shared" si="23"/>
        <v>0</v>
      </c>
      <c r="J199" s="100">
        <f t="shared" si="22"/>
        <v>0</v>
      </c>
      <c r="K199" s="236"/>
      <c r="L199" s="473"/>
      <c r="M199" s="103"/>
      <c r="N199" s="242"/>
    </row>
    <row r="200" spans="1:14" customFormat="1" ht="18" customHeight="1" x14ac:dyDescent="0.3">
      <c r="A200" s="173"/>
      <c r="B200" s="298"/>
      <c r="C200" s="457"/>
      <c r="D200" s="903"/>
      <c r="E200" s="99"/>
      <c r="F200" s="99"/>
      <c r="G200" s="209"/>
      <c r="H200" s="110"/>
      <c r="I200" s="100">
        <f t="shared" si="23"/>
        <v>0</v>
      </c>
      <c r="J200" s="100">
        <f t="shared" si="22"/>
        <v>0</v>
      </c>
      <c r="K200" s="487"/>
      <c r="L200" s="473"/>
      <c r="M200" s="103"/>
      <c r="N200" s="448"/>
    </row>
    <row r="201" spans="1:14" s="13" customFormat="1" ht="15.75" customHeight="1" x14ac:dyDescent="0.2">
      <c r="A201" s="173"/>
      <c r="B201" s="298"/>
      <c r="C201" s="457"/>
      <c r="D201" s="907"/>
      <c r="E201" s="99"/>
      <c r="F201" s="99"/>
      <c r="G201" s="100"/>
      <c r="H201" s="110"/>
      <c r="I201" s="100">
        <f t="shared" si="23"/>
        <v>0</v>
      </c>
      <c r="J201" s="100">
        <f t="shared" si="22"/>
        <v>0</v>
      </c>
      <c r="K201" s="259"/>
      <c r="L201" s="473"/>
      <c r="M201" s="246"/>
      <c r="N201" s="242"/>
    </row>
    <row r="202" spans="1:14" s="13" customFormat="1" ht="15.75" customHeight="1" x14ac:dyDescent="0.2">
      <c r="A202" s="173"/>
      <c r="B202" s="298"/>
      <c r="C202" s="457"/>
      <c r="D202" s="907"/>
      <c r="E202" s="99"/>
      <c r="F202" s="99"/>
      <c r="G202" s="247"/>
      <c r="H202" s="110"/>
      <c r="I202" s="100">
        <f t="shared" si="23"/>
        <v>0</v>
      </c>
      <c r="J202" s="100">
        <f t="shared" si="22"/>
        <v>0</v>
      </c>
      <c r="K202" s="259"/>
      <c r="L202" s="473"/>
      <c r="M202" s="248"/>
      <c r="N202" s="242"/>
    </row>
    <row r="203" spans="1:14" s="13" customFormat="1" ht="15.75" customHeight="1" x14ac:dyDescent="0.2">
      <c r="A203" s="173"/>
      <c r="B203" s="298"/>
      <c r="C203" s="457"/>
      <c r="D203" s="907"/>
      <c r="E203" s="99"/>
      <c r="F203" s="99"/>
      <c r="G203" s="247"/>
      <c r="H203" s="110"/>
      <c r="I203" s="100">
        <f t="shared" si="23"/>
        <v>0</v>
      </c>
      <c r="J203" s="100">
        <f t="shared" si="22"/>
        <v>0</v>
      </c>
      <c r="K203" s="259"/>
      <c r="L203" s="473"/>
      <c r="M203" s="248"/>
      <c r="N203" s="242"/>
    </row>
    <row r="204" spans="1:14" customFormat="1" ht="16.5" x14ac:dyDescent="0.3">
      <c r="A204" s="173"/>
      <c r="B204" s="298"/>
      <c r="C204" s="457"/>
      <c r="D204" s="905"/>
      <c r="E204" s="99"/>
      <c r="F204" s="99"/>
      <c r="G204" s="247"/>
      <c r="H204" s="110"/>
      <c r="I204" s="100">
        <v>0</v>
      </c>
      <c r="J204" s="100">
        <f t="shared" si="22"/>
        <v>0</v>
      </c>
      <c r="K204" s="259"/>
      <c r="L204" s="473"/>
      <c r="M204" s="103"/>
      <c r="N204" s="242"/>
    </row>
    <row r="205" spans="1:14" s="13" customFormat="1" ht="22.5" customHeight="1" x14ac:dyDescent="0.2">
      <c r="A205" s="173"/>
      <c r="B205" s="298"/>
      <c r="C205" s="457"/>
      <c r="D205" s="907"/>
      <c r="E205" s="99"/>
      <c r="F205" s="99"/>
      <c r="G205" s="247"/>
      <c r="H205" s="110"/>
      <c r="I205" s="100">
        <v>0</v>
      </c>
      <c r="J205" s="100">
        <f t="shared" si="22"/>
        <v>0</v>
      </c>
      <c r="K205" s="259"/>
      <c r="L205" s="473"/>
      <c r="M205" s="103"/>
      <c r="N205" s="242"/>
    </row>
    <row r="206" spans="1:14" s="13" customFormat="1" ht="26.25" customHeight="1" x14ac:dyDescent="0.2">
      <c r="A206" s="173"/>
      <c r="B206" s="298"/>
      <c r="C206" s="457"/>
      <c r="D206" s="907"/>
      <c r="E206" s="106"/>
      <c r="F206" s="240"/>
      <c r="G206" s="199"/>
      <c r="H206" s="110"/>
      <c r="I206" s="100">
        <v>0</v>
      </c>
      <c r="J206" s="100">
        <f t="shared" si="22"/>
        <v>0</v>
      </c>
      <c r="K206" s="490"/>
      <c r="L206" s="473"/>
      <c r="M206" s="103"/>
      <c r="N206" s="242"/>
    </row>
    <row r="207" spans="1:14" s="13" customFormat="1" ht="15.75" customHeight="1" x14ac:dyDescent="0.2">
      <c r="A207" s="173"/>
      <c r="B207" s="298"/>
      <c r="C207" s="457"/>
      <c r="D207" s="906"/>
      <c r="E207" s="99"/>
      <c r="F207" s="99"/>
      <c r="G207" s="199"/>
      <c r="H207" s="110"/>
      <c r="I207" s="100">
        <v>0</v>
      </c>
      <c r="J207" s="100">
        <f t="shared" si="22"/>
        <v>0</v>
      </c>
      <c r="K207" s="259"/>
      <c r="L207" s="473"/>
      <c r="M207" s="103"/>
      <c r="N207" s="250"/>
    </row>
    <row r="208" spans="1:14" s="13" customFormat="1" ht="15.75" customHeight="1" x14ac:dyDescent="0.2">
      <c r="A208" s="173"/>
      <c r="B208" s="298"/>
      <c r="C208" s="457"/>
      <c r="D208" s="908"/>
      <c r="E208" s="459"/>
      <c r="F208" s="458"/>
      <c r="G208" s="205"/>
      <c r="H208" s="110"/>
      <c r="I208" s="110">
        <v>0</v>
      </c>
      <c r="J208" s="110">
        <f t="shared" si="22"/>
        <v>0</v>
      </c>
      <c r="K208" s="149"/>
      <c r="L208" s="473"/>
      <c r="M208" s="185"/>
      <c r="N208" s="185"/>
    </row>
    <row r="209" spans="1:14" s="13" customFormat="1" ht="26.25" customHeight="1" x14ac:dyDescent="0.3">
      <c r="A209" s="173"/>
      <c r="B209" s="298"/>
      <c r="C209" s="457"/>
      <c r="D209" s="906"/>
      <c r="E209" s="99"/>
      <c r="F209" s="99"/>
      <c r="G209" s="100"/>
      <c r="H209" s="110"/>
      <c r="I209" s="100">
        <v>0</v>
      </c>
      <c r="J209" s="100">
        <f t="shared" si="22"/>
        <v>0</v>
      </c>
      <c r="K209" s="259"/>
      <c r="L209" s="473"/>
      <c r="M209" s="235"/>
      <c r="N209" s="242"/>
    </row>
    <row r="210" spans="1:14" s="13" customFormat="1" ht="15.75" customHeight="1" x14ac:dyDescent="0.3">
      <c r="A210" s="173"/>
      <c r="B210" s="298"/>
      <c r="C210" s="457"/>
      <c r="D210" s="906"/>
      <c r="E210" s="99"/>
      <c r="F210" s="99"/>
      <c r="G210" s="100"/>
      <c r="H210" s="110"/>
      <c r="I210" s="100">
        <v>0</v>
      </c>
      <c r="J210" s="100">
        <f t="shared" si="22"/>
        <v>0</v>
      </c>
      <c r="K210" s="149"/>
      <c r="L210" s="473"/>
      <c r="M210" s="165"/>
      <c r="N210" s="242"/>
    </row>
    <row r="211" spans="1:14" s="13" customFormat="1" ht="15.75" customHeight="1" x14ac:dyDescent="0.3">
      <c r="A211" s="173"/>
      <c r="B211" s="298"/>
      <c r="C211" s="457"/>
      <c r="D211" s="906"/>
      <c r="E211" s="99"/>
      <c r="F211" s="99"/>
      <c r="G211" s="100"/>
      <c r="H211" s="110"/>
      <c r="I211" s="100">
        <v>0</v>
      </c>
      <c r="J211" s="100">
        <f t="shared" si="22"/>
        <v>0</v>
      </c>
      <c r="K211" s="149"/>
      <c r="L211" s="473"/>
      <c r="M211" s="165"/>
      <c r="N211" s="251"/>
    </row>
    <row r="212" spans="1:14" s="13" customFormat="1" ht="21" customHeight="1" x14ac:dyDescent="0.2">
      <c r="A212" s="173"/>
      <c r="B212" s="298"/>
      <c r="C212" s="457"/>
      <c r="D212" s="906"/>
      <c r="E212" s="99"/>
      <c r="F212" s="99"/>
      <c r="G212" s="199"/>
      <c r="H212" s="110"/>
      <c r="I212" s="100">
        <v>0</v>
      </c>
      <c r="J212" s="100">
        <f t="shared" si="22"/>
        <v>0</v>
      </c>
      <c r="K212" s="149"/>
      <c r="L212" s="473"/>
      <c r="M212" s="103"/>
      <c r="N212" s="242"/>
    </row>
    <row r="213" spans="1:14" s="13" customFormat="1" ht="21" customHeight="1" x14ac:dyDescent="0.2">
      <c r="A213" s="173"/>
      <c r="B213" s="298"/>
      <c r="C213" s="457"/>
      <c r="D213" s="906"/>
      <c r="E213" s="188"/>
      <c r="F213" s="99"/>
      <c r="G213" s="505"/>
      <c r="H213" s="110"/>
      <c r="I213" s="100">
        <v>0</v>
      </c>
      <c r="J213" s="100">
        <f t="shared" si="22"/>
        <v>0</v>
      </c>
      <c r="K213" s="149"/>
      <c r="L213" s="473"/>
      <c r="M213" s="227"/>
      <c r="N213" s="242"/>
    </row>
    <row r="214" spans="1:14" s="13" customFormat="1" ht="21" customHeight="1" x14ac:dyDescent="0.2">
      <c r="A214" s="173"/>
      <c r="B214" s="298"/>
      <c r="C214" s="457"/>
      <c r="D214" s="906"/>
      <c r="E214" s="188"/>
      <c r="F214" s="99"/>
      <c r="G214" s="505"/>
      <c r="H214" s="110"/>
      <c r="I214" s="100">
        <v>0</v>
      </c>
      <c r="J214" s="100">
        <f t="shared" si="22"/>
        <v>0</v>
      </c>
      <c r="K214" s="149"/>
      <c r="L214" s="473"/>
      <c r="M214" s="227"/>
      <c r="N214" s="242"/>
    </row>
    <row r="215" spans="1:14" s="13" customFormat="1" ht="21" customHeight="1" x14ac:dyDescent="0.2">
      <c r="A215" s="173"/>
      <c r="B215" s="298"/>
      <c r="C215" s="457"/>
      <c r="D215" s="906"/>
      <c r="E215" s="188"/>
      <c r="F215" s="99"/>
      <c r="G215" s="505"/>
      <c r="H215" s="110"/>
      <c r="I215" s="100">
        <v>0</v>
      </c>
      <c r="J215" s="100">
        <f t="shared" si="22"/>
        <v>0</v>
      </c>
      <c r="K215" s="149"/>
      <c r="L215" s="473"/>
      <c r="M215" s="227"/>
      <c r="N215" s="242"/>
    </row>
    <row r="216" spans="1:14" s="13" customFormat="1" ht="21" customHeight="1" x14ac:dyDescent="0.2">
      <c r="A216" s="173"/>
      <c r="B216" s="298"/>
      <c r="C216" s="457"/>
      <c r="D216" s="906"/>
      <c r="E216" s="188"/>
      <c r="F216" s="99"/>
      <c r="G216" s="505"/>
      <c r="H216" s="110"/>
      <c r="I216" s="100">
        <v>0</v>
      </c>
      <c r="J216" s="100">
        <f t="shared" si="22"/>
        <v>0</v>
      </c>
      <c r="K216" s="149"/>
      <c r="L216" s="473"/>
      <c r="M216" s="227"/>
      <c r="N216" s="242"/>
    </row>
    <row r="217" spans="1:14" s="13" customFormat="1" ht="21" customHeight="1" x14ac:dyDescent="0.2">
      <c r="A217" s="173"/>
      <c r="B217" s="298"/>
      <c r="C217" s="457"/>
      <c r="D217" s="906"/>
      <c r="E217" s="188"/>
      <c r="F217" s="99"/>
      <c r="G217" s="505"/>
      <c r="H217" s="110"/>
      <c r="I217" s="100">
        <v>0</v>
      </c>
      <c r="J217" s="100">
        <f t="shared" si="22"/>
        <v>0</v>
      </c>
      <c r="K217" s="149"/>
      <c r="L217" s="473"/>
      <c r="M217" s="227"/>
      <c r="N217" s="242"/>
    </row>
    <row r="218" spans="1:14" s="13" customFormat="1" ht="12.75" customHeight="1" x14ac:dyDescent="0.2">
      <c r="A218" s="173"/>
      <c r="B218" s="298"/>
      <c r="C218" s="457"/>
      <c r="D218" s="899"/>
      <c r="E218" s="188"/>
      <c r="F218" s="99"/>
      <c r="G218" s="505"/>
      <c r="H218" s="110"/>
      <c r="I218" s="100">
        <v>0</v>
      </c>
      <c r="J218" s="100">
        <f t="shared" si="22"/>
        <v>0</v>
      </c>
      <c r="K218" s="149"/>
      <c r="L218" s="473"/>
      <c r="M218" s="227"/>
      <c r="N218" s="242"/>
    </row>
    <row r="219" spans="1:14" s="13" customFormat="1" ht="12.75" customHeight="1" x14ac:dyDescent="0.2">
      <c r="A219" s="173"/>
      <c r="B219" s="298"/>
      <c r="C219" s="457"/>
      <c r="D219" s="900"/>
      <c r="E219" s="188"/>
      <c r="F219" s="239"/>
      <c r="G219" s="505"/>
      <c r="H219" s="110"/>
      <c r="I219" s="100">
        <v>0</v>
      </c>
      <c r="J219" s="100">
        <f t="shared" si="22"/>
        <v>0</v>
      </c>
      <c r="K219" s="149"/>
      <c r="L219" s="473"/>
      <c r="M219" s="227"/>
      <c r="N219" s="252"/>
    </row>
    <row r="220" spans="1:14" s="13" customFormat="1" ht="15.75" customHeight="1" x14ac:dyDescent="0.2">
      <c r="A220" s="173"/>
      <c r="B220" s="298"/>
      <c r="C220" s="457"/>
      <c r="D220" s="899"/>
      <c r="E220" s="99"/>
      <c r="F220" s="99"/>
      <c r="G220" s="199"/>
      <c r="H220" s="110"/>
      <c r="I220" s="100">
        <v>0</v>
      </c>
      <c r="J220" s="100">
        <f t="shared" si="22"/>
        <v>0</v>
      </c>
      <c r="K220" s="149"/>
      <c r="L220" s="473"/>
      <c r="M220" s="103"/>
      <c r="N220" s="242"/>
    </row>
    <row r="221" spans="1:14" s="13" customFormat="1" ht="23.25" customHeight="1" x14ac:dyDescent="0.2">
      <c r="A221" s="173"/>
      <c r="B221" s="298"/>
      <c r="C221" s="457"/>
      <c r="D221" s="899"/>
      <c r="E221" s="99"/>
      <c r="F221" s="99"/>
      <c r="G221" s="199"/>
      <c r="H221" s="110"/>
      <c r="I221" s="100">
        <v>0</v>
      </c>
      <c r="J221" s="100">
        <f t="shared" si="22"/>
        <v>0</v>
      </c>
      <c r="K221" s="149"/>
      <c r="L221" s="473"/>
      <c r="M221" s="103"/>
      <c r="N221" s="242"/>
    </row>
    <row r="222" spans="1:14" s="13" customFormat="1" ht="23.25" customHeight="1" x14ac:dyDescent="0.2">
      <c r="A222" s="173"/>
      <c r="B222" s="298"/>
      <c r="C222" s="457"/>
      <c r="D222" s="902"/>
      <c r="E222" s="205"/>
      <c r="F222" s="205"/>
      <c r="G222" s="118"/>
      <c r="H222" s="110"/>
      <c r="I222" s="110">
        <v>0</v>
      </c>
      <c r="J222" s="110">
        <f t="shared" si="22"/>
        <v>0</v>
      </c>
      <c r="K222" s="151"/>
      <c r="L222" s="473"/>
      <c r="M222" s="181"/>
      <c r="N222" s="536"/>
    </row>
    <row r="223" spans="1:14" s="13" customFormat="1" ht="23.25" customHeight="1" x14ac:dyDescent="0.2">
      <c r="A223" s="173"/>
      <c r="B223" s="298"/>
      <c r="C223" s="457"/>
      <c r="D223" s="902"/>
      <c r="E223" s="205"/>
      <c r="F223" s="205"/>
      <c r="G223" s="118"/>
      <c r="H223" s="110"/>
      <c r="I223" s="110">
        <v>0</v>
      </c>
      <c r="J223" s="110">
        <f t="shared" si="22"/>
        <v>0</v>
      </c>
      <c r="K223" s="151"/>
      <c r="L223" s="473"/>
      <c r="M223" s="181"/>
      <c r="N223" s="536"/>
    </row>
    <row r="224" spans="1:14" s="13" customFormat="1" ht="23.25" customHeight="1" x14ac:dyDescent="0.3">
      <c r="A224" s="173"/>
      <c r="B224" s="298"/>
      <c r="C224" s="457"/>
      <c r="D224" s="899"/>
      <c r="E224" s="99"/>
      <c r="F224" s="99"/>
      <c r="G224" s="100"/>
      <c r="H224" s="110"/>
      <c r="I224" s="100">
        <f>H224*0.2</f>
        <v>0</v>
      </c>
      <c r="J224" s="100">
        <f t="shared" si="22"/>
        <v>0</v>
      </c>
      <c r="K224" s="491"/>
      <c r="L224" s="473"/>
      <c r="M224" s="103"/>
      <c r="N224" s="242"/>
    </row>
    <row r="225" spans="1:14" s="13" customFormat="1" ht="24" customHeight="1" x14ac:dyDescent="0.3">
      <c r="A225" s="173"/>
      <c r="B225" s="298"/>
      <c r="C225" s="457"/>
      <c r="D225" s="899"/>
      <c r="E225" s="99"/>
      <c r="F225" s="99"/>
      <c r="G225" s="100"/>
      <c r="H225" s="110"/>
      <c r="I225" s="100">
        <v>0</v>
      </c>
      <c r="J225" s="100">
        <f t="shared" si="22"/>
        <v>0</v>
      </c>
      <c r="K225" s="259"/>
      <c r="L225" s="473"/>
      <c r="M225" s="103"/>
      <c r="N225" s="242"/>
    </row>
    <row r="226" spans="1:14" s="13" customFormat="1" ht="15.75" customHeight="1" x14ac:dyDescent="0.2">
      <c r="A226" s="173"/>
      <c r="B226" s="298"/>
      <c r="C226" s="457"/>
      <c r="D226" s="899"/>
      <c r="E226" s="99"/>
      <c r="F226" s="99"/>
      <c r="G226" s="199"/>
      <c r="H226" s="110"/>
      <c r="I226" s="100">
        <v>0</v>
      </c>
      <c r="J226" s="100">
        <f t="shared" si="22"/>
        <v>0</v>
      </c>
      <c r="K226" s="259"/>
      <c r="L226" s="473"/>
      <c r="M226" s="280"/>
      <c r="N226" s="242"/>
    </row>
    <row r="227" spans="1:14" s="13" customFormat="1" ht="15.75" customHeight="1" x14ac:dyDescent="0.3">
      <c r="A227" s="173"/>
      <c r="B227" s="298"/>
      <c r="C227" s="457"/>
      <c r="D227" s="899"/>
      <c r="E227" s="99"/>
      <c r="F227" s="99"/>
      <c r="G227" s="184"/>
      <c r="H227" s="110"/>
      <c r="I227" s="100">
        <v>0</v>
      </c>
      <c r="J227" s="100">
        <f t="shared" si="22"/>
        <v>0</v>
      </c>
      <c r="K227" s="259"/>
      <c r="L227" s="473"/>
      <c r="M227" s="235"/>
      <c r="N227" s="234"/>
    </row>
    <row r="228" spans="1:14" s="13" customFormat="1" ht="24" customHeight="1" x14ac:dyDescent="0.3">
      <c r="A228" s="173"/>
      <c r="B228" s="298"/>
      <c r="C228" s="457"/>
      <c r="D228" s="899"/>
      <c r="E228" s="99"/>
      <c r="F228" s="99"/>
      <c r="G228" s="100"/>
      <c r="H228" s="110"/>
      <c r="I228" s="100">
        <f t="shared" ref="I228:I234" si="24">H228*0.2</f>
        <v>0</v>
      </c>
      <c r="J228" s="100">
        <f t="shared" si="22"/>
        <v>0</v>
      </c>
      <c r="K228" s="236"/>
      <c r="L228" s="473"/>
      <c r="M228" s="216"/>
      <c r="N228" s="242"/>
    </row>
    <row r="229" spans="1:14" s="13" customFormat="1" ht="15.75" customHeight="1" x14ac:dyDescent="0.2">
      <c r="A229" s="173"/>
      <c r="B229" s="298"/>
      <c r="C229" s="457"/>
      <c r="D229" s="909"/>
      <c r="E229" s="106"/>
      <c r="F229" s="106"/>
      <c r="G229" s="255"/>
      <c r="H229" s="110"/>
      <c r="I229" s="100">
        <f t="shared" si="24"/>
        <v>0</v>
      </c>
      <c r="J229" s="100">
        <f t="shared" si="22"/>
        <v>0</v>
      </c>
      <c r="K229" s="236"/>
      <c r="L229" s="473"/>
      <c r="M229" s="103"/>
      <c r="N229" s="242"/>
    </row>
    <row r="230" spans="1:14" s="13" customFormat="1" ht="27" customHeight="1" x14ac:dyDescent="0.2">
      <c r="A230" s="173"/>
      <c r="B230" s="298"/>
      <c r="C230" s="457"/>
      <c r="D230" s="909"/>
      <c r="E230" s="99"/>
      <c r="F230" s="99"/>
      <c r="G230" s="255"/>
      <c r="H230" s="110"/>
      <c r="I230" s="100">
        <f t="shared" si="24"/>
        <v>0</v>
      </c>
      <c r="J230" s="100">
        <f t="shared" si="22"/>
        <v>0</v>
      </c>
      <c r="K230" s="236"/>
      <c r="L230" s="473"/>
      <c r="M230" s="103"/>
      <c r="N230" s="242"/>
    </row>
    <row r="231" spans="1:14" s="13" customFormat="1" ht="22.5" customHeight="1" x14ac:dyDescent="0.2">
      <c r="A231" s="173"/>
      <c r="B231" s="298"/>
      <c r="C231" s="457"/>
      <c r="D231" s="909"/>
      <c r="E231" s="256"/>
      <c r="F231" s="132"/>
      <c r="G231" s="255"/>
      <c r="H231" s="110"/>
      <c r="I231" s="100">
        <f t="shared" si="24"/>
        <v>0</v>
      </c>
      <c r="J231" s="100">
        <f t="shared" si="22"/>
        <v>0</v>
      </c>
      <c r="K231" s="259"/>
      <c r="L231" s="473"/>
      <c r="M231" s="165"/>
      <c r="N231" s="242"/>
    </row>
    <row r="232" spans="1:14" s="13" customFormat="1" ht="15.75" customHeight="1" x14ac:dyDescent="0.2">
      <c r="A232" s="173"/>
      <c r="B232" s="298"/>
      <c r="C232" s="457"/>
      <c r="D232" s="909"/>
      <c r="E232" s="131"/>
      <c r="F232" s="132"/>
      <c r="G232" s="255"/>
      <c r="H232" s="110"/>
      <c r="I232" s="100">
        <f t="shared" si="24"/>
        <v>0</v>
      </c>
      <c r="J232" s="100">
        <f t="shared" si="22"/>
        <v>0</v>
      </c>
      <c r="K232" s="259"/>
      <c r="L232" s="473"/>
      <c r="M232" s="165"/>
      <c r="N232" s="242"/>
    </row>
    <row r="233" spans="1:14" s="13" customFormat="1" ht="15.75" customHeight="1" x14ac:dyDescent="0.3">
      <c r="A233" s="173"/>
      <c r="B233" s="298"/>
      <c r="C233" s="457"/>
      <c r="D233" s="899"/>
      <c r="E233" s="99"/>
      <c r="F233" s="99"/>
      <c r="G233" s="100"/>
      <c r="H233" s="110"/>
      <c r="I233" s="100">
        <f t="shared" si="24"/>
        <v>0</v>
      </c>
      <c r="J233" s="100">
        <f t="shared" si="22"/>
        <v>0</v>
      </c>
      <c r="K233" s="259"/>
      <c r="L233" s="473"/>
      <c r="M233" s="235"/>
      <c r="N233" s="242"/>
    </row>
    <row r="234" spans="1:14" s="13" customFormat="1" ht="18.75" customHeight="1" x14ac:dyDescent="0.2">
      <c r="A234" s="173"/>
      <c r="B234" s="298"/>
      <c r="C234" s="457"/>
      <c r="D234" s="906"/>
      <c r="E234" s="245"/>
      <c r="F234" s="551"/>
      <c r="G234" s="504"/>
      <c r="H234" s="110"/>
      <c r="I234" s="100">
        <f t="shared" si="24"/>
        <v>0</v>
      </c>
      <c r="J234" s="100">
        <f t="shared" si="22"/>
        <v>0</v>
      </c>
      <c r="K234" s="494"/>
      <c r="L234" s="473"/>
      <c r="M234" s="235"/>
      <c r="N234" s="234"/>
    </row>
    <row r="235" spans="1:14" s="13" customFormat="1" ht="26.25" customHeight="1" x14ac:dyDescent="0.3">
      <c r="A235" s="173"/>
      <c r="B235" s="298"/>
      <c r="C235" s="457"/>
      <c r="D235" s="906"/>
      <c r="E235" s="245"/>
      <c r="F235" s="99"/>
      <c r="G235" s="504"/>
      <c r="H235" s="110"/>
      <c r="I235" s="100">
        <v>0</v>
      </c>
      <c r="J235" s="100">
        <f t="shared" si="22"/>
        <v>0</v>
      </c>
      <c r="K235" s="511"/>
      <c r="L235" s="473"/>
      <c r="M235" s="165"/>
      <c r="N235" s="234"/>
    </row>
    <row r="236" spans="1:14" s="13" customFormat="1" ht="24.75" customHeight="1" x14ac:dyDescent="0.3">
      <c r="A236" s="173"/>
      <c r="B236" s="298"/>
      <c r="C236" s="457"/>
      <c r="D236" s="899"/>
      <c r="E236" s="99"/>
      <c r="F236" s="99"/>
      <c r="G236" s="184"/>
      <c r="H236" s="110"/>
      <c r="I236" s="100">
        <f>H236*0.2</f>
        <v>0</v>
      </c>
      <c r="J236" s="100">
        <f t="shared" ref="J236:J303" si="25">H236+I236</f>
        <v>0</v>
      </c>
      <c r="K236" s="259"/>
      <c r="L236" s="473"/>
      <c r="M236" s="165"/>
      <c r="N236" s="234"/>
    </row>
    <row r="237" spans="1:14" s="13" customFormat="1" ht="25.5" customHeight="1" x14ac:dyDescent="0.3">
      <c r="A237" s="173"/>
      <c r="B237" s="298"/>
      <c r="C237" s="457"/>
      <c r="D237" s="899"/>
      <c r="E237" s="99"/>
      <c r="F237" s="99"/>
      <c r="G237" s="184"/>
      <c r="H237" s="110"/>
      <c r="I237" s="100">
        <f>H237*0.2</f>
        <v>0</v>
      </c>
      <c r="J237" s="100">
        <f t="shared" si="25"/>
        <v>0</v>
      </c>
      <c r="K237" s="487"/>
      <c r="L237" s="473"/>
      <c r="M237" s="165"/>
      <c r="N237" s="234"/>
    </row>
    <row r="238" spans="1:14" s="13" customFormat="1" ht="19.5" customHeight="1" x14ac:dyDescent="0.3">
      <c r="A238" s="173"/>
      <c r="B238" s="298"/>
      <c r="C238" s="457"/>
      <c r="D238" s="899"/>
      <c r="E238" s="99"/>
      <c r="F238" s="220"/>
      <c r="G238" s="221"/>
      <c r="H238" s="110"/>
      <c r="I238" s="100">
        <v>0</v>
      </c>
      <c r="J238" s="100">
        <f t="shared" si="25"/>
        <v>0</v>
      </c>
      <c r="K238" s="488"/>
      <c r="L238" s="473"/>
      <c r="M238" s="217"/>
      <c r="N238" s="113"/>
    </row>
    <row r="239" spans="1:14" s="13" customFormat="1" ht="24" customHeight="1" x14ac:dyDescent="0.3">
      <c r="A239" s="173"/>
      <c r="B239" s="298"/>
      <c r="C239" s="457"/>
      <c r="D239" s="902"/>
      <c r="E239" s="230"/>
      <c r="F239" s="230"/>
      <c r="G239" s="100"/>
      <c r="H239" s="110"/>
      <c r="I239" s="100">
        <v>0</v>
      </c>
      <c r="J239" s="100">
        <f t="shared" si="25"/>
        <v>0</v>
      </c>
      <c r="K239" s="259"/>
      <c r="L239" s="473"/>
      <c r="M239" s="281"/>
      <c r="N239" s="242"/>
    </row>
    <row r="240" spans="1:14" s="13" customFormat="1" ht="23.25" customHeight="1" x14ac:dyDescent="0.2">
      <c r="A240" s="173"/>
      <c r="B240" s="298"/>
      <c r="C240" s="457"/>
      <c r="D240" s="909"/>
      <c r="E240" s="131"/>
      <c r="F240" s="132"/>
      <c r="G240" s="255"/>
      <c r="H240" s="110"/>
      <c r="I240" s="100">
        <v>0</v>
      </c>
      <c r="J240" s="100">
        <f t="shared" si="25"/>
        <v>0</v>
      </c>
      <c r="K240" s="489"/>
      <c r="L240" s="473"/>
      <c r="M240" s="281"/>
      <c r="N240" s="242"/>
    </row>
    <row r="241" spans="1:14" s="13" customFormat="1" ht="38.25" customHeight="1" x14ac:dyDescent="0.2">
      <c r="A241" s="173"/>
      <c r="B241" s="298"/>
      <c r="C241" s="457"/>
      <c r="D241" s="909"/>
      <c r="E241" s="131"/>
      <c r="F241" s="99"/>
      <c r="G241" s="255"/>
      <c r="H241" s="110"/>
      <c r="I241" s="100">
        <v>0</v>
      </c>
      <c r="J241" s="100">
        <f t="shared" si="25"/>
        <v>0</v>
      </c>
      <c r="K241" s="489"/>
      <c r="L241" s="473"/>
      <c r="M241" s="103"/>
      <c r="N241" s="242"/>
    </row>
    <row r="242" spans="1:14" s="13" customFormat="1" ht="12.75" customHeight="1" x14ac:dyDescent="0.3">
      <c r="A242" s="173"/>
      <c r="B242" s="298"/>
      <c r="C242" s="457"/>
      <c r="D242" s="899"/>
      <c r="E242" s="99"/>
      <c r="F242" s="99"/>
      <c r="G242" s="100"/>
      <c r="H242" s="110"/>
      <c r="I242" s="100">
        <f>H242*0.2</f>
        <v>0</v>
      </c>
      <c r="J242" s="100">
        <f t="shared" si="25"/>
        <v>0</v>
      </c>
      <c r="K242" s="492"/>
      <c r="L242" s="473"/>
      <c r="M242" s="216"/>
      <c r="N242" s="242"/>
    </row>
    <row r="243" spans="1:14" s="13" customFormat="1" ht="25.5" customHeight="1" x14ac:dyDescent="0.3">
      <c r="A243" s="173"/>
      <c r="B243" s="298"/>
      <c r="C243" s="457"/>
      <c r="D243" s="899"/>
      <c r="E243" s="99"/>
      <c r="F243" s="99"/>
      <c r="G243" s="100"/>
      <c r="H243" s="110"/>
      <c r="I243" s="100">
        <v>0</v>
      </c>
      <c r="J243" s="100">
        <f t="shared" si="25"/>
        <v>0</v>
      </c>
      <c r="K243" s="492"/>
      <c r="L243" s="473"/>
      <c r="M243" s="103"/>
      <c r="N243" s="242"/>
    </row>
    <row r="244" spans="1:14" s="13" customFormat="1" ht="18" customHeight="1" x14ac:dyDescent="0.3">
      <c r="A244" s="173"/>
      <c r="B244" s="298"/>
      <c r="C244" s="457"/>
      <c r="D244" s="902"/>
      <c r="E244" s="230"/>
      <c r="F244" s="230"/>
      <c r="G244" s="100"/>
      <c r="H244" s="110"/>
      <c r="I244" s="100">
        <f>H244*0.2</f>
        <v>0</v>
      </c>
      <c r="J244" s="100">
        <f t="shared" si="25"/>
        <v>0</v>
      </c>
      <c r="K244" s="492"/>
      <c r="L244" s="473"/>
      <c r="M244" s="231"/>
      <c r="N244" s="242"/>
    </row>
    <row r="245" spans="1:14" s="13" customFormat="1" ht="15.75" customHeight="1" x14ac:dyDescent="0.3">
      <c r="A245" s="173"/>
      <c r="B245" s="298"/>
      <c r="C245" s="457"/>
      <c r="D245" s="902"/>
      <c r="E245" s="230"/>
      <c r="F245" s="230"/>
      <c r="G245" s="442"/>
      <c r="H245" s="110"/>
      <c r="I245" s="100">
        <v>0</v>
      </c>
      <c r="J245" s="100">
        <f t="shared" si="25"/>
        <v>0</v>
      </c>
      <c r="K245" s="487"/>
      <c r="L245" s="473"/>
      <c r="M245" s="248"/>
      <c r="N245" s="222"/>
    </row>
    <row r="246" spans="1:14" s="13" customFormat="1" ht="15.75" customHeight="1" x14ac:dyDescent="0.3">
      <c r="A246" s="574"/>
      <c r="B246" s="298"/>
      <c r="C246" s="457"/>
      <c r="D246" s="902"/>
      <c r="E246" s="230"/>
      <c r="F246" s="230"/>
      <c r="G246" s="442"/>
      <c r="H246" s="110"/>
      <c r="I246" s="100">
        <v>0</v>
      </c>
      <c r="J246" s="100">
        <f t="shared" ref="J246" si="26">H246+I246</f>
        <v>0</v>
      </c>
      <c r="K246" s="487"/>
      <c r="L246" s="473"/>
      <c r="M246" s="598"/>
      <c r="N246" s="222"/>
    </row>
    <row r="247" spans="1:14" s="13" customFormat="1" ht="15.75" customHeight="1" x14ac:dyDescent="0.3">
      <c r="A247" s="173"/>
      <c r="B247" s="298"/>
      <c r="C247" s="457"/>
      <c r="D247" s="900"/>
      <c r="E247" s="188"/>
      <c r="F247" s="188"/>
      <c r="G247" s="189"/>
      <c r="H247" s="110"/>
      <c r="I247" s="100">
        <v>0</v>
      </c>
      <c r="J247" s="100">
        <f t="shared" si="25"/>
        <v>0</v>
      </c>
      <c r="K247" s="487"/>
      <c r="L247" s="473"/>
      <c r="M247" s="216"/>
      <c r="N247" s="242"/>
    </row>
    <row r="248" spans="1:14" s="13" customFormat="1" ht="54.75" customHeight="1" x14ac:dyDescent="0.3">
      <c r="A248" s="173"/>
      <c r="B248" s="298"/>
      <c r="C248" s="457"/>
      <c r="D248" s="899"/>
      <c r="E248" s="99"/>
      <c r="F248" s="99"/>
      <c r="G248" s="100"/>
      <c r="H248" s="110"/>
      <c r="I248" s="100">
        <v>0</v>
      </c>
      <c r="J248" s="100">
        <f t="shared" si="25"/>
        <v>0</v>
      </c>
      <c r="K248" s="259"/>
      <c r="L248" s="473"/>
      <c r="M248" s="253"/>
      <c r="N248" s="234"/>
    </row>
    <row r="249" spans="1:14" s="13" customFormat="1" ht="24" customHeight="1" x14ac:dyDescent="0.2">
      <c r="A249" s="173"/>
      <c r="B249" s="298"/>
      <c r="C249" s="457"/>
      <c r="D249" s="910"/>
      <c r="E249" s="99"/>
      <c r="F249" s="99"/>
      <c r="G249" s="100"/>
      <c r="H249" s="110"/>
      <c r="I249" s="100">
        <v>0</v>
      </c>
      <c r="J249" s="100">
        <f t="shared" si="25"/>
        <v>0</v>
      </c>
      <c r="K249" s="493"/>
      <c r="L249" s="473"/>
      <c r="M249" s="257"/>
      <c r="N249" s="234"/>
    </row>
    <row r="250" spans="1:14" s="13" customFormat="1" ht="39" customHeight="1" x14ac:dyDescent="0.2">
      <c r="A250" s="173"/>
      <c r="B250" s="298"/>
      <c r="C250" s="457"/>
      <c r="D250" s="910"/>
      <c r="E250" s="99"/>
      <c r="F250" s="132"/>
      <c r="G250" s="100"/>
      <c r="H250" s="110"/>
      <c r="I250" s="100">
        <v>0</v>
      </c>
      <c r="J250" s="100">
        <f t="shared" si="25"/>
        <v>0</v>
      </c>
      <c r="K250" s="493"/>
      <c r="L250" s="473"/>
      <c r="M250" s="257"/>
      <c r="N250" s="234"/>
    </row>
    <row r="251" spans="1:14" s="13" customFormat="1" ht="27.75" customHeight="1" x14ac:dyDescent="0.2">
      <c r="A251" s="173"/>
      <c r="B251" s="298"/>
      <c r="C251" s="457"/>
      <c r="D251" s="910"/>
      <c r="E251" s="501"/>
      <c r="F251" s="132"/>
      <c r="G251" s="184"/>
      <c r="H251" s="110"/>
      <c r="I251" s="100">
        <f>(504+157.5)*0.2</f>
        <v>132.30000000000001</v>
      </c>
      <c r="J251" s="100">
        <f t="shared" si="25"/>
        <v>132.30000000000001</v>
      </c>
      <c r="K251" s="493"/>
      <c r="L251" s="473"/>
      <c r="M251" s="259"/>
      <c r="N251" s="234"/>
    </row>
    <row r="252" spans="1:14" s="13" customFormat="1" ht="26.25" customHeight="1" x14ac:dyDescent="0.3">
      <c r="A252" s="173"/>
      <c r="B252" s="298"/>
      <c r="C252" s="457"/>
      <c r="D252" s="899"/>
      <c r="E252" s="99"/>
      <c r="F252" s="99"/>
      <c r="G252" s="100"/>
      <c r="H252" s="110"/>
      <c r="I252" s="100">
        <v>0</v>
      </c>
      <c r="J252" s="100">
        <f t="shared" si="25"/>
        <v>0</v>
      </c>
      <c r="K252" s="259"/>
      <c r="L252" s="473"/>
      <c r="M252" s="282"/>
      <c r="N252" s="242"/>
    </row>
    <row r="253" spans="1:14" s="13" customFormat="1" ht="23.25" customHeight="1" x14ac:dyDescent="0.3">
      <c r="A253" s="173"/>
      <c r="B253" s="298"/>
      <c r="C253" s="457"/>
      <c r="D253" s="899"/>
      <c r="E253" s="99"/>
      <c r="F253" s="99"/>
      <c r="G253" s="100"/>
      <c r="H253" s="110"/>
      <c r="I253" s="100">
        <f>H253*0.2</f>
        <v>0</v>
      </c>
      <c r="J253" s="100">
        <f t="shared" si="25"/>
        <v>0</v>
      </c>
      <c r="K253" s="259"/>
      <c r="L253" s="473"/>
      <c r="M253" s="260"/>
      <c r="N253" s="242"/>
    </row>
    <row r="254" spans="1:14" s="13" customFormat="1" ht="22.5" customHeight="1" x14ac:dyDescent="0.2">
      <c r="A254" s="173"/>
      <c r="B254" s="298"/>
      <c r="C254" s="457"/>
      <c r="D254" s="902"/>
      <c r="E254" s="230"/>
      <c r="F254" s="230"/>
      <c r="G254" s="100"/>
      <c r="H254" s="110"/>
      <c r="I254" s="100">
        <f>H254*0.2</f>
        <v>0</v>
      </c>
      <c r="J254" s="100">
        <f t="shared" si="25"/>
        <v>0</v>
      </c>
      <c r="K254" s="259"/>
      <c r="L254" s="473"/>
      <c r="M254" s="130"/>
      <c r="N254" s="242"/>
    </row>
    <row r="255" spans="1:14" s="13" customFormat="1" ht="16.5" customHeight="1" x14ac:dyDescent="0.2">
      <c r="A255" s="173"/>
      <c r="B255" s="298"/>
      <c r="C255" s="457"/>
      <c r="D255" s="910"/>
      <c r="E255" s="131"/>
      <c r="F255" s="132"/>
      <c r="G255" s="100"/>
      <c r="H255" s="110"/>
      <c r="I255" s="100">
        <v>0</v>
      </c>
      <c r="J255" s="100">
        <f t="shared" si="25"/>
        <v>0</v>
      </c>
      <c r="K255" s="259"/>
      <c r="L255" s="473"/>
      <c r="M255" s="103"/>
      <c r="N255" s="242"/>
    </row>
    <row r="256" spans="1:14" s="13" customFormat="1" ht="24" customHeight="1" x14ac:dyDescent="0.2">
      <c r="A256" s="173"/>
      <c r="B256" s="298"/>
      <c r="C256" s="457"/>
      <c r="D256" s="910"/>
      <c r="E256" s="131"/>
      <c r="F256" s="99"/>
      <c r="G256" s="100"/>
      <c r="H256" s="110"/>
      <c r="I256" s="100">
        <v>0</v>
      </c>
      <c r="J256" s="100">
        <f t="shared" si="25"/>
        <v>0</v>
      </c>
      <c r="K256" s="259"/>
      <c r="L256" s="473"/>
      <c r="M256" s="103"/>
      <c r="N256" s="242"/>
    </row>
    <row r="257" spans="1:14" s="13" customFormat="1" ht="19.5" customHeight="1" x14ac:dyDescent="0.2">
      <c r="A257" s="173"/>
      <c r="B257" s="298"/>
      <c r="C257" s="457"/>
      <c r="D257" s="910"/>
      <c r="E257" s="131"/>
      <c r="F257" s="99"/>
      <c r="G257" s="100"/>
      <c r="H257" s="110"/>
      <c r="I257" s="100">
        <f>H257*0.2</f>
        <v>0</v>
      </c>
      <c r="J257" s="100">
        <f t="shared" si="25"/>
        <v>0</v>
      </c>
      <c r="K257" s="259"/>
      <c r="L257" s="473"/>
      <c r="M257" s="103"/>
      <c r="N257" s="242"/>
    </row>
    <row r="258" spans="1:14" s="13" customFormat="1" ht="20.25" customHeight="1" x14ac:dyDescent="0.3">
      <c r="A258" s="173"/>
      <c r="B258" s="298"/>
      <c r="C258" s="457"/>
      <c r="D258" s="899"/>
      <c r="E258" s="99"/>
      <c r="F258" s="99"/>
      <c r="G258" s="184"/>
      <c r="H258" s="110"/>
      <c r="I258" s="100">
        <f>H258*0.055</f>
        <v>0</v>
      </c>
      <c r="J258" s="100">
        <f t="shared" si="25"/>
        <v>0</v>
      </c>
      <c r="K258" s="259"/>
      <c r="L258" s="473"/>
      <c r="M258" s="165"/>
      <c r="N258" s="234"/>
    </row>
    <row r="259" spans="1:14" s="13" customFormat="1" ht="20.25" customHeight="1" x14ac:dyDescent="0.3">
      <c r="A259" s="173"/>
      <c r="B259" s="298"/>
      <c r="C259" s="457"/>
      <c r="D259" s="899"/>
      <c r="E259" s="99"/>
      <c r="F259" s="99"/>
      <c r="G259" s="100"/>
      <c r="H259" s="110"/>
      <c r="I259" s="100">
        <v>0</v>
      </c>
      <c r="J259" s="100">
        <f t="shared" si="25"/>
        <v>0</v>
      </c>
      <c r="K259" s="259"/>
      <c r="L259" s="473"/>
      <c r="M259" s="103"/>
      <c r="N259" s="242"/>
    </row>
    <row r="260" spans="1:14" s="13" customFormat="1" ht="21" customHeight="1" x14ac:dyDescent="0.2">
      <c r="A260" s="173"/>
      <c r="B260" s="298"/>
      <c r="C260" s="457"/>
      <c r="D260" s="899"/>
      <c r="E260" s="99"/>
      <c r="F260" s="99"/>
      <c r="G260" s="128"/>
      <c r="H260" s="110"/>
      <c r="I260" s="100">
        <v>0</v>
      </c>
      <c r="J260" s="100">
        <f t="shared" si="25"/>
        <v>0</v>
      </c>
      <c r="K260" s="490"/>
      <c r="L260" s="473"/>
      <c r="M260" s="103"/>
      <c r="N260" s="242"/>
    </row>
    <row r="261" spans="1:14" s="13" customFormat="1" ht="27" customHeight="1" x14ac:dyDescent="0.2">
      <c r="A261" s="173"/>
      <c r="B261" s="298"/>
      <c r="C261" s="457"/>
      <c r="D261" s="899"/>
      <c r="E261" s="99"/>
      <c r="F261" s="99"/>
      <c r="G261" s="100"/>
      <c r="H261" s="110"/>
      <c r="I261" s="100">
        <v>0</v>
      </c>
      <c r="J261" s="100">
        <f t="shared" si="25"/>
        <v>0</v>
      </c>
      <c r="K261" s="259"/>
      <c r="L261" s="473"/>
      <c r="M261" s="261"/>
      <c r="N261" s="242"/>
    </row>
    <row r="262" spans="1:14" s="13" customFormat="1" ht="23.25" customHeight="1" x14ac:dyDescent="0.3">
      <c r="A262" s="173"/>
      <c r="B262" s="298"/>
      <c r="C262" s="457"/>
      <c r="D262" s="899"/>
      <c r="E262" s="99"/>
      <c r="F262" s="99"/>
      <c r="G262" s="175"/>
      <c r="H262" s="110"/>
      <c r="I262" s="100"/>
      <c r="J262" s="100">
        <f t="shared" si="25"/>
        <v>0</v>
      </c>
      <c r="K262" s="259"/>
      <c r="L262" s="473"/>
      <c r="M262" s="103"/>
      <c r="N262" s="242"/>
    </row>
    <row r="263" spans="1:14" s="13" customFormat="1" ht="25.5" customHeight="1" x14ac:dyDescent="0.3">
      <c r="A263" s="173"/>
      <c r="B263" s="298"/>
      <c r="C263" s="457"/>
      <c r="D263" s="899"/>
      <c r="E263" s="99"/>
      <c r="F263" s="99"/>
      <c r="G263" s="100"/>
      <c r="H263" s="110"/>
      <c r="I263" s="100">
        <v>0</v>
      </c>
      <c r="J263" s="100">
        <f t="shared" si="25"/>
        <v>0</v>
      </c>
      <c r="K263" s="259"/>
      <c r="L263" s="473"/>
      <c r="M263" s="103"/>
      <c r="N263" s="242"/>
    </row>
    <row r="264" spans="1:14" s="13" customFormat="1" ht="19.5" customHeight="1" x14ac:dyDescent="0.3">
      <c r="A264" s="173"/>
      <c r="B264" s="298"/>
      <c r="C264" s="457"/>
      <c r="D264" s="899"/>
      <c r="E264" s="99"/>
      <c r="F264" s="99"/>
      <c r="G264" s="184"/>
      <c r="H264" s="110"/>
      <c r="I264" s="100">
        <f>H264*0.2</f>
        <v>0</v>
      </c>
      <c r="J264" s="100">
        <f t="shared" si="25"/>
        <v>0</v>
      </c>
      <c r="K264" s="259"/>
      <c r="L264" s="473"/>
      <c r="M264" s="165"/>
      <c r="N264" s="234"/>
    </row>
    <row r="265" spans="1:14" s="13" customFormat="1" ht="20.25" customHeight="1" x14ac:dyDescent="0.3">
      <c r="A265" s="173"/>
      <c r="B265" s="298"/>
      <c r="C265" s="457"/>
      <c r="D265" s="899"/>
      <c r="E265" s="99"/>
      <c r="F265" s="99"/>
      <c r="G265" s="184"/>
      <c r="H265" s="110"/>
      <c r="I265" s="100">
        <f>H265*0.2</f>
        <v>0</v>
      </c>
      <c r="J265" s="100">
        <f t="shared" si="25"/>
        <v>0</v>
      </c>
      <c r="K265" s="259"/>
      <c r="L265" s="473"/>
      <c r="M265" s="165"/>
      <c r="N265" s="234"/>
    </row>
    <row r="266" spans="1:14" s="13" customFormat="1" ht="25.5" customHeight="1" x14ac:dyDescent="0.3">
      <c r="A266" s="173"/>
      <c r="B266" s="298"/>
      <c r="C266" s="457"/>
      <c r="D266" s="899"/>
      <c r="E266" s="99"/>
      <c r="F266" s="99"/>
      <c r="G266" s="184"/>
      <c r="H266" s="110"/>
      <c r="I266" s="100">
        <f>H266*0.2</f>
        <v>0</v>
      </c>
      <c r="J266" s="100">
        <f t="shared" si="25"/>
        <v>0</v>
      </c>
      <c r="K266" s="259"/>
      <c r="L266" s="473"/>
      <c r="M266" s="165"/>
      <c r="N266" s="234"/>
    </row>
    <row r="267" spans="1:14" s="13" customFormat="1" ht="23.25" customHeight="1" x14ac:dyDescent="0.2">
      <c r="A267" s="173"/>
      <c r="B267" s="298"/>
      <c r="C267" s="457"/>
      <c r="D267" s="899"/>
      <c r="E267" s="99"/>
      <c r="F267" s="99"/>
      <c r="G267" s="128"/>
      <c r="H267" s="110"/>
      <c r="I267" s="100">
        <v>0</v>
      </c>
      <c r="J267" s="100">
        <f t="shared" si="25"/>
        <v>0</v>
      </c>
      <c r="K267" s="490"/>
      <c r="L267" s="473"/>
      <c r="M267" s="103"/>
      <c r="N267" s="242"/>
    </row>
    <row r="268" spans="1:14" s="13" customFormat="1" ht="19.5" customHeight="1" x14ac:dyDescent="0.2">
      <c r="A268" s="173"/>
      <c r="B268" s="298"/>
      <c r="C268" s="457"/>
      <c r="D268" s="899"/>
      <c r="E268" s="99"/>
      <c r="F268" s="99"/>
      <c r="G268" s="128"/>
      <c r="H268" s="110"/>
      <c r="I268" s="100">
        <v>0</v>
      </c>
      <c r="J268" s="100">
        <f t="shared" si="25"/>
        <v>0</v>
      </c>
      <c r="K268" s="490"/>
      <c r="L268" s="473"/>
      <c r="M268" s="103"/>
      <c r="N268" s="242"/>
    </row>
    <row r="269" spans="1:14" s="13" customFormat="1" ht="23.25" customHeight="1" x14ac:dyDescent="0.2">
      <c r="A269" s="173"/>
      <c r="B269" s="298"/>
      <c r="C269" s="457"/>
      <c r="D269" s="899"/>
      <c r="E269" s="99"/>
      <c r="F269" s="99"/>
      <c r="G269" s="128"/>
      <c r="H269" s="110"/>
      <c r="I269" s="100">
        <f>3*0.2</f>
        <v>0.60000000000000009</v>
      </c>
      <c r="J269" s="100">
        <f t="shared" si="25"/>
        <v>0.60000000000000009</v>
      </c>
      <c r="K269" s="490"/>
      <c r="L269" s="473"/>
      <c r="M269" s="103"/>
      <c r="N269" s="242"/>
    </row>
    <row r="270" spans="1:14" s="13" customFormat="1" ht="20.25" customHeight="1" x14ac:dyDescent="0.3">
      <c r="A270" s="173"/>
      <c r="B270" s="298"/>
      <c r="C270" s="457"/>
      <c r="D270" s="899"/>
      <c r="E270" s="99"/>
      <c r="F270" s="99"/>
      <c r="G270" s="100"/>
      <c r="H270" s="110"/>
      <c r="I270" s="100">
        <v>0</v>
      </c>
      <c r="J270" s="100">
        <f t="shared" si="25"/>
        <v>0</v>
      </c>
      <c r="K270" s="259"/>
      <c r="L270" s="473"/>
      <c r="M270" s="103"/>
      <c r="N270" s="242"/>
    </row>
    <row r="271" spans="1:14" s="13" customFormat="1" ht="27.75" customHeight="1" x14ac:dyDescent="0.3">
      <c r="A271" s="173"/>
      <c r="B271" s="298"/>
      <c r="C271" s="457"/>
      <c r="D271" s="899"/>
      <c r="E271" s="99"/>
      <c r="F271" s="99"/>
      <c r="G271" s="184"/>
      <c r="H271" s="110"/>
      <c r="I271" s="100"/>
      <c r="J271" s="100">
        <f t="shared" si="25"/>
        <v>0</v>
      </c>
      <c r="K271" s="259"/>
      <c r="L271" s="473"/>
      <c r="M271" s="103"/>
      <c r="N271" s="242"/>
    </row>
    <row r="272" spans="1:14" s="13" customFormat="1" ht="15.75" customHeight="1" x14ac:dyDescent="0.3">
      <c r="A272" s="173"/>
      <c r="B272" s="298"/>
      <c r="C272" s="457"/>
      <c r="D272" s="899"/>
      <c r="E272" s="99"/>
      <c r="F272" s="99"/>
      <c r="G272" s="184"/>
      <c r="H272" s="110"/>
      <c r="I272" s="100">
        <f>H272*0.2</f>
        <v>0</v>
      </c>
      <c r="J272" s="100">
        <f t="shared" si="25"/>
        <v>0</v>
      </c>
      <c r="K272" s="259"/>
      <c r="L272" s="473"/>
      <c r="M272" s="103"/>
      <c r="N272" s="242"/>
    </row>
    <row r="273" spans="1:14" s="13" customFormat="1" ht="26.25" customHeight="1" x14ac:dyDescent="0.3">
      <c r="A273" s="173"/>
      <c r="B273" s="298"/>
      <c r="C273" s="457"/>
      <c r="D273" s="911"/>
      <c r="E273" s="99"/>
      <c r="F273" s="99"/>
      <c r="G273" s="175"/>
      <c r="H273" s="110"/>
      <c r="I273" s="119">
        <v>0</v>
      </c>
      <c r="J273" s="119">
        <f t="shared" si="25"/>
        <v>0</v>
      </c>
      <c r="K273" s="149"/>
      <c r="L273" s="473"/>
      <c r="M273" s="174"/>
      <c r="N273" s="279"/>
    </row>
    <row r="274" spans="1:14" s="13" customFormat="1" ht="12.75" customHeight="1" x14ac:dyDescent="0.3">
      <c r="A274" s="173"/>
      <c r="B274" s="298"/>
      <c r="C274" s="457"/>
      <c r="D274" s="899"/>
      <c r="E274" s="99"/>
      <c r="F274" s="99"/>
      <c r="G274" s="184"/>
      <c r="H274" s="110"/>
      <c r="I274" s="100">
        <v>0</v>
      </c>
      <c r="J274" s="100">
        <f t="shared" si="25"/>
        <v>0</v>
      </c>
      <c r="K274" s="259"/>
      <c r="L274" s="473"/>
      <c r="M274" s="103"/>
      <c r="N274" s="242"/>
    </row>
    <row r="275" spans="1:14" s="13" customFormat="1" ht="27" customHeight="1" x14ac:dyDescent="0.3">
      <c r="A275" s="173"/>
      <c r="B275" s="298"/>
      <c r="C275" s="457"/>
      <c r="D275" s="899"/>
      <c r="E275" s="99"/>
      <c r="F275" s="99"/>
      <c r="G275" s="184"/>
      <c r="H275" s="110"/>
      <c r="I275" s="100">
        <f>H275*0.2</f>
        <v>0</v>
      </c>
      <c r="J275" s="100">
        <f t="shared" si="25"/>
        <v>0</v>
      </c>
      <c r="K275" s="259"/>
      <c r="L275" s="473"/>
      <c r="M275" s="103"/>
      <c r="N275" s="242"/>
    </row>
    <row r="276" spans="1:14" s="13" customFormat="1" ht="21.75" customHeight="1" x14ac:dyDescent="0.3">
      <c r="A276" s="173"/>
      <c r="B276" s="298"/>
      <c r="C276" s="457"/>
      <c r="D276" s="899"/>
      <c r="E276" s="99"/>
      <c r="F276" s="99"/>
      <c r="G276" s="184"/>
      <c r="H276" s="110"/>
      <c r="I276" s="100">
        <v>0</v>
      </c>
      <c r="J276" s="100">
        <f t="shared" si="25"/>
        <v>0</v>
      </c>
      <c r="K276" s="259"/>
      <c r="L276" s="473"/>
      <c r="M276" s="103"/>
      <c r="N276" s="242"/>
    </row>
    <row r="277" spans="1:14" s="13" customFormat="1" ht="23.25" customHeight="1" x14ac:dyDescent="0.3">
      <c r="A277" s="173"/>
      <c r="B277" s="298"/>
      <c r="C277" s="457"/>
      <c r="D277" s="899"/>
      <c r="E277" s="99"/>
      <c r="F277" s="99"/>
      <c r="G277" s="184"/>
      <c r="H277" s="110"/>
      <c r="I277" s="100">
        <f>H277*0.2</f>
        <v>0</v>
      </c>
      <c r="J277" s="100">
        <f t="shared" si="25"/>
        <v>0</v>
      </c>
      <c r="K277" s="259"/>
      <c r="L277" s="473"/>
      <c r="M277" s="103"/>
      <c r="N277" s="242"/>
    </row>
    <row r="278" spans="1:14" s="13" customFormat="1" ht="15.75" customHeight="1" x14ac:dyDescent="0.2">
      <c r="A278" s="173"/>
      <c r="B278" s="298"/>
      <c r="C278" s="457"/>
      <c r="D278" s="899"/>
      <c r="E278" s="99"/>
      <c r="F278" s="99"/>
      <c r="G278" s="128"/>
      <c r="H278" s="110"/>
      <c r="I278" s="100">
        <v>0</v>
      </c>
      <c r="J278" s="100">
        <f t="shared" si="25"/>
        <v>0</v>
      </c>
      <c r="K278" s="490"/>
      <c r="L278" s="473"/>
      <c r="M278" s="103"/>
      <c r="N278" s="242"/>
    </row>
    <row r="279" spans="1:14" s="13" customFormat="1" ht="27" customHeight="1" x14ac:dyDescent="0.2">
      <c r="A279" s="173"/>
      <c r="B279" s="298"/>
      <c r="C279" s="457"/>
      <c r="D279" s="899"/>
      <c r="E279" s="99"/>
      <c r="F279" s="99"/>
      <c r="G279" s="178"/>
      <c r="H279" s="110"/>
      <c r="I279" s="100">
        <v>0</v>
      </c>
      <c r="J279" s="100">
        <f t="shared" si="25"/>
        <v>0</v>
      </c>
      <c r="K279" s="490"/>
      <c r="L279" s="473"/>
      <c r="M279" s="103"/>
      <c r="N279" s="242"/>
    </row>
    <row r="280" spans="1:14" s="13" customFormat="1" ht="12.75" customHeight="1" x14ac:dyDescent="0.3">
      <c r="A280" s="173"/>
      <c r="B280" s="298"/>
      <c r="C280" s="457"/>
      <c r="D280" s="899"/>
      <c r="E280" s="99"/>
      <c r="F280" s="99"/>
      <c r="G280" s="128"/>
      <c r="H280" s="110"/>
      <c r="I280" s="100">
        <v>0</v>
      </c>
      <c r="J280" s="100">
        <f t="shared" si="25"/>
        <v>0</v>
      </c>
      <c r="K280" s="259"/>
      <c r="L280" s="473"/>
      <c r="M280" s="248"/>
      <c r="N280" s="242"/>
    </row>
    <row r="281" spans="1:14" s="13" customFormat="1" ht="22.5" customHeight="1" x14ac:dyDescent="0.3">
      <c r="A281" s="173"/>
      <c r="B281" s="298"/>
      <c r="C281" s="457"/>
      <c r="D281" s="899"/>
      <c r="E281" s="99"/>
      <c r="F281" s="99"/>
      <c r="G281" s="100"/>
      <c r="H281" s="110"/>
      <c r="I281" s="100">
        <f>H281*0.2</f>
        <v>0</v>
      </c>
      <c r="J281" s="100">
        <f t="shared" si="25"/>
        <v>0</v>
      </c>
      <c r="K281" s="259"/>
      <c r="L281" s="473"/>
      <c r="M281" s="103"/>
      <c r="N281" s="242"/>
    </row>
    <row r="282" spans="1:14" s="13" customFormat="1" ht="22.5" customHeight="1" x14ac:dyDescent="0.2">
      <c r="A282" s="173"/>
      <c r="B282" s="298"/>
      <c r="C282" s="457"/>
      <c r="D282" s="899"/>
      <c r="E282" s="99"/>
      <c r="F282" s="99"/>
      <c r="G282" s="199"/>
      <c r="H282" s="110"/>
      <c r="I282" s="100">
        <f>H282*0.2</f>
        <v>0</v>
      </c>
      <c r="J282" s="100">
        <f t="shared" si="25"/>
        <v>0</v>
      </c>
      <c r="K282" s="259"/>
      <c r="L282" s="473"/>
      <c r="M282" s="103"/>
      <c r="N282" s="242"/>
    </row>
    <row r="283" spans="1:14" s="13" customFormat="1" ht="25.5" customHeight="1" x14ac:dyDescent="0.3">
      <c r="A283" s="173"/>
      <c r="B283" s="298"/>
      <c r="C283" s="457"/>
      <c r="D283" s="899"/>
      <c r="E283" s="99"/>
      <c r="F283" s="99"/>
      <c r="G283" s="100"/>
      <c r="H283" s="110"/>
      <c r="I283" s="100">
        <v>0</v>
      </c>
      <c r="J283" s="100">
        <f t="shared" si="25"/>
        <v>0</v>
      </c>
      <c r="K283" s="259"/>
      <c r="L283" s="473"/>
      <c r="M283" s="262"/>
      <c r="N283" s="242"/>
    </row>
    <row r="284" spans="1:14" s="13" customFormat="1" ht="24.75" customHeight="1" x14ac:dyDescent="0.2">
      <c r="A284" s="173"/>
      <c r="B284" s="298"/>
      <c r="C284" s="457"/>
      <c r="D284" s="899"/>
      <c r="E284" s="99"/>
      <c r="F284" s="99"/>
      <c r="G284" s="199"/>
      <c r="H284" s="110"/>
      <c r="I284" s="100">
        <f>H284*0.2</f>
        <v>0</v>
      </c>
      <c r="J284" s="100">
        <f t="shared" si="25"/>
        <v>0</v>
      </c>
      <c r="K284" s="259"/>
      <c r="L284" s="473"/>
      <c r="M284" s="103"/>
      <c r="N284" s="113"/>
    </row>
    <row r="285" spans="1:14" s="13" customFormat="1" ht="23.25" customHeight="1" x14ac:dyDescent="0.2">
      <c r="A285" s="173"/>
      <c r="B285" s="298"/>
      <c r="C285" s="457"/>
      <c r="D285" s="899"/>
      <c r="E285" s="99"/>
      <c r="F285" s="99"/>
      <c r="G285" s="199"/>
      <c r="H285" s="110"/>
      <c r="I285" s="100">
        <v>0</v>
      </c>
      <c r="J285" s="100">
        <f t="shared" si="25"/>
        <v>0</v>
      </c>
      <c r="K285" s="259"/>
      <c r="L285" s="473"/>
      <c r="M285" s="248"/>
      <c r="N285" s="234"/>
    </row>
    <row r="286" spans="1:14" s="13" customFormat="1" ht="15.75" customHeight="1" x14ac:dyDescent="0.2">
      <c r="A286" s="173"/>
      <c r="B286" s="298"/>
      <c r="C286" s="457"/>
      <c r="D286" s="899"/>
      <c r="E286" s="99"/>
      <c r="F286" s="99"/>
      <c r="G286" s="199"/>
      <c r="H286" s="110"/>
      <c r="I286" s="100">
        <v>0</v>
      </c>
      <c r="J286" s="100">
        <f t="shared" si="25"/>
        <v>0</v>
      </c>
      <c r="K286" s="259"/>
      <c r="L286" s="473"/>
      <c r="M286" s="103"/>
      <c r="N286" s="242"/>
    </row>
    <row r="287" spans="1:14" s="13" customFormat="1" ht="15.75" customHeight="1" x14ac:dyDescent="0.3">
      <c r="A287" s="173"/>
      <c r="B287" s="298"/>
      <c r="C287" s="457"/>
      <c r="D287" s="902"/>
      <c r="E287" s="230"/>
      <c r="F287" s="230"/>
      <c r="G287" s="100"/>
      <c r="H287" s="110"/>
      <c r="I287" s="100">
        <v>0</v>
      </c>
      <c r="J287" s="100">
        <f t="shared" si="25"/>
        <v>0</v>
      </c>
      <c r="K287" s="259"/>
      <c r="L287" s="473"/>
      <c r="M287" s="248"/>
      <c r="N287" s="234"/>
    </row>
    <row r="288" spans="1:14" s="13" customFormat="1" ht="15.75" customHeight="1" x14ac:dyDescent="0.2">
      <c r="A288" s="173"/>
      <c r="B288" s="298"/>
      <c r="C288" s="457"/>
      <c r="D288" s="899"/>
      <c r="E288" s="99"/>
      <c r="F288" s="99"/>
      <c r="G288" s="199"/>
      <c r="H288" s="110"/>
      <c r="I288" s="100">
        <v>0</v>
      </c>
      <c r="J288" s="100">
        <f t="shared" si="25"/>
        <v>0</v>
      </c>
      <c r="K288" s="259"/>
      <c r="L288" s="473"/>
      <c r="M288" s="103"/>
      <c r="N288" s="242"/>
    </row>
    <row r="289" spans="1:14" s="13" customFormat="1" ht="24.75" customHeight="1" x14ac:dyDescent="0.2">
      <c r="A289" s="173"/>
      <c r="B289" s="298"/>
      <c r="C289" s="457"/>
      <c r="D289" s="899"/>
      <c r="E289" s="99"/>
      <c r="F289" s="99"/>
      <c r="G289" s="199"/>
      <c r="H289" s="110"/>
      <c r="I289" s="100">
        <v>0</v>
      </c>
      <c r="J289" s="100">
        <f t="shared" si="25"/>
        <v>0</v>
      </c>
      <c r="K289" s="259"/>
      <c r="L289" s="473"/>
      <c r="M289" s="280"/>
      <c r="N289" s="234"/>
    </row>
    <row r="290" spans="1:14" s="13" customFormat="1" ht="26.25" customHeight="1" x14ac:dyDescent="0.2">
      <c r="A290" s="173"/>
      <c r="B290" s="298"/>
      <c r="C290" s="457"/>
      <c r="D290" s="899"/>
      <c r="E290" s="99"/>
      <c r="F290" s="99"/>
      <c r="G290" s="199"/>
      <c r="H290" s="110"/>
      <c r="I290" s="100">
        <v>30.88</v>
      </c>
      <c r="J290" s="100">
        <f t="shared" si="25"/>
        <v>30.88</v>
      </c>
      <c r="K290" s="259"/>
      <c r="L290" s="473"/>
      <c r="M290" s="165"/>
      <c r="N290" s="242"/>
    </row>
    <row r="291" spans="1:14" s="13" customFormat="1" ht="23.25" customHeight="1" x14ac:dyDescent="0.3">
      <c r="A291" s="173"/>
      <c r="B291" s="298"/>
      <c r="C291" s="457"/>
      <c r="D291" s="899"/>
      <c r="E291" s="99"/>
      <c r="F291" s="99"/>
      <c r="G291" s="100"/>
      <c r="H291" s="110"/>
      <c r="I291" s="100">
        <v>0</v>
      </c>
      <c r="J291" s="100">
        <f t="shared" si="25"/>
        <v>0</v>
      </c>
      <c r="K291" s="259"/>
      <c r="L291" s="473"/>
      <c r="M291" s="165"/>
      <c r="N291" s="242"/>
    </row>
    <row r="292" spans="1:14" s="13" customFormat="1" ht="21.75" customHeight="1" x14ac:dyDescent="0.3">
      <c r="A292" s="173"/>
      <c r="B292" s="298"/>
      <c r="C292" s="457"/>
      <c r="D292" s="899"/>
      <c r="E292" s="99"/>
      <c r="F292" s="99"/>
      <c r="G292" s="100"/>
      <c r="H292" s="110"/>
      <c r="I292" s="100">
        <f t="shared" ref="I292:I301" si="27">H292*0.2</f>
        <v>0</v>
      </c>
      <c r="J292" s="100">
        <f t="shared" si="25"/>
        <v>0</v>
      </c>
      <c r="K292" s="259"/>
      <c r="L292" s="473"/>
      <c r="M292" s="235"/>
      <c r="N292" s="242"/>
    </row>
    <row r="293" spans="1:14" s="59" customFormat="1" ht="21.75" customHeight="1" x14ac:dyDescent="0.3">
      <c r="A293" s="173"/>
      <c r="B293" s="298"/>
      <c r="C293" s="457"/>
      <c r="D293" s="906"/>
      <c r="E293" s="245"/>
      <c r="F293" s="245"/>
      <c r="G293" s="335"/>
      <c r="H293" s="110"/>
      <c r="I293" s="100">
        <f t="shared" si="27"/>
        <v>0</v>
      </c>
      <c r="J293" s="100">
        <f t="shared" si="25"/>
        <v>0</v>
      </c>
      <c r="K293" s="259"/>
      <c r="L293" s="473"/>
      <c r="M293" s="165"/>
      <c r="N293" s="242"/>
    </row>
    <row r="294" spans="1:14" s="13" customFormat="1" ht="21.75" customHeight="1" x14ac:dyDescent="0.3">
      <c r="A294" s="173"/>
      <c r="B294" s="298"/>
      <c r="C294" s="457"/>
      <c r="D294" s="906"/>
      <c r="E294" s="245"/>
      <c r="F294" s="245"/>
      <c r="G294" s="504"/>
      <c r="H294" s="110"/>
      <c r="I294" s="100">
        <f t="shared" si="27"/>
        <v>0</v>
      </c>
      <c r="J294" s="100">
        <f t="shared" si="25"/>
        <v>0</v>
      </c>
      <c r="K294" s="259"/>
      <c r="L294" s="473"/>
      <c r="M294" s="165"/>
      <c r="N294" s="234"/>
    </row>
    <row r="295" spans="1:14" s="13" customFormat="1" ht="25.5" customHeight="1" x14ac:dyDescent="0.3">
      <c r="A295" s="173"/>
      <c r="B295" s="298"/>
      <c r="C295" s="457"/>
      <c r="D295" s="906"/>
      <c r="E295" s="245"/>
      <c r="F295" s="245"/>
      <c r="G295" s="504"/>
      <c r="H295" s="110"/>
      <c r="I295" s="100">
        <f t="shared" si="27"/>
        <v>0</v>
      </c>
      <c r="J295" s="100">
        <f t="shared" si="25"/>
        <v>0</v>
      </c>
      <c r="K295" s="259"/>
      <c r="L295" s="473"/>
      <c r="M295" s="165"/>
      <c r="N295" s="234"/>
    </row>
    <row r="296" spans="1:14" s="13" customFormat="1" ht="25.5" customHeight="1" x14ac:dyDescent="0.3">
      <c r="A296" s="173"/>
      <c r="B296" s="298"/>
      <c r="C296" s="457"/>
      <c r="D296" s="899"/>
      <c r="E296" s="99"/>
      <c r="F296" s="99"/>
      <c r="G296" s="184"/>
      <c r="H296" s="110"/>
      <c r="I296" s="100">
        <f t="shared" si="27"/>
        <v>0</v>
      </c>
      <c r="J296" s="100">
        <f t="shared" si="25"/>
        <v>0</v>
      </c>
      <c r="K296" s="259"/>
      <c r="L296" s="473"/>
      <c r="M296" s="165"/>
      <c r="N296" s="234"/>
    </row>
    <row r="297" spans="1:14" s="13" customFormat="1" ht="25.5" customHeight="1" x14ac:dyDescent="0.3">
      <c r="A297" s="173"/>
      <c r="B297" s="298"/>
      <c r="C297" s="457"/>
      <c r="D297" s="899"/>
      <c r="E297" s="99"/>
      <c r="F297" s="99"/>
      <c r="G297" s="506"/>
      <c r="H297" s="110"/>
      <c r="I297" s="499">
        <f t="shared" si="27"/>
        <v>0</v>
      </c>
      <c r="J297" s="499">
        <f t="shared" si="25"/>
        <v>0</v>
      </c>
      <c r="K297" s="259"/>
      <c r="L297" s="473"/>
      <c r="M297" s="103"/>
      <c r="N297" s="500"/>
    </row>
    <row r="298" spans="1:14" s="13" customFormat="1" ht="25.5" customHeight="1" x14ac:dyDescent="0.3">
      <c r="A298" s="173"/>
      <c r="B298" s="604"/>
      <c r="C298" s="457"/>
      <c r="D298" s="899"/>
      <c r="E298" s="99"/>
      <c r="F298" s="99"/>
      <c r="G298" s="610"/>
      <c r="H298" s="110"/>
      <c r="I298" s="611">
        <f>(H298*20)/100</f>
        <v>0</v>
      </c>
      <c r="J298" s="609">
        <f>H298+I298</f>
        <v>0</v>
      </c>
      <c r="K298" s="259"/>
      <c r="L298" s="473"/>
      <c r="M298" s="612"/>
      <c r="N298" s="613"/>
    </row>
    <row r="299" spans="1:14" s="13" customFormat="1" ht="26.25" customHeight="1" x14ac:dyDescent="0.3">
      <c r="A299" s="173"/>
      <c r="B299" s="298"/>
      <c r="C299" s="457"/>
      <c r="D299" s="899"/>
      <c r="E299" s="99"/>
      <c r="F299" s="99"/>
      <c r="G299" s="100"/>
      <c r="H299" s="110"/>
      <c r="I299" s="100">
        <f t="shared" si="27"/>
        <v>0</v>
      </c>
      <c r="J299" s="100">
        <f t="shared" si="25"/>
        <v>0</v>
      </c>
      <c r="K299" s="259"/>
      <c r="L299" s="473"/>
      <c r="M299" s="103"/>
      <c r="N299" s="242"/>
    </row>
    <row r="300" spans="1:14" s="13" customFormat="1" ht="26.25" customHeight="1" x14ac:dyDescent="0.3">
      <c r="A300" s="173"/>
      <c r="B300" s="298"/>
      <c r="C300" s="457"/>
      <c r="D300" s="899"/>
      <c r="E300" s="99"/>
      <c r="F300" s="99"/>
      <c r="G300" s="597"/>
      <c r="H300" s="110"/>
      <c r="I300" s="602">
        <f>(H300*20)/100</f>
        <v>0</v>
      </c>
      <c r="J300" s="41">
        <f>H300+I300</f>
        <v>0</v>
      </c>
      <c r="K300" s="259"/>
      <c r="L300" s="473"/>
      <c r="M300" s="612"/>
      <c r="N300" s="536"/>
    </row>
    <row r="301" spans="1:14" s="13" customFormat="1" ht="27.75" customHeight="1" x14ac:dyDescent="0.2">
      <c r="A301" s="173"/>
      <c r="B301" s="298"/>
      <c r="C301" s="457"/>
      <c r="D301" s="899"/>
      <c r="E301" s="99"/>
      <c r="F301" s="99"/>
      <c r="G301" s="199"/>
      <c r="H301" s="110"/>
      <c r="I301" s="100">
        <f t="shared" si="27"/>
        <v>0</v>
      </c>
      <c r="J301" s="100">
        <f t="shared" si="25"/>
        <v>0</v>
      </c>
      <c r="K301" s="259"/>
      <c r="L301" s="473"/>
      <c r="M301" s="103"/>
      <c r="N301" s="242"/>
    </row>
    <row r="302" spans="1:14" s="13" customFormat="1" ht="27.75" customHeight="1" x14ac:dyDescent="0.2">
      <c r="A302" s="173"/>
      <c r="B302" s="298"/>
      <c r="C302" s="457"/>
      <c r="D302" s="899"/>
      <c r="E302" s="99"/>
      <c r="F302" s="99"/>
      <c r="G302" s="199"/>
      <c r="H302" s="110"/>
      <c r="I302" s="100">
        <f t="shared" ref="I302" si="28">H302*0.2</f>
        <v>0</v>
      </c>
      <c r="J302" s="100">
        <f t="shared" ref="J302" si="29">H302+I302</f>
        <v>0</v>
      </c>
      <c r="K302" s="259"/>
      <c r="L302" s="473"/>
      <c r="M302" s="598"/>
      <c r="N302" s="536"/>
    </row>
    <row r="303" spans="1:14" s="13" customFormat="1" ht="30" customHeight="1" x14ac:dyDescent="0.3">
      <c r="A303" s="173"/>
      <c r="B303" s="298"/>
      <c r="C303" s="457"/>
      <c r="D303" s="899"/>
      <c r="E303" s="99"/>
      <c r="F303" s="99"/>
      <c r="G303" s="209"/>
      <c r="H303" s="110"/>
      <c r="I303" s="100">
        <v>0</v>
      </c>
      <c r="J303" s="100">
        <f t="shared" si="25"/>
        <v>0</v>
      </c>
      <c r="K303" s="259"/>
      <c r="L303" s="473"/>
      <c r="M303" s="231"/>
      <c r="N303" s="263"/>
    </row>
    <row r="304" spans="1:14" s="13" customFormat="1" ht="20.25" customHeight="1" x14ac:dyDescent="0.2">
      <c r="A304" s="173"/>
      <c r="B304" s="298"/>
      <c r="C304" s="457"/>
      <c r="D304" s="905"/>
      <c r="E304" s="106"/>
      <c r="F304" s="106"/>
      <c r="G304" s="445"/>
      <c r="H304" s="110"/>
      <c r="I304" s="100">
        <f>H304*0.2</f>
        <v>0</v>
      </c>
      <c r="J304" s="100">
        <f t="shared" ref="J304:J367" si="30">H304+I304</f>
        <v>0</v>
      </c>
      <c r="K304" s="259"/>
      <c r="L304" s="473"/>
      <c r="M304" s="265"/>
      <c r="N304" s="242"/>
    </row>
    <row r="305" spans="1:14" s="13" customFormat="1" ht="21.75" customHeight="1" x14ac:dyDescent="0.3">
      <c r="A305" s="173"/>
      <c r="B305" s="298"/>
      <c r="C305" s="457"/>
      <c r="D305" s="899"/>
      <c r="E305" s="99"/>
      <c r="F305" s="99"/>
      <c r="G305" s="100"/>
      <c r="H305" s="110"/>
      <c r="I305" s="100">
        <f>H305*0.2</f>
        <v>0</v>
      </c>
      <c r="J305" s="100">
        <f t="shared" si="30"/>
        <v>0</v>
      </c>
      <c r="K305" s="259"/>
      <c r="L305" s="473"/>
      <c r="M305" s="103"/>
      <c r="N305" s="242"/>
    </row>
    <row r="306" spans="1:14" s="13" customFormat="1" ht="24" customHeight="1" x14ac:dyDescent="0.2">
      <c r="A306" s="173"/>
      <c r="B306" s="298"/>
      <c r="C306" s="457"/>
      <c r="D306" s="905"/>
      <c r="E306" s="106"/>
      <c r="F306" s="240"/>
      <c r="G306" s="445"/>
      <c r="H306" s="110"/>
      <c r="I306" s="100">
        <v>0</v>
      </c>
      <c r="J306" s="100">
        <f t="shared" si="30"/>
        <v>0</v>
      </c>
      <c r="K306" s="259"/>
      <c r="L306" s="473"/>
      <c r="M306" s="265"/>
      <c r="N306" s="242"/>
    </row>
    <row r="307" spans="1:14" s="13" customFormat="1" ht="28.5" customHeight="1" x14ac:dyDescent="0.3">
      <c r="A307" s="173"/>
      <c r="B307" s="298"/>
      <c r="C307" s="457"/>
      <c r="D307" s="900"/>
      <c r="E307" s="188"/>
      <c r="F307" s="215"/>
      <c r="G307" s="189"/>
      <c r="H307" s="110"/>
      <c r="I307" s="100">
        <v>0</v>
      </c>
      <c r="J307" s="100">
        <f t="shared" si="30"/>
        <v>0</v>
      </c>
      <c r="K307" s="259"/>
      <c r="L307" s="473"/>
      <c r="M307" s="103"/>
      <c r="N307" s="242"/>
    </row>
    <row r="308" spans="1:14" s="13" customFormat="1" ht="27" customHeight="1" x14ac:dyDescent="0.3">
      <c r="A308" s="173"/>
      <c r="B308" s="298"/>
      <c r="C308" s="457"/>
      <c r="D308" s="900"/>
      <c r="E308" s="188"/>
      <c r="F308" s="188"/>
      <c r="G308" s="444"/>
      <c r="H308" s="110"/>
      <c r="I308" s="100">
        <v>0</v>
      </c>
      <c r="J308" s="100">
        <f t="shared" si="30"/>
        <v>0</v>
      </c>
      <c r="K308" s="259"/>
      <c r="L308" s="473"/>
      <c r="M308" s="103"/>
      <c r="N308" s="242"/>
    </row>
    <row r="309" spans="1:14" s="13" customFormat="1" ht="30" customHeight="1" x14ac:dyDescent="0.2">
      <c r="A309" s="173"/>
      <c r="B309" s="298"/>
      <c r="C309" s="457"/>
      <c r="D309" s="904"/>
      <c r="E309" s="502"/>
      <c r="F309" s="503"/>
      <c r="G309" s="189"/>
      <c r="H309" s="110"/>
      <c r="I309" s="100">
        <v>0</v>
      </c>
      <c r="J309" s="100">
        <f t="shared" si="30"/>
        <v>0</v>
      </c>
      <c r="K309" s="259"/>
      <c r="L309" s="473"/>
      <c r="M309" s="103"/>
      <c r="N309" s="242"/>
    </row>
    <row r="310" spans="1:14" s="13" customFormat="1" ht="24.75" customHeight="1" x14ac:dyDescent="0.3">
      <c r="A310" s="173"/>
      <c r="B310" s="298"/>
      <c r="C310" s="457"/>
      <c r="D310" s="900"/>
      <c r="E310" s="188"/>
      <c r="F310" s="188"/>
      <c r="G310" s="443"/>
      <c r="H310" s="110"/>
      <c r="I310" s="100">
        <v>0</v>
      </c>
      <c r="J310" s="100">
        <f t="shared" si="30"/>
        <v>0</v>
      </c>
      <c r="K310" s="259"/>
      <c r="L310" s="473"/>
      <c r="M310" s="103"/>
      <c r="N310" s="234"/>
    </row>
    <row r="311" spans="1:14" s="13" customFormat="1" ht="27" customHeight="1" x14ac:dyDescent="0.3">
      <c r="A311" s="173"/>
      <c r="B311" s="298"/>
      <c r="C311" s="457"/>
      <c r="D311" s="900"/>
      <c r="E311" s="188"/>
      <c r="F311" s="188"/>
      <c r="G311" s="189"/>
      <c r="H311" s="110"/>
      <c r="I311" s="100">
        <v>0</v>
      </c>
      <c r="J311" s="100">
        <f t="shared" si="30"/>
        <v>0</v>
      </c>
      <c r="K311" s="259"/>
      <c r="L311" s="473"/>
      <c r="M311" s="103"/>
      <c r="N311" s="234"/>
    </row>
    <row r="312" spans="1:14" s="13" customFormat="1" ht="19.5" customHeight="1" x14ac:dyDescent="0.3">
      <c r="A312" s="173"/>
      <c r="B312" s="298"/>
      <c r="C312" s="457"/>
      <c r="D312" s="900"/>
      <c r="E312" s="188"/>
      <c r="F312" s="99"/>
      <c r="G312" s="189"/>
      <c r="H312" s="110"/>
      <c r="I312" s="100">
        <v>0</v>
      </c>
      <c r="J312" s="100">
        <f t="shared" si="30"/>
        <v>0</v>
      </c>
      <c r="K312" s="259"/>
      <c r="L312" s="473"/>
      <c r="M312" s="103"/>
      <c r="N312" s="242"/>
    </row>
    <row r="313" spans="1:14" s="13" customFormat="1" ht="26.25" customHeight="1" x14ac:dyDescent="0.3">
      <c r="A313" s="173"/>
      <c r="B313" s="298"/>
      <c r="C313" s="457"/>
      <c r="D313" s="900"/>
      <c r="E313" s="188"/>
      <c r="F313" s="188"/>
      <c r="G313" s="189"/>
      <c r="H313" s="110"/>
      <c r="I313" s="100">
        <v>0</v>
      </c>
      <c r="J313" s="100">
        <f t="shared" si="30"/>
        <v>0</v>
      </c>
      <c r="K313" s="259"/>
      <c r="L313" s="473"/>
      <c r="M313" s="103"/>
      <c r="N313" s="242"/>
    </row>
    <row r="314" spans="1:14" s="13" customFormat="1" ht="17.25" customHeight="1" x14ac:dyDescent="0.3">
      <c r="A314" s="173"/>
      <c r="B314" s="298"/>
      <c r="C314" s="457"/>
      <c r="D314" s="902"/>
      <c r="E314" s="230"/>
      <c r="F314" s="230"/>
      <c r="G314" s="100"/>
      <c r="H314" s="110"/>
      <c r="I314" s="100">
        <f>' SE'!$H314*0.055</f>
        <v>0</v>
      </c>
      <c r="J314" s="100">
        <f t="shared" si="30"/>
        <v>0</v>
      </c>
      <c r="K314" s="259"/>
      <c r="L314" s="473"/>
      <c r="M314" s="103"/>
      <c r="N314" s="242"/>
    </row>
    <row r="315" spans="1:14" s="13" customFormat="1" ht="29.25" customHeight="1" x14ac:dyDescent="0.3">
      <c r="A315" s="173"/>
      <c r="B315" s="298"/>
      <c r="C315" s="457"/>
      <c r="D315" s="899"/>
      <c r="E315" s="99"/>
      <c r="F315" s="99"/>
      <c r="G315" s="100"/>
      <c r="H315" s="110"/>
      <c r="I315" s="100">
        <f>H315*0.2</f>
        <v>0</v>
      </c>
      <c r="J315" s="100">
        <f t="shared" si="30"/>
        <v>0</v>
      </c>
      <c r="K315" s="259"/>
      <c r="L315" s="473"/>
      <c r="M315" s="273"/>
      <c r="N315" s="242"/>
    </row>
    <row r="316" spans="1:14" s="13" customFormat="1" ht="12.75" x14ac:dyDescent="0.3">
      <c r="A316" s="173"/>
      <c r="B316" s="298"/>
      <c r="C316" s="457"/>
      <c r="D316" s="899"/>
      <c r="E316" s="99"/>
      <c r="F316" s="99"/>
      <c r="G316" s="209"/>
      <c r="H316" s="110"/>
      <c r="I316" s="100">
        <f t="shared" ref="I316:I322" si="31">H316*0.2</f>
        <v>0</v>
      </c>
      <c r="J316" s="100">
        <f t="shared" si="30"/>
        <v>0</v>
      </c>
      <c r="K316" s="259"/>
      <c r="L316" s="473"/>
      <c r="M316" s="103"/>
      <c r="N316" s="242"/>
    </row>
    <row r="317" spans="1:14" s="13" customFormat="1" ht="18" customHeight="1" x14ac:dyDescent="0.3">
      <c r="A317" s="173"/>
      <c r="B317" s="298"/>
      <c r="C317" s="457"/>
      <c r="D317" s="899"/>
      <c r="E317" s="99"/>
      <c r="F317" s="99"/>
      <c r="G317" s="209"/>
      <c r="H317" s="110"/>
      <c r="I317" s="100">
        <f t="shared" si="31"/>
        <v>0</v>
      </c>
      <c r="J317" s="100">
        <f t="shared" si="30"/>
        <v>0</v>
      </c>
      <c r="K317" s="259"/>
      <c r="L317" s="473"/>
      <c r="M317" s="103"/>
      <c r="N317" s="242"/>
    </row>
    <row r="318" spans="1:14" s="13" customFormat="1" ht="12.75" customHeight="1" x14ac:dyDescent="0.3">
      <c r="A318" s="173"/>
      <c r="B318" s="298"/>
      <c r="C318" s="457"/>
      <c r="D318" s="899"/>
      <c r="E318" s="99"/>
      <c r="F318" s="99"/>
      <c r="G318" s="209"/>
      <c r="H318" s="110"/>
      <c r="I318" s="100">
        <f t="shared" si="31"/>
        <v>0</v>
      </c>
      <c r="J318" s="100">
        <f t="shared" si="30"/>
        <v>0</v>
      </c>
      <c r="K318" s="259"/>
      <c r="L318" s="473"/>
      <c r="M318" s="103"/>
      <c r="N318" s="242"/>
    </row>
    <row r="319" spans="1:14" s="13" customFormat="1" ht="12.75" customHeight="1" x14ac:dyDescent="0.3">
      <c r="A319" s="173"/>
      <c r="B319" s="298"/>
      <c r="C319" s="457"/>
      <c r="D319" s="899"/>
      <c r="E319" s="99"/>
      <c r="F319" s="99"/>
      <c r="G319" s="209"/>
      <c r="H319" s="110"/>
      <c r="I319" s="100">
        <f t="shared" si="31"/>
        <v>0</v>
      </c>
      <c r="J319" s="100">
        <f t="shared" si="30"/>
        <v>0</v>
      </c>
      <c r="K319" s="259"/>
      <c r="L319" s="473"/>
      <c r="M319" s="103"/>
      <c r="N319" s="242"/>
    </row>
    <row r="320" spans="1:14" s="13" customFormat="1" ht="13.9" customHeight="1" x14ac:dyDescent="0.3">
      <c r="A320" s="173"/>
      <c r="B320" s="298"/>
      <c r="C320" s="457"/>
      <c r="D320" s="899"/>
      <c r="E320" s="99"/>
      <c r="F320" s="99"/>
      <c r="G320" s="100"/>
      <c r="H320" s="110"/>
      <c r="I320" s="100">
        <f t="shared" si="31"/>
        <v>0</v>
      </c>
      <c r="J320" s="100">
        <f t="shared" si="30"/>
        <v>0</v>
      </c>
      <c r="K320" s="259"/>
      <c r="L320" s="473"/>
      <c r="M320" s="103"/>
      <c r="N320" s="242"/>
    </row>
    <row r="321" spans="1:14" s="13" customFormat="1" ht="13.9" customHeight="1" x14ac:dyDescent="0.3">
      <c r="A321" s="173"/>
      <c r="B321" s="298"/>
      <c r="C321" s="457"/>
      <c r="D321" s="899"/>
      <c r="E321" s="99"/>
      <c r="F321" s="99"/>
      <c r="G321" s="100"/>
      <c r="H321" s="110"/>
      <c r="I321" s="100">
        <f t="shared" si="31"/>
        <v>0</v>
      </c>
      <c r="J321" s="100">
        <f t="shared" si="30"/>
        <v>0</v>
      </c>
      <c r="K321" s="259"/>
      <c r="L321" s="473"/>
      <c r="M321" s="103"/>
      <c r="N321" s="242"/>
    </row>
    <row r="322" spans="1:14" s="13" customFormat="1" ht="13.9" customHeight="1" x14ac:dyDescent="0.3">
      <c r="A322" s="173"/>
      <c r="B322" s="298"/>
      <c r="C322" s="457"/>
      <c r="D322" s="899"/>
      <c r="E322" s="99"/>
      <c r="F322" s="99"/>
      <c r="G322" s="100"/>
      <c r="H322" s="110"/>
      <c r="I322" s="100">
        <f t="shared" si="31"/>
        <v>0</v>
      </c>
      <c r="J322" s="100">
        <f t="shared" si="30"/>
        <v>0</v>
      </c>
      <c r="K322" s="259"/>
      <c r="L322" s="473"/>
      <c r="M322" s="231"/>
      <c r="N322" s="242"/>
    </row>
    <row r="323" spans="1:14" s="13" customFormat="1" ht="13.9" customHeight="1" x14ac:dyDescent="0.3">
      <c r="A323" s="173"/>
      <c r="B323" s="298"/>
      <c r="C323" s="457"/>
      <c r="D323" s="899"/>
      <c r="E323" s="99"/>
      <c r="F323" s="99"/>
      <c r="G323" s="100"/>
      <c r="H323" s="110"/>
      <c r="I323" s="100">
        <f>H323*0.2</f>
        <v>0</v>
      </c>
      <c r="J323" s="100">
        <f t="shared" si="30"/>
        <v>0</v>
      </c>
      <c r="K323" s="259"/>
      <c r="L323" s="473"/>
      <c r="M323" s="273"/>
      <c r="N323" s="242"/>
    </row>
    <row r="324" spans="1:14" s="13" customFormat="1" ht="12.75" customHeight="1" x14ac:dyDescent="0.3">
      <c r="A324" s="173"/>
      <c r="B324" s="298"/>
      <c r="C324" s="457"/>
      <c r="D324" s="899"/>
      <c r="E324" s="99"/>
      <c r="F324" s="99"/>
      <c r="G324" s="100"/>
      <c r="H324" s="110"/>
      <c r="I324" s="100">
        <f>H324*0.2</f>
        <v>0</v>
      </c>
      <c r="J324" s="100">
        <f t="shared" si="30"/>
        <v>0</v>
      </c>
      <c r="K324" s="259"/>
      <c r="L324" s="473"/>
      <c r="M324" s="103"/>
      <c r="N324" s="242"/>
    </row>
    <row r="325" spans="1:14" s="13" customFormat="1" ht="13.9" customHeight="1" x14ac:dyDescent="0.3">
      <c r="A325" s="173"/>
      <c r="B325" s="298"/>
      <c r="C325" s="457"/>
      <c r="D325" s="899"/>
      <c r="E325" s="99"/>
      <c r="F325" s="99"/>
      <c r="G325" s="100"/>
      <c r="H325" s="110"/>
      <c r="I325" s="100">
        <v>0</v>
      </c>
      <c r="J325" s="100">
        <f t="shared" si="30"/>
        <v>0</v>
      </c>
      <c r="K325" s="259"/>
      <c r="L325" s="473"/>
      <c r="M325" s="103"/>
      <c r="N325" s="242"/>
    </row>
    <row r="326" spans="1:14" s="13" customFormat="1" ht="13.9" customHeight="1" x14ac:dyDescent="0.3">
      <c r="A326" s="403"/>
      <c r="B326" s="298"/>
      <c r="C326" s="457"/>
      <c r="D326" s="899"/>
      <c r="E326" s="99"/>
      <c r="F326" s="99"/>
      <c r="G326" s="507"/>
      <c r="H326" s="110"/>
      <c r="I326" s="509">
        <v>0</v>
      </c>
      <c r="J326" s="110">
        <f t="shared" si="30"/>
        <v>0</v>
      </c>
      <c r="K326" s="510"/>
      <c r="L326" s="473"/>
      <c r="M326" s="271"/>
      <c r="N326" s="242"/>
    </row>
    <row r="327" spans="1:14" s="13" customFormat="1" ht="13.9" customHeight="1" x14ac:dyDescent="0.3">
      <c r="A327" s="173"/>
      <c r="B327" s="298"/>
      <c r="C327" s="457"/>
      <c r="D327" s="899"/>
      <c r="E327" s="99"/>
      <c r="F327" s="99"/>
      <c r="G327" s="100"/>
      <c r="H327" s="110"/>
      <c r="I327" s="100">
        <f>H327*0.2</f>
        <v>0</v>
      </c>
      <c r="J327" s="100">
        <f t="shared" si="30"/>
        <v>0</v>
      </c>
      <c r="K327" s="259"/>
      <c r="L327" s="473"/>
      <c r="M327" s="103"/>
      <c r="N327" s="242"/>
    </row>
    <row r="328" spans="1:14" s="13" customFormat="1" ht="23.25" customHeight="1" x14ac:dyDescent="0.3">
      <c r="A328" s="173"/>
      <c r="B328" s="298"/>
      <c r="C328" s="457"/>
      <c r="D328" s="899"/>
      <c r="E328" s="99"/>
      <c r="F328" s="99"/>
      <c r="G328" s="100"/>
      <c r="H328" s="110"/>
      <c r="I328" s="100">
        <f>H328*0.2</f>
        <v>0</v>
      </c>
      <c r="J328" s="100">
        <f t="shared" si="30"/>
        <v>0</v>
      </c>
      <c r="K328" s="259"/>
      <c r="L328" s="473"/>
      <c r="M328" s="103"/>
      <c r="N328" s="242"/>
    </row>
    <row r="329" spans="1:14" s="13" customFormat="1" ht="12.75" customHeight="1" x14ac:dyDescent="0.3">
      <c r="A329" s="173"/>
      <c r="B329" s="298"/>
      <c r="C329" s="457"/>
      <c r="D329" s="899"/>
      <c r="E329" s="99"/>
      <c r="F329" s="99"/>
      <c r="G329" s="100"/>
      <c r="H329" s="110"/>
      <c r="I329" s="100">
        <f>H329*0.2</f>
        <v>0</v>
      </c>
      <c r="J329" s="100">
        <f t="shared" si="30"/>
        <v>0</v>
      </c>
      <c r="K329" s="259"/>
      <c r="L329" s="473"/>
      <c r="M329" s="103"/>
      <c r="N329" s="242"/>
    </row>
    <row r="330" spans="1:14" s="13" customFormat="1" ht="18.75" customHeight="1" x14ac:dyDescent="0.3">
      <c r="A330" s="173"/>
      <c r="B330" s="298"/>
      <c r="C330" s="457"/>
      <c r="D330" s="899"/>
      <c r="E330" s="99"/>
      <c r="F330" s="99"/>
      <c r="G330" s="100"/>
      <c r="H330" s="110"/>
      <c r="I330" s="100">
        <v>0</v>
      </c>
      <c r="J330" s="100">
        <f t="shared" si="30"/>
        <v>0</v>
      </c>
      <c r="K330" s="259"/>
      <c r="L330" s="473"/>
      <c r="M330" s="103"/>
      <c r="N330" s="242"/>
    </row>
    <row r="331" spans="1:14" s="13" customFormat="1" ht="18.75" customHeight="1" x14ac:dyDescent="0.3">
      <c r="A331" s="173"/>
      <c r="B331" s="298"/>
      <c r="C331" s="457"/>
      <c r="D331" s="899"/>
      <c r="E331" s="99"/>
      <c r="F331" s="99"/>
      <c r="G331" s="100"/>
      <c r="H331" s="110"/>
      <c r="I331" s="100">
        <f>28.7*0.2</f>
        <v>5.74</v>
      </c>
      <c r="J331" s="100">
        <f t="shared" si="30"/>
        <v>5.74</v>
      </c>
      <c r="K331" s="259"/>
      <c r="L331" s="473"/>
      <c r="M331" s="103"/>
      <c r="N331" s="242"/>
    </row>
    <row r="332" spans="1:14" s="13" customFormat="1" ht="21" customHeight="1" x14ac:dyDescent="0.3">
      <c r="A332" s="173"/>
      <c r="B332" s="298"/>
      <c r="C332" s="457"/>
      <c r="D332" s="899"/>
      <c r="E332" s="99"/>
      <c r="F332" s="99"/>
      <c r="G332" s="100"/>
      <c r="H332" s="110"/>
      <c r="I332" s="100">
        <f>H332*0.2</f>
        <v>0</v>
      </c>
      <c r="J332" s="100">
        <f t="shared" si="30"/>
        <v>0</v>
      </c>
      <c r="K332" s="259"/>
      <c r="L332" s="473"/>
      <c r="M332" s="231"/>
      <c r="N332" s="242"/>
    </row>
    <row r="333" spans="1:14" s="13" customFormat="1" ht="17.25" customHeight="1" x14ac:dyDescent="0.2">
      <c r="A333" s="173"/>
      <c r="B333" s="173"/>
      <c r="C333" s="457"/>
      <c r="D333" s="902"/>
      <c r="E333" s="213"/>
      <c r="F333" s="99"/>
      <c r="G333" s="213"/>
      <c r="H333" s="110"/>
      <c r="I333" s="100">
        <f>H333*0.2</f>
        <v>0</v>
      </c>
      <c r="J333" s="100">
        <f t="shared" si="30"/>
        <v>0</v>
      </c>
      <c r="K333" s="259"/>
      <c r="L333" s="473"/>
      <c r="M333" s="557"/>
      <c r="N333" s="210"/>
    </row>
    <row r="334" spans="1:14" s="13" customFormat="1" ht="21" customHeight="1" x14ac:dyDescent="0.2">
      <c r="A334" s="173"/>
      <c r="B334" s="298"/>
      <c r="C334" s="457"/>
      <c r="D334" s="899"/>
      <c r="E334" s="99"/>
      <c r="F334" s="99"/>
      <c r="G334" s="100"/>
      <c r="H334" s="110"/>
      <c r="I334" s="100">
        <f>H334*0.2</f>
        <v>0</v>
      </c>
      <c r="J334" s="100">
        <f t="shared" si="30"/>
        <v>0</v>
      </c>
      <c r="K334" s="259"/>
      <c r="L334" s="473"/>
      <c r="M334" s="130"/>
      <c r="N334" s="106"/>
    </row>
    <row r="335" spans="1:14" s="13" customFormat="1" ht="12.75" customHeight="1" x14ac:dyDescent="0.3">
      <c r="A335" s="173"/>
      <c r="B335" s="298"/>
      <c r="C335" s="457"/>
      <c r="D335" s="899"/>
      <c r="E335" s="99"/>
      <c r="F335" s="99"/>
      <c r="G335" s="100"/>
      <c r="H335" s="110"/>
      <c r="I335" s="100">
        <f t="shared" ref="I335:I345" si="32">H335*0.2</f>
        <v>0</v>
      </c>
      <c r="J335" s="100">
        <f t="shared" si="30"/>
        <v>0</v>
      </c>
      <c r="K335" s="259"/>
      <c r="L335" s="473"/>
      <c r="M335" s="231"/>
      <c r="N335" s="242"/>
    </row>
    <row r="336" spans="1:14" s="13" customFormat="1" ht="18" customHeight="1" x14ac:dyDescent="0.3">
      <c r="A336" s="173"/>
      <c r="B336" s="298"/>
      <c r="C336" s="457"/>
      <c r="D336" s="902"/>
      <c r="E336" s="230"/>
      <c r="F336" s="99"/>
      <c r="G336" s="100"/>
      <c r="H336" s="110"/>
      <c r="I336" s="100">
        <f t="shared" si="32"/>
        <v>0</v>
      </c>
      <c r="J336" s="100">
        <f t="shared" si="30"/>
        <v>0</v>
      </c>
      <c r="K336" s="259"/>
      <c r="L336" s="473"/>
      <c r="M336" s="103"/>
      <c r="N336" s="234"/>
    </row>
    <row r="337" spans="1:14" s="13" customFormat="1" ht="15.75" customHeight="1" x14ac:dyDescent="0.3">
      <c r="A337" s="173"/>
      <c r="B337" s="298"/>
      <c r="C337" s="457"/>
      <c r="D337" s="902"/>
      <c r="E337" s="230"/>
      <c r="F337" s="99"/>
      <c r="G337" s="184"/>
      <c r="H337" s="110"/>
      <c r="I337" s="100">
        <f t="shared" si="32"/>
        <v>0</v>
      </c>
      <c r="J337" s="100">
        <f t="shared" si="30"/>
        <v>0</v>
      </c>
      <c r="K337" s="259"/>
      <c r="L337" s="473"/>
      <c r="M337" s="103"/>
      <c r="N337" s="234"/>
    </row>
    <row r="338" spans="1:14" s="13" customFormat="1" ht="13.9" customHeight="1" x14ac:dyDescent="0.3">
      <c r="A338" s="173"/>
      <c r="B338" s="298"/>
      <c r="C338" s="457"/>
      <c r="D338" s="902"/>
      <c r="E338" s="230"/>
      <c r="F338" s="99"/>
      <c r="G338" s="184"/>
      <c r="H338" s="110"/>
      <c r="I338" s="100">
        <f t="shared" si="32"/>
        <v>0</v>
      </c>
      <c r="J338" s="100">
        <f t="shared" si="30"/>
        <v>0</v>
      </c>
      <c r="K338" s="259"/>
      <c r="L338" s="473"/>
      <c r="M338" s="103"/>
      <c r="N338" s="234"/>
    </row>
    <row r="339" spans="1:14" s="13" customFormat="1" ht="12.75" customHeight="1" x14ac:dyDescent="0.3">
      <c r="A339" s="173"/>
      <c r="B339" s="298"/>
      <c r="C339" s="457"/>
      <c r="D339" s="902"/>
      <c r="E339" s="99"/>
      <c r="F339" s="99"/>
      <c r="G339" s="100"/>
      <c r="H339" s="110"/>
      <c r="I339" s="100">
        <f t="shared" si="32"/>
        <v>0</v>
      </c>
      <c r="J339" s="100">
        <f t="shared" si="30"/>
        <v>0</v>
      </c>
      <c r="K339" s="259"/>
      <c r="L339" s="473"/>
      <c r="M339" s="103"/>
      <c r="N339" s="242"/>
    </row>
    <row r="340" spans="1:14" s="13" customFormat="1" ht="17.25" customHeight="1" x14ac:dyDescent="0.3">
      <c r="A340" s="173"/>
      <c r="B340" s="298"/>
      <c r="C340" s="457"/>
      <c r="D340" s="899"/>
      <c r="E340" s="99"/>
      <c r="F340" s="99"/>
      <c r="G340" s="100"/>
      <c r="H340" s="110"/>
      <c r="I340" s="100">
        <f t="shared" si="32"/>
        <v>0</v>
      </c>
      <c r="J340" s="100">
        <f t="shared" si="30"/>
        <v>0</v>
      </c>
      <c r="K340" s="259"/>
      <c r="L340" s="473"/>
      <c r="M340" s="103"/>
      <c r="N340" s="242"/>
    </row>
    <row r="341" spans="1:14" s="13" customFormat="1" ht="18.75" customHeight="1" x14ac:dyDescent="0.3">
      <c r="A341" s="173"/>
      <c r="B341" s="298"/>
      <c r="C341" s="457"/>
      <c r="D341" s="902"/>
      <c r="E341" s="230"/>
      <c r="F341" s="230"/>
      <c r="G341" s="100"/>
      <c r="H341" s="110"/>
      <c r="I341" s="100">
        <f t="shared" si="32"/>
        <v>0</v>
      </c>
      <c r="J341" s="100">
        <f t="shared" si="30"/>
        <v>0</v>
      </c>
      <c r="K341" s="259"/>
      <c r="L341" s="473"/>
      <c r="M341" s="103"/>
      <c r="N341" s="242"/>
    </row>
    <row r="342" spans="1:14" s="13" customFormat="1" ht="15.75" customHeight="1" x14ac:dyDescent="0.3">
      <c r="A342" s="173"/>
      <c r="B342" s="298"/>
      <c r="C342" s="457"/>
      <c r="D342" s="902"/>
      <c r="E342" s="230"/>
      <c r="F342" s="99"/>
      <c r="G342" s="100"/>
      <c r="H342" s="110"/>
      <c r="I342" s="100">
        <f t="shared" si="32"/>
        <v>0</v>
      </c>
      <c r="J342" s="100">
        <f t="shared" si="30"/>
        <v>0</v>
      </c>
      <c r="K342" s="259"/>
      <c r="L342" s="473"/>
      <c r="M342" s="103"/>
      <c r="N342" s="242"/>
    </row>
    <row r="343" spans="1:14" s="13" customFormat="1" ht="27" customHeight="1" x14ac:dyDescent="0.3">
      <c r="A343" s="173"/>
      <c r="B343" s="298"/>
      <c r="C343" s="457"/>
      <c r="D343" s="902"/>
      <c r="E343" s="230"/>
      <c r="F343" s="230"/>
      <c r="G343" s="100"/>
      <c r="H343" s="110"/>
      <c r="I343" s="100">
        <f t="shared" si="32"/>
        <v>0</v>
      </c>
      <c r="J343" s="100">
        <f t="shared" si="30"/>
        <v>0</v>
      </c>
      <c r="K343" s="259"/>
      <c r="L343" s="473"/>
      <c r="M343" s="248"/>
      <c r="N343" s="242"/>
    </row>
    <row r="344" spans="1:14" s="13" customFormat="1" ht="23.25" customHeight="1" x14ac:dyDescent="0.3">
      <c r="A344" s="173"/>
      <c r="B344" s="298"/>
      <c r="C344" s="457"/>
      <c r="D344" s="902"/>
      <c r="E344" s="230"/>
      <c r="F344" s="230"/>
      <c r="G344" s="100"/>
      <c r="H344" s="110"/>
      <c r="I344" s="100">
        <f t="shared" si="32"/>
        <v>0</v>
      </c>
      <c r="J344" s="100">
        <f t="shared" si="30"/>
        <v>0</v>
      </c>
      <c r="K344" s="259"/>
      <c r="L344" s="473"/>
      <c r="M344" s="235"/>
      <c r="N344" s="242"/>
    </row>
    <row r="345" spans="1:14" s="13" customFormat="1" ht="23.25" customHeight="1" x14ac:dyDescent="0.3">
      <c r="A345" s="173"/>
      <c r="B345" s="298"/>
      <c r="C345" s="457"/>
      <c r="D345" s="902"/>
      <c r="E345" s="230"/>
      <c r="F345" s="230"/>
      <c r="G345" s="100"/>
      <c r="H345" s="110"/>
      <c r="I345" s="100">
        <f t="shared" si="32"/>
        <v>0</v>
      </c>
      <c r="J345" s="100">
        <f t="shared" si="30"/>
        <v>0</v>
      </c>
      <c r="K345" s="259"/>
      <c r="L345" s="473"/>
      <c r="M345" s="235"/>
      <c r="N345" s="242"/>
    </row>
    <row r="346" spans="1:14" s="13" customFormat="1" ht="21" customHeight="1" x14ac:dyDescent="0.3">
      <c r="A346" s="173"/>
      <c r="B346" s="298"/>
      <c r="C346" s="457"/>
      <c r="D346" s="902"/>
      <c r="E346" s="230"/>
      <c r="F346" s="230"/>
      <c r="G346" s="100"/>
      <c r="H346" s="110"/>
      <c r="I346" s="100">
        <v>0</v>
      </c>
      <c r="J346" s="100">
        <f t="shared" si="30"/>
        <v>0</v>
      </c>
      <c r="K346" s="259"/>
      <c r="L346" s="473"/>
      <c r="M346" s="235"/>
      <c r="N346" s="242"/>
    </row>
    <row r="347" spans="1:14" s="13" customFormat="1" ht="17.25" customHeight="1" x14ac:dyDescent="0.3">
      <c r="A347" s="173"/>
      <c r="B347" s="298"/>
      <c r="C347" s="457"/>
      <c r="D347" s="899"/>
      <c r="E347" s="99"/>
      <c r="F347" s="99"/>
      <c r="G347" s="100"/>
      <c r="H347" s="110"/>
      <c r="I347" s="100">
        <f>H347*0.2</f>
        <v>0</v>
      </c>
      <c r="J347" s="100">
        <f t="shared" si="30"/>
        <v>0</v>
      </c>
      <c r="K347" s="259"/>
      <c r="L347" s="473"/>
      <c r="M347" s="235"/>
      <c r="N347" s="242"/>
    </row>
    <row r="348" spans="1:14" s="13" customFormat="1" ht="17.25" customHeight="1" x14ac:dyDescent="0.3">
      <c r="A348" s="173"/>
      <c r="B348" s="298"/>
      <c r="C348" s="457"/>
      <c r="D348" s="892"/>
      <c r="E348" s="230"/>
      <c r="F348" s="230"/>
      <c r="G348" s="100"/>
      <c r="H348" s="110"/>
      <c r="I348" s="100">
        <f>H348*0.2</f>
        <v>0</v>
      </c>
      <c r="J348" s="100">
        <f t="shared" si="30"/>
        <v>0</v>
      </c>
      <c r="K348" s="259"/>
      <c r="L348" s="473"/>
      <c r="M348" s="103"/>
      <c r="N348" s="242"/>
    </row>
    <row r="349" spans="1:14" s="13" customFormat="1" ht="15" customHeight="1" x14ac:dyDescent="0.3">
      <c r="A349" s="173"/>
      <c r="B349" s="457"/>
      <c r="C349" s="457"/>
      <c r="D349" s="892"/>
      <c r="E349" s="230"/>
      <c r="F349" s="230"/>
      <c r="G349" s="553"/>
      <c r="H349" s="110"/>
      <c r="I349" s="555">
        <v>0</v>
      </c>
      <c r="J349" s="100">
        <f t="shared" si="30"/>
        <v>0</v>
      </c>
      <c r="K349" s="556"/>
      <c r="L349" s="473"/>
      <c r="M349" s="558"/>
      <c r="N349" s="242"/>
    </row>
    <row r="350" spans="1:14" s="13" customFormat="1" ht="17.25" customHeight="1" x14ac:dyDescent="0.3">
      <c r="A350" s="173"/>
      <c r="B350" s="298"/>
      <c r="C350" s="457"/>
      <c r="D350" s="892"/>
      <c r="E350" s="230"/>
      <c r="F350" s="230"/>
      <c r="G350" s="100"/>
      <c r="H350" s="110"/>
      <c r="I350" s="100">
        <f t="shared" ref="I350:I365" si="33">H350*0.2</f>
        <v>0</v>
      </c>
      <c r="J350" s="100">
        <f t="shared" si="30"/>
        <v>0</v>
      </c>
      <c r="K350" s="259"/>
      <c r="L350" s="473"/>
      <c r="M350" s="103"/>
      <c r="N350" s="242"/>
    </row>
    <row r="351" spans="1:14" s="13" customFormat="1" ht="14.25" customHeight="1" x14ac:dyDescent="0.2">
      <c r="A351" s="173"/>
      <c r="B351" s="298"/>
      <c r="C351" s="457"/>
      <c r="D351" s="910"/>
      <c r="E351" s="230"/>
      <c r="F351" s="230"/>
      <c r="G351" s="100"/>
      <c r="H351" s="110"/>
      <c r="I351" s="100">
        <f t="shared" si="33"/>
        <v>0</v>
      </c>
      <c r="J351" s="100">
        <f t="shared" si="30"/>
        <v>0</v>
      </c>
      <c r="K351" s="259"/>
      <c r="L351" s="473"/>
      <c r="M351" s="103"/>
      <c r="N351" s="242"/>
    </row>
    <row r="352" spans="1:14" customFormat="1" ht="16.5" x14ac:dyDescent="0.3">
      <c r="A352" s="173"/>
      <c r="B352" s="298"/>
      <c r="C352" s="457"/>
      <c r="D352" s="892"/>
      <c r="E352" s="230"/>
      <c r="F352" s="230"/>
      <c r="G352" s="100"/>
      <c r="H352" s="110"/>
      <c r="I352" s="100">
        <f t="shared" si="33"/>
        <v>0</v>
      </c>
      <c r="J352" s="100">
        <f t="shared" si="30"/>
        <v>0</v>
      </c>
      <c r="K352" s="259"/>
      <c r="L352" s="473"/>
      <c r="M352" s="103"/>
      <c r="N352" s="242"/>
    </row>
    <row r="353" spans="1:14" customFormat="1" ht="16.5" x14ac:dyDescent="0.3">
      <c r="A353" s="173"/>
      <c r="B353" s="173"/>
      <c r="C353" s="457"/>
      <c r="D353" s="892"/>
      <c r="E353" s="230"/>
      <c r="F353" s="230"/>
      <c r="G353" s="100"/>
      <c r="H353" s="110"/>
      <c r="I353" s="100">
        <f t="shared" si="33"/>
        <v>0</v>
      </c>
      <c r="J353" s="100">
        <f t="shared" si="30"/>
        <v>0</v>
      </c>
      <c r="K353" s="494"/>
      <c r="L353" s="473"/>
      <c r="M353" s="103"/>
      <c r="N353" s="242"/>
    </row>
    <row r="354" spans="1:14" s="13" customFormat="1" ht="13.9" customHeight="1" x14ac:dyDescent="0.3">
      <c r="A354" s="173"/>
      <c r="B354" s="298"/>
      <c r="C354" s="457"/>
      <c r="D354" s="892"/>
      <c r="E354" s="230"/>
      <c r="F354" s="230"/>
      <c r="G354" s="100"/>
      <c r="H354" s="110"/>
      <c r="I354" s="100">
        <f t="shared" si="33"/>
        <v>0</v>
      </c>
      <c r="J354" s="100">
        <f t="shared" si="30"/>
        <v>0</v>
      </c>
      <c r="K354" s="494"/>
      <c r="L354" s="473"/>
      <c r="M354" s="103"/>
      <c r="N354" s="242"/>
    </row>
    <row r="355" spans="1:14" s="13" customFormat="1" ht="21.75" customHeight="1" x14ac:dyDescent="0.3">
      <c r="A355" s="173"/>
      <c r="B355" s="537"/>
      <c r="C355" s="457"/>
      <c r="D355" s="892"/>
      <c r="E355" s="230"/>
      <c r="F355" s="230"/>
      <c r="G355" s="100"/>
      <c r="H355" s="110"/>
      <c r="I355" s="100">
        <f t="shared" si="33"/>
        <v>0</v>
      </c>
      <c r="J355" s="100">
        <f t="shared" si="30"/>
        <v>0</v>
      </c>
      <c r="K355" s="259"/>
      <c r="L355" s="473"/>
      <c r="M355" s="103"/>
      <c r="N355" s="242"/>
    </row>
    <row r="356" spans="1:14" s="13" customFormat="1" ht="27.75" customHeight="1" x14ac:dyDescent="0.3">
      <c r="A356" s="173"/>
      <c r="B356" s="537"/>
      <c r="C356" s="457"/>
      <c r="D356" s="892"/>
      <c r="E356" s="230"/>
      <c r="F356" s="230"/>
      <c r="G356" s="507"/>
      <c r="H356" s="110"/>
      <c r="I356" s="100">
        <f t="shared" si="33"/>
        <v>0</v>
      </c>
      <c r="J356" s="100">
        <f t="shared" si="30"/>
        <v>0</v>
      </c>
      <c r="K356" s="259"/>
      <c r="L356" s="473"/>
      <c r="M356" s="271"/>
      <c r="N356" s="242"/>
    </row>
    <row r="357" spans="1:14" s="13" customFormat="1" ht="22.5" customHeight="1" x14ac:dyDescent="0.3">
      <c r="A357" s="173"/>
      <c r="B357" s="537"/>
      <c r="C357" s="457"/>
      <c r="D357" s="892"/>
      <c r="E357" s="230"/>
      <c r="F357" s="230"/>
      <c r="G357" s="100"/>
      <c r="H357" s="110"/>
      <c r="I357" s="100">
        <f t="shared" si="33"/>
        <v>0</v>
      </c>
      <c r="J357" s="100">
        <f t="shared" si="30"/>
        <v>0</v>
      </c>
      <c r="K357" s="259"/>
      <c r="L357" s="473"/>
      <c r="M357" s="103"/>
      <c r="N357" s="242"/>
    </row>
    <row r="358" spans="1:14" s="13" customFormat="1" ht="25.5" customHeight="1" x14ac:dyDescent="0.2">
      <c r="A358" s="173"/>
      <c r="B358" s="457"/>
      <c r="C358" s="457"/>
      <c r="D358" s="892"/>
      <c r="E358" s="230"/>
      <c r="F358" s="230"/>
      <c r="G358" s="100"/>
      <c r="H358" s="110"/>
      <c r="I358" s="100">
        <f t="shared" si="33"/>
        <v>0</v>
      </c>
      <c r="J358" s="100">
        <f t="shared" si="30"/>
        <v>0</v>
      </c>
      <c r="K358" s="259"/>
      <c r="L358" s="473"/>
      <c r="M358" s="130"/>
      <c r="N358" s="242"/>
    </row>
    <row r="359" spans="1:14" s="13" customFormat="1" ht="22.5" customHeight="1" x14ac:dyDescent="0.3">
      <c r="A359" s="173"/>
      <c r="B359" s="457"/>
      <c r="C359" s="457"/>
      <c r="D359" s="892"/>
      <c r="E359" s="230"/>
      <c r="F359" s="230"/>
      <c r="G359" s="100"/>
      <c r="H359" s="110"/>
      <c r="I359" s="100">
        <f t="shared" si="33"/>
        <v>0</v>
      </c>
      <c r="J359" s="100">
        <f t="shared" si="30"/>
        <v>0</v>
      </c>
      <c r="K359" s="489"/>
      <c r="L359" s="473"/>
      <c r="M359" s="103"/>
      <c r="N359" s="242"/>
    </row>
    <row r="360" spans="1:14" s="13" customFormat="1" ht="24.75" customHeight="1" x14ac:dyDescent="0.3">
      <c r="A360" s="173"/>
      <c r="B360" s="457"/>
      <c r="C360" s="457"/>
      <c r="D360" s="892"/>
      <c r="E360" s="230"/>
      <c r="F360" s="230"/>
      <c r="G360" s="100"/>
      <c r="H360" s="110"/>
      <c r="I360" s="100">
        <f t="shared" si="33"/>
        <v>0</v>
      </c>
      <c r="J360" s="100">
        <f t="shared" si="30"/>
        <v>0</v>
      </c>
      <c r="K360" s="259"/>
      <c r="L360" s="473"/>
      <c r="M360" s="103"/>
      <c r="N360" s="242"/>
    </row>
    <row r="361" spans="1:14" s="13" customFormat="1" ht="17.25" customHeight="1" x14ac:dyDescent="0.2">
      <c r="A361" s="173"/>
      <c r="B361" s="457"/>
      <c r="C361" s="457"/>
      <c r="D361" s="892"/>
      <c r="E361" s="230"/>
      <c r="F361" s="230"/>
      <c r="G361" s="100"/>
      <c r="H361" s="110"/>
      <c r="I361" s="100">
        <f t="shared" si="33"/>
        <v>0</v>
      </c>
      <c r="J361" s="100">
        <f t="shared" si="30"/>
        <v>0</v>
      </c>
      <c r="K361" s="489"/>
      <c r="L361" s="473"/>
      <c r="M361" s="267"/>
      <c r="N361" s="242"/>
    </row>
    <row r="362" spans="1:14" s="13" customFormat="1" ht="26.25" customHeight="1" x14ac:dyDescent="0.2">
      <c r="A362" s="173"/>
      <c r="B362" s="457"/>
      <c r="C362" s="457"/>
      <c r="D362" s="892"/>
      <c r="E362" s="230"/>
      <c r="F362" s="230"/>
      <c r="G362" s="255"/>
      <c r="H362" s="110"/>
      <c r="I362" s="100">
        <f t="shared" si="33"/>
        <v>0</v>
      </c>
      <c r="J362" s="100">
        <f t="shared" si="30"/>
        <v>0</v>
      </c>
      <c r="K362" s="489"/>
      <c r="L362" s="473"/>
      <c r="M362" s="267"/>
      <c r="N362" s="242"/>
    </row>
    <row r="363" spans="1:14" s="13" customFormat="1" ht="25.5" customHeight="1" x14ac:dyDescent="0.3">
      <c r="A363" s="173"/>
      <c r="B363" s="457"/>
      <c r="C363" s="457"/>
      <c r="D363" s="892"/>
      <c r="E363" s="230"/>
      <c r="F363" s="230"/>
      <c r="G363" s="100"/>
      <c r="H363" s="110"/>
      <c r="I363" s="100">
        <f t="shared" si="33"/>
        <v>0</v>
      </c>
      <c r="J363" s="100">
        <f t="shared" si="30"/>
        <v>0</v>
      </c>
      <c r="K363" s="489"/>
      <c r="L363" s="473"/>
      <c r="M363" s="235"/>
      <c r="N363" s="242"/>
    </row>
    <row r="364" spans="1:14" s="13" customFormat="1" ht="17.25" customHeight="1" x14ac:dyDescent="0.2">
      <c r="A364" s="173"/>
      <c r="B364" s="457"/>
      <c r="C364" s="457"/>
      <c r="D364" s="892"/>
      <c r="E364" s="230"/>
      <c r="F364" s="230"/>
      <c r="G364" s="255"/>
      <c r="H364" s="110"/>
      <c r="I364" s="100">
        <f t="shared" si="33"/>
        <v>0</v>
      </c>
      <c r="J364" s="100">
        <f t="shared" si="30"/>
        <v>0</v>
      </c>
      <c r="K364" s="259"/>
      <c r="L364" s="473"/>
      <c r="M364" s="267"/>
      <c r="N364" s="242"/>
    </row>
    <row r="365" spans="1:14" s="13" customFormat="1" ht="23.25" customHeight="1" x14ac:dyDescent="0.3">
      <c r="A365" s="173"/>
      <c r="B365" s="457"/>
      <c r="C365" s="457"/>
      <c r="D365" s="892"/>
      <c r="E365" s="230"/>
      <c r="F365" s="230"/>
      <c r="G365" s="100"/>
      <c r="H365" s="110"/>
      <c r="I365" s="100">
        <f t="shared" si="33"/>
        <v>0</v>
      </c>
      <c r="J365" s="100">
        <f t="shared" si="30"/>
        <v>0</v>
      </c>
      <c r="K365" s="259"/>
      <c r="L365" s="473"/>
      <c r="M365" s="103"/>
      <c r="N365" s="242"/>
    </row>
    <row r="366" spans="1:14" s="13" customFormat="1" ht="24" customHeight="1" x14ac:dyDescent="0.3">
      <c r="A366" s="173"/>
      <c r="B366" s="457"/>
      <c r="C366" s="457"/>
      <c r="D366" s="892"/>
      <c r="E366" s="230"/>
      <c r="F366" s="230"/>
      <c r="G366" s="100"/>
      <c r="H366" s="110"/>
      <c r="I366" s="100">
        <f>H366*0.2</f>
        <v>0</v>
      </c>
      <c r="J366" s="100">
        <f t="shared" si="30"/>
        <v>0</v>
      </c>
      <c r="K366" s="560"/>
      <c r="L366" s="473"/>
      <c r="M366" s="103"/>
      <c r="N366" s="242"/>
    </row>
    <row r="367" spans="1:14" s="13" customFormat="1" ht="24.75" customHeight="1" x14ac:dyDescent="0.3">
      <c r="A367" s="173"/>
      <c r="B367" s="457"/>
      <c r="C367" s="457"/>
      <c r="D367" s="892"/>
      <c r="E367" s="230"/>
      <c r="F367" s="230"/>
      <c r="G367" s="100"/>
      <c r="H367" s="110"/>
      <c r="I367" s="100">
        <v>0</v>
      </c>
      <c r="J367" s="100">
        <f t="shared" si="30"/>
        <v>0</v>
      </c>
      <c r="K367" s="489"/>
      <c r="L367" s="473"/>
      <c r="M367" s="103"/>
      <c r="N367" s="242"/>
    </row>
    <row r="368" spans="1:14" s="13" customFormat="1" ht="21.75" customHeight="1" x14ac:dyDescent="0.3">
      <c r="A368" s="173"/>
      <c r="B368" s="457"/>
      <c r="C368" s="457"/>
      <c r="D368" s="892"/>
      <c r="E368" s="230"/>
      <c r="F368" s="230"/>
      <c r="G368" s="100"/>
      <c r="H368" s="110"/>
      <c r="I368" s="100">
        <v>0</v>
      </c>
      <c r="J368" s="100">
        <f t="shared" ref="J368:J398" si="34">H368+I368</f>
        <v>0</v>
      </c>
      <c r="K368" s="489"/>
      <c r="L368" s="473"/>
      <c r="M368" s="235"/>
      <c r="N368" s="242"/>
    </row>
    <row r="369" spans="1:14" s="13" customFormat="1" ht="20.25" customHeight="1" x14ac:dyDescent="0.3">
      <c r="A369" s="173"/>
      <c r="B369" s="457"/>
      <c r="C369" s="457"/>
      <c r="D369" s="892"/>
      <c r="E369" s="230"/>
      <c r="F369" s="230"/>
      <c r="G369" s="100"/>
      <c r="H369" s="110"/>
      <c r="I369" s="100">
        <f>H369*0.2</f>
        <v>0</v>
      </c>
      <c r="J369" s="100">
        <f t="shared" si="34"/>
        <v>0</v>
      </c>
      <c r="K369" s="489"/>
      <c r="L369" s="473"/>
      <c r="M369" s="540"/>
      <c r="N369" s="242"/>
    </row>
    <row r="370" spans="1:14" s="13" customFormat="1" ht="18" customHeight="1" x14ac:dyDescent="0.3">
      <c r="A370" s="870"/>
      <c r="B370" s="538"/>
      <c r="C370" s="457"/>
      <c r="D370" s="912"/>
      <c r="E370" s="230"/>
      <c r="F370" s="230"/>
      <c r="G370" s="532"/>
      <c r="H370" s="110">
        <f>G369-H369</f>
        <v>0</v>
      </c>
      <c r="I370" s="529">
        <f>H370*0.2</f>
        <v>0</v>
      </c>
      <c r="J370" s="529">
        <f t="shared" si="34"/>
        <v>0</v>
      </c>
      <c r="K370" s="539"/>
      <c r="L370" s="473"/>
      <c r="M370" s="540"/>
      <c r="N370" s="531"/>
    </row>
    <row r="371" spans="1:14" s="13" customFormat="1" ht="18" customHeight="1" x14ac:dyDescent="0.3">
      <c r="A371" s="403"/>
      <c r="B371" s="537"/>
      <c r="C371" s="457"/>
      <c r="D371" s="892"/>
      <c r="E371" s="230"/>
      <c r="F371" s="230"/>
      <c r="G371" s="554"/>
      <c r="H371" s="110"/>
      <c r="I371" s="509">
        <f>H371*0.2</f>
        <v>0</v>
      </c>
      <c r="J371" s="100">
        <f t="shared" si="34"/>
        <v>0</v>
      </c>
      <c r="K371" s="541"/>
      <c r="L371" s="473"/>
      <c r="M371" s="272"/>
      <c r="N371" s="242"/>
    </row>
    <row r="372" spans="1:14" s="13" customFormat="1" ht="21" customHeight="1" x14ac:dyDescent="0.3">
      <c r="A372" s="173"/>
      <c r="B372" s="457"/>
      <c r="C372" s="457"/>
      <c r="D372" s="892"/>
      <c r="E372" s="230"/>
      <c r="F372" s="230"/>
      <c r="G372" s="100"/>
      <c r="H372" s="110"/>
      <c r="I372" s="100">
        <f>H372*0.2</f>
        <v>0</v>
      </c>
      <c r="J372" s="100">
        <f t="shared" si="34"/>
        <v>0</v>
      </c>
      <c r="K372" s="489"/>
      <c r="L372" s="473"/>
      <c r="M372" s="248"/>
      <c r="N372" s="242"/>
    </row>
    <row r="373" spans="1:14" s="13" customFormat="1" ht="13.9" customHeight="1" x14ac:dyDescent="0.3">
      <c r="A373" s="173"/>
      <c r="B373" s="457"/>
      <c r="C373" s="457"/>
      <c r="D373" s="892"/>
      <c r="E373" s="230"/>
      <c r="F373" s="230"/>
      <c r="G373" s="184"/>
      <c r="H373" s="110"/>
      <c r="I373" s="100">
        <f>H373*0.2</f>
        <v>0</v>
      </c>
      <c r="J373" s="100">
        <f t="shared" si="34"/>
        <v>0</v>
      </c>
      <c r="K373" s="489"/>
      <c r="L373" s="473"/>
      <c r="M373" s="248"/>
      <c r="N373" s="234"/>
    </row>
    <row r="374" spans="1:14" s="13" customFormat="1" ht="16.5" customHeight="1" x14ac:dyDescent="0.3">
      <c r="A374" s="173"/>
      <c r="B374" s="173"/>
      <c r="C374" s="457"/>
      <c r="D374" s="913"/>
      <c r="E374" s="24"/>
      <c r="F374" s="230"/>
      <c r="G374" s="25"/>
      <c r="H374" s="110"/>
      <c r="I374" s="41">
        <v>0</v>
      </c>
      <c r="J374" s="41">
        <f t="shared" si="34"/>
        <v>0</v>
      </c>
      <c r="K374" s="489"/>
      <c r="L374" s="473"/>
      <c r="M374" s="248"/>
      <c r="N374" s="498"/>
    </row>
    <row r="375" spans="1:14" s="13" customFormat="1" ht="21" customHeight="1" x14ac:dyDescent="0.3">
      <c r="A375" s="173"/>
      <c r="B375" s="457"/>
      <c r="C375" s="457"/>
      <c r="D375" s="892"/>
      <c r="E375" s="230"/>
      <c r="F375" s="230"/>
      <c r="G375" s="184"/>
      <c r="H375" s="110"/>
      <c r="I375" s="100">
        <f t="shared" ref="I375:I380" si="35">H375*0.2</f>
        <v>0</v>
      </c>
      <c r="J375" s="100">
        <f t="shared" si="34"/>
        <v>0</v>
      </c>
      <c r="K375" s="489"/>
      <c r="L375" s="473"/>
      <c r="M375" s="248"/>
      <c r="N375" s="234"/>
    </row>
    <row r="376" spans="1:14" s="13" customFormat="1" ht="18.75" customHeight="1" x14ac:dyDescent="0.3">
      <c r="A376" s="173"/>
      <c r="B376" s="457"/>
      <c r="C376" s="457"/>
      <c r="D376" s="892"/>
      <c r="E376" s="230"/>
      <c r="F376" s="230"/>
      <c r="G376" s="100"/>
      <c r="H376" s="110"/>
      <c r="I376" s="100">
        <f t="shared" si="35"/>
        <v>0</v>
      </c>
      <c r="J376" s="100">
        <f t="shared" si="34"/>
        <v>0</v>
      </c>
      <c r="K376" s="489"/>
      <c r="L376" s="473"/>
      <c r="M376" s="248"/>
      <c r="N376" s="234"/>
    </row>
    <row r="377" spans="1:14" s="13" customFormat="1" ht="23.25" customHeight="1" x14ac:dyDescent="0.3">
      <c r="A377" s="173"/>
      <c r="B377" s="457"/>
      <c r="C377" s="457"/>
      <c r="D377" s="892"/>
      <c r="E377" s="230"/>
      <c r="F377" s="230"/>
      <c r="G377" s="247"/>
      <c r="H377" s="110"/>
      <c r="I377" s="100">
        <f t="shared" si="35"/>
        <v>0</v>
      </c>
      <c r="J377" s="100">
        <f t="shared" si="34"/>
        <v>0</v>
      </c>
      <c r="K377" s="489"/>
      <c r="L377" s="473"/>
      <c r="M377" s="248"/>
      <c r="N377" s="242"/>
    </row>
    <row r="378" spans="1:14" s="13" customFormat="1" ht="23.25" customHeight="1" x14ac:dyDescent="0.2">
      <c r="A378" s="173"/>
      <c r="B378" s="537"/>
      <c r="C378" s="457"/>
      <c r="D378" s="892"/>
      <c r="E378" s="230"/>
      <c r="F378" s="230"/>
      <c r="G378" s="552"/>
      <c r="H378" s="110"/>
      <c r="I378" s="509">
        <f t="shared" si="35"/>
        <v>0</v>
      </c>
      <c r="J378" s="100">
        <f t="shared" si="34"/>
        <v>0</v>
      </c>
      <c r="K378" s="489"/>
      <c r="L378" s="473"/>
      <c r="M378" s="103"/>
      <c r="N378" s="242"/>
    </row>
    <row r="379" spans="1:14" s="13" customFormat="1" ht="20.25" customHeight="1" x14ac:dyDescent="0.3">
      <c r="A379" s="173"/>
      <c r="B379" s="457"/>
      <c r="C379" s="457"/>
      <c r="D379" s="892"/>
      <c r="E379" s="230"/>
      <c r="F379" s="230"/>
      <c r="G379" s="100"/>
      <c r="H379" s="110"/>
      <c r="I379" s="100">
        <f t="shared" si="35"/>
        <v>0</v>
      </c>
      <c r="J379" s="100">
        <f t="shared" si="34"/>
        <v>0</v>
      </c>
      <c r="K379" s="489"/>
      <c r="L379" s="473"/>
      <c r="M379" s="217"/>
      <c r="N379" s="242"/>
    </row>
    <row r="380" spans="1:14" s="13" customFormat="1" ht="22.5" customHeight="1" x14ac:dyDescent="0.3">
      <c r="A380" s="173"/>
      <c r="B380" s="457"/>
      <c r="C380" s="457"/>
      <c r="D380" s="892"/>
      <c r="E380" s="230"/>
      <c r="F380" s="230"/>
      <c r="G380" s="189"/>
      <c r="H380" s="110"/>
      <c r="I380" s="100">
        <f t="shared" si="35"/>
        <v>0</v>
      </c>
      <c r="J380" s="100">
        <f t="shared" si="34"/>
        <v>0</v>
      </c>
      <c r="K380" s="489"/>
      <c r="L380" s="473"/>
      <c r="M380" s="248"/>
      <c r="N380" s="242"/>
    </row>
    <row r="381" spans="1:14" s="13" customFormat="1" ht="18.75" customHeight="1" x14ac:dyDescent="0.3">
      <c r="A381" s="173"/>
      <c r="B381" s="457"/>
      <c r="C381" s="457"/>
      <c r="D381" s="892"/>
      <c r="E381" s="230"/>
      <c r="F381" s="230"/>
      <c r="G381" s="189"/>
      <c r="H381" s="110"/>
      <c r="I381" s="100">
        <v>0</v>
      </c>
      <c r="J381" s="100">
        <f t="shared" si="34"/>
        <v>0</v>
      </c>
      <c r="K381" s="489"/>
      <c r="L381" s="473"/>
      <c r="M381" s="248"/>
      <c r="N381" s="242"/>
    </row>
    <row r="382" spans="1:14" s="13" customFormat="1" ht="26.25" customHeight="1" x14ac:dyDescent="0.3">
      <c r="A382" s="173"/>
      <c r="B382" s="457"/>
      <c r="C382" s="457"/>
      <c r="D382" s="892"/>
      <c r="E382" s="230"/>
      <c r="F382" s="230"/>
      <c r="G382" s="100"/>
      <c r="H382" s="110"/>
      <c r="I382" s="100">
        <v>0</v>
      </c>
      <c r="J382" s="100">
        <f t="shared" si="34"/>
        <v>0</v>
      </c>
      <c r="K382" s="259"/>
      <c r="L382" s="473"/>
      <c r="M382" s="268"/>
      <c r="N382" s="242"/>
    </row>
    <row r="383" spans="1:14" s="13" customFormat="1" ht="25.5" customHeight="1" x14ac:dyDescent="0.3">
      <c r="A383" s="173"/>
      <c r="B383" s="457"/>
      <c r="C383" s="457"/>
      <c r="D383" s="892"/>
      <c r="E383" s="230"/>
      <c r="F383" s="230"/>
      <c r="G383" s="100"/>
      <c r="H383" s="110"/>
      <c r="I383" s="100">
        <v>0</v>
      </c>
      <c r="J383" s="100">
        <f t="shared" si="34"/>
        <v>0</v>
      </c>
      <c r="K383" s="489"/>
      <c r="L383" s="473"/>
      <c r="M383" s="242"/>
      <c r="N383" s="242"/>
    </row>
    <row r="384" spans="1:14" s="35" customFormat="1" ht="21" customHeight="1" x14ac:dyDescent="0.3">
      <c r="A384" s="173"/>
      <c r="B384" s="457"/>
      <c r="C384" s="457"/>
      <c r="D384" s="892"/>
      <c r="E384" s="230"/>
      <c r="F384" s="230"/>
      <c r="G384" s="100"/>
      <c r="H384" s="110"/>
      <c r="I384" s="100">
        <v>0</v>
      </c>
      <c r="J384" s="100">
        <f t="shared" si="34"/>
        <v>0</v>
      </c>
      <c r="K384" s="489"/>
      <c r="L384" s="473"/>
      <c r="M384" s="242"/>
      <c r="N384" s="242"/>
    </row>
    <row r="385" spans="1:14" s="35" customFormat="1" ht="24" customHeight="1" x14ac:dyDescent="0.3">
      <c r="A385" s="173"/>
      <c r="B385" s="173"/>
      <c r="C385" s="457"/>
      <c r="D385" s="892"/>
      <c r="E385" s="230"/>
      <c r="F385" s="230"/>
      <c r="G385" s="25"/>
      <c r="H385" s="110"/>
      <c r="I385" s="41">
        <f>(H385*20)/100</f>
        <v>0</v>
      </c>
      <c r="J385" s="41">
        <f t="shared" si="34"/>
        <v>0</v>
      </c>
      <c r="K385" s="489"/>
      <c r="L385" s="473"/>
      <c r="M385" s="542"/>
      <c r="N385" s="536"/>
    </row>
    <row r="386" spans="1:14" s="35" customFormat="1" ht="13.9" customHeight="1" x14ac:dyDescent="0.3">
      <c r="A386" s="173"/>
      <c r="B386" s="457"/>
      <c r="C386" s="457"/>
      <c r="D386" s="892"/>
      <c r="E386" s="230"/>
      <c r="F386" s="230"/>
      <c r="G386" s="100"/>
      <c r="H386" s="110"/>
      <c r="I386" s="100">
        <f>H386*0.2</f>
        <v>0</v>
      </c>
      <c r="J386" s="100">
        <f t="shared" si="34"/>
        <v>0</v>
      </c>
      <c r="K386" s="489"/>
      <c r="L386" s="473"/>
      <c r="M386" s="242"/>
      <c r="N386" s="242"/>
    </row>
    <row r="387" spans="1:14" s="35" customFormat="1" ht="24.75" customHeight="1" x14ac:dyDescent="0.3">
      <c r="A387" s="173"/>
      <c r="B387" s="457"/>
      <c r="C387" s="457"/>
      <c r="D387" s="892"/>
      <c r="E387" s="230"/>
      <c r="F387" s="230"/>
      <c r="G387" s="100"/>
      <c r="H387" s="110"/>
      <c r="I387" s="100">
        <f t="shared" ref="I387:I393" si="36">H387*0.2</f>
        <v>0</v>
      </c>
      <c r="J387" s="100">
        <f t="shared" si="34"/>
        <v>0</v>
      </c>
      <c r="K387" s="489"/>
      <c r="L387" s="473"/>
      <c r="M387" s="242"/>
      <c r="N387" s="242"/>
    </row>
    <row r="388" spans="1:14" s="35" customFormat="1" ht="29.25" customHeight="1" x14ac:dyDescent="0.3">
      <c r="A388" s="173"/>
      <c r="B388" s="457"/>
      <c r="C388" s="457"/>
      <c r="D388" s="892"/>
      <c r="E388" s="230"/>
      <c r="F388" s="230"/>
      <c r="G388" s="184"/>
      <c r="H388" s="110"/>
      <c r="I388" s="100">
        <f t="shared" si="36"/>
        <v>0</v>
      </c>
      <c r="J388" s="100">
        <f t="shared" si="34"/>
        <v>0</v>
      </c>
      <c r="K388" s="489"/>
      <c r="L388" s="473"/>
      <c r="M388" s="248"/>
      <c r="N388" s="234"/>
    </row>
    <row r="389" spans="1:14" s="35" customFormat="1" ht="17.25" customHeight="1" x14ac:dyDescent="0.3">
      <c r="A389" s="173"/>
      <c r="B389" s="457"/>
      <c r="C389" s="457"/>
      <c r="D389" s="892"/>
      <c r="E389" s="230"/>
      <c r="F389" s="230"/>
      <c r="G389" s="100"/>
      <c r="H389" s="110"/>
      <c r="I389" s="100">
        <f t="shared" si="36"/>
        <v>0</v>
      </c>
      <c r="J389" s="100">
        <f t="shared" si="34"/>
        <v>0</v>
      </c>
      <c r="K389" s="489"/>
      <c r="L389" s="473"/>
      <c r="M389" s="248"/>
      <c r="N389" s="242"/>
    </row>
    <row r="390" spans="1:14" s="35" customFormat="1" ht="20.25" customHeight="1" x14ac:dyDescent="0.3">
      <c r="A390" s="173"/>
      <c r="B390" s="457"/>
      <c r="C390" s="457"/>
      <c r="D390" s="892"/>
      <c r="E390" s="230"/>
      <c r="F390" s="230"/>
      <c r="G390" s="104"/>
      <c r="H390" s="110"/>
      <c r="I390" s="100">
        <f t="shared" si="36"/>
        <v>0</v>
      </c>
      <c r="J390" s="100">
        <f t="shared" si="34"/>
        <v>0</v>
      </c>
      <c r="K390" s="489"/>
      <c r="L390" s="473"/>
      <c r="M390" s="103"/>
      <c r="N390" s="113"/>
    </row>
    <row r="391" spans="1:14" s="35" customFormat="1" ht="26.25" customHeight="1" x14ac:dyDescent="0.2">
      <c r="A391" s="173"/>
      <c r="B391" s="457"/>
      <c r="C391" s="457"/>
      <c r="D391" s="892"/>
      <c r="E391" s="230"/>
      <c r="F391" s="230"/>
      <c r="G391" s="106"/>
      <c r="H391" s="110"/>
      <c r="I391" s="100">
        <f t="shared" si="36"/>
        <v>0</v>
      </c>
      <c r="J391" s="100">
        <f t="shared" si="34"/>
        <v>0</v>
      </c>
      <c r="K391" s="489"/>
      <c r="L391" s="473"/>
      <c r="M391" s="103"/>
      <c r="N391" s="242"/>
    </row>
    <row r="392" spans="1:14" s="35" customFormat="1" ht="24" customHeight="1" x14ac:dyDescent="0.3">
      <c r="A392" s="173"/>
      <c r="B392" s="457"/>
      <c r="C392" s="457"/>
      <c r="D392" s="892"/>
      <c r="E392" s="230"/>
      <c r="F392" s="230"/>
      <c r="G392" s="100"/>
      <c r="H392" s="110"/>
      <c r="I392" s="100">
        <f t="shared" si="36"/>
        <v>0</v>
      </c>
      <c r="J392" s="100">
        <f t="shared" si="34"/>
        <v>0</v>
      </c>
      <c r="K392" s="489"/>
      <c r="L392" s="473"/>
      <c r="M392" s="103"/>
      <c r="N392" s="269"/>
    </row>
    <row r="393" spans="1:14" s="35" customFormat="1" ht="21" customHeight="1" x14ac:dyDescent="0.3">
      <c r="A393" s="173"/>
      <c r="B393" s="457"/>
      <c r="C393" s="457"/>
      <c r="D393" s="892"/>
      <c r="E393" s="230"/>
      <c r="F393" s="230"/>
      <c r="G393" s="100"/>
      <c r="H393" s="110"/>
      <c r="I393" s="100">
        <f t="shared" si="36"/>
        <v>0</v>
      </c>
      <c r="J393" s="100">
        <f t="shared" si="34"/>
        <v>0</v>
      </c>
      <c r="K393" s="489"/>
      <c r="L393" s="473"/>
      <c r="M393" s="103"/>
      <c r="N393" s="269"/>
    </row>
    <row r="394" spans="1:14" s="35" customFormat="1" ht="27" customHeight="1" x14ac:dyDescent="0.2">
      <c r="A394" s="173"/>
      <c r="B394" s="298"/>
      <c r="C394" s="457"/>
      <c r="D394" s="899"/>
      <c r="E394" s="99"/>
      <c r="F394" s="99"/>
      <c r="G394" s="199"/>
      <c r="H394" s="110"/>
      <c r="I394" s="100">
        <v>0</v>
      </c>
      <c r="J394" s="100">
        <f t="shared" si="34"/>
        <v>0</v>
      </c>
      <c r="K394" s="259"/>
      <c r="L394" s="473"/>
      <c r="M394" s="253"/>
      <c r="N394" s="259"/>
    </row>
    <row r="395" spans="1:14" s="35" customFormat="1" ht="23.25" customHeight="1" x14ac:dyDescent="0.2">
      <c r="A395" s="173"/>
      <c r="B395" s="298"/>
      <c r="C395" s="457"/>
      <c r="D395" s="899"/>
      <c r="E395" s="99"/>
      <c r="F395" s="99"/>
      <c r="G395" s="178"/>
      <c r="H395" s="110"/>
      <c r="I395" s="100">
        <v>0</v>
      </c>
      <c r="J395" s="100">
        <f t="shared" si="34"/>
        <v>0</v>
      </c>
      <c r="K395" s="490"/>
      <c r="L395" s="473"/>
      <c r="M395" s="253"/>
      <c r="N395" s="270"/>
    </row>
    <row r="396" spans="1:14" s="35" customFormat="1" ht="18.75" customHeight="1" x14ac:dyDescent="0.3">
      <c r="A396" s="173"/>
      <c r="B396" s="457"/>
      <c r="C396" s="457"/>
      <c r="D396" s="892"/>
      <c r="E396" s="230"/>
      <c r="F396" s="230"/>
      <c r="G396" s="100"/>
      <c r="H396" s="110"/>
      <c r="I396" s="100">
        <v>0</v>
      </c>
      <c r="J396" s="100">
        <f t="shared" si="34"/>
        <v>0</v>
      </c>
      <c r="K396" s="489"/>
      <c r="L396" s="473"/>
      <c r="M396" s="271"/>
      <c r="N396" s="270"/>
    </row>
    <row r="397" spans="1:14" s="35" customFormat="1" ht="13.5" customHeight="1" x14ac:dyDescent="0.3">
      <c r="A397" s="173"/>
      <c r="B397" s="457"/>
      <c r="C397" s="457"/>
      <c r="D397" s="892"/>
      <c r="E397" s="230"/>
      <c r="F397" s="230"/>
      <c r="G397" s="175"/>
      <c r="H397" s="110"/>
      <c r="I397" s="100">
        <v>0</v>
      </c>
      <c r="J397" s="100">
        <f t="shared" si="34"/>
        <v>0</v>
      </c>
      <c r="K397" s="489"/>
      <c r="L397" s="473"/>
      <c r="M397" s="272"/>
      <c r="N397" s="269"/>
    </row>
    <row r="398" spans="1:14" ht="21" customHeight="1" x14ac:dyDescent="0.3">
      <c r="A398" s="173"/>
      <c r="B398" s="457"/>
      <c r="C398" s="457"/>
      <c r="D398" s="892"/>
      <c r="E398" s="230"/>
      <c r="F398" s="230"/>
      <c r="G398" s="175"/>
      <c r="H398" s="110"/>
      <c r="I398" s="100">
        <f>H398*0.2</f>
        <v>0</v>
      </c>
      <c r="J398" s="100">
        <f t="shared" si="34"/>
        <v>0</v>
      </c>
      <c r="K398" s="489"/>
      <c r="L398" s="473"/>
      <c r="M398" s="103"/>
      <c r="N398" s="113"/>
    </row>
    <row r="399" spans="1:14" ht="21" customHeight="1" x14ac:dyDescent="0.3">
      <c r="A399" s="173"/>
      <c r="B399" s="457"/>
      <c r="C399" s="457"/>
      <c r="D399" s="892"/>
      <c r="E399" s="230"/>
      <c r="F399" s="230"/>
      <c r="G399" s="527"/>
      <c r="H399" s="110"/>
      <c r="I399" s="528">
        <v>0</v>
      </c>
      <c r="J399" s="529">
        <v>55.07</v>
      </c>
      <c r="K399" s="489"/>
      <c r="L399" s="473"/>
      <c r="M399" s="530"/>
      <c r="N399" s="532"/>
    </row>
    <row r="400" spans="1:14" ht="18" customHeight="1" x14ac:dyDescent="0.3">
      <c r="A400" s="173"/>
      <c r="B400" s="457"/>
      <c r="C400" s="457"/>
      <c r="D400" s="892"/>
      <c r="E400" s="230"/>
      <c r="F400" s="230"/>
      <c r="G400" s="175"/>
      <c r="H400" s="110"/>
      <c r="I400" s="100">
        <f>H400*0.2</f>
        <v>0</v>
      </c>
      <c r="J400" s="100">
        <f>' SE'!$H400+' SE'!$I400</f>
        <v>0</v>
      </c>
      <c r="K400" s="489"/>
      <c r="L400" s="473"/>
      <c r="M400" s="103"/>
      <c r="N400" s="113"/>
    </row>
    <row r="401" spans="1:14" ht="16.5" customHeight="1" x14ac:dyDescent="0.2">
      <c r="A401" s="173"/>
      <c r="B401" s="457"/>
      <c r="C401" s="457"/>
      <c r="D401" s="892"/>
      <c r="E401" s="230"/>
      <c r="F401" s="230"/>
      <c r="G401" s="199"/>
      <c r="H401" s="110"/>
      <c r="I401" s="100">
        <v>0</v>
      </c>
      <c r="J401" s="100">
        <f t="shared" ref="J401:J428" si="37">H401+I401</f>
        <v>0</v>
      </c>
      <c r="K401" s="489"/>
      <c r="L401" s="473"/>
      <c r="M401" s="248"/>
      <c r="N401" s="242"/>
    </row>
    <row r="402" spans="1:14" ht="16.5" customHeight="1" x14ac:dyDescent="0.3">
      <c r="A402" s="173"/>
      <c r="B402" s="457"/>
      <c r="C402" s="457"/>
      <c r="D402" s="892"/>
      <c r="E402" s="230"/>
      <c r="F402" s="230"/>
      <c r="G402" s="175"/>
      <c r="H402" s="110"/>
      <c r="I402" s="100">
        <v>0</v>
      </c>
      <c r="J402" s="100">
        <f t="shared" si="37"/>
        <v>0</v>
      </c>
      <c r="K402" s="489"/>
      <c r="L402" s="473"/>
      <c r="M402" s="231"/>
      <c r="N402" s="242"/>
    </row>
    <row r="403" spans="1:14" ht="16.5" customHeight="1" x14ac:dyDescent="0.3">
      <c r="A403" s="173"/>
      <c r="B403" s="457"/>
      <c r="C403" s="457"/>
      <c r="D403" s="892"/>
      <c r="E403" s="230"/>
      <c r="F403" s="230"/>
      <c r="G403" s="175"/>
      <c r="H403" s="110"/>
      <c r="I403" s="100">
        <v>0</v>
      </c>
      <c r="J403" s="100">
        <f t="shared" si="37"/>
        <v>0</v>
      </c>
      <c r="K403" s="489"/>
      <c r="L403" s="473"/>
      <c r="M403" s="103"/>
      <c r="N403" s="113"/>
    </row>
    <row r="404" spans="1:14" ht="16.5" customHeight="1" x14ac:dyDescent="0.3">
      <c r="A404" s="173"/>
      <c r="B404" s="457"/>
      <c r="C404" s="457"/>
      <c r="D404" s="892"/>
      <c r="E404" s="230"/>
      <c r="F404" s="230"/>
      <c r="G404" s="175"/>
      <c r="H404" s="110"/>
      <c r="I404" s="100">
        <f>H404*0.2</f>
        <v>0</v>
      </c>
      <c r="J404" s="100">
        <f t="shared" si="37"/>
        <v>0</v>
      </c>
      <c r="K404" s="489"/>
      <c r="L404" s="473"/>
      <c r="M404" s="103"/>
      <c r="N404" s="242"/>
    </row>
    <row r="405" spans="1:14" ht="16.5" customHeight="1" x14ac:dyDescent="0.3">
      <c r="A405" s="173"/>
      <c r="B405" s="457"/>
      <c r="C405" s="457"/>
      <c r="D405" s="892"/>
      <c r="E405" s="230"/>
      <c r="F405" s="230"/>
      <c r="G405" s="175"/>
      <c r="H405" s="110"/>
      <c r="I405" s="100">
        <f>H405*0.2</f>
        <v>0</v>
      </c>
      <c r="J405" s="100">
        <f t="shared" si="37"/>
        <v>0</v>
      </c>
      <c r="K405" s="489"/>
      <c r="L405" s="473"/>
      <c r="M405" s="103"/>
      <c r="N405" s="242"/>
    </row>
    <row r="406" spans="1:14" ht="16.5" customHeight="1" x14ac:dyDescent="0.3">
      <c r="A406" s="173"/>
      <c r="B406" s="457"/>
      <c r="C406" s="457"/>
      <c r="D406" s="892"/>
      <c r="E406" s="230"/>
      <c r="F406" s="230"/>
      <c r="G406" s="100"/>
      <c r="H406" s="110"/>
      <c r="I406" s="100">
        <f>H406*0.2</f>
        <v>0</v>
      </c>
      <c r="J406" s="100">
        <f t="shared" si="37"/>
        <v>0</v>
      </c>
      <c r="K406" s="489"/>
      <c r="L406" s="473"/>
      <c r="M406" s="103"/>
      <c r="N406" s="242"/>
    </row>
    <row r="407" spans="1:14" ht="13.9" customHeight="1" x14ac:dyDescent="0.3">
      <c r="A407" s="173"/>
      <c r="B407" s="457"/>
      <c r="C407" s="457"/>
      <c r="D407" s="892"/>
      <c r="E407" s="230"/>
      <c r="F407" s="230"/>
      <c r="G407" s="100"/>
      <c r="H407" s="110"/>
      <c r="I407" s="100">
        <v>0</v>
      </c>
      <c r="J407" s="100">
        <f t="shared" si="37"/>
        <v>0</v>
      </c>
      <c r="K407" s="489"/>
      <c r="L407" s="473"/>
      <c r="M407" s="103"/>
      <c r="N407" s="242"/>
    </row>
    <row r="408" spans="1:14" ht="31.5" customHeight="1" x14ac:dyDescent="0.3">
      <c r="A408" s="173"/>
      <c r="B408" s="457"/>
      <c r="C408" s="457"/>
      <c r="D408" s="892"/>
      <c r="E408" s="230"/>
      <c r="F408" s="230"/>
      <c r="G408" s="184"/>
      <c r="H408" s="110"/>
      <c r="I408" s="100">
        <v>0</v>
      </c>
      <c r="J408" s="100">
        <f t="shared" si="37"/>
        <v>0</v>
      </c>
      <c r="K408" s="489"/>
      <c r="L408" s="473"/>
      <c r="M408" s="165"/>
      <c r="N408" s="234"/>
    </row>
    <row r="409" spans="1:14" ht="12.75" x14ac:dyDescent="0.3">
      <c r="A409" s="173"/>
      <c r="B409" s="457"/>
      <c r="C409" s="457"/>
      <c r="D409" s="892"/>
      <c r="E409" s="230"/>
      <c r="F409" s="230"/>
      <c r="G409" s="100"/>
      <c r="H409" s="110"/>
      <c r="I409" s="100">
        <v>0</v>
      </c>
      <c r="J409" s="100">
        <f t="shared" si="37"/>
        <v>0</v>
      </c>
      <c r="K409" s="489"/>
      <c r="L409" s="473"/>
      <c r="M409" s="103"/>
      <c r="N409" s="242"/>
    </row>
    <row r="410" spans="1:14" ht="17.25" customHeight="1" x14ac:dyDescent="0.3">
      <c r="A410" s="173"/>
      <c r="B410" s="457"/>
      <c r="C410" s="457"/>
      <c r="D410" s="892"/>
      <c r="E410" s="230"/>
      <c r="F410" s="230"/>
      <c r="G410" s="100"/>
      <c r="H410" s="110"/>
      <c r="I410" s="100">
        <f t="shared" ref="I410:I428" si="38">H410*0.2</f>
        <v>0</v>
      </c>
      <c r="J410" s="100">
        <f t="shared" si="37"/>
        <v>0</v>
      </c>
      <c r="K410" s="489"/>
      <c r="L410" s="473"/>
      <c r="M410" s="103"/>
      <c r="N410" s="242"/>
    </row>
    <row r="411" spans="1:14" ht="12.75" x14ac:dyDescent="0.3">
      <c r="A411" s="173"/>
      <c r="B411" s="457"/>
      <c r="C411" s="457"/>
      <c r="D411" s="892"/>
      <c r="E411" s="230"/>
      <c r="F411" s="230"/>
      <c r="G411" s="100"/>
      <c r="H411" s="110"/>
      <c r="I411" s="100">
        <f t="shared" si="38"/>
        <v>0</v>
      </c>
      <c r="J411" s="100">
        <f t="shared" si="37"/>
        <v>0</v>
      </c>
      <c r="K411" s="489"/>
      <c r="L411" s="473"/>
      <c r="M411" s="103"/>
      <c r="N411" s="242"/>
    </row>
    <row r="412" spans="1:14" ht="13.9" customHeight="1" x14ac:dyDescent="0.3">
      <c r="A412" s="173"/>
      <c r="B412" s="457"/>
      <c r="C412" s="457"/>
      <c r="D412" s="892"/>
      <c r="E412" s="230"/>
      <c r="F412" s="230"/>
      <c r="G412" s="175"/>
      <c r="H412" s="110"/>
      <c r="I412" s="100">
        <f t="shared" si="38"/>
        <v>0</v>
      </c>
      <c r="J412" s="100">
        <f t="shared" si="37"/>
        <v>0</v>
      </c>
      <c r="K412" s="489"/>
      <c r="L412" s="473"/>
      <c r="M412" s="248"/>
      <c r="N412" s="242"/>
    </row>
    <row r="413" spans="1:14" ht="18" customHeight="1" x14ac:dyDescent="0.3">
      <c r="A413" s="173"/>
      <c r="B413" s="298"/>
      <c r="C413" s="457"/>
      <c r="D413" s="892"/>
      <c r="E413" s="230"/>
      <c r="F413" s="230"/>
      <c r="G413" s="100"/>
      <c r="H413" s="110"/>
      <c r="I413" s="100">
        <f t="shared" ref="I413" si="39">H413*0.2</f>
        <v>0</v>
      </c>
      <c r="J413" s="100">
        <f t="shared" ref="J413" si="40">H413+I413</f>
        <v>0</v>
      </c>
      <c r="K413" s="489"/>
      <c r="L413" s="473"/>
      <c r="M413" s="103"/>
      <c r="N413" s="242"/>
    </row>
    <row r="414" spans="1:14" ht="17.25" customHeight="1" x14ac:dyDescent="0.3">
      <c r="A414" s="173"/>
      <c r="B414" s="457"/>
      <c r="C414" s="457"/>
      <c r="D414" s="892"/>
      <c r="E414" s="230"/>
      <c r="F414" s="230"/>
      <c r="G414" s="100"/>
      <c r="H414" s="110"/>
      <c r="I414" s="100">
        <f t="shared" si="38"/>
        <v>0</v>
      </c>
      <c r="J414" s="100">
        <f t="shared" si="37"/>
        <v>0</v>
      </c>
      <c r="K414" s="489"/>
      <c r="L414" s="473"/>
      <c r="M414" s="103"/>
      <c r="N414" s="242"/>
    </row>
    <row r="415" spans="1:14" ht="17.25" customHeight="1" x14ac:dyDescent="0.3">
      <c r="A415" s="173"/>
      <c r="B415" s="639"/>
      <c r="C415" s="457"/>
      <c r="D415" s="892"/>
      <c r="E415" s="230"/>
      <c r="F415" s="230"/>
      <c r="G415" s="100"/>
      <c r="H415" s="110"/>
      <c r="I415" s="100">
        <v>0</v>
      </c>
      <c r="J415" s="100">
        <f t="shared" si="37"/>
        <v>0</v>
      </c>
      <c r="K415" s="489"/>
      <c r="L415" s="473"/>
      <c r="M415" s="646"/>
      <c r="N415" s="647"/>
    </row>
    <row r="416" spans="1:14" ht="22.5" customHeight="1" x14ac:dyDescent="0.2">
      <c r="A416" s="173"/>
      <c r="B416" s="457"/>
      <c r="C416" s="457"/>
      <c r="D416" s="892"/>
      <c r="E416" s="230"/>
      <c r="F416" s="230"/>
      <c r="G416" s="213"/>
      <c r="H416" s="110"/>
      <c r="I416" s="100">
        <v>0</v>
      </c>
      <c r="J416" s="100">
        <f t="shared" si="37"/>
        <v>0</v>
      </c>
      <c r="K416" s="489"/>
      <c r="L416" s="473"/>
      <c r="M416" s="103"/>
      <c r="N416" s="242"/>
    </row>
    <row r="417" spans="1:14" ht="24.75" customHeight="1" x14ac:dyDescent="0.2">
      <c r="A417" s="173"/>
      <c r="B417" s="457"/>
      <c r="C417" s="457"/>
      <c r="D417" s="892"/>
      <c r="E417" s="230"/>
      <c r="F417" s="230"/>
      <c r="G417" s="213"/>
      <c r="H417" s="110"/>
      <c r="I417" s="100">
        <v>0</v>
      </c>
      <c r="J417" s="100">
        <f t="shared" si="37"/>
        <v>0</v>
      </c>
      <c r="K417" s="489"/>
      <c r="L417" s="473"/>
      <c r="M417" s="103"/>
      <c r="N417" s="242"/>
    </row>
    <row r="418" spans="1:14" ht="18" customHeight="1" x14ac:dyDescent="0.3">
      <c r="A418" s="173"/>
      <c r="B418" s="457"/>
      <c r="C418" s="457"/>
      <c r="D418" s="892"/>
      <c r="E418" s="230"/>
      <c r="F418" s="230"/>
      <c r="G418" s="100"/>
      <c r="H418" s="110"/>
      <c r="I418" s="100">
        <f t="shared" si="38"/>
        <v>0</v>
      </c>
      <c r="J418" s="100">
        <f t="shared" si="37"/>
        <v>0</v>
      </c>
      <c r="K418" s="489"/>
      <c r="L418" s="472"/>
      <c r="M418" s="103"/>
      <c r="N418" s="242"/>
    </row>
    <row r="419" spans="1:14" ht="18" customHeight="1" x14ac:dyDescent="0.2">
      <c r="A419" s="173"/>
      <c r="B419" s="457"/>
      <c r="C419" s="457"/>
      <c r="D419" s="892"/>
      <c r="E419" s="230"/>
      <c r="F419" s="230"/>
      <c r="G419" s="199"/>
      <c r="H419" s="110"/>
      <c r="I419" s="100">
        <f t="shared" si="38"/>
        <v>0</v>
      </c>
      <c r="J419" s="100">
        <f t="shared" si="37"/>
        <v>0</v>
      </c>
      <c r="K419" s="489"/>
      <c r="L419" s="472"/>
      <c r="M419" s="103"/>
      <c r="N419" s="242"/>
    </row>
    <row r="420" spans="1:14" ht="18" customHeight="1" x14ac:dyDescent="0.3">
      <c r="A420" s="173"/>
      <c r="B420" s="457"/>
      <c r="C420" s="457"/>
      <c r="D420" s="892"/>
      <c r="E420" s="230"/>
      <c r="F420" s="230"/>
      <c r="G420" s="184"/>
      <c r="H420" s="110"/>
      <c r="I420" s="100">
        <f t="shared" si="38"/>
        <v>0</v>
      </c>
      <c r="J420" s="100">
        <f t="shared" si="37"/>
        <v>0</v>
      </c>
      <c r="K420" s="489"/>
      <c r="L420" s="472"/>
      <c r="M420" s="103"/>
      <c r="N420" s="242"/>
    </row>
    <row r="421" spans="1:14" ht="18" customHeight="1" x14ac:dyDescent="0.3">
      <c r="A421" s="173"/>
      <c r="B421" s="457"/>
      <c r="C421" s="457"/>
      <c r="D421" s="892"/>
      <c r="E421" s="230"/>
      <c r="F421" s="230"/>
      <c r="G421" s="104"/>
      <c r="H421" s="110"/>
      <c r="I421" s="100">
        <f t="shared" si="38"/>
        <v>0</v>
      </c>
      <c r="J421" s="100">
        <f t="shared" si="37"/>
        <v>0</v>
      </c>
      <c r="K421" s="489"/>
      <c r="L421" s="472"/>
      <c r="M421" s="113"/>
      <c r="N421" s="113"/>
    </row>
    <row r="422" spans="1:14" ht="12.75" x14ac:dyDescent="0.3">
      <c r="A422" s="173"/>
      <c r="B422" s="457"/>
      <c r="C422" s="457"/>
      <c r="D422" s="892"/>
      <c r="E422" s="230"/>
      <c r="F422" s="99"/>
      <c r="G422" s="104"/>
      <c r="H422" s="110"/>
      <c r="I422" s="100">
        <f t="shared" si="38"/>
        <v>0</v>
      </c>
      <c r="J422" s="100">
        <f t="shared" si="37"/>
        <v>0</v>
      </c>
      <c r="K422" s="489"/>
      <c r="L422" s="472"/>
      <c r="M422" s="113"/>
      <c r="N422" s="113"/>
    </row>
    <row r="423" spans="1:14" ht="13.9" customHeight="1" x14ac:dyDescent="0.3">
      <c r="A423" s="173"/>
      <c r="B423" s="457"/>
      <c r="C423" s="457"/>
      <c r="D423" s="892"/>
      <c r="E423" s="230"/>
      <c r="F423" s="230"/>
      <c r="G423" s="100"/>
      <c r="H423" s="110"/>
      <c r="I423" s="100">
        <f t="shared" si="38"/>
        <v>0</v>
      </c>
      <c r="J423" s="100">
        <f t="shared" si="37"/>
        <v>0</v>
      </c>
      <c r="K423" s="489"/>
      <c r="L423" s="472"/>
      <c r="M423" s="165"/>
      <c r="N423" s="242"/>
    </row>
    <row r="424" spans="1:14" ht="13.9" customHeight="1" x14ac:dyDescent="0.3">
      <c r="A424" s="173"/>
      <c r="B424" s="457"/>
      <c r="C424" s="457"/>
      <c r="D424" s="892"/>
      <c r="E424" s="230"/>
      <c r="F424" s="230"/>
      <c r="G424" s="221"/>
      <c r="H424" s="110"/>
      <c r="I424" s="100">
        <f t="shared" si="38"/>
        <v>0</v>
      </c>
      <c r="J424" s="100">
        <f t="shared" si="37"/>
        <v>0</v>
      </c>
      <c r="K424" s="489"/>
      <c r="L424" s="472"/>
      <c r="M424" s="217"/>
      <c r="N424" s="113"/>
    </row>
    <row r="425" spans="1:14" ht="12.75" x14ac:dyDescent="0.3">
      <c r="A425" s="173"/>
      <c r="B425" s="457"/>
      <c r="C425" s="457"/>
      <c r="D425" s="892"/>
      <c r="E425" s="230"/>
      <c r="F425" s="230"/>
      <c r="G425" s="100"/>
      <c r="H425" s="110"/>
      <c r="I425" s="100">
        <f t="shared" si="38"/>
        <v>0</v>
      </c>
      <c r="J425" s="100">
        <f t="shared" si="37"/>
        <v>0</v>
      </c>
      <c r="K425" s="489"/>
      <c r="L425" s="472"/>
      <c r="M425" s="103"/>
      <c r="N425" s="242"/>
    </row>
    <row r="426" spans="1:14" ht="12.75" x14ac:dyDescent="0.3">
      <c r="A426" s="173"/>
      <c r="B426" s="457"/>
      <c r="C426" s="457"/>
      <c r="D426" s="892"/>
      <c r="E426" s="230"/>
      <c r="F426" s="230"/>
      <c r="G426" s="100"/>
      <c r="H426" s="110"/>
      <c r="I426" s="100"/>
      <c r="J426" s="100">
        <f t="shared" si="37"/>
        <v>0</v>
      </c>
      <c r="K426" s="489"/>
      <c r="L426" s="472"/>
      <c r="M426" s="103"/>
      <c r="N426" s="242"/>
    </row>
    <row r="427" spans="1:14" ht="12.75" x14ac:dyDescent="0.3">
      <c r="A427" s="173"/>
      <c r="B427" s="457"/>
      <c r="C427" s="457"/>
      <c r="D427" s="892"/>
      <c r="E427" s="230"/>
      <c r="F427" s="230"/>
      <c r="G427" s="100"/>
      <c r="H427" s="110"/>
      <c r="I427" s="100">
        <f t="shared" si="38"/>
        <v>0</v>
      </c>
      <c r="J427" s="100">
        <f t="shared" si="37"/>
        <v>0</v>
      </c>
      <c r="K427" s="489"/>
      <c r="L427" s="472"/>
      <c r="M427" s="103"/>
      <c r="N427" s="242"/>
    </row>
    <row r="428" spans="1:14" ht="12.75" x14ac:dyDescent="0.3">
      <c r="A428" s="173"/>
      <c r="B428" s="457"/>
      <c r="C428" s="457"/>
      <c r="D428" s="892"/>
      <c r="E428" s="230"/>
      <c r="F428" s="230"/>
      <c r="G428" s="100"/>
      <c r="H428" s="110"/>
      <c r="I428" s="100">
        <f t="shared" si="38"/>
        <v>0</v>
      </c>
      <c r="J428" s="100">
        <f t="shared" si="37"/>
        <v>0</v>
      </c>
      <c r="K428" s="489"/>
      <c r="L428" s="472"/>
      <c r="M428" s="103"/>
      <c r="N428" s="242"/>
    </row>
    <row r="429" spans="1:14" ht="24" customHeight="1" x14ac:dyDescent="0.3">
      <c r="A429" s="173"/>
      <c r="B429" s="457"/>
      <c r="C429" s="457"/>
      <c r="D429" s="892"/>
      <c r="E429" s="230"/>
      <c r="F429" s="230"/>
      <c r="G429" s="100"/>
      <c r="H429" s="110"/>
      <c r="I429" s="100"/>
      <c r="J429" s="100"/>
      <c r="K429" s="489"/>
      <c r="L429" s="472"/>
      <c r="M429" s="103"/>
      <c r="N429" s="113"/>
    </row>
    <row r="430" spans="1:14" ht="24" customHeight="1" x14ac:dyDescent="0.3">
      <c r="A430" s="173"/>
      <c r="B430" s="457"/>
      <c r="C430" s="457"/>
      <c r="D430" s="892"/>
      <c r="E430" s="230"/>
      <c r="F430" s="230"/>
      <c r="G430" s="219"/>
      <c r="H430" s="110"/>
      <c r="I430" s="100"/>
      <c r="J430" s="100"/>
      <c r="K430" s="489"/>
      <c r="L430" s="533"/>
      <c r="M430" s="595"/>
      <c r="N430" s="581"/>
    </row>
    <row r="431" spans="1:14" ht="24" customHeight="1" x14ac:dyDescent="0.3">
      <c r="A431" s="648"/>
      <c r="B431" s="639"/>
      <c r="C431" s="457"/>
      <c r="D431" s="893"/>
      <c r="E431" s="649"/>
      <c r="F431" s="649"/>
      <c r="G431" s="641"/>
      <c r="H431" s="110"/>
      <c r="I431" s="642"/>
      <c r="J431" s="643"/>
      <c r="K431" s="644"/>
      <c r="L431" s="645"/>
      <c r="M431" s="646"/>
      <c r="N431" s="650"/>
    </row>
    <row r="432" spans="1:14" ht="12.75" x14ac:dyDescent="0.3">
      <c r="A432" s="173"/>
      <c r="B432" s="457"/>
      <c r="C432" s="457"/>
      <c r="D432" s="892"/>
      <c r="E432" s="230"/>
      <c r="F432" s="230"/>
      <c r="G432" s="100"/>
      <c r="H432" s="110"/>
      <c r="I432" s="100"/>
      <c r="J432" s="100"/>
      <c r="K432" s="489"/>
      <c r="L432" s="472"/>
      <c r="M432" s="273"/>
      <c r="N432" s="242"/>
    </row>
    <row r="433" spans="1:14" ht="12.75" x14ac:dyDescent="0.2">
      <c r="A433" s="173"/>
      <c r="B433" s="457"/>
      <c r="C433" s="457"/>
      <c r="D433" s="892"/>
      <c r="E433" s="230"/>
      <c r="F433" s="230"/>
      <c r="G433" s="106"/>
      <c r="H433" s="110"/>
      <c r="I433" s="100"/>
      <c r="J433" s="100"/>
      <c r="K433" s="317"/>
      <c r="L433" s="533"/>
      <c r="M433" s="595"/>
      <c r="N433" s="596"/>
    </row>
    <row r="434" spans="1:14" ht="12.75" x14ac:dyDescent="0.3">
      <c r="A434" s="648"/>
      <c r="B434" s="639"/>
      <c r="C434" s="457"/>
      <c r="D434" s="893"/>
      <c r="E434" s="649"/>
      <c r="F434" s="649"/>
      <c r="G434" s="641"/>
      <c r="H434" s="110"/>
      <c r="I434" s="642"/>
      <c r="J434" s="643"/>
      <c r="K434" s="644"/>
      <c r="L434" s="645"/>
      <c r="M434" s="646"/>
      <c r="N434" s="647"/>
    </row>
    <row r="435" spans="1:14" ht="12.75" x14ac:dyDescent="0.3">
      <c r="A435" s="173"/>
      <c r="B435" s="457"/>
      <c r="C435" s="457"/>
      <c r="D435" s="892"/>
      <c r="E435" s="230"/>
      <c r="F435" s="230"/>
      <c r="G435" s="200"/>
      <c r="H435" s="110"/>
      <c r="I435" s="100"/>
      <c r="J435" s="100"/>
      <c r="K435" s="594"/>
      <c r="L435" s="533"/>
      <c r="M435" s="595"/>
      <c r="N435" s="596"/>
    </row>
    <row r="436" spans="1:14" ht="12.75" x14ac:dyDescent="0.2">
      <c r="A436" s="173"/>
      <c r="B436" s="457"/>
      <c r="C436" s="457"/>
      <c r="D436" s="892"/>
      <c r="E436" s="230"/>
      <c r="F436" s="230"/>
      <c r="G436" s="106"/>
      <c r="H436" s="110"/>
      <c r="I436" s="100"/>
      <c r="J436" s="100"/>
      <c r="K436" s="489"/>
      <c r="L436" s="472"/>
      <c r="M436" s="103"/>
      <c r="N436" s="113"/>
    </row>
    <row r="437" spans="1:14" ht="30.75" customHeight="1" x14ac:dyDescent="0.3">
      <c r="A437" s="173"/>
      <c r="B437" s="457"/>
      <c r="C437" s="457"/>
      <c r="D437" s="892"/>
      <c r="E437" s="230"/>
      <c r="F437" s="230"/>
      <c r="G437" s="100"/>
      <c r="H437" s="110"/>
      <c r="I437" s="100"/>
      <c r="J437" s="100"/>
      <c r="K437" s="489"/>
      <c r="L437" s="472"/>
      <c r="M437" s="103"/>
      <c r="N437" s="113"/>
    </row>
    <row r="438" spans="1:14" ht="16.5" customHeight="1" x14ac:dyDescent="0.3">
      <c r="A438" s="173"/>
      <c r="B438" s="298"/>
      <c r="C438" s="457"/>
      <c r="D438" s="892"/>
      <c r="E438" s="230"/>
      <c r="F438" s="230"/>
      <c r="G438" s="100"/>
      <c r="H438" s="110"/>
      <c r="I438" s="100"/>
      <c r="J438" s="100"/>
      <c r="K438" s="489"/>
      <c r="L438" s="472"/>
      <c r="M438" s="274"/>
      <c r="N438" s="25"/>
    </row>
    <row r="439" spans="1:14" ht="16.5" customHeight="1" x14ac:dyDescent="0.3">
      <c r="A439" s="173"/>
      <c r="B439" s="298"/>
      <c r="C439" s="457"/>
      <c r="D439" s="892"/>
      <c r="E439" s="230"/>
      <c r="F439" s="230"/>
      <c r="G439" s="597"/>
      <c r="H439" s="110"/>
      <c r="I439" s="100"/>
      <c r="J439" s="100"/>
      <c r="K439" s="489"/>
      <c r="L439" s="473"/>
      <c r="M439" s="598"/>
      <c r="N439" s="25"/>
    </row>
    <row r="440" spans="1:14" ht="25.5" customHeight="1" x14ac:dyDescent="0.3">
      <c r="A440" s="173"/>
      <c r="B440" s="457"/>
      <c r="C440" s="457"/>
      <c r="D440" s="892"/>
      <c r="E440" s="230"/>
      <c r="F440" s="230"/>
      <c r="G440" s="100"/>
      <c r="H440" s="110"/>
      <c r="I440" s="100"/>
      <c r="J440" s="100"/>
      <c r="K440" s="489"/>
      <c r="L440" s="472"/>
      <c r="M440" s="103"/>
      <c r="N440" s="113"/>
    </row>
    <row r="441" spans="1:14" ht="13.9" customHeight="1" x14ac:dyDescent="0.3">
      <c r="A441" s="173"/>
      <c r="B441" s="457"/>
      <c r="C441" s="457"/>
      <c r="D441" s="892"/>
      <c r="E441" s="230"/>
      <c r="F441" s="230"/>
      <c r="G441" s="100"/>
      <c r="H441" s="110"/>
      <c r="I441" s="100"/>
      <c r="J441" s="100"/>
      <c r="K441" s="489"/>
      <c r="L441" s="472"/>
      <c r="M441" s="103"/>
      <c r="N441" s="113"/>
    </row>
    <row r="442" spans="1:14" ht="23.25" customHeight="1" x14ac:dyDescent="0.3">
      <c r="A442" s="173"/>
      <c r="B442" s="457"/>
      <c r="C442" s="457"/>
      <c r="D442" s="892"/>
      <c r="E442" s="230"/>
      <c r="F442" s="230"/>
      <c r="G442" s="100"/>
      <c r="H442" s="110"/>
      <c r="I442" s="100"/>
      <c r="J442" s="100"/>
      <c r="K442" s="489"/>
      <c r="L442" s="472"/>
      <c r="M442" s="103"/>
      <c r="N442" s="242"/>
    </row>
    <row r="443" spans="1:14" ht="23.25" customHeight="1" x14ac:dyDescent="0.3">
      <c r="A443" s="173"/>
      <c r="B443" s="298"/>
      <c r="C443" s="457"/>
      <c r="D443" s="892"/>
      <c r="E443" s="230"/>
      <c r="F443" s="230"/>
      <c r="G443" s="597"/>
      <c r="H443" s="110"/>
      <c r="I443" s="100"/>
      <c r="J443" s="100"/>
      <c r="K443" s="489"/>
      <c r="L443" s="473"/>
      <c r="M443" s="598"/>
      <c r="N443" s="536"/>
    </row>
    <row r="444" spans="1:14" ht="13.9" customHeight="1" x14ac:dyDescent="0.3">
      <c r="A444" s="173"/>
      <c r="B444" s="457"/>
      <c r="C444" s="457"/>
      <c r="D444" s="892"/>
      <c r="E444" s="230"/>
      <c r="F444" s="230"/>
      <c r="G444" s="110"/>
      <c r="H444" s="110"/>
      <c r="I444" s="100">
        <f t="shared" ref="I444:I455" si="41">H444*0.2</f>
        <v>0</v>
      </c>
      <c r="J444" s="100">
        <f t="shared" ref="J444:J453" si="42">H444+I444</f>
        <v>0</v>
      </c>
      <c r="K444" s="489"/>
      <c r="L444" s="473"/>
      <c r="M444" s="103"/>
      <c r="N444" s="242"/>
    </row>
    <row r="445" spans="1:14" ht="13.9" customHeight="1" x14ac:dyDescent="0.3">
      <c r="A445" s="173"/>
      <c r="B445" s="457"/>
      <c r="C445" s="457"/>
      <c r="D445" s="892"/>
      <c r="E445" s="230"/>
      <c r="F445" s="230"/>
      <c r="G445" s="100"/>
      <c r="H445" s="110"/>
      <c r="I445" s="100">
        <f t="shared" si="41"/>
        <v>0</v>
      </c>
      <c r="J445" s="100">
        <f t="shared" si="42"/>
        <v>0</v>
      </c>
      <c r="K445" s="489"/>
      <c r="L445" s="473"/>
      <c r="M445" s="103"/>
      <c r="N445" s="113"/>
    </row>
    <row r="446" spans="1:14" ht="30" customHeight="1" x14ac:dyDescent="0.3">
      <c r="A446" s="173"/>
      <c r="B446" s="298"/>
      <c r="C446" s="457"/>
      <c r="D446" s="892"/>
      <c r="E446" s="230"/>
      <c r="F446" s="230"/>
      <c r="G446" s="100"/>
      <c r="H446" s="110"/>
      <c r="I446" s="100">
        <f t="shared" ref="I446:I448" si="43">(H446*20)/100</f>
        <v>0</v>
      </c>
      <c r="J446" s="100">
        <f t="shared" ref="J446:J448" si="44">H446+I446</f>
        <v>0</v>
      </c>
      <c r="K446" s="317"/>
      <c r="L446" s="473"/>
      <c r="M446" s="103"/>
      <c r="N446" s="25"/>
    </row>
    <row r="447" spans="1:14" ht="13.9" customHeight="1" x14ac:dyDescent="0.3">
      <c r="A447" s="173"/>
      <c r="B447" s="298"/>
      <c r="C447" s="457"/>
      <c r="D447" s="892"/>
      <c r="E447" s="230"/>
      <c r="F447" s="230"/>
      <c r="G447" s="100"/>
      <c r="H447" s="110"/>
      <c r="I447" s="100">
        <f t="shared" si="43"/>
        <v>0</v>
      </c>
      <c r="J447" s="100">
        <f t="shared" si="44"/>
        <v>0</v>
      </c>
      <c r="K447" s="317"/>
      <c r="L447" s="473"/>
      <c r="M447" s="103"/>
      <c r="N447" s="25"/>
    </row>
    <row r="448" spans="1:14" ht="24" customHeight="1" x14ac:dyDescent="0.3">
      <c r="A448" s="173"/>
      <c r="B448" s="298"/>
      <c r="C448" s="457"/>
      <c r="D448" s="892"/>
      <c r="E448" s="230"/>
      <c r="F448" s="230"/>
      <c r="G448" s="100"/>
      <c r="H448" s="110"/>
      <c r="I448" s="100">
        <f t="shared" si="43"/>
        <v>0</v>
      </c>
      <c r="J448" s="100">
        <f t="shared" si="44"/>
        <v>0</v>
      </c>
      <c r="K448" s="317"/>
      <c r="L448" s="473"/>
      <c r="M448" s="103"/>
      <c r="N448" s="25"/>
    </row>
    <row r="449" spans="1:14" ht="12.75" x14ac:dyDescent="0.3">
      <c r="A449" s="173"/>
      <c r="B449" s="457"/>
      <c r="C449" s="457"/>
      <c r="D449" s="892"/>
      <c r="E449" s="230"/>
      <c r="F449" s="230"/>
      <c r="G449" s="100"/>
      <c r="H449" s="110"/>
      <c r="I449" s="100">
        <v>0</v>
      </c>
      <c r="J449" s="100">
        <f t="shared" si="42"/>
        <v>0</v>
      </c>
      <c r="K449" s="489"/>
      <c r="L449" s="472"/>
      <c r="M449" s="103"/>
      <c r="N449" s="113"/>
    </row>
    <row r="450" spans="1:14" ht="12.75" x14ac:dyDescent="0.2">
      <c r="A450" s="173"/>
      <c r="B450" s="457"/>
      <c r="C450" s="457"/>
      <c r="D450" s="892"/>
      <c r="E450" s="230"/>
      <c r="F450" s="230"/>
      <c r="G450" s="100"/>
      <c r="H450" s="110"/>
      <c r="I450" s="100">
        <v>0</v>
      </c>
      <c r="J450" s="100">
        <f t="shared" si="42"/>
        <v>0</v>
      </c>
      <c r="K450" s="489"/>
      <c r="L450" s="472"/>
      <c r="M450" s="275"/>
      <c r="N450" s="242"/>
    </row>
    <row r="451" spans="1:14" ht="13.9" customHeight="1" x14ac:dyDescent="0.2">
      <c r="A451" s="173"/>
      <c r="B451" s="457"/>
      <c r="C451" s="457"/>
      <c r="D451" s="892"/>
      <c r="E451" s="230"/>
      <c r="F451" s="230"/>
      <c r="G451" s="100"/>
      <c r="H451" s="110"/>
      <c r="I451" s="100">
        <f t="shared" si="41"/>
        <v>0</v>
      </c>
      <c r="J451" s="100">
        <f t="shared" si="42"/>
        <v>0</v>
      </c>
      <c r="K451" s="489"/>
      <c r="L451" s="472"/>
      <c r="M451" s="275"/>
      <c r="N451" s="242"/>
    </row>
    <row r="452" spans="1:14" ht="13.9" customHeight="1" x14ac:dyDescent="0.3">
      <c r="A452" s="173"/>
      <c r="B452" s="457"/>
      <c r="C452" s="457"/>
      <c r="D452" s="892"/>
      <c r="E452" s="230"/>
      <c r="F452" s="230"/>
      <c r="G452" s="100"/>
      <c r="H452" s="110"/>
      <c r="I452" s="100">
        <f t="shared" si="41"/>
        <v>0</v>
      </c>
      <c r="J452" s="100">
        <f t="shared" si="42"/>
        <v>0</v>
      </c>
      <c r="K452" s="489"/>
      <c r="L452" s="472"/>
      <c r="M452" s="231"/>
      <c r="N452" s="242"/>
    </row>
    <row r="453" spans="1:14" ht="13.9" customHeight="1" x14ac:dyDescent="0.3">
      <c r="A453" s="173"/>
      <c r="B453" s="457"/>
      <c r="C453" s="457"/>
      <c r="D453" s="892"/>
      <c r="E453" s="230"/>
      <c r="F453" s="230"/>
      <c r="G453" s="100"/>
      <c r="H453" s="110"/>
      <c r="I453" s="100">
        <f t="shared" si="41"/>
        <v>0</v>
      </c>
      <c r="J453" s="100">
        <f t="shared" si="42"/>
        <v>0</v>
      </c>
      <c r="K453" s="489"/>
      <c r="L453" s="472"/>
      <c r="M453" s="231"/>
      <c r="N453" s="242"/>
    </row>
    <row r="454" spans="1:14" ht="13.9" customHeight="1" x14ac:dyDescent="0.3">
      <c r="A454" s="173"/>
      <c r="B454" s="457"/>
      <c r="C454" s="457"/>
      <c r="D454" s="892"/>
      <c r="E454" s="230"/>
      <c r="F454" s="230"/>
      <c r="G454" s="100"/>
      <c r="H454" s="110"/>
      <c r="I454" s="100">
        <f t="shared" si="41"/>
        <v>0</v>
      </c>
      <c r="J454" s="100">
        <f t="shared" ref="J454:J489" si="45">H454+I454</f>
        <v>0</v>
      </c>
      <c r="K454" s="489"/>
      <c r="L454" s="472"/>
      <c r="M454" s="248"/>
      <c r="N454" s="242"/>
    </row>
    <row r="455" spans="1:14" ht="13.9" customHeight="1" x14ac:dyDescent="0.3">
      <c r="A455" s="173"/>
      <c r="B455" s="457"/>
      <c r="C455" s="457"/>
      <c r="D455" s="892"/>
      <c r="E455" s="230"/>
      <c r="F455" s="230"/>
      <c r="G455" s="100"/>
      <c r="H455" s="110"/>
      <c r="I455" s="100">
        <f t="shared" si="41"/>
        <v>0</v>
      </c>
      <c r="J455" s="100">
        <f t="shared" si="45"/>
        <v>0</v>
      </c>
      <c r="K455" s="489"/>
      <c r="L455" s="472"/>
      <c r="M455" s="248"/>
      <c r="N455" s="242"/>
    </row>
    <row r="456" spans="1:14" ht="13.9" customHeight="1" x14ac:dyDescent="0.3">
      <c r="A456" s="173"/>
      <c r="B456" s="639"/>
      <c r="C456" s="457"/>
      <c r="D456" s="893"/>
      <c r="E456" s="230"/>
      <c r="F456" s="99"/>
      <c r="G456" s="641"/>
      <c r="H456" s="110"/>
      <c r="I456" s="642">
        <f>(H456*20)/100</f>
        <v>0</v>
      </c>
      <c r="J456" s="643">
        <f>H456+I456</f>
        <v>0</v>
      </c>
      <c r="K456" s="489"/>
      <c r="L456" s="645"/>
      <c r="M456" s="248"/>
      <c r="N456" s="647"/>
    </row>
    <row r="457" spans="1:14" ht="13.9" customHeight="1" x14ac:dyDescent="0.3">
      <c r="A457" s="173"/>
      <c r="B457" s="639"/>
      <c r="C457" s="457"/>
      <c r="D457" s="893"/>
      <c r="E457" s="230"/>
      <c r="F457" s="230"/>
      <c r="G457" s="641"/>
      <c r="H457" s="110"/>
      <c r="I457" s="642">
        <v>0</v>
      </c>
      <c r="J457" s="643">
        <f>H457+I457</f>
        <v>0</v>
      </c>
      <c r="K457" s="489"/>
      <c r="L457" s="645"/>
      <c r="M457" s="248"/>
      <c r="N457" s="647"/>
    </row>
    <row r="458" spans="1:14" ht="13.9" customHeight="1" x14ac:dyDescent="0.3">
      <c r="A458" s="173"/>
      <c r="B458" s="457"/>
      <c r="C458" s="457"/>
      <c r="D458" s="892"/>
      <c r="E458" s="230"/>
      <c r="F458" s="230"/>
      <c r="G458" s="100"/>
      <c r="H458" s="110"/>
      <c r="I458" s="100">
        <f>H458*0.055</f>
        <v>0</v>
      </c>
      <c r="J458" s="100">
        <f t="shared" si="45"/>
        <v>0</v>
      </c>
      <c r="K458" s="489"/>
      <c r="L458" s="472"/>
      <c r="M458" s="248"/>
      <c r="N458" s="113"/>
    </row>
    <row r="459" spans="1:14" ht="13.9" customHeight="1" x14ac:dyDescent="0.3">
      <c r="A459" s="173"/>
      <c r="B459" s="457"/>
      <c r="C459" s="457"/>
      <c r="D459" s="892"/>
      <c r="E459" s="230"/>
      <c r="F459" s="230"/>
      <c r="G459" s="175"/>
      <c r="H459" s="110"/>
      <c r="I459" s="100">
        <f t="shared" ref="I459:I460" si="46">H459*0.2</f>
        <v>0</v>
      </c>
      <c r="J459" s="100">
        <f t="shared" si="45"/>
        <v>0</v>
      </c>
      <c r="K459" s="489"/>
      <c r="L459" s="472"/>
      <c r="M459" s="248"/>
      <c r="N459" s="242"/>
    </row>
    <row r="460" spans="1:14" ht="13.9" customHeight="1" x14ac:dyDescent="0.3">
      <c r="A460" s="173"/>
      <c r="B460" s="457"/>
      <c r="C460" s="457"/>
      <c r="D460" s="892"/>
      <c r="E460" s="230"/>
      <c r="F460" s="230"/>
      <c r="G460" s="175"/>
      <c r="H460" s="110"/>
      <c r="I460" s="100">
        <f t="shared" si="46"/>
        <v>0</v>
      </c>
      <c r="J460" s="100">
        <f t="shared" si="45"/>
        <v>0</v>
      </c>
      <c r="K460" s="489"/>
      <c r="L460" s="472"/>
      <c r="M460" s="248"/>
      <c r="N460" s="242"/>
    </row>
    <row r="461" spans="1:14" ht="13.9" customHeight="1" x14ac:dyDescent="0.3">
      <c r="A461" s="173"/>
      <c r="B461" s="457"/>
      <c r="C461" s="457"/>
      <c r="D461" s="892"/>
      <c r="E461" s="230"/>
      <c r="F461" s="230"/>
      <c r="G461" s="175"/>
      <c r="H461" s="110"/>
      <c r="I461" s="171">
        <f t="shared" ref="I461:I463" si="47">H461*0.2</f>
        <v>0</v>
      </c>
      <c r="J461" s="171">
        <f t="shared" si="45"/>
        <v>0</v>
      </c>
      <c r="K461" s="489"/>
      <c r="L461" s="472"/>
      <c r="M461" s="248"/>
      <c r="N461" s="242"/>
    </row>
    <row r="462" spans="1:14" ht="17.25" customHeight="1" x14ac:dyDescent="0.3">
      <c r="A462" s="173"/>
      <c r="B462" s="457"/>
      <c r="C462" s="457"/>
      <c r="D462" s="892"/>
      <c r="E462" s="230"/>
      <c r="F462" s="230"/>
      <c r="G462" s="175"/>
      <c r="H462" s="110"/>
      <c r="I462" s="171">
        <f t="shared" si="47"/>
        <v>0</v>
      </c>
      <c r="J462" s="171">
        <f t="shared" si="45"/>
        <v>0</v>
      </c>
      <c r="K462" s="489"/>
      <c r="L462" s="472"/>
      <c r="M462" s="248"/>
      <c r="N462" s="185"/>
    </row>
    <row r="463" spans="1:14" ht="13.9" customHeight="1" x14ac:dyDescent="0.3">
      <c r="A463" s="173"/>
      <c r="B463" s="298"/>
      <c r="C463" s="457"/>
      <c r="D463" s="892"/>
      <c r="E463" s="230"/>
      <c r="F463" s="230"/>
      <c r="G463" s="100"/>
      <c r="H463" s="110"/>
      <c r="I463" s="171">
        <f t="shared" si="47"/>
        <v>0</v>
      </c>
      <c r="J463" s="171">
        <f t="shared" si="45"/>
        <v>0</v>
      </c>
      <c r="K463" s="489"/>
      <c r="L463" s="473"/>
      <c r="M463" s="248"/>
      <c r="N463" s="185"/>
    </row>
    <row r="464" spans="1:14" ht="12.75" x14ac:dyDescent="0.2">
      <c r="A464" s="173"/>
      <c r="B464" s="298"/>
      <c r="C464" s="457"/>
      <c r="D464" s="892"/>
      <c r="E464" s="230"/>
      <c r="F464" s="230"/>
      <c r="G464" s="106"/>
      <c r="H464" s="110"/>
      <c r="I464" s="171">
        <v>0</v>
      </c>
      <c r="J464" s="171">
        <f t="shared" si="45"/>
        <v>0</v>
      </c>
      <c r="K464" s="489"/>
      <c r="L464" s="472"/>
      <c r="M464" s="248"/>
      <c r="N464" s="185"/>
    </row>
    <row r="465" spans="1:14" ht="18" customHeight="1" x14ac:dyDescent="0.3">
      <c r="A465" s="173"/>
      <c r="B465" s="298"/>
      <c r="C465" s="457"/>
      <c r="D465" s="892"/>
      <c r="E465" s="230"/>
      <c r="F465" s="230"/>
      <c r="G465" s="100"/>
      <c r="H465" s="110"/>
      <c r="I465" s="171">
        <f t="shared" ref="I465:I468" si="48">H465*0.2</f>
        <v>0</v>
      </c>
      <c r="J465" s="171">
        <f t="shared" si="45"/>
        <v>0</v>
      </c>
      <c r="K465" s="489"/>
      <c r="L465" s="472"/>
      <c r="M465" s="248"/>
      <c r="N465" s="185"/>
    </row>
    <row r="466" spans="1:14" ht="13.9" customHeight="1" x14ac:dyDescent="0.3">
      <c r="A466" s="173"/>
      <c r="B466" s="298"/>
      <c r="C466" s="457"/>
      <c r="D466" s="892"/>
      <c r="E466" s="230"/>
      <c r="F466" s="230"/>
      <c r="G466" s="100"/>
      <c r="H466" s="110"/>
      <c r="I466" s="171">
        <f t="shared" si="48"/>
        <v>0</v>
      </c>
      <c r="J466" s="171">
        <f t="shared" si="45"/>
        <v>0</v>
      </c>
      <c r="K466" s="489"/>
      <c r="L466" s="472"/>
      <c r="M466" s="248"/>
      <c r="N466" s="185"/>
    </row>
    <row r="467" spans="1:14" ht="12.75" x14ac:dyDescent="0.3">
      <c r="A467" s="173"/>
      <c r="B467" s="298"/>
      <c r="C467" s="457"/>
      <c r="D467" s="892"/>
      <c r="E467" s="230"/>
      <c r="F467" s="230"/>
      <c r="G467" s="100"/>
      <c r="H467" s="110"/>
      <c r="I467" s="171">
        <f t="shared" si="48"/>
        <v>0</v>
      </c>
      <c r="J467" s="171">
        <f t="shared" si="45"/>
        <v>0</v>
      </c>
      <c r="K467" s="489"/>
      <c r="L467" s="472"/>
      <c r="M467" s="248"/>
      <c r="N467" s="277"/>
    </row>
    <row r="468" spans="1:14" ht="13.9" customHeight="1" x14ac:dyDescent="0.3">
      <c r="A468" s="173"/>
      <c r="B468" s="298"/>
      <c r="C468" s="457"/>
      <c r="D468" s="892"/>
      <c r="E468" s="230"/>
      <c r="F468" s="230"/>
      <c r="G468" s="100"/>
      <c r="H468" s="110"/>
      <c r="I468" s="171">
        <f t="shared" si="48"/>
        <v>0</v>
      </c>
      <c r="J468" s="171">
        <f t="shared" si="45"/>
        <v>0</v>
      </c>
      <c r="K468" s="489"/>
      <c r="L468" s="472"/>
      <c r="M468" s="248"/>
      <c r="N468" s="277"/>
    </row>
    <row r="469" spans="1:14" ht="33.75" customHeight="1" x14ac:dyDescent="0.3">
      <c r="A469" s="173"/>
      <c r="B469" s="298"/>
      <c r="C469" s="457"/>
      <c r="D469" s="892"/>
      <c r="E469" s="230"/>
      <c r="F469" s="230"/>
      <c r="G469" s="100"/>
      <c r="H469" s="110"/>
      <c r="I469" s="171">
        <f>(H469*20)/100</f>
        <v>0</v>
      </c>
      <c r="J469" s="171">
        <f>H469+I469</f>
        <v>0</v>
      </c>
      <c r="K469" s="489"/>
      <c r="L469" s="472"/>
      <c r="M469" s="248"/>
      <c r="N469" s="185"/>
    </row>
    <row r="470" spans="1:14" ht="20.25" customHeight="1" x14ac:dyDescent="0.3">
      <c r="A470" s="173"/>
      <c r="B470" s="298"/>
      <c r="C470" s="457"/>
      <c r="D470" s="892"/>
      <c r="E470" s="230"/>
      <c r="F470" s="230"/>
      <c r="G470" s="100"/>
      <c r="H470" s="110"/>
      <c r="I470" s="171">
        <f>(H470*20)/100</f>
        <v>0</v>
      </c>
      <c r="J470" s="171">
        <f>H470+I470</f>
        <v>0</v>
      </c>
      <c r="K470" s="489"/>
      <c r="L470" s="472"/>
      <c r="M470" s="248"/>
      <c r="N470" s="82"/>
    </row>
    <row r="471" spans="1:14" ht="19.5" customHeight="1" x14ac:dyDescent="0.3">
      <c r="A471" s="173"/>
      <c r="B471" s="298"/>
      <c r="C471" s="457"/>
      <c r="D471" s="892"/>
      <c r="E471" s="230"/>
      <c r="F471" s="230"/>
      <c r="G471" s="100"/>
      <c r="H471" s="110"/>
      <c r="I471" s="171">
        <f t="shared" ref="I471:I481" si="49">H471*0.2</f>
        <v>0</v>
      </c>
      <c r="J471" s="171">
        <f t="shared" ref="J471:J481" si="50">H471+I471</f>
        <v>0</v>
      </c>
      <c r="K471" s="489"/>
      <c r="L471" s="472"/>
      <c r="M471" s="248"/>
      <c r="N471" s="78"/>
    </row>
    <row r="472" spans="1:14" ht="13.9" customHeight="1" x14ac:dyDescent="0.3">
      <c r="A472" s="173"/>
      <c r="B472" s="298"/>
      <c r="C472" s="457"/>
      <c r="D472" s="892"/>
      <c r="E472" s="230"/>
      <c r="F472" s="230"/>
      <c r="G472" s="100"/>
      <c r="H472" s="110"/>
      <c r="I472" s="171">
        <f t="shared" si="49"/>
        <v>0</v>
      </c>
      <c r="J472" s="171">
        <f t="shared" si="50"/>
        <v>0</v>
      </c>
      <c r="K472" s="489"/>
      <c r="L472" s="472"/>
      <c r="M472" s="248"/>
      <c r="N472" s="78"/>
    </row>
    <row r="473" spans="1:14" ht="13.9" customHeight="1" x14ac:dyDescent="0.3">
      <c r="A473" s="173"/>
      <c r="B473" s="298"/>
      <c r="C473" s="457"/>
      <c r="D473" s="892"/>
      <c r="E473" s="230"/>
      <c r="F473" s="230"/>
      <c r="G473" s="100"/>
      <c r="H473" s="110"/>
      <c r="I473" s="171">
        <f t="shared" si="49"/>
        <v>0</v>
      </c>
      <c r="J473" s="171">
        <f t="shared" si="50"/>
        <v>0</v>
      </c>
      <c r="K473" s="489"/>
      <c r="L473" s="472"/>
      <c r="M473" s="248"/>
      <c r="N473" s="78"/>
    </row>
    <row r="474" spans="1:14" ht="16.5" customHeight="1" x14ac:dyDescent="0.2">
      <c r="A474" s="173"/>
      <c r="B474" s="298"/>
      <c r="C474" s="457"/>
      <c r="D474" s="892"/>
      <c r="E474" s="230"/>
      <c r="F474" s="230"/>
      <c r="G474" s="599"/>
      <c r="H474" s="110"/>
      <c r="I474" s="171">
        <f t="shared" si="49"/>
        <v>0</v>
      </c>
      <c r="J474" s="171">
        <f t="shared" si="50"/>
        <v>0</v>
      </c>
      <c r="K474" s="489"/>
      <c r="L474" s="472"/>
      <c r="M474" s="248"/>
      <c r="N474" s="78"/>
    </row>
    <row r="475" spans="1:14" ht="13.9" customHeight="1" x14ac:dyDescent="0.2">
      <c r="A475" s="173"/>
      <c r="B475" s="298"/>
      <c r="C475" s="457"/>
      <c r="D475" s="892"/>
      <c r="E475" s="230"/>
      <c r="F475" s="230"/>
      <c r="G475" s="89"/>
      <c r="H475" s="110"/>
      <c r="I475" s="171">
        <f t="shared" si="49"/>
        <v>0</v>
      </c>
      <c r="J475" s="171">
        <f t="shared" si="50"/>
        <v>0</v>
      </c>
      <c r="K475" s="489"/>
      <c r="L475" s="472"/>
      <c r="M475" s="248"/>
      <c r="N475" s="78"/>
    </row>
    <row r="476" spans="1:14" ht="18.75" customHeight="1" x14ac:dyDescent="0.3">
      <c r="A476" s="173"/>
      <c r="B476" s="457"/>
      <c r="C476" s="457"/>
      <c r="D476" s="892"/>
      <c r="E476" s="230"/>
      <c r="F476" s="230"/>
      <c r="G476" s="100"/>
      <c r="H476" s="110"/>
      <c r="I476" s="171">
        <f t="shared" si="49"/>
        <v>0</v>
      </c>
      <c r="J476" s="171">
        <f t="shared" si="50"/>
        <v>0</v>
      </c>
      <c r="K476" s="489"/>
      <c r="L476" s="473"/>
      <c r="M476" s="248"/>
      <c r="N476" s="78"/>
    </row>
    <row r="477" spans="1:14" ht="13.9" customHeight="1" x14ac:dyDescent="0.3">
      <c r="A477" s="173"/>
      <c r="B477" s="457"/>
      <c r="C477" s="457"/>
      <c r="D477" s="892"/>
      <c r="E477" s="230"/>
      <c r="F477" s="230"/>
      <c r="G477" s="100"/>
      <c r="H477" s="110"/>
      <c r="I477" s="171">
        <f t="shared" si="49"/>
        <v>0</v>
      </c>
      <c r="J477" s="171">
        <f t="shared" si="50"/>
        <v>0</v>
      </c>
      <c r="K477" s="489"/>
      <c r="L477" s="473"/>
      <c r="M477" s="248"/>
      <c r="N477" s="82"/>
    </row>
    <row r="478" spans="1:14" ht="24.75" customHeight="1" x14ac:dyDescent="0.3">
      <c r="A478" s="173"/>
      <c r="B478" s="457"/>
      <c r="C478" s="457"/>
      <c r="D478" s="892"/>
      <c r="E478" s="230"/>
      <c r="F478" s="230"/>
      <c r="G478" s="100"/>
      <c r="H478" s="110"/>
      <c r="I478" s="171">
        <f t="shared" si="49"/>
        <v>0</v>
      </c>
      <c r="J478" s="171">
        <f t="shared" si="50"/>
        <v>0</v>
      </c>
      <c r="K478" s="489"/>
      <c r="L478" s="472"/>
      <c r="M478" s="248"/>
      <c r="N478" s="82"/>
    </row>
    <row r="479" spans="1:14" ht="13.9" customHeight="1" x14ac:dyDescent="0.3">
      <c r="A479" s="173"/>
      <c r="B479" s="457"/>
      <c r="C479" s="457"/>
      <c r="D479" s="892"/>
      <c r="E479" s="230"/>
      <c r="F479" s="230"/>
      <c r="G479" s="100"/>
      <c r="H479" s="110"/>
      <c r="I479" s="171">
        <f t="shared" si="49"/>
        <v>0</v>
      </c>
      <c r="J479" s="171">
        <f t="shared" si="50"/>
        <v>0</v>
      </c>
      <c r="K479" s="489"/>
      <c r="L479" s="472"/>
      <c r="M479" s="248"/>
      <c r="N479" s="82"/>
    </row>
    <row r="480" spans="1:14" ht="27" customHeight="1" x14ac:dyDescent="0.3">
      <c r="A480" s="173"/>
      <c r="B480" s="457"/>
      <c r="C480" s="457"/>
      <c r="D480" s="892"/>
      <c r="E480" s="230"/>
      <c r="F480" s="230"/>
      <c r="G480" s="100"/>
      <c r="H480" s="110"/>
      <c r="I480" s="171">
        <f t="shared" si="49"/>
        <v>0</v>
      </c>
      <c r="J480" s="171">
        <f t="shared" si="50"/>
        <v>0</v>
      </c>
      <c r="K480" s="489"/>
      <c r="L480" s="472"/>
      <c r="M480" s="248"/>
      <c r="N480" s="82"/>
    </row>
    <row r="481" spans="1:14" ht="24.75" customHeight="1" x14ac:dyDescent="0.3">
      <c r="A481" s="173"/>
      <c r="B481" s="457"/>
      <c r="C481" s="457"/>
      <c r="D481" s="892"/>
      <c r="E481" s="230"/>
      <c r="F481" s="230"/>
      <c r="G481" s="100"/>
      <c r="H481" s="110"/>
      <c r="I481" s="171">
        <f t="shared" si="49"/>
        <v>0</v>
      </c>
      <c r="J481" s="171">
        <f t="shared" si="50"/>
        <v>0</v>
      </c>
      <c r="K481" s="489"/>
      <c r="L481" s="472"/>
      <c r="M481" s="248"/>
      <c r="N481" s="82"/>
    </row>
    <row r="482" spans="1:14" ht="13.9" customHeight="1" x14ac:dyDescent="0.3">
      <c r="A482" s="173"/>
      <c r="B482" s="457"/>
      <c r="C482" s="457"/>
      <c r="D482" s="892"/>
      <c r="E482" s="230"/>
      <c r="F482" s="99"/>
      <c r="G482" s="77"/>
      <c r="H482" s="110"/>
      <c r="I482" s="80">
        <v>8.02</v>
      </c>
      <c r="J482" s="80">
        <f t="shared" si="45"/>
        <v>8.02</v>
      </c>
      <c r="K482" s="489"/>
      <c r="L482" s="473"/>
      <c r="M482" s="248"/>
      <c r="N482" s="82"/>
    </row>
    <row r="483" spans="1:14" ht="13.9" customHeight="1" x14ac:dyDescent="0.3">
      <c r="A483" s="173"/>
      <c r="B483" s="457"/>
      <c r="C483" s="457"/>
      <c r="D483" s="892"/>
      <c r="E483" s="230"/>
      <c r="F483" s="230"/>
      <c r="G483" s="77"/>
      <c r="H483" s="110"/>
      <c r="I483" s="80">
        <f t="shared" ref="I483:I498" si="51">H483*0.2</f>
        <v>0</v>
      </c>
      <c r="J483" s="80">
        <f t="shared" si="45"/>
        <v>0</v>
      </c>
      <c r="K483" s="489"/>
      <c r="L483" s="473"/>
      <c r="M483" s="248"/>
      <c r="N483" s="82"/>
    </row>
    <row r="484" spans="1:14" ht="13.9" customHeight="1" x14ac:dyDescent="0.3">
      <c r="A484" s="173"/>
      <c r="B484" s="457"/>
      <c r="C484" s="457"/>
      <c r="D484" s="892"/>
      <c r="E484" s="230"/>
      <c r="F484" s="230"/>
      <c r="G484" s="77"/>
      <c r="H484" s="110"/>
      <c r="I484" s="80">
        <f t="shared" si="51"/>
        <v>0</v>
      </c>
      <c r="J484" s="80">
        <f t="shared" si="45"/>
        <v>0</v>
      </c>
      <c r="K484" s="489"/>
      <c r="L484" s="473"/>
      <c r="M484" s="248"/>
      <c r="N484" s="82"/>
    </row>
    <row r="485" spans="1:14" ht="13.9" customHeight="1" x14ac:dyDescent="0.3">
      <c r="A485" s="173"/>
      <c r="B485" s="457"/>
      <c r="C485" s="457"/>
      <c r="D485" s="892"/>
      <c r="E485" s="230"/>
      <c r="F485" s="230"/>
      <c r="G485" s="77"/>
      <c r="H485" s="110"/>
      <c r="I485" s="80">
        <f t="shared" si="51"/>
        <v>0</v>
      </c>
      <c r="J485" s="80">
        <f t="shared" si="45"/>
        <v>0</v>
      </c>
      <c r="K485" s="489"/>
      <c r="L485" s="473"/>
      <c r="M485" s="248"/>
      <c r="N485" s="82"/>
    </row>
    <row r="486" spans="1:14" ht="13.9" customHeight="1" x14ac:dyDescent="0.3">
      <c r="A486" s="173"/>
      <c r="B486" s="457"/>
      <c r="C486" s="457"/>
      <c r="D486" s="892"/>
      <c r="E486" s="230"/>
      <c r="F486" s="230"/>
      <c r="G486" s="77"/>
      <c r="H486" s="110"/>
      <c r="I486" s="80">
        <f t="shared" si="51"/>
        <v>0</v>
      </c>
      <c r="J486" s="80">
        <f t="shared" si="45"/>
        <v>0</v>
      </c>
      <c r="K486" s="489"/>
      <c r="L486" s="473"/>
      <c r="M486" s="248"/>
      <c r="N486" s="82"/>
    </row>
    <row r="487" spans="1:14" ht="12.75" x14ac:dyDescent="0.3">
      <c r="A487" s="173"/>
      <c r="B487" s="457"/>
      <c r="C487" s="457"/>
      <c r="D487" s="892"/>
      <c r="E487" s="230"/>
      <c r="F487" s="230"/>
      <c r="G487" s="77"/>
      <c r="H487" s="110"/>
      <c r="I487" s="80">
        <f t="shared" si="51"/>
        <v>0</v>
      </c>
      <c r="J487" s="80">
        <f t="shared" si="45"/>
        <v>0</v>
      </c>
      <c r="K487" s="489"/>
      <c r="L487" s="473"/>
      <c r="M487" s="248"/>
      <c r="N487" s="82"/>
    </row>
    <row r="488" spans="1:14" ht="12.75" x14ac:dyDescent="0.3">
      <c r="A488" s="173"/>
      <c r="B488" s="457"/>
      <c r="C488" s="457"/>
      <c r="D488" s="892"/>
      <c r="E488" s="230"/>
      <c r="F488" s="230"/>
      <c r="G488" s="77"/>
      <c r="H488" s="110"/>
      <c r="I488" s="80">
        <f t="shared" si="51"/>
        <v>0</v>
      </c>
      <c r="J488" s="80">
        <f t="shared" si="45"/>
        <v>0</v>
      </c>
      <c r="K488" s="489"/>
      <c r="L488" s="473"/>
      <c r="M488" s="248"/>
      <c r="N488" s="82"/>
    </row>
    <row r="489" spans="1:14" ht="12.75" x14ac:dyDescent="0.3">
      <c r="A489" s="173"/>
      <c r="B489" s="457"/>
      <c r="C489" s="457"/>
      <c r="D489" s="892"/>
      <c r="E489" s="230"/>
      <c r="F489" s="230"/>
      <c r="G489" s="77"/>
      <c r="H489" s="110"/>
      <c r="I489" s="80">
        <f t="shared" si="51"/>
        <v>0</v>
      </c>
      <c r="J489" s="80">
        <f t="shared" si="45"/>
        <v>0</v>
      </c>
      <c r="K489" s="489"/>
      <c r="L489" s="473"/>
      <c r="M489" s="248"/>
      <c r="N489" s="82"/>
    </row>
    <row r="490" spans="1:14" ht="21" customHeight="1" x14ac:dyDescent="0.3">
      <c r="A490" s="173"/>
      <c r="B490" s="457"/>
      <c r="C490" s="457"/>
      <c r="D490" s="892"/>
      <c r="E490" s="230"/>
      <c r="F490" s="230"/>
      <c r="G490" s="77"/>
      <c r="H490" s="110"/>
      <c r="I490" s="80">
        <f t="shared" si="51"/>
        <v>0</v>
      </c>
      <c r="J490" s="80">
        <f t="shared" ref="J490:J521" si="52">H490+I490</f>
        <v>0</v>
      </c>
      <c r="K490" s="489"/>
      <c r="L490" s="473"/>
      <c r="M490" s="248"/>
      <c r="N490" s="78"/>
    </row>
    <row r="491" spans="1:14" ht="13.9" customHeight="1" x14ac:dyDescent="0.3">
      <c r="A491" s="173"/>
      <c r="B491" s="457"/>
      <c r="C491" s="457"/>
      <c r="D491" s="892"/>
      <c r="E491" s="230"/>
      <c r="F491" s="230"/>
      <c r="G491" s="77"/>
      <c r="H491" s="110"/>
      <c r="I491" s="80">
        <f t="shared" si="51"/>
        <v>0</v>
      </c>
      <c r="J491" s="80">
        <f t="shared" si="52"/>
        <v>0</v>
      </c>
      <c r="K491" s="489"/>
      <c r="L491" s="473"/>
      <c r="M491" s="248"/>
      <c r="N491" s="78"/>
    </row>
    <row r="492" spans="1:14" ht="13.9" customHeight="1" x14ac:dyDescent="0.3">
      <c r="A492" s="173"/>
      <c r="B492" s="457"/>
      <c r="C492" s="457"/>
      <c r="D492" s="892"/>
      <c r="E492" s="230"/>
      <c r="F492" s="230"/>
      <c r="G492" s="77"/>
      <c r="H492" s="110"/>
      <c r="I492" s="80">
        <f t="shared" si="51"/>
        <v>0</v>
      </c>
      <c r="J492" s="80">
        <f t="shared" si="52"/>
        <v>0</v>
      </c>
      <c r="K492" s="489"/>
      <c r="L492" s="473"/>
      <c r="M492" s="248"/>
      <c r="N492" s="78"/>
    </row>
    <row r="493" spans="1:14" ht="13.9" customHeight="1" x14ac:dyDescent="0.3">
      <c r="A493" s="173"/>
      <c r="B493" s="457"/>
      <c r="C493" s="457"/>
      <c r="D493" s="892"/>
      <c r="E493" s="230"/>
      <c r="F493" s="230"/>
      <c r="G493" s="77"/>
      <c r="H493" s="110"/>
      <c r="I493" s="80">
        <f t="shared" si="51"/>
        <v>0</v>
      </c>
      <c r="J493" s="80">
        <f t="shared" si="52"/>
        <v>0</v>
      </c>
      <c r="K493" s="489"/>
      <c r="L493" s="473"/>
      <c r="M493" s="248"/>
      <c r="N493" s="82"/>
    </row>
    <row r="494" spans="1:14" ht="13.9" customHeight="1" x14ac:dyDescent="0.3">
      <c r="A494" s="173" t="str">
        <f t="shared" ref="A494" ca="1" si="53">RIGHT(CELL("nomfichier",A488),LEN(CELL("nomfichier",A488))-FIND("]",CELL("nomfichier",A488)))</f>
        <v xml:space="preserve"> SE</v>
      </c>
      <c r="B494" s="457"/>
      <c r="C494" s="457"/>
      <c r="D494" s="892"/>
      <c r="E494" s="230"/>
      <c r="F494" s="230"/>
      <c r="G494" s="77"/>
      <c r="H494" s="110"/>
      <c r="I494" s="80">
        <f t="shared" si="51"/>
        <v>0</v>
      </c>
      <c r="J494" s="80">
        <f t="shared" si="52"/>
        <v>0</v>
      </c>
      <c r="K494" s="489"/>
      <c r="L494" s="473"/>
      <c r="M494" s="248"/>
      <c r="N494" s="78"/>
    </row>
    <row r="495" spans="1:14" ht="13.9" customHeight="1" x14ac:dyDescent="0.2">
      <c r="A495" s="173" t="str">
        <f t="shared" ref="A495:A523" ca="1" si="54">RIGHT(CELL("nomfichier",A489),LEN(CELL("nomfichier",A489))-FIND("]",CELL("nomfichier",A489)))</f>
        <v xml:space="preserve"> SE</v>
      </c>
      <c r="B495" s="457"/>
      <c r="C495" s="457"/>
      <c r="D495" s="892"/>
      <c r="E495" s="230"/>
      <c r="F495" s="230"/>
      <c r="G495" s="79"/>
      <c r="H495" s="110"/>
      <c r="I495" s="80">
        <f t="shared" si="51"/>
        <v>0</v>
      </c>
      <c r="J495" s="80">
        <f t="shared" si="52"/>
        <v>0</v>
      </c>
      <c r="K495" s="489"/>
      <c r="L495" s="473"/>
      <c r="M495" s="248"/>
      <c r="N495" s="78"/>
    </row>
    <row r="496" spans="1:14" ht="12.75" x14ac:dyDescent="0.2">
      <c r="A496" s="173" t="str">
        <f t="shared" ca="1" si="54"/>
        <v xml:space="preserve"> SE</v>
      </c>
      <c r="B496" s="457"/>
      <c r="C496" s="457"/>
      <c r="D496" s="892"/>
      <c r="E496" s="230"/>
      <c r="F496" s="230"/>
      <c r="G496" s="79"/>
      <c r="H496" s="110"/>
      <c r="I496" s="80">
        <f t="shared" si="51"/>
        <v>0</v>
      </c>
      <c r="J496" s="80">
        <f t="shared" si="52"/>
        <v>0</v>
      </c>
      <c r="K496" s="489"/>
      <c r="L496" s="473"/>
      <c r="M496" s="248"/>
      <c r="N496" s="78"/>
    </row>
    <row r="497" spans="1:14" ht="12.75" x14ac:dyDescent="0.2">
      <c r="A497" s="173" t="str">
        <f t="shared" ca="1" si="54"/>
        <v xml:space="preserve"> SE</v>
      </c>
      <c r="B497" s="457"/>
      <c r="C497" s="457"/>
      <c r="D497" s="892"/>
      <c r="E497" s="230"/>
      <c r="F497" s="230"/>
      <c r="G497" s="79"/>
      <c r="H497" s="110"/>
      <c r="I497" s="80">
        <f t="shared" si="51"/>
        <v>0</v>
      </c>
      <c r="J497" s="80">
        <f t="shared" si="52"/>
        <v>0</v>
      </c>
      <c r="K497" s="489"/>
      <c r="L497" s="473"/>
      <c r="M497" s="248"/>
      <c r="N497" s="78"/>
    </row>
    <row r="498" spans="1:14" ht="12.75" x14ac:dyDescent="0.2">
      <c r="A498" s="173" t="str">
        <f t="shared" ca="1" si="54"/>
        <v xml:space="preserve"> SE</v>
      </c>
      <c r="B498" s="457"/>
      <c r="C498" s="457"/>
      <c r="D498" s="892"/>
      <c r="E498" s="230"/>
      <c r="F498" s="230"/>
      <c r="G498" s="79"/>
      <c r="H498" s="110"/>
      <c r="I498" s="80">
        <f t="shared" si="51"/>
        <v>0</v>
      </c>
      <c r="J498" s="80">
        <f t="shared" si="52"/>
        <v>0</v>
      </c>
      <c r="K498" s="489"/>
      <c r="L498" s="473"/>
      <c r="M498" s="248"/>
      <c r="N498" s="78"/>
    </row>
    <row r="499" spans="1:14" ht="13.9" customHeight="1" x14ac:dyDescent="0.3">
      <c r="A499" s="173" t="str">
        <f t="shared" ca="1" si="54"/>
        <v xml:space="preserve"> SE</v>
      </c>
      <c r="B499" s="457"/>
      <c r="C499" s="457"/>
      <c r="D499" s="892"/>
      <c r="E499" s="230"/>
      <c r="F499" s="230"/>
      <c r="G499" s="77"/>
      <c r="H499" s="110"/>
      <c r="I499" s="80">
        <f t="shared" ref="I499:I523" si="55">H499*0.2</f>
        <v>0</v>
      </c>
      <c r="J499" s="80">
        <f t="shared" si="52"/>
        <v>0</v>
      </c>
      <c r="K499" s="489"/>
      <c r="L499" s="473"/>
      <c r="M499" s="248"/>
      <c r="N499" s="78"/>
    </row>
    <row r="500" spans="1:14" ht="20.25" customHeight="1" x14ac:dyDescent="0.3">
      <c r="A500" s="173" t="str">
        <f t="shared" ca="1" si="54"/>
        <v xml:space="preserve"> SE</v>
      </c>
      <c r="B500" s="457"/>
      <c r="C500" s="457"/>
      <c r="D500" s="892"/>
      <c r="E500" s="230"/>
      <c r="F500" s="230"/>
      <c r="G500" s="77"/>
      <c r="H500" s="110"/>
      <c r="I500" s="80">
        <f t="shared" si="55"/>
        <v>0</v>
      </c>
      <c r="J500" s="80">
        <f t="shared" si="52"/>
        <v>0</v>
      </c>
      <c r="K500" s="489"/>
      <c r="L500" s="473"/>
      <c r="M500" s="248"/>
      <c r="N500" s="78"/>
    </row>
    <row r="501" spans="1:14" ht="12.75" x14ac:dyDescent="0.3">
      <c r="A501" s="173" t="str">
        <f t="shared" ca="1" si="54"/>
        <v xml:space="preserve"> SE</v>
      </c>
      <c r="B501" s="457"/>
      <c r="C501" s="457"/>
      <c r="D501" s="892"/>
      <c r="E501" s="230"/>
      <c r="F501" s="230"/>
      <c r="G501" s="77"/>
      <c r="H501" s="110"/>
      <c r="I501" s="80">
        <f t="shared" si="55"/>
        <v>0</v>
      </c>
      <c r="J501" s="80">
        <f t="shared" si="52"/>
        <v>0</v>
      </c>
      <c r="K501" s="489"/>
      <c r="L501" s="473"/>
      <c r="M501" s="248"/>
      <c r="N501" s="78"/>
    </row>
    <row r="502" spans="1:14" ht="12.75" x14ac:dyDescent="0.3">
      <c r="A502" s="173" t="str">
        <f t="shared" ca="1" si="54"/>
        <v xml:space="preserve"> SE</v>
      </c>
      <c r="B502" s="457"/>
      <c r="C502" s="457"/>
      <c r="D502" s="892"/>
      <c r="E502" s="230"/>
      <c r="F502" s="230"/>
      <c r="G502" s="77"/>
      <c r="H502" s="110"/>
      <c r="I502" s="80">
        <f t="shared" si="55"/>
        <v>0</v>
      </c>
      <c r="J502" s="80">
        <f t="shared" si="52"/>
        <v>0</v>
      </c>
      <c r="K502" s="489"/>
      <c r="L502" s="473"/>
      <c r="M502" s="248"/>
      <c r="N502" s="78"/>
    </row>
    <row r="503" spans="1:14" ht="12.75" x14ac:dyDescent="0.3">
      <c r="A503" s="173" t="str">
        <f t="shared" ca="1" si="54"/>
        <v xml:space="preserve"> SE</v>
      </c>
      <c r="B503" s="457"/>
      <c r="C503" s="457"/>
      <c r="D503" s="892"/>
      <c r="E503" s="230"/>
      <c r="F503" s="230"/>
      <c r="G503" s="77"/>
      <c r="H503" s="110"/>
      <c r="I503" s="80">
        <f t="shared" si="55"/>
        <v>0</v>
      </c>
      <c r="J503" s="80">
        <f t="shared" si="52"/>
        <v>0</v>
      </c>
      <c r="K503" s="489"/>
      <c r="L503" s="473"/>
      <c r="M503" s="248"/>
      <c r="N503" s="78"/>
    </row>
    <row r="504" spans="1:14" ht="13.9" customHeight="1" x14ac:dyDescent="0.3">
      <c r="A504" s="173" t="str">
        <f t="shared" ca="1" si="54"/>
        <v xml:space="preserve"> SE</v>
      </c>
      <c r="B504" s="457"/>
      <c r="C504" s="457"/>
      <c r="D504" s="892"/>
      <c r="E504" s="230"/>
      <c r="F504" s="230"/>
      <c r="G504" s="77"/>
      <c r="H504" s="110"/>
      <c r="I504" s="80">
        <f t="shared" si="55"/>
        <v>0</v>
      </c>
      <c r="J504" s="80">
        <f t="shared" si="52"/>
        <v>0</v>
      </c>
      <c r="K504" s="489"/>
      <c r="L504" s="473"/>
      <c r="M504" s="248"/>
      <c r="N504" s="82"/>
    </row>
    <row r="505" spans="1:14" ht="13.9" customHeight="1" x14ac:dyDescent="0.3">
      <c r="A505" s="173" t="str">
        <f t="shared" ca="1" si="54"/>
        <v xml:space="preserve"> SE</v>
      </c>
      <c r="B505" s="457"/>
      <c r="C505" s="457"/>
      <c r="D505" s="892"/>
      <c r="E505" s="230"/>
      <c r="F505" s="230"/>
      <c r="G505" s="77"/>
      <c r="H505" s="110"/>
      <c r="I505" s="80">
        <f t="shared" si="55"/>
        <v>0</v>
      </c>
      <c r="J505" s="80">
        <f t="shared" si="52"/>
        <v>0</v>
      </c>
      <c r="K505" s="489"/>
      <c r="L505" s="473"/>
      <c r="M505" s="248"/>
      <c r="N505" s="82"/>
    </row>
    <row r="506" spans="1:14" ht="13.9" customHeight="1" x14ac:dyDescent="0.3">
      <c r="A506" s="173" t="str">
        <f t="shared" ca="1" si="54"/>
        <v xml:space="preserve"> SE</v>
      </c>
      <c r="B506" s="457"/>
      <c r="C506" s="457"/>
      <c r="D506" s="892"/>
      <c r="E506" s="230"/>
      <c r="F506" s="230"/>
      <c r="G506" s="77"/>
      <c r="H506" s="110"/>
      <c r="I506" s="80">
        <f t="shared" si="55"/>
        <v>0</v>
      </c>
      <c r="J506" s="80">
        <f t="shared" si="52"/>
        <v>0</v>
      </c>
      <c r="K506" s="489"/>
      <c r="L506" s="473"/>
      <c r="M506" s="248"/>
      <c r="N506" s="82"/>
    </row>
    <row r="507" spans="1:14" ht="13.9" customHeight="1" x14ac:dyDescent="0.3">
      <c r="A507" s="173" t="str">
        <f t="shared" ca="1" si="54"/>
        <v xml:space="preserve"> SE</v>
      </c>
      <c r="B507" s="457"/>
      <c r="C507" s="457"/>
      <c r="D507" s="892"/>
      <c r="E507" s="230"/>
      <c r="F507" s="230"/>
      <c r="G507" s="77"/>
      <c r="H507" s="110"/>
      <c r="I507" s="80">
        <f t="shared" si="55"/>
        <v>0</v>
      </c>
      <c r="J507" s="80">
        <f t="shared" si="52"/>
        <v>0</v>
      </c>
      <c r="K507" s="489"/>
      <c r="L507" s="473"/>
      <c r="M507" s="248"/>
      <c r="N507" s="82"/>
    </row>
    <row r="508" spans="1:14" ht="13.9" customHeight="1" x14ac:dyDescent="0.3">
      <c r="A508" s="173" t="str">
        <f t="shared" ca="1" si="54"/>
        <v xml:space="preserve"> SE</v>
      </c>
      <c r="B508" s="457"/>
      <c r="C508" s="457"/>
      <c r="D508" s="892"/>
      <c r="E508" s="230"/>
      <c r="F508" s="230"/>
      <c r="G508" s="77"/>
      <c r="H508" s="110"/>
      <c r="I508" s="80">
        <f t="shared" si="55"/>
        <v>0</v>
      </c>
      <c r="J508" s="80">
        <f t="shared" si="52"/>
        <v>0</v>
      </c>
      <c r="K508" s="489"/>
      <c r="L508" s="473"/>
      <c r="M508" s="248"/>
      <c r="N508" s="82"/>
    </row>
    <row r="509" spans="1:14" ht="13.9" customHeight="1" x14ac:dyDescent="0.3">
      <c r="A509" s="173" t="str">
        <f t="shared" ca="1" si="54"/>
        <v xml:space="preserve"> SE</v>
      </c>
      <c r="B509" s="457"/>
      <c r="C509" s="457"/>
      <c r="D509" s="892"/>
      <c r="E509" s="230"/>
      <c r="F509" s="230"/>
      <c r="G509" s="77"/>
      <c r="H509" s="110"/>
      <c r="I509" s="80">
        <f t="shared" si="55"/>
        <v>0</v>
      </c>
      <c r="J509" s="80">
        <f t="shared" si="52"/>
        <v>0</v>
      </c>
      <c r="K509" s="489"/>
      <c r="L509" s="473"/>
      <c r="M509" s="248"/>
      <c r="N509" s="78"/>
    </row>
    <row r="510" spans="1:14" ht="13.9" customHeight="1" x14ac:dyDescent="0.3">
      <c r="A510" s="173" t="str">
        <f t="shared" ca="1" si="54"/>
        <v xml:space="preserve"> SE</v>
      </c>
      <c r="B510" s="457"/>
      <c r="C510" s="457"/>
      <c r="D510" s="892"/>
      <c r="E510" s="230"/>
      <c r="F510" s="230"/>
      <c r="G510" s="77"/>
      <c r="H510" s="110"/>
      <c r="I510" s="80">
        <f t="shared" si="55"/>
        <v>0</v>
      </c>
      <c r="J510" s="80">
        <f t="shared" si="52"/>
        <v>0</v>
      </c>
      <c r="K510" s="489"/>
      <c r="L510" s="473"/>
      <c r="M510" s="248"/>
      <c r="N510" s="78"/>
    </row>
    <row r="511" spans="1:14" ht="13.9" customHeight="1" x14ac:dyDescent="0.3">
      <c r="A511" s="173" t="str">
        <f t="shared" ca="1" si="54"/>
        <v xml:space="preserve"> SE</v>
      </c>
      <c r="B511" s="457"/>
      <c r="C511" s="457"/>
      <c r="D511" s="892"/>
      <c r="E511" s="230"/>
      <c r="F511" s="230"/>
      <c r="G511" s="77"/>
      <c r="H511" s="110"/>
      <c r="I511" s="80">
        <f t="shared" si="55"/>
        <v>0</v>
      </c>
      <c r="J511" s="80">
        <f t="shared" si="52"/>
        <v>0</v>
      </c>
      <c r="K511" s="489"/>
      <c r="L511" s="473"/>
      <c r="M511" s="248"/>
      <c r="N511" s="82"/>
    </row>
    <row r="512" spans="1:14" ht="13.9" customHeight="1" x14ac:dyDescent="0.3">
      <c r="A512" s="173" t="str">
        <f t="shared" ca="1" si="54"/>
        <v xml:space="preserve"> SE</v>
      </c>
      <c r="B512" s="457"/>
      <c r="C512" s="457"/>
      <c r="D512" s="892"/>
      <c r="E512" s="230"/>
      <c r="F512" s="230"/>
      <c r="G512" s="77"/>
      <c r="H512" s="110"/>
      <c r="I512" s="80">
        <f t="shared" si="55"/>
        <v>0</v>
      </c>
      <c r="J512" s="80">
        <f t="shared" si="52"/>
        <v>0</v>
      </c>
      <c r="K512" s="489"/>
      <c r="L512" s="473"/>
      <c r="M512" s="248"/>
      <c r="N512" s="82"/>
    </row>
    <row r="513" spans="1:14" ht="13.9" customHeight="1" x14ac:dyDescent="0.3">
      <c r="A513" s="173" t="str">
        <f t="shared" ca="1" si="54"/>
        <v xml:space="preserve"> SE</v>
      </c>
      <c r="B513" s="457"/>
      <c r="C513" s="457"/>
      <c r="D513" s="892"/>
      <c r="E513" s="230"/>
      <c r="F513" s="230"/>
      <c r="G513" s="77"/>
      <c r="H513" s="110"/>
      <c r="I513" s="80">
        <f t="shared" si="55"/>
        <v>0</v>
      </c>
      <c r="J513" s="80">
        <f t="shared" si="52"/>
        <v>0</v>
      </c>
      <c r="K513" s="489"/>
      <c r="L513" s="473"/>
      <c r="M513" s="248"/>
      <c r="N513" s="82"/>
    </row>
    <row r="514" spans="1:14" ht="13.9" customHeight="1" x14ac:dyDescent="0.3">
      <c r="A514" s="173" t="str">
        <f t="shared" ca="1" si="54"/>
        <v xml:space="preserve"> SE</v>
      </c>
      <c r="B514" s="457"/>
      <c r="C514" s="457"/>
      <c r="D514" s="892"/>
      <c r="E514" s="230"/>
      <c r="F514" s="230"/>
      <c r="G514" s="77"/>
      <c r="H514" s="110"/>
      <c r="I514" s="80">
        <f t="shared" si="55"/>
        <v>0</v>
      </c>
      <c r="J514" s="80">
        <f t="shared" si="52"/>
        <v>0</v>
      </c>
      <c r="K514" s="489"/>
      <c r="L514" s="473"/>
      <c r="M514" s="248"/>
      <c r="N514" s="82"/>
    </row>
    <row r="515" spans="1:14" ht="13.9" customHeight="1" x14ac:dyDescent="0.3">
      <c r="A515" s="173" t="str">
        <f t="shared" ca="1" si="54"/>
        <v xml:space="preserve"> SE</v>
      </c>
      <c r="B515" s="457"/>
      <c r="C515" s="457"/>
      <c r="D515" s="892"/>
      <c r="E515" s="230"/>
      <c r="F515" s="230"/>
      <c r="G515" s="77"/>
      <c r="H515" s="110"/>
      <c r="I515" s="80">
        <f t="shared" si="55"/>
        <v>0</v>
      </c>
      <c r="J515" s="80">
        <f t="shared" si="52"/>
        <v>0</v>
      </c>
      <c r="K515" s="489"/>
      <c r="L515" s="473"/>
      <c r="M515" s="248"/>
      <c r="N515" s="82"/>
    </row>
    <row r="516" spans="1:14" ht="13.9" customHeight="1" x14ac:dyDescent="0.3">
      <c r="A516" s="173" t="str">
        <f t="shared" ca="1" si="54"/>
        <v xml:space="preserve"> SE</v>
      </c>
      <c r="B516" s="457"/>
      <c r="C516" s="457"/>
      <c r="D516" s="892"/>
      <c r="E516" s="230"/>
      <c r="F516" s="230"/>
      <c r="G516" s="77"/>
      <c r="H516" s="497"/>
      <c r="I516" s="80">
        <f t="shared" si="55"/>
        <v>0</v>
      </c>
      <c r="J516" s="80">
        <f t="shared" si="52"/>
        <v>0</v>
      </c>
      <c r="K516" s="489"/>
      <c r="L516" s="473"/>
      <c r="M516" s="78"/>
      <c r="N516" s="82"/>
    </row>
    <row r="517" spans="1:14" ht="13.9" customHeight="1" x14ac:dyDescent="0.3">
      <c r="A517" s="173" t="str">
        <f t="shared" ca="1" si="54"/>
        <v xml:space="preserve"> SE</v>
      </c>
      <c r="B517" s="457"/>
      <c r="C517" s="457"/>
      <c r="D517" s="892"/>
      <c r="E517" s="230"/>
      <c r="F517" s="230"/>
      <c r="G517" s="77"/>
      <c r="H517" s="497"/>
      <c r="I517" s="80">
        <f t="shared" si="55"/>
        <v>0</v>
      </c>
      <c r="J517" s="80">
        <f t="shared" si="52"/>
        <v>0</v>
      </c>
      <c r="K517" s="489"/>
      <c r="L517" s="473"/>
      <c r="M517" s="78"/>
      <c r="N517" s="82"/>
    </row>
    <row r="518" spans="1:14" ht="24" customHeight="1" x14ac:dyDescent="0.3">
      <c r="A518" s="173" t="str">
        <f t="shared" ca="1" si="54"/>
        <v xml:space="preserve"> SE</v>
      </c>
      <c r="B518" s="457"/>
      <c r="C518" s="457"/>
      <c r="D518" s="892"/>
      <c r="E518" s="230"/>
      <c r="F518" s="230"/>
      <c r="G518" s="77"/>
      <c r="H518" s="497"/>
      <c r="I518" s="80">
        <f t="shared" si="55"/>
        <v>0</v>
      </c>
      <c r="J518" s="80">
        <f t="shared" si="52"/>
        <v>0</v>
      </c>
      <c r="K518" s="489"/>
      <c r="L518" s="473"/>
      <c r="M518" s="78"/>
      <c r="N518" s="82"/>
    </row>
    <row r="519" spans="1:14" ht="13.9" customHeight="1" x14ac:dyDescent="0.3">
      <c r="A519" s="173" t="str">
        <f t="shared" ca="1" si="54"/>
        <v xml:space="preserve"> SE</v>
      </c>
      <c r="B519" s="457"/>
      <c r="C519" s="457"/>
      <c r="D519" s="892"/>
      <c r="E519" s="230"/>
      <c r="F519" s="230"/>
      <c r="G519" s="77"/>
      <c r="H519" s="497"/>
      <c r="I519" s="80">
        <f t="shared" si="55"/>
        <v>0</v>
      </c>
      <c r="J519" s="80">
        <f t="shared" si="52"/>
        <v>0</v>
      </c>
      <c r="K519" s="489"/>
      <c r="L519" s="473"/>
      <c r="M519" s="78"/>
      <c r="N519" s="82"/>
    </row>
    <row r="520" spans="1:14" ht="13.9" customHeight="1" x14ac:dyDescent="0.3">
      <c r="A520" s="173" t="str">
        <f t="shared" ca="1" si="54"/>
        <v xml:space="preserve"> SE</v>
      </c>
      <c r="B520" s="457"/>
      <c r="C520" s="457"/>
      <c r="D520" s="892"/>
      <c r="E520" s="230"/>
      <c r="F520" s="230"/>
      <c r="G520" s="77"/>
      <c r="H520" s="497"/>
      <c r="I520" s="80">
        <f t="shared" si="55"/>
        <v>0</v>
      </c>
      <c r="J520" s="80">
        <f t="shared" si="52"/>
        <v>0</v>
      </c>
      <c r="K520" s="489"/>
      <c r="L520" s="473"/>
      <c r="M520" s="78"/>
      <c r="N520" s="82"/>
    </row>
    <row r="521" spans="1:14" ht="13.9" customHeight="1" x14ac:dyDescent="0.3">
      <c r="A521" s="173" t="str">
        <f t="shared" ca="1" si="54"/>
        <v xml:space="preserve"> SE</v>
      </c>
      <c r="B521" s="457"/>
      <c r="C521" s="457"/>
      <c r="D521" s="892"/>
      <c r="E521" s="230"/>
      <c r="F521" s="230"/>
      <c r="G521" s="77"/>
      <c r="H521" s="497"/>
      <c r="I521" s="80">
        <f t="shared" si="55"/>
        <v>0</v>
      </c>
      <c r="J521" s="80">
        <f t="shared" si="52"/>
        <v>0</v>
      </c>
      <c r="K521" s="489"/>
      <c r="L521" s="473"/>
      <c r="M521" s="84"/>
      <c r="N521" s="82"/>
    </row>
    <row r="522" spans="1:14" ht="12.75" x14ac:dyDescent="0.3">
      <c r="A522" s="173" t="str">
        <f t="shared" ca="1" si="54"/>
        <v xml:space="preserve"> SE</v>
      </c>
      <c r="B522" s="457"/>
      <c r="C522" s="457"/>
      <c r="D522" s="892"/>
      <c r="E522" s="230"/>
      <c r="F522" s="230"/>
      <c r="G522" s="77"/>
      <c r="H522" s="497"/>
      <c r="I522" s="80">
        <f t="shared" si="55"/>
        <v>0</v>
      </c>
      <c r="J522" s="80">
        <f t="shared" ref="J522:J523" si="56">H522+I522</f>
        <v>0</v>
      </c>
      <c r="K522" s="489"/>
      <c r="L522" s="473"/>
      <c r="M522" s="84"/>
      <c r="N522" s="82"/>
    </row>
    <row r="523" spans="1:14" ht="12.75" x14ac:dyDescent="0.3">
      <c r="A523" s="173" t="str">
        <f t="shared" ca="1" si="54"/>
        <v xml:space="preserve"> SE</v>
      </c>
      <c r="B523" s="457"/>
      <c r="C523" s="457"/>
      <c r="D523" s="892"/>
      <c r="E523" s="230"/>
      <c r="F523" s="230"/>
      <c r="G523" s="77"/>
      <c r="H523" s="497"/>
      <c r="I523" s="80">
        <f t="shared" si="55"/>
        <v>0</v>
      </c>
      <c r="J523" s="80">
        <f t="shared" si="56"/>
        <v>0</v>
      </c>
      <c r="K523" s="489"/>
      <c r="L523" s="473"/>
      <c r="M523" s="84"/>
      <c r="N523" s="82"/>
    </row>
    <row r="524" spans="1:14" x14ac:dyDescent="0.3">
      <c r="C524" s="4"/>
      <c r="D524" s="914"/>
      <c r="E524" s="15"/>
      <c r="F524" s="15"/>
      <c r="G524" s="5"/>
      <c r="H524" s="449"/>
      <c r="I524" s="5"/>
      <c r="J524" s="5"/>
      <c r="K524" s="495"/>
      <c r="L524" s="475"/>
      <c r="M524" s="11"/>
    </row>
    <row r="525" spans="1:14" x14ac:dyDescent="0.3">
      <c r="C525" s="4"/>
      <c r="D525" s="914"/>
      <c r="E525" s="15"/>
      <c r="F525" s="15"/>
      <c r="G525" s="5"/>
      <c r="H525" s="449"/>
      <c r="I525" s="5"/>
      <c r="J525" s="5"/>
      <c r="K525" s="495"/>
      <c r="L525" s="475"/>
      <c r="M525" s="11"/>
    </row>
    <row r="526" spans="1:14" x14ac:dyDescent="0.3">
      <c r="C526" s="4"/>
      <c r="D526" s="914"/>
      <c r="E526" s="15"/>
      <c r="F526" s="15"/>
      <c r="G526" s="5"/>
      <c r="H526" s="449"/>
      <c r="I526" s="5"/>
      <c r="J526" s="5"/>
      <c r="K526" s="495"/>
      <c r="L526" s="475"/>
      <c r="M526" s="11"/>
    </row>
    <row r="527" spans="1:14" ht="16.5" x14ac:dyDescent="0.3">
      <c r="C527" s="4"/>
      <c r="D527" s="914"/>
      <c r="E527" s="15"/>
      <c r="F527" s="15"/>
      <c r="G527" s="5"/>
      <c r="H527" s="449"/>
      <c r="I527" s="5"/>
      <c r="J527" s="5"/>
      <c r="K527"/>
      <c r="L527" s="475"/>
      <c r="M527" s="11"/>
    </row>
    <row r="528" spans="1:14" x14ac:dyDescent="0.3">
      <c r="C528" s="4"/>
      <c r="D528" s="914"/>
      <c r="E528" s="15"/>
      <c r="F528" s="534"/>
      <c r="G528" s="5"/>
      <c r="H528" s="449"/>
      <c r="I528" s="5"/>
      <c r="J528" s="5"/>
      <c r="K528" s="495"/>
      <c r="L528" s="475"/>
      <c r="M528" s="11"/>
    </row>
    <row r="529" spans="3:13" x14ac:dyDescent="0.3">
      <c r="C529" s="4"/>
      <c r="D529" s="914"/>
      <c r="E529" s="15"/>
      <c r="F529" s="15"/>
      <c r="G529" s="5"/>
      <c r="H529" s="449"/>
      <c r="I529" s="5"/>
      <c r="J529" s="5"/>
      <c r="K529" s="495"/>
      <c r="L529" s="475"/>
      <c r="M529" s="11"/>
    </row>
    <row r="530" spans="3:13" x14ac:dyDescent="0.3">
      <c r="C530" s="4"/>
      <c r="D530" s="914"/>
      <c r="E530" s="15"/>
      <c r="F530" s="15"/>
      <c r="G530" s="5"/>
      <c r="H530" s="449"/>
      <c r="I530" s="5"/>
      <c r="J530" s="5"/>
      <c r="K530" s="495"/>
      <c r="L530" s="475"/>
      <c r="M530" s="11"/>
    </row>
    <row r="531" spans="3:13" x14ac:dyDescent="0.3">
      <c r="C531" s="4"/>
      <c r="D531" s="914"/>
      <c r="E531" s="15"/>
      <c r="F531" s="15"/>
      <c r="G531" s="5"/>
      <c r="H531" s="449"/>
      <c r="I531" s="5"/>
      <c r="J531" s="5"/>
      <c r="K531" s="495"/>
      <c r="L531" s="475"/>
      <c r="M531" s="11"/>
    </row>
    <row r="532" spans="3:13" x14ac:dyDescent="0.3">
      <c r="C532" s="4"/>
      <c r="D532" s="914"/>
      <c r="E532" s="15"/>
      <c r="F532" s="15"/>
      <c r="G532" s="5"/>
      <c r="H532" s="449"/>
      <c r="I532" s="5"/>
      <c r="J532" s="5"/>
      <c r="K532" s="495"/>
      <c r="L532" s="475"/>
      <c r="M532" s="11"/>
    </row>
    <row r="533" spans="3:13" x14ac:dyDescent="0.3">
      <c r="C533" s="4"/>
      <c r="D533" s="914"/>
      <c r="E533" s="15"/>
      <c r="F533" s="15"/>
      <c r="G533" s="5"/>
      <c r="H533" s="449"/>
      <c r="I533" s="5"/>
      <c r="J533" s="5"/>
      <c r="K533" s="495"/>
      <c r="L533" s="475"/>
      <c r="M533" s="11"/>
    </row>
    <row r="534" spans="3:13" x14ac:dyDescent="0.3">
      <c r="C534" s="4"/>
      <c r="D534" s="914"/>
      <c r="E534" s="15"/>
      <c r="F534" s="15"/>
      <c r="G534" s="5"/>
      <c r="H534" s="449"/>
      <c r="I534" s="5"/>
      <c r="J534" s="5"/>
      <c r="K534" s="495"/>
      <c r="L534" s="475"/>
      <c r="M534" s="11"/>
    </row>
    <row r="535" spans="3:13" x14ac:dyDescent="0.3">
      <c r="C535" s="4"/>
      <c r="D535" s="914"/>
      <c r="E535" s="15"/>
      <c r="F535" s="15"/>
      <c r="G535" s="5"/>
      <c r="H535" s="449"/>
      <c r="I535" s="5"/>
      <c r="J535" s="5"/>
      <c r="K535" s="495"/>
      <c r="L535" s="475"/>
      <c r="M535" s="11"/>
    </row>
    <row r="536" spans="3:13" x14ac:dyDescent="0.3">
      <c r="C536" s="4"/>
      <c r="D536" s="914"/>
      <c r="E536" s="15"/>
      <c r="F536" s="15"/>
      <c r="G536" s="5"/>
      <c r="H536" s="449"/>
      <c r="I536" s="5"/>
      <c r="J536" s="5"/>
      <c r="K536" s="495"/>
      <c r="L536" s="475"/>
      <c r="M536" s="11"/>
    </row>
    <row r="537" spans="3:13" x14ac:dyDescent="0.3">
      <c r="C537" s="4"/>
      <c r="D537" s="914"/>
      <c r="E537" s="15"/>
      <c r="F537" s="15"/>
      <c r="G537" s="5"/>
      <c r="H537" s="449"/>
      <c r="I537" s="5"/>
      <c r="J537" s="5"/>
      <c r="K537" s="495"/>
      <c r="L537" s="475"/>
      <c r="M537" s="11"/>
    </row>
    <row r="538" spans="3:13" x14ac:dyDescent="0.3">
      <c r="C538" s="4"/>
      <c r="D538" s="914"/>
      <c r="E538" s="15"/>
      <c r="F538" s="15"/>
      <c r="G538" s="5"/>
      <c r="H538" s="449"/>
      <c r="I538" s="5"/>
      <c r="J538" s="5"/>
      <c r="K538" s="495"/>
      <c r="L538" s="475"/>
      <c r="M538" s="11"/>
    </row>
    <row r="539" spans="3:13" x14ac:dyDescent="0.3">
      <c r="C539" s="4"/>
      <c r="D539" s="914"/>
      <c r="E539" s="15"/>
      <c r="F539" s="15"/>
      <c r="G539" s="5"/>
      <c r="H539" s="449"/>
      <c r="I539" s="5"/>
      <c r="J539" s="5"/>
      <c r="K539" s="495"/>
      <c r="L539" s="475"/>
      <c r="M539" s="11"/>
    </row>
    <row r="540" spans="3:13" x14ac:dyDescent="0.3">
      <c r="C540" s="4"/>
      <c r="D540" s="914"/>
      <c r="E540" s="15"/>
      <c r="F540" s="15"/>
      <c r="G540" s="5"/>
      <c r="H540" s="449"/>
      <c r="I540" s="5"/>
      <c r="J540" s="5"/>
      <c r="K540" s="495"/>
      <c r="L540" s="475"/>
      <c r="M540" s="11"/>
    </row>
    <row r="541" spans="3:13" x14ac:dyDescent="0.3">
      <c r="C541" s="4"/>
      <c r="D541" s="914"/>
      <c r="E541" s="15"/>
      <c r="F541" s="15"/>
      <c r="G541" s="5"/>
      <c r="H541" s="449"/>
      <c r="I541" s="5"/>
      <c r="J541" s="5"/>
      <c r="K541" s="495"/>
      <c r="L541" s="475"/>
      <c r="M541" s="11"/>
    </row>
    <row r="542" spans="3:13" x14ac:dyDescent="0.3">
      <c r="C542" s="4"/>
      <c r="D542" s="914"/>
      <c r="E542" s="15"/>
      <c r="F542" s="15"/>
      <c r="G542" s="5"/>
      <c r="H542" s="449"/>
      <c r="I542" s="5"/>
      <c r="J542" s="5"/>
      <c r="K542" s="495"/>
      <c r="L542" s="475"/>
      <c r="M542" s="11"/>
    </row>
    <row r="543" spans="3:13" x14ac:dyDescent="0.3">
      <c r="C543" s="4"/>
      <c r="D543" s="914"/>
      <c r="E543" s="15"/>
      <c r="F543" s="15"/>
      <c r="G543" s="5"/>
      <c r="H543" s="449"/>
      <c r="I543" s="5"/>
      <c r="J543" s="5"/>
      <c r="K543" s="495"/>
      <c r="L543" s="475"/>
      <c r="M543" s="11"/>
    </row>
    <row r="544" spans="3:13" x14ac:dyDescent="0.3">
      <c r="C544" s="4"/>
      <c r="D544" s="914"/>
      <c r="E544" s="15"/>
      <c r="F544" s="15"/>
      <c r="G544" s="5"/>
      <c r="H544" s="449"/>
      <c r="I544" s="5"/>
      <c r="J544" s="5"/>
      <c r="K544" s="495"/>
      <c r="L544" s="475"/>
      <c r="M544" s="11"/>
    </row>
    <row r="545" spans="3:13" x14ac:dyDescent="0.3">
      <c r="C545" s="4"/>
      <c r="D545" s="914"/>
      <c r="E545" s="15"/>
      <c r="F545" s="15"/>
      <c r="G545" s="5"/>
      <c r="H545" s="449"/>
      <c r="I545" s="5"/>
      <c r="J545" s="5"/>
      <c r="K545" s="495"/>
      <c r="L545" s="475"/>
      <c r="M545" s="11"/>
    </row>
    <row r="546" spans="3:13" x14ac:dyDescent="0.3">
      <c r="C546" s="4"/>
      <c r="D546" s="914"/>
      <c r="E546" s="15"/>
      <c r="F546" s="15"/>
      <c r="G546" s="5"/>
      <c r="H546" s="449"/>
      <c r="I546" s="5"/>
      <c r="J546" s="5"/>
      <c r="K546" s="495"/>
      <c r="L546" s="475"/>
      <c r="M546" s="11"/>
    </row>
    <row r="547" spans="3:13" x14ac:dyDescent="0.3">
      <c r="C547" s="4"/>
      <c r="D547" s="914"/>
      <c r="E547" s="15"/>
      <c r="F547" s="15"/>
      <c r="G547" s="5"/>
      <c r="H547" s="449"/>
      <c r="I547" s="5"/>
      <c r="J547" s="5"/>
      <c r="K547" s="495"/>
      <c r="L547" s="475"/>
      <c r="M547" s="11"/>
    </row>
    <row r="548" spans="3:13" x14ac:dyDescent="0.3">
      <c r="C548" s="4"/>
      <c r="D548" s="914"/>
      <c r="E548" s="15"/>
      <c r="F548" s="15"/>
      <c r="G548" s="5"/>
      <c r="H548" s="449"/>
      <c r="I548" s="5"/>
      <c r="J548" s="5"/>
      <c r="K548" s="495"/>
      <c r="L548" s="475"/>
      <c r="M548" s="11"/>
    </row>
    <row r="549" spans="3:13" x14ac:dyDescent="0.3">
      <c r="C549" s="4"/>
      <c r="D549" s="914"/>
      <c r="E549" s="15"/>
      <c r="F549" s="15"/>
      <c r="G549" s="5"/>
      <c r="H549" s="449"/>
      <c r="I549" s="5"/>
      <c r="J549" s="5"/>
      <c r="K549" s="495"/>
      <c r="L549" s="475"/>
      <c r="M549" s="11"/>
    </row>
    <row r="550" spans="3:13" x14ac:dyDescent="0.3">
      <c r="C550" s="4"/>
      <c r="D550" s="914"/>
      <c r="E550" s="15"/>
      <c r="F550" s="15"/>
      <c r="G550" s="5"/>
      <c r="H550" s="449"/>
      <c r="I550" s="5"/>
      <c r="J550" s="5"/>
      <c r="K550" s="495"/>
      <c r="L550" s="475"/>
      <c r="M550" s="11"/>
    </row>
    <row r="551" spans="3:13" x14ac:dyDescent="0.3">
      <c r="C551" s="4"/>
      <c r="D551" s="914"/>
      <c r="E551" s="15"/>
      <c r="F551" s="15"/>
      <c r="G551" s="5"/>
      <c r="H551" s="449"/>
      <c r="I551" s="5"/>
      <c r="J551" s="5"/>
      <c r="K551" s="495"/>
      <c r="L551" s="475"/>
      <c r="M551" s="11"/>
    </row>
    <row r="552" spans="3:13" x14ac:dyDescent="0.3">
      <c r="C552" s="4"/>
      <c r="D552" s="914"/>
      <c r="E552" s="15"/>
      <c r="F552" s="15"/>
      <c r="G552" s="5"/>
      <c r="H552" s="449"/>
      <c r="I552" s="5"/>
      <c r="J552" s="5"/>
      <c r="K552" s="495"/>
      <c r="L552" s="475"/>
      <c r="M552" s="11"/>
    </row>
    <row r="553" spans="3:13" x14ac:dyDescent="0.3">
      <c r="C553" s="4"/>
      <c r="D553" s="914"/>
      <c r="E553" s="15"/>
      <c r="F553" s="15"/>
      <c r="G553" s="5"/>
      <c r="H553" s="449"/>
      <c r="I553" s="5"/>
      <c r="J553" s="5"/>
      <c r="K553" s="495"/>
      <c r="L553" s="475"/>
      <c r="M553" s="11"/>
    </row>
    <row r="554" spans="3:13" x14ac:dyDescent="0.3">
      <c r="C554" s="4"/>
      <c r="D554" s="914"/>
      <c r="E554" s="15"/>
      <c r="F554" s="15"/>
      <c r="G554" s="5"/>
      <c r="H554" s="449"/>
      <c r="I554" s="5"/>
      <c r="J554" s="5"/>
      <c r="K554" s="495"/>
      <c r="L554" s="475"/>
      <c r="M554" s="11"/>
    </row>
    <row r="555" spans="3:13" x14ac:dyDescent="0.3">
      <c r="C555" s="4"/>
      <c r="D555" s="914"/>
      <c r="E555" s="15"/>
      <c r="F555" s="15"/>
      <c r="G555" s="5"/>
      <c r="H555" s="449"/>
      <c r="I555" s="5"/>
      <c r="J555" s="5"/>
      <c r="K555" s="495"/>
      <c r="L555" s="475"/>
      <c r="M555" s="11"/>
    </row>
    <row r="556" spans="3:13" x14ac:dyDescent="0.3">
      <c r="C556" s="4"/>
      <c r="D556" s="914"/>
      <c r="E556" s="15"/>
      <c r="F556" s="15"/>
      <c r="G556" s="5"/>
      <c r="H556" s="449"/>
      <c r="I556" s="5"/>
      <c r="J556" s="5"/>
      <c r="K556" s="495"/>
      <c r="L556" s="475"/>
      <c r="M556" s="11"/>
    </row>
    <row r="557" spans="3:13" x14ac:dyDescent="0.3">
      <c r="C557" s="4"/>
      <c r="D557" s="914"/>
      <c r="E557" s="15"/>
      <c r="F557" s="15"/>
      <c r="G557" s="5"/>
      <c r="H557" s="449"/>
      <c r="I557" s="5"/>
      <c r="J557" s="5"/>
      <c r="K557" s="495"/>
      <c r="L557" s="475"/>
      <c r="M557" s="11"/>
    </row>
    <row r="558" spans="3:13" x14ac:dyDescent="0.3">
      <c r="C558" s="4"/>
      <c r="D558" s="914"/>
      <c r="E558" s="15"/>
      <c r="F558" s="15"/>
      <c r="G558" s="5"/>
      <c r="H558" s="449"/>
      <c r="I558" s="5"/>
      <c r="J558" s="5"/>
      <c r="K558" s="495"/>
      <c r="L558" s="475"/>
      <c r="M558" s="11"/>
    </row>
    <row r="559" spans="3:13" x14ac:dyDescent="0.3">
      <c r="C559" s="4"/>
      <c r="D559" s="914"/>
      <c r="E559" s="15"/>
      <c r="F559" s="15"/>
      <c r="G559" s="5"/>
      <c r="H559" s="449"/>
      <c r="I559" s="5"/>
      <c r="J559" s="5"/>
      <c r="K559" s="495"/>
      <c r="L559" s="475"/>
      <c r="M559" s="11"/>
    </row>
    <row r="560" spans="3:13" x14ac:dyDescent="0.3">
      <c r="C560" s="4"/>
      <c r="D560" s="914"/>
      <c r="E560" s="15"/>
      <c r="F560" s="15"/>
      <c r="G560" s="5"/>
      <c r="H560" s="449"/>
      <c r="I560" s="5"/>
      <c r="J560" s="5"/>
      <c r="K560" s="495"/>
      <c r="L560" s="475"/>
      <c r="M560" s="11"/>
    </row>
    <row r="561" spans="3:13" x14ac:dyDescent="0.3">
      <c r="C561" s="4"/>
      <c r="D561" s="914"/>
      <c r="E561" s="15"/>
      <c r="F561" s="15"/>
      <c r="G561" s="5"/>
      <c r="H561" s="449"/>
      <c r="I561" s="5"/>
      <c r="J561" s="5"/>
      <c r="K561" s="495"/>
      <c r="L561" s="475"/>
      <c r="M561" s="11"/>
    </row>
    <row r="562" spans="3:13" x14ac:dyDescent="0.3">
      <c r="C562" s="4"/>
      <c r="D562" s="914"/>
      <c r="E562" s="15"/>
      <c r="F562" s="15"/>
      <c r="G562" s="5"/>
      <c r="H562" s="449"/>
      <c r="I562" s="5"/>
      <c r="J562" s="5"/>
      <c r="K562" s="495"/>
      <c r="L562" s="475"/>
      <c r="M562" s="11"/>
    </row>
    <row r="563" spans="3:13" x14ac:dyDescent="0.3">
      <c r="C563" s="4"/>
      <c r="D563" s="914"/>
      <c r="E563" s="15"/>
      <c r="F563" s="15"/>
      <c r="G563" s="5"/>
      <c r="H563" s="449"/>
      <c r="I563" s="5"/>
      <c r="J563" s="5"/>
      <c r="K563" s="495"/>
      <c r="L563" s="475"/>
      <c r="M563" s="11"/>
    </row>
    <row r="564" spans="3:13" x14ac:dyDescent="0.3">
      <c r="C564" s="4"/>
      <c r="D564" s="914"/>
      <c r="E564" s="15"/>
      <c r="F564" s="15"/>
      <c r="G564" s="5"/>
      <c r="H564" s="449"/>
      <c r="I564" s="5"/>
      <c r="J564" s="5"/>
      <c r="K564" s="495"/>
      <c r="L564" s="475"/>
      <c r="M564" s="11"/>
    </row>
    <row r="565" spans="3:13" x14ac:dyDescent="0.3">
      <c r="C565" s="4"/>
      <c r="D565" s="914"/>
      <c r="E565" s="15"/>
      <c r="F565" s="15"/>
      <c r="G565" s="5"/>
      <c r="H565" s="449"/>
      <c r="I565" s="5"/>
      <c r="J565" s="5"/>
      <c r="K565" s="495"/>
      <c r="L565" s="475"/>
      <c r="M565" s="11"/>
    </row>
    <row r="566" spans="3:13" x14ac:dyDescent="0.3">
      <c r="C566" s="4"/>
      <c r="D566" s="914"/>
      <c r="E566" s="15"/>
      <c r="F566" s="15"/>
      <c r="G566" s="5"/>
      <c r="H566" s="449"/>
      <c r="I566" s="5"/>
      <c r="J566" s="5"/>
      <c r="K566" s="495"/>
      <c r="L566" s="475"/>
      <c r="M566" s="11"/>
    </row>
    <row r="567" spans="3:13" x14ac:dyDescent="0.3">
      <c r="C567" s="4"/>
      <c r="D567" s="914"/>
      <c r="E567" s="15"/>
      <c r="F567" s="15"/>
      <c r="G567" s="5"/>
      <c r="H567" s="449"/>
      <c r="I567" s="5"/>
      <c r="J567" s="5"/>
      <c r="K567" s="495"/>
      <c r="L567" s="475"/>
      <c r="M567" s="11"/>
    </row>
    <row r="568" spans="3:13" x14ac:dyDescent="0.3">
      <c r="C568" s="4"/>
      <c r="D568" s="914"/>
      <c r="E568" s="15"/>
      <c r="F568" s="15"/>
      <c r="G568" s="5"/>
      <c r="H568" s="449"/>
      <c r="I568" s="5"/>
      <c r="J568" s="5"/>
      <c r="K568" s="495"/>
      <c r="L568" s="475"/>
      <c r="M568" s="11"/>
    </row>
    <row r="569" spans="3:13" x14ac:dyDescent="0.3">
      <c r="C569" s="4"/>
      <c r="D569" s="914"/>
      <c r="E569" s="15"/>
      <c r="F569" s="15"/>
      <c r="G569" s="5"/>
      <c r="H569" s="449"/>
      <c r="I569" s="5"/>
      <c r="J569" s="5"/>
      <c r="K569" s="495"/>
      <c r="L569" s="475"/>
      <c r="M569" s="11"/>
    </row>
    <row r="570" spans="3:13" x14ac:dyDescent="0.3">
      <c r="C570" s="4"/>
      <c r="D570" s="914"/>
      <c r="E570" s="15"/>
      <c r="F570" s="15"/>
      <c r="G570" s="5"/>
      <c r="H570" s="449"/>
      <c r="I570" s="5"/>
      <c r="J570" s="5"/>
      <c r="K570" s="495"/>
      <c r="L570" s="475"/>
      <c r="M570" s="11"/>
    </row>
    <row r="571" spans="3:13" x14ac:dyDescent="0.3">
      <c r="C571" s="4"/>
      <c r="D571" s="914"/>
      <c r="E571" s="15"/>
      <c r="F571" s="15"/>
      <c r="G571" s="5"/>
      <c r="H571" s="449"/>
      <c r="I571" s="5"/>
      <c r="J571" s="5"/>
      <c r="K571" s="495"/>
      <c r="L571" s="475"/>
      <c r="M571" s="11"/>
    </row>
    <row r="572" spans="3:13" x14ac:dyDescent="0.3">
      <c r="C572" s="4"/>
      <c r="D572" s="914"/>
      <c r="E572" s="15"/>
      <c r="F572" s="15"/>
      <c r="G572" s="5"/>
      <c r="H572" s="449"/>
      <c r="I572" s="5"/>
      <c r="J572" s="5"/>
      <c r="K572" s="495"/>
      <c r="L572" s="475"/>
      <c r="M572" s="11"/>
    </row>
    <row r="573" spans="3:13" x14ac:dyDescent="0.3">
      <c r="C573" s="4"/>
      <c r="D573" s="914"/>
      <c r="E573" s="15"/>
      <c r="F573" s="15"/>
      <c r="G573" s="5"/>
      <c r="H573" s="449"/>
      <c r="I573" s="5"/>
      <c r="J573" s="5"/>
      <c r="K573" s="495"/>
      <c r="L573" s="475"/>
      <c r="M573" s="11"/>
    </row>
    <row r="574" spans="3:13" x14ac:dyDescent="0.3">
      <c r="C574" s="4"/>
      <c r="D574" s="914"/>
      <c r="E574" s="15"/>
      <c r="F574" s="15"/>
      <c r="G574" s="5"/>
      <c r="H574" s="449"/>
      <c r="I574" s="5"/>
      <c r="J574" s="5"/>
      <c r="K574" s="495"/>
      <c r="L574" s="475"/>
      <c r="M574" s="11"/>
    </row>
    <row r="575" spans="3:13" x14ac:dyDescent="0.3">
      <c r="C575" s="4"/>
      <c r="D575" s="914"/>
      <c r="E575" s="15"/>
      <c r="F575" s="15"/>
      <c r="G575" s="5"/>
      <c r="H575" s="449"/>
      <c r="I575" s="5"/>
      <c r="J575" s="5"/>
      <c r="K575" s="495"/>
      <c r="L575" s="475"/>
      <c r="M575" s="11"/>
    </row>
    <row r="576" spans="3:13" x14ac:dyDescent="0.3">
      <c r="C576" s="4"/>
      <c r="D576" s="914"/>
      <c r="E576" s="15"/>
      <c r="F576" s="15"/>
      <c r="G576" s="5"/>
      <c r="H576" s="449"/>
      <c r="I576" s="5"/>
      <c r="J576" s="5"/>
      <c r="K576" s="495"/>
      <c r="L576" s="475"/>
      <c r="M576" s="11"/>
    </row>
    <row r="577" spans="3:13" x14ac:dyDescent="0.3">
      <c r="C577" s="4"/>
      <c r="D577" s="914"/>
      <c r="E577" s="15"/>
      <c r="F577" s="15"/>
      <c r="G577" s="5"/>
      <c r="H577" s="449"/>
      <c r="I577" s="5"/>
      <c r="J577" s="5"/>
      <c r="K577" s="495"/>
      <c r="L577" s="475"/>
      <c r="M577" s="11"/>
    </row>
    <row r="578" spans="3:13" x14ac:dyDescent="0.3">
      <c r="C578" s="4"/>
      <c r="D578" s="914"/>
      <c r="E578" s="15"/>
      <c r="F578" s="15"/>
      <c r="G578" s="5"/>
      <c r="H578" s="449"/>
      <c r="I578" s="5"/>
      <c r="J578" s="5"/>
      <c r="K578" s="495"/>
      <c r="L578" s="475"/>
      <c r="M578" s="11"/>
    </row>
    <row r="579" spans="3:13" x14ac:dyDescent="0.3">
      <c r="C579" s="4"/>
      <c r="D579" s="914"/>
      <c r="E579" s="15"/>
      <c r="F579" s="15"/>
      <c r="G579" s="5"/>
      <c r="H579" s="449"/>
      <c r="I579" s="5"/>
      <c r="J579" s="5"/>
      <c r="K579" s="495"/>
      <c r="L579" s="475"/>
      <c r="M579" s="11"/>
    </row>
    <row r="580" spans="3:13" x14ac:dyDescent="0.3">
      <c r="C580" s="4"/>
      <c r="D580" s="914"/>
      <c r="E580" s="15"/>
      <c r="F580" s="15"/>
      <c r="G580" s="5"/>
      <c r="H580" s="449"/>
      <c r="I580" s="5"/>
      <c r="J580" s="5"/>
      <c r="K580" s="495"/>
      <c r="L580" s="475"/>
      <c r="M580" s="11"/>
    </row>
    <row r="581" spans="3:13" x14ac:dyDescent="0.3">
      <c r="C581" s="4"/>
      <c r="D581" s="914"/>
      <c r="E581" s="15"/>
      <c r="F581" s="15"/>
      <c r="G581" s="5"/>
      <c r="H581" s="449"/>
      <c r="I581" s="5"/>
      <c r="J581" s="5"/>
      <c r="K581" s="495"/>
      <c r="L581" s="475"/>
      <c r="M581" s="11"/>
    </row>
    <row r="582" spans="3:13" x14ac:dyDescent="0.3">
      <c r="C582" s="4"/>
      <c r="D582" s="914"/>
      <c r="E582" s="15"/>
      <c r="F582" s="15"/>
      <c r="G582" s="5"/>
      <c r="H582" s="449"/>
      <c r="I582" s="5"/>
      <c r="J582" s="5"/>
      <c r="K582" s="495"/>
      <c r="L582" s="475"/>
      <c r="M582" s="11"/>
    </row>
    <row r="583" spans="3:13" x14ac:dyDescent="0.3">
      <c r="C583" s="4"/>
      <c r="D583" s="914"/>
      <c r="E583" s="15"/>
      <c r="F583" s="15"/>
      <c r="G583" s="5"/>
      <c r="H583" s="449"/>
      <c r="I583" s="5"/>
      <c r="J583" s="5"/>
      <c r="K583" s="495"/>
      <c r="L583" s="475"/>
      <c r="M583" s="11"/>
    </row>
    <row r="584" spans="3:13" x14ac:dyDescent="0.3">
      <c r="C584" s="4"/>
      <c r="D584" s="914"/>
      <c r="E584" s="15"/>
      <c r="F584" s="15"/>
      <c r="G584" s="5"/>
      <c r="H584" s="449"/>
      <c r="I584" s="5"/>
      <c r="J584" s="5"/>
      <c r="K584" s="495"/>
      <c r="L584" s="475"/>
      <c r="M584" s="11"/>
    </row>
    <row r="585" spans="3:13" x14ac:dyDescent="0.3">
      <c r="C585" s="4"/>
      <c r="D585" s="914"/>
      <c r="E585" s="15"/>
      <c r="F585" s="15"/>
      <c r="G585" s="5"/>
      <c r="H585" s="449"/>
      <c r="I585" s="5"/>
      <c r="J585" s="5"/>
      <c r="K585" s="495"/>
      <c r="L585" s="475"/>
      <c r="M585" s="11"/>
    </row>
    <row r="586" spans="3:13" x14ac:dyDescent="0.3">
      <c r="C586" s="4"/>
      <c r="D586" s="914"/>
      <c r="E586" s="15"/>
      <c r="F586" s="15"/>
      <c r="G586" s="5"/>
      <c r="H586" s="449"/>
      <c r="I586" s="5"/>
      <c r="J586" s="5"/>
      <c r="K586" s="495"/>
      <c r="L586" s="475"/>
      <c r="M586" s="11"/>
    </row>
    <row r="587" spans="3:13" x14ac:dyDescent="0.3">
      <c r="C587" s="4"/>
      <c r="D587" s="914"/>
      <c r="E587" s="15"/>
      <c r="F587" s="15"/>
      <c r="G587" s="5"/>
      <c r="H587" s="449"/>
      <c r="I587" s="5"/>
      <c r="J587" s="5"/>
      <c r="K587" s="495"/>
      <c r="L587" s="475"/>
      <c r="M587" s="11"/>
    </row>
    <row r="588" spans="3:13" x14ac:dyDescent="0.3">
      <c r="C588" s="4"/>
      <c r="D588" s="914"/>
      <c r="E588" s="15"/>
      <c r="F588" s="15"/>
      <c r="G588" s="5"/>
      <c r="H588" s="449"/>
      <c r="I588" s="5"/>
      <c r="J588" s="5"/>
      <c r="K588" s="495"/>
      <c r="L588" s="475"/>
      <c r="M588" s="11"/>
    </row>
    <row r="589" spans="3:13" x14ac:dyDescent="0.3">
      <c r="C589" s="4"/>
      <c r="D589" s="914"/>
      <c r="E589" s="15"/>
      <c r="F589" s="15"/>
      <c r="G589" s="5"/>
      <c r="H589" s="449"/>
      <c r="I589" s="5"/>
      <c r="J589" s="5"/>
      <c r="K589" s="495"/>
      <c r="L589" s="475"/>
      <c r="M589" s="11"/>
    </row>
    <row r="590" spans="3:13" x14ac:dyDescent="0.3">
      <c r="C590" s="4"/>
      <c r="D590" s="914"/>
      <c r="E590" s="15"/>
      <c r="F590" s="15"/>
      <c r="G590" s="5"/>
      <c r="H590" s="449"/>
      <c r="I590" s="5"/>
      <c r="J590" s="5"/>
      <c r="K590" s="495"/>
      <c r="L590" s="475"/>
      <c r="M590" s="11"/>
    </row>
    <row r="591" spans="3:13" x14ac:dyDescent="0.3">
      <c r="C591" s="4"/>
      <c r="D591" s="914"/>
      <c r="E591" s="15"/>
      <c r="F591" s="15"/>
      <c r="G591" s="5"/>
      <c r="H591" s="449"/>
      <c r="I591" s="5"/>
      <c r="J591" s="5"/>
      <c r="K591" s="495"/>
      <c r="L591" s="475"/>
      <c r="M591" s="11"/>
    </row>
    <row r="592" spans="3:13" x14ac:dyDescent="0.3">
      <c r="C592" s="4"/>
      <c r="D592" s="914"/>
      <c r="E592" s="15"/>
      <c r="F592" s="15"/>
      <c r="G592" s="5"/>
      <c r="H592" s="449"/>
      <c r="I592" s="5"/>
      <c r="J592" s="5"/>
      <c r="K592" s="495"/>
      <c r="L592" s="475"/>
      <c r="M592" s="11"/>
    </row>
    <row r="593" spans="3:13" x14ac:dyDescent="0.3">
      <c r="C593" s="4"/>
      <c r="D593" s="914"/>
      <c r="E593" s="15"/>
      <c r="F593" s="15"/>
      <c r="G593" s="5"/>
      <c r="H593" s="449"/>
      <c r="I593" s="5"/>
      <c r="J593" s="5"/>
      <c r="K593" s="495"/>
      <c r="L593" s="475"/>
      <c r="M593" s="11"/>
    </row>
    <row r="594" spans="3:13" x14ac:dyDescent="0.3">
      <c r="C594" s="4"/>
      <c r="D594" s="914"/>
      <c r="E594" s="15"/>
      <c r="F594" s="15"/>
      <c r="G594" s="5"/>
      <c r="H594" s="449"/>
      <c r="I594" s="5"/>
      <c r="J594" s="5"/>
      <c r="K594" s="495"/>
      <c r="L594" s="475"/>
      <c r="M594" s="11"/>
    </row>
    <row r="595" spans="3:13" x14ac:dyDescent="0.3">
      <c r="C595" s="4"/>
      <c r="D595" s="914"/>
      <c r="E595" s="15"/>
      <c r="F595" s="15"/>
      <c r="G595" s="5"/>
      <c r="H595" s="449"/>
      <c r="I595" s="5"/>
      <c r="J595" s="5"/>
      <c r="K595" s="495"/>
      <c r="L595" s="475"/>
      <c r="M595" s="11"/>
    </row>
    <row r="596" spans="3:13" x14ac:dyDescent="0.3">
      <c r="C596" s="4"/>
      <c r="D596" s="914"/>
      <c r="E596" s="15"/>
      <c r="F596" s="15"/>
      <c r="G596" s="5"/>
      <c r="H596" s="449"/>
      <c r="I596" s="5"/>
      <c r="J596" s="5"/>
      <c r="K596" s="495"/>
      <c r="L596" s="475"/>
      <c r="M596" s="11"/>
    </row>
    <row r="597" spans="3:13" x14ac:dyDescent="0.3">
      <c r="C597" s="4"/>
      <c r="D597" s="914"/>
      <c r="E597" s="15"/>
      <c r="F597" s="15"/>
      <c r="G597" s="5"/>
      <c r="H597" s="449"/>
      <c r="I597" s="5"/>
      <c r="J597" s="5"/>
      <c r="K597" s="495"/>
      <c r="L597" s="475"/>
      <c r="M597" s="11"/>
    </row>
    <row r="598" spans="3:13" x14ac:dyDescent="0.3">
      <c r="C598" s="4"/>
      <c r="D598" s="914"/>
      <c r="E598" s="15"/>
      <c r="F598" s="15"/>
      <c r="G598" s="5"/>
      <c r="H598" s="449"/>
      <c r="I598" s="5"/>
      <c r="J598" s="5"/>
      <c r="K598" s="495"/>
      <c r="L598" s="475"/>
      <c r="M598" s="11"/>
    </row>
    <row r="599" spans="3:13" x14ac:dyDescent="0.3">
      <c r="C599" s="4"/>
      <c r="D599" s="914"/>
      <c r="E599" s="15"/>
      <c r="F599" s="15"/>
      <c r="G599" s="5"/>
      <c r="H599" s="449"/>
      <c r="I599" s="5"/>
      <c r="J599" s="5"/>
      <c r="K599" s="495"/>
      <c r="L599" s="475"/>
      <c r="M599" s="11"/>
    </row>
    <row r="600" spans="3:13" x14ac:dyDescent="0.3">
      <c r="C600" s="4"/>
      <c r="D600" s="914"/>
      <c r="E600" s="15"/>
      <c r="F600" s="15"/>
      <c r="G600" s="5"/>
      <c r="H600" s="449"/>
      <c r="I600" s="5"/>
      <c r="J600" s="5"/>
      <c r="K600" s="495"/>
      <c r="L600" s="475"/>
      <c r="M600" s="11"/>
    </row>
    <row r="601" spans="3:13" x14ac:dyDescent="0.3">
      <c r="C601" s="4"/>
      <c r="D601" s="914"/>
      <c r="E601" s="15"/>
      <c r="F601" s="15"/>
      <c r="G601" s="5"/>
      <c r="H601" s="449"/>
      <c r="I601" s="5"/>
      <c r="J601" s="5"/>
      <c r="K601" s="495"/>
      <c r="L601" s="475"/>
      <c r="M601" s="11"/>
    </row>
    <row r="602" spans="3:13" x14ac:dyDescent="0.3">
      <c r="C602" s="4"/>
      <c r="D602" s="914"/>
      <c r="E602" s="15"/>
      <c r="F602" s="15"/>
      <c r="G602" s="5"/>
      <c r="H602" s="449"/>
      <c r="I602" s="5"/>
      <c r="J602" s="5"/>
      <c r="K602" s="495"/>
      <c r="L602" s="475"/>
      <c r="M602" s="11"/>
    </row>
    <row r="603" spans="3:13" x14ac:dyDescent="0.3">
      <c r="C603" s="4"/>
      <c r="D603" s="914"/>
      <c r="E603" s="15"/>
      <c r="F603" s="15"/>
      <c r="G603" s="5"/>
      <c r="H603" s="449"/>
      <c r="I603" s="5"/>
      <c r="J603" s="5"/>
      <c r="K603" s="495"/>
      <c r="L603" s="475"/>
      <c r="M603" s="11"/>
    </row>
    <row r="604" spans="3:13" x14ac:dyDescent="0.3">
      <c r="C604" s="4"/>
      <c r="D604" s="914"/>
      <c r="E604" s="15"/>
      <c r="F604" s="15"/>
      <c r="G604" s="5"/>
      <c r="H604" s="449"/>
      <c r="I604" s="5"/>
      <c r="J604" s="5"/>
      <c r="K604" s="495"/>
      <c r="L604" s="475"/>
      <c r="M604" s="11"/>
    </row>
    <row r="605" spans="3:13" x14ac:dyDescent="0.3">
      <c r="C605" s="4"/>
      <c r="D605" s="914"/>
      <c r="E605" s="15"/>
      <c r="F605" s="15"/>
      <c r="G605" s="5"/>
      <c r="H605" s="449"/>
      <c r="I605" s="5"/>
      <c r="J605" s="5"/>
      <c r="K605" s="495"/>
      <c r="L605" s="475"/>
      <c r="M605" s="11"/>
    </row>
    <row r="606" spans="3:13" x14ac:dyDescent="0.3">
      <c r="C606" s="4"/>
      <c r="D606" s="914"/>
      <c r="E606" s="15"/>
      <c r="F606" s="15"/>
      <c r="G606" s="5"/>
      <c r="H606" s="449"/>
      <c r="I606" s="5"/>
      <c r="J606" s="5"/>
      <c r="K606" s="495"/>
      <c r="L606" s="475"/>
      <c r="M606" s="11"/>
    </row>
    <row r="607" spans="3:13" x14ac:dyDescent="0.3">
      <c r="C607" s="4"/>
      <c r="D607" s="914"/>
      <c r="E607" s="15"/>
      <c r="F607" s="15"/>
      <c r="G607" s="5"/>
      <c r="H607" s="449"/>
      <c r="I607" s="5"/>
      <c r="J607" s="5"/>
      <c r="K607" s="495"/>
      <c r="L607" s="475"/>
      <c r="M607" s="11"/>
    </row>
    <row r="608" spans="3:13" x14ac:dyDescent="0.3">
      <c r="C608" s="4"/>
      <c r="D608" s="914"/>
      <c r="E608" s="15"/>
      <c r="F608" s="15"/>
      <c r="G608" s="5"/>
      <c r="H608" s="449"/>
      <c r="I608" s="5"/>
      <c r="J608" s="5"/>
      <c r="K608" s="495"/>
      <c r="L608" s="475"/>
      <c r="M608" s="11"/>
    </row>
    <row r="609" spans="3:13" x14ac:dyDescent="0.3">
      <c r="C609" s="4"/>
      <c r="D609" s="914"/>
      <c r="E609" s="15"/>
      <c r="F609" s="15"/>
      <c r="G609" s="5"/>
      <c r="H609" s="449"/>
      <c r="I609" s="5"/>
      <c r="J609" s="5"/>
      <c r="K609" s="495"/>
      <c r="L609" s="475"/>
      <c r="M609" s="11"/>
    </row>
    <row r="610" spans="3:13" x14ac:dyDescent="0.3">
      <c r="C610" s="4"/>
      <c r="D610" s="914"/>
      <c r="E610" s="15"/>
      <c r="F610" s="15"/>
      <c r="G610" s="5"/>
      <c r="H610" s="449"/>
      <c r="I610" s="5"/>
      <c r="J610" s="5"/>
      <c r="K610" s="495"/>
      <c r="L610" s="475"/>
      <c r="M610" s="11"/>
    </row>
    <row r="611" spans="3:13" x14ac:dyDescent="0.3">
      <c r="C611" s="4"/>
      <c r="D611" s="914"/>
      <c r="E611" s="15"/>
      <c r="F611" s="15"/>
      <c r="G611" s="5"/>
      <c r="H611" s="449"/>
      <c r="I611" s="5"/>
      <c r="J611" s="5"/>
      <c r="K611" s="495"/>
      <c r="L611" s="475"/>
      <c r="M611" s="11"/>
    </row>
    <row r="612" spans="3:13" x14ac:dyDescent="0.3">
      <c r="C612" s="4"/>
      <c r="D612" s="914"/>
      <c r="E612" s="15"/>
      <c r="F612" s="15"/>
      <c r="G612" s="5"/>
      <c r="H612" s="449"/>
      <c r="I612" s="5"/>
      <c r="J612" s="5"/>
      <c r="K612" s="495"/>
      <c r="L612" s="475"/>
      <c r="M612" s="11"/>
    </row>
    <row r="613" spans="3:13" x14ac:dyDescent="0.3">
      <c r="C613" s="4"/>
      <c r="D613" s="914"/>
      <c r="E613" s="15"/>
      <c r="F613" s="15"/>
      <c r="G613" s="5"/>
      <c r="H613" s="449"/>
      <c r="I613" s="5"/>
      <c r="J613" s="5"/>
      <c r="K613" s="495"/>
      <c r="L613" s="475"/>
      <c r="M613" s="11"/>
    </row>
    <row r="614" spans="3:13" x14ac:dyDescent="0.3">
      <c r="C614" s="4"/>
      <c r="D614" s="914"/>
      <c r="E614" s="15"/>
      <c r="F614" s="15"/>
      <c r="G614" s="5"/>
      <c r="H614" s="449"/>
      <c r="I614" s="5"/>
      <c r="J614" s="5"/>
      <c r="K614" s="495"/>
      <c r="L614" s="475"/>
      <c r="M614" s="11"/>
    </row>
    <row r="615" spans="3:13" x14ac:dyDescent="0.3">
      <c r="C615" s="4"/>
      <c r="D615" s="914"/>
      <c r="E615" s="15"/>
      <c r="F615" s="15"/>
      <c r="G615" s="5"/>
      <c r="H615" s="449"/>
      <c r="I615" s="5"/>
      <c r="J615" s="5"/>
      <c r="K615" s="495"/>
      <c r="L615" s="475"/>
      <c r="M615" s="11"/>
    </row>
    <row r="616" spans="3:13" x14ac:dyDescent="0.3">
      <c r="C616" s="4"/>
      <c r="D616" s="914"/>
      <c r="E616" s="15"/>
      <c r="F616" s="15"/>
      <c r="G616" s="5"/>
      <c r="H616" s="449"/>
      <c r="I616" s="5"/>
      <c r="J616" s="5"/>
      <c r="K616" s="495"/>
      <c r="L616" s="475"/>
      <c r="M616" s="11"/>
    </row>
    <row r="617" spans="3:13" x14ac:dyDescent="0.3">
      <c r="C617" s="4"/>
      <c r="D617" s="914"/>
      <c r="E617" s="15"/>
      <c r="F617" s="15"/>
      <c r="G617" s="5"/>
      <c r="H617" s="449"/>
      <c r="I617" s="5"/>
      <c r="J617" s="5"/>
      <c r="K617" s="495"/>
      <c r="L617" s="475"/>
      <c r="M617" s="11"/>
    </row>
    <row r="618" spans="3:13" x14ac:dyDescent="0.3">
      <c r="C618" s="4"/>
      <c r="D618" s="914"/>
      <c r="E618" s="15"/>
      <c r="F618" s="15"/>
      <c r="G618" s="5"/>
      <c r="H618" s="449"/>
      <c r="I618" s="5"/>
      <c r="J618" s="5"/>
      <c r="K618" s="495"/>
      <c r="L618" s="475"/>
      <c r="M618" s="11"/>
    </row>
    <row r="619" spans="3:13" x14ac:dyDescent="0.3">
      <c r="C619" s="4"/>
      <c r="D619" s="914"/>
      <c r="E619" s="15"/>
      <c r="F619" s="15"/>
      <c r="G619" s="5"/>
      <c r="H619" s="449"/>
      <c r="I619" s="5"/>
      <c r="J619" s="5"/>
      <c r="K619" s="495"/>
      <c r="L619" s="475"/>
      <c r="M619" s="11"/>
    </row>
    <row r="620" spans="3:13" x14ac:dyDescent="0.3">
      <c r="C620" s="4"/>
      <c r="D620" s="914"/>
      <c r="E620" s="15"/>
      <c r="F620" s="15"/>
      <c r="G620" s="5"/>
      <c r="H620" s="449"/>
      <c r="I620" s="5"/>
      <c r="J620" s="5"/>
      <c r="K620" s="495"/>
      <c r="L620" s="475"/>
      <c r="M620" s="11"/>
    </row>
    <row r="621" spans="3:13" x14ac:dyDescent="0.3">
      <c r="C621" s="4"/>
      <c r="D621" s="914"/>
      <c r="E621" s="15"/>
      <c r="F621" s="15"/>
      <c r="G621" s="5"/>
      <c r="H621" s="449"/>
      <c r="I621" s="5"/>
      <c r="J621" s="5"/>
      <c r="K621" s="495"/>
      <c r="L621" s="475"/>
      <c r="M621" s="11"/>
    </row>
    <row r="622" spans="3:13" x14ac:dyDescent="0.3">
      <c r="C622" s="4"/>
      <c r="D622" s="914"/>
      <c r="E622" s="15"/>
      <c r="F622" s="15"/>
      <c r="G622" s="5"/>
      <c r="H622" s="449"/>
      <c r="I622" s="5"/>
      <c r="J622" s="5"/>
      <c r="K622" s="495"/>
      <c r="L622" s="475"/>
      <c r="M622" s="11"/>
    </row>
    <row r="623" spans="3:13" x14ac:dyDescent="0.3">
      <c r="C623" s="4"/>
      <c r="D623" s="914"/>
      <c r="E623" s="15"/>
      <c r="F623" s="15"/>
      <c r="G623" s="5"/>
      <c r="H623" s="449"/>
      <c r="I623" s="5"/>
      <c r="J623" s="5"/>
      <c r="K623" s="495"/>
      <c r="L623" s="475"/>
      <c r="M623" s="11"/>
    </row>
    <row r="624" spans="3:13" x14ac:dyDescent="0.3">
      <c r="C624" s="4"/>
      <c r="D624" s="914"/>
      <c r="E624" s="15"/>
      <c r="F624" s="15"/>
      <c r="G624" s="5"/>
      <c r="H624" s="449"/>
      <c r="I624" s="5"/>
      <c r="J624" s="5"/>
      <c r="K624" s="495"/>
      <c r="L624" s="475"/>
      <c r="M624" s="11"/>
    </row>
    <row r="625" spans="3:13" x14ac:dyDescent="0.3">
      <c r="C625" s="4"/>
      <c r="D625" s="914"/>
      <c r="E625" s="15"/>
      <c r="F625" s="15"/>
      <c r="G625" s="5"/>
      <c r="H625" s="449"/>
      <c r="I625" s="5"/>
      <c r="J625" s="5"/>
      <c r="K625" s="495"/>
      <c r="L625" s="475"/>
      <c r="M625" s="11"/>
    </row>
    <row r="626" spans="3:13" x14ac:dyDescent="0.3">
      <c r="C626" s="4"/>
      <c r="D626" s="914"/>
      <c r="E626" s="15"/>
      <c r="F626" s="15"/>
      <c r="G626" s="5"/>
      <c r="H626" s="449"/>
      <c r="I626" s="5"/>
      <c r="J626" s="5"/>
      <c r="K626" s="495"/>
      <c r="L626" s="475"/>
      <c r="M626" s="11"/>
    </row>
    <row r="627" spans="3:13" x14ac:dyDescent="0.3">
      <c r="C627" s="4"/>
      <c r="D627" s="914"/>
      <c r="E627" s="15"/>
      <c r="F627" s="15"/>
      <c r="G627" s="5"/>
      <c r="H627" s="449"/>
      <c r="I627" s="5"/>
      <c r="J627" s="5"/>
      <c r="K627" s="495"/>
      <c r="L627" s="475"/>
      <c r="M627" s="11"/>
    </row>
    <row r="628" spans="3:13" x14ac:dyDescent="0.3">
      <c r="C628" s="4"/>
      <c r="D628" s="914"/>
      <c r="E628" s="15"/>
      <c r="F628" s="15"/>
      <c r="G628" s="5"/>
      <c r="H628" s="449"/>
      <c r="I628" s="5"/>
      <c r="J628" s="5"/>
      <c r="K628" s="495"/>
      <c r="L628" s="475"/>
      <c r="M628" s="11"/>
    </row>
    <row r="629" spans="3:13" x14ac:dyDescent="0.3">
      <c r="C629" s="4"/>
      <c r="D629" s="914"/>
      <c r="E629" s="15"/>
      <c r="F629" s="15"/>
      <c r="G629" s="5"/>
      <c r="H629" s="449"/>
      <c r="I629" s="5"/>
      <c r="J629" s="5"/>
      <c r="K629" s="495"/>
      <c r="L629" s="475"/>
      <c r="M629" s="11"/>
    </row>
    <row r="630" spans="3:13" x14ac:dyDescent="0.3">
      <c r="C630" s="4"/>
      <c r="D630" s="914"/>
      <c r="E630" s="15"/>
      <c r="F630" s="15"/>
      <c r="G630" s="5"/>
      <c r="H630" s="449"/>
      <c r="I630" s="5"/>
      <c r="J630" s="5"/>
      <c r="K630" s="495"/>
      <c r="L630" s="475"/>
      <c r="M630" s="11"/>
    </row>
    <row r="631" spans="3:13" x14ac:dyDescent="0.3">
      <c r="C631" s="4"/>
      <c r="D631" s="914"/>
      <c r="E631" s="15"/>
      <c r="F631" s="15"/>
      <c r="G631" s="5"/>
      <c r="H631" s="449"/>
      <c r="I631" s="5"/>
      <c r="J631" s="5"/>
      <c r="K631" s="495"/>
      <c r="L631" s="475"/>
      <c r="M631" s="11"/>
    </row>
    <row r="632" spans="3:13" x14ac:dyDescent="0.3">
      <c r="C632" s="4"/>
      <c r="D632" s="914"/>
      <c r="E632" s="15"/>
      <c r="F632" s="15"/>
      <c r="G632" s="5"/>
      <c r="H632" s="449"/>
      <c r="I632" s="5"/>
      <c r="J632" s="5"/>
      <c r="K632" s="495"/>
      <c r="L632" s="475"/>
      <c r="M632" s="11"/>
    </row>
    <row r="633" spans="3:13" x14ac:dyDescent="0.3">
      <c r="C633" s="4"/>
      <c r="D633" s="914"/>
      <c r="E633" s="15"/>
      <c r="F633" s="15"/>
      <c r="G633" s="5"/>
      <c r="H633" s="449"/>
      <c r="I633" s="5"/>
      <c r="J633" s="5"/>
      <c r="K633" s="495"/>
      <c r="L633" s="475"/>
      <c r="M633" s="11"/>
    </row>
    <row r="634" spans="3:13" x14ac:dyDescent="0.3">
      <c r="C634" s="4"/>
      <c r="D634" s="914"/>
      <c r="E634" s="15"/>
      <c r="F634" s="15"/>
      <c r="G634" s="5"/>
      <c r="H634" s="449"/>
      <c r="I634" s="5"/>
      <c r="J634" s="5"/>
      <c r="K634" s="495"/>
      <c r="L634" s="475"/>
      <c r="M634" s="11"/>
    </row>
    <row r="635" spans="3:13" x14ac:dyDescent="0.3">
      <c r="C635" s="4"/>
      <c r="D635" s="914"/>
      <c r="E635" s="15"/>
      <c r="F635" s="15"/>
      <c r="G635" s="5"/>
      <c r="H635" s="449"/>
      <c r="I635" s="5"/>
      <c r="J635" s="5"/>
      <c r="K635" s="495"/>
      <c r="L635" s="475"/>
      <c r="M635" s="11"/>
    </row>
    <row r="636" spans="3:13" x14ac:dyDescent="0.3">
      <c r="C636" s="4"/>
      <c r="D636" s="914"/>
      <c r="E636" s="15"/>
      <c r="F636" s="15"/>
      <c r="G636" s="5"/>
      <c r="H636" s="449"/>
      <c r="I636" s="5"/>
      <c r="J636" s="5"/>
      <c r="K636" s="495"/>
      <c r="L636" s="475"/>
      <c r="M636" s="11"/>
    </row>
    <row r="637" spans="3:13" x14ac:dyDescent="0.3">
      <c r="C637" s="4"/>
      <c r="D637" s="914"/>
      <c r="E637" s="15"/>
      <c r="F637" s="15"/>
      <c r="G637" s="5"/>
      <c r="H637" s="449"/>
      <c r="I637" s="5"/>
      <c r="J637" s="5"/>
      <c r="K637" s="495"/>
      <c r="L637" s="475"/>
      <c r="M637" s="11"/>
    </row>
    <row r="638" spans="3:13" x14ac:dyDescent="0.3">
      <c r="C638" s="4"/>
      <c r="D638" s="914"/>
      <c r="E638" s="15"/>
      <c r="F638" s="15"/>
      <c r="G638" s="5"/>
      <c r="H638" s="449"/>
      <c r="I638" s="5"/>
      <c r="J638" s="5"/>
      <c r="K638" s="495"/>
      <c r="L638" s="475"/>
      <c r="M638" s="11"/>
    </row>
    <row r="639" spans="3:13" x14ac:dyDescent="0.3">
      <c r="C639" s="4"/>
      <c r="D639" s="914"/>
      <c r="E639" s="15"/>
      <c r="F639" s="15"/>
      <c r="G639" s="5"/>
      <c r="H639" s="449"/>
      <c r="I639" s="5"/>
      <c r="J639" s="5"/>
      <c r="K639" s="495"/>
      <c r="L639" s="475"/>
      <c r="M639" s="11"/>
    </row>
    <row r="640" spans="3:13" x14ac:dyDescent="0.3">
      <c r="C640" s="4"/>
      <c r="D640" s="914"/>
      <c r="E640" s="15"/>
      <c r="F640" s="15"/>
      <c r="G640" s="5"/>
      <c r="H640" s="449"/>
      <c r="I640" s="5"/>
      <c r="J640" s="5"/>
      <c r="K640" s="495"/>
      <c r="L640" s="475"/>
      <c r="M640" s="11"/>
    </row>
    <row r="641" spans="3:13" x14ac:dyDescent="0.3">
      <c r="C641" s="4"/>
      <c r="D641" s="914"/>
      <c r="E641" s="15"/>
      <c r="F641" s="15"/>
      <c r="G641" s="5"/>
      <c r="H641" s="449"/>
      <c r="I641" s="5"/>
      <c r="J641" s="5"/>
      <c r="K641" s="495"/>
      <c r="L641" s="475"/>
      <c r="M641" s="11"/>
    </row>
    <row r="642" spans="3:13" x14ac:dyDescent="0.3">
      <c r="C642" s="4"/>
      <c r="D642" s="914"/>
      <c r="E642" s="15"/>
      <c r="F642" s="15"/>
      <c r="G642" s="5"/>
      <c r="H642" s="449"/>
      <c r="I642" s="5"/>
      <c r="J642" s="5"/>
      <c r="K642" s="495"/>
      <c r="L642" s="475"/>
      <c r="M642" s="11"/>
    </row>
    <row r="643" spans="3:13" x14ac:dyDescent="0.3">
      <c r="C643" s="4"/>
      <c r="D643" s="914"/>
      <c r="E643" s="15"/>
      <c r="F643" s="15"/>
      <c r="G643" s="5"/>
      <c r="H643" s="449"/>
      <c r="I643" s="5"/>
      <c r="J643" s="5"/>
      <c r="K643" s="495"/>
      <c r="L643" s="475"/>
      <c r="M643" s="11"/>
    </row>
    <row r="644" spans="3:13" x14ac:dyDescent="0.3">
      <c r="C644" s="4"/>
      <c r="D644" s="914"/>
      <c r="E644" s="15"/>
      <c r="F644" s="15"/>
      <c r="G644" s="5"/>
      <c r="H644" s="449"/>
      <c r="I644" s="5"/>
      <c r="J644" s="5"/>
      <c r="K644" s="495"/>
      <c r="L644" s="475"/>
      <c r="M644" s="11"/>
    </row>
    <row r="645" spans="3:13" x14ac:dyDescent="0.3">
      <c r="C645" s="4"/>
      <c r="D645" s="914"/>
      <c r="E645" s="15"/>
      <c r="F645" s="15"/>
      <c r="G645" s="5"/>
      <c r="H645" s="449"/>
      <c r="I645" s="5"/>
      <c r="J645" s="5"/>
      <c r="K645" s="495"/>
      <c r="L645" s="475"/>
      <c r="M645" s="11"/>
    </row>
    <row r="646" spans="3:13" x14ac:dyDescent="0.3">
      <c r="C646" s="4"/>
      <c r="D646" s="914"/>
      <c r="E646" s="15"/>
      <c r="F646" s="15"/>
      <c r="G646" s="5"/>
      <c r="H646" s="449"/>
      <c r="I646" s="5"/>
      <c r="J646" s="5"/>
      <c r="K646" s="495"/>
      <c r="L646" s="475"/>
      <c r="M646" s="11"/>
    </row>
    <row r="647" spans="3:13" x14ac:dyDescent="0.3">
      <c r="C647" s="4"/>
      <c r="D647" s="914"/>
      <c r="E647" s="15"/>
      <c r="F647" s="15"/>
      <c r="G647" s="5"/>
      <c r="H647" s="449"/>
      <c r="I647" s="5"/>
      <c r="J647" s="5"/>
      <c r="K647" s="495"/>
      <c r="L647" s="475"/>
      <c r="M647" s="11"/>
    </row>
    <row r="648" spans="3:13" x14ac:dyDescent="0.3">
      <c r="C648" s="4"/>
      <c r="D648" s="914"/>
      <c r="E648" s="15"/>
      <c r="F648" s="15"/>
      <c r="G648" s="5"/>
      <c r="H648" s="449"/>
      <c r="I648" s="5"/>
      <c r="J648" s="5"/>
      <c r="K648" s="495"/>
      <c r="L648" s="475"/>
      <c r="M648" s="11"/>
    </row>
    <row r="649" spans="3:13" x14ac:dyDescent="0.3">
      <c r="C649" s="4"/>
      <c r="D649" s="914"/>
      <c r="E649" s="15"/>
      <c r="F649" s="15"/>
      <c r="G649" s="5"/>
      <c r="H649" s="449"/>
      <c r="I649" s="5"/>
      <c r="J649" s="5"/>
      <c r="K649" s="495"/>
      <c r="L649" s="475"/>
      <c r="M649" s="11"/>
    </row>
    <row r="650" spans="3:13" x14ac:dyDescent="0.3">
      <c r="C650" s="4"/>
      <c r="D650" s="914"/>
      <c r="E650" s="15"/>
      <c r="F650" s="15"/>
      <c r="G650" s="5"/>
      <c r="H650" s="449"/>
      <c r="I650" s="5"/>
      <c r="J650" s="5"/>
      <c r="K650" s="495"/>
      <c r="L650" s="475"/>
      <c r="M650" s="11"/>
    </row>
    <row r="651" spans="3:13" x14ac:dyDescent="0.3">
      <c r="C651" s="4"/>
      <c r="D651" s="914"/>
      <c r="E651" s="15"/>
      <c r="F651" s="15"/>
      <c r="G651" s="5"/>
      <c r="H651" s="449"/>
      <c r="I651" s="5"/>
      <c r="J651" s="5"/>
      <c r="K651" s="495"/>
      <c r="L651" s="475"/>
      <c r="M651" s="11"/>
    </row>
    <row r="652" spans="3:13" x14ac:dyDescent="0.3">
      <c r="C652" s="4"/>
      <c r="D652" s="914"/>
      <c r="E652" s="15"/>
      <c r="F652" s="15"/>
      <c r="G652" s="5"/>
      <c r="H652" s="449"/>
      <c r="I652" s="5"/>
      <c r="J652" s="5"/>
      <c r="K652" s="495"/>
      <c r="L652" s="475"/>
      <c r="M652" s="11"/>
    </row>
    <row r="653" spans="3:13" x14ac:dyDescent="0.3">
      <c r="C653" s="4"/>
      <c r="D653" s="914"/>
      <c r="E653" s="15"/>
      <c r="F653" s="15"/>
      <c r="G653" s="5"/>
      <c r="H653" s="449"/>
      <c r="I653" s="5"/>
      <c r="J653" s="5"/>
      <c r="K653" s="495"/>
      <c r="L653" s="475"/>
      <c r="M653" s="11"/>
    </row>
    <row r="654" spans="3:13" x14ac:dyDescent="0.3">
      <c r="C654" s="4"/>
      <c r="D654" s="914"/>
      <c r="E654" s="15"/>
      <c r="F654" s="15"/>
      <c r="G654" s="5"/>
      <c r="H654" s="449"/>
      <c r="I654" s="5"/>
      <c r="J654" s="5"/>
      <c r="K654" s="495"/>
      <c r="L654" s="475"/>
      <c r="M654" s="11"/>
    </row>
    <row r="655" spans="3:13" x14ac:dyDescent="0.3">
      <c r="C655" s="4"/>
      <c r="D655" s="914"/>
      <c r="E655" s="15"/>
      <c r="F655" s="15"/>
      <c r="G655" s="5"/>
      <c r="H655" s="449"/>
      <c r="I655" s="5"/>
      <c r="J655" s="5"/>
      <c r="K655" s="495"/>
      <c r="L655" s="475"/>
      <c r="M655" s="11"/>
    </row>
    <row r="656" spans="3:13" x14ac:dyDescent="0.3">
      <c r="C656" s="4"/>
      <c r="D656" s="914"/>
      <c r="E656" s="15"/>
      <c r="F656" s="15"/>
      <c r="G656" s="5"/>
      <c r="H656" s="449"/>
      <c r="I656" s="5"/>
      <c r="J656" s="5"/>
      <c r="K656" s="495"/>
      <c r="L656" s="475"/>
      <c r="M656" s="11"/>
    </row>
    <row r="657" spans="3:13" x14ac:dyDescent="0.3">
      <c r="C657" s="4"/>
      <c r="D657" s="914"/>
      <c r="E657" s="15"/>
      <c r="F657" s="15"/>
      <c r="G657" s="5"/>
      <c r="H657" s="449"/>
      <c r="I657" s="5"/>
      <c r="J657" s="5"/>
      <c r="K657" s="495"/>
      <c r="L657" s="475"/>
      <c r="M657" s="11"/>
    </row>
    <row r="658" spans="3:13" x14ac:dyDescent="0.3">
      <c r="C658" s="4"/>
      <c r="D658" s="914"/>
      <c r="E658" s="15"/>
      <c r="F658" s="15"/>
      <c r="G658" s="5"/>
      <c r="H658" s="449"/>
      <c r="I658" s="5"/>
      <c r="J658" s="5"/>
      <c r="K658" s="495"/>
      <c r="L658" s="475"/>
      <c r="M658" s="11"/>
    </row>
    <row r="659" spans="3:13" x14ac:dyDescent="0.3">
      <c r="C659" s="4"/>
      <c r="D659" s="914"/>
      <c r="E659" s="15"/>
      <c r="F659" s="15"/>
      <c r="G659" s="5"/>
      <c r="H659" s="449"/>
      <c r="I659" s="5"/>
      <c r="J659" s="5"/>
      <c r="K659" s="495"/>
      <c r="L659" s="475"/>
      <c r="M659" s="11"/>
    </row>
    <row r="660" spans="3:13" x14ac:dyDescent="0.3">
      <c r="C660" s="4"/>
      <c r="D660" s="914"/>
      <c r="E660" s="15"/>
      <c r="F660" s="15"/>
      <c r="G660" s="5"/>
      <c r="H660" s="449"/>
      <c r="I660" s="5"/>
      <c r="J660" s="5"/>
      <c r="K660" s="495"/>
      <c r="L660" s="475"/>
      <c r="M660" s="11"/>
    </row>
    <row r="661" spans="3:13" x14ac:dyDescent="0.3">
      <c r="C661" s="4"/>
      <c r="D661" s="914"/>
      <c r="E661" s="15"/>
      <c r="F661" s="15"/>
      <c r="G661" s="5"/>
      <c r="H661" s="449"/>
      <c r="I661" s="5"/>
      <c r="J661" s="5"/>
      <c r="K661" s="495"/>
      <c r="L661" s="475"/>
      <c r="M661" s="11"/>
    </row>
    <row r="662" spans="3:13" x14ac:dyDescent="0.3">
      <c r="C662" s="4"/>
      <c r="D662" s="914"/>
      <c r="E662" s="15"/>
      <c r="F662" s="15"/>
      <c r="G662" s="5"/>
      <c r="H662" s="449"/>
      <c r="I662" s="5"/>
      <c r="J662" s="5"/>
      <c r="K662" s="495"/>
      <c r="L662" s="475"/>
      <c r="M662" s="11"/>
    </row>
    <row r="663" spans="3:13" x14ac:dyDescent="0.3">
      <c r="C663" s="4"/>
      <c r="D663" s="914"/>
      <c r="E663" s="15"/>
      <c r="F663" s="15"/>
      <c r="G663" s="5"/>
      <c r="H663" s="449"/>
      <c r="I663" s="5"/>
      <c r="J663" s="5"/>
      <c r="K663" s="495"/>
      <c r="L663" s="475"/>
      <c r="M663" s="11"/>
    </row>
    <row r="664" spans="3:13" x14ac:dyDescent="0.3">
      <c r="C664" s="4"/>
      <c r="D664" s="914"/>
      <c r="E664" s="15"/>
      <c r="F664" s="15"/>
      <c r="G664" s="5"/>
      <c r="H664" s="449"/>
      <c r="I664" s="5"/>
      <c r="J664" s="5"/>
      <c r="K664" s="495"/>
      <c r="L664" s="475"/>
      <c r="M664" s="11"/>
    </row>
    <row r="665" spans="3:13" x14ac:dyDescent="0.3">
      <c r="C665" s="4"/>
      <c r="D665" s="914"/>
      <c r="E665" s="15"/>
      <c r="F665" s="15"/>
      <c r="G665" s="5"/>
      <c r="H665" s="449"/>
      <c r="I665" s="5"/>
      <c r="J665" s="5"/>
      <c r="K665" s="495"/>
      <c r="L665" s="475"/>
      <c r="M665" s="11"/>
    </row>
    <row r="666" spans="3:13" x14ac:dyDescent="0.3">
      <c r="C666" s="4"/>
      <c r="D666" s="914"/>
      <c r="E666" s="15"/>
      <c r="F666" s="15"/>
      <c r="G666" s="5"/>
      <c r="H666" s="449"/>
      <c r="I666" s="5"/>
      <c r="J666" s="5"/>
      <c r="K666" s="495"/>
      <c r="L666" s="475"/>
      <c r="M666" s="11"/>
    </row>
    <row r="667" spans="3:13" x14ac:dyDescent="0.3">
      <c r="C667" s="4"/>
      <c r="D667" s="914"/>
      <c r="E667" s="15"/>
      <c r="F667" s="15"/>
      <c r="G667" s="5"/>
      <c r="H667" s="449"/>
      <c r="I667" s="5"/>
      <c r="J667" s="5"/>
      <c r="K667" s="495"/>
      <c r="L667" s="475"/>
      <c r="M667" s="11"/>
    </row>
    <row r="668" spans="3:13" x14ac:dyDescent="0.3">
      <c r="C668" s="4"/>
      <c r="D668" s="914"/>
      <c r="E668" s="15"/>
      <c r="F668" s="15"/>
      <c r="G668" s="5"/>
      <c r="H668" s="449"/>
      <c r="I668" s="5"/>
      <c r="J668" s="5"/>
      <c r="K668" s="495"/>
      <c r="L668" s="475"/>
      <c r="M668" s="11"/>
    </row>
    <row r="669" spans="3:13" x14ac:dyDescent="0.3">
      <c r="C669" s="4"/>
      <c r="D669" s="914"/>
      <c r="E669" s="15"/>
      <c r="F669" s="15"/>
      <c r="G669" s="5"/>
      <c r="H669" s="449"/>
      <c r="I669" s="5"/>
      <c r="J669" s="5"/>
      <c r="K669" s="495"/>
      <c r="L669" s="475"/>
      <c r="M669" s="11"/>
    </row>
    <row r="670" spans="3:13" x14ac:dyDescent="0.3">
      <c r="C670" s="4"/>
      <c r="D670" s="914"/>
      <c r="E670" s="15"/>
      <c r="F670" s="15"/>
      <c r="G670" s="5"/>
      <c r="H670" s="449"/>
      <c r="I670" s="5"/>
      <c r="J670" s="5"/>
      <c r="K670" s="495"/>
      <c r="L670" s="475"/>
      <c r="M670" s="11"/>
    </row>
    <row r="671" spans="3:13" x14ac:dyDescent="0.3">
      <c r="C671" s="4"/>
      <c r="D671" s="914"/>
      <c r="E671" s="15"/>
      <c r="F671" s="15"/>
      <c r="G671" s="5"/>
      <c r="H671" s="449"/>
      <c r="I671" s="5"/>
      <c r="J671" s="5"/>
      <c r="K671" s="495"/>
      <c r="L671" s="475"/>
      <c r="M671" s="11"/>
    </row>
    <row r="672" spans="3:13" x14ac:dyDescent="0.3">
      <c r="C672" s="4"/>
      <c r="D672" s="914"/>
      <c r="E672" s="15"/>
      <c r="F672" s="15"/>
      <c r="G672" s="5"/>
      <c r="H672" s="449"/>
      <c r="I672" s="5"/>
      <c r="J672" s="5"/>
      <c r="K672" s="495"/>
      <c r="L672" s="475"/>
      <c r="M672" s="11"/>
    </row>
    <row r="673" spans="3:13" x14ac:dyDescent="0.3">
      <c r="C673" s="4"/>
      <c r="D673" s="914"/>
      <c r="E673" s="15"/>
      <c r="F673" s="15"/>
      <c r="G673" s="5"/>
      <c r="H673" s="449"/>
      <c r="I673" s="5"/>
      <c r="J673" s="5"/>
      <c r="K673" s="495"/>
      <c r="L673" s="475"/>
      <c r="M673" s="11"/>
    </row>
    <row r="674" spans="3:13" x14ac:dyDescent="0.3">
      <c r="C674" s="4"/>
      <c r="D674" s="914"/>
      <c r="E674" s="15"/>
      <c r="F674" s="15"/>
      <c r="G674" s="5"/>
      <c r="H674" s="449"/>
      <c r="I674" s="5"/>
      <c r="J674" s="5"/>
      <c r="K674" s="495"/>
      <c r="L674" s="475"/>
      <c r="M674" s="11"/>
    </row>
    <row r="675" spans="3:13" x14ac:dyDescent="0.3">
      <c r="C675" s="4"/>
      <c r="D675" s="914"/>
      <c r="E675" s="15"/>
      <c r="F675" s="15"/>
      <c r="G675" s="5"/>
      <c r="H675" s="449"/>
      <c r="I675" s="5"/>
      <c r="J675" s="5"/>
      <c r="K675" s="495"/>
      <c r="L675" s="475"/>
      <c r="M675" s="11"/>
    </row>
    <row r="676" spans="3:13" x14ac:dyDescent="0.3">
      <c r="C676" s="4"/>
      <c r="D676" s="914"/>
      <c r="E676" s="15"/>
      <c r="F676" s="15"/>
      <c r="G676" s="5"/>
      <c r="H676" s="449"/>
      <c r="I676" s="5"/>
      <c r="J676" s="5"/>
      <c r="K676" s="495"/>
      <c r="L676" s="475"/>
      <c r="M676" s="11"/>
    </row>
    <row r="677" spans="3:13" x14ac:dyDescent="0.3">
      <c r="C677" s="4"/>
      <c r="D677" s="914"/>
      <c r="E677" s="15"/>
      <c r="F677" s="15"/>
      <c r="G677" s="5"/>
      <c r="H677" s="449"/>
      <c r="I677" s="5"/>
      <c r="J677" s="5"/>
      <c r="K677" s="495"/>
      <c r="L677" s="475"/>
      <c r="M677" s="11"/>
    </row>
    <row r="678" spans="3:13" x14ac:dyDescent="0.3">
      <c r="C678" s="4"/>
      <c r="D678" s="914"/>
      <c r="E678" s="15"/>
      <c r="F678" s="15"/>
      <c r="G678" s="5"/>
      <c r="H678" s="449"/>
      <c r="I678" s="5"/>
      <c r="J678" s="5"/>
      <c r="K678" s="495"/>
      <c r="L678" s="475"/>
      <c r="M678" s="11"/>
    </row>
    <row r="679" spans="3:13" x14ac:dyDescent="0.3">
      <c r="C679" s="4"/>
      <c r="D679" s="914"/>
      <c r="E679" s="15"/>
      <c r="F679" s="15"/>
      <c r="G679" s="5"/>
      <c r="H679" s="449"/>
      <c r="I679" s="5"/>
      <c r="J679" s="5"/>
      <c r="K679" s="495"/>
      <c r="L679" s="475"/>
      <c r="M679" s="11"/>
    </row>
    <row r="680" spans="3:13" x14ac:dyDescent="0.3">
      <c r="C680" s="4"/>
      <c r="D680" s="914"/>
      <c r="E680" s="15"/>
      <c r="F680" s="15"/>
      <c r="G680" s="5"/>
      <c r="H680" s="449"/>
      <c r="I680" s="5"/>
      <c r="J680" s="5"/>
      <c r="K680" s="495"/>
      <c r="L680" s="475"/>
      <c r="M680" s="11"/>
    </row>
    <row r="681" spans="3:13" x14ac:dyDescent="0.3">
      <c r="C681" s="4"/>
      <c r="D681" s="914"/>
      <c r="E681" s="15"/>
      <c r="F681" s="15"/>
      <c r="G681" s="5"/>
      <c r="H681" s="449"/>
      <c r="I681" s="5"/>
      <c r="J681" s="5"/>
      <c r="K681" s="495"/>
      <c r="L681" s="475"/>
      <c r="M681" s="11"/>
    </row>
    <row r="682" spans="3:13" x14ac:dyDescent="0.3">
      <c r="C682" s="4"/>
      <c r="D682" s="914"/>
      <c r="E682" s="15"/>
      <c r="F682" s="15"/>
      <c r="G682" s="5"/>
      <c r="H682" s="449"/>
      <c r="I682" s="5"/>
      <c r="J682" s="5"/>
      <c r="K682" s="495"/>
      <c r="L682" s="475"/>
      <c r="M682" s="11"/>
    </row>
    <row r="683" spans="3:13" x14ac:dyDescent="0.3">
      <c r="C683" s="4"/>
      <c r="D683" s="914"/>
      <c r="E683" s="15"/>
      <c r="F683" s="15"/>
      <c r="G683" s="5"/>
      <c r="H683" s="449"/>
      <c r="I683" s="5"/>
      <c r="J683" s="5"/>
      <c r="K683" s="495"/>
      <c r="L683" s="475"/>
      <c r="M683" s="11"/>
    </row>
    <row r="684" spans="3:13" x14ac:dyDescent="0.3">
      <c r="C684" s="4"/>
      <c r="D684" s="914"/>
      <c r="E684" s="15"/>
      <c r="F684" s="15"/>
      <c r="G684" s="5"/>
      <c r="H684" s="449"/>
      <c r="I684" s="5"/>
      <c r="J684" s="5"/>
      <c r="K684" s="495"/>
      <c r="L684" s="475"/>
      <c r="M684" s="11"/>
    </row>
    <row r="685" spans="3:13" x14ac:dyDescent="0.3">
      <c r="C685" s="4"/>
      <c r="D685" s="914"/>
      <c r="E685" s="15"/>
      <c r="F685" s="15"/>
      <c r="G685" s="5"/>
      <c r="H685" s="449"/>
      <c r="I685" s="5"/>
      <c r="J685" s="5"/>
      <c r="K685" s="495"/>
      <c r="L685" s="475"/>
      <c r="M685" s="11"/>
    </row>
    <row r="686" spans="3:13" x14ac:dyDescent="0.3">
      <c r="C686" s="4"/>
      <c r="D686" s="914"/>
      <c r="E686" s="15"/>
      <c r="F686" s="15"/>
      <c r="G686" s="5"/>
      <c r="H686" s="449"/>
      <c r="I686" s="5"/>
      <c r="J686" s="5"/>
      <c r="K686" s="495"/>
      <c r="L686" s="475"/>
      <c r="M686" s="11"/>
    </row>
    <row r="687" spans="3:13" x14ac:dyDescent="0.3">
      <c r="C687" s="4"/>
      <c r="D687" s="914"/>
      <c r="E687" s="15"/>
      <c r="F687" s="15"/>
      <c r="G687" s="5"/>
      <c r="H687" s="449"/>
      <c r="I687" s="5"/>
      <c r="J687" s="5"/>
      <c r="K687" s="495"/>
      <c r="L687" s="475"/>
      <c r="M687" s="11"/>
    </row>
    <row r="688" spans="3:13" x14ac:dyDescent="0.3">
      <c r="C688" s="4"/>
      <c r="D688" s="914"/>
      <c r="E688" s="15"/>
      <c r="F688" s="15"/>
      <c r="G688" s="5"/>
      <c r="H688" s="449"/>
      <c r="I688" s="5"/>
      <c r="J688" s="5"/>
      <c r="K688" s="495"/>
      <c r="L688" s="475"/>
      <c r="M688" s="11"/>
    </row>
    <row r="689" spans="3:13" x14ac:dyDescent="0.3">
      <c r="C689" s="4"/>
      <c r="D689" s="914"/>
      <c r="E689" s="15"/>
      <c r="F689" s="15"/>
      <c r="G689" s="5"/>
      <c r="H689" s="449"/>
      <c r="I689" s="5"/>
      <c r="J689" s="5"/>
      <c r="K689" s="495"/>
      <c r="L689" s="475"/>
      <c r="M689" s="11"/>
    </row>
    <row r="690" spans="3:13" x14ac:dyDescent="0.3">
      <c r="C690" s="4"/>
      <c r="D690" s="914"/>
      <c r="E690" s="15"/>
      <c r="F690" s="15"/>
      <c r="G690" s="5"/>
      <c r="H690" s="449"/>
      <c r="I690" s="5"/>
      <c r="J690" s="5"/>
      <c r="K690" s="495"/>
      <c r="L690" s="475"/>
      <c r="M690" s="11"/>
    </row>
    <row r="691" spans="3:13" x14ac:dyDescent="0.3">
      <c r="C691" s="4"/>
      <c r="D691" s="914"/>
      <c r="E691" s="15"/>
      <c r="F691" s="15"/>
      <c r="G691" s="5"/>
      <c r="H691" s="449"/>
      <c r="I691" s="5"/>
      <c r="J691" s="5"/>
      <c r="K691" s="495"/>
      <c r="L691" s="475"/>
      <c r="M691" s="11"/>
    </row>
    <row r="692" spans="3:13" x14ac:dyDescent="0.3">
      <c r="C692" s="4"/>
      <c r="D692" s="914"/>
      <c r="E692" s="15"/>
      <c r="F692" s="15"/>
      <c r="G692" s="5"/>
      <c r="H692" s="449"/>
      <c r="I692" s="5"/>
      <c r="J692" s="5"/>
      <c r="K692" s="495"/>
      <c r="L692" s="475"/>
      <c r="M692" s="11"/>
    </row>
    <row r="693" spans="3:13" x14ac:dyDescent="0.3">
      <c r="C693" s="4"/>
      <c r="D693" s="914"/>
      <c r="E693" s="15"/>
      <c r="F693" s="15"/>
      <c r="G693" s="5"/>
      <c r="H693" s="449"/>
      <c r="I693" s="5"/>
      <c r="J693" s="5"/>
      <c r="K693" s="495"/>
      <c r="L693" s="475"/>
      <c r="M693" s="11"/>
    </row>
    <row r="694" spans="3:13" x14ac:dyDescent="0.3">
      <c r="C694" s="4"/>
      <c r="D694" s="914"/>
      <c r="E694" s="15"/>
      <c r="F694" s="15"/>
      <c r="G694" s="5"/>
      <c r="H694" s="449"/>
      <c r="I694" s="5"/>
      <c r="J694" s="5"/>
      <c r="K694" s="495"/>
      <c r="L694" s="475"/>
      <c r="M694" s="11"/>
    </row>
    <row r="695" spans="3:13" x14ac:dyDescent="0.3">
      <c r="C695" s="4"/>
      <c r="D695" s="914"/>
      <c r="E695" s="15"/>
      <c r="F695" s="15"/>
      <c r="G695" s="5"/>
      <c r="H695" s="449"/>
      <c r="I695" s="5"/>
      <c r="J695" s="5"/>
      <c r="K695" s="495"/>
      <c r="L695" s="475"/>
      <c r="M695" s="11"/>
    </row>
    <row r="696" spans="3:13" x14ac:dyDescent="0.3">
      <c r="C696" s="4"/>
      <c r="D696" s="914"/>
      <c r="E696" s="15"/>
      <c r="F696" s="15"/>
      <c r="G696" s="5"/>
      <c r="H696" s="449"/>
      <c r="I696" s="5"/>
      <c r="J696" s="5"/>
      <c r="K696" s="495"/>
      <c r="L696" s="475"/>
      <c r="M696" s="11"/>
    </row>
    <row r="697" spans="3:13" x14ac:dyDescent="0.3">
      <c r="C697" s="4"/>
      <c r="D697" s="914"/>
      <c r="E697" s="15"/>
      <c r="F697" s="15"/>
      <c r="G697" s="5"/>
      <c r="H697" s="449"/>
      <c r="I697" s="5"/>
      <c r="J697" s="5"/>
      <c r="K697" s="495"/>
      <c r="L697" s="475"/>
      <c r="M697" s="11"/>
    </row>
    <row r="698" spans="3:13" x14ac:dyDescent="0.3">
      <c r="C698" s="4"/>
      <c r="D698" s="914"/>
      <c r="E698" s="15"/>
      <c r="F698" s="15"/>
      <c r="G698" s="5"/>
      <c r="H698" s="449"/>
      <c r="I698" s="5"/>
      <c r="J698" s="5"/>
      <c r="K698" s="495"/>
      <c r="L698" s="475"/>
      <c r="M698" s="11"/>
    </row>
    <row r="699" spans="3:13" x14ac:dyDescent="0.3">
      <c r="C699" s="4"/>
      <c r="D699" s="914"/>
      <c r="E699" s="15"/>
      <c r="F699" s="15"/>
      <c r="G699" s="5"/>
      <c r="H699" s="449"/>
      <c r="I699" s="5"/>
      <c r="J699" s="5"/>
      <c r="K699" s="495"/>
      <c r="L699" s="475"/>
      <c r="M699" s="11"/>
    </row>
    <row r="700" spans="3:13" x14ac:dyDescent="0.3">
      <c r="C700" s="4"/>
      <c r="D700" s="914"/>
      <c r="E700" s="15"/>
      <c r="F700" s="15"/>
      <c r="G700" s="5"/>
      <c r="H700" s="449"/>
      <c r="I700" s="5"/>
      <c r="J700" s="5"/>
      <c r="K700" s="495"/>
      <c r="L700" s="475"/>
      <c r="M700" s="11"/>
    </row>
    <row r="701" spans="3:13" x14ac:dyDescent="0.3">
      <c r="C701" s="4"/>
      <c r="D701" s="914"/>
      <c r="E701" s="15"/>
      <c r="F701" s="15"/>
      <c r="G701" s="5"/>
      <c r="H701" s="449"/>
      <c r="I701" s="5"/>
      <c r="J701" s="5"/>
      <c r="K701" s="495"/>
      <c r="L701" s="475"/>
      <c r="M701" s="11"/>
    </row>
    <row r="702" spans="3:13" x14ac:dyDescent="0.3">
      <c r="C702" s="4"/>
      <c r="D702" s="914"/>
      <c r="E702" s="15"/>
      <c r="F702" s="15"/>
      <c r="G702" s="5"/>
      <c r="H702" s="449"/>
      <c r="I702" s="5"/>
      <c r="J702" s="5"/>
      <c r="K702" s="495"/>
      <c r="L702" s="475"/>
      <c r="M702" s="11"/>
    </row>
    <row r="703" spans="3:13" x14ac:dyDescent="0.3">
      <c r="C703" s="4"/>
      <c r="D703" s="914"/>
      <c r="E703" s="15"/>
      <c r="F703" s="15"/>
      <c r="G703" s="5"/>
      <c r="H703" s="449"/>
      <c r="I703" s="5"/>
      <c r="J703" s="5"/>
      <c r="K703" s="495"/>
      <c r="L703" s="475"/>
      <c r="M703" s="11"/>
    </row>
    <row r="704" spans="3:13" x14ac:dyDescent="0.3">
      <c r="C704" s="4"/>
      <c r="D704" s="914"/>
      <c r="E704" s="15"/>
      <c r="F704" s="15"/>
      <c r="G704" s="5"/>
      <c r="H704" s="449"/>
      <c r="I704" s="5"/>
      <c r="J704" s="5"/>
      <c r="K704" s="495"/>
      <c r="L704" s="475"/>
      <c r="M704" s="11"/>
    </row>
    <row r="705" spans="3:13" x14ac:dyDescent="0.3">
      <c r="C705" s="4"/>
      <c r="D705" s="914"/>
      <c r="E705" s="15"/>
      <c r="F705" s="15"/>
      <c r="G705" s="5"/>
      <c r="H705" s="449"/>
      <c r="I705" s="5"/>
      <c r="J705" s="5"/>
      <c r="K705" s="495"/>
      <c r="L705" s="475"/>
      <c r="M705" s="11"/>
    </row>
    <row r="706" spans="3:13" x14ac:dyDescent="0.3">
      <c r="C706" s="4"/>
      <c r="D706" s="914"/>
      <c r="E706" s="15"/>
      <c r="F706" s="15"/>
      <c r="G706" s="5"/>
      <c r="H706" s="449"/>
      <c r="I706" s="5"/>
      <c r="J706" s="5"/>
      <c r="K706" s="495"/>
      <c r="L706" s="475"/>
      <c r="M706" s="11"/>
    </row>
    <row r="707" spans="3:13" x14ac:dyDescent="0.3">
      <c r="C707" s="4"/>
      <c r="D707" s="914"/>
      <c r="E707" s="15"/>
      <c r="F707" s="15"/>
      <c r="G707" s="5"/>
      <c r="H707" s="449"/>
      <c r="I707" s="5"/>
      <c r="J707" s="5"/>
      <c r="K707" s="495"/>
      <c r="L707" s="475"/>
      <c r="M707" s="11"/>
    </row>
    <row r="708" spans="3:13" x14ac:dyDescent="0.3">
      <c r="C708" s="4"/>
      <c r="D708" s="914"/>
      <c r="E708" s="15"/>
      <c r="F708" s="15"/>
      <c r="G708" s="5"/>
      <c r="H708" s="449"/>
      <c r="I708" s="5"/>
      <c r="J708" s="5"/>
      <c r="K708" s="495"/>
      <c r="L708" s="475"/>
      <c r="M708" s="11"/>
    </row>
    <row r="709" spans="3:13" x14ac:dyDescent="0.3">
      <c r="C709" s="4"/>
      <c r="D709" s="914"/>
      <c r="E709" s="15"/>
      <c r="F709" s="15"/>
      <c r="G709" s="5"/>
      <c r="H709" s="449"/>
      <c r="I709" s="5"/>
      <c r="J709" s="5"/>
      <c r="K709" s="495"/>
      <c r="L709" s="475"/>
      <c r="M709" s="11"/>
    </row>
    <row r="710" spans="3:13" x14ac:dyDescent="0.3">
      <c r="C710" s="4"/>
      <c r="D710" s="914"/>
      <c r="E710" s="15"/>
      <c r="F710" s="15"/>
      <c r="G710" s="5"/>
      <c r="H710" s="449"/>
      <c r="I710" s="5"/>
      <c r="J710" s="5"/>
      <c r="K710" s="495"/>
      <c r="L710" s="475"/>
      <c r="M710" s="11"/>
    </row>
    <row r="711" spans="3:13" x14ac:dyDescent="0.3">
      <c r="C711" s="4"/>
      <c r="D711" s="914"/>
      <c r="E711" s="15"/>
      <c r="F711" s="15"/>
      <c r="G711" s="5"/>
      <c r="H711" s="449"/>
      <c r="I711" s="5"/>
      <c r="J711" s="5"/>
      <c r="K711" s="495"/>
      <c r="L711" s="475"/>
      <c r="M711" s="11"/>
    </row>
    <row r="712" spans="3:13" x14ac:dyDescent="0.3">
      <c r="C712" s="4"/>
      <c r="D712" s="914"/>
      <c r="E712" s="15"/>
      <c r="F712" s="15"/>
      <c r="G712" s="5"/>
      <c r="H712" s="449"/>
      <c r="I712" s="5"/>
      <c r="J712" s="5"/>
      <c r="K712" s="495"/>
      <c r="L712" s="475"/>
      <c r="M712" s="11"/>
    </row>
    <row r="713" spans="3:13" x14ac:dyDescent="0.3">
      <c r="C713" s="4"/>
      <c r="D713" s="914"/>
      <c r="E713" s="15"/>
      <c r="F713" s="15"/>
      <c r="G713" s="5"/>
      <c r="H713" s="449"/>
      <c r="I713" s="5"/>
      <c r="J713" s="5"/>
      <c r="K713" s="495"/>
      <c r="L713" s="475"/>
      <c r="M713" s="11"/>
    </row>
    <row r="714" spans="3:13" x14ac:dyDescent="0.3">
      <c r="C714" s="4"/>
      <c r="D714" s="914"/>
      <c r="E714" s="15"/>
      <c r="F714" s="15"/>
      <c r="G714" s="5"/>
      <c r="H714" s="449"/>
      <c r="I714" s="5"/>
      <c r="J714" s="5"/>
      <c r="K714" s="495"/>
      <c r="L714" s="475"/>
      <c r="M714" s="11"/>
    </row>
    <row r="715" spans="3:13" x14ac:dyDescent="0.3">
      <c r="C715" s="4"/>
      <c r="D715" s="914"/>
      <c r="E715" s="15"/>
      <c r="F715" s="15"/>
      <c r="G715" s="5"/>
      <c r="H715" s="449"/>
      <c r="I715" s="5"/>
      <c r="J715" s="5"/>
      <c r="K715" s="495"/>
      <c r="L715" s="475"/>
      <c r="M715" s="11"/>
    </row>
    <row r="716" spans="3:13" x14ac:dyDescent="0.3">
      <c r="C716" s="4"/>
      <c r="D716" s="914"/>
      <c r="E716" s="15"/>
      <c r="F716" s="15"/>
      <c r="G716" s="5"/>
      <c r="H716" s="449"/>
      <c r="I716" s="5"/>
      <c r="J716" s="5"/>
      <c r="K716" s="495"/>
      <c r="L716" s="475"/>
      <c r="M716" s="11"/>
    </row>
    <row r="717" spans="3:13" x14ac:dyDescent="0.3">
      <c r="C717" s="4"/>
      <c r="D717" s="914"/>
      <c r="E717" s="15"/>
      <c r="F717" s="15"/>
      <c r="G717" s="5"/>
      <c r="H717" s="449"/>
      <c r="I717" s="5"/>
      <c r="J717" s="5"/>
      <c r="K717" s="495"/>
      <c r="L717" s="475"/>
      <c r="M717" s="11"/>
    </row>
    <row r="718" spans="3:13" x14ac:dyDescent="0.3">
      <c r="C718" s="4"/>
      <c r="D718" s="914"/>
      <c r="E718" s="15"/>
      <c r="F718" s="15"/>
      <c r="G718" s="5"/>
      <c r="H718" s="449"/>
      <c r="I718" s="5"/>
      <c r="J718" s="5"/>
      <c r="K718" s="495"/>
      <c r="L718" s="475"/>
      <c r="M718" s="11"/>
    </row>
    <row r="719" spans="3:13" x14ac:dyDescent="0.3">
      <c r="C719" s="4"/>
      <c r="D719" s="914"/>
      <c r="E719" s="15"/>
      <c r="F719" s="15"/>
      <c r="G719" s="5"/>
      <c r="H719" s="449"/>
      <c r="I719" s="5"/>
      <c r="J719" s="5"/>
      <c r="K719" s="495"/>
      <c r="L719" s="475"/>
      <c r="M719" s="11"/>
    </row>
    <row r="720" spans="3:13" x14ac:dyDescent="0.3">
      <c r="C720" s="4"/>
      <c r="D720" s="914"/>
      <c r="E720" s="15"/>
      <c r="F720" s="15"/>
      <c r="G720" s="5"/>
      <c r="H720" s="449"/>
      <c r="I720" s="5"/>
      <c r="J720" s="5"/>
      <c r="K720" s="495"/>
      <c r="L720" s="475"/>
      <c r="M720" s="11"/>
    </row>
    <row r="721" spans="3:13" x14ac:dyDescent="0.3">
      <c r="C721" s="4"/>
      <c r="D721" s="914"/>
      <c r="E721" s="15"/>
      <c r="F721" s="15"/>
      <c r="G721" s="5"/>
      <c r="H721" s="449"/>
      <c r="I721" s="5"/>
      <c r="J721" s="5"/>
      <c r="K721" s="495"/>
      <c r="L721" s="475"/>
      <c r="M721" s="11"/>
    </row>
    <row r="722" spans="3:13" x14ac:dyDescent="0.3">
      <c r="C722" s="4"/>
      <c r="D722" s="914"/>
      <c r="E722" s="15"/>
      <c r="F722" s="15"/>
      <c r="G722" s="5"/>
      <c r="H722" s="449"/>
      <c r="I722" s="5"/>
      <c r="J722" s="5"/>
      <c r="K722" s="495"/>
      <c r="L722" s="475"/>
      <c r="M722" s="11"/>
    </row>
    <row r="723" spans="3:13" x14ac:dyDescent="0.3">
      <c r="C723" s="4"/>
      <c r="D723" s="914"/>
      <c r="E723" s="15"/>
      <c r="F723" s="15"/>
      <c r="G723" s="5"/>
      <c r="H723" s="449"/>
      <c r="I723" s="5"/>
      <c r="J723" s="5"/>
      <c r="K723" s="495"/>
      <c r="L723" s="475"/>
      <c r="M723" s="11"/>
    </row>
    <row r="724" spans="3:13" x14ac:dyDescent="0.3">
      <c r="C724" s="4"/>
      <c r="D724" s="914"/>
      <c r="E724" s="15"/>
      <c r="F724" s="15"/>
      <c r="G724" s="5"/>
      <c r="H724" s="449"/>
      <c r="I724" s="5"/>
      <c r="J724" s="5"/>
      <c r="K724" s="495"/>
      <c r="L724" s="475"/>
      <c r="M724" s="11"/>
    </row>
    <row r="725" spans="3:13" x14ac:dyDescent="0.3">
      <c r="C725" s="4"/>
      <c r="D725" s="914"/>
      <c r="E725" s="15"/>
      <c r="F725" s="15"/>
      <c r="G725" s="5"/>
      <c r="H725" s="449"/>
      <c r="I725" s="5"/>
      <c r="J725" s="5"/>
      <c r="K725" s="495"/>
      <c r="L725" s="475"/>
      <c r="M725" s="11"/>
    </row>
    <row r="726" spans="3:13" x14ac:dyDescent="0.3">
      <c r="C726" s="4"/>
      <c r="D726" s="914"/>
      <c r="E726" s="15"/>
      <c r="F726" s="15"/>
      <c r="G726" s="5"/>
      <c r="H726" s="449"/>
      <c r="I726" s="5"/>
      <c r="J726" s="5"/>
      <c r="K726" s="495"/>
      <c r="L726" s="475"/>
      <c r="M726" s="11"/>
    </row>
    <row r="727" spans="3:13" x14ac:dyDescent="0.3">
      <c r="C727" s="4"/>
      <c r="D727" s="914"/>
      <c r="E727" s="15"/>
      <c r="F727" s="15"/>
      <c r="G727" s="5"/>
      <c r="H727" s="449"/>
      <c r="I727" s="5"/>
      <c r="J727" s="5"/>
      <c r="K727" s="495"/>
      <c r="L727" s="475"/>
      <c r="M727" s="11"/>
    </row>
    <row r="728" spans="3:13" x14ac:dyDescent="0.3">
      <c r="C728" s="4"/>
      <c r="D728" s="914"/>
      <c r="E728" s="15"/>
      <c r="F728" s="15"/>
      <c r="G728" s="5"/>
      <c r="H728" s="449"/>
      <c r="I728" s="5"/>
      <c r="J728" s="5"/>
      <c r="K728" s="495"/>
      <c r="L728" s="475"/>
      <c r="M728" s="11"/>
    </row>
    <row r="729" spans="3:13" x14ac:dyDescent="0.3">
      <c r="C729" s="4"/>
      <c r="D729" s="914"/>
      <c r="E729" s="15"/>
      <c r="F729" s="15"/>
      <c r="G729" s="5"/>
      <c r="H729" s="449"/>
      <c r="I729" s="5"/>
      <c r="J729" s="5"/>
      <c r="K729" s="495"/>
      <c r="L729" s="475"/>
      <c r="M729" s="11"/>
    </row>
    <row r="730" spans="3:13" x14ac:dyDescent="0.3">
      <c r="C730" s="4"/>
      <c r="D730" s="914"/>
      <c r="E730" s="15"/>
      <c r="F730" s="15"/>
      <c r="G730" s="5"/>
      <c r="H730" s="449"/>
      <c r="I730" s="5"/>
      <c r="J730" s="5"/>
      <c r="K730" s="495"/>
      <c r="L730" s="475"/>
      <c r="M730" s="11"/>
    </row>
    <row r="731" spans="3:13" x14ac:dyDescent="0.3">
      <c r="C731" s="4"/>
      <c r="D731" s="914"/>
      <c r="E731" s="15"/>
      <c r="F731" s="15"/>
      <c r="G731" s="5"/>
      <c r="H731" s="449"/>
      <c r="I731" s="5"/>
      <c r="J731" s="5"/>
      <c r="K731" s="495"/>
      <c r="L731" s="475"/>
      <c r="M731" s="11"/>
    </row>
    <row r="732" spans="3:13" x14ac:dyDescent="0.3">
      <c r="C732" s="4"/>
      <c r="D732" s="914"/>
      <c r="E732" s="15"/>
      <c r="F732" s="15"/>
      <c r="G732" s="5"/>
      <c r="H732" s="449"/>
      <c r="I732" s="5"/>
      <c r="J732" s="5"/>
      <c r="K732" s="495"/>
      <c r="L732" s="475"/>
      <c r="M732" s="11"/>
    </row>
    <row r="733" spans="3:13" x14ac:dyDescent="0.3">
      <c r="C733" s="4"/>
      <c r="D733" s="914"/>
      <c r="E733" s="15"/>
      <c r="F733" s="15"/>
      <c r="G733" s="5"/>
      <c r="H733" s="449"/>
      <c r="I733" s="5"/>
      <c r="J733" s="5"/>
      <c r="K733" s="495"/>
      <c r="L733" s="475"/>
      <c r="M733" s="11"/>
    </row>
    <row r="734" spans="3:13" x14ac:dyDescent="0.3">
      <c r="C734" s="4"/>
      <c r="D734" s="914"/>
      <c r="E734" s="15"/>
      <c r="F734" s="15"/>
      <c r="G734" s="5"/>
      <c r="H734" s="449"/>
      <c r="I734" s="5"/>
      <c r="J734" s="5"/>
      <c r="K734" s="495"/>
      <c r="L734" s="475"/>
      <c r="M734" s="11"/>
    </row>
    <row r="735" spans="3:13" x14ac:dyDescent="0.3">
      <c r="C735" s="4"/>
      <c r="D735" s="914"/>
      <c r="E735" s="15"/>
      <c r="F735" s="15"/>
      <c r="G735" s="5"/>
      <c r="H735" s="449"/>
      <c r="I735" s="5"/>
      <c r="J735" s="5"/>
      <c r="K735" s="495"/>
      <c r="L735" s="475"/>
      <c r="M735" s="11"/>
    </row>
    <row r="736" spans="3:13" x14ac:dyDescent="0.3">
      <c r="C736" s="4"/>
      <c r="D736" s="914"/>
      <c r="E736" s="15"/>
      <c r="F736" s="15"/>
      <c r="G736" s="5"/>
      <c r="H736" s="449"/>
      <c r="I736" s="5"/>
      <c r="J736" s="5"/>
      <c r="K736" s="495"/>
      <c r="L736" s="475"/>
      <c r="M736" s="11"/>
    </row>
    <row r="737" spans="3:13" x14ac:dyDescent="0.3">
      <c r="C737" s="4"/>
      <c r="D737" s="914"/>
      <c r="E737" s="15"/>
      <c r="F737" s="15"/>
      <c r="G737" s="5"/>
      <c r="H737" s="449"/>
      <c r="I737" s="5"/>
      <c r="J737" s="5"/>
      <c r="K737" s="495"/>
      <c r="L737" s="475"/>
      <c r="M737" s="11"/>
    </row>
    <row r="738" spans="3:13" x14ac:dyDescent="0.3">
      <c r="C738" s="4"/>
      <c r="D738" s="914"/>
      <c r="E738" s="15"/>
      <c r="F738" s="15"/>
      <c r="G738" s="5"/>
      <c r="H738" s="449"/>
      <c r="I738" s="5"/>
      <c r="J738" s="5"/>
      <c r="K738" s="495"/>
      <c r="L738" s="475"/>
      <c r="M738" s="11"/>
    </row>
    <row r="739" spans="3:13" x14ac:dyDescent="0.3">
      <c r="C739" s="4"/>
      <c r="D739" s="914"/>
      <c r="E739" s="15"/>
      <c r="F739" s="15"/>
      <c r="G739" s="5"/>
      <c r="H739" s="449"/>
      <c r="I739" s="5"/>
      <c r="J739" s="5"/>
      <c r="K739" s="495"/>
      <c r="L739" s="475"/>
      <c r="M739" s="11"/>
    </row>
    <row r="740" spans="3:13" x14ac:dyDescent="0.3">
      <c r="C740" s="4"/>
      <c r="D740" s="914"/>
      <c r="E740" s="15"/>
      <c r="F740" s="15"/>
      <c r="G740" s="5"/>
      <c r="H740" s="449"/>
      <c r="I740" s="5"/>
      <c r="J740" s="5"/>
      <c r="K740" s="495"/>
      <c r="L740" s="475"/>
      <c r="M740" s="11"/>
    </row>
    <row r="741" spans="3:13" x14ac:dyDescent="0.3">
      <c r="C741" s="4"/>
      <c r="D741" s="914"/>
      <c r="E741" s="15"/>
      <c r="F741" s="15"/>
      <c r="G741" s="5"/>
      <c r="H741" s="449"/>
      <c r="I741" s="5"/>
      <c r="J741" s="5"/>
      <c r="K741" s="495"/>
      <c r="L741" s="475"/>
      <c r="M741" s="11"/>
    </row>
    <row r="742" spans="3:13" x14ac:dyDescent="0.3">
      <c r="C742" s="4"/>
      <c r="D742" s="914"/>
      <c r="E742" s="15"/>
      <c r="F742" s="15"/>
      <c r="G742" s="5"/>
      <c r="H742" s="449"/>
      <c r="I742" s="5"/>
      <c r="J742" s="5"/>
      <c r="K742" s="495"/>
      <c r="L742" s="475"/>
      <c r="M742" s="11"/>
    </row>
    <row r="743" spans="3:13" x14ac:dyDescent="0.3">
      <c r="C743" s="4"/>
      <c r="D743" s="914"/>
      <c r="E743" s="15"/>
      <c r="F743" s="15"/>
      <c r="G743" s="5"/>
      <c r="H743" s="449"/>
      <c r="I743" s="5"/>
      <c r="J743" s="5"/>
      <c r="K743" s="495"/>
      <c r="L743" s="475"/>
      <c r="M743" s="11"/>
    </row>
    <row r="744" spans="3:13" x14ac:dyDescent="0.3">
      <c r="C744" s="4"/>
      <c r="D744" s="914"/>
      <c r="E744" s="15"/>
      <c r="F744" s="15"/>
      <c r="G744" s="5"/>
      <c r="H744" s="449"/>
      <c r="I744" s="5"/>
      <c r="J744" s="5"/>
      <c r="K744" s="495"/>
      <c r="L744" s="475"/>
      <c r="M744" s="11"/>
    </row>
    <row r="745" spans="3:13" x14ac:dyDescent="0.3">
      <c r="C745" s="4"/>
      <c r="D745" s="914"/>
      <c r="E745" s="15"/>
      <c r="F745" s="15"/>
      <c r="G745" s="5"/>
      <c r="H745" s="449"/>
      <c r="I745" s="5"/>
      <c r="J745" s="5"/>
      <c r="K745" s="495"/>
      <c r="L745" s="475"/>
      <c r="M745" s="11"/>
    </row>
    <row r="746" spans="3:13" x14ac:dyDescent="0.3">
      <c r="C746" s="4"/>
      <c r="D746" s="914"/>
      <c r="E746" s="15"/>
      <c r="F746" s="15"/>
      <c r="G746" s="5"/>
      <c r="H746" s="449"/>
      <c r="I746" s="5"/>
      <c r="J746" s="5"/>
      <c r="K746" s="495"/>
      <c r="L746" s="475"/>
      <c r="M746" s="11"/>
    </row>
    <row r="747" spans="3:13" x14ac:dyDescent="0.3">
      <c r="C747" s="4"/>
      <c r="D747" s="914"/>
      <c r="E747" s="15"/>
      <c r="F747" s="15"/>
      <c r="G747" s="5"/>
      <c r="H747" s="449"/>
      <c r="I747" s="5"/>
      <c r="J747" s="5"/>
      <c r="K747" s="495"/>
      <c r="L747" s="475"/>
      <c r="M747" s="11"/>
    </row>
    <row r="748" spans="3:13" x14ac:dyDescent="0.3">
      <c r="C748" s="4"/>
      <c r="D748" s="914"/>
      <c r="E748" s="15"/>
      <c r="F748" s="15"/>
      <c r="G748" s="5"/>
      <c r="H748" s="449"/>
      <c r="I748" s="5"/>
      <c r="J748" s="5"/>
      <c r="K748" s="495"/>
      <c r="L748" s="475"/>
      <c r="M748" s="11"/>
    </row>
    <row r="749" spans="3:13" x14ac:dyDescent="0.3">
      <c r="C749" s="4"/>
      <c r="D749" s="914"/>
      <c r="E749" s="15"/>
      <c r="F749" s="15"/>
      <c r="G749" s="5"/>
      <c r="H749" s="449"/>
      <c r="I749" s="5"/>
      <c r="J749" s="5"/>
      <c r="K749" s="495"/>
      <c r="L749" s="475"/>
      <c r="M749" s="11"/>
    </row>
    <row r="750" spans="3:13" x14ac:dyDescent="0.3">
      <c r="C750" s="4"/>
      <c r="D750" s="914"/>
      <c r="E750" s="15"/>
      <c r="F750" s="15"/>
      <c r="G750" s="5"/>
      <c r="H750" s="449"/>
      <c r="I750" s="5"/>
      <c r="J750" s="5"/>
      <c r="K750" s="495"/>
      <c r="L750" s="475"/>
      <c r="M750" s="11"/>
    </row>
    <row r="751" spans="3:13" x14ac:dyDescent="0.3">
      <c r="C751" s="4"/>
      <c r="D751" s="914"/>
      <c r="E751" s="15"/>
      <c r="F751" s="15"/>
      <c r="G751" s="5"/>
      <c r="H751" s="449"/>
      <c r="I751" s="5"/>
      <c r="J751" s="5"/>
      <c r="K751" s="495"/>
      <c r="L751" s="475"/>
      <c r="M751" s="11"/>
    </row>
    <row r="752" spans="3:13" x14ac:dyDescent="0.3">
      <c r="C752" s="4"/>
      <c r="D752" s="914"/>
      <c r="E752" s="15"/>
      <c r="F752" s="15"/>
      <c r="G752" s="5"/>
      <c r="H752" s="449"/>
      <c r="I752" s="5"/>
      <c r="J752" s="5"/>
      <c r="K752" s="495"/>
      <c r="L752" s="475"/>
      <c r="M752" s="11"/>
    </row>
    <row r="753" spans="3:13" x14ac:dyDescent="0.3">
      <c r="C753" s="4"/>
      <c r="D753" s="914"/>
      <c r="E753" s="15"/>
      <c r="F753" s="15"/>
      <c r="G753" s="5"/>
      <c r="H753" s="449"/>
      <c r="I753" s="5"/>
      <c r="J753" s="5"/>
      <c r="K753" s="495"/>
      <c r="L753" s="475"/>
      <c r="M753" s="11"/>
    </row>
    <row r="754" spans="3:13" x14ac:dyDescent="0.3">
      <c r="C754" s="4"/>
      <c r="D754" s="914"/>
      <c r="E754" s="15"/>
      <c r="F754" s="15"/>
      <c r="G754" s="5"/>
      <c r="H754" s="449"/>
      <c r="I754" s="5"/>
      <c r="J754" s="5"/>
      <c r="K754" s="495"/>
      <c r="L754" s="475"/>
      <c r="M754" s="11"/>
    </row>
    <row r="755" spans="3:13" x14ac:dyDescent="0.3">
      <c r="C755" s="4"/>
      <c r="D755" s="914"/>
      <c r="E755" s="15"/>
      <c r="F755" s="15"/>
      <c r="G755" s="5"/>
      <c r="H755" s="449"/>
      <c r="I755" s="5"/>
      <c r="J755" s="5"/>
      <c r="K755" s="495"/>
      <c r="L755" s="475"/>
      <c r="M755" s="11"/>
    </row>
    <row r="756" spans="3:13" x14ac:dyDescent="0.3">
      <c r="C756" s="4"/>
      <c r="D756" s="914"/>
      <c r="E756" s="15"/>
      <c r="F756" s="15"/>
      <c r="G756" s="5"/>
      <c r="H756" s="449"/>
      <c r="I756" s="5"/>
      <c r="J756" s="5"/>
      <c r="K756" s="495"/>
      <c r="L756" s="475"/>
      <c r="M756" s="11"/>
    </row>
    <row r="757" spans="3:13" x14ac:dyDescent="0.3">
      <c r="C757" s="4"/>
      <c r="D757" s="914"/>
      <c r="E757" s="15"/>
      <c r="F757" s="15"/>
      <c r="G757" s="5"/>
      <c r="H757" s="449"/>
      <c r="I757" s="5"/>
      <c r="J757" s="5"/>
      <c r="K757" s="495"/>
      <c r="L757" s="475"/>
      <c r="M757" s="11"/>
    </row>
    <row r="758" spans="3:13" x14ac:dyDescent="0.3">
      <c r="C758" s="4"/>
      <c r="D758" s="914"/>
      <c r="E758" s="15"/>
      <c r="F758" s="15"/>
      <c r="G758" s="5"/>
      <c r="H758" s="449"/>
      <c r="I758" s="5"/>
      <c r="J758" s="5"/>
      <c r="K758" s="495"/>
      <c r="L758" s="475"/>
      <c r="M758" s="11"/>
    </row>
    <row r="759" spans="3:13" x14ac:dyDescent="0.3">
      <c r="C759" s="4"/>
      <c r="D759" s="914"/>
      <c r="E759" s="15"/>
      <c r="F759" s="15"/>
      <c r="G759" s="5"/>
      <c r="H759" s="449"/>
      <c r="I759" s="5"/>
      <c r="J759" s="5"/>
      <c r="K759" s="495"/>
      <c r="L759" s="475"/>
      <c r="M759" s="11"/>
    </row>
    <row r="760" spans="3:13" x14ac:dyDescent="0.3">
      <c r="C760" s="4"/>
      <c r="D760" s="914"/>
      <c r="E760" s="15"/>
      <c r="F760" s="15"/>
      <c r="G760" s="5"/>
      <c r="H760" s="449"/>
      <c r="I760" s="5"/>
      <c r="J760" s="5"/>
      <c r="K760" s="495"/>
      <c r="L760" s="475"/>
      <c r="M760" s="11"/>
    </row>
    <row r="761" spans="3:13" x14ac:dyDescent="0.3">
      <c r="C761" s="4"/>
      <c r="D761" s="914"/>
      <c r="E761" s="15"/>
      <c r="F761" s="15"/>
      <c r="G761" s="5"/>
      <c r="H761" s="449"/>
      <c r="I761" s="5"/>
      <c r="J761" s="5"/>
      <c r="K761" s="495"/>
      <c r="L761" s="475"/>
      <c r="M761" s="11"/>
    </row>
    <row r="762" spans="3:13" x14ac:dyDescent="0.3">
      <c r="C762" s="4"/>
      <c r="D762" s="914"/>
      <c r="E762" s="15"/>
      <c r="F762" s="15"/>
      <c r="G762" s="5"/>
      <c r="H762" s="449"/>
      <c r="I762" s="5"/>
      <c r="J762" s="5"/>
      <c r="K762" s="495"/>
      <c r="L762" s="475"/>
      <c r="M762" s="11"/>
    </row>
    <row r="763" spans="3:13" x14ac:dyDescent="0.3">
      <c r="C763" s="4"/>
      <c r="D763" s="914"/>
      <c r="E763" s="15"/>
      <c r="F763" s="15"/>
      <c r="G763" s="5"/>
      <c r="H763" s="449"/>
      <c r="I763" s="5"/>
      <c r="J763" s="5"/>
      <c r="K763" s="495"/>
      <c r="L763" s="475"/>
      <c r="M763" s="11"/>
    </row>
    <row r="764" spans="3:13" x14ac:dyDescent="0.3">
      <c r="C764" s="4"/>
      <c r="D764" s="914"/>
      <c r="E764" s="15"/>
      <c r="F764" s="15"/>
      <c r="G764" s="5"/>
      <c r="H764" s="449"/>
      <c r="I764" s="5"/>
      <c r="J764" s="5"/>
      <c r="K764" s="495"/>
      <c r="L764" s="475"/>
      <c r="M764" s="11"/>
    </row>
    <row r="765" spans="3:13" x14ac:dyDescent="0.3">
      <c r="C765" s="4"/>
      <c r="D765" s="914"/>
      <c r="E765" s="15"/>
      <c r="F765" s="15"/>
      <c r="G765" s="5"/>
      <c r="H765" s="449"/>
      <c r="I765" s="5"/>
      <c r="J765" s="5"/>
      <c r="K765" s="495"/>
      <c r="L765" s="475"/>
      <c r="M765" s="11"/>
    </row>
    <row r="766" spans="3:13" x14ac:dyDescent="0.3">
      <c r="C766" s="4"/>
      <c r="D766" s="914"/>
      <c r="E766" s="15"/>
      <c r="F766" s="15"/>
      <c r="G766" s="5"/>
      <c r="H766" s="449"/>
      <c r="I766" s="5"/>
      <c r="J766" s="5"/>
      <c r="K766" s="495"/>
      <c r="L766" s="475"/>
      <c r="M766" s="11"/>
    </row>
    <row r="767" spans="3:13" x14ac:dyDescent="0.3">
      <c r="C767" s="4"/>
      <c r="D767" s="914"/>
      <c r="E767" s="15"/>
      <c r="F767" s="15"/>
      <c r="G767" s="5"/>
      <c r="H767" s="449"/>
      <c r="I767" s="5"/>
      <c r="J767" s="5"/>
      <c r="K767" s="495"/>
      <c r="L767" s="475"/>
      <c r="M767" s="11"/>
    </row>
    <row r="768" spans="3:13" x14ac:dyDescent="0.3">
      <c r="C768" s="4"/>
      <c r="D768" s="914"/>
      <c r="E768" s="15"/>
      <c r="F768" s="15"/>
      <c r="G768" s="5"/>
      <c r="H768" s="449"/>
      <c r="I768" s="5"/>
      <c r="J768" s="5"/>
      <c r="K768" s="495"/>
      <c r="L768" s="475"/>
      <c r="M768" s="11"/>
    </row>
    <row r="769" spans="3:13" x14ac:dyDescent="0.3">
      <c r="C769" s="4"/>
      <c r="D769" s="914"/>
      <c r="E769" s="15"/>
      <c r="F769" s="15"/>
      <c r="G769" s="5"/>
      <c r="H769" s="449"/>
      <c r="I769" s="5"/>
      <c r="J769" s="5"/>
      <c r="K769" s="495"/>
      <c r="L769" s="475"/>
      <c r="M769" s="11"/>
    </row>
    <row r="770" spans="3:13" x14ac:dyDescent="0.3">
      <c r="C770" s="4"/>
      <c r="D770" s="914"/>
      <c r="E770" s="15"/>
      <c r="F770" s="15"/>
      <c r="G770" s="5"/>
      <c r="H770" s="449"/>
      <c r="I770" s="5"/>
      <c r="J770" s="5"/>
      <c r="K770" s="495"/>
      <c r="L770" s="475"/>
      <c r="M770" s="11"/>
    </row>
    <row r="771" spans="3:13" x14ac:dyDescent="0.3">
      <c r="C771" s="4"/>
      <c r="D771" s="914"/>
      <c r="E771" s="15"/>
      <c r="F771" s="15"/>
      <c r="G771" s="5"/>
      <c r="H771" s="449"/>
      <c r="I771" s="5"/>
      <c r="J771" s="5"/>
      <c r="K771" s="495"/>
      <c r="L771" s="475"/>
      <c r="M771" s="11"/>
    </row>
    <row r="772" spans="3:13" x14ac:dyDescent="0.3">
      <c r="C772" s="4"/>
      <c r="D772" s="914"/>
      <c r="E772" s="15"/>
      <c r="F772" s="15"/>
      <c r="G772" s="5"/>
      <c r="H772" s="449"/>
      <c r="I772" s="5"/>
      <c r="J772" s="5"/>
      <c r="K772" s="495"/>
      <c r="L772" s="475"/>
      <c r="M772" s="11"/>
    </row>
    <row r="773" spans="3:13" x14ac:dyDescent="0.3">
      <c r="C773" s="4"/>
      <c r="D773" s="914"/>
      <c r="E773" s="15"/>
      <c r="F773" s="15"/>
      <c r="G773" s="5"/>
      <c r="H773" s="449"/>
      <c r="I773" s="5"/>
      <c r="J773" s="5"/>
      <c r="K773" s="495"/>
      <c r="L773" s="475"/>
      <c r="M773" s="11"/>
    </row>
    <row r="774" spans="3:13" x14ac:dyDescent="0.3">
      <c r="C774" s="4"/>
      <c r="D774" s="914"/>
      <c r="E774" s="15"/>
      <c r="F774" s="15"/>
      <c r="G774" s="5"/>
      <c r="H774" s="449"/>
      <c r="I774" s="5"/>
      <c r="J774" s="5"/>
      <c r="K774" s="495"/>
      <c r="L774" s="475"/>
      <c r="M774" s="11"/>
    </row>
    <row r="775" spans="3:13" x14ac:dyDescent="0.3">
      <c r="C775" s="4"/>
      <c r="D775" s="914"/>
      <c r="E775" s="15"/>
      <c r="F775" s="15"/>
      <c r="G775" s="5"/>
      <c r="H775" s="449"/>
      <c r="I775" s="5"/>
      <c r="J775" s="5"/>
      <c r="K775" s="495"/>
      <c r="L775" s="475"/>
      <c r="M775" s="11"/>
    </row>
    <row r="776" spans="3:13" x14ac:dyDescent="0.3">
      <c r="C776" s="4"/>
      <c r="D776" s="914"/>
      <c r="E776" s="15"/>
      <c r="F776" s="15"/>
      <c r="G776" s="5"/>
      <c r="H776" s="449"/>
      <c r="I776" s="5"/>
      <c r="J776" s="5"/>
      <c r="K776" s="495"/>
      <c r="L776" s="475"/>
      <c r="M776" s="11"/>
    </row>
    <row r="777" spans="3:13" x14ac:dyDescent="0.3">
      <c r="C777" s="4"/>
      <c r="D777" s="914"/>
      <c r="E777" s="15"/>
      <c r="F777" s="15"/>
      <c r="G777" s="5"/>
      <c r="H777" s="449"/>
      <c r="I777" s="5"/>
      <c r="J777" s="5"/>
      <c r="K777" s="495"/>
      <c r="L777" s="475"/>
      <c r="M777" s="11"/>
    </row>
    <row r="778" spans="3:13" x14ac:dyDescent="0.3">
      <c r="C778" s="4"/>
      <c r="D778" s="914"/>
      <c r="E778" s="15"/>
      <c r="F778" s="15"/>
      <c r="G778" s="5"/>
      <c r="H778" s="449"/>
      <c r="I778" s="5"/>
      <c r="J778" s="5"/>
      <c r="K778" s="495"/>
      <c r="L778" s="475"/>
      <c r="M778" s="11"/>
    </row>
    <row r="779" spans="3:13" x14ac:dyDescent="0.3">
      <c r="C779" s="4"/>
      <c r="D779" s="914"/>
      <c r="E779" s="15"/>
      <c r="F779" s="15"/>
      <c r="G779" s="5"/>
      <c r="H779" s="449"/>
      <c r="I779" s="5"/>
      <c r="J779" s="5"/>
      <c r="K779" s="495"/>
      <c r="L779" s="475"/>
      <c r="M779" s="11"/>
    </row>
    <row r="780" spans="3:13" x14ac:dyDescent="0.3">
      <c r="C780" s="4"/>
      <c r="D780" s="914"/>
      <c r="E780" s="15"/>
      <c r="F780" s="15"/>
      <c r="G780" s="5"/>
      <c r="H780" s="449"/>
      <c r="I780" s="5"/>
      <c r="J780" s="5"/>
      <c r="K780" s="495"/>
      <c r="L780" s="475"/>
      <c r="M780" s="11"/>
    </row>
    <row r="781" spans="3:13" x14ac:dyDescent="0.3">
      <c r="C781" s="4"/>
      <c r="D781" s="914"/>
      <c r="E781" s="15"/>
      <c r="F781" s="15"/>
      <c r="G781" s="5"/>
      <c r="H781" s="449"/>
      <c r="I781" s="5"/>
      <c r="J781" s="5"/>
      <c r="K781" s="495"/>
      <c r="L781" s="475"/>
      <c r="M781" s="11"/>
    </row>
    <row r="782" spans="3:13" x14ac:dyDescent="0.3">
      <c r="C782" s="4"/>
      <c r="D782" s="914"/>
      <c r="E782" s="15"/>
      <c r="F782" s="15"/>
      <c r="G782" s="5"/>
      <c r="H782" s="449"/>
      <c r="I782" s="5"/>
      <c r="J782" s="5"/>
      <c r="K782" s="495"/>
      <c r="L782" s="475"/>
      <c r="M782" s="11"/>
    </row>
    <row r="783" spans="3:13" x14ac:dyDescent="0.3">
      <c r="C783" s="4"/>
      <c r="D783" s="914"/>
      <c r="E783" s="15"/>
      <c r="F783" s="15"/>
      <c r="G783" s="5"/>
      <c r="H783" s="449"/>
      <c r="I783" s="5"/>
      <c r="J783" s="5"/>
      <c r="K783" s="495"/>
      <c r="L783" s="475"/>
      <c r="M783" s="11"/>
    </row>
    <row r="784" spans="3:13" x14ac:dyDescent="0.3">
      <c r="C784" s="4"/>
      <c r="D784" s="914"/>
      <c r="E784" s="15"/>
      <c r="F784" s="15"/>
      <c r="G784" s="5"/>
      <c r="H784" s="449"/>
      <c r="I784" s="5"/>
      <c r="J784" s="5"/>
      <c r="K784" s="495"/>
      <c r="L784" s="475"/>
      <c r="M784" s="11"/>
    </row>
    <row r="785" spans="3:13" x14ac:dyDescent="0.3">
      <c r="C785" s="4"/>
      <c r="D785" s="914"/>
      <c r="E785" s="15"/>
      <c r="F785" s="15"/>
      <c r="G785" s="5"/>
      <c r="H785" s="449"/>
      <c r="I785" s="5"/>
      <c r="J785" s="5"/>
      <c r="K785" s="495"/>
      <c r="L785" s="475"/>
      <c r="M785" s="11"/>
    </row>
    <row r="786" spans="3:13" x14ac:dyDescent="0.3">
      <c r="C786" s="4"/>
      <c r="D786" s="914"/>
      <c r="E786" s="15"/>
      <c r="F786" s="15"/>
      <c r="G786" s="5"/>
      <c r="H786" s="449"/>
      <c r="I786" s="5"/>
      <c r="J786" s="5"/>
      <c r="K786" s="495"/>
      <c r="L786" s="475"/>
      <c r="M786" s="11"/>
    </row>
    <row r="787" spans="3:13" x14ac:dyDescent="0.3">
      <c r="C787" s="4"/>
      <c r="D787" s="914"/>
      <c r="E787" s="15"/>
      <c r="F787" s="15"/>
      <c r="G787" s="5"/>
      <c r="H787" s="449"/>
      <c r="I787" s="5"/>
      <c r="J787" s="5"/>
      <c r="K787" s="495"/>
      <c r="L787" s="475"/>
      <c r="M787" s="11"/>
    </row>
    <row r="788" spans="3:13" x14ac:dyDescent="0.3">
      <c r="C788" s="4"/>
      <c r="D788" s="914"/>
      <c r="E788" s="15"/>
      <c r="F788" s="15"/>
      <c r="G788" s="5"/>
      <c r="H788" s="449"/>
      <c r="I788" s="5"/>
      <c r="J788" s="5"/>
      <c r="K788" s="495"/>
      <c r="L788" s="475"/>
      <c r="M788" s="11"/>
    </row>
    <row r="789" spans="3:13" x14ac:dyDescent="0.3">
      <c r="C789" s="4"/>
      <c r="D789" s="914"/>
      <c r="E789" s="15"/>
      <c r="F789" s="15"/>
      <c r="G789" s="5"/>
      <c r="H789" s="449"/>
      <c r="I789" s="5"/>
      <c r="J789" s="5"/>
      <c r="K789" s="495"/>
      <c r="L789" s="475"/>
      <c r="M789" s="11"/>
    </row>
    <row r="790" spans="3:13" x14ac:dyDescent="0.3">
      <c r="C790" s="4"/>
      <c r="D790" s="914"/>
      <c r="E790" s="15"/>
      <c r="F790" s="15"/>
      <c r="G790" s="5"/>
      <c r="H790" s="449"/>
      <c r="I790" s="5"/>
      <c r="J790" s="5"/>
      <c r="K790" s="495"/>
      <c r="L790" s="475"/>
      <c r="M790" s="11"/>
    </row>
    <row r="791" spans="3:13" x14ac:dyDescent="0.3">
      <c r="C791" s="4"/>
      <c r="D791" s="914"/>
      <c r="E791" s="15"/>
      <c r="F791" s="15"/>
      <c r="G791" s="5"/>
      <c r="H791" s="449"/>
      <c r="I791" s="5"/>
      <c r="J791" s="5"/>
      <c r="K791" s="495"/>
      <c r="L791" s="475"/>
      <c r="M791" s="11"/>
    </row>
    <row r="792" spans="3:13" x14ac:dyDescent="0.3">
      <c r="C792" s="4"/>
      <c r="D792" s="914"/>
      <c r="E792" s="15"/>
      <c r="F792" s="15"/>
      <c r="G792" s="5"/>
      <c r="H792" s="449"/>
      <c r="I792" s="5"/>
      <c r="J792" s="5"/>
      <c r="K792" s="495"/>
      <c r="L792" s="475"/>
      <c r="M792" s="11"/>
    </row>
    <row r="793" spans="3:13" x14ac:dyDescent="0.3">
      <c r="C793" s="4"/>
      <c r="D793" s="914"/>
      <c r="E793" s="15"/>
      <c r="F793" s="15"/>
      <c r="G793" s="5"/>
      <c r="H793" s="449"/>
      <c r="I793" s="5"/>
      <c r="J793" s="5"/>
      <c r="K793" s="495"/>
      <c r="L793" s="475"/>
      <c r="M793" s="11"/>
    </row>
    <row r="794" spans="3:13" x14ac:dyDescent="0.3">
      <c r="C794" s="4"/>
      <c r="D794" s="914"/>
      <c r="E794" s="15"/>
      <c r="F794" s="15"/>
      <c r="G794" s="5"/>
      <c r="H794" s="449"/>
      <c r="I794" s="5"/>
      <c r="J794" s="5"/>
      <c r="K794" s="495"/>
      <c r="L794" s="475"/>
      <c r="M794" s="11"/>
    </row>
    <row r="795" spans="3:13" x14ac:dyDescent="0.3">
      <c r="C795" s="4"/>
      <c r="D795" s="914"/>
      <c r="E795" s="15"/>
      <c r="F795" s="15"/>
      <c r="G795" s="5"/>
      <c r="H795" s="449"/>
      <c r="I795" s="5"/>
      <c r="J795" s="5"/>
      <c r="K795" s="495"/>
      <c r="L795" s="475"/>
      <c r="M795" s="11"/>
    </row>
    <row r="796" spans="3:13" x14ac:dyDescent="0.3">
      <c r="C796" s="4"/>
      <c r="D796" s="914"/>
      <c r="E796" s="15"/>
      <c r="F796" s="15"/>
      <c r="G796" s="5"/>
      <c r="H796" s="449"/>
      <c r="I796" s="5"/>
      <c r="J796" s="5"/>
      <c r="K796" s="495"/>
      <c r="L796" s="475"/>
      <c r="M796" s="11"/>
    </row>
    <row r="797" spans="3:13" x14ac:dyDescent="0.3">
      <c r="C797" s="4"/>
      <c r="D797" s="914"/>
      <c r="E797" s="15"/>
      <c r="F797" s="15"/>
      <c r="G797" s="5"/>
      <c r="H797" s="449"/>
      <c r="I797" s="5"/>
      <c r="J797" s="5"/>
      <c r="K797" s="495"/>
      <c r="L797" s="475"/>
      <c r="M797" s="11"/>
    </row>
    <row r="798" spans="3:13" x14ac:dyDescent="0.3">
      <c r="C798" s="4"/>
      <c r="D798" s="914"/>
      <c r="E798" s="15"/>
      <c r="F798" s="15"/>
      <c r="G798" s="5"/>
      <c r="H798" s="449"/>
      <c r="I798" s="5"/>
      <c r="J798" s="5"/>
      <c r="K798" s="495"/>
      <c r="L798" s="475"/>
      <c r="M798" s="11"/>
    </row>
    <row r="799" spans="3:13" x14ac:dyDescent="0.3">
      <c r="C799" s="4"/>
      <c r="D799" s="914"/>
      <c r="E799" s="15"/>
      <c r="F799" s="15"/>
      <c r="G799" s="5"/>
      <c r="H799" s="449"/>
      <c r="I799" s="5"/>
      <c r="J799" s="5"/>
      <c r="K799" s="495"/>
      <c r="L799" s="475"/>
      <c r="M799" s="11"/>
    </row>
    <row r="800" spans="3:13" x14ac:dyDescent="0.3">
      <c r="C800" s="4"/>
      <c r="D800" s="914"/>
      <c r="E800" s="15"/>
      <c r="F800" s="15"/>
      <c r="G800" s="5"/>
      <c r="H800" s="449"/>
      <c r="I800" s="5"/>
      <c r="J800" s="5"/>
      <c r="K800" s="495"/>
      <c r="L800" s="475"/>
      <c r="M800" s="11"/>
    </row>
    <row r="801" spans="3:13" x14ac:dyDescent="0.3">
      <c r="C801" s="4"/>
      <c r="D801" s="914"/>
      <c r="E801" s="15"/>
      <c r="F801" s="15"/>
      <c r="G801" s="5"/>
      <c r="H801" s="449"/>
      <c r="I801" s="5"/>
      <c r="J801" s="5"/>
      <c r="K801" s="495"/>
      <c r="L801" s="475"/>
      <c r="M801" s="11"/>
    </row>
    <row r="802" spans="3:13" x14ac:dyDescent="0.3">
      <c r="C802" s="4"/>
      <c r="D802" s="914"/>
      <c r="E802" s="15"/>
      <c r="F802" s="15"/>
      <c r="G802" s="5"/>
      <c r="H802" s="449"/>
      <c r="I802" s="5"/>
      <c r="J802" s="5"/>
      <c r="K802" s="495"/>
      <c r="L802" s="475"/>
      <c r="M802" s="11"/>
    </row>
    <row r="803" spans="3:13" x14ac:dyDescent="0.3">
      <c r="C803" s="4"/>
      <c r="D803" s="914"/>
      <c r="E803" s="15"/>
      <c r="F803" s="15"/>
      <c r="G803" s="5"/>
      <c r="H803" s="449"/>
      <c r="I803" s="5"/>
      <c r="J803" s="5"/>
      <c r="K803" s="495"/>
      <c r="L803" s="475"/>
      <c r="M803" s="11"/>
    </row>
    <row r="804" spans="3:13" x14ac:dyDescent="0.3">
      <c r="C804" s="4"/>
      <c r="D804" s="914"/>
      <c r="E804" s="15"/>
      <c r="F804" s="15"/>
      <c r="G804" s="5"/>
      <c r="H804" s="449"/>
      <c r="I804" s="5"/>
      <c r="J804" s="5"/>
      <c r="K804" s="495"/>
      <c r="L804" s="475"/>
      <c r="M804" s="11"/>
    </row>
    <row r="805" spans="3:13" x14ac:dyDescent="0.3">
      <c r="C805" s="4"/>
      <c r="D805" s="914"/>
      <c r="E805" s="15"/>
      <c r="F805" s="15"/>
      <c r="G805" s="5"/>
      <c r="H805" s="449"/>
      <c r="I805" s="5"/>
      <c r="J805" s="5"/>
      <c r="K805" s="495"/>
      <c r="L805" s="475"/>
      <c r="M805" s="11"/>
    </row>
    <row r="806" spans="3:13" x14ac:dyDescent="0.3">
      <c r="C806" s="4"/>
      <c r="D806" s="914"/>
      <c r="E806" s="15"/>
      <c r="F806" s="15"/>
      <c r="G806" s="5"/>
      <c r="H806" s="449"/>
      <c r="I806" s="5"/>
      <c r="J806" s="5"/>
      <c r="K806" s="495"/>
      <c r="L806" s="475"/>
      <c r="M806" s="11"/>
    </row>
    <row r="807" spans="3:13" x14ac:dyDescent="0.3">
      <c r="C807" s="4"/>
      <c r="D807" s="914"/>
      <c r="E807" s="15"/>
      <c r="F807" s="15"/>
      <c r="G807" s="5"/>
      <c r="H807" s="449"/>
      <c r="I807" s="5"/>
      <c r="J807" s="5"/>
      <c r="K807" s="495"/>
      <c r="L807" s="475"/>
      <c r="M807" s="11"/>
    </row>
    <row r="808" spans="3:13" x14ac:dyDescent="0.3">
      <c r="C808" s="4"/>
      <c r="D808" s="914"/>
      <c r="E808" s="15"/>
      <c r="F808" s="15"/>
      <c r="G808" s="5"/>
      <c r="H808" s="449"/>
      <c r="I808" s="5"/>
      <c r="J808" s="5"/>
      <c r="K808" s="495"/>
      <c r="L808" s="475"/>
      <c r="M808" s="11"/>
    </row>
    <row r="809" spans="3:13" x14ac:dyDescent="0.3">
      <c r="C809" s="4"/>
      <c r="D809" s="914"/>
      <c r="E809" s="15"/>
      <c r="F809" s="15"/>
      <c r="G809" s="5"/>
      <c r="H809" s="449"/>
      <c r="I809" s="5"/>
      <c r="J809" s="5"/>
      <c r="K809" s="495"/>
      <c r="L809" s="475"/>
      <c r="M809" s="11"/>
    </row>
    <row r="810" spans="3:13" x14ac:dyDescent="0.3">
      <c r="C810" s="4"/>
      <c r="D810" s="914"/>
      <c r="E810" s="15"/>
      <c r="F810" s="15"/>
      <c r="G810" s="5"/>
      <c r="H810" s="449"/>
      <c r="I810" s="5"/>
      <c r="J810" s="5"/>
      <c r="K810" s="495"/>
      <c r="L810" s="475"/>
      <c r="M810" s="11"/>
    </row>
    <row r="811" spans="3:13" x14ac:dyDescent="0.3">
      <c r="C811" s="4"/>
      <c r="D811" s="914"/>
      <c r="E811" s="15"/>
      <c r="F811" s="15"/>
      <c r="G811" s="5"/>
      <c r="H811" s="449"/>
      <c r="I811" s="5"/>
      <c r="J811" s="5"/>
      <c r="K811" s="495"/>
      <c r="L811" s="475"/>
      <c r="M811" s="11"/>
    </row>
    <row r="812" spans="3:13" x14ac:dyDescent="0.3">
      <c r="C812" s="4"/>
      <c r="D812" s="914"/>
      <c r="E812" s="15"/>
      <c r="F812" s="15"/>
      <c r="G812" s="5"/>
      <c r="H812" s="449"/>
      <c r="I812" s="5"/>
      <c r="J812" s="5"/>
      <c r="K812" s="495"/>
      <c r="L812" s="475"/>
      <c r="M812" s="11"/>
    </row>
    <row r="813" spans="3:13" x14ac:dyDescent="0.3">
      <c r="C813" s="4"/>
      <c r="D813" s="914"/>
      <c r="E813" s="15"/>
      <c r="F813" s="15"/>
      <c r="G813" s="5"/>
      <c r="H813" s="449"/>
      <c r="I813" s="5"/>
      <c r="J813" s="5"/>
      <c r="K813" s="495"/>
      <c r="L813" s="475"/>
      <c r="M813" s="11"/>
    </row>
    <row r="814" spans="3:13" x14ac:dyDescent="0.3">
      <c r="C814" s="4"/>
      <c r="D814" s="914"/>
      <c r="E814" s="15"/>
      <c r="F814" s="15"/>
      <c r="G814" s="5"/>
      <c r="H814" s="449"/>
      <c r="I814" s="5"/>
      <c r="J814" s="5"/>
      <c r="K814" s="495"/>
      <c r="L814" s="475"/>
      <c r="M814" s="11"/>
    </row>
    <row r="815" spans="3:13" x14ac:dyDescent="0.3">
      <c r="C815" s="4"/>
      <c r="D815" s="914"/>
      <c r="E815" s="15"/>
      <c r="F815" s="15"/>
      <c r="G815" s="5"/>
      <c r="H815" s="449"/>
      <c r="I815" s="5"/>
      <c r="J815" s="5"/>
      <c r="K815" s="495"/>
      <c r="L815" s="475"/>
      <c r="M815" s="11"/>
    </row>
    <row r="816" spans="3:13" x14ac:dyDescent="0.3">
      <c r="C816" s="4"/>
      <c r="D816" s="914"/>
      <c r="E816" s="15"/>
      <c r="F816" s="15"/>
      <c r="G816" s="5"/>
      <c r="H816" s="449"/>
      <c r="I816" s="5"/>
      <c r="J816" s="5"/>
      <c r="K816" s="495"/>
      <c r="L816" s="475"/>
      <c r="M816" s="11"/>
    </row>
    <row r="817" spans="3:13" x14ac:dyDescent="0.3">
      <c r="C817" s="4"/>
      <c r="D817" s="914"/>
      <c r="E817" s="15"/>
      <c r="F817" s="15"/>
      <c r="G817" s="5"/>
      <c r="H817" s="449"/>
      <c r="I817" s="5"/>
      <c r="J817" s="5"/>
      <c r="K817" s="495"/>
      <c r="L817" s="475"/>
      <c r="M817" s="11"/>
    </row>
    <row r="818" spans="3:13" x14ac:dyDescent="0.3">
      <c r="C818" s="4"/>
      <c r="D818" s="914"/>
      <c r="E818" s="15"/>
      <c r="F818" s="15"/>
      <c r="G818" s="5"/>
      <c r="H818" s="449"/>
      <c r="I818" s="5"/>
      <c r="J818" s="5"/>
      <c r="K818" s="495"/>
      <c r="L818" s="475"/>
      <c r="M818" s="11"/>
    </row>
    <row r="819" spans="3:13" x14ac:dyDescent="0.3">
      <c r="C819" s="4"/>
      <c r="D819" s="914"/>
      <c r="E819" s="15"/>
      <c r="F819" s="15"/>
      <c r="G819" s="5"/>
      <c r="H819" s="449"/>
      <c r="I819" s="5"/>
      <c r="J819" s="5"/>
      <c r="K819" s="495"/>
      <c r="L819" s="475"/>
      <c r="M819" s="11"/>
    </row>
    <row r="820" spans="3:13" x14ac:dyDescent="0.3">
      <c r="C820" s="4"/>
      <c r="D820" s="914"/>
      <c r="E820" s="15"/>
      <c r="F820" s="15"/>
      <c r="G820" s="5"/>
      <c r="H820" s="449"/>
      <c r="I820" s="5"/>
      <c r="J820" s="5"/>
      <c r="K820" s="495"/>
      <c r="L820" s="475"/>
      <c r="M820" s="11"/>
    </row>
    <row r="821" spans="3:13" x14ac:dyDescent="0.3">
      <c r="C821" s="4"/>
      <c r="D821" s="914"/>
      <c r="E821" s="15"/>
      <c r="F821" s="15"/>
      <c r="G821" s="5"/>
      <c r="H821" s="449"/>
      <c r="I821" s="5"/>
      <c r="J821" s="5"/>
      <c r="K821" s="495"/>
      <c r="L821" s="475"/>
      <c r="M821" s="11"/>
    </row>
    <row r="822" spans="3:13" x14ac:dyDescent="0.3">
      <c r="C822" s="4"/>
      <c r="D822" s="914"/>
      <c r="E822" s="15"/>
      <c r="F822" s="15"/>
      <c r="G822" s="5"/>
      <c r="H822" s="449"/>
      <c r="I822" s="5"/>
      <c r="J822" s="5"/>
      <c r="K822" s="495"/>
      <c r="L822" s="475"/>
      <c r="M822" s="11"/>
    </row>
    <row r="823" spans="3:13" x14ac:dyDescent="0.3">
      <c r="C823" s="4"/>
      <c r="D823" s="914"/>
      <c r="E823" s="15"/>
      <c r="F823" s="15"/>
      <c r="G823" s="5"/>
      <c r="H823" s="449"/>
      <c r="I823" s="5"/>
      <c r="J823" s="5"/>
      <c r="K823" s="495"/>
      <c r="L823" s="475"/>
      <c r="M823" s="11"/>
    </row>
    <row r="824" spans="3:13" x14ac:dyDescent="0.3">
      <c r="C824" s="4"/>
      <c r="D824" s="914"/>
      <c r="E824" s="15"/>
      <c r="F824" s="15"/>
      <c r="G824" s="5"/>
      <c r="H824" s="449"/>
      <c r="I824" s="5"/>
      <c r="J824" s="5"/>
      <c r="K824" s="495"/>
      <c r="L824" s="475"/>
      <c r="M824" s="11"/>
    </row>
    <row r="825" spans="3:13" x14ac:dyDescent="0.3">
      <c r="C825" s="4"/>
      <c r="D825" s="914"/>
      <c r="E825" s="15"/>
      <c r="F825" s="15"/>
      <c r="G825" s="5"/>
      <c r="H825" s="449"/>
      <c r="I825" s="5"/>
      <c r="J825" s="5"/>
      <c r="K825" s="495"/>
      <c r="L825" s="475"/>
      <c r="M825" s="11"/>
    </row>
    <row r="826" spans="3:13" x14ac:dyDescent="0.3">
      <c r="C826" s="4"/>
      <c r="D826" s="914"/>
      <c r="E826" s="15"/>
      <c r="F826" s="15"/>
      <c r="G826" s="5"/>
      <c r="H826" s="449"/>
      <c r="I826" s="5"/>
      <c r="J826" s="5"/>
      <c r="K826" s="495"/>
      <c r="L826" s="475"/>
      <c r="M826" s="11"/>
    </row>
    <row r="827" spans="3:13" x14ac:dyDescent="0.3">
      <c r="C827" s="4"/>
      <c r="D827" s="914"/>
      <c r="E827" s="15"/>
      <c r="F827" s="15"/>
      <c r="G827" s="5"/>
      <c r="H827" s="449"/>
      <c r="I827" s="5"/>
      <c r="J827" s="5"/>
      <c r="K827" s="495"/>
      <c r="L827" s="475"/>
      <c r="M827" s="11"/>
    </row>
    <row r="828" spans="3:13" x14ac:dyDescent="0.3">
      <c r="C828" s="4"/>
      <c r="D828" s="914"/>
      <c r="E828" s="15"/>
      <c r="F828" s="15"/>
      <c r="G828" s="5"/>
      <c r="H828" s="449"/>
      <c r="I828" s="5"/>
      <c r="J828" s="5"/>
      <c r="K828" s="495"/>
      <c r="L828" s="475"/>
      <c r="M828" s="11"/>
    </row>
    <row r="829" spans="3:13" x14ac:dyDescent="0.3">
      <c r="C829" s="4"/>
      <c r="D829" s="914"/>
      <c r="E829" s="15"/>
      <c r="F829" s="15"/>
      <c r="G829" s="5"/>
      <c r="H829" s="449"/>
      <c r="I829" s="5"/>
      <c r="J829" s="5"/>
      <c r="K829" s="495"/>
      <c r="L829" s="475"/>
      <c r="M829" s="11"/>
    </row>
    <row r="830" spans="3:13" x14ac:dyDescent="0.3">
      <c r="C830" s="4"/>
      <c r="D830" s="914"/>
      <c r="E830" s="15"/>
      <c r="F830" s="15"/>
      <c r="G830" s="5"/>
      <c r="H830" s="449"/>
      <c r="I830" s="5"/>
      <c r="J830" s="5"/>
      <c r="K830" s="495"/>
      <c r="L830" s="475"/>
      <c r="M830" s="11"/>
    </row>
    <row r="831" spans="3:13" x14ac:dyDescent="0.3">
      <c r="C831" s="4"/>
      <c r="D831" s="914"/>
      <c r="E831" s="15"/>
      <c r="F831" s="15"/>
      <c r="G831" s="5"/>
      <c r="H831" s="449"/>
      <c r="I831" s="5"/>
      <c r="J831" s="5"/>
      <c r="K831" s="495"/>
      <c r="L831" s="475"/>
      <c r="M831" s="11"/>
    </row>
    <row r="832" spans="3:13" x14ac:dyDescent="0.3">
      <c r="C832" s="4"/>
      <c r="D832" s="914"/>
      <c r="E832" s="15"/>
      <c r="F832" s="15"/>
      <c r="G832" s="5"/>
      <c r="H832" s="449"/>
      <c r="I832" s="5"/>
      <c r="J832" s="5"/>
      <c r="K832" s="495"/>
      <c r="L832" s="475"/>
      <c r="M832" s="11"/>
    </row>
    <row r="833" spans="3:13" x14ac:dyDescent="0.3">
      <c r="C833" s="4"/>
      <c r="D833" s="914"/>
      <c r="E833" s="15"/>
      <c r="F833" s="15"/>
      <c r="G833" s="5"/>
      <c r="H833" s="449"/>
      <c r="I833" s="5"/>
      <c r="J833" s="5"/>
      <c r="K833" s="495"/>
      <c r="L833" s="475"/>
      <c r="M833" s="11"/>
    </row>
    <row r="834" spans="3:13" x14ac:dyDescent="0.3">
      <c r="C834" s="4"/>
      <c r="D834" s="914"/>
      <c r="E834" s="15"/>
      <c r="F834" s="15"/>
      <c r="G834" s="5"/>
      <c r="H834" s="449"/>
      <c r="I834" s="5"/>
      <c r="J834" s="5"/>
      <c r="K834" s="495"/>
      <c r="L834" s="475"/>
      <c r="M834" s="11"/>
    </row>
    <row r="835" spans="3:13" x14ac:dyDescent="0.3">
      <c r="C835" s="4"/>
      <c r="D835" s="914"/>
      <c r="E835" s="15"/>
      <c r="F835" s="15"/>
      <c r="G835" s="5"/>
      <c r="H835" s="449"/>
      <c r="I835" s="5"/>
      <c r="J835" s="5"/>
      <c r="K835" s="495"/>
      <c r="L835" s="475"/>
      <c r="M835" s="11"/>
    </row>
    <row r="836" spans="3:13" x14ac:dyDescent="0.3">
      <c r="C836" s="4"/>
      <c r="D836" s="914"/>
      <c r="E836" s="15"/>
      <c r="F836" s="15"/>
      <c r="G836" s="5"/>
      <c r="H836" s="449"/>
      <c r="I836" s="5"/>
      <c r="J836" s="5"/>
      <c r="K836" s="495"/>
      <c r="L836" s="475"/>
      <c r="M836" s="11"/>
    </row>
    <row r="837" spans="3:13" x14ac:dyDescent="0.3">
      <c r="C837" s="4"/>
      <c r="D837" s="914"/>
      <c r="E837" s="15"/>
      <c r="F837" s="15"/>
      <c r="G837" s="5"/>
      <c r="H837" s="449"/>
      <c r="I837" s="5"/>
      <c r="J837" s="5"/>
      <c r="K837" s="495"/>
      <c r="L837" s="475"/>
      <c r="M837" s="11"/>
    </row>
    <row r="838" spans="3:13" x14ac:dyDescent="0.3">
      <c r="C838" s="4"/>
      <c r="D838" s="914"/>
      <c r="E838" s="15"/>
      <c r="F838" s="15"/>
      <c r="G838" s="5"/>
      <c r="H838" s="449"/>
      <c r="I838" s="5"/>
      <c r="J838" s="5"/>
      <c r="K838" s="495"/>
      <c r="L838" s="475"/>
      <c r="M838" s="11"/>
    </row>
    <row r="839" spans="3:13" x14ac:dyDescent="0.3">
      <c r="C839" s="4"/>
      <c r="D839" s="914"/>
      <c r="E839" s="15"/>
      <c r="F839" s="15"/>
      <c r="G839" s="5"/>
      <c r="H839" s="449"/>
      <c r="I839" s="5"/>
      <c r="J839" s="5"/>
      <c r="K839" s="495"/>
      <c r="L839" s="475"/>
      <c r="M839" s="11"/>
    </row>
    <row r="840" spans="3:13" x14ac:dyDescent="0.3">
      <c r="C840" s="4"/>
      <c r="D840" s="914"/>
      <c r="E840" s="15"/>
      <c r="F840" s="15"/>
      <c r="G840" s="5"/>
      <c r="H840" s="449"/>
      <c r="I840" s="5"/>
      <c r="J840" s="5"/>
      <c r="K840" s="495"/>
      <c r="L840" s="475"/>
      <c r="M840" s="11"/>
    </row>
    <row r="841" spans="3:13" x14ac:dyDescent="0.3">
      <c r="C841" s="4"/>
      <c r="D841" s="914"/>
      <c r="E841" s="15"/>
      <c r="F841" s="15"/>
      <c r="G841" s="5"/>
      <c r="H841" s="449"/>
      <c r="I841" s="5"/>
      <c r="J841" s="5"/>
      <c r="K841" s="495"/>
      <c r="L841" s="475"/>
      <c r="M841" s="11"/>
    </row>
    <row r="842" spans="3:13" x14ac:dyDescent="0.3">
      <c r="C842" s="4"/>
      <c r="D842" s="914"/>
      <c r="E842" s="15"/>
      <c r="F842" s="15"/>
      <c r="G842" s="5"/>
      <c r="H842" s="449"/>
      <c r="I842" s="5"/>
      <c r="J842" s="5"/>
      <c r="K842" s="495"/>
      <c r="L842" s="475"/>
      <c r="M842" s="11"/>
    </row>
    <row r="843" spans="3:13" x14ac:dyDescent="0.3">
      <c r="C843" s="4"/>
      <c r="D843" s="914"/>
      <c r="E843" s="15"/>
      <c r="F843" s="15"/>
      <c r="G843" s="5"/>
      <c r="H843" s="449"/>
      <c r="I843" s="5"/>
      <c r="J843" s="5"/>
      <c r="K843" s="495"/>
      <c r="L843" s="475"/>
      <c r="M843" s="11"/>
    </row>
    <row r="844" spans="3:13" x14ac:dyDescent="0.3">
      <c r="C844" s="4"/>
      <c r="D844" s="914"/>
      <c r="E844" s="15"/>
      <c r="F844" s="15"/>
      <c r="G844" s="5"/>
      <c r="H844" s="449"/>
      <c r="I844" s="5"/>
      <c r="J844" s="5"/>
      <c r="K844" s="495"/>
      <c r="L844" s="475"/>
      <c r="M844" s="11"/>
    </row>
    <row r="845" spans="3:13" x14ac:dyDescent="0.3">
      <c r="C845" s="4"/>
      <c r="D845" s="914"/>
      <c r="E845" s="15"/>
      <c r="F845" s="15"/>
      <c r="G845" s="5"/>
      <c r="H845" s="449"/>
      <c r="I845" s="5"/>
      <c r="J845" s="5"/>
      <c r="K845" s="495"/>
      <c r="L845" s="475"/>
      <c r="M845" s="11"/>
    </row>
    <row r="846" spans="3:13" x14ac:dyDescent="0.3">
      <c r="C846" s="4"/>
      <c r="D846" s="914"/>
      <c r="E846" s="15"/>
      <c r="F846" s="15"/>
      <c r="G846" s="5"/>
      <c r="H846" s="449"/>
      <c r="I846" s="5"/>
      <c r="J846" s="5"/>
      <c r="K846" s="495"/>
      <c r="L846" s="475"/>
      <c r="M846" s="11"/>
    </row>
    <row r="847" spans="3:13" x14ac:dyDescent="0.3">
      <c r="C847" s="4"/>
      <c r="D847" s="914"/>
      <c r="E847" s="15"/>
      <c r="F847" s="15"/>
      <c r="G847" s="5"/>
      <c r="H847" s="449"/>
      <c r="I847" s="5"/>
      <c r="J847" s="5"/>
      <c r="K847" s="495"/>
      <c r="L847" s="475"/>
      <c r="M847" s="11"/>
    </row>
    <row r="848" spans="3:13" x14ac:dyDescent="0.3">
      <c r="C848" s="4"/>
      <c r="D848" s="914"/>
      <c r="E848" s="15"/>
      <c r="F848" s="15"/>
      <c r="G848" s="5"/>
      <c r="H848" s="449"/>
      <c r="I848" s="5"/>
      <c r="J848" s="5"/>
      <c r="K848" s="495"/>
      <c r="L848" s="475"/>
      <c r="M848" s="11"/>
    </row>
    <row r="849" spans="3:13" x14ac:dyDescent="0.3">
      <c r="C849" s="4"/>
      <c r="D849" s="914"/>
      <c r="E849" s="15"/>
      <c r="F849" s="15"/>
      <c r="G849" s="5"/>
      <c r="H849" s="449"/>
      <c r="I849" s="5"/>
      <c r="J849" s="5"/>
      <c r="K849" s="495"/>
      <c r="L849" s="475"/>
      <c r="M849" s="11"/>
    </row>
    <row r="850" spans="3:13" x14ac:dyDescent="0.3">
      <c r="C850" s="4"/>
      <c r="D850" s="914"/>
      <c r="E850" s="15"/>
      <c r="F850" s="15"/>
      <c r="G850" s="5"/>
      <c r="H850" s="449"/>
      <c r="I850" s="5"/>
      <c r="J850" s="5"/>
      <c r="K850" s="495"/>
      <c r="L850" s="475"/>
      <c r="M850" s="11"/>
    </row>
    <row r="851" spans="3:13" x14ac:dyDescent="0.3">
      <c r="C851" s="4"/>
      <c r="D851" s="914"/>
      <c r="E851" s="15"/>
      <c r="F851" s="15"/>
      <c r="G851" s="5"/>
      <c r="H851" s="449"/>
      <c r="I851" s="5"/>
      <c r="J851" s="5"/>
      <c r="K851" s="495"/>
      <c r="L851" s="475"/>
      <c r="M851" s="11"/>
    </row>
    <row r="852" spans="3:13" x14ac:dyDescent="0.3">
      <c r="C852" s="4"/>
      <c r="D852" s="914"/>
      <c r="E852" s="15"/>
      <c r="F852" s="15"/>
      <c r="G852" s="5"/>
      <c r="H852" s="449"/>
      <c r="I852" s="5"/>
      <c r="J852" s="5"/>
      <c r="K852" s="495"/>
      <c r="L852" s="475"/>
      <c r="M852" s="11"/>
    </row>
    <row r="853" spans="3:13" x14ac:dyDescent="0.3">
      <c r="C853" s="4"/>
      <c r="D853" s="914"/>
      <c r="E853" s="15"/>
      <c r="F853" s="15"/>
      <c r="G853" s="5"/>
      <c r="H853" s="449"/>
      <c r="I853" s="5"/>
      <c r="J853" s="5"/>
      <c r="K853" s="495"/>
      <c r="L853" s="475"/>
      <c r="M853" s="11"/>
    </row>
    <row r="854" spans="3:13" x14ac:dyDescent="0.3">
      <c r="C854" s="4"/>
      <c r="D854" s="914"/>
      <c r="E854" s="15"/>
      <c r="F854" s="15"/>
      <c r="G854" s="5"/>
      <c r="H854" s="449"/>
      <c r="I854" s="5"/>
      <c r="J854" s="5"/>
      <c r="K854" s="495"/>
      <c r="L854" s="475"/>
      <c r="M854" s="11"/>
    </row>
    <row r="855" spans="3:13" x14ac:dyDescent="0.3">
      <c r="C855" s="4"/>
      <c r="D855" s="914"/>
      <c r="E855" s="15"/>
      <c r="F855" s="15"/>
      <c r="G855" s="5"/>
      <c r="H855" s="449"/>
      <c r="I855" s="5"/>
      <c r="J855" s="5"/>
      <c r="K855" s="495"/>
      <c r="L855" s="475"/>
      <c r="M855" s="11"/>
    </row>
    <row r="856" spans="3:13" x14ac:dyDescent="0.3">
      <c r="C856" s="4"/>
      <c r="D856" s="914"/>
      <c r="E856" s="15"/>
      <c r="F856" s="15"/>
      <c r="G856" s="5"/>
      <c r="H856" s="449"/>
      <c r="I856" s="5"/>
      <c r="J856" s="5"/>
      <c r="K856" s="495"/>
      <c r="L856" s="475"/>
      <c r="M856" s="11"/>
    </row>
    <row r="857" spans="3:13" x14ac:dyDescent="0.3">
      <c r="C857" s="4"/>
      <c r="D857" s="914"/>
      <c r="E857" s="15"/>
      <c r="F857" s="15"/>
      <c r="G857" s="5"/>
      <c r="H857" s="449"/>
      <c r="I857" s="5"/>
      <c r="J857" s="5"/>
      <c r="K857" s="495"/>
      <c r="L857" s="475"/>
      <c r="M857" s="11"/>
    </row>
    <row r="858" spans="3:13" x14ac:dyDescent="0.3">
      <c r="C858" s="4"/>
      <c r="D858" s="914"/>
      <c r="E858" s="15"/>
      <c r="F858" s="15"/>
      <c r="G858" s="5"/>
      <c r="H858" s="449"/>
      <c r="I858" s="5"/>
      <c r="J858" s="5"/>
      <c r="K858" s="495"/>
      <c r="L858" s="475"/>
      <c r="M858" s="11"/>
    </row>
    <row r="859" spans="3:13" x14ac:dyDescent="0.3">
      <c r="C859" s="4"/>
      <c r="D859" s="914"/>
      <c r="E859" s="15"/>
      <c r="F859" s="15"/>
      <c r="G859" s="5"/>
      <c r="H859" s="449"/>
      <c r="I859" s="5"/>
      <c r="J859" s="5"/>
      <c r="K859" s="495"/>
      <c r="L859" s="475"/>
      <c r="M859" s="11"/>
    </row>
    <row r="860" spans="3:13" x14ac:dyDescent="0.3">
      <c r="C860" s="4"/>
      <c r="D860" s="914"/>
      <c r="E860" s="15"/>
      <c r="F860" s="15"/>
      <c r="G860" s="5"/>
      <c r="H860" s="449"/>
      <c r="I860" s="5"/>
      <c r="J860" s="5"/>
      <c r="K860" s="495"/>
      <c r="L860" s="475"/>
      <c r="M860" s="11"/>
    </row>
    <row r="861" spans="3:13" x14ac:dyDescent="0.3">
      <c r="C861" s="4"/>
      <c r="D861" s="914"/>
      <c r="E861" s="15"/>
      <c r="F861" s="15"/>
      <c r="G861" s="5"/>
      <c r="H861" s="449"/>
      <c r="I861" s="5"/>
      <c r="J861" s="5"/>
      <c r="K861" s="495"/>
      <c r="L861" s="475"/>
      <c r="M861" s="11"/>
    </row>
    <row r="862" spans="3:13" x14ac:dyDescent="0.3">
      <c r="C862" s="4"/>
      <c r="D862" s="914"/>
      <c r="E862" s="15"/>
      <c r="F862" s="15"/>
      <c r="G862" s="5"/>
      <c r="H862" s="449"/>
      <c r="I862" s="5"/>
      <c r="J862" s="5"/>
      <c r="K862" s="495"/>
      <c r="L862" s="475"/>
      <c r="M862" s="11"/>
    </row>
    <row r="863" spans="3:13" x14ac:dyDescent="0.3">
      <c r="C863" s="4"/>
      <c r="D863" s="914"/>
      <c r="E863" s="15"/>
      <c r="F863" s="15"/>
      <c r="G863" s="5"/>
      <c r="H863" s="449"/>
      <c r="I863" s="5"/>
      <c r="J863" s="5"/>
      <c r="K863" s="495"/>
      <c r="L863" s="475"/>
      <c r="M863" s="11"/>
    </row>
    <row r="864" spans="3:13" x14ac:dyDescent="0.3">
      <c r="C864" s="4"/>
      <c r="D864" s="914"/>
      <c r="E864" s="15"/>
      <c r="F864" s="15"/>
      <c r="G864" s="5"/>
      <c r="H864" s="449"/>
      <c r="I864" s="5"/>
      <c r="J864" s="5"/>
      <c r="K864" s="495"/>
      <c r="L864" s="475"/>
      <c r="M864" s="11"/>
    </row>
    <row r="865" spans="3:13" x14ac:dyDescent="0.3">
      <c r="C865" s="4"/>
      <c r="D865" s="914"/>
      <c r="E865" s="15"/>
      <c r="F865" s="15"/>
      <c r="G865" s="5"/>
      <c r="H865" s="449"/>
      <c r="I865" s="5"/>
      <c r="J865" s="5"/>
      <c r="K865" s="495"/>
      <c r="L865" s="475"/>
      <c r="M865" s="11"/>
    </row>
    <row r="866" spans="3:13" x14ac:dyDescent="0.3">
      <c r="C866" s="4"/>
      <c r="D866" s="914"/>
      <c r="E866" s="15"/>
      <c r="F866" s="15"/>
      <c r="G866" s="5"/>
      <c r="H866" s="449"/>
      <c r="I866" s="5"/>
      <c r="J866" s="5"/>
      <c r="K866" s="495"/>
      <c r="L866" s="475"/>
      <c r="M866" s="11"/>
    </row>
    <row r="867" spans="3:13" x14ac:dyDescent="0.3">
      <c r="C867" s="4"/>
      <c r="D867" s="914"/>
      <c r="E867" s="15"/>
      <c r="F867" s="15"/>
      <c r="G867" s="5"/>
      <c r="H867" s="449"/>
      <c r="I867" s="5"/>
      <c r="J867" s="5"/>
      <c r="K867" s="495"/>
      <c r="L867" s="475"/>
      <c r="M867" s="11"/>
    </row>
    <row r="868" spans="3:13" x14ac:dyDescent="0.3">
      <c r="C868" s="4"/>
      <c r="D868" s="914"/>
      <c r="E868" s="15"/>
      <c r="F868" s="15"/>
      <c r="G868" s="5"/>
      <c r="H868" s="449"/>
      <c r="I868" s="5"/>
      <c r="J868" s="5"/>
      <c r="K868" s="495"/>
      <c r="L868" s="475"/>
      <c r="M868" s="11"/>
    </row>
    <row r="869" spans="3:13" x14ac:dyDescent="0.3">
      <c r="C869" s="4"/>
      <c r="D869" s="914"/>
      <c r="E869" s="15"/>
      <c r="F869" s="15"/>
      <c r="G869" s="5"/>
      <c r="H869" s="449"/>
      <c r="I869" s="5"/>
      <c r="J869" s="5"/>
      <c r="K869" s="495"/>
      <c r="L869" s="475"/>
      <c r="M869" s="11"/>
    </row>
    <row r="870" spans="3:13" x14ac:dyDescent="0.3">
      <c r="C870" s="4"/>
      <c r="D870" s="914"/>
      <c r="E870" s="15"/>
      <c r="F870" s="15"/>
      <c r="G870" s="5"/>
      <c r="H870" s="449"/>
      <c r="I870" s="5"/>
      <c r="J870" s="5"/>
      <c r="K870" s="495"/>
      <c r="L870" s="475"/>
      <c r="M870" s="11"/>
    </row>
    <row r="871" spans="3:13" x14ac:dyDescent="0.3">
      <c r="C871" s="4"/>
      <c r="D871" s="914"/>
      <c r="E871" s="15"/>
      <c r="F871" s="15"/>
      <c r="G871" s="5"/>
      <c r="H871" s="449"/>
      <c r="I871" s="5"/>
      <c r="J871" s="5"/>
      <c r="K871" s="495"/>
      <c r="L871" s="475"/>
      <c r="M871" s="11"/>
    </row>
    <row r="872" spans="3:13" x14ac:dyDescent="0.3">
      <c r="C872" s="4"/>
      <c r="D872" s="914"/>
      <c r="E872" s="15"/>
      <c r="F872" s="15"/>
      <c r="G872" s="5"/>
      <c r="H872" s="449"/>
      <c r="I872" s="5"/>
      <c r="J872" s="5"/>
      <c r="K872" s="495"/>
      <c r="L872" s="475"/>
      <c r="M872" s="11"/>
    </row>
    <row r="873" spans="3:13" x14ac:dyDescent="0.3">
      <c r="C873" s="4"/>
      <c r="D873" s="914"/>
      <c r="E873" s="15"/>
      <c r="F873" s="15"/>
      <c r="G873" s="5"/>
      <c r="H873" s="449"/>
      <c r="I873" s="5"/>
      <c r="J873" s="5"/>
      <c r="K873" s="495"/>
      <c r="L873" s="475"/>
      <c r="M873" s="11"/>
    </row>
    <row r="874" spans="3:13" x14ac:dyDescent="0.3">
      <c r="C874" s="4"/>
      <c r="D874" s="914"/>
      <c r="E874" s="15"/>
      <c r="F874" s="15"/>
      <c r="G874" s="5"/>
      <c r="H874" s="449"/>
      <c r="I874" s="5"/>
      <c r="J874" s="5"/>
      <c r="K874" s="495"/>
      <c r="L874" s="475"/>
      <c r="M874" s="11"/>
    </row>
    <row r="875" spans="3:13" x14ac:dyDescent="0.3">
      <c r="C875" s="4"/>
      <c r="D875" s="914"/>
      <c r="E875" s="15"/>
      <c r="F875" s="15"/>
      <c r="G875" s="5"/>
      <c r="H875" s="449"/>
      <c r="I875" s="5"/>
      <c r="J875" s="5"/>
      <c r="K875" s="495"/>
      <c r="L875" s="475"/>
      <c r="M875" s="11"/>
    </row>
    <row r="876" spans="3:13" x14ac:dyDescent="0.3">
      <c r="C876" s="4"/>
      <c r="D876" s="914"/>
      <c r="E876" s="15"/>
      <c r="F876" s="15"/>
      <c r="G876" s="5"/>
      <c r="H876" s="449"/>
      <c r="I876" s="5"/>
      <c r="J876" s="5"/>
      <c r="K876" s="495"/>
      <c r="L876" s="475"/>
      <c r="M876" s="11"/>
    </row>
    <row r="877" spans="3:13" x14ac:dyDescent="0.3">
      <c r="C877" s="4"/>
      <c r="D877" s="914"/>
      <c r="E877" s="15"/>
      <c r="F877" s="15"/>
      <c r="G877" s="5"/>
      <c r="H877" s="449"/>
      <c r="I877" s="5"/>
      <c r="J877" s="5"/>
      <c r="K877" s="495"/>
      <c r="L877" s="475"/>
      <c r="M877" s="11"/>
    </row>
    <row r="878" spans="3:13" x14ac:dyDescent="0.3">
      <c r="C878" s="4"/>
      <c r="D878" s="914"/>
      <c r="E878" s="15"/>
      <c r="F878" s="15"/>
      <c r="G878" s="5"/>
      <c r="H878" s="449"/>
      <c r="I878" s="5"/>
      <c r="J878" s="5"/>
      <c r="K878" s="495"/>
      <c r="L878" s="475"/>
      <c r="M878" s="11"/>
    </row>
    <row r="879" spans="3:13" x14ac:dyDescent="0.3">
      <c r="C879" s="4"/>
      <c r="D879" s="914"/>
      <c r="E879" s="15"/>
      <c r="F879" s="15"/>
      <c r="G879" s="5"/>
      <c r="H879" s="449"/>
      <c r="I879" s="5"/>
      <c r="J879" s="5"/>
      <c r="K879" s="495"/>
      <c r="L879" s="475"/>
      <c r="M879" s="11"/>
    </row>
    <row r="880" spans="3:13" x14ac:dyDescent="0.3">
      <c r="C880" s="4"/>
      <c r="D880" s="914"/>
      <c r="E880" s="15"/>
      <c r="F880" s="15"/>
      <c r="G880" s="5"/>
      <c r="H880" s="449"/>
      <c r="I880" s="5"/>
      <c r="J880" s="5"/>
      <c r="K880" s="495"/>
      <c r="L880" s="475"/>
      <c r="M880" s="11"/>
    </row>
    <row r="881" spans="3:13" x14ac:dyDescent="0.3">
      <c r="C881" s="4"/>
      <c r="D881" s="914"/>
      <c r="E881" s="15"/>
      <c r="F881" s="15"/>
      <c r="G881" s="5"/>
      <c r="H881" s="449"/>
      <c r="I881" s="5"/>
      <c r="J881" s="5"/>
      <c r="K881" s="495"/>
      <c r="L881" s="475"/>
      <c r="M881" s="11"/>
    </row>
    <row r="882" spans="3:13" x14ac:dyDescent="0.3">
      <c r="C882" s="4"/>
      <c r="D882" s="914"/>
      <c r="E882" s="15"/>
      <c r="F882" s="15"/>
      <c r="G882" s="5"/>
      <c r="H882" s="449"/>
      <c r="I882" s="5"/>
      <c r="J882" s="5"/>
      <c r="K882" s="495"/>
      <c r="L882" s="475"/>
      <c r="M882" s="11"/>
    </row>
    <row r="883" spans="3:13" x14ac:dyDescent="0.3">
      <c r="C883" s="4"/>
      <c r="D883" s="914"/>
      <c r="E883" s="15"/>
      <c r="F883" s="15"/>
      <c r="G883" s="5"/>
      <c r="H883" s="449"/>
      <c r="I883" s="5"/>
      <c r="J883" s="5"/>
      <c r="K883" s="495"/>
      <c r="L883" s="475"/>
      <c r="M883" s="11"/>
    </row>
    <row r="884" spans="3:13" x14ac:dyDescent="0.3">
      <c r="C884" s="4"/>
      <c r="D884" s="914"/>
      <c r="E884" s="15"/>
      <c r="F884" s="15"/>
      <c r="G884" s="5"/>
      <c r="H884" s="449"/>
      <c r="I884" s="5"/>
      <c r="J884" s="5"/>
      <c r="K884" s="495"/>
      <c r="L884" s="475"/>
      <c r="M884" s="11"/>
    </row>
    <row r="885" spans="3:13" x14ac:dyDescent="0.3">
      <c r="C885" s="4"/>
      <c r="D885" s="914"/>
      <c r="E885" s="15"/>
      <c r="F885" s="15"/>
      <c r="G885" s="5"/>
      <c r="H885" s="449"/>
      <c r="I885" s="5"/>
      <c r="J885" s="5"/>
      <c r="K885" s="495"/>
      <c r="L885" s="475"/>
      <c r="M885" s="11"/>
    </row>
    <row r="886" spans="3:13" x14ac:dyDescent="0.3">
      <c r="C886" s="4"/>
      <c r="D886" s="914"/>
      <c r="E886" s="15"/>
      <c r="F886" s="15"/>
      <c r="G886" s="5"/>
      <c r="H886" s="449"/>
      <c r="I886" s="5"/>
      <c r="J886" s="5"/>
      <c r="K886" s="495"/>
      <c r="L886" s="475"/>
      <c r="M886" s="11"/>
    </row>
    <row r="887" spans="3:13" x14ac:dyDescent="0.3">
      <c r="C887" s="4"/>
      <c r="D887" s="914"/>
      <c r="E887" s="15"/>
      <c r="F887" s="15"/>
      <c r="G887" s="5"/>
      <c r="H887" s="449"/>
      <c r="I887" s="5"/>
      <c r="J887" s="5"/>
      <c r="K887" s="495"/>
      <c r="L887" s="475"/>
      <c r="M887" s="11"/>
    </row>
    <row r="888" spans="3:13" x14ac:dyDescent="0.3">
      <c r="C888" s="4"/>
      <c r="D888" s="914"/>
      <c r="E888" s="15"/>
      <c r="F888" s="15"/>
      <c r="G888" s="5"/>
      <c r="H888" s="449"/>
      <c r="I888" s="5"/>
      <c r="J888" s="5"/>
      <c r="K888" s="495"/>
      <c r="L888" s="475"/>
      <c r="M888" s="11"/>
    </row>
    <row r="889" spans="3:13" x14ac:dyDescent="0.3">
      <c r="C889" s="4"/>
      <c r="D889" s="914"/>
      <c r="E889" s="15"/>
      <c r="F889" s="15"/>
      <c r="G889" s="5"/>
      <c r="H889" s="449"/>
      <c r="I889" s="5"/>
      <c r="J889" s="5"/>
      <c r="K889" s="495"/>
      <c r="L889" s="475"/>
      <c r="M889" s="11"/>
    </row>
    <row r="890" spans="3:13" x14ac:dyDescent="0.3">
      <c r="C890" s="4"/>
      <c r="D890" s="914"/>
      <c r="E890" s="15"/>
      <c r="F890" s="15"/>
      <c r="G890" s="5"/>
      <c r="H890" s="449"/>
      <c r="I890" s="5"/>
      <c r="J890" s="5"/>
      <c r="K890" s="495"/>
      <c r="L890" s="475"/>
      <c r="M890" s="11"/>
    </row>
    <row r="891" spans="3:13" x14ac:dyDescent="0.3">
      <c r="C891" s="4"/>
      <c r="D891" s="914"/>
      <c r="E891" s="15"/>
      <c r="F891" s="15"/>
      <c r="G891" s="5"/>
      <c r="H891" s="449"/>
      <c r="I891" s="5"/>
      <c r="J891" s="5"/>
      <c r="K891" s="495"/>
      <c r="L891" s="475"/>
      <c r="M891" s="11"/>
    </row>
    <row r="892" spans="3:13" x14ac:dyDescent="0.3">
      <c r="C892" s="4"/>
      <c r="D892" s="914"/>
      <c r="E892" s="15"/>
      <c r="F892" s="15"/>
      <c r="G892" s="5"/>
      <c r="H892" s="449"/>
      <c r="I892" s="5"/>
      <c r="J892" s="5"/>
      <c r="K892" s="495"/>
      <c r="L892" s="475"/>
      <c r="M892" s="11"/>
    </row>
    <row r="893" spans="3:13" x14ac:dyDescent="0.3">
      <c r="C893" s="4"/>
      <c r="D893" s="914"/>
      <c r="E893" s="15"/>
      <c r="F893" s="15"/>
      <c r="G893" s="5"/>
      <c r="H893" s="449"/>
      <c r="I893" s="5"/>
      <c r="J893" s="5"/>
      <c r="K893" s="495"/>
      <c r="L893" s="475"/>
      <c r="M893" s="11"/>
    </row>
    <row r="894" spans="3:13" x14ac:dyDescent="0.3">
      <c r="C894" s="4"/>
      <c r="D894" s="914"/>
      <c r="E894" s="15"/>
      <c r="F894" s="15"/>
      <c r="G894" s="5"/>
      <c r="H894" s="449"/>
      <c r="I894" s="5"/>
      <c r="J894" s="5"/>
      <c r="K894" s="495"/>
      <c r="L894" s="475"/>
      <c r="M894" s="11"/>
    </row>
    <row r="895" spans="3:13" x14ac:dyDescent="0.3">
      <c r="C895" s="4"/>
      <c r="D895" s="914"/>
      <c r="E895" s="15"/>
      <c r="F895" s="15"/>
      <c r="G895" s="5"/>
      <c r="H895" s="449"/>
      <c r="I895" s="5"/>
      <c r="J895" s="5"/>
      <c r="K895" s="495"/>
      <c r="L895" s="475"/>
      <c r="M895" s="11"/>
    </row>
    <row r="896" spans="3:13" x14ac:dyDescent="0.3">
      <c r="C896" s="4"/>
      <c r="D896" s="914"/>
      <c r="E896" s="15"/>
      <c r="F896" s="15"/>
      <c r="G896" s="5"/>
      <c r="H896" s="449"/>
      <c r="I896" s="5"/>
      <c r="J896" s="5"/>
      <c r="K896" s="495"/>
      <c r="L896" s="475"/>
      <c r="M896" s="11"/>
    </row>
    <row r="897" spans="3:13" x14ac:dyDescent="0.3">
      <c r="C897" s="4"/>
      <c r="D897" s="914"/>
      <c r="E897" s="15"/>
      <c r="F897" s="15"/>
      <c r="G897" s="5"/>
      <c r="H897" s="449"/>
      <c r="I897" s="5"/>
      <c r="J897" s="5"/>
      <c r="K897" s="495"/>
      <c r="L897" s="475"/>
      <c r="M897" s="11"/>
    </row>
    <row r="898" spans="3:13" x14ac:dyDescent="0.3">
      <c r="C898" s="4"/>
      <c r="D898" s="914"/>
      <c r="E898" s="15"/>
      <c r="F898" s="15"/>
      <c r="G898" s="5"/>
      <c r="H898" s="449"/>
      <c r="I898" s="5"/>
      <c r="J898" s="5"/>
      <c r="K898" s="495"/>
      <c r="L898" s="475"/>
      <c r="M898" s="11"/>
    </row>
    <row r="899" spans="3:13" x14ac:dyDescent="0.3">
      <c r="C899" s="4"/>
      <c r="D899" s="914"/>
      <c r="E899" s="15"/>
      <c r="F899" s="15"/>
      <c r="G899" s="5"/>
      <c r="H899" s="449"/>
      <c r="I899" s="5"/>
      <c r="J899" s="5"/>
      <c r="K899" s="495"/>
      <c r="L899" s="475"/>
      <c r="M899" s="11"/>
    </row>
    <row r="900" spans="3:13" x14ac:dyDescent="0.3">
      <c r="C900" s="4"/>
      <c r="D900" s="914"/>
      <c r="E900" s="15"/>
      <c r="F900" s="15"/>
      <c r="G900" s="5"/>
      <c r="H900" s="449"/>
      <c r="I900" s="5"/>
      <c r="J900" s="5"/>
      <c r="K900" s="495"/>
      <c r="L900" s="475"/>
      <c r="M900" s="11"/>
    </row>
    <row r="901" spans="3:13" x14ac:dyDescent="0.3">
      <c r="C901" s="4"/>
      <c r="D901" s="914"/>
      <c r="E901" s="15"/>
      <c r="F901" s="15"/>
      <c r="G901" s="5"/>
      <c r="H901" s="449"/>
      <c r="I901" s="5"/>
      <c r="J901" s="5"/>
      <c r="K901" s="495"/>
      <c r="L901" s="475"/>
      <c r="M901" s="11"/>
    </row>
    <row r="902" spans="3:13" x14ac:dyDescent="0.3">
      <c r="C902" s="4"/>
      <c r="D902" s="914"/>
      <c r="E902" s="15"/>
      <c r="F902" s="15"/>
      <c r="G902" s="5"/>
      <c r="H902" s="449"/>
      <c r="I902" s="5"/>
      <c r="J902" s="5"/>
      <c r="K902" s="495"/>
      <c r="L902" s="475"/>
      <c r="M902" s="11"/>
    </row>
    <row r="903" spans="3:13" x14ac:dyDescent="0.3">
      <c r="C903" s="4"/>
      <c r="D903" s="914"/>
      <c r="E903" s="15"/>
      <c r="F903" s="15"/>
      <c r="G903" s="5"/>
      <c r="H903" s="449"/>
      <c r="I903" s="5"/>
      <c r="J903" s="5"/>
      <c r="K903" s="495"/>
      <c r="L903" s="475"/>
      <c r="M903" s="11"/>
    </row>
    <row r="904" spans="3:13" x14ac:dyDescent="0.3">
      <c r="C904" s="4"/>
      <c r="D904" s="914"/>
      <c r="E904" s="15"/>
      <c r="F904" s="15"/>
      <c r="G904" s="5"/>
      <c r="H904" s="449"/>
      <c r="I904" s="5"/>
      <c r="J904" s="5"/>
      <c r="K904" s="495"/>
      <c r="L904" s="475"/>
      <c r="M904" s="11"/>
    </row>
    <row r="905" spans="3:13" x14ac:dyDescent="0.3">
      <c r="C905" s="4"/>
      <c r="D905" s="914"/>
      <c r="E905" s="15"/>
      <c r="F905" s="15"/>
      <c r="G905" s="5"/>
      <c r="H905" s="449"/>
      <c r="I905" s="5"/>
      <c r="J905" s="5"/>
      <c r="K905" s="495"/>
      <c r="L905" s="475"/>
      <c r="M905" s="11"/>
    </row>
    <row r="906" spans="3:13" x14ac:dyDescent="0.3">
      <c r="C906" s="4"/>
      <c r="D906" s="914"/>
      <c r="E906" s="15"/>
      <c r="F906" s="15"/>
      <c r="G906" s="5"/>
      <c r="H906" s="449"/>
      <c r="I906" s="5"/>
      <c r="J906" s="5"/>
      <c r="K906" s="495"/>
      <c r="L906" s="475"/>
      <c r="M906" s="11"/>
    </row>
    <row r="907" spans="3:13" x14ac:dyDescent="0.3">
      <c r="C907" s="4"/>
      <c r="D907" s="914"/>
      <c r="E907" s="15"/>
      <c r="F907" s="15"/>
      <c r="G907" s="5"/>
      <c r="H907" s="449"/>
      <c r="I907" s="5"/>
      <c r="J907" s="5"/>
      <c r="K907" s="495"/>
      <c r="L907" s="475"/>
      <c r="M907" s="11"/>
    </row>
    <row r="908" spans="3:13" x14ac:dyDescent="0.3">
      <c r="C908" s="4"/>
      <c r="D908" s="914"/>
      <c r="E908" s="15"/>
      <c r="F908" s="15"/>
      <c r="G908" s="5"/>
      <c r="H908" s="449"/>
      <c r="I908" s="5"/>
      <c r="J908" s="5"/>
      <c r="K908" s="495"/>
      <c r="L908" s="475"/>
      <c r="M908" s="11"/>
    </row>
    <row r="909" spans="3:13" x14ac:dyDescent="0.3">
      <c r="C909" s="4"/>
      <c r="D909" s="914"/>
      <c r="E909" s="15"/>
      <c r="F909" s="15"/>
      <c r="G909" s="5"/>
      <c r="H909" s="449"/>
      <c r="I909" s="5"/>
      <c r="J909" s="5"/>
      <c r="K909" s="495"/>
      <c r="L909" s="475"/>
      <c r="M909" s="11"/>
    </row>
    <row r="910" spans="3:13" x14ac:dyDescent="0.3">
      <c r="C910" s="4"/>
      <c r="D910" s="914"/>
      <c r="E910" s="15"/>
      <c r="F910" s="15"/>
      <c r="G910" s="5"/>
      <c r="H910" s="449"/>
      <c r="I910" s="5"/>
      <c r="J910" s="5"/>
      <c r="K910" s="495"/>
      <c r="L910" s="475"/>
      <c r="M910" s="11"/>
    </row>
    <row r="911" spans="3:13" x14ac:dyDescent="0.3">
      <c r="C911" s="4"/>
      <c r="D911" s="914"/>
      <c r="E911" s="15"/>
      <c r="F911" s="15"/>
      <c r="G911" s="5"/>
      <c r="H911" s="449"/>
      <c r="I911" s="5"/>
      <c r="J911" s="5"/>
      <c r="K911" s="495"/>
      <c r="L911" s="475"/>
      <c r="M911" s="11"/>
    </row>
    <row r="912" spans="3:13" x14ac:dyDescent="0.3">
      <c r="C912" s="4"/>
      <c r="D912" s="914"/>
      <c r="E912" s="15"/>
      <c r="F912" s="15"/>
      <c r="G912" s="5"/>
      <c r="H912" s="449"/>
      <c r="I912" s="5"/>
      <c r="J912" s="5"/>
      <c r="K912" s="495"/>
      <c r="L912" s="475"/>
      <c r="M912" s="11"/>
    </row>
    <row r="913" spans="3:13" x14ac:dyDescent="0.3">
      <c r="C913" s="4"/>
      <c r="D913" s="914"/>
      <c r="E913" s="15"/>
      <c r="F913" s="15"/>
      <c r="G913" s="5"/>
      <c r="H913" s="449"/>
      <c r="I913" s="5"/>
      <c r="J913" s="5"/>
      <c r="K913" s="495"/>
      <c r="L913" s="475"/>
      <c r="M913" s="11"/>
    </row>
    <row r="914" spans="3:13" x14ac:dyDescent="0.3">
      <c r="C914" s="4"/>
      <c r="D914" s="914"/>
      <c r="E914" s="15"/>
      <c r="F914" s="15"/>
      <c r="G914" s="5"/>
      <c r="H914" s="449"/>
      <c r="I914" s="5"/>
      <c r="J914" s="5"/>
      <c r="K914" s="495"/>
      <c r="L914" s="475"/>
      <c r="M914" s="11"/>
    </row>
    <row r="915" spans="3:13" x14ac:dyDescent="0.3">
      <c r="C915" s="4"/>
      <c r="D915" s="914"/>
      <c r="E915" s="15"/>
      <c r="F915" s="15"/>
      <c r="G915" s="5"/>
      <c r="H915" s="449"/>
      <c r="I915" s="5"/>
      <c r="J915" s="5"/>
      <c r="K915" s="495"/>
      <c r="L915" s="475"/>
      <c r="M915" s="11"/>
    </row>
    <row r="916" spans="3:13" x14ac:dyDescent="0.3">
      <c r="C916" s="4"/>
      <c r="D916" s="914"/>
      <c r="E916" s="15"/>
      <c r="F916" s="15"/>
      <c r="G916" s="5"/>
      <c r="H916" s="449"/>
      <c r="I916" s="5"/>
      <c r="J916" s="5"/>
      <c r="K916" s="495"/>
      <c r="L916" s="475"/>
      <c r="M916" s="11"/>
    </row>
    <row r="917" spans="3:13" x14ac:dyDescent="0.3">
      <c r="C917" s="4"/>
      <c r="D917" s="914"/>
      <c r="E917" s="15"/>
      <c r="F917" s="15"/>
      <c r="G917" s="5"/>
      <c r="H917" s="449"/>
      <c r="I917" s="5"/>
      <c r="J917" s="5"/>
      <c r="K917" s="495"/>
      <c r="L917" s="475"/>
      <c r="M917" s="11"/>
    </row>
    <row r="918" spans="3:13" x14ac:dyDescent="0.3">
      <c r="C918" s="4"/>
      <c r="D918" s="914"/>
      <c r="E918" s="15"/>
      <c r="F918" s="15"/>
      <c r="G918" s="5"/>
      <c r="H918" s="449"/>
      <c r="I918" s="5"/>
      <c r="J918" s="5"/>
      <c r="K918" s="495"/>
      <c r="L918" s="475"/>
      <c r="M918" s="11"/>
    </row>
    <row r="919" spans="3:13" x14ac:dyDescent="0.3">
      <c r="C919" s="4"/>
      <c r="D919" s="914"/>
      <c r="E919" s="15"/>
      <c r="F919" s="15"/>
      <c r="G919" s="5"/>
      <c r="H919" s="449"/>
      <c r="I919" s="5"/>
      <c r="J919" s="5"/>
      <c r="K919" s="495"/>
      <c r="L919" s="475"/>
      <c r="M919" s="11"/>
    </row>
    <row r="920" spans="3:13" x14ac:dyDescent="0.3">
      <c r="C920" s="4"/>
      <c r="D920" s="914"/>
      <c r="E920" s="15"/>
      <c r="F920" s="15"/>
      <c r="G920" s="5"/>
      <c r="H920" s="449"/>
      <c r="I920" s="5"/>
      <c r="J920" s="5"/>
      <c r="K920" s="495"/>
      <c r="L920" s="475"/>
      <c r="M920" s="11"/>
    </row>
    <row r="921" spans="3:13" x14ac:dyDescent="0.3">
      <c r="C921" s="4"/>
      <c r="D921" s="914"/>
      <c r="E921" s="15"/>
      <c r="F921" s="15"/>
      <c r="G921" s="5"/>
      <c r="H921" s="449"/>
      <c r="I921" s="5"/>
      <c r="J921" s="5"/>
      <c r="K921" s="495"/>
      <c r="L921" s="475"/>
      <c r="M921" s="11"/>
    </row>
    <row r="922" spans="3:13" x14ac:dyDescent="0.3">
      <c r="C922" s="4"/>
      <c r="D922" s="914"/>
      <c r="E922" s="15"/>
      <c r="F922" s="15"/>
      <c r="G922" s="5"/>
      <c r="H922" s="449"/>
      <c r="I922" s="5"/>
      <c r="J922" s="5"/>
      <c r="K922" s="495"/>
      <c r="L922" s="475"/>
      <c r="M922" s="11"/>
    </row>
    <row r="923" spans="3:13" x14ac:dyDescent="0.3">
      <c r="C923" s="4"/>
      <c r="D923" s="914"/>
      <c r="E923" s="15"/>
      <c r="F923" s="15"/>
      <c r="G923" s="5"/>
      <c r="H923" s="449"/>
      <c r="I923" s="5"/>
      <c r="J923" s="5"/>
      <c r="K923" s="495"/>
      <c r="L923" s="475"/>
      <c r="M923" s="11"/>
    </row>
    <row r="924" spans="3:13" x14ac:dyDescent="0.3">
      <c r="C924" s="4"/>
      <c r="D924" s="914"/>
      <c r="E924" s="15"/>
      <c r="F924" s="15"/>
      <c r="G924" s="5"/>
      <c r="H924" s="449"/>
      <c r="I924" s="5"/>
      <c r="J924" s="5"/>
      <c r="K924" s="495"/>
      <c r="L924" s="475"/>
      <c r="M924" s="11"/>
    </row>
    <row r="925" spans="3:13" x14ac:dyDescent="0.3">
      <c r="C925" s="4"/>
      <c r="D925" s="914"/>
      <c r="E925" s="15"/>
      <c r="F925" s="15"/>
      <c r="G925" s="5"/>
      <c r="H925" s="449"/>
      <c r="I925" s="5"/>
      <c r="J925" s="5"/>
      <c r="K925" s="495"/>
      <c r="L925" s="475"/>
      <c r="M925" s="11"/>
    </row>
    <row r="926" spans="3:13" x14ac:dyDescent="0.3">
      <c r="C926" s="4"/>
      <c r="D926" s="914"/>
      <c r="E926" s="15"/>
      <c r="F926" s="15"/>
      <c r="G926" s="5"/>
      <c r="H926" s="449"/>
      <c r="I926" s="5"/>
      <c r="J926" s="5"/>
      <c r="K926" s="495"/>
      <c r="L926" s="475"/>
      <c r="M926" s="11"/>
    </row>
    <row r="927" spans="3:13" x14ac:dyDescent="0.3">
      <c r="C927" s="4"/>
      <c r="D927" s="914"/>
      <c r="E927" s="15"/>
      <c r="F927" s="15"/>
      <c r="G927" s="5"/>
      <c r="H927" s="449"/>
      <c r="I927" s="5"/>
      <c r="J927" s="5"/>
      <c r="K927" s="495"/>
      <c r="L927" s="475"/>
      <c r="M927" s="11"/>
    </row>
    <row r="928" spans="3:13" x14ac:dyDescent="0.3">
      <c r="C928" s="4"/>
      <c r="D928" s="914"/>
      <c r="E928" s="15"/>
      <c r="F928" s="15"/>
      <c r="G928" s="5"/>
      <c r="H928" s="449"/>
      <c r="I928" s="5"/>
      <c r="J928" s="5"/>
      <c r="K928" s="495"/>
      <c r="L928" s="475"/>
      <c r="M928" s="11"/>
    </row>
    <row r="929" spans="3:13" x14ac:dyDescent="0.3">
      <c r="C929" s="4"/>
      <c r="D929" s="914"/>
      <c r="E929" s="15"/>
      <c r="F929" s="15"/>
      <c r="G929" s="5"/>
      <c r="H929" s="449"/>
      <c r="I929" s="5"/>
      <c r="J929" s="5"/>
      <c r="K929" s="495"/>
      <c r="L929" s="475"/>
      <c r="M929" s="11"/>
    </row>
    <row r="930" spans="3:13" x14ac:dyDescent="0.3">
      <c r="C930" s="4"/>
      <c r="D930" s="914"/>
      <c r="E930" s="15"/>
      <c r="F930" s="15"/>
      <c r="G930" s="5"/>
      <c r="H930" s="449"/>
      <c r="I930" s="5"/>
      <c r="J930" s="5"/>
      <c r="K930" s="495"/>
      <c r="L930" s="475"/>
      <c r="M930" s="11"/>
    </row>
    <row r="931" spans="3:13" x14ac:dyDescent="0.3">
      <c r="C931" s="4"/>
      <c r="D931" s="914"/>
      <c r="E931" s="15"/>
      <c r="F931" s="15"/>
      <c r="G931" s="5"/>
      <c r="H931" s="449"/>
      <c r="I931" s="5"/>
      <c r="J931" s="5"/>
      <c r="K931" s="495"/>
      <c r="L931" s="475"/>
      <c r="M931" s="11"/>
    </row>
    <row r="932" spans="3:13" x14ac:dyDescent="0.3">
      <c r="C932" s="4"/>
      <c r="D932" s="914"/>
      <c r="E932" s="15"/>
      <c r="F932" s="15"/>
      <c r="G932" s="5"/>
      <c r="H932" s="449"/>
      <c r="I932" s="5"/>
      <c r="J932" s="5"/>
      <c r="K932" s="495"/>
      <c r="L932" s="475"/>
      <c r="M932" s="11"/>
    </row>
    <row r="933" spans="3:13" x14ac:dyDescent="0.3">
      <c r="C933" s="4"/>
      <c r="D933" s="914"/>
      <c r="E933" s="15"/>
      <c r="F933" s="15"/>
      <c r="G933" s="5"/>
      <c r="H933" s="449"/>
      <c r="I933" s="5"/>
      <c r="J933" s="5"/>
      <c r="K933" s="495"/>
      <c r="L933" s="475"/>
      <c r="M933" s="11"/>
    </row>
    <row r="934" spans="3:13" x14ac:dyDescent="0.3">
      <c r="C934" s="4"/>
      <c r="D934" s="914"/>
      <c r="E934" s="15"/>
      <c r="F934" s="15"/>
      <c r="G934" s="5"/>
      <c r="H934" s="449"/>
      <c r="I934" s="5"/>
      <c r="J934" s="5"/>
      <c r="K934" s="495"/>
      <c r="L934" s="475"/>
      <c r="M934" s="11"/>
    </row>
    <row r="935" spans="3:13" x14ac:dyDescent="0.3">
      <c r="C935" s="4"/>
      <c r="D935" s="914"/>
      <c r="E935" s="15"/>
      <c r="F935" s="15"/>
      <c r="G935" s="5"/>
      <c r="H935" s="449"/>
      <c r="I935" s="5"/>
      <c r="J935" s="5"/>
      <c r="K935" s="495"/>
      <c r="L935" s="475"/>
      <c r="M935" s="11"/>
    </row>
    <row r="936" spans="3:13" x14ac:dyDescent="0.3">
      <c r="C936" s="4"/>
      <c r="D936" s="914"/>
      <c r="E936" s="15"/>
      <c r="F936" s="15"/>
      <c r="G936" s="5"/>
      <c r="H936" s="449"/>
      <c r="I936" s="5"/>
      <c r="J936" s="5"/>
      <c r="K936" s="495"/>
      <c r="L936" s="475"/>
      <c r="M936" s="11"/>
    </row>
    <row r="937" spans="3:13" x14ac:dyDescent="0.3">
      <c r="C937" s="4"/>
      <c r="D937" s="914"/>
      <c r="E937" s="15"/>
      <c r="F937" s="15"/>
      <c r="G937" s="5"/>
      <c r="H937" s="449"/>
      <c r="I937" s="5"/>
      <c r="J937" s="5"/>
      <c r="K937" s="495"/>
      <c r="L937" s="475"/>
      <c r="M937" s="11"/>
    </row>
    <row r="938" spans="3:13" x14ac:dyDescent="0.3">
      <c r="C938" s="4"/>
      <c r="D938" s="914"/>
      <c r="E938" s="15"/>
      <c r="F938" s="15"/>
      <c r="G938" s="5"/>
      <c r="H938" s="449"/>
      <c r="I938" s="5"/>
      <c r="J938" s="5"/>
      <c r="K938" s="495"/>
      <c r="L938" s="475"/>
      <c r="M938" s="11"/>
    </row>
    <row r="939" spans="3:13" x14ac:dyDescent="0.3">
      <c r="C939" s="4"/>
      <c r="D939" s="914"/>
      <c r="E939" s="15"/>
      <c r="F939" s="15"/>
      <c r="G939" s="5"/>
      <c r="H939" s="449"/>
      <c r="I939" s="5"/>
      <c r="J939" s="5"/>
      <c r="K939" s="495"/>
      <c r="L939" s="475"/>
      <c r="M939" s="11"/>
    </row>
    <row r="940" spans="3:13" x14ac:dyDescent="0.3">
      <c r="C940" s="4"/>
      <c r="D940" s="914"/>
      <c r="E940" s="15"/>
      <c r="F940" s="15"/>
      <c r="G940" s="5"/>
      <c r="H940" s="449"/>
      <c r="I940" s="5"/>
      <c r="J940" s="5"/>
      <c r="K940" s="495"/>
      <c r="L940" s="475"/>
      <c r="M940" s="11"/>
    </row>
    <row r="941" spans="3:13" x14ac:dyDescent="0.3">
      <c r="C941" s="4"/>
      <c r="D941" s="914"/>
      <c r="E941" s="15"/>
      <c r="F941" s="15"/>
      <c r="G941" s="5"/>
      <c r="H941" s="449"/>
      <c r="I941" s="5"/>
      <c r="J941" s="5"/>
      <c r="K941" s="495"/>
      <c r="L941" s="475"/>
      <c r="M941" s="11"/>
    </row>
    <row r="942" spans="3:13" x14ac:dyDescent="0.3">
      <c r="C942" s="4"/>
      <c r="D942" s="914"/>
      <c r="E942" s="15"/>
      <c r="F942" s="15"/>
      <c r="G942" s="5"/>
      <c r="H942" s="449"/>
      <c r="I942" s="5"/>
      <c r="J942" s="5"/>
      <c r="K942" s="495"/>
      <c r="L942" s="475"/>
      <c r="M942" s="11"/>
    </row>
    <row r="943" spans="3:13" x14ac:dyDescent="0.3">
      <c r="C943" s="4"/>
      <c r="D943" s="914"/>
      <c r="E943" s="15"/>
      <c r="F943" s="15"/>
      <c r="G943" s="5"/>
      <c r="H943" s="449"/>
      <c r="I943" s="5"/>
      <c r="J943" s="5"/>
      <c r="K943" s="495"/>
      <c r="L943" s="475"/>
      <c r="M943" s="11"/>
    </row>
    <row r="944" spans="3:13" x14ac:dyDescent="0.3">
      <c r="C944" s="4"/>
      <c r="D944" s="914"/>
      <c r="E944" s="15"/>
      <c r="F944" s="15"/>
      <c r="G944" s="5"/>
      <c r="H944" s="449"/>
      <c r="I944" s="5"/>
      <c r="J944" s="5"/>
      <c r="K944" s="495"/>
      <c r="L944" s="475"/>
      <c r="M944" s="11"/>
    </row>
    <row r="945" spans="3:13" x14ac:dyDescent="0.3">
      <c r="C945" s="4"/>
      <c r="D945" s="914"/>
      <c r="E945" s="15"/>
      <c r="F945" s="15"/>
      <c r="G945" s="5"/>
      <c r="H945" s="449"/>
      <c r="I945" s="5"/>
      <c r="J945" s="5"/>
      <c r="K945" s="495"/>
      <c r="L945" s="475"/>
      <c r="M945" s="11"/>
    </row>
    <row r="946" spans="3:13" x14ac:dyDescent="0.3">
      <c r="C946" s="4"/>
      <c r="D946" s="914"/>
      <c r="E946" s="15"/>
      <c r="F946" s="15"/>
      <c r="G946" s="5"/>
      <c r="H946" s="449"/>
      <c r="I946" s="5"/>
      <c r="J946" s="5"/>
      <c r="K946" s="495"/>
      <c r="L946" s="475"/>
      <c r="M946" s="11"/>
    </row>
    <row r="947" spans="3:13" x14ac:dyDescent="0.3">
      <c r="C947" s="4"/>
      <c r="D947" s="914"/>
      <c r="E947" s="15"/>
      <c r="F947" s="15"/>
      <c r="G947" s="5"/>
      <c r="H947" s="449"/>
      <c r="I947" s="5"/>
      <c r="J947" s="5"/>
      <c r="K947" s="495"/>
      <c r="L947" s="475"/>
      <c r="M947" s="11"/>
    </row>
    <row r="948" spans="3:13" x14ac:dyDescent="0.3">
      <c r="C948" s="4"/>
      <c r="D948" s="914"/>
      <c r="E948" s="15"/>
      <c r="F948" s="15"/>
      <c r="G948" s="5"/>
      <c r="H948" s="449"/>
      <c r="I948" s="5"/>
      <c r="J948" s="5"/>
      <c r="K948" s="495"/>
      <c r="L948" s="475"/>
      <c r="M948" s="11"/>
    </row>
    <row r="949" spans="3:13" x14ac:dyDescent="0.3">
      <c r="C949" s="4"/>
      <c r="D949" s="914"/>
      <c r="E949" s="15"/>
      <c r="F949" s="15"/>
      <c r="G949" s="5"/>
      <c r="H949" s="449"/>
      <c r="I949" s="5"/>
      <c r="J949" s="5"/>
      <c r="K949" s="495"/>
      <c r="L949" s="475"/>
      <c r="M949" s="11"/>
    </row>
    <row r="950" spans="3:13" x14ac:dyDescent="0.3">
      <c r="C950" s="4"/>
      <c r="D950" s="914"/>
      <c r="E950" s="15"/>
      <c r="F950" s="15"/>
      <c r="G950" s="5"/>
      <c r="H950" s="449"/>
      <c r="I950" s="5"/>
      <c r="J950" s="5"/>
      <c r="K950" s="495"/>
      <c r="L950" s="475"/>
      <c r="M950" s="11"/>
    </row>
    <row r="951" spans="3:13" x14ac:dyDescent="0.3">
      <c r="C951" s="4"/>
      <c r="D951" s="914"/>
      <c r="E951" s="15"/>
      <c r="F951" s="15"/>
      <c r="G951" s="5"/>
      <c r="H951" s="449"/>
      <c r="I951" s="5"/>
      <c r="J951" s="5"/>
      <c r="K951" s="495"/>
      <c r="L951" s="475"/>
      <c r="M951" s="11"/>
    </row>
    <row r="952" spans="3:13" x14ac:dyDescent="0.3">
      <c r="C952" s="4"/>
      <c r="D952" s="914"/>
      <c r="E952" s="15"/>
      <c r="F952" s="15"/>
      <c r="G952" s="5"/>
      <c r="H952" s="449"/>
      <c r="I952" s="5"/>
      <c r="J952" s="5"/>
      <c r="K952" s="495"/>
      <c r="L952" s="475"/>
      <c r="M952" s="11"/>
    </row>
    <row r="953" spans="3:13" x14ac:dyDescent="0.3">
      <c r="C953" s="4"/>
      <c r="D953" s="914"/>
      <c r="E953" s="15"/>
      <c r="F953" s="15"/>
      <c r="G953" s="5"/>
      <c r="H953" s="449"/>
      <c r="I953" s="5"/>
      <c r="J953" s="5"/>
      <c r="K953" s="495"/>
      <c r="L953" s="475"/>
      <c r="M953" s="11"/>
    </row>
    <row r="954" spans="3:13" x14ac:dyDescent="0.3">
      <c r="C954" s="4"/>
      <c r="D954" s="914"/>
      <c r="E954" s="15"/>
      <c r="F954" s="15"/>
      <c r="G954" s="5"/>
      <c r="H954" s="449"/>
      <c r="I954" s="5"/>
      <c r="J954" s="5"/>
      <c r="K954" s="495"/>
      <c r="L954" s="475"/>
      <c r="M954" s="11"/>
    </row>
    <row r="955" spans="3:13" x14ac:dyDescent="0.3">
      <c r="C955" s="4"/>
      <c r="D955" s="914"/>
      <c r="E955" s="15"/>
      <c r="F955" s="15"/>
      <c r="G955" s="5"/>
      <c r="H955" s="449"/>
      <c r="I955" s="5"/>
      <c r="J955" s="5"/>
      <c r="K955" s="495"/>
      <c r="L955" s="475"/>
      <c r="M955" s="11"/>
    </row>
    <row r="956" spans="3:13" x14ac:dyDescent="0.3">
      <c r="C956" s="4"/>
      <c r="D956" s="914"/>
      <c r="E956" s="15"/>
      <c r="F956" s="15"/>
      <c r="G956" s="5"/>
      <c r="H956" s="449"/>
      <c r="I956" s="5"/>
      <c r="J956" s="5"/>
      <c r="K956" s="495"/>
      <c r="L956" s="475"/>
      <c r="M956" s="11"/>
    </row>
    <row r="957" spans="3:13" x14ac:dyDescent="0.3">
      <c r="C957" s="4"/>
      <c r="D957" s="914"/>
      <c r="E957" s="15"/>
      <c r="F957" s="15"/>
      <c r="G957" s="5"/>
      <c r="H957" s="449"/>
      <c r="I957" s="5"/>
      <c r="J957" s="5"/>
      <c r="K957" s="495"/>
      <c r="L957" s="475"/>
      <c r="M957" s="11"/>
    </row>
    <row r="958" spans="3:13" x14ac:dyDescent="0.3">
      <c r="C958" s="4"/>
      <c r="D958" s="914"/>
      <c r="E958" s="15"/>
      <c r="F958" s="15"/>
      <c r="G958" s="5"/>
      <c r="H958" s="449"/>
      <c r="I958" s="5"/>
      <c r="J958" s="5"/>
      <c r="K958" s="495"/>
      <c r="L958" s="475"/>
      <c r="M958" s="11"/>
    </row>
    <row r="959" spans="3:13" x14ac:dyDescent="0.3">
      <c r="C959" s="4"/>
      <c r="D959" s="914"/>
      <c r="E959" s="15"/>
      <c r="F959" s="15"/>
      <c r="G959" s="5"/>
      <c r="H959" s="449"/>
      <c r="I959" s="5"/>
      <c r="J959" s="5"/>
      <c r="K959" s="495"/>
      <c r="L959" s="475"/>
      <c r="M959" s="11"/>
    </row>
    <row r="960" spans="3:13" x14ac:dyDescent="0.3">
      <c r="C960" s="4"/>
      <c r="D960" s="914"/>
      <c r="E960" s="15"/>
      <c r="F960" s="15"/>
      <c r="G960" s="5"/>
      <c r="H960" s="449"/>
      <c r="I960" s="5"/>
      <c r="J960" s="5"/>
      <c r="K960" s="495"/>
      <c r="L960" s="475"/>
      <c r="M960" s="11"/>
    </row>
    <row r="961" spans="3:13" x14ac:dyDescent="0.3">
      <c r="C961" s="4"/>
      <c r="D961" s="914"/>
      <c r="E961" s="15"/>
      <c r="F961" s="15"/>
      <c r="G961" s="5"/>
      <c r="H961" s="449"/>
      <c r="I961" s="5"/>
      <c r="J961" s="5"/>
      <c r="K961" s="495"/>
      <c r="L961" s="475"/>
      <c r="M961" s="11"/>
    </row>
    <row r="962" spans="3:13" x14ac:dyDescent="0.3">
      <c r="C962" s="4"/>
      <c r="D962" s="914"/>
      <c r="E962" s="15"/>
      <c r="F962" s="15"/>
      <c r="G962" s="5"/>
      <c r="H962" s="449"/>
      <c r="I962" s="5"/>
      <c r="J962" s="5"/>
      <c r="K962" s="495"/>
      <c r="L962" s="475"/>
      <c r="M962" s="11"/>
    </row>
    <row r="963" spans="3:13" x14ac:dyDescent="0.3">
      <c r="C963" s="4"/>
      <c r="D963" s="914"/>
      <c r="E963" s="15"/>
      <c r="F963" s="15"/>
      <c r="G963" s="5"/>
      <c r="H963" s="449"/>
      <c r="I963" s="5"/>
      <c r="J963" s="5"/>
      <c r="K963" s="495"/>
      <c r="L963" s="475"/>
      <c r="M963" s="11"/>
    </row>
    <row r="964" spans="3:13" x14ac:dyDescent="0.3">
      <c r="C964" s="4"/>
      <c r="D964" s="914"/>
      <c r="E964" s="15"/>
      <c r="F964" s="15"/>
      <c r="G964" s="5"/>
      <c r="H964" s="449"/>
      <c r="I964" s="5"/>
      <c r="J964" s="5"/>
      <c r="K964" s="495"/>
      <c r="L964" s="475"/>
      <c r="M964" s="11"/>
    </row>
    <row r="965" spans="3:13" x14ac:dyDescent="0.3">
      <c r="C965" s="4"/>
      <c r="D965" s="914"/>
      <c r="E965" s="15"/>
      <c r="F965" s="15"/>
      <c r="G965" s="5"/>
      <c r="H965" s="449"/>
      <c r="I965" s="5"/>
      <c r="J965" s="5"/>
      <c r="K965" s="495"/>
      <c r="L965" s="475"/>
      <c r="M965" s="11"/>
    </row>
    <row r="966" spans="3:13" x14ac:dyDescent="0.3">
      <c r="C966" s="4"/>
      <c r="D966" s="914"/>
      <c r="E966" s="15"/>
      <c r="F966" s="15"/>
      <c r="G966" s="5"/>
      <c r="H966" s="449"/>
      <c r="I966" s="5"/>
      <c r="J966" s="5"/>
      <c r="K966" s="495"/>
      <c r="L966" s="475"/>
      <c r="M966" s="11"/>
    </row>
    <row r="967" spans="3:13" x14ac:dyDescent="0.3">
      <c r="C967" s="4"/>
      <c r="D967" s="914"/>
      <c r="E967" s="15"/>
      <c r="F967" s="15"/>
      <c r="G967" s="5"/>
      <c r="H967" s="449"/>
      <c r="I967" s="5"/>
      <c r="J967" s="5"/>
      <c r="K967" s="495"/>
      <c r="L967" s="475"/>
      <c r="M967" s="11"/>
    </row>
    <row r="968" spans="3:13" x14ac:dyDescent="0.3">
      <c r="C968" s="4"/>
      <c r="D968" s="914"/>
      <c r="E968" s="15"/>
      <c r="F968" s="15"/>
      <c r="G968" s="5"/>
      <c r="H968" s="449"/>
      <c r="I968" s="5"/>
      <c r="J968" s="5"/>
      <c r="K968" s="495"/>
      <c r="L968" s="475"/>
      <c r="M968" s="11"/>
    </row>
    <row r="969" spans="3:13" x14ac:dyDescent="0.3">
      <c r="C969" s="4"/>
      <c r="D969" s="914"/>
      <c r="E969" s="15"/>
      <c r="F969" s="15"/>
      <c r="G969" s="5"/>
      <c r="H969" s="449"/>
      <c r="I969" s="5"/>
      <c r="J969" s="5"/>
      <c r="K969" s="495"/>
      <c r="L969" s="475"/>
      <c r="M969" s="11"/>
    </row>
    <row r="970" spans="3:13" x14ac:dyDescent="0.3">
      <c r="C970" s="4"/>
      <c r="D970" s="914"/>
      <c r="E970" s="15"/>
      <c r="F970" s="15"/>
      <c r="G970" s="5"/>
      <c r="H970" s="449"/>
      <c r="I970" s="5"/>
      <c r="J970" s="5"/>
      <c r="K970" s="495"/>
      <c r="L970" s="475"/>
      <c r="M970" s="11"/>
    </row>
    <row r="971" spans="3:13" x14ac:dyDescent="0.3">
      <c r="C971" s="4"/>
      <c r="D971" s="914"/>
      <c r="E971" s="15"/>
      <c r="F971" s="15"/>
      <c r="G971" s="5"/>
      <c r="H971" s="449"/>
      <c r="I971" s="5"/>
      <c r="J971" s="5"/>
      <c r="K971" s="495"/>
      <c r="L971" s="475"/>
      <c r="M971" s="11"/>
    </row>
    <row r="972" spans="3:13" x14ac:dyDescent="0.3">
      <c r="C972" s="4"/>
      <c r="D972" s="914"/>
      <c r="E972" s="15"/>
      <c r="F972" s="15"/>
      <c r="G972" s="5"/>
      <c r="H972" s="449"/>
      <c r="I972" s="5"/>
      <c r="J972" s="5"/>
      <c r="K972" s="495"/>
      <c r="L972" s="475"/>
      <c r="M972" s="11"/>
    </row>
    <row r="973" spans="3:13" x14ac:dyDescent="0.3">
      <c r="C973" s="4"/>
      <c r="D973" s="914"/>
      <c r="E973" s="15"/>
      <c r="F973" s="15"/>
      <c r="G973" s="5"/>
      <c r="H973" s="449"/>
      <c r="I973" s="5"/>
      <c r="J973" s="5"/>
      <c r="K973" s="495"/>
      <c r="L973" s="475"/>
      <c r="M973" s="11"/>
    </row>
    <row r="974" spans="3:13" x14ac:dyDescent="0.3">
      <c r="C974" s="4"/>
      <c r="D974" s="914"/>
      <c r="E974" s="15"/>
      <c r="F974" s="15"/>
      <c r="G974" s="5"/>
      <c r="H974" s="449"/>
      <c r="I974" s="5"/>
      <c r="J974" s="5"/>
      <c r="K974" s="495"/>
      <c r="L974" s="475"/>
      <c r="M974" s="11"/>
    </row>
    <row r="975" spans="3:13" x14ac:dyDescent="0.3">
      <c r="C975" s="4"/>
      <c r="D975" s="914"/>
      <c r="E975" s="15"/>
      <c r="F975" s="15"/>
      <c r="G975" s="5"/>
      <c r="H975" s="449"/>
      <c r="I975" s="5"/>
      <c r="J975" s="5"/>
      <c r="K975" s="495"/>
      <c r="L975" s="475"/>
      <c r="M975" s="11"/>
    </row>
    <row r="976" spans="3:13" x14ac:dyDescent="0.3">
      <c r="C976" s="4"/>
      <c r="D976" s="914"/>
      <c r="E976" s="15"/>
      <c r="F976" s="15"/>
      <c r="G976" s="5"/>
      <c r="H976" s="449"/>
      <c r="I976" s="5"/>
      <c r="J976" s="5"/>
      <c r="K976" s="495"/>
      <c r="L976" s="475"/>
      <c r="M976" s="11"/>
    </row>
    <row r="977" spans="3:13" x14ac:dyDescent="0.3">
      <c r="C977" s="4"/>
      <c r="D977" s="914"/>
      <c r="E977" s="15"/>
      <c r="F977" s="15"/>
      <c r="G977" s="5"/>
      <c r="H977" s="449"/>
      <c r="I977" s="5"/>
      <c r="J977" s="5"/>
      <c r="K977" s="495"/>
      <c r="L977" s="475"/>
      <c r="M977" s="11"/>
    </row>
    <row r="978" spans="3:13" x14ac:dyDescent="0.3">
      <c r="C978" s="4"/>
      <c r="D978" s="914"/>
      <c r="E978" s="15"/>
      <c r="F978" s="15"/>
      <c r="G978" s="5"/>
      <c r="H978" s="449"/>
      <c r="I978" s="5"/>
      <c r="J978" s="5"/>
      <c r="K978" s="495"/>
      <c r="L978" s="475"/>
      <c r="M978" s="11"/>
    </row>
    <row r="979" spans="3:13" x14ac:dyDescent="0.3">
      <c r="C979" s="4"/>
      <c r="D979" s="914"/>
      <c r="E979" s="15"/>
      <c r="F979" s="15"/>
      <c r="G979" s="5"/>
      <c r="H979" s="449"/>
      <c r="I979" s="5"/>
      <c r="J979" s="5"/>
      <c r="K979" s="495"/>
      <c r="L979" s="475"/>
      <c r="M979" s="11"/>
    </row>
    <row r="980" spans="3:13" x14ac:dyDescent="0.3">
      <c r="C980" s="4"/>
      <c r="D980" s="914"/>
      <c r="E980" s="15"/>
      <c r="F980" s="15"/>
      <c r="G980" s="5"/>
      <c r="H980" s="449"/>
      <c r="I980" s="5"/>
      <c r="J980" s="5"/>
      <c r="K980" s="495"/>
      <c r="L980" s="475"/>
      <c r="M980" s="11"/>
    </row>
    <row r="981" spans="3:13" x14ac:dyDescent="0.3">
      <c r="C981" s="4"/>
      <c r="D981" s="914"/>
      <c r="E981" s="15"/>
      <c r="F981" s="15"/>
      <c r="G981" s="5"/>
      <c r="H981" s="449"/>
      <c r="I981" s="5"/>
      <c r="J981" s="5"/>
      <c r="K981" s="495"/>
      <c r="L981" s="475"/>
      <c r="M981" s="11"/>
    </row>
    <row r="982" spans="3:13" x14ac:dyDescent="0.3">
      <c r="C982" s="4"/>
      <c r="D982" s="914"/>
      <c r="E982" s="15"/>
      <c r="F982" s="15"/>
      <c r="G982" s="5"/>
      <c r="H982" s="449"/>
      <c r="I982" s="5"/>
      <c r="J982" s="5"/>
      <c r="K982" s="495"/>
      <c r="L982" s="475"/>
      <c r="M982" s="11"/>
    </row>
    <row r="983" spans="3:13" x14ac:dyDescent="0.3">
      <c r="C983" s="4"/>
      <c r="D983" s="914"/>
      <c r="E983" s="15"/>
      <c r="F983" s="15"/>
      <c r="G983" s="5"/>
      <c r="H983" s="449"/>
      <c r="I983" s="5"/>
      <c r="J983" s="5"/>
      <c r="K983" s="495"/>
      <c r="L983" s="475"/>
      <c r="M983" s="11"/>
    </row>
    <row r="984" spans="3:13" x14ac:dyDescent="0.3">
      <c r="C984" s="4"/>
      <c r="D984" s="914"/>
      <c r="E984" s="15"/>
      <c r="F984" s="15"/>
      <c r="G984" s="5"/>
      <c r="H984" s="449"/>
      <c r="I984" s="5"/>
      <c r="J984" s="5"/>
      <c r="K984" s="495"/>
      <c r="L984" s="475"/>
      <c r="M984" s="11"/>
    </row>
    <row r="985" spans="3:13" x14ac:dyDescent="0.3">
      <c r="C985" s="4"/>
      <c r="D985" s="914"/>
      <c r="E985" s="15"/>
      <c r="F985" s="15"/>
      <c r="G985" s="5"/>
      <c r="H985" s="449"/>
      <c r="I985" s="5"/>
      <c r="J985" s="5"/>
      <c r="K985" s="495"/>
      <c r="L985" s="475"/>
      <c r="M985" s="11"/>
    </row>
    <row r="986" spans="3:13" x14ac:dyDescent="0.3">
      <c r="C986" s="4"/>
      <c r="D986" s="914"/>
      <c r="E986" s="15"/>
      <c r="F986" s="15"/>
      <c r="G986" s="5"/>
      <c r="H986" s="449"/>
      <c r="I986" s="5"/>
      <c r="J986" s="5"/>
      <c r="K986" s="495"/>
      <c r="L986" s="475"/>
      <c r="M986" s="11"/>
    </row>
    <row r="987" spans="3:13" x14ac:dyDescent="0.3">
      <c r="C987" s="4"/>
      <c r="D987" s="914"/>
      <c r="E987" s="15"/>
      <c r="F987" s="15"/>
      <c r="G987" s="5"/>
      <c r="H987" s="449"/>
      <c r="I987" s="5"/>
      <c r="J987" s="5"/>
      <c r="K987" s="495"/>
      <c r="L987" s="475"/>
      <c r="M987" s="11"/>
    </row>
    <row r="988" spans="3:13" x14ac:dyDescent="0.3">
      <c r="C988" s="4"/>
      <c r="D988" s="914"/>
      <c r="E988" s="15"/>
      <c r="F988" s="15"/>
      <c r="G988" s="5"/>
      <c r="H988" s="449"/>
      <c r="I988" s="5"/>
      <c r="J988" s="5"/>
      <c r="K988" s="495"/>
      <c r="L988" s="475"/>
      <c r="M988" s="11"/>
    </row>
    <row r="989" spans="3:13" x14ac:dyDescent="0.3">
      <c r="C989" s="4"/>
      <c r="D989" s="914"/>
      <c r="E989" s="15"/>
      <c r="F989" s="15"/>
      <c r="G989" s="5"/>
      <c r="H989" s="449"/>
      <c r="I989" s="5"/>
      <c r="J989" s="5"/>
      <c r="K989" s="495"/>
      <c r="L989" s="475"/>
      <c r="M989" s="11"/>
    </row>
    <row r="990" spans="3:13" x14ac:dyDescent="0.3">
      <c r="C990" s="4"/>
      <c r="D990" s="914"/>
      <c r="E990" s="15"/>
      <c r="F990" s="15"/>
      <c r="G990" s="5"/>
      <c r="H990" s="449"/>
      <c r="I990" s="5"/>
      <c r="J990" s="5"/>
      <c r="K990" s="495"/>
      <c r="L990" s="475"/>
      <c r="M990" s="11"/>
    </row>
    <row r="991" spans="3:13" x14ac:dyDescent="0.3">
      <c r="C991" s="4"/>
      <c r="D991" s="914"/>
      <c r="E991" s="15"/>
      <c r="F991" s="15"/>
      <c r="G991" s="5"/>
      <c r="H991" s="449"/>
      <c r="I991" s="5"/>
      <c r="J991" s="5"/>
      <c r="K991" s="495"/>
      <c r="L991" s="475"/>
      <c r="M991" s="11"/>
    </row>
    <row r="992" spans="3:13" x14ac:dyDescent="0.3">
      <c r="C992" s="4"/>
      <c r="D992" s="914"/>
      <c r="E992" s="15"/>
      <c r="F992" s="15"/>
      <c r="G992" s="5"/>
      <c r="H992" s="449"/>
      <c r="I992" s="5"/>
      <c r="J992" s="5"/>
      <c r="K992" s="495"/>
      <c r="L992" s="475"/>
      <c r="M992" s="11"/>
    </row>
    <row r="993" spans="3:13" x14ac:dyDescent="0.3">
      <c r="C993" s="4"/>
      <c r="D993" s="914"/>
      <c r="E993" s="15"/>
      <c r="F993" s="15"/>
      <c r="G993" s="5"/>
      <c r="H993" s="449"/>
      <c r="I993" s="5"/>
      <c r="J993" s="5"/>
      <c r="K993" s="495"/>
      <c r="L993" s="475"/>
      <c r="M993" s="11"/>
    </row>
    <row r="994" spans="3:13" x14ac:dyDescent="0.3">
      <c r="C994" s="4"/>
      <c r="D994" s="914"/>
      <c r="E994" s="15"/>
      <c r="F994" s="15"/>
      <c r="G994" s="5"/>
      <c r="H994" s="449"/>
      <c r="I994" s="5"/>
      <c r="J994" s="5"/>
      <c r="K994" s="495"/>
      <c r="L994" s="475"/>
      <c r="M994" s="11"/>
    </row>
    <row r="995" spans="3:13" x14ac:dyDescent="0.3">
      <c r="C995" s="4"/>
      <c r="D995" s="914"/>
      <c r="E995" s="15"/>
      <c r="F995" s="15"/>
      <c r="G995" s="5"/>
      <c r="H995" s="449"/>
      <c r="I995" s="5"/>
      <c r="J995" s="5"/>
      <c r="K995" s="495"/>
      <c r="L995" s="475"/>
      <c r="M995" s="11"/>
    </row>
    <row r="996" spans="3:13" x14ac:dyDescent="0.3">
      <c r="C996" s="4"/>
      <c r="D996" s="914"/>
      <c r="E996" s="15"/>
      <c r="F996" s="15"/>
      <c r="G996" s="5"/>
      <c r="H996" s="449"/>
      <c r="I996" s="5"/>
      <c r="J996" s="5"/>
      <c r="K996" s="495"/>
      <c r="L996" s="475"/>
      <c r="M996" s="11"/>
    </row>
    <row r="997" spans="3:13" x14ac:dyDescent="0.3">
      <c r="C997" s="4"/>
      <c r="D997" s="914"/>
      <c r="E997" s="15"/>
      <c r="F997" s="15"/>
      <c r="G997" s="5"/>
      <c r="H997" s="449"/>
      <c r="I997" s="5"/>
      <c r="J997" s="5"/>
      <c r="K997" s="495"/>
      <c r="L997" s="475"/>
      <c r="M997" s="11"/>
    </row>
    <row r="998" spans="3:13" x14ac:dyDescent="0.3">
      <c r="C998" s="4"/>
      <c r="D998" s="914"/>
      <c r="E998" s="15"/>
      <c r="F998" s="15"/>
      <c r="G998" s="5"/>
      <c r="H998" s="449"/>
      <c r="I998" s="5"/>
      <c r="J998" s="5"/>
      <c r="K998" s="495"/>
      <c r="L998" s="475"/>
      <c r="M998" s="11"/>
    </row>
    <row r="999" spans="3:13" x14ac:dyDescent="0.3">
      <c r="C999" s="4"/>
      <c r="D999" s="914"/>
      <c r="E999" s="15"/>
      <c r="F999" s="15"/>
      <c r="G999" s="5"/>
      <c r="H999" s="449"/>
      <c r="I999" s="5"/>
      <c r="J999" s="5"/>
      <c r="K999" s="495"/>
      <c r="L999" s="475"/>
      <c r="M999" s="11"/>
    </row>
    <row r="1000" spans="3:13" x14ac:dyDescent="0.3">
      <c r="C1000" s="4"/>
      <c r="D1000" s="914"/>
      <c r="E1000" s="15"/>
      <c r="F1000" s="15"/>
      <c r="G1000" s="5"/>
      <c r="H1000" s="449"/>
      <c r="I1000" s="5"/>
      <c r="J1000" s="5"/>
      <c r="K1000" s="495"/>
      <c r="L1000" s="475"/>
      <c r="M1000" s="11"/>
    </row>
    <row r="1001" spans="3:13" x14ac:dyDescent="0.3">
      <c r="C1001" s="4"/>
      <c r="D1001" s="914"/>
      <c r="E1001" s="15"/>
      <c r="F1001" s="15"/>
      <c r="G1001" s="5"/>
      <c r="H1001" s="449"/>
      <c r="I1001" s="5"/>
      <c r="J1001" s="5"/>
      <c r="K1001" s="495"/>
      <c r="L1001" s="475"/>
      <c r="M1001" s="11"/>
    </row>
    <row r="1002" spans="3:13" x14ac:dyDescent="0.3">
      <c r="C1002" s="4"/>
      <c r="D1002" s="914"/>
      <c r="E1002" s="15"/>
      <c r="F1002" s="15"/>
      <c r="G1002" s="5"/>
      <c r="H1002" s="449"/>
      <c r="I1002" s="5"/>
      <c r="J1002" s="5"/>
      <c r="K1002" s="495"/>
      <c r="L1002" s="475"/>
      <c r="M1002" s="11"/>
    </row>
    <row r="1003" spans="3:13" x14ac:dyDescent="0.3">
      <c r="C1003" s="4"/>
      <c r="D1003" s="914"/>
      <c r="E1003" s="15"/>
      <c r="F1003" s="15"/>
      <c r="G1003" s="5"/>
      <c r="H1003" s="449"/>
      <c r="I1003" s="5"/>
      <c r="J1003" s="5"/>
      <c r="K1003" s="495"/>
      <c r="L1003" s="475"/>
      <c r="M1003" s="11"/>
    </row>
    <row r="1004" spans="3:13" x14ac:dyDescent="0.3">
      <c r="C1004" s="4"/>
      <c r="D1004" s="914"/>
      <c r="E1004" s="15"/>
      <c r="F1004" s="15"/>
      <c r="G1004" s="5"/>
      <c r="H1004" s="449"/>
      <c r="I1004" s="5"/>
      <c r="J1004" s="5"/>
      <c r="K1004" s="495"/>
      <c r="L1004" s="475"/>
      <c r="M1004" s="11"/>
    </row>
    <row r="1005" spans="3:13" x14ac:dyDescent="0.3">
      <c r="C1005" s="4"/>
      <c r="D1005" s="914"/>
      <c r="E1005" s="15"/>
      <c r="F1005" s="15"/>
      <c r="G1005" s="5"/>
      <c r="H1005" s="449"/>
      <c r="I1005" s="5"/>
      <c r="J1005" s="5"/>
      <c r="K1005" s="495"/>
      <c r="L1005" s="475"/>
      <c r="M1005" s="11"/>
    </row>
    <row r="1006" spans="3:13" x14ac:dyDescent="0.3">
      <c r="C1006" s="4"/>
      <c r="D1006" s="914"/>
      <c r="E1006" s="15"/>
      <c r="F1006" s="15"/>
      <c r="G1006" s="5"/>
      <c r="H1006" s="449"/>
      <c r="I1006" s="5"/>
      <c r="J1006" s="5"/>
      <c r="K1006" s="495"/>
      <c r="L1006" s="475"/>
      <c r="M1006" s="11"/>
    </row>
    <row r="1007" spans="3:13" x14ac:dyDescent="0.3">
      <c r="C1007" s="4"/>
      <c r="D1007" s="914"/>
      <c r="E1007" s="15"/>
      <c r="F1007" s="15"/>
      <c r="G1007" s="5"/>
      <c r="H1007" s="449"/>
      <c r="I1007" s="5"/>
      <c r="J1007" s="5"/>
      <c r="K1007" s="495"/>
      <c r="L1007" s="475"/>
      <c r="M1007" s="11"/>
    </row>
    <row r="1008" spans="3:13" x14ac:dyDescent="0.3">
      <c r="C1008" s="4"/>
      <c r="D1008" s="914"/>
      <c r="E1008" s="15"/>
      <c r="F1008" s="15"/>
      <c r="G1008" s="5"/>
      <c r="H1008" s="449"/>
      <c r="I1008" s="5"/>
      <c r="J1008" s="5"/>
      <c r="K1008" s="495"/>
      <c r="L1008" s="475"/>
      <c r="M1008" s="11"/>
    </row>
    <row r="1009" spans="3:13" x14ac:dyDescent="0.3">
      <c r="C1009" s="4"/>
      <c r="D1009" s="914"/>
      <c r="E1009" s="15"/>
      <c r="F1009" s="15"/>
      <c r="G1009" s="5"/>
      <c r="H1009" s="449"/>
      <c r="I1009" s="5"/>
      <c r="J1009" s="5"/>
      <c r="K1009" s="495"/>
      <c r="L1009" s="475"/>
      <c r="M1009" s="11"/>
    </row>
    <row r="1010" spans="3:13" x14ac:dyDescent="0.3">
      <c r="C1010" s="4"/>
      <c r="D1010" s="914"/>
      <c r="E1010" s="15"/>
      <c r="F1010" s="15"/>
      <c r="G1010" s="5"/>
      <c r="H1010" s="449"/>
      <c r="I1010" s="5"/>
      <c r="J1010" s="5"/>
      <c r="K1010" s="495"/>
      <c r="L1010" s="475"/>
      <c r="M1010" s="11"/>
    </row>
    <row r="1011" spans="3:13" x14ac:dyDescent="0.3">
      <c r="C1011" s="4"/>
      <c r="D1011" s="914"/>
      <c r="E1011" s="15"/>
      <c r="F1011" s="15"/>
      <c r="G1011" s="5"/>
      <c r="H1011" s="449"/>
      <c r="I1011" s="5"/>
      <c r="J1011" s="5"/>
      <c r="K1011" s="495"/>
      <c r="L1011" s="475"/>
      <c r="M1011" s="11"/>
    </row>
    <row r="1012" spans="3:13" x14ac:dyDescent="0.3">
      <c r="C1012" s="4"/>
      <c r="D1012" s="914"/>
      <c r="E1012" s="15"/>
      <c r="F1012" s="15"/>
      <c r="G1012" s="5"/>
      <c r="H1012" s="449"/>
      <c r="I1012" s="5"/>
      <c r="J1012" s="5"/>
      <c r="K1012" s="495"/>
      <c r="L1012" s="475"/>
      <c r="M1012" s="11"/>
    </row>
    <row r="1013" spans="3:13" x14ac:dyDescent="0.3">
      <c r="C1013" s="4"/>
      <c r="D1013" s="914"/>
      <c r="E1013" s="15"/>
      <c r="F1013" s="15"/>
      <c r="G1013" s="5"/>
      <c r="H1013" s="449"/>
      <c r="I1013" s="5"/>
      <c r="J1013" s="5"/>
      <c r="K1013" s="495"/>
      <c r="L1013" s="475"/>
      <c r="M1013" s="11"/>
    </row>
    <row r="1014" spans="3:13" x14ac:dyDescent="0.3">
      <c r="C1014" s="4"/>
      <c r="D1014" s="914"/>
      <c r="E1014" s="15"/>
      <c r="F1014" s="15"/>
      <c r="G1014" s="5"/>
      <c r="H1014" s="449"/>
      <c r="I1014" s="5"/>
      <c r="J1014" s="5"/>
      <c r="K1014" s="495"/>
      <c r="L1014" s="475"/>
      <c r="M1014" s="11"/>
    </row>
    <row r="1015" spans="3:13" x14ac:dyDescent="0.3">
      <c r="C1015" s="4"/>
      <c r="D1015" s="914"/>
      <c r="E1015" s="15"/>
      <c r="F1015" s="15"/>
      <c r="G1015" s="5"/>
      <c r="H1015" s="449"/>
      <c r="I1015" s="5"/>
      <c r="J1015" s="5"/>
      <c r="K1015" s="495"/>
      <c r="L1015" s="475"/>
      <c r="M1015" s="11"/>
    </row>
    <row r="1016" spans="3:13" x14ac:dyDescent="0.3">
      <c r="C1016" s="4"/>
      <c r="D1016" s="914"/>
      <c r="E1016" s="15"/>
      <c r="F1016" s="15"/>
      <c r="G1016" s="5"/>
      <c r="H1016" s="449"/>
      <c r="I1016" s="5"/>
      <c r="J1016" s="5"/>
      <c r="K1016" s="495"/>
      <c r="L1016" s="475"/>
      <c r="M1016" s="11"/>
    </row>
    <row r="1017" spans="3:13" x14ac:dyDescent="0.3">
      <c r="C1017" s="4"/>
      <c r="D1017" s="914"/>
      <c r="E1017" s="15"/>
      <c r="F1017" s="15"/>
      <c r="G1017" s="5"/>
      <c r="H1017" s="449"/>
      <c r="I1017" s="5"/>
      <c r="J1017" s="5"/>
      <c r="K1017" s="495"/>
      <c r="L1017" s="475"/>
      <c r="M1017" s="11"/>
    </row>
    <row r="1018" spans="3:13" x14ac:dyDescent="0.3">
      <c r="C1018" s="4"/>
      <c r="D1018" s="914"/>
      <c r="E1018" s="15"/>
      <c r="F1018" s="15"/>
      <c r="G1018" s="5"/>
      <c r="H1018" s="449"/>
      <c r="I1018" s="5"/>
      <c r="J1018" s="5"/>
      <c r="K1018" s="495"/>
      <c r="L1018" s="475"/>
      <c r="M1018" s="11"/>
    </row>
    <row r="1019" spans="3:13" x14ac:dyDescent="0.3">
      <c r="C1019" s="4"/>
      <c r="D1019" s="914"/>
      <c r="E1019" s="15"/>
      <c r="F1019" s="15"/>
      <c r="G1019" s="5"/>
      <c r="H1019" s="449"/>
      <c r="I1019" s="5"/>
      <c r="J1019" s="5"/>
      <c r="K1019" s="495"/>
      <c r="L1019" s="475"/>
      <c r="M1019" s="11"/>
    </row>
    <row r="1020" spans="3:13" x14ac:dyDescent="0.3">
      <c r="C1020" s="4"/>
      <c r="D1020" s="914"/>
      <c r="E1020" s="15"/>
      <c r="F1020" s="15"/>
      <c r="G1020" s="5"/>
      <c r="H1020" s="449"/>
      <c r="I1020" s="5"/>
      <c r="J1020" s="5"/>
      <c r="K1020" s="495"/>
      <c r="L1020" s="475"/>
      <c r="M1020" s="11"/>
    </row>
    <row r="1021" spans="3:13" x14ac:dyDescent="0.3">
      <c r="C1021" s="4"/>
      <c r="D1021" s="914"/>
      <c r="E1021" s="15"/>
      <c r="F1021" s="15"/>
      <c r="G1021" s="5"/>
      <c r="H1021" s="449"/>
      <c r="I1021" s="5"/>
      <c r="J1021" s="5"/>
      <c r="K1021" s="495"/>
      <c r="L1021" s="475"/>
      <c r="M1021" s="11"/>
    </row>
    <row r="1022" spans="3:13" x14ac:dyDescent="0.3">
      <c r="C1022" s="4"/>
      <c r="D1022" s="914"/>
      <c r="E1022" s="15"/>
      <c r="F1022" s="15"/>
      <c r="G1022" s="5"/>
      <c r="H1022" s="449"/>
      <c r="I1022" s="5"/>
      <c r="J1022" s="5"/>
      <c r="K1022" s="495"/>
      <c r="L1022" s="475"/>
      <c r="M1022" s="11"/>
    </row>
    <row r="1023" spans="3:13" x14ac:dyDescent="0.3">
      <c r="C1023" s="4"/>
      <c r="D1023" s="914"/>
      <c r="E1023" s="15"/>
      <c r="F1023" s="15"/>
      <c r="G1023" s="5"/>
      <c r="H1023" s="449"/>
      <c r="I1023" s="5"/>
      <c r="J1023" s="5"/>
      <c r="K1023" s="495"/>
      <c r="L1023" s="475"/>
      <c r="M1023" s="11"/>
    </row>
    <row r="1024" spans="3:13" x14ac:dyDescent="0.3">
      <c r="C1024" s="4"/>
      <c r="D1024" s="914"/>
      <c r="E1024" s="15"/>
      <c r="F1024" s="15"/>
      <c r="G1024" s="5"/>
      <c r="H1024" s="449"/>
      <c r="I1024" s="5"/>
      <c r="J1024" s="5"/>
      <c r="K1024" s="495"/>
      <c r="L1024" s="475"/>
      <c r="M1024" s="11"/>
    </row>
    <row r="1025" spans="3:13" x14ac:dyDescent="0.3">
      <c r="C1025" s="4"/>
      <c r="D1025" s="914"/>
      <c r="E1025" s="15"/>
      <c r="F1025" s="15"/>
      <c r="G1025" s="5"/>
      <c r="H1025" s="449"/>
      <c r="I1025" s="5"/>
      <c r="J1025" s="5"/>
      <c r="K1025" s="495"/>
      <c r="L1025" s="475"/>
      <c r="M1025" s="11"/>
    </row>
    <row r="1026" spans="3:13" x14ac:dyDescent="0.3">
      <c r="C1026" s="4"/>
      <c r="D1026" s="914"/>
      <c r="E1026" s="15"/>
      <c r="F1026" s="15"/>
      <c r="G1026" s="5"/>
      <c r="H1026" s="449"/>
      <c r="I1026" s="5"/>
      <c r="J1026" s="5"/>
      <c r="K1026" s="495"/>
      <c r="L1026" s="475"/>
      <c r="M1026" s="11"/>
    </row>
    <row r="1027" spans="3:13" x14ac:dyDescent="0.3">
      <c r="C1027" s="4"/>
      <c r="D1027" s="914"/>
      <c r="E1027" s="15"/>
      <c r="F1027" s="15"/>
      <c r="G1027" s="5"/>
      <c r="H1027" s="449"/>
      <c r="I1027" s="5"/>
      <c r="J1027" s="5"/>
      <c r="K1027" s="495"/>
      <c r="L1027" s="475"/>
      <c r="M1027" s="11"/>
    </row>
    <row r="1028" spans="3:13" x14ac:dyDescent="0.3">
      <c r="C1028" s="4"/>
      <c r="D1028" s="914"/>
      <c r="E1028" s="15"/>
      <c r="F1028" s="15"/>
      <c r="G1028" s="5"/>
      <c r="H1028" s="449"/>
      <c r="I1028" s="5"/>
      <c r="J1028" s="5"/>
      <c r="K1028" s="495"/>
      <c r="L1028" s="475"/>
      <c r="M1028" s="11"/>
    </row>
    <row r="1029" spans="3:13" x14ac:dyDescent="0.3">
      <c r="C1029" s="4"/>
      <c r="D1029" s="914"/>
      <c r="E1029" s="15"/>
      <c r="F1029" s="15"/>
      <c r="G1029" s="5"/>
      <c r="H1029" s="449"/>
      <c r="I1029" s="5"/>
      <c r="J1029" s="5"/>
      <c r="K1029" s="495"/>
      <c r="L1029" s="475"/>
      <c r="M1029" s="11"/>
    </row>
    <row r="1030" spans="3:13" x14ac:dyDescent="0.3">
      <c r="C1030" s="4"/>
      <c r="D1030" s="914"/>
      <c r="E1030" s="15"/>
      <c r="F1030" s="15"/>
      <c r="G1030" s="5"/>
      <c r="H1030" s="449"/>
      <c r="I1030" s="5"/>
      <c r="J1030" s="5"/>
      <c r="K1030" s="495"/>
      <c r="L1030" s="475"/>
      <c r="M1030" s="11"/>
    </row>
    <row r="1031" spans="3:13" x14ac:dyDescent="0.3">
      <c r="C1031" s="4"/>
      <c r="D1031" s="914"/>
      <c r="E1031" s="15"/>
      <c r="F1031" s="15"/>
      <c r="G1031" s="5"/>
      <c r="H1031" s="449"/>
      <c r="I1031" s="5"/>
      <c r="J1031" s="5"/>
      <c r="K1031" s="495"/>
      <c r="L1031" s="475"/>
      <c r="M1031" s="11"/>
    </row>
    <row r="1032" spans="3:13" x14ac:dyDescent="0.3">
      <c r="C1032" s="4"/>
      <c r="D1032" s="914"/>
      <c r="E1032" s="15"/>
      <c r="F1032" s="15"/>
      <c r="G1032" s="5"/>
      <c r="H1032" s="449"/>
      <c r="I1032" s="5"/>
      <c r="J1032" s="5"/>
      <c r="K1032" s="495"/>
      <c r="L1032" s="475"/>
      <c r="M1032" s="11"/>
    </row>
    <row r="1033" spans="3:13" x14ac:dyDescent="0.3">
      <c r="C1033" s="4"/>
      <c r="D1033" s="914"/>
      <c r="E1033" s="15"/>
      <c r="F1033" s="15"/>
      <c r="G1033" s="5"/>
      <c r="H1033" s="449"/>
      <c r="I1033" s="5"/>
      <c r="J1033" s="5"/>
      <c r="K1033" s="495"/>
      <c r="L1033" s="475"/>
      <c r="M1033" s="11"/>
    </row>
    <row r="1034" spans="3:13" x14ac:dyDescent="0.3">
      <c r="C1034" s="4"/>
      <c r="D1034" s="914"/>
      <c r="E1034" s="15"/>
      <c r="F1034" s="15"/>
      <c r="G1034" s="5"/>
      <c r="H1034" s="449"/>
      <c r="I1034" s="5"/>
      <c r="J1034" s="5"/>
      <c r="K1034" s="495"/>
      <c r="L1034" s="475"/>
      <c r="M1034" s="11"/>
    </row>
    <row r="1035" spans="3:13" x14ac:dyDescent="0.3">
      <c r="C1035" s="4"/>
      <c r="D1035" s="914"/>
      <c r="E1035" s="15"/>
      <c r="F1035" s="15"/>
      <c r="G1035" s="5"/>
      <c r="H1035" s="449"/>
      <c r="I1035" s="5"/>
      <c r="J1035" s="5"/>
      <c r="K1035" s="495"/>
      <c r="L1035" s="475"/>
      <c r="M1035" s="11"/>
    </row>
    <row r="1036" spans="3:13" x14ac:dyDescent="0.3">
      <c r="C1036" s="4"/>
      <c r="D1036" s="914"/>
      <c r="E1036" s="15"/>
      <c r="F1036" s="15"/>
      <c r="G1036" s="5"/>
      <c r="H1036" s="449"/>
      <c r="I1036" s="5"/>
      <c r="J1036" s="5"/>
      <c r="K1036" s="495"/>
      <c r="L1036" s="475"/>
      <c r="M1036" s="11"/>
    </row>
    <row r="1037" spans="3:13" x14ac:dyDescent="0.3">
      <c r="C1037" s="4"/>
      <c r="D1037" s="914"/>
      <c r="E1037" s="15"/>
      <c r="F1037" s="15"/>
      <c r="G1037" s="5"/>
      <c r="H1037" s="449"/>
      <c r="I1037" s="5"/>
      <c r="J1037" s="5"/>
      <c r="K1037" s="495"/>
      <c r="L1037" s="475"/>
      <c r="M1037" s="11"/>
    </row>
    <row r="1038" spans="3:13" x14ac:dyDescent="0.3">
      <c r="C1038" s="4"/>
      <c r="D1038" s="914"/>
      <c r="E1038" s="15"/>
      <c r="F1038" s="15"/>
      <c r="G1038" s="5"/>
      <c r="H1038" s="449"/>
      <c r="I1038" s="5"/>
      <c r="J1038" s="5"/>
      <c r="K1038" s="495"/>
      <c r="L1038" s="475"/>
      <c r="M1038" s="11"/>
    </row>
    <row r="1039" spans="3:13" x14ac:dyDescent="0.3">
      <c r="C1039" s="4"/>
      <c r="D1039" s="914"/>
      <c r="E1039" s="15"/>
      <c r="F1039" s="15"/>
      <c r="G1039" s="5"/>
      <c r="H1039" s="449"/>
      <c r="I1039" s="5"/>
      <c r="J1039" s="5"/>
      <c r="K1039" s="495"/>
      <c r="L1039" s="475"/>
      <c r="M1039" s="11"/>
    </row>
    <row r="1040" spans="3:13" x14ac:dyDescent="0.3">
      <c r="C1040" s="4"/>
      <c r="D1040" s="914"/>
      <c r="E1040" s="15"/>
      <c r="F1040" s="15"/>
      <c r="G1040" s="5"/>
      <c r="H1040" s="449"/>
      <c r="I1040" s="5"/>
      <c r="J1040" s="5"/>
      <c r="K1040" s="495"/>
      <c r="L1040" s="475"/>
      <c r="M1040" s="11"/>
    </row>
    <row r="1041" spans="3:13" x14ac:dyDescent="0.3">
      <c r="C1041" s="4"/>
      <c r="D1041" s="914"/>
      <c r="E1041" s="15"/>
      <c r="F1041" s="15"/>
      <c r="G1041" s="5"/>
      <c r="H1041" s="449"/>
      <c r="I1041" s="5"/>
      <c r="J1041" s="5"/>
      <c r="K1041" s="495"/>
      <c r="L1041" s="475"/>
      <c r="M1041" s="11"/>
    </row>
    <row r="1042" spans="3:13" x14ac:dyDescent="0.3">
      <c r="C1042" s="4"/>
      <c r="D1042" s="914"/>
      <c r="E1042" s="15"/>
      <c r="F1042" s="15"/>
      <c r="G1042" s="5"/>
      <c r="H1042" s="449"/>
      <c r="I1042" s="5"/>
      <c r="J1042" s="5"/>
      <c r="K1042" s="495"/>
      <c r="L1042" s="475"/>
      <c r="M1042" s="11"/>
    </row>
    <row r="1043" spans="3:13" x14ac:dyDescent="0.3">
      <c r="C1043" s="4"/>
      <c r="D1043" s="914"/>
      <c r="E1043" s="15"/>
      <c r="F1043" s="15"/>
      <c r="G1043" s="5"/>
      <c r="H1043" s="449"/>
      <c r="I1043" s="5"/>
      <c r="J1043" s="5"/>
      <c r="K1043" s="495"/>
      <c r="L1043" s="475"/>
      <c r="M1043" s="11"/>
    </row>
    <row r="1044" spans="3:13" x14ac:dyDescent="0.3">
      <c r="C1044" s="4"/>
      <c r="D1044" s="914"/>
      <c r="E1044" s="15"/>
      <c r="F1044" s="15"/>
      <c r="G1044" s="5"/>
      <c r="H1044" s="449"/>
      <c r="I1044" s="5"/>
      <c r="J1044" s="5"/>
      <c r="K1044" s="495"/>
      <c r="L1044" s="475"/>
      <c r="M1044" s="11"/>
    </row>
    <row r="1045" spans="3:13" x14ac:dyDescent="0.3">
      <c r="C1045" s="4"/>
      <c r="D1045" s="914"/>
      <c r="E1045" s="15"/>
      <c r="F1045" s="15"/>
      <c r="G1045" s="5"/>
      <c r="H1045" s="449"/>
      <c r="I1045" s="5"/>
      <c r="J1045" s="5"/>
      <c r="K1045" s="495"/>
      <c r="L1045" s="475"/>
      <c r="M1045" s="11"/>
    </row>
    <row r="1046" spans="3:13" x14ac:dyDescent="0.3">
      <c r="C1046" s="4"/>
      <c r="D1046" s="914"/>
      <c r="E1046" s="15"/>
      <c r="F1046" s="15"/>
      <c r="G1046" s="5"/>
      <c r="H1046" s="449"/>
      <c r="I1046" s="5"/>
      <c r="J1046" s="5"/>
      <c r="K1046" s="495"/>
      <c r="L1046" s="475"/>
      <c r="M1046" s="11"/>
    </row>
    <row r="1047" spans="3:13" x14ac:dyDescent="0.3">
      <c r="C1047" s="4"/>
      <c r="D1047" s="914"/>
      <c r="E1047" s="15"/>
      <c r="F1047" s="15"/>
      <c r="G1047" s="5"/>
      <c r="H1047" s="449"/>
      <c r="I1047" s="5"/>
      <c r="J1047" s="5"/>
      <c r="K1047" s="495"/>
      <c r="L1047" s="475"/>
      <c r="M1047" s="11"/>
    </row>
    <row r="1048" spans="3:13" x14ac:dyDescent="0.3">
      <c r="C1048" s="4"/>
      <c r="D1048" s="914"/>
      <c r="E1048" s="15"/>
      <c r="F1048" s="15"/>
      <c r="G1048" s="5"/>
      <c r="H1048" s="449"/>
      <c r="I1048" s="5"/>
      <c r="J1048" s="5"/>
      <c r="K1048" s="495"/>
      <c r="L1048" s="475"/>
      <c r="M1048" s="11"/>
    </row>
    <row r="1049" spans="3:13" x14ac:dyDescent="0.3">
      <c r="C1049" s="4"/>
      <c r="D1049" s="914"/>
      <c r="E1049" s="15"/>
      <c r="F1049" s="15"/>
      <c r="G1049" s="5"/>
      <c r="H1049" s="449"/>
      <c r="I1049" s="5"/>
      <c r="J1049" s="5"/>
      <c r="K1049" s="495"/>
      <c r="L1049" s="475"/>
      <c r="M1049" s="11"/>
    </row>
    <row r="1050" spans="3:13" x14ac:dyDescent="0.3">
      <c r="C1050" s="4"/>
      <c r="D1050" s="914"/>
      <c r="E1050" s="15"/>
      <c r="F1050" s="15"/>
      <c r="G1050" s="5"/>
      <c r="H1050" s="449"/>
      <c r="I1050" s="5"/>
      <c r="J1050" s="5"/>
      <c r="K1050" s="495"/>
      <c r="L1050" s="475"/>
      <c r="M1050" s="11"/>
    </row>
    <row r="1051" spans="3:13" x14ac:dyDescent="0.3">
      <c r="C1051" s="4"/>
      <c r="D1051" s="914"/>
      <c r="E1051" s="15"/>
      <c r="F1051" s="15"/>
      <c r="G1051" s="5"/>
      <c r="H1051" s="449"/>
      <c r="I1051" s="5"/>
      <c r="J1051" s="5"/>
      <c r="K1051" s="495"/>
      <c r="L1051" s="475"/>
      <c r="M1051" s="11"/>
    </row>
    <row r="1052" spans="3:13" x14ac:dyDescent="0.3">
      <c r="C1052" s="4"/>
      <c r="D1052" s="914"/>
      <c r="E1052" s="15"/>
      <c r="F1052" s="15"/>
      <c r="G1052" s="5"/>
      <c r="H1052" s="449"/>
      <c r="I1052" s="5"/>
      <c r="J1052" s="5"/>
      <c r="K1052" s="495"/>
      <c r="L1052" s="475"/>
      <c r="M1052" s="11"/>
    </row>
    <row r="1053" spans="3:13" x14ac:dyDescent="0.3">
      <c r="C1053" s="4"/>
      <c r="D1053" s="914"/>
      <c r="E1053" s="15"/>
      <c r="F1053" s="15"/>
      <c r="G1053" s="5"/>
      <c r="H1053" s="449"/>
      <c r="I1053" s="5"/>
      <c r="J1053" s="5"/>
      <c r="K1053" s="495"/>
      <c r="L1053" s="475"/>
      <c r="M1053" s="11"/>
    </row>
    <row r="1054" spans="3:13" x14ac:dyDescent="0.3">
      <c r="C1054" s="4"/>
      <c r="D1054" s="914"/>
      <c r="E1054" s="15"/>
      <c r="F1054" s="15"/>
      <c r="G1054" s="5"/>
      <c r="H1054" s="449"/>
      <c r="I1054" s="5"/>
      <c r="J1054" s="5"/>
      <c r="K1054" s="495"/>
      <c r="L1054" s="475"/>
      <c r="M1054" s="11"/>
    </row>
    <row r="1055" spans="3:13" x14ac:dyDescent="0.3">
      <c r="C1055" s="4"/>
      <c r="D1055" s="914"/>
      <c r="E1055" s="15"/>
      <c r="F1055" s="15"/>
      <c r="G1055" s="5"/>
      <c r="H1055" s="449"/>
      <c r="I1055" s="5"/>
      <c r="J1055" s="5"/>
      <c r="K1055" s="495"/>
      <c r="L1055" s="475"/>
      <c r="M1055" s="11"/>
    </row>
    <row r="1056" spans="3:13" x14ac:dyDescent="0.3">
      <c r="C1056" s="4"/>
      <c r="D1056" s="914"/>
      <c r="E1056" s="15"/>
      <c r="F1056" s="15"/>
      <c r="G1056" s="5"/>
      <c r="H1056" s="449"/>
      <c r="I1056" s="5"/>
      <c r="J1056" s="5"/>
      <c r="K1056" s="495"/>
      <c r="L1056" s="475"/>
      <c r="M1056" s="11"/>
    </row>
    <row r="1057" spans="3:13" x14ac:dyDescent="0.3">
      <c r="C1057" s="4"/>
      <c r="D1057" s="914"/>
      <c r="E1057" s="15"/>
      <c r="F1057" s="15"/>
      <c r="G1057" s="5"/>
      <c r="H1057" s="449"/>
      <c r="I1057" s="5"/>
      <c r="J1057" s="5"/>
      <c r="K1057" s="495"/>
      <c r="L1057" s="475"/>
      <c r="M1057" s="11"/>
    </row>
    <row r="1058" spans="3:13" x14ac:dyDescent="0.3">
      <c r="C1058" s="4"/>
      <c r="D1058" s="914"/>
      <c r="E1058" s="15"/>
      <c r="F1058" s="15"/>
      <c r="G1058" s="5"/>
      <c r="H1058" s="449"/>
      <c r="I1058" s="5"/>
      <c r="J1058" s="5"/>
      <c r="K1058" s="495"/>
      <c r="L1058" s="475"/>
      <c r="M1058" s="11"/>
    </row>
    <row r="1059" spans="3:13" x14ac:dyDescent="0.3">
      <c r="C1059" s="4"/>
      <c r="D1059" s="914"/>
      <c r="E1059" s="15"/>
      <c r="F1059" s="15"/>
      <c r="G1059" s="5"/>
      <c r="H1059" s="449"/>
      <c r="I1059" s="5"/>
      <c r="J1059" s="5"/>
      <c r="K1059" s="495"/>
      <c r="L1059" s="475"/>
      <c r="M1059" s="11"/>
    </row>
    <row r="1060" spans="3:13" x14ac:dyDescent="0.3">
      <c r="C1060" s="4"/>
      <c r="D1060" s="914"/>
      <c r="E1060" s="15"/>
      <c r="F1060" s="15"/>
      <c r="G1060" s="5"/>
      <c r="H1060" s="449"/>
      <c r="I1060" s="5"/>
      <c r="J1060" s="5"/>
      <c r="K1060" s="495"/>
      <c r="L1060" s="475"/>
      <c r="M1060" s="11"/>
    </row>
    <row r="1061" spans="3:13" x14ac:dyDescent="0.3">
      <c r="C1061" s="4"/>
      <c r="D1061" s="914"/>
      <c r="E1061" s="15"/>
      <c r="F1061" s="15"/>
      <c r="G1061" s="5"/>
      <c r="H1061" s="449"/>
      <c r="I1061" s="5"/>
      <c r="J1061" s="5"/>
      <c r="K1061" s="495"/>
      <c r="L1061" s="475"/>
      <c r="M1061" s="11"/>
    </row>
    <row r="1062" spans="3:13" x14ac:dyDescent="0.3">
      <c r="C1062" s="4"/>
      <c r="D1062" s="914"/>
      <c r="E1062" s="15"/>
      <c r="F1062" s="15"/>
      <c r="G1062" s="5"/>
      <c r="H1062" s="449"/>
      <c r="I1062" s="5"/>
      <c r="J1062" s="5"/>
      <c r="K1062" s="495"/>
      <c r="L1062" s="475"/>
      <c r="M1062" s="11"/>
    </row>
    <row r="1063" spans="3:13" x14ac:dyDescent="0.3">
      <c r="C1063" s="4"/>
      <c r="D1063" s="914"/>
      <c r="E1063" s="15"/>
      <c r="F1063" s="15"/>
      <c r="G1063" s="5"/>
      <c r="H1063" s="449"/>
      <c r="I1063" s="5"/>
      <c r="J1063" s="5"/>
      <c r="K1063" s="495"/>
      <c r="L1063" s="475"/>
      <c r="M1063" s="11"/>
    </row>
    <row r="1064" spans="3:13" x14ac:dyDescent="0.3">
      <c r="C1064" s="4"/>
      <c r="D1064" s="914"/>
      <c r="E1064" s="15"/>
      <c r="F1064" s="15"/>
      <c r="G1064" s="5"/>
      <c r="H1064" s="449"/>
      <c r="I1064" s="5"/>
      <c r="J1064" s="5"/>
      <c r="K1064" s="495"/>
      <c r="L1064" s="475"/>
      <c r="M1064" s="11"/>
    </row>
    <row r="1065" spans="3:13" x14ac:dyDescent="0.3">
      <c r="C1065" s="4"/>
      <c r="D1065" s="914"/>
      <c r="E1065" s="15"/>
      <c r="F1065" s="15"/>
      <c r="G1065" s="5"/>
      <c r="H1065" s="449"/>
      <c r="I1065" s="5"/>
      <c r="J1065" s="5"/>
      <c r="K1065" s="495"/>
      <c r="L1065" s="475"/>
      <c r="M1065" s="11"/>
    </row>
    <row r="1066" spans="3:13" x14ac:dyDescent="0.3">
      <c r="C1066" s="4"/>
      <c r="D1066" s="914"/>
      <c r="E1066" s="15"/>
      <c r="F1066" s="15"/>
      <c r="G1066" s="5"/>
      <c r="H1066" s="449"/>
      <c r="I1066" s="5"/>
      <c r="J1066" s="5"/>
      <c r="K1066" s="495"/>
      <c r="L1066" s="475"/>
      <c r="M1066" s="11"/>
    </row>
    <row r="1067" spans="3:13" x14ac:dyDescent="0.3">
      <c r="C1067" s="4"/>
      <c r="D1067" s="914"/>
      <c r="E1067" s="15"/>
      <c r="F1067" s="15"/>
      <c r="G1067" s="5"/>
      <c r="H1067" s="449"/>
      <c r="I1067" s="5"/>
      <c r="J1067" s="5"/>
      <c r="K1067" s="495"/>
      <c r="L1067" s="475"/>
      <c r="M1067" s="11"/>
    </row>
    <row r="1068" spans="3:13" x14ac:dyDescent="0.3">
      <c r="C1068" s="4"/>
      <c r="D1068" s="914"/>
      <c r="E1068" s="15"/>
      <c r="F1068" s="15"/>
      <c r="G1068" s="5"/>
      <c r="H1068" s="449"/>
      <c r="I1068" s="5"/>
      <c r="J1068" s="5"/>
      <c r="K1068" s="495"/>
      <c r="L1068" s="475"/>
      <c r="M1068" s="11"/>
    </row>
    <row r="1069" spans="3:13" x14ac:dyDescent="0.3">
      <c r="C1069" s="4"/>
      <c r="D1069" s="914"/>
      <c r="E1069" s="15"/>
      <c r="F1069" s="15"/>
      <c r="G1069" s="5"/>
      <c r="H1069" s="449"/>
      <c r="I1069" s="5"/>
      <c r="J1069" s="5"/>
      <c r="K1069" s="495"/>
      <c r="L1069" s="475"/>
      <c r="M1069" s="11"/>
    </row>
    <row r="1070" spans="3:13" x14ac:dyDescent="0.3">
      <c r="C1070" s="4"/>
      <c r="D1070" s="914"/>
      <c r="E1070" s="15"/>
      <c r="F1070" s="15"/>
      <c r="G1070" s="5"/>
      <c r="H1070" s="449"/>
      <c r="I1070" s="5"/>
      <c r="J1070" s="5"/>
      <c r="K1070" s="495"/>
      <c r="L1070" s="475"/>
      <c r="M1070" s="11"/>
    </row>
    <row r="1071" spans="3:13" x14ac:dyDescent="0.3">
      <c r="C1071" s="4"/>
      <c r="D1071" s="914"/>
      <c r="E1071" s="15"/>
      <c r="F1071" s="15"/>
      <c r="G1071" s="5"/>
      <c r="H1071" s="449"/>
      <c r="I1071" s="5"/>
      <c r="J1071" s="5"/>
      <c r="K1071" s="495"/>
      <c r="L1071" s="475"/>
      <c r="M1071" s="11"/>
    </row>
    <row r="1072" spans="3:13" x14ac:dyDescent="0.3">
      <c r="C1072" s="4"/>
      <c r="D1072" s="914"/>
      <c r="E1072" s="15"/>
      <c r="F1072" s="15"/>
      <c r="G1072" s="5"/>
      <c r="H1072" s="449"/>
      <c r="I1072" s="5"/>
      <c r="J1072" s="5"/>
      <c r="K1072" s="495"/>
      <c r="L1072" s="475"/>
      <c r="M1072" s="11"/>
    </row>
    <row r="1073" spans="3:13" x14ac:dyDescent="0.3">
      <c r="C1073" s="4"/>
      <c r="D1073" s="914"/>
      <c r="E1073" s="15"/>
      <c r="F1073" s="15"/>
      <c r="G1073" s="5"/>
      <c r="H1073" s="449"/>
      <c r="I1073" s="5"/>
      <c r="J1073" s="5"/>
      <c r="K1073" s="495"/>
      <c r="L1073" s="475"/>
      <c r="M1073" s="11"/>
    </row>
    <row r="1074" spans="3:13" x14ac:dyDescent="0.3">
      <c r="C1074" s="4"/>
      <c r="D1074" s="914"/>
      <c r="E1074" s="15"/>
      <c r="F1074" s="15"/>
      <c r="G1074" s="5"/>
      <c r="H1074" s="449"/>
      <c r="I1074" s="5"/>
      <c r="J1074" s="5"/>
      <c r="K1074" s="495"/>
      <c r="L1074" s="475"/>
      <c r="M1074" s="11"/>
    </row>
    <row r="1075" spans="3:13" x14ac:dyDescent="0.3">
      <c r="C1075" s="4"/>
      <c r="D1075" s="914"/>
      <c r="E1075" s="15"/>
      <c r="F1075" s="15"/>
      <c r="G1075" s="5"/>
      <c r="H1075" s="449"/>
      <c r="I1075" s="5"/>
      <c r="J1075" s="5"/>
      <c r="K1075" s="495"/>
      <c r="L1075" s="475"/>
      <c r="M1075" s="11"/>
    </row>
    <row r="1076" spans="3:13" x14ac:dyDescent="0.3">
      <c r="C1076" s="4"/>
      <c r="D1076" s="914"/>
      <c r="E1076" s="15"/>
      <c r="F1076" s="15"/>
      <c r="G1076" s="5"/>
      <c r="H1076" s="449"/>
      <c r="I1076" s="5"/>
      <c r="J1076" s="5"/>
      <c r="K1076" s="495"/>
      <c r="L1076" s="475"/>
      <c r="M1076" s="11"/>
    </row>
    <row r="1077" spans="3:13" x14ac:dyDescent="0.3">
      <c r="C1077" s="4"/>
      <c r="D1077" s="914"/>
      <c r="E1077" s="15"/>
      <c r="F1077" s="15"/>
      <c r="G1077" s="5"/>
      <c r="H1077" s="449"/>
      <c r="I1077" s="5"/>
      <c r="J1077" s="5"/>
      <c r="K1077" s="495"/>
      <c r="L1077" s="475"/>
      <c r="M1077" s="11"/>
    </row>
    <row r="1078" spans="3:13" x14ac:dyDescent="0.3">
      <c r="C1078" s="4"/>
      <c r="D1078" s="914"/>
      <c r="E1078" s="15"/>
      <c r="F1078" s="15"/>
      <c r="G1078" s="5"/>
      <c r="H1078" s="449"/>
      <c r="I1078" s="5"/>
      <c r="J1078" s="5"/>
      <c r="K1078" s="495"/>
      <c r="L1078" s="475"/>
      <c r="M1078" s="11"/>
    </row>
    <row r="1079" spans="3:13" x14ac:dyDescent="0.3">
      <c r="C1079" s="4"/>
      <c r="D1079" s="914"/>
      <c r="E1079" s="15"/>
      <c r="F1079" s="15"/>
      <c r="G1079" s="5"/>
      <c r="H1079" s="449"/>
      <c r="I1079" s="5"/>
      <c r="J1079" s="5"/>
      <c r="K1079" s="495"/>
      <c r="L1079" s="475"/>
      <c r="M1079" s="11"/>
    </row>
    <row r="1080" spans="3:13" x14ac:dyDescent="0.3">
      <c r="C1080" s="4"/>
      <c r="D1080" s="914"/>
      <c r="E1080" s="15"/>
      <c r="F1080" s="15"/>
      <c r="G1080" s="5"/>
      <c r="H1080" s="449"/>
      <c r="I1080" s="5"/>
      <c r="J1080" s="5"/>
      <c r="K1080" s="495"/>
      <c r="L1080" s="475"/>
      <c r="M1080" s="11"/>
    </row>
    <row r="1081" spans="3:13" x14ac:dyDescent="0.3">
      <c r="C1081" s="4"/>
      <c r="D1081" s="914"/>
      <c r="E1081" s="15"/>
      <c r="F1081" s="15"/>
      <c r="G1081" s="5"/>
      <c r="H1081" s="449"/>
      <c r="I1081" s="5"/>
      <c r="J1081" s="5"/>
      <c r="K1081" s="495"/>
      <c r="L1081" s="475"/>
      <c r="M1081" s="11"/>
    </row>
    <row r="1082" spans="3:13" x14ac:dyDescent="0.3">
      <c r="C1082" s="4"/>
      <c r="D1082" s="914"/>
      <c r="E1082" s="15"/>
      <c r="F1082" s="15"/>
      <c r="G1082" s="5"/>
      <c r="H1082" s="449"/>
      <c r="I1082" s="5"/>
      <c r="J1082" s="5"/>
      <c r="K1082" s="495"/>
      <c r="L1082" s="475"/>
      <c r="M1082" s="11"/>
    </row>
    <row r="1083" spans="3:13" x14ac:dyDescent="0.3">
      <c r="C1083" s="4"/>
      <c r="D1083" s="914"/>
      <c r="E1083" s="15"/>
      <c r="F1083" s="15"/>
      <c r="G1083" s="5"/>
      <c r="H1083" s="449"/>
      <c r="I1083" s="5"/>
      <c r="J1083" s="5"/>
      <c r="K1083" s="495"/>
      <c r="L1083" s="475"/>
      <c r="M1083" s="11"/>
    </row>
    <row r="1084" spans="3:13" x14ac:dyDescent="0.3">
      <c r="C1084" s="4"/>
      <c r="D1084" s="914"/>
      <c r="E1084" s="15"/>
      <c r="F1084" s="15"/>
      <c r="G1084" s="5"/>
      <c r="H1084" s="449"/>
      <c r="I1084" s="5"/>
      <c r="J1084" s="5"/>
      <c r="K1084" s="495"/>
      <c r="L1084" s="475"/>
      <c r="M1084" s="11"/>
    </row>
    <row r="1085" spans="3:13" x14ac:dyDescent="0.3">
      <c r="C1085" s="4"/>
      <c r="D1085" s="914"/>
      <c r="E1085" s="15"/>
      <c r="F1085" s="15"/>
      <c r="G1085" s="5"/>
      <c r="H1085" s="449"/>
      <c r="I1085" s="5"/>
      <c r="J1085" s="5"/>
      <c r="K1085" s="495"/>
      <c r="L1085" s="475"/>
      <c r="M1085" s="11"/>
    </row>
    <row r="1086" spans="3:13" x14ac:dyDescent="0.3">
      <c r="C1086" s="4"/>
      <c r="D1086" s="914"/>
      <c r="E1086" s="15"/>
      <c r="F1086" s="15"/>
      <c r="G1086" s="5"/>
      <c r="H1086" s="449"/>
      <c r="I1086" s="5"/>
      <c r="J1086" s="5"/>
      <c r="K1086" s="495"/>
      <c r="L1086" s="475"/>
      <c r="M1086" s="11"/>
    </row>
    <row r="1087" spans="3:13" x14ac:dyDescent="0.3">
      <c r="C1087" s="4"/>
      <c r="D1087" s="914"/>
      <c r="E1087" s="15"/>
      <c r="F1087" s="15"/>
      <c r="G1087" s="5"/>
      <c r="H1087" s="449"/>
      <c r="I1087" s="5"/>
      <c r="J1087" s="5"/>
      <c r="K1087" s="495"/>
      <c r="L1087" s="475"/>
      <c r="M1087" s="11"/>
    </row>
    <row r="1088" spans="3:13" x14ac:dyDescent="0.3">
      <c r="C1088" s="4"/>
      <c r="D1088" s="914"/>
      <c r="E1088" s="15"/>
      <c r="F1088" s="15"/>
      <c r="G1088" s="5"/>
      <c r="H1088" s="449"/>
      <c r="I1088" s="5"/>
      <c r="J1088" s="5"/>
      <c r="K1088" s="495"/>
      <c r="L1088" s="475"/>
      <c r="M1088" s="11"/>
    </row>
    <row r="1089" spans="3:13" x14ac:dyDescent="0.3">
      <c r="C1089" s="4"/>
      <c r="D1089" s="914"/>
      <c r="E1089" s="15"/>
      <c r="F1089" s="15"/>
      <c r="G1089" s="5"/>
      <c r="H1089" s="449"/>
      <c r="I1089" s="5"/>
      <c r="J1089" s="5"/>
      <c r="K1089" s="495"/>
      <c r="L1089" s="475"/>
      <c r="M1089" s="11"/>
    </row>
    <row r="1090" spans="3:13" x14ac:dyDescent="0.3">
      <c r="C1090" s="4"/>
      <c r="D1090" s="914"/>
      <c r="E1090" s="15"/>
      <c r="F1090" s="15"/>
      <c r="G1090" s="5"/>
      <c r="H1090" s="449"/>
      <c r="I1090" s="5"/>
      <c r="J1090" s="5"/>
      <c r="K1090" s="495"/>
      <c r="L1090" s="475"/>
      <c r="M1090" s="11"/>
    </row>
    <row r="1091" spans="3:13" x14ac:dyDescent="0.3">
      <c r="C1091" s="4"/>
      <c r="D1091" s="914"/>
      <c r="E1091" s="15"/>
      <c r="F1091" s="15"/>
      <c r="G1091" s="5"/>
      <c r="H1091" s="449"/>
      <c r="I1091" s="5"/>
      <c r="J1091" s="5"/>
      <c r="K1091" s="495"/>
      <c r="L1091" s="475"/>
      <c r="M1091" s="11"/>
    </row>
    <row r="1092" spans="3:13" x14ac:dyDescent="0.3">
      <c r="C1092" s="4"/>
      <c r="D1092" s="914"/>
      <c r="E1092" s="15"/>
      <c r="F1092" s="15"/>
      <c r="G1092" s="5"/>
      <c r="H1092" s="449"/>
      <c r="I1092" s="5"/>
      <c r="J1092" s="5"/>
      <c r="K1092" s="495"/>
      <c r="L1092" s="475"/>
      <c r="M1092" s="11"/>
    </row>
    <row r="1093" spans="3:13" x14ac:dyDescent="0.3">
      <c r="C1093" s="4"/>
      <c r="D1093" s="914"/>
      <c r="E1093" s="15"/>
      <c r="F1093" s="15"/>
      <c r="G1093" s="5"/>
      <c r="H1093" s="449"/>
      <c r="I1093" s="5"/>
      <c r="J1093" s="5"/>
      <c r="K1093" s="495"/>
      <c r="L1093" s="475"/>
      <c r="M1093" s="11"/>
    </row>
    <row r="1094" spans="3:13" x14ac:dyDescent="0.3">
      <c r="C1094" s="4"/>
      <c r="D1094" s="914"/>
      <c r="E1094" s="15"/>
      <c r="F1094" s="15"/>
      <c r="G1094" s="5"/>
      <c r="H1094" s="449"/>
      <c r="I1094" s="5"/>
      <c r="J1094" s="5"/>
      <c r="K1094" s="495"/>
      <c r="L1094" s="475"/>
      <c r="M1094" s="11"/>
    </row>
    <row r="1095" spans="3:13" x14ac:dyDescent="0.3">
      <c r="C1095" s="4"/>
      <c r="D1095" s="914"/>
      <c r="E1095" s="15"/>
      <c r="F1095" s="15"/>
      <c r="G1095" s="5"/>
      <c r="H1095" s="449"/>
      <c r="I1095" s="5"/>
      <c r="J1095" s="5"/>
      <c r="K1095" s="495"/>
      <c r="L1095" s="475"/>
      <c r="M1095" s="11"/>
    </row>
    <row r="1096" spans="3:13" x14ac:dyDescent="0.3">
      <c r="C1096" s="4"/>
      <c r="D1096" s="914"/>
      <c r="E1096" s="15"/>
      <c r="F1096" s="15"/>
      <c r="G1096" s="5"/>
      <c r="H1096" s="449"/>
      <c r="I1096" s="5"/>
      <c r="J1096" s="5"/>
      <c r="K1096" s="495"/>
      <c r="L1096" s="475"/>
      <c r="M1096" s="11"/>
    </row>
    <row r="1097" spans="3:13" x14ac:dyDescent="0.3">
      <c r="C1097" s="4"/>
      <c r="D1097" s="914"/>
      <c r="E1097" s="15"/>
      <c r="F1097" s="15"/>
      <c r="G1097" s="5"/>
      <c r="H1097" s="449"/>
      <c r="I1097" s="5"/>
      <c r="J1097" s="5"/>
      <c r="K1097" s="495"/>
      <c r="L1097" s="475"/>
      <c r="M1097" s="11"/>
    </row>
    <row r="1098" spans="3:13" x14ac:dyDescent="0.3">
      <c r="C1098" s="4"/>
      <c r="D1098" s="914"/>
      <c r="E1098" s="15"/>
      <c r="F1098" s="15"/>
      <c r="G1098" s="5"/>
      <c r="H1098" s="449"/>
      <c r="I1098" s="5"/>
      <c r="J1098" s="5"/>
      <c r="K1098" s="495"/>
      <c r="L1098" s="475"/>
      <c r="M1098" s="11"/>
    </row>
    <row r="1099" spans="3:13" x14ac:dyDescent="0.3">
      <c r="C1099" s="4"/>
      <c r="D1099" s="914"/>
      <c r="E1099" s="15"/>
      <c r="F1099" s="15"/>
      <c r="G1099" s="5"/>
      <c r="H1099" s="449"/>
      <c r="I1099" s="5"/>
      <c r="J1099" s="5"/>
      <c r="K1099" s="495"/>
      <c r="L1099" s="475"/>
      <c r="M1099" s="11"/>
    </row>
    <row r="1100" spans="3:13" x14ac:dyDescent="0.3">
      <c r="C1100" s="4"/>
      <c r="D1100" s="914"/>
      <c r="E1100" s="15"/>
      <c r="F1100" s="15"/>
      <c r="G1100" s="5"/>
      <c r="H1100" s="449"/>
      <c r="I1100" s="5"/>
      <c r="J1100" s="5"/>
      <c r="K1100" s="495"/>
      <c r="L1100" s="475"/>
      <c r="M1100" s="11"/>
    </row>
    <row r="1101" spans="3:13" x14ac:dyDescent="0.3">
      <c r="C1101" s="4"/>
      <c r="D1101" s="914"/>
      <c r="E1101" s="15"/>
      <c r="F1101" s="15"/>
      <c r="G1101" s="5"/>
      <c r="H1101" s="449"/>
      <c r="I1101" s="5"/>
      <c r="J1101" s="5"/>
      <c r="K1101" s="495"/>
      <c r="L1101" s="475"/>
      <c r="M1101" s="11"/>
    </row>
    <row r="1102" spans="3:13" x14ac:dyDescent="0.3">
      <c r="C1102" s="4"/>
      <c r="D1102" s="914"/>
      <c r="E1102" s="15"/>
      <c r="F1102" s="15"/>
      <c r="G1102" s="5"/>
      <c r="H1102" s="449"/>
      <c r="I1102" s="5"/>
      <c r="J1102" s="5"/>
      <c r="K1102" s="495"/>
      <c r="L1102" s="475"/>
      <c r="M1102" s="11"/>
    </row>
    <row r="1103" spans="3:13" x14ac:dyDescent="0.3">
      <c r="C1103" s="4"/>
      <c r="D1103" s="914"/>
      <c r="E1103" s="15"/>
      <c r="F1103" s="15"/>
      <c r="G1103" s="5"/>
      <c r="H1103" s="449"/>
      <c r="I1103" s="5"/>
      <c r="J1103" s="5"/>
      <c r="K1103" s="495"/>
      <c r="L1103" s="475"/>
      <c r="M1103" s="11"/>
    </row>
    <row r="1104" spans="3:13" x14ac:dyDescent="0.3">
      <c r="C1104" s="4"/>
      <c r="D1104" s="914"/>
      <c r="E1104" s="15"/>
      <c r="F1104" s="15"/>
      <c r="G1104" s="5"/>
      <c r="H1104" s="449"/>
      <c r="I1104" s="5"/>
      <c r="J1104" s="5"/>
      <c r="K1104" s="495"/>
      <c r="L1104" s="475"/>
      <c r="M1104" s="11"/>
    </row>
    <row r="1105" spans="3:13" x14ac:dyDescent="0.3">
      <c r="C1105" s="4"/>
      <c r="D1105" s="914"/>
      <c r="E1105" s="15"/>
      <c r="F1105" s="15"/>
      <c r="G1105" s="5"/>
      <c r="H1105" s="449"/>
      <c r="I1105" s="5"/>
      <c r="J1105" s="5"/>
      <c r="K1105" s="495"/>
      <c r="L1105" s="475"/>
      <c r="M1105" s="11"/>
    </row>
    <row r="1106" spans="3:13" x14ac:dyDescent="0.3">
      <c r="C1106" s="4"/>
      <c r="D1106" s="914"/>
      <c r="E1106" s="15"/>
      <c r="F1106" s="15"/>
      <c r="G1106" s="5"/>
      <c r="H1106" s="449"/>
      <c r="I1106" s="5"/>
      <c r="J1106" s="5"/>
      <c r="K1106" s="495"/>
      <c r="L1106" s="475"/>
      <c r="M1106" s="11"/>
    </row>
    <row r="1107" spans="3:13" x14ac:dyDescent="0.3">
      <c r="C1107" s="4"/>
      <c r="D1107" s="914"/>
      <c r="E1107" s="15"/>
      <c r="F1107" s="15"/>
      <c r="G1107" s="5"/>
      <c r="H1107" s="449"/>
      <c r="I1107" s="5"/>
      <c r="J1107" s="5"/>
      <c r="K1107" s="495"/>
      <c r="L1107" s="475"/>
      <c r="M1107" s="11"/>
    </row>
    <row r="1108" spans="3:13" x14ac:dyDescent="0.3">
      <c r="C1108" s="4"/>
      <c r="D1108" s="914"/>
      <c r="E1108" s="15"/>
      <c r="F1108" s="15"/>
      <c r="G1108" s="5"/>
      <c r="H1108" s="449"/>
      <c r="I1108" s="5"/>
      <c r="J1108" s="5"/>
      <c r="K1108" s="495"/>
      <c r="L1108" s="475"/>
      <c r="M1108" s="11"/>
    </row>
    <row r="1109" spans="3:13" x14ac:dyDescent="0.3">
      <c r="C1109" s="4"/>
      <c r="D1109" s="914"/>
      <c r="E1109" s="15"/>
      <c r="F1109" s="15"/>
      <c r="G1109" s="5"/>
      <c r="H1109" s="449"/>
      <c r="I1109" s="5"/>
      <c r="J1109" s="5"/>
      <c r="K1109" s="495"/>
      <c r="L1109" s="475"/>
      <c r="M1109" s="11"/>
    </row>
    <row r="1110" spans="3:13" x14ac:dyDescent="0.3">
      <c r="C1110" s="4"/>
      <c r="D1110" s="914"/>
      <c r="E1110" s="15"/>
      <c r="F1110" s="15"/>
      <c r="G1110" s="5"/>
      <c r="H1110" s="449"/>
      <c r="I1110" s="5"/>
      <c r="J1110" s="5"/>
      <c r="K1110" s="495"/>
      <c r="L1110" s="475"/>
      <c r="M1110" s="11"/>
    </row>
    <row r="1111" spans="3:13" x14ac:dyDescent="0.3">
      <c r="C1111" s="4"/>
      <c r="D1111" s="914"/>
      <c r="E1111" s="15"/>
      <c r="F1111" s="15"/>
      <c r="G1111" s="5"/>
      <c r="H1111" s="449"/>
      <c r="I1111" s="5"/>
      <c r="J1111" s="5"/>
      <c r="K1111" s="495"/>
      <c r="L1111" s="475"/>
      <c r="M1111" s="11"/>
    </row>
    <row r="1112" spans="3:13" x14ac:dyDescent="0.3">
      <c r="C1112" s="4"/>
      <c r="D1112" s="914"/>
      <c r="E1112" s="15"/>
      <c r="F1112" s="15"/>
      <c r="G1112" s="5"/>
      <c r="H1112" s="449"/>
      <c r="I1112" s="5"/>
      <c r="J1112" s="5"/>
      <c r="K1112" s="495"/>
      <c r="L1112" s="475"/>
      <c r="M1112" s="11"/>
    </row>
    <row r="1113" spans="3:13" x14ac:dyDescent="0.3">
      <c r="C1113" s="4"/>
      <c r="D1113" s="914"/>
      <c r="E1113" s="15"/>
      <c r="F1113" s="15"/>
      <c r="G1113" s="5"/>
      <c r="H1113" s="449"/>
      <c r="I1113" s="5"/>
      <c r="J1113" s="5"/>
      <c r="K1113" s="495"/>
      <c r="L1113" s="475"/>
      <c r="M1113" s="11"/>
    </row>
    <row r="1114" spans="3:13" x14ac:dyDescent="0.3">
      <c r="C1114" s="4"/>
      <c r="D1114" s="914"/>
      <c r="E1114" s="15"/>
      <c r="F1114" s="15"/>
      <c r="G1114" s="5"/>
      <c r="H1114" s="449"/>
      <c r="I1114" s="5"/>
      <c r="J1114" s="5"/>
      <c r="K1114" s="495"/>
      <c r="L1114" s="475"/>
      <c r="M1114" s="11"/>
    </row>
    <row r="1115" spans="3:13" x14ac:dyDescent="0.3">
      <c r="C1115" s="4"/>
      <c r="D1115" s="914"/>
      <c r="E1115" s="15"/>
      <c r="F1115" s="15"/>
      <c r="G1115" s="5"/>
      <c r="H1115" s="449"/>
      <c r="I1115" s="5"/>
      <c r="J1115" s="5"/>
      <c r="K1115" s="495"/>
      <c r="L1115" s="475"/>
      <c r="M1115" s="11"/>
    </row>
    <row r="1116" spans="3:13" x14ac:dyDescent="0.3">
      <c r="C1116" s="4"/>
      <c r="D1116" s="914"/>
      <c r="E1116" s="15"/>
      <c r="F1116" s="15"/>
      <c r="G1116" s="5"/>
      <c r="H1116" s="449"/>
      <c r="I1116" s="5"/>
      <c r="J1116" s="5"/>
      <c r="K1116" s="495"/>
      <c r="L1116" s="475"/>
      <c r="M1116" s="11"/>
    </row>
    <row r="1117" spans="3:13" x14ac:dyDescent="0.3">
      <c r="C1117" s="4"/>
      <c r="D1117" s="914"/>
      <c r="E1117" s="15"/>
      <c r="F1117" s="15"/>
      <c r="G1117" s="5"/>
      <c r="H1117" s="449"/>
      <c r="I1117" s="5"/>
      <c r="J1117" s="5"/>
      <c r="K1117" s="495"/>
      <c r="L1117" s="475"/>
      <c r="M1117" s="11"/>
    </row>
    <row r="1118" spans="3:13" x14ac:dyDescent="0.3">
      <c r="C1118" s="4"/>
      <c r="D1118" s="914"/>
      <c r="E1118" s="15"/>
      <c r="F1118" s="15"/>
      <c r="G1118" s="5"/>
      <c r="H1118" s="449"/>
      <c r="I1118" s="5"/>
      <c r="J1118" s="5"/>
      <c r="K1118" s="495"/>
      <c r="L1118" s="475"/>
      <c r="M1118" s="11"/>
    </row>
    <row r="1119" spans="3:13" x14ac:dyDescent="0.3">
      <c r="C1119" s="4"/>
      <c r="D1119" s="914"/>
      <c r="E1119" s="15"/>
      <c r="F1119" s="15"/>
      <c r="G1119" s="5"/>
      <c r="H1119" s="449"/>
      <c r="I1119" s="5"/>
      <c r="J1119" s="5"/>
      <c r="K1119" s="495"/>
      <c r="L1119" s="475"/>
      <c r="M1119" s="11"/>
    </row>
    <row r="1120" spans="3:13" x14ac:dyDescent="0.3">
      <c r="C1120" s="4"/>
      <c r="D1120" s="914"/>
      <c r="E1120" s="15"/>
      <c r="F1120" s="15"/>
      <c r="G1120" s="5"/>
      <c r="H1120" s="449"/>
      <c r="I1120" s="5"/>
      <c r="J1120" s="5"/>
      <c r="K1120" s="495"/>
      <c r="L1120" s="475"/>
      <c r="M1120" s="11"/>
    </row>
    <row r="1121" spans="3:13" x14ac:dyDescent="0.3">
      <c r="C1121" s="4"/>
      <c r="D1121" s="914"/>
      <c r="E1121" s="15"/>
      <c r="F1121" s="15"/>
      <c r="G1121" s="5"/>
      <c r="H1121" s="449"/>
      <c r="I1121" s="5"/>
      <c r="J1121" s="5"/>
      <c r="K1121" s="495"/>
      <c r="L1121" s="475"/>
      <c r="M1121" s="11"/>
    </row>
    <row r="1122" spans="3:13" x14ac:dyDescent="0.3">
      <c r="C1122" s="4"/>
      <c r="D1122" s="914"/>
      <c r="E1122" s="15"/>
      <c r="F1122" s="15"/>
      <c r="G1122" s="5"/>
      <c r="H1122" s="449"/>
      <c r="I1122" s="5"/>
      <c r="J1122" s="5"/>
      <c r="K1122" s="495"/>
      <c r="L1122" s="475"/>
      <c r="M1122" s="11"/>
    </row>
    <row r="1123" spans="3:13" x14ac:dyDescent="0.3">
      <c r="C1123" s="4"/>
      <c r="D1123" s="914"/>
      <c r="E1123" s="15"/>
      <c r="F1123" s="15"/>
      <c r="G1123" s="5"/>
      <c r="H1123" s="449"/>
      <c r="I1123" s="5"/>
      <c r="J1123" s="5"/>
      <c r="K1123" s="495"/>
      <c r="L1123" s="475"/>
      <c r="M1123" s="11"/>
    </row>
    <row r="1124" spans="3:13" x14ac:dyDescent="0.3">
      <c r="C1124" s="4"/>
      <c r="D1124" s="914"/>
      <c r="E1124" s="15"/>
      <c r="F1124" s="15"/>
      <c r="G1124" s="5"/>
      <c r="H1124" s="449"/>
      <c r="I1124" s="5"/>
      <c r="J1124" s="5"/>
      <c r="K1124" s="495"/>
      <c r="L1124" s="475"/>
      <c r="M1124" s="11"/>
    </row>
    <row r="1125" spans="3:13" x14ac:dyDescent="0.3">
      <c r="C1125" s="4"/>
      <c r="D1125" s="914"/>
      <c r="E1125" s="15"/>
      <c r="F1125" s="15"/>
      <c r="G1125" s="5"/>
      <c r="H1125" s="449"/>
      <c r="I1125" s="5"/>
      <c r="J1125" s="5"/>
      <c r="K1125" s="495"/>
      <c r="L1125" s="475"/>
      <c r="M1125" s="11"/>
    </row>
    <row r="1126" spans="3:13" x14ac:dyDescent="0.3">
      <c r="C1126" s="4"/>
      <c r="D1126" s="914"/>
      <c r="E1126" s="15"/>
      <c r="F1126" s="15"/>
      <c r="G1126" s="5"/>
      <c r="H1126" s="449"/>
      <c r="I1126" s="5"/>
      <c r="J1126" s="5"/>
      <c r="K1126" s="495"/>
      <c r="L1126" s="475"/>
      <c r="M1126" s="11"/>
    </row>
    <row r="1127" spans="3:13" x14ac:dyDescent="0.3">
      <c r="C1127" s="4"/>
      <c r="D1127" s="914"/>
      <c r="E1127" s="15"/>
      <c r="F1127" s="15"/>
      <c r="G1127" s="5"/>
      <c r="H1127" s="449"/>
      <c r="I1127" s="5"/>
      <c r="J1127" s="5"/>
      <c r="K1127" s="495"/>
      <c r="L1127" s="475"/>
      <c r="M1127" s="11"/>
    </row>
    <row r="1128" spans="3:13" x14ac:dyDescent="0.3">
      <c r="C1128" s="4"/>
      <c r="D1128" s="914"/>
      <c r="E1128" s="15"/>
      <c r="F1128" s="15"/>
      <c r="G1128" s="5"/>
      <c r="H1128" s="449"/>
      <c r="I1128" s="5"/>
      <c r="J1128" s="5"/>
      <c r="K1128" s="495"/>
      <c r="L1128" s="475"/>
      <c r="M1128" s="11"/>
    </row>
    <row r="1129" spans="3:13" x14ac:dyDescent="0.3">
      <c r="C1129" s="4"/>
      <c r="D1129" s="914"/>
      <c r="E1129" s="15"/>
      <c r="F1129" s="15"/>
      <c r="G1129" s="5"/>
      <c r="H1129" s="449"/>
      <c r="I1129" s="5"/>
      <c r="J1129" s="5"/>
      <c r="K1129" s="495"/>
      <c r="L1129" s="475"/>
      <c r="M1129" s="11"/>
    </row>
    <row r="1130" spans="3:13" x14ac:dyDescent="0.3">
      <c r="C1130" s="4"/>
      <c r="D1130" s="914"/>
      <c r="E1130" s="15"/>
      <c r="F1130" s="15"/>
      <c r="G1130" s="5"/>
      <c r="H1130" s="449"/>
      <c r="I1130" s="5"/>
      <c r="J1130" s="5"/>
      <c r="K1130" s="495"/>
      <c r="L1130" s="475"/>
      <c r="M1130" s="11"/>
    </row>
    <row r="1131" spans="3:13" x14ac:dyDescent="0.3">
      <c r="C1131" s="4"/>
      <c r="D1131" s="914"/>
      <c r="E1131" s="15"/>
      <c r="F1131" s="15"/>
      <c r="G1131" s="5"/>
      <c r="H1131" s="449"/>
      <c r="I1131" s="5"/>
      <c r="J1131" s="5"/>
      <c r="K1131" s="495"/>
      <c r="L1131" s="475"/>
      <c r="M1131" s="11"/>
    </row>
    <row r="1132" spans="3:13" x14ac:dyDescent="0.3">
      <c r="C1132" s="4"/>
      <c r="D1132" s="914"/>
      <c r="E1132" s="15"/>
      <c r="F1132" s="15"/>
      <c r="G1132" s="5"/>
      <c r="H1132" s="449"/>
      <c r="I1132" s="5"/>
      <c r="J1132" s="5"/>
      <c r="K1132" s="495"/>
      <c r="L1132" s="475"/>
      <c r="M1132" s="11"/>
    </row>
    <row r="1133" spans="3:13" x14ac:dyDescent="0.3">
      <c r="C1133" s="4"/>
      <c r="D1133" s="914"/>
      <c r="E1133" s="15"/>
      <c r="F1133" s="15"/>
      <c r="G1133" s="5"/>
      <c r="H1133" s="449"/>
      <c r="I1133" s="5"/>
      <c r="J1133" s="5"/>
      <c r="K1133" s="495"/>
      <c r="L1133" s="475"/>
      <c r="M1133" s="11"/>
    </row>
    <row r="1134" spans="3:13" x14ac:dyDescent="0.3">
      <c r="C1134" s="4"/>
      <c r="D1134" s="914"/>
      <c r="E1134" s="15"/>
      <c r="F1134" s="15"/>
      <c r="G1134" s="5"/>
      <c r="H1134" s="449"/>
      <c r="I1134" s="5"/>
      <c r="J1134" s="5"/>
      <c r="K1134" s="495"/>
      <c r="L1134" s="475"/>
      <c r="M1134" s="11"/>
    </row>
    <row r="1135" spans="3:13" x14ac:dyDescent="0.3">
      <c r="C1135" s="4"/>
      <c r="D1135" s="914"/>
      <c r="E1135" s="15"/>
      <c r="F1135" s="15"/>
      <c r="G1135" s="5"/>
      <c r="H1135" s="449"/>
      <c r="I1135" s="5"/>
      <c r="J1135" s="5"/>
      <c r="K1135" s="495"/>
      <c r="L1135" s="475"/>
      <c r="M1135" s="11"/>
    </row>
    <row r="1136" spans="3:13" x14ac:dyDescent="0.3">
      <c r="C1136" s="4"/>
      <c r="D1136" s="914"/>
      <c r="E1136" s="15"/>
      <c r="F1136" s="15"/>
      <c r="G1136" s="5"/>
      <c r="H1136" s="449"/>
      <c r="I1136" s="5"/>
      <c r="J1136" s="5"/>
      <c r="K1136" s="495"/>
      <c r="L1136" s="475"/>
      <c r="M1136" s="11"/>
    </row>
    <row r="1137" spans="3:13" x14ac:dyDescent="0.3">
      <c r="C1137" s="4"/>
      <c r="D1137" s="914"/>
      <c r="E1137" s="15"/>
      <c r="F1137" s="15"/>
      <c r="G1137" s="5"/>
      <c r="H1137" s="449"/>
      <c r="I1137" s="5"/>
      <c r="J1137" s="5"/>
      <c r="K1137" s="495"/>
      <c r="L1137" s="475"/>
      <c r="M1137" s="11"/>
    </row>
    <row r="1138" spans="3:13" x14ac:dyDescent="0.3">
      <c r="C1138" s="4"/>
      <c r="D1138" s="914"/>
      <c r="E1138" s="15"/>
      <c r="F1138" s="15"/>
      <c r="G1138" s="5"/>
      <c r="H1138" s="449"/>
      <c r="I1138" s="5"/>
      <c r="J1138" s="5"/>
      <c r="K1138" s="495"/>
      <c r="L1138" s="475"/>
      <c r="M1138" s="11"/>
    </row>
    <row r="1139" spans="3:13" x14ac:dyDescent="0.3">
      <c r="C1139" s="4"/>
      <c r="D1139" s="914"/>
      <c r="E1139" s="15"/>
      <c r="F1139" s="15"/>
      <c r="G1139" s="5"/>
      <c r="H1139" s="449"/>
      <c r="I1139" s="5"/>
      <c r="J1139" s="5"/>
      <c r="K1139" s="495"/>
      <c r="L1139" s="475"/>
      <c r="M1139" s="11"/>
    </row>
    <row r="1140" spans="3:13" x14ac:dyDescent="0.3">
      <c r="C1140" s="4"/>
      <c r="D1140" s="914"/>
      <c r="E1140" s="15"/>
      <c r="F1140" s="15"/>
      <c r="G1140" s="5"/>
      <c r="H1140" s="449"/>
      <c r="I1140" s="5"/>
      <c r="J1140" s="5"/>
      <c r="K1140" s="495"/>
      <c r="L1140" s="475"/>
      <c r="M1140" s="11"/>
    </row>
    <row r="1141" spans="3:13" x14ac:dyDescent="0.3">
      <c r="C1141" s="4"/>
      <c r="D1141" s="914"/>
      <c r="E1141" s="15"/>
      <c r="F1141" s="15"/>
      <c r="G1141" s="5"/>
      <c r="H1141" s="449"/>
      <c r="I1141" s="5"/>
      <c r="J1141" s="5"/>
      <c r="K1141" s="495"/>
      <c r="L1141" s="475"/>
      <c r="M1141" s="11"/>
    </row>
    <row r="1142" spans="3:13" x14ac:dyDescent="0.3">
      <c r="C1142" s="4"/>
      <c r="D1142" s="914"/>
      <c r="E1142" s="15"/>
      <c r="F1142" s="15"/>
      <c r="G1142" s="5"/>
      <c r="H1142" s="449"/>
      <c r="I1142" s="5"/>
      <c r="J1142" s="5"/>
      <c r="K1142" s="495"/>
      <c r="L1142" s="475"/>
      <c r="M1142" s="11"/>
    </row>
    <row r="1143" spans="3:13" x14ac:dyDescent="0.3">
      <c r="C1143" s="4"/>
      <c r="D1143" s="914"/>
      <c r="E1143" s="15"/>
      <c r="F1143" s="15"/>
      <c r="G1143" s="5"/>
      <c r="H1143" s="449"/>
      <c r="I1143" s="5"/>
      <c r="J1143" s="5"/>
      <c r="K1143" s="495"/>
      <c r="L1143" s="475"/>
      <c r="M1143" s="11"/>
    </row>
    <row r="1144" spans="3:13" x14ac:dyDescent="0.3">
      <c r="C1144" s="4"/>
      <c r="D1144" s="914"/>
      <c r="E1144" s="15"/>
      <c r="F1144" s="15"/>
      <c r="G1144" s="5"/>
      <c r="H1144" s="449"/>
      <c r="I1144" s="5"/>
      <c r="J1144" s="5"/>
      <c r="K1144" s="495"/>
      <c r="L1144" s="475"/>
      <c r="M1144" s="11"/>
    </row>
    <row r="1145" spans="3:13" x14ac:dyDescent="0.3">
      <c r="C1145" s="4"/>
      <c r="D1145" s="914"/>
      <c r="E1145" s="15"/>
      <c r="F1145" s="15"/>
      <c r="G1145" s="5"/>
      <c r="H1145" s="449"/>
      <c r="I1145" s="5"/>
      <c r="J1145" s="5"/>
      <c r="K1145" s="495"/>
      <c r="L1145" s="475"/>
      <c r="M1145" s="11"/>
    </row>
    <row r="1146" spans="3:13" x14ac:dyDescent="0.3">
      <c r="C1146" s="4"/>
      <c r="D1146" s="914"/>
      <c r="E1146" s="15"/>
      <c r="F1146" s="15"/>
      <c r="G1146" s="5"/>
      <c r="H1146" s="449"/>
      <c r="I1146" s="5"/>
      <c r="J1146" s="5"/>
      <c r="K1146" s="495"/>
      <c r="L1146" s="475"/>
      <c r="M1146" s="11"/>
    </row>
    <row r="1147" spans="3:13" x14ac:dyDescent="0.3">
      <c r="C1147" s="4"/>
      <c r="D1147" s="914"/>
      <c r="E1147" s="15"/>
      <c r="F1147" s="15"/>
      <c r="G1147" s="5"/>
      <c r="H1147" s="449"/>
      <c r="I1147" s="5"/>
      <c r="J1147" s="5"/>
      <c r="K1147" s="495"/>
      <c r="L1147" s="475"/>
      <c r="M1147" s="11"/>
    </row>
    <row r="1148" spans="3:13" x14ac:dyDescent="0.3">
      <c r="C1148" s="4"/>
      <c r="D1148" s="914"/>
      <c r="E1148" s="15"/>
      <c r="F1148" s="15"/>
      <c r="G1148" s="5"/>
      <c r="H1148" s="449"/>
      <c r="I1148" s="5"/>
      <c r="J1148" s="5"/>
      <c r="K1148" s="495"/>
      <c r="L1148" s="475"/>
      <c r="M1148" s="11"/>
    </row>
    <row r="1149" spans="3:13" x14ac:dyDescent="0.3">
      <c r="C1149" s="4"/>
      <c r="D1149" s="914"/>
      <c r="E1149" s="15"/>
      <c r="F1149" s="15"/>
      <c r="G1149" s="5"/>
      <c r="H1149" s="449"/>
      <c r="I1149" s="5"/>
      <c r="J1149" s="5"/>
      <c r="K1149" s="495"/>
      <c r="L1149" s="475"/>
      <c r="M1149" s="11"/>
    </row>
    <row r="1150" spans="3:13" x14ac:dyDescent="0.3">
      <c r="C1150" s="4"/>
      <c r="D1150" s="914"/>
      <c r="E1150" s="15"/>
      <c r="F1150" s="15"/>
      <c r="G1150" s="5"/>
      <c r="H1150" s="449"/>
      <c r="I1150" s="5"/>
      <c r="J1150" s="5"/>
      <c r="K1150" s="495"/>
      <c r="L1150" s="475"/>
      <c r="M1150" s="11"/>
    </row>
    <row r="1151" spans="3:13" x14ac:dyDescent="0.3">
      <c r="C1151" s="4"/>
      <c r="D1151" s="914"/>
      <c r="E1151" s="15"/>
      <c r="F1151" s="15"/>
      <c r="G1151" s="5"/>
      <c r="H1151" s="449"/>
      <c r="I1151" s="5"/>
      <c r="J1151" s="5"/>
      <c r="K1151" s="495"/>
      <c r="L1151" s="475"/>
      <c r="M1151" s="11"/>
    </row>
    <row r="1152" spans="3:13" x14ac:dyDescent="0.3">
      <c r="C1152" s="4"/>
      <c r="D1152" s="914"/>
      <c r="E1152" s="15"/>
      <c r="F1152" s="15"/>
      <c r="G1152" s="5"/>
      <c r="H1152" s="449"/>
      <c r="I1152" s="5"/>
      <c r="J1152" s="5"/>
      <c r="K1152" s="495"/>
      <c r="L1152" s="475"/>
      <c r="M1152" s="11"/>
    </row>
    <row r="1153" spans="3:13" x14ac:dyDescent="0.3">
      <c r="C1153" s="4"/>
      <c r="D1153" s="914"/>
      <c r="E1153" s="15"/>
      <c r="F1153" s="15"/>
      <c r="G1153" s="5"/>
      <c r="H1153" s="449"/>
      <c r="I1153" s="5"/>
      <c r="J1153" s="5"/>
      <c r="K1153" s="495"/>
      <c r="L1153" s="475"/>
      <c r="M1153" s="11"/>
    </row>
    <row r="1154" spans="3:13" x14ac:dyDescent="0.3">
      <c r="C1154" s="4"/>
      <c r="D1154" s="914"/>
      <c r="E1154" s="15"/>
      <c r="F1154" s="15"/>
      <c r="G1154" s="5"/>
      <c r="H1154" s="449"/>
      <c r="I1154" s="5"/>
      <c r="J1154" s="5"/>
      <c r="K1154" s="495"/>
      <c r="L1154" s="475"/>
      <c r="M1154" s="11"/>
    </row>
    <row r="1155" spans="3:13" x14ac:dyDescent="0.3">
      <c r="C1155" s="4"/>
      <c r="D1155" s="914"/>
      <c r="E1155" s="15"/>
      <c r="F1155" s="15"/>
      <c r="G1155" s="5"/>
      <c r="H1155" s="449"/>
      <c r="I1155" s="5"/>
      <c r="J1155" s="5"/>
      <c r="K1155" s="495"/>
      <c r="L1155" s="475"/>
      <c r="M1155" s="11"/>
    </row>
    <row r="1156" spans="3:13" x14ac:dyDescent="0.3">
      <c r="C1156" s="4"/>
      <c r="D1156" s="914"/>
      <c r="E1156" s="15"/>
      <c r="F1156" s="15"/>
      <c r="G1156" s="5"/>
      <c r="H1156" s="449"/>
      <c r="I1156" s="5"/>
      <c r="J1156" s="5"/>
      <c r="K1156" s="495"/>
      <c r="L1156" s="475"/>
      <c r="M1156" s="11"/>
    </row>
    <row r="1157" spans="3:13" x14ac:dyDescent="0.3">
      <c r="C1157" s="4"/>
      <c r="D1157" s="914"/>
      <c r="E1157" s="15"/>
      <c r="F1157" s="15"/>
      <c r="G1157" s="5"/>
      <c r="H1157" s="449"/>
      <c r="I1157" s="5"/>
      <c r="J1157" s="5"/>
      <c r="K1157" s="495"/>
      <c r="L1157" s="475"/>
      <c r="M1157" s="11"/>
    </row>
    <row r="1158" spans="3:13" x14ac:dyDescent="0.3">
      <c r="C1158" s="4"/>
      <c r="D1158" s="914"/>
      <c r="E1158" s="15"/>
      <c r="F1158" s="15"/>
      <c r="G1158" s="5"/>
      <c r="H1158" s="449"/>
      <c r="I1158" s="5"/>
      <c r="J1158" s="5"/>
      <c r="K1158" s="495"/>
      <c r="L1158" s="475"/>
      <c r="M1158" s="11"/>
    </row>
    <row r="1159" spans="3:13" x14ac:dyDescent="0.3">
      <c r="C1159" s="4"/>
      <c r="D1159" s="914"/>
      <c r="E1159" s="15"/>
      <c r="F1159" s="15"/>
      <c r="G1159" s="5"/>
      <c r="H1159" s="449"/>
      <c r="I1159" s="5"/>
      <c r="J1159" s="5"/>
      <c r="K1159" s="495"/>
      <c r="L1159" s="475"/>
      <c r="M1159" s="11"/>
    </row>
    <row r="1160" spans="3:13" x14ac:dyDescent="0.3">
      <c r="C1160" s="4"/>
      <c r="D1160" s="914"/>
      <c r="E1160" s="15"/>
      <c r="F1160" s="15"/>
      <c r="G1160" s="5"/>
      <c r="H1160" s="449"/>
      <c r="I1160" s="5"/>
      <c r="J1160" s="5"/>
      <c r="K1160" s="495"/>
      <c r="L1160" s="475"/>
      <c r="M1160" s="11"/>
    </row>
    <row r="1161" spans="3:13" x14ac:dyDescent="0.3">
      <c r="C1161" s="4"/>
      <c r="D1161" s="914"/>
      <c r="E1161" s="15"/>
      <c r="F1161" s="15"/>
      <c r="G1161" s="5"/>
      <c r="H1161" s="449"/>
      <c r="I1161" s="5"/>
      <c r="J1161" s="5"/>
      <c r="K1161" s="495"/>
      <c r="L1161" s="475"/>
      <c r="M1161" s="11"/>
    </row>
    <row r="1162" spans="3:13" x14ac:dyDescent="0.3">
      <c r="C1162" s="4"/>
      <c r="D1162" s="914"/>
      <c r="E1162" s="15"/>
      <c r="F1162" s="15"/>
      <c r="G1162" s="5"/>
      <c r="H1162" s="449"/>
      <c r="I1162" s="5"/>
      <c r="J1162" s="5"/>
      <c r="K1162" s="495"/>
      <c r="L1162" s="475"/>
      <c r="M1162" s="11"/>
    </row>
    <row r="1163" spans="3:13" x14ac:dyDescent="0.3">
      <c r="C1163" s="4"/>
      <c r="D1163" s="914"/>
      <c r="E1163" s="15"/>
      <c r="F1163" s="15"/>
      <c r="G1163" s="5"/>
      <c r="H1163" s="449"/>
      <c r="I1163" s="5"/>
      <c r="J1163" s="5"/>
      <c r="K1163" s="495"/>
      <c r="L1163" s="475"/>
      <c r="M1163" s="11"/>
    </row>
    <row r="1164" spans="3:13" x14ac:dyDescent="0.3">
      <c r="C1164" s="4"/>
      <c r="D1164" s="914"/>
      <c r="E1164" s="15"/>
      <c r="F1164" s="15"/>
      <c r="G1164" s="5"/>
      <c r="H1164" s="449"/>
      <c r="I1164" s="5"/>
      <c r="J1164" s="5"/>
      <c r="K1164" s="495"/>
      <c r="L1164" s="475"/>
      <c r="M1164" s="11"/>
    </row>
    <row r="1165" spans="3:13" x14ac:dyDescent="0.3">
      <c r="C1165" s="4"/>
      <c r="D1165" s="914"/>
      <c r="E1165" s="15"/>
      <c r="F1165" s="15"/>
      <c r="G1165" s="5"/>
      <c r="H1165" s="449"/>
      <c r="I1165" s="5"/>
      <c r="J1165" s="5"/>
      <c r="K1165" s="495"/>
      <c r="L1165" s="475"/>
      <c r="M1165" s="11"/>
    </row>
    <row r="1166" spans="3:13" x14ac:dyDescent="0.3">
      <c r="C1166" s="4"/>
      <c r="D1166" s="914"/>
      <c r="E1166" s="15"/>
      <c r="F1166" s="15"/>
      <c r="G1166" s="5"/>
      <c r="H1166" s="449"/>
      <c r="I1166" s="5"/>
      <c r="J1166" s="5"/>
      <c r="K1166" s="495"/>
      <c r="L1166" s="475"/>
      <c r="M1166" s="11"/>
    </row>
    <row r="1167" spans="3:13" x14ac:dyDescent="0.3">
      <c r="C1167" s="4"/>
      <c r="D1167" s="914"/>
      <c r="E1167" s="15"/>
      <c r="F1167" s="15"/>
      <c r="G1167" s="5"/>
      <c r="H1167" s="449"/>
      <c r="I1167" s="5"/>
      <c r="J1167" s="5"/>
      <c r="K1167" s="495"/>
      <c r="L1167" s="475"/>
      <c r="M1167" s="11"/>
    </row>
    <row r="1168" spans="3:13" x14ac:dyDescent="0.3">
      <c r="C1168" s="4"/>
      <c r="D1168" s="914"/>
      <c r="E1168" s="15"/>
      <c r="F1168" s="15"/>
      <c r="G1168" s="5"/>
      <c r="H1168" s="449"/>
      <c r="I1168" s="5"/>
      <c r="J1168" s="5"/>
      <c r="K1168" s="495"/>
      <c r="L1168" s="475"/>
      <c r="M1168" s="11"/>
    </row>
    <row r="1169" spans="3:13" x14ac:dyDescent="0.3">
      <c r="C1169" s="4"/>
      <c r="D1169" s="914"/>
      <c r="E1169" s="15"/>
      <c r="F1169" s="15"/>
      <c r="G1169" s="5"/>
      <c r="H1169" s="449"/>
      <c r="I1169" s="5"/>
      <c r="J1169" s="5"/>
      <c r="K1169" s="495"/>
      <c r="L1169" s="475"/>
      <c r="M1169" s="11"/>
    </row>
    <row r="1170" spans="3:13" x14ac:dyDescent="0.3">
      <c r="C1170" s="4"/>
      <c r="D1170" s="914"/>
      <c r="E1170" s="15"/>
      <c r="F1170" s="15"/>
      <c r="G1170" s="5"/>
      <c r="H1170" s="449"/>
      <c r="I1170" s="5"/>
      <c r="J1170" s="5"/>
      <c r="K1170" s="495"/>
      <c r="L1170" s="475"/>
      <c r="M1170" s="11"/>
    </row>
    <row r="1171" spans="3:13" x14ac:dyDescent="0.3">
      <c r="C1171" s="4"/>
      <c r="D1171" s="914"/>
      <c r="E1171" s="15"/>
      <c r="F1171" s="15"/>
      <c r="G1171" s="5"/>
      <c r="H1171" s="449"/>
      <c r="I1171" s="5"/>
      <c r="J1171" s="5"/>
      <c r="K1171" s="495"/>
      <c r="L1171" s="475"/>
      <c r="M1171" s="11"/>
    </row>
    <row r="1172" spans="3:13" x14ac:dyDescent="0.3">
      <c r="C1172" s="4"/>
      <c r="D1172" s="914"/>
      <c r="E1172" s="15"/>
      <c r="F1172" s="15"/>
      <c r="G1172" s="5"/>
      <c r="H1172" s="449"/>
      <c r="I1172" s="5"/>
      <c r="J1172" s="5"/>
      <c r="K1172" s="495"/>
      <c r="L1172" s="475"/>
      <c r="M1172" s="11"/>
    </row>
    <row r="1173" spans="3:13" x14ac:dyDescent="0.3">
      <c r="C1173" s="4"/>
      <c r="D1173" s="914"/>
      <c r="E1173" s="15"/>
      <c r="F1173" s="15"/>
      <c r="G1173" s="5"/>
      <c r="H1173" s="449"/>
      <c r="I1173" s="5"/>
      <c r="J1173" s="5"/>
      <c r="K1173" s="495"/>
      <c r="L1173" s="475"/>
      <c r="M1173" s="11"/>
    </row>
    <row r="1174" spans="3:13" x14ac:dyDescent="0.3">
      <c r="C1174" s="4"/>
      <c r="D1174" s="914"/>
      <c r="E1174" s="15"/>
      <c r="F1174" s="15"/>
      <c r="G1174" s="5"/>
      <c r="H1174" s="449"/>
      <c r="I1174" s="5"/>
      <c r="J1174" s="5"/>
      <c r="K1174" s="495"/>
      <c r="L1174" s="475"/>
      <c r="M1174" s="11"/>
    </row>
    <row r="1175" spans="3:13" x14ac:dyDescent="0.3">
      <c r="C1175" s="4"/>
      <c r="D1175" s="914"/>
      <c r="E1175" s="15"/>
      <c r="F1175" s="15"/>
      <c r="G1175" s="5"/>
      <c r="H1175" s="449"/>
      <c r="I1175" s="5"/>
      <c r="J1175" s="5"/>
      <c r="K1175" s="495"/>
      <c r="L1175" s="475"/>
      <c r="M1175" s="11"/>
    </row>
    <row r="1176" spans="3:13" x14ac:dyDescent="0.3">
      <c r="C1176" s="4"/>
      <c r="D1176" s="914"/>
      <c r="E1176" s="15"/>
      <c r="F1176" s="15"/>
      <c r="G1176" s="5"/>
      <c r="H1176" s="449"/>
      <c r="I1176" s="5"/>
      <c r="J1176" s="5"/>
      <c r="K1176" s="495"/>
      <c r="L1176" s="475"/>
      <c r="M1176" s="11"/>
    </row>
    <row r="1177" spans="3:13" x14ac:dyDescent="0.3">
      <c r="C1177" s="4"/>
      <c r="D1177" s="914"/>
      <c r="E1177" s="15"/>
      <c r="F1177" s="15"/>
      <c r="G1177" s="5"/>
      <c r="H1177" s="449"/>
      <c r="I1177" s="5"/>
      <c r="J1177" s="5"/>
      <c r="K1177" s="495"/>
      <c r="L1177" s="475"/>
      <c r="M1177" s="11"/>
    </row>
    <row r="1178" spans="3:13" x14ac:dyDescent="0.3">
      <c r="C1178" s="4"/>
      <c r="D1178" s="914"/>
      <c r="E1178" s="15"/>
      <c r="F1178" s="15"/>
      <c r="G1178" s="5"/>
      <c r="H1178" s="449"/>
      <c r="I1178" s="5"/>
      <c r="J1178" s="5"/>
      <c r="K1178" s="495"/>
      <c r="L1178" s="475"/>
      <c r="M1178" s="11"/>
    </row>
    <row r="1179" spans="3:13" x14ac:dyDescent="0.3">
      <c r="C1179" s="4"/>
      <c r="D1179" s="914"/>
      <c r="E1179" s="15"/>
      <c r="F1179" s="15"/>
      <c r="G1179" s="5"/>
      <c r="H1179" s="449"/>
      <c r="I1179" s="5"/>
      <c r="J1179" s="5"/>
      <c r="K1179" s="495"/>
      <c r="L1179" s="475"/>
      <c r="M1179" s="11"/>
    </row>
    <row r="1180" spans="3:13" x14ac:dyDescent="0.3">
      <c r="C1180" s="4"/>
      <c r="D1180" s="914"/>
      <c r="E1180" s="15"/>
      <c r="F1180" s="15"/>
      <c r="G1180" s="5"/>
      <c r="H1180" s="449"/>
      <c r="I1180" s="5"/>
      <c r="J1180" s="5"/>
      <c r="K1180" s="495"/>
      <c r="L1180" s="475"/>
      <c r="M1180" s="11"/>
    </row>
    <row r="1181" spans="3:13" x14ac:dyDescent="0.3">
      <c r="C1181" s="4"/>
      <c r="D1181" s="914"/>
      <c r="E1181" s="15"/>
      <c r="F1181" s="15"/>
      <c r="G1181" s="5"/>
      <c r="H1181" s="449"/>
      <c r="I1181" s="5"/>
      <c r="J1181" s="5"/>
      <c r="K1181" s="495"/>
      <c r="L1181" s="475"/>
      <c r="M1181" s="11"/>
    </row>
    <row r="1182" spans="3:13" x14ac:dyDescent="0.3">
      <c r="C1182" s="4"/>
      <c r="D1182" s="914"/>
      <c r="E1182" s="15"/>
      <c r="F1182" s="15"/>
      <c r="G1182" s="5"/>
      <c r="H1182" s="449"/>
      <c r="I1182" s="5"/>
      <c r="J1182" s="5"/>
      <c r="K1182" s="495"/>
      <c r="L1182" s="475"/>
      <c r="M1182" s="11"/>
    </row>
    <row r="1183" spans="3:13" x14ac:dyDescent="0.3">
      <c r="C1183" s="4"/>
      <c r="D1183" s="914"/>
      <c r="E1183" s="15"/>
      <c r="F1183" s="15"/>
      <c r="G1183" s="5"/>
      <c r="H1183" s="449"/>
      <c r="I1183" s="5"/>
      <c r="J1183" s="5"/>
      <c r="K1183" s="495"/>
      <c r="L1183" s="475"/>
      <c r="M1183" s="11"/>
    </row>
    <row r="1184" spans="3:13" x14ac:dyDescent="0.3">
      <c r="C1184" s="4"/>
      <c r="D1184" s="914"/>
      <c r="E1184" s="15"/>
      <c r="F1184" s="15"/>
      <c r="G1184" s="5"/>
      <c r="H1184" s="449"/>
      <c r="I1184" s="5"/>
      <c r="J1184" s="5"/>
      <c r="K1184" s="495"/>
      <c r="L1184" s="475"/>
      <c r="M1184" s="11"/>
    </row>
    <row r="1185" spans="3:13" x14ac:dyDescent="0.3">
      <c r="C1185" s="4"/>
      <c r="D1185" s="914"/>
      <c r="E1185" s="15"/>
      <c r="F1185" s="15"/>
      <c r="G1185" s="5"/>
      <c r="H1185" s="449"/>
      <c r="I1185" s="5"/>
      <c r="J1185" s="5"/>
      <c r="K1185" s="495"/>
      <c r="L1185" s="475"/>
      <c r="M1185" s="11"/>
    </row>
    <row r="1186" spans="3:13" x14ac:dyDescent="0.3">
      <c r="C1186" s="4"/>
      <c r="D1186" s="914"/>
      <c r="E1186" s="15"/>
      <c r="F1186" s="15"/>
      <c r="G1186" s="5"/>
      <c r="H1186" s="449"/>
      <c r="I1186" s="5"/>
      <c r="J1186" s="5"/>
      <c r="K1186" s="495"/>
      <c r="L1186" s="475"/>
      <c r="M1186" s="11"/>
    </row>
    <row r="1187" spans="3:13" x14ac:dyDescent="0.3">
      <c r="C1187" s="4"/>
      <c r="D1187" s="914"/>
      <c r="E1187" s="15"/>
      <c r="F1187" s="15"/>
      <c r="G1187" s="5"/>
      <c r="H1187" s="449"/>
      <c r="I1187" s="5"/>
      <c r="J1187" s="5"/>
      <c r="K1187" s="495"/>
      <c r="L1187" s="475"/>
      <c r="M1187" s="11"/>
    </row>
    <row r="1188" spans="3:13" x14ac:dyDescent="0.3">
      <c r="C1188" s="4"/>
      <c r="D1188" s="914"/>
      <c r="E1188" s="15"/>
      <c r="F1188" s="15"/>
      <c r="G1188" s="5"/>
      <c r="H1188" s="449"/>
      <c r="I1188" s="5"/>
      <c r="J1188" s="5"/>
      <c r="K1188" s="495"/>
      <c r="L1188" s="475"/>
      <c r="M1188" s="11"/>
    </row>
    <row r="1189" spans="3:13" x14ac:dyDescent="0.3">
      <c r="C1189" s="4"/>
      <c r="D1189" s="914"/>
      <c r="E1189" s="15"/>
      <c r="F1189" s="15"/>
      <c r="G1189" s="5"/>
      <c r="H1189" s="449"/>
      <c r="I1189" s="5"/>
      <c r="J1189" s="5"/>
      <c r="K1189" s="495"/>
      <c r="L1189" s="475"/>
      <c r="M1189" s="11"/>
    </row>
    <row r="1190" spans="3:13" x14ac:dyDescent="0.3">
      <c r="C1190" s="4"/>
      <c r="D1190" s="914"/>
      <c r="E1190" s="15"/>
      <c r="F1190" s="15"/>
      <c r="G1190" s="5"/>
      <c r="H1190" s="449"/>
      <c r="I1190" s="5"/>
      <c r="J1190" s="5"/>
      <c r="K1190" s="495"/>
      <c r="L1190" s="475"/>
      <c r="M1190" s="11"/>
    </row>
    <row r="1191" spans="3:13" x14ac:dyDescent="0.3">
      <c r="C1191" s="4"/>
      <c r="D1191" s="914"/>
      <c r="E1191" s="15"/>
      <c r="F1191" s="15"/>
      <c r="G1191" s="5"/>
      <c r="H1191" s="449"/>
      <c r="I1191" s="5"/>
      <c r="J1191" s="5"/>
      <c r="K1191" s="495"/>
      <c r="L1191" s="475"/>
      <c r="M1191" s="11"/>
    </row>
    <row r="1192" spans="3:13" x14ac:dyDescent="0.3">
      <c r="C1192" s="4"/>
      <c r="D1192" s="914"/>
      <c r="E1192" s="15"/>
      <c r="F1192" s="15"/>
      <c r="G1192" s="5"/>
      <c r="H1192" s="449"/>
      <c r="I1192" s="5"/>
      <c r="J1192" s="5"/>
      <c r="K1192" s="495"/>
      <c r="L1192" s="475"/>
      <c r="M1192" s="11"/>
    </row>
    <row r="1193" spans="3:13" x14ac:dyDescent="0.3">
      <c r="C1193" s="4"/>
      <c r="D1193" s="914"/>
      <c r="E1193" s="15"/>
      <c r="F1193" s="15"/>
      <c r="G1193" s="5"/>
      <c r="H1193" s="449"/>
      <c r="I1193" s="5"/>
      <c r="J1193" s="5"/>
      <c r="K1193" s="495"/>
      <c r="L1193" s="475"/>
      <c r="M1193" s="11"/>
    </row>
    <row r="1194" spans="3:13" x14ac:dyDescent="0.3">
      <c r="C1194" s="4"/>
      <c r="D1194" s="914"/>
      <c r="E1194" s="15"/>
      <c r="F1194" s="15"/>
      <c r="G1194" s="5"/>
      <c r="H1194" s="449"/>
      <c r="I1194" s="5"/>
      <c r="J1194" s="5"/>
      <c r="K1194" s="495"/>
      <c r="L1194" s="475"/>
      <c r="M1194" s="11"/>
    </row>
    <row r="1195" spans="3:13" x14ac:dyDescent="0.3">
      <c r="C1195" s="4"/>
      <c r="D1195" s="914"/>
      <c r="E1195" s="15"/>
      <c r="F1195" s="15"/>
      <c r="G1195" s="5"/>
      <c r="H1195" s="449"/>
      <c r="I1195" s="5"/>
      <c r="J1195" s="5"/>
      <c r="K1195" s="495"/>
      <c r="L1195" s="475"/>
      <c r="M1195" s="11"/>
    </row>
    <row r="1196" spans="3:13" x14ac:dyDescent="0.3">
      <c r="C1196" s="4"/>
      <c r="D1196" s="914"/>
      <c r="E1196" s="15"/>
      <c r="F1196" s="15"/>
      <c r="G1196" s="5"/>
      <c r="H1196" s="449"/>
      <c r="I1196" s="5"/>
      <c r="J1196" s="5"/>
      <c r="K1196" s="495"/>
      <c r="L1196" s="475"/>
      <c r="M1196" s="11"/>
    </row>
    <row r="1197" spans="3:13" x14ac:dyDescent="0.3">
      <c r="C1197" s="4"/>
      <c r="D1197" s="914"/>
      <c r="E1197" s="15"/>
      <c r="F1197" s="15"/>
      <c r="G1197" s="5"/>
      <c r="H1197" s="449"/>
      <c r="I1197" s="5"/>
      <c r="J1197" s="5"/>
      <c r="K1197" s="495"/>
      <c r="L1197" s="475"/>
      <c r="M1197" s="11"/>
    </row>
    <row r="1198" spans="3:13" x14ac:dyDescent="0.3">
      <c r="C1198" s="4"/>
      <c r="D1198" s="914"/>
      <c r="E1198" s="15"/>
      <c r="F1198" s="15"/>
      <c r="G1198" s="5"/>
      <c r="H1198" s="449"/>
      <c r="I1198" s="5"/>
      <c r="J1198" s="5"/>
      <c r="K1198" s="495"/>
      <c r="L1198" s="475"/>
      <c r="M1198" s="11"/>
    </row>
    <row r="1199" spans="3:13" x14ac:dyDescent="0.3">
      <c r="C1199" s="4"/>
      <c r="D1199" s="914"/>
      <c r="E1199" s="15"/>
      <c r="F1199" s="15"/>
      <c r="G1199" s="5"/>
      <c r="H1199" s="449"/>
      <c r="I1199" s="5"/>
      <c r="J1199" s="5"/>
      <c r="K1199" s="495"/>
      <c r="L1199" s="475"/>
      <c r="M1199" s="11"/>
    </row>
    <row r="1200" spans="3:13" x14ac:dyDescent="0.3">
      <c r="C1200" s="4"/>
      <c r="D1200" s="914"/>
      <c r="E1200" s="15"/>
      <c r="F1200" s="15"/>
      <c r="G1200" s="5"/>
      <c r="H1200" s="449"/>
      <c r="I1200" s="5"/>
      <c r="J1200" s="5"/>
      <c r="K1200" s="495"/>
      <c r="L1200" s="475"/>
      <c r="M1200" s="11"/>
    </row>
    <row r="1201" spans="3:13" x14ac:dyDescent="0.3">
      <c r="C1201" s="4"/>
      <c r="D1201" s="914"/>
      <c r="E1201" s="15"/>
      <c r="F1201" s="15"/>
      <c r="G1201" s="5"/>
      <c r="H1201" s="449"/>
      <c r="I1201" s="5"/>
      <c r="J1201" s="5"/>
      <c r="K1201" s="495"/>
      <c r="L1201" s="475"/>
      <c r="M1201" s="11"/>
    </row>
    <row r="1202" spans="3:13" x14ac:dyDescent="0.3">
      <c r="C1202" s="4"/>
      <c r="D1202" s="914"/>
      <c r="E1202" s="15"/>
      <c r="F1202" s="15"/>
      <c r="G1202" s="5"/>
      <c r="H1202" s="449"/>
      <c r="I1202" s="5"/>
      <c r="J1202" s="5"/>
      <c r="K1202" s="495"/>
      <c r="L1202" s="475"/>
      <c r="M1202" s="11"/>
    </row>
    <row r="1203" spans="3:13" x14ac:dyDescent="0.3">
      <c r="C1203" s="4"/>
      <c r="D1203" s="914"/>
      <c r="E1203" s="15"/>
      <c r="F1203" s="15"/>
      <c r="G1203" s="5"/>
      <c r="H1203" s="449"/>
      <c r="I1203" s="5"/>
      <c r="J1203" s="5"/>
      <c r="K1203" s="495"/>
      <c r="L1203" s="475"/>
      <c r="M1203" s="11"/>
    </row>
    <row r="1204" spans="3:13" x14ac:dyDescent="0.3">
      <c r="C1204" s="4"/>
      <c r="D1204" s="914"/>
      <c r="E1204" s="15"/>
      <c r="F1204" s="15"/>
      <c r="G1204" s="5"/>
      <c r="H1204" s="449"/>
      <c r="I1204" s="5"/>
      <c r="J1204" s="5"/>
      <c r="K1204" s="495"/>
      <c r="L1204" s="475"/>
      <c r="M1204" s="11"/>
    </row>
    <row r="1205" spans="3:13" x14ac:dyDescent="0.3">
      <c r="C1205" s="4"/>
      <c r="D1205" s="914"/>
      <c r="E1205" s="15"/>
      <c r="F1205" s="15"/>
      <c r="G1205" s="5"/>
      <c r="H1205" s="449"/>
      <c r="I1205" s="5"/>
      <c r="J1205" s="5"/>
      <c r="K1205" s="495"/>
      <c r="L1205" s="475"/>
      <c r="M1205" s="11"/>
    </row>
    <row r="1206" spans="3:13" x14ac:dyDescent="0.3">
      <c r="C1206" s="4"/>
      <c r="D1206" s="914"/>
      <c r="E1206" s="15"/>
      <c r="F1206" s="15"/>
      <c r="G1206" s="5"/>
      <c r="H1206" s="449"/>
      <c r="I1206" s="5"/>
      <c r="J1206" s="5"/>
      <c r="K1206" s="495"/>
      <c r="L1206" s="475"/>
      <c r="M1206" s="11"/>
    </row>
    <row r="1207" spans="3:13" x14ac:dyDescent="0.3">
      <c r="C1207" s="4"/>
      <c r="D1207" s="914"/>
      <c r="E1207" s="15"/>
      <c r="F1207" s="15"/>
      <c r="G1207" s="5"/>
      <c r="H1207" s="449"/>
      <c r="I1207" s="5"/>
      <c r="J1207" s="5"/>
      <c r="K1207" s="495"/>
      <c r="L1207" s="475"/>
      <c r="M1207" s="11"/>
    </row>
    <row r="1208" spans="3:13" x14ac:dyDescent="0.3">
      <c r="C1208" s="4"/>
      <c r="D1208" s="914"/>
      <c r="E1208" s="15"/>
      <c r="F1208" s="15"/>
      <c r="G1208" s="5"/>
      <c r="H1208" s="449"/>
      <c r="I1208" s="5"/>
      <c r="J1208" s="5"/>
      <c r="K1208" s="495"/>
      <c r="L1208" s="475"/>
      <c r="M1208" s="11"/>
    </row>
    <row r="1209" spans="3:13" x14ac:dyDescent="0.3">
      <c r="C1209" s="4"/>
      <c r="D1209" s="914"/>
      <c r="E1209" s="15"/>
      <c r="F1209" s="15"/>
      <c r="G1209" s="5"/>
      <c r="H1209" s="449"/>
      <c r="I1209" s="5"/>
      <c r="J1209" s="5"/>
      <c r="K1209" s="495"/>
      <c r="L1209" s="475"/>
      <c r="M1209" s="11"/>
    </row>
    <row r="1210" spans="3:13" x14ac:dyDescent="0.3">
      <c r="C1210" s="4"/>
      <c r="D1210" s="914"/>
      <c r="E1210" s="15"/>
      <c r="F1210" s="15"/>
      <c r="G1210" s="5"/>
      <c r="H1210" s="449"/>
      <c r="I1210" s="5"/>
      <c r="J1210" s="5"/>
      <c r="K1210" s="495"/>
      <c r="L1210" s="475"/>
      <c r="M1210" s="11"/>
    </row>
    <row r="1211" spans="3:13" x14ac:dyDescent="0.3">
      <c r="C1211" s="4"/>
      <c r="D1211" s="914"/>
      <c r="E1211" s="15"/>
      <c r="F1211" s="15"/>
      <c r="G1211" s="5"/>
      <c r="H1211" s="449"/>
      <c r="I1211" s="5"/>
      <c r="J1211" s="5"/>
      <c r="K1211" s="495"/>
      <c r="L1211" s="475"/>
      <c r="M1211" s="11"/>
    </row>
    <row r="1212" spans="3:13" x14ac:dyDescent="0.3">
      <c r="C1212" s="4"/>
      <c r="D1212" s="914"/>
      <c r="E1212" s="15"/>
      <c r="F1212" s="15"/>
      <c r="G1212" s="5"/>
      <c r="H1212" s="449"/>
      <c r="I1212" s="5"/>
      <c r="J1212" s="5"/>
      <c r="K1212" s="495"/>
      <c r="L1212" s="475"/>
      <c r="M1212" s="11"/>
    </row>
    <row r="1213" spans="3:13" x14ac:dyDescent="0.3">
      <c r="C1213" s="4"/>
      <c r="D1213" s="914"/>
      <c r="E1213" s="15"/>
      <c r="F1213" s="15"/>
      <c r="G1213" s="5"/>
      <c r="H1213" s="449"/>
      <c r="I1213" s="5"/>
      <c r="J1213" s="5"/>
      <c r="K1213" s="495"/>
      <c r="L1213" s="475"/>
      <c r="M1213" s="11"/>
    </row>
    <row r="1214" spans="3:13" x14ac:dyDescent="0.3">
      <c r="C1214" s="4"/>
      <c r="D1214" s="914"/>
      <c r="E1214" s="15"/>
      <c r="F1214" s="15"/>
      <c r="G1214" s="5"/>
      <c r="H1214" s="449"/>
      <c r="I1214" s="5"/>
      <c r="J1214" s="5"/>
      <c r="K1214" s="495"/>
      <c r="L1214" s="475"/>
      <c r="M1214" s="11"/>
    </row>
    <row r="1215" spans="3:13" x14ac:dyDescent="0.3">
      <c r="C1215" s="4"/>
      <c r="D1215" s="914"/>
      <c r="E1215" s="15"/>
      <c r="F1215" s="15"/>
      <c r="G1215" s="5"/>
      <c r="H1215" s="449"/>
      <c r="I1215" s="5"/>
      <c r="J1215" s="5"/>
      <c r="K1215" s="495"/>
      <c r="L1215" s="475"/>
      <c r="M1215" s="11"/>
    </row>
    <row r="1216" spans="3:13" x14ac:dyDescent="0.3">
      <c r="C1216" s="4"/>
      <c r="D1216" s="914"/>
      <c r="E1216" s="15"/>
      <c r="F1216" s="15"/>
      <c r="G1216" s="5"/>
      <c r="H1216" s="449"/>
      <c r="I1216" s="5"/>
      <c r="J1216" s="5"/>
      <c r="K1216" s="495"/>
      <c r="L1216" s="475"/>
      <c r="M1216" s="11"/>
    </row>
    <row r="1217" spans="3:13" x14ac:dyDescent="0.3">
      <c r="C1217" s="4"/>
      <c r="D1217" s="914"/>
      <c r="E1217" s="15"/>
      <c r="F1217" s="15"/>
      <c r="G1217" s="5"/>
      <c r="H1217" s="449"/>
      <c r="I1217" s="5"/>
      <c r="J1217" s="5"/>
      <c r="K1217" s="495"/>
      <c r="L1217" s="475"/>
      <c r="M1217" s="11"/>
    </row>
    <row r="1218" spans="3:13" x14ac:dyDescent="0.3">
      <c r="C1218" s="4"/>
      <c r="D1218" s="914"/>
      <c r="E1218" s="15"/>
      <c r="F1218" s="15"/>
      <c r="G1218" s="5"/>
      <c r="H1218" s="449"/>
      <c r="I1218" s="5"/>
      <c r="J1218" s="5"/>
      <c r="K1218" s="495"/>
      <c r="L1218" s="475"/>
      <c r="M1218" s="11"/>
    </row>
    <row r="1219" spans="3:13" x14ac:dyDescent="0.3">
      <c r="C1219" s="4"/>
      <c r="D1219" s="914"/>
      <c r="E1219" s="15"/>
      <c r="F1219" s="15"/>
      <c r="G1219" s="5"/>
      <c r="H1219" s="449"/>
      <c r="I1219" s="5"/>
      <c r="J1219" s="5"/>
      <c r="K1219" s="495"/>
      <c r="L1219" s="475"/>
      <c r="M1219" s="11"/>
    </row>
    <row r="1220" spans="3:13" x14ac:dyDescent="0.3">
      <c r="C1220" s="4"/>
      <c r="D1220" s="914"/>
      <c r="E1220" s="15"/>
      <c r="F1220" s="15"/>
      <c r="G1220" s="5"/>
      <c r="H1220" s="449"/>
      <c r="I1220" s="5"/>
      <c r="J1220" s="5"/>
      <c r="K1220" s="495"/>
      <c r="L1220" s="475"/>
      <c r="M1220" s="11"/>
    </row>
    <row r="1221" spans="3:13" x14ac:dyDescent="0.3">
      <c r="C1221" s="4"/>
      <c r="D1221" s="914"/>
      <c r="E1221" s="15"/>
      <c r="F1221" s="15"/>
      <c r="G1221" s="5"/>
      <c r="H1221" s="449"/>
      <c r="I1221" s="5"/>
      <c r="J1221" s="5"/>
      <c r="K1221" s="495"/>
      <c r="L1221" s="475"/>
      <c r="M1221" s="11"/>
    </row>
    <row r="1222" spans="3:13" x14ac:dyDescent="0.3">
      <c r="C1222" s="4"/>
      <c r="D1222" s="914"/>
      <c r="E1222" s="15"/>
      <c r="F1222" s="15"/>
      <c r="G1222" s="5"/>
      <c r="H1222" s="449"/>
      <c r="I1222" s="5"/>
      <c r="J1222" s="5"/>
      <c r="K1222" s="495"/>
      <c r="L1222" s="475"/>
      <c r="M1222" s="11"/>
    </row>
    <row r="1223" spans="3:13" x14ac:dyDescent="0.3">
      <c r="C1223" s="4"/>
      <c r="D1223" s="914"/>
      <c r="E1223" s="15"/>
      <c r="F1223" s="15"/>
      <c r="G1223" s="5"/>
      <c r="H1223" s="449"/>
      <c r="I1223" s="5"/>
      <c r="J1223" s="5"/>
      <c r="K1223" s="495"/>
      <c r="L1223" s="475"/>
      <c r="M1223" s="11"/>
    </row>
    <row r="1224" spans="3:13" x14ac:dyDescent="0.3">
      <c r="C1224" s="4"/>
      <c r="D1224" s="914"/>
      <c r="E1224" s="15"/>
      <c r="F1224" s="15"/>
      <c r="G1224" s="5"/>
      <c r="H1224" s="449"/>
      <c r="I1224" s="5"/>
      <c r="J1224" s="5"/>
      <c r="K1224" s="495"/>
      <c r="L1224" s="475"/>
      <c r="M1224" s="11"/>
    </row>
    <row r="1225" spans="3:13" x14ac:dyDescent="0.3">
      <c r="C1225" s="4"/>
      <c r="D1225" s="914"/>
      <c r="E1225" s="15"/>
      <c r="F1225" s="15"/>
      <c r="G1225" s="5"/>
      <c r="H1225" s="449"/>
      <c r="I1225" s="5"/>
      <c r="J1225" s="5"/>
      <c r="K1225" s="495"/>
      <c r="L1225" s="475"/>
      <c r="M1225" s="11"/>
    </row>
    <row r="1226" spans="3:13" x14ac:dyDescent="0.3">
      <c r="C1226" s="4"/>
      <c r="D1226" s="914"/>
      <c r="E1226" s="15"/>
      <c r="F1226" s="15"/>
      <c r="G1226" s="5"/>
      <c r="H1226" s="449"/>
      <c r="I1226" s="5"/>
      <c r="J1226" s="5"/>
      <c r="K1226" s="495"/>
      <c r="L1226" s="475"/>
      <c r="M1226" s="11"/>
    </row>
    <row r="1227" spans="3:13" x14ac:dyDescent="0.3">
      <c r="C1227" s="4"/>
      <c r="D1227" s="914"/>
      <c r="E1227" s="15"/>
      <c r="F1227" s="15"/>
      <c r="G1227" s="5"/>
      <c r="H1227" s="449"/>
      <c r="I1227" s="5"/>
      <c r="J1227" s="5"/>
      <c r="K1227" s="495"/>
      <c r="L1227" s="475"/>
      <c r="M1227" s="11"/>
    </row>
    <row r="1228" spans="3:13" x14ac:dyDescent="0.3">
      <c r="C1228" s="4"/>
      <c r="D1228" s="914"/>
      <c r="E1228" s="15"/>
      <c r="F1228" s="15"/>
      <c r="G1228" s="5"/>
      <c r="H1228" s="449"/>
      <c r="I1228" s="5"/>
      <c r="J1228" s="5"/>
      <c r="K1228" s="495"/>
      <c r="L1228" s="475"/>
      <c r="M1228" s="11"/>
    </row>
    <row r="1229" spans="3:13" x14ac:dyDescent="0.3">
      <c r="C1229" s="4"/>
      <c r="D1229" s="914"/>
      <c r="E1229" s="15"/>
      <c r="F1229" s="15"/>
      <c r="G1229" s="5"/>
      <c r="H1229" s="449"/>
      <c r="I1229" s="5"/>
      <c r="J1229" s="5"/>
      <c r="K1229" s="495"/>
      <c r="L1229" s="475"/>
      <c r="M1229" s="11"/>
    </row>
    <row r="1230" spans="3:13" x14ac:dyDescent="0.3">
      <c r="C1230" s="4"/>
      <c r="D1230" s="914"/>
      <c r="E1230" s="15"/>
      <c r="F1230" s="15"/>
      <c r="G1230" s="5"/>
      <c r="H1230" s="449"/>
      <c r="I1230" s="5"/>
      <c r="J1230" s="5"/>
      <c r="K1230" s="495"/>
      <c r="L1230" s="475"/>
      <c r="M1230" s="11"/>
    </row>
    <row r="1231" spans="3:13" x14ac:dyDescent="0.3">
      <c r="C1231" s="4"/>
      <c r="D1231" s="914"/>
      <c r="E1231" s="15"/>
      <c r="F1231" s="15"/>
      <c r="G1231" s="5"/>
      <c r="H1231" s="449"/>
      <c r="I1231" s="5"/>
      <c r="J1231" s="5"/>
      <c r="K1231" s="495"/>
      <c r="L1231" s="475"/>
      <c r="M1231" s="11"/>
    </row>
    <row r="1232" spans="3:13" x14ac:dyDescent="0.3">
      <c r="C1232" s="4"/>
      <c r="D1232" s="914"/>
      <c r="E1232" s="15"/>
      <c r="F1232" s="15"/>
      <c r="G1232" s="5"/>
      <c r="H1232" s="449"/>
      <c r="I1232" s="5"/>
      <c r="J1232" s="5"/>
      <c r="K1232" s="495"/>
      <c r="L1232" s="475"/>
      <c r="M1232" s="11"/>
    </row>
    <row r="1233" spans="3:13" x14ac:dyDescent="0.3">
      <c r="C1233" s="4"/>
      <c r="D1233" s="914"/>
      <c r="E1233" s="15"/>
      <c r="F1233" s="15"/>
      <c r="G1233" s="5"/>
      <c r="H1233" s="449"/>
      <c r="I1233" s="5"/>
      <c r="J1233" s="5"/>
      <c r="K1233" s="495"/>
      <c r="L1233" s="475"/>
      <c r="M1233" s="11"/>
    </row>
    <row r="1234" spans="3:13" x14ac:dyDescent="0.3">
      <c r="C1234" s="4"/>
      <c r="D1234" s="914"/>
      <c r="E1234" s="15"/>
      <c r="F1234" s="15"/>
      <c r="G1234" s="5"/>
      <c r="H1234" s="449"/>
      <c r="I1234" s="5"/>
      <c r="J1234" s="5"/>
      <c r="K1234" s="495"/>
      <c r="L1234" s="475"/>
      <c r="M1234" s="11"/>
    </row>
    <row r="1235" spans="3:13" x14ac:dyDescent="0.3">
      <c r="C1235" s="4"/>
      <c r="D1235" s="914"/>
      <c r="E1235" s="15"/>
      <c r="F1235" s="15"/>
      <c r="G1235" s="5"/>
      <c r="H1235" s="449"/>
      <c r="I1235" s="5"/>
      <c r="J1235" s="5"/>
      <c r="K1235" s="495"/>
      <c r="L1235" s="475"/>
      <c r="M1235" s="11"/>
    </row>
    <row r="1236" spans="3:13" x14ac:dyDescent="0.3">
      <c r="C1236" s="4"/>
      <c r="D1236" s="914"/>
      <c r="E1236" s="15"/>
      <c r="F1236" s="15"/>
      <c r="G1236" s="5"/>
      <c r="H1236" s="449"/>
      <c r="I1236" s="5"/>
      <c r="J1236" s="5"/>
      <c r="K1236" s="495"/>
      <c r="L1236" s="475"/>
      <c r="M1236" s="11"/>
    </row>
    <row r="1237" spans="3:13" x14ac:dyDescent="0.3">
      <c r="C1237" s="4"/>
      <c r="D1237" s="914"/>
      <c r="E1237" s="15"/>
      <c r="F1237" s="15"/>
      <c r="G1237" s="5"/>
      <c r="H1237" s="449"/>
      <c r="I1237" s="5"/>
      <c r="J1237" s="5"/>
      <c r="K1237" s="495"/>
      <c r="L1237" s="475"/>
      <c r="M1237" s="11"/>
    </row>
    <row r="1238" spans="3:13" x14ac:dyDescent="0.3">
      <c r="C1238" s="4"/>
      <c r="D1238" s="914"/>
      <c r="E1238" s="15"/>
      <c r="F1238" s="15"/>
      <c r="G1238" s="5"/>
      <c r="H1238" s="449"/>
      <c r="I1238" s="5"/>
      <c r="J1238" s="5"/>
      <c r="K1238" s="495"/>
      <c r="L1238" s="475"/>
      <c r="M1238" s="11"/>
    </row>
    <row r="1239" spans="3:13" x14ac:dyDescent="0.3">
      <c r="C1239" s="4"/>
      <c r="D1239" s="914"/>
      <c r="E1239" s="15"/>
      <c r="F1239" s="15"/>
      <c r="G1239" s="5"/>
      <c r="H1239" s="449"/>
      <c r="I1239" s="5"/>
      <c r="J1239" s="5"/>
      <c r="K1239" s="495"/>
      <c r="L1239" s="475"/>
      <c r="M1239" s="11"/>
    </row>
    <row r="1240" spans="3:13" x14ac:dyDescent="0.3">
      <c r="C1240" s="4"/>
      <c r="D1240" s="914"/>
      <c r="E1240" s="15"/>
      <c r="F1240" s="15"/>
      <c r="G1240" s="5"/>
      <c r="H1240" s="449"/>
      <c r="I1240" s="5"/>
      <c r="J1240" s="5"/>
      <c r="K1240" s="495"/>
      <c r="L1240" s="475"/>
      <c r="M1240" s="11"/>
    </row>
    <row r="1241" spans="3:13" x14ac:dyDescent="0.3">
      <c r="C1241" s="4"/>
      <c r="D1241" s="914"/>
      <c r="E1241" s="15"/>
      <c r="F1241" s="15"/>
      <c r="G1241" s="5"/>
      <c r="H1241" s="449"/>
      <c r="I1241" s="5"/>
      <c r="J1241" s="5"/>
      <c r="K1241" s="495"/>
      <c r="L1241" s="475"/>
      <c r="M1241" s="11"/>
    </row>
    <row r="1242" spans="3:13" x14ac:dyDescent="0.3">
      <c r="C1242" s="4"/>
      <c r="D1242" s="914"/>
      <c r="E1242" s="15"/>
      <c r="F1242" s="15"/>
      <c r="G1242" s="5"/>
      <c r="H1242" s="449"/>
      <c r="I1242" s="5"/>
      <c r="J1242" s="5"/>
      <c r="K1242" s="495"/>
      <c r="L1242" s="475"/>
      <c r="M1242" s="11"/>
    </row>
    <row r="1243" spans="3:13" x14ac:dyDescent="0.3">
      <c r="C1243" s="4"/>
      <c r="D1243" s="914"/>
      <c r="E1243" s="15"/>
      <c r="F1243" s="15"/>
      <c r="G1243" s="5"/>
      <c r="H1243" s="449"/>
      <c r="I1243" s="5"/>
      <c r="J1243" s="5"/>
      <c r="K1243" s="495"/>
      <c r="L1243" s="475"/>
      <c r="M1243" s="11"/>
    </row>
    <row r="1244" spans="3:13" x14ac:dyDescent="0.3">
      <c r="C1244" s="4"/>
      <c r="D1244" s="914"/>
      <c r="E1244" s="15"/>
      <c r="F1244" s="15"/>
      <c r="G1244" s="5"/>
      <c r="H1244" s="449"/>
      <c r="I1244" s="5"/>
      <c r="J1244" s="5"/>
      <c r="K1244" s="495"/>
      <c r="L1244" s="475"/>
      <c r="M1244" s="11"/>
    </row>
    <row r="1245" spans="3:13" x14ac:dyDescent="0.3">
      <c r="C1245" s="4"/>
      <c r="D1245" s="914"/>
      <c r="E1245" s="15"/>
      <c r="F1245" s="15"/>
      <c r="G1245" s="5"/>
      <c r="H1245" s="449"/>
      <c r="I1245" s="5"/>
      <c r="J1245" s="5"/>
      <c r="K1245" s="495"/>
      <c r="L1245" s="475"/>
      <c r="M1245" s="11"/>
    </row>
    <row r="1246" spans="3:13" x14ac:dyDescent="0.3">
      <c r="C1246" s="4"/>
      <c r="D1246" s="914"/>
      <c r="E1246" s="15"/>
      <c r="F1246" s="15"/>
      <c r="G1246" s="5"/>
      <c r="H1246" s="449"/>
      <c r="I1246" s="5"/>
      <c r="J1246" s="5"/>
      <c r="K1246" s="495"/>
      <c r="L1246" s="475"/>
      <c r="M1246" s="11"/>
    </row>
    <row r="1247" spans="3:13" x14ac:dyDescent="0.3">
      <c r="C1247" s="4"/>
      <c r="D1247" s="914"/>
      <c r="E1247" s="15"/>
      <c r="F1247" s="15"/>
      <c r="G1247" s="5"/>
      <c r="H1247" s="449"/>
      <c r="I1247" s="5"/>
      <c r="J1247" s="5"/>
      <c r="K1247" s="495"/>
      <c r="L1247" s="475"/>
      <c r="M1247" s="11"/>
    </row>
    <row r="1248" spans="3:13" x14ac:dyDescent="0.3">
      <c r="C1248" s="4"/>
      <c r="D1248" s="914"/>
      <c r="E1248" s="15"/>
      <c r="F1248" s="15"/>
      <c r="G1248" s="5"/>
      <c r="H1248" s="449"/>
      <c r="I1248" s="5"/>
      <c r="J1248" s="5"/>
      <c r="K1248" s="495"/>
      <c r="L1248" s="475"/>
      <c r="M1248" s="11"/>
    </row>
    <row r="1249" spans="3:13" x14ac:dyDescent="0.3">
      <c r="C1249" s="4"/>
      <c r="D1249" s="914"/>
      <c r="E1249" s="15"/>
      <c r="F1249" s="15"/>
      <c r="G1249" s="5"/>
      <c r="H1249" s="449"/>
      <c r="I1249" s="5"/>
      <c r="J1249" s="5"/>
      <c r="K1249" s="495"/>
      <c r="L1249" s="475"/>
      <c r="M1249" s="11"/>
    </row>
    <row r="1250" spans="3:13" x14ac:dyDescent="0.3">
      <c r="C1250" s="4"/>
      <c r="D1250" s="914"/>
      <c r="E1250" s="15"/>
      <c r="F1250" s="15"/>
      <c r="G1250" s="5"/>
      <c r="H1250" s="449"/>
      <c r="I1250" s="5"/>
      <c r="J1250" s="5"/>
      <c r="K1250" s="495"/>
      <c r="L1250" s="475"/>
      <c r="M1250" s="11"/>
    </row>
    <row r="1251" spans="3:13" x14ac:dyDescent="0.3">
      <c r="C1251" s="4"/>
      <c r="D1251" s="914"/>
      <c r="E1251" s="15"/>
      <c r="F1251" s="15"/>
      <c r="G1251" s="5"/>
      <c r="H1251" s="449"/>
      <c r="I1251" s="5"/>
      <c r="J1251" s="5"/>
      <c r="K1251" s="495"/>
      <c r="L1251" s="475"/>
      <c r="M1251" s="11"/>
    </row>
    <row r="1252" spans="3:13" x14ac:dyDescent="0.3">
      <c r="C1252" s="4"/>
      <c r="D1252" s="914"/>
      <c r="E1252" s="15"/>
      <c r="F1252" s="15"/>
      <c r="G1252" s="5"/>
      <c r="H1252" s="449"/>
      <c r="I1252" s="5"/>
      <c r="J1252" s="5"/>
      <c r="K1252" s="495"/>
      <c r="L1252" s="475"/>
      <c r="M1252" s="11"/>
    </row>
    <row r="1253" spans="3:13" x14ac:dyDescent="0.3">
      <c r="C1253" s="4"/>
      <c r="D1253" s="914"/>
      <c r="E1253" s="15"/>
      <c r="F1253" s="15"/>
      <c r="G1253" s="5"/>
      <c r="H1253" s="449"/>
      <c r="I1253" s="5"/>
      <c r="J1253" s="5"/>
      <c r="K1253" s="495"/>
      <c r="L1253" s="475"/>
      <c r="M1253" s="11"/>
    </row>
    <row r="1254" spans="3:13" x14ac:dyDescent="0.3">
      <c r="C1254" s="4"/>
      <c r="D1254" s="914"/>
      <c r="E1254" s="15"/>
      <c r="F1254" s="15"/>
      <c r="G1254" s="5"/>
      <c r="H1254" s="449"/>
      <c r="I1254" s="5"/>
      <c r="J1254" s="5"/>
      <c r="K1254" s="495"/>
      <c r="L1254" s="475"/>
      <c r="M1254" s="11"/>
    </row>
    <row r="1255" spans="3:13" x14ac:dyDescent="0.3">
      <c r="C1255" s="4"/>
      <c r="D1255" s="914"/>
      <c r="E1255" s="15"/>
      <c r="F1255" s="15"/>
      <c r="G1255" s="5"/>
      <c r="H1255" s="449"/>
      <c r="I1255" s="5"/>
      <c r="J1255" s="5"/>
      <c r="K1255" s="495"/>
      <c r="L1255" s="475"/>
      <c r="M1255" s="11"/>
    </row>
    <row r="1256" spans="3:13" x14ac:dyDescent="0.3">
      <c r="C1256" s="4"/>
      <c r="D1256" s="914"/>
      <c r="E1256" s="15"/>
      <c r="F1256" s="15"/>
      <c r="G1256" s="5"/>
      <c r="H1256" s="449"/>
      <c r="I1256" s="5"/>
      <c r="J1256" s="5"/>
      <c r="K1256" s="495"/>
      <c r="L1256" s="475"/>
      <c r="M1256" s="11"/>
    </row>
    <row r="1257" spans="3:13" x14ac:dyDescent="0.3">
      <c r="C1257" s="4"/>
      <c r="D1257" s="914"/>
      <c r="E1257" s="15"/>
      <c r="F1257" s="15"/>
      <c r="G1257" s="5"/>
      <c r="H1257" s="449"/>
      <c r="I1257" s="5"/>
      <c r="J1257" s="5"/>
      <c r="K1257" s="495"/>
      <c r="L1257" s="475"/>
      <c r="M1257" s="11"/>
    </row>
    <row r="1258" spans="3:13" x14ac:dyDescent="0.3">
      <c r="C1258" s="4"/>
      <c r="D1258" s="914"/>
      <c r="E1258" s="15"/>
      <c r="F1258" s="15"/>
      <c r="G1258" s="5"/>
      <c r="H1258" s="449"/>
      <c r="I1258" s="5"/>
      <c r="J1258" s="5"/>
      <c r="K1258" s="495"/>
      <c r="L1258" s="475"/>
      <c r="M1258" s="11"/>
    </row>
    <row r="1259" spans="3:13" x14ac:dyDescent="0.3">
      <c r="C1259" s="4"/>
      <c r="D1259" s="914"/>
      <c r="E1259" s="15"/>
      <c r="F1259" s="15"/>
      <c r="G1259" s="5"/>
      <c r="H1259" s="449"/>
      <c r="I1259" s="5"/>
      <c r="J1259" s="5"/>
      <c r="K1259" s="495"/>
      <c r="L1259" s="475"/>
      <c r="M1259" s="11"/>
    </row>
    <row r="1260" spans="3:13" x14ac:dyDescent="0.3">
      <c r="C1260" s="4"/>
      <c r="D1260" s="914"/>
      <c r="E1260" s="15"/>
      <c r="F1260" s="15"/>
      <c r="G1260" s="5"/>
      <c r="H1260" s="449"/>
      <c r="I1260" s="5"/>
      <c r="J1260" s="5"/>
      <c r="K1260" s="495"/>
      <c r="L1260" s="475"/>
      <c r="M1260" s="11"/>
    </row>
    <row r="1261" spans="3:13" x14ac:dyDescent="0.3">
      <c r="C1261" s="4"/>
      <c r="D1261" s="914"/>
      <c r="E1261" s="15"/>
      <c r="F1261" s="15"/>
      <c r="G1261" s="5"/>
      <c r="H1261" s="449"/>
      <c r="I1261" s="5"/>
      <c r="J1261" s="5"/>
      <c r="K1261" s="495"/>
      <c r="L1261" s="475"/>
      <c r="M1261" s="11"/>
    </row>
    <row r="1262" spans="3:13" x14ac:dyDescent="0.3">
      <c r="C1262" s="4"/>
      <c r="D1262" s="914"/>
      <c r="E1262" s="15"/>
      <c r="F1262" s="15"/>
      <c r="G1262" s="5"/>
      <c r="H1262" s="449"/>
      <c r="I1262" s="5"/>
      <c r="J1262" s="5"/>
      <c r="K1262" s="495"/>
      <c r="L1262" s="475"/>
      <c r="M1262" s="11"/>
    </row>
    <row r="1263" spans="3:13" x14ac:dyDescent="0.3">
      <c r="C1263" s="4"/>
      <c r="D1263" s="914"/>
      <c r="E1263" s="15"/>
      <c r="F1263" s="15"/>
      <c r="G1263" s="5"/>
      <c r="H1263" s="449"/>
      <c r="I1263" s="5"/>
      <c r="J1263" s="5"/>
      <c r="K1263" s="495"/>
      <c r="L1263" s="475"/>
      <c r="M1263" s="11"/>
    </row>
    <row r="1264" spans="3:13" x14ac:dyDescent="0.3">
      <c r="C1264" s="4"/>
      <c r="D1264" s="914"/>
      <c r="E1264" s="15"/>
      <c r="F1264" s="15"/>
      <c r="G1264" s="5"/>
      <c r="H1264" s="449"/>
      <c r="I1264" s="5"/>
      <c r="J1264" s="5"/>
      <c r="K1264" s="495"/>
      <c r="L1264" s="475"/>
      <c r="M1264" s="11"/>
    </row>
    <row r="1265" spans="3:13" x14ac:dyDescent="0.3">
      <c r="C1265" s="4"/>
      <c r="D1265" s="914"/>
      <c r="E1265" s="15"/>
      <c r="F1265" s="15"/>
      <c r="G1265" s="5"/>
      <c r="H1265" s="449"/>
      <c r="I1265" s="5"/>
      <c r="J1265" s="5"/>
      <c r="K1265" s="495"/>
      <c r="L1265" s="475"/>
      <c r="M1265" s="11"/>
    </row>
    <row r="1266" spans="3:13" x14ac:dyDescent="0.3">
      <c r="C1266" s="4"/>
      <c r="D1266" s="914"/>
      <c r="E1266" s="15"/>
      <c r="F1266" s="15"/>
      <c r="G1266" s="5"/>
      <c r="H1266" s="449"/>
      <c r="I1266" s="5"/>
      <c r="J1266" s="5"/>
      <c r="K1266" s="495"/>
      <c r="L1266" s="475"/>
      <c r="M1266" s="11"/>
    </row>
    <row r="1267" spans="3:13" x14ac:dyDescent="0.3">
      <c r="C1267" s="4"/>
      <c r="D1267" s="914"/>
      <c r="E1267" s="15"/>
      <c r="F1267" s="15"/>
      <c r="G1267" s="5"/>
      <c r="H1267" s="449"/>
      <c r="I1267" s="5"/>
      <c r="J1267" s="5"/>
      <c r="K1267" s="495"/>
      <c r="L1267" s="475"/>
      <c r="M1267" s="11"/>
    </row>
    <row r="1268" spans="3:13" x14ac:dyDescent="0.3">
      <c r="C1268" s="4"/>
      <c r="D1268" s="914"/>
      <c r="E1268" s="15"/>
      <c r="F1268" s="15"/>
      <c r="G1268" s="5"/>
      <c r="H1268" s="449"/>
      <c r="I1268" s="5"/>
      <c r="J1268" s="5"/>
      <c r="K1268" s="495"/>
      <c r="L1268" s="475"/>
      <c r="M1268" s="11"/>
    </row>
    <row r="1269" spans="3:13" x14ac:dyDescent="0.3">
      <c r="C1269" s="4"/>
      <c r="D1269" s="914"/>
      <c r="E1269" s="15"/>
      <c r="F1269" s="15"/>
      <c r="G1269" s="5"/>
      <c r="H1269" s="449"/>
      <c r="I1269" s="5"/>
      <c r="J1269" s="5"/>
      <c r="K1269" s="495"/>
      <c r="L1269" s="475"/>
      <c r="M1269" s="11"/>
    </row>
    <row r="1270" spans="3:13" x14ac:dyDescent="0.3">
      <c r="C1270" s="4"/>
      <c r="D1270" s="914"/>
      <c r="E1270" s="15"/>
      <c r="F1270" s="15"/>
      <c r="G1270" s="5"/>
      <c r="H1270" s="449"/>
      <c r="I1270" s="5"/>
      <c r="J1270" s="5"/>
      <c r="K1270" s="495"/>
      <c r="L1270" s="475"/>
      <c r="M1270" s="11"/>
    </row>
    <row r="1271" spans="3:13" x14ac:dyDescent="0.3">
      <c r="C1271" s="4"/>
      <c r="D1271" s="914"/>
      <c r="E1271" s="15"/>
      <c r="F1271" s="15"/>
      <c r="G1271" s="5"/>
      <c r="H1271" s="449"/>
      <c r="I1271" s="5"/>
      <c r="J1271" s="5"/>
      <c r="K1271" s="495"/>
      <c r="L1271" s="475"/>
      <c r="M1271" s="11"/>
    </row>
    <row r="1272" spans="3:13" x14ac:dyDescent="0.3">
      <c r="C1272" s="4"/>
      <c r="D1272" s="914"/>
      <c r="E1272" s="15"/>
      <c r="F1272" s="15"/>
      <c r="G1272" s="5"/>
      <c r="H1272" s="449"/>
      <c r="I1272" s="5"/>
      <c r="J1272" s="5"/>
      <c r="K1272" s="495"/>
      <c r="L1272" s="475"/>
      <c r="M1272" s="11"/>
    </row>
    <row r="1273" spans="3:13" x14ac:dyDescent="0.3">
      <c r="C1273" s="4"/>
      <c r="D1273" s="914"/>
      <c r="E1273" s="15"/>
      <c r="F1273" s="15"/>
      <c r="G1273" s="5"/>
      <c r="H1273" s="449"/>
      <c r="I1273" s="5"/>
      <c r="J1273" s="5"/>
      <c r="K1273" s="495"/>
      <c r="L1273" s="475"/>
      <c r="M1273" s="11"/>
    </row>
    <row r="1274" spans="3:13" x14ac:dyDescent="0.3">
      <c r="C1274" s="4"/>
      <c r="D1274" s="914"/>
      <c r="E1274" s="15"/>
      <c r="F1274" s="15"/>
      <c r="G1274" s="5"/>
      <c r="H1274" s="449"/>
      <c r="I1274" s="5"/>
      <c r="J1274" s="5"/>
      <c r="K1274" s="495"/>
      <c r="L1274" s="475"/>
      <c r="M1274" s="11"/>
    </row>
    <row r="1275" spans="3:13" x14ac:dyDescent="0.3">
      <c r="C1275" s="4"/>
      <c r="D1275" s="914"/>
      <c r="E1275" s="15"/>
      <c r="F1275" s="15"/>
      <c r="G1275" s="5"/>
      <c r="H1275" s="449"/>
      <c r="I1275" s="5"/>
      <c r="J1275" s="5"/>
      <c r="K1275" s="495"/>
      <c r="L1275" s="475"/>
      <c r="M1275" s="11"/>
    </row>
    <row r="1276" spans="3:13" x14ac:dyDescent="0.3">
      <c r="C1276" s="4"/>
      <c r="D1276" s="914"/>
      <c r="E1276" s="15"/>
      <c r="F1276" s="15"/>
      <c r="G1276" s="5"/>
      <c r="H1276" s="449"/>
      <c r="I1276" s="5"/>
      <c r="J1276" s="5"/>
      <c r="K1276" s="495"/>
      <c r="L1276" s="475"/>
      <c r="M1276" s="11"/>
    </row>
    <row r="1277" spans="3:13" x14ac:dyDescent="0.3">
      <c r="C1277" s="4"/>
      <c r="D1277" s="914"/>
      <c r="E1277" s="15"/>
      <c r="F1277" s="15"/>
      <c r="G1277" s="5"/>
      <c r="H1277" s="449"/>
      <c r="I1277" s="5"/>
      <c r="J1277" s="5"/>
      <c r="K1277" s="495"/>
      <c r="L1277" s="475"/>
      <c r="M1277" s="11"/>
    </row>
    <row r="1278" spans="3:13" x14ac:dyDescent="0.3">
      <c r="C1278" s="4"/>
      <c r="D1278" s="914"/>
      <c r="E1278" s="15"/>
      <c r="F1278" s="15"/>
      <c r="G1278" s="5"/>
      <c r="H1278" s="449"/>
      <c r="I1278" s="5"/>
      <c r="J1278" s="5"/>
      <c r="K1278" s="495"/>
      <c r="L1278" s="475"/>
      <c r="M1278" s="11"/>
    </row>
    <row r="1279" spans="3:13" x14ac:dyDescent="0.3">
      <c r="C1279" s="4"/>
      <c r="D1279" s="914"/>
      <c r="E1279" s="15"/>
      <c r="F1279" s="15"/>
      <c r="G1279" s="5"/>
      <c r="H1279" s="449"/>
      <c r="I1279" s="5"/>
      <c r="J1279" s="5"/>
      <c r="K1279" s="495"/>
      <c r="L1279" s="475"/>
      <c r="M1279" s="11"/>
    </row>
    <row r="1280" spans="3:13" x14ac:dyDescent="0.3">
      <c r="C1280" s="4"/>
      <c r="D1280" s="914"/>
      <c r="E1280" s="15"/>
      <c r="F1280" s="15"/>
      <c r="G1280" s="5"/>
      <c r="H1280" s="449"/>
      <c r="I1280" s="5"/>
      <c r="J1280" s="5"/>
      <c r="K1280" s="495"/>
      <c r="L1280" s="475"/>
      <c r="M1280" s="11"/>
    </row>
    <row r="1281" spans="3:13" x14ac:dyDescent="0.3">
      <c r="C1281" s="4"/>
      <c r="D1281" s="914"/>
      <c r="E1281" s="15"/>
      <c r="F1281" s="15"/>
      <c r="G1281" s="5"/>
      <c r="H1281" s="449"/>
      <c r="I1281" s="5"/>
      <c r="J1281" s="5"/>
      <c r="K1281" s="495"/>
      <c r="L1281" s="475"/>
      <c r="M1281" s="11"/>
    </row>
    <row r="1282" spans="3:13" x14ac:dyDescent="0.3">
      <c r="C1282" s="4"/>
      <c r="D1282" s="914"/>
      <c r="E1282" s="15"/>
      <c r="F1282" s="15"/>
      <c r="G1282" s="5"/>
      <c r="H1282" s="449"/>
      <c r="I1282" s="5"/>
      <c r="J1282" s="5"/>
      <c r="K1282" s="495"/>
      <c r="L1282" s="475"/>
      <c r="M1282" s="11"/>
    </row>
    <row r="1283" spans="3:13" x14ac:dyDescent="0.3">
      <c r="C1283" s="4"/>
      <c r="D1283" s="914"/>
      <c r="E1283" s="15"/>
      <c r="F1283" s="15"/>
      <c r="G1283" s="5"/>
      <c r="H1283" s="449"/>
      <c r="I1283" s="5"/>
      <c r="J1283" s="5"/>
      <c r="K1283" s="495"/>
      <c r="L1283" s="475"/>
      <c r="M1283" s="11"/>
    </row>
    <row r="1284" spans="3:13" x14ac:dyDescent="0.3">
      <c r="C1284" s="4"/>
      <c r="D1284" s="914"/>
      <c r="E1284" s="15"/>
      <c r="F1284" s="15"/>
      <c r="G1284" s="5"/>
      <c r="H1284" s="449"/>
      <c r="I1284" s="5"/>
      <c r="J1284" s="5"/>
      <c r="K1284" s="495"/>
      <c r="L1284" s="475"/>
      <c r="M1284" s="11"/>
    </row>
    <row r="1285" spans="3:13" x14ac:dyDescent="0.3">
      <c r="C1285" s="4"/>
      <c r="D1285" s="914"/>
      <c r="E1285" s="15"/>
      <c r="F1285" s="15"/>
      <c r="G1285" s="5"/>
      <c r="H1285" s="449"/>
      <c r="I1285" s="5"/>
      <c r="J1285" s="5"/>
      <c r="K1285" s="495"/>
      <c r="L1285" s="475"/>
      <c r="M1285" s="11"/>
    </row>
    <row r="1286" spans="3:13" x14ac:dyDescent="0.3">
      <c r="C1286" s="4"/>
      <c r="D1286" s="914"/>
      <c r="E1286" s="15"/>
      <c r="F1286" s="15"/>
      <c r="G1286" s="5"/>
      <c r="H1286" s="449"/>
      <c r="I1286" s="5"/>
      <c r="J1286" s="5"/>
      <c r="K1286" s="495"/>
      <c r="L1286" s="475"/>
      <c r="M1286" s="11"/>
    </row>
    <row r="1287" spans="3:13" x14ac:dyDescent="0.3">
      <c r="C1287" s="4"/>
      <c r="D1287" s="914"/>
      <c r="E1287" s="15"/>
      <c r="F1287" s="15"/>
      <c r="G1287" s="5"/>
      <c r="H1287" s="449"/>
      <c r="I1287" s="5"/>
      <c r="J1287" s="5"/>
      <c r="K1287" s="495"/>
      <c r="L1287" s="475"/>
      <c r="M1287" s="11"/>
    </row>
    <row r="1288" spans="3:13" x14ac:dyDescent="0.3">
      <c r="C1288" s="4"/>
      <c r="D1288" s="914"/>
      <c r="E1288" s="15"/>
      <c r="F1288" s="15"/>
      <c r="G1288" s="5"/>
      <c r="H1288" s="449"/>
      <c r="I1288" s="5"/>
      <c r="J1288" s="5"/>
      <c r="K1288" s="495"/>
      <c r="L1288" s="475"/>
      <c r="M1288" s="11"/>
    </row>
    <row r="1289" spans="3:13" x14ac:dyDescent="0.3">
      <c r="C1289" s="4"/>
      <c r="D1289" s="914"/>
      <c r="E1289" s="15"/>
      <c r="F1289" s="15"/>
      <c r="G1289" s="5"/>
      <c r="H1289" s="449"/>
      <c r="I1289" s="5"/>
      <c r="J1289" s="5"/>
      <c r="K1289" s="495"/>
      <c r="L1289" s="475"/>
      <c r="M1289" s="11"/>
    </row>
    <row r="1290" spans="3:13" x14ac:dyDescent="0.3">
      <c r="C1290" s="4"/>
      <c r="D1290" s="914"/>
      <c r="E1290" s="15"/>
      <c r="F1290" s="15"/>
      <c r="G1290" s="5"/>
      <c r="H1290" s="449"/>
      <c r="I1290" s="5"/>
      <c r="J1290" s="5"/>
      <c r="K1290" s="495"/>
      <c r="L1290" s="475"/>
      <c r="M1290" s="11"/>
    </row>
    <row r="1291" spans="3:13" x14ac:dyDescent="0.3">
      <c r="C1291" s="4"/>
      <c r="D1291" s="914"/>
      <c r="E1291" s="15"/>
      <c r="F1291" s="15"/>
      <c r="G1291" s="5"/>
      <c r="H1291" s="449"/>
      <c r="I1291" s="5"/>
      <c r="J1291" s="5"/>
      <c r="K1291" s="495"/>
      <c r="L1291" s="475"/>
      <c r="M1291" s="11"/>
    </row>
    <row r="1292" spans="3:13" x14ac:dyDescent="0.3">
      <c r="C1292" s="4"/>
      <c r="D1292" s="914"/>
      <c r="E1292" s="15"/>
      <c r="F1292" s="15"/>
      <c r="G1292" s="5"/>
      <c r="H1292" s="449"/>
      <c r="I1292" s="5"/>
      <c r="J1292" s="5"/>
      <c r="K1292" s="495"/>
      <c r="L1292" s="475"/>
      <c r="M1292" s="11"/>
    </row>
    <row r="1293" spans="3:13" x14ac:dyDescent="0.3">
      <c r="C1293" s="4"/>
      <c r="D1293" s="914"/>
      <c r="E1293" s="15"/>
      <c r="F1293" s="15"/>
      <c r="G1293" s="5"/>
      <c r="H1293" s="449"/>
      <c r="I1293" s="5"/>
      <c r="J1293" s="5"/>
      <c r="K1293" s="495"/>
      <c r="L1293" s="475"/>
      <c r="M1293" s="11"/>
    </row>
    <row r="1294" spans="3:13" x14ac:dyDescent="0.3">
      <c r="C1294" s="4"/>
      <c r="D1294" s="914"/>
      <c r="E1294" s="15"/>
      <c r="F1294" s="15"/>
      <c r="G1294" s="5"/>
      <c r="H1294" s="449"/>
      <c r="I1294" s="5"/>
      <c r="J1294" s="5"/>
      <c r="K1294" s="495"/>
      <c r="L1294" s="475"/>
      <c r="M1294" s="11"/>
    </row>
    <row r="1295" spans="3:13" x14ac:dyDescent="0.3">
      <c r="C1295" s="4"/>
      <c r="D1295" s="914"/>
      <c r="E1295" s="15"/>
      <c r="F1295" s="15"/>
      <c r="G1295" s="5"/>
      <c r="H1295" s="449"/>
      <c r="I1295" s="5"/>
      <c r="J1295" s="5"/>
      <c r="K1295" s="495"/>
      <c r="L1295" s="475"/>
      <c r="M1295" s="11"/>
    </row>
    <row r="1296" spans="3:13" x14ac:dyDescent="0.3">
      <c r="C1296" s="4"/>
      <c r="D1296" s="914"/>
      <c r="E1296" s="15"/>
      <c r="F1296" s="15"/>
      <c r="G1296" s="5"/>
      <c r="H1296" s="449"/>
      <c r="I1296" s="5"/>
      <c r="J1296" s="5"/>
      <c r="K1296" s="495"/>
      <c r="L1296" s="475"/>
      <c r="M1296" s="11"/>
    </row>
    <row r="1297" spans="3:13" x14ac:dyDescent="0.3">
      <c r="C1297" s="4"/>
      <c r="D1297" s="914"/>
      <c r="E1297" s="15"/>
      <c r="F1297" s="15"/>
      <c r="G1297" s="5"/>
      <c r="H1297" s="449"/>
      <c r="I1297" s="5"/>
      <c r="J1297" s="5"/>
      <c r="K1297" s="495"/>
      <c r="L1297" s="475"/>
      <c r="M1297" s="11"/>
    </row>
    <row r="1298" spans="3:13" x14ac:dyDescent="0.3">
      <c r="C1298" s="4"/>
      <c r="D1298" s="914"/>
      <c r="E1298" s="15"/>
      <c r="F1298" s="15"/>
      <c r="G1298" s="5"/>
      <c r="H1298" s="449"/>
      <c r="I1298" s="5"/>
      <c r="J1298" s="5"/>
      <c r="K1298" s="495"/>
      <c r="L1298" s="475"/>
      <c r="M1298" s="11"/>
    </row>
    <row r="1299" spans="3:13" x14ac:dyDescent="0.3">
      <c r="C1299" s="4"/>
      <c r="D1299" s="914"/>
      <c r="E1299" s="15"/>
      <c r="F1299" s="15"/>
      <c r="G1299" s="5"/>
      <c r="H1299" s="449"/>
      <c r="I1299" s="5"/>
      <c r="J1299" s="5"/>
      <c r="K1299" s="495"/>
      <c r="L1299" s="475"/>
      <c r="M1299" s="11"/>
    </row>
    <row r="1300" spans="3:13" x14ac:dyDescent="0.3">
      <c r="C1300" s="4"/>
      <c r="D1300" s="914"/>
      <c r="E1300" s="15"/>
      <c r="F1300" s="15"/>
      <c r="G1300" s="5"/>
      <c r="H1300" s="449"/>
      <c r="I1300" s="5"/>
      <c r="J1300" s="5"/>
      <c r="K1300" s="495"/>
      <c r="L1300" s="475"/>
      <c r="M1300" s="11"/>
    </row>
    <row r="1301" spans="3:13" x14ac:dyDescent="0.3">
      <c r="C1301" s="4"/>
      <c r="D1301" s="914"/>
      <c r="E1301" s="15"/>
      <c r="F1301" s="15"/>
      <c r="G1301" s="5"/>
      <c r="H1301" s="449"/>
      <c r="I1301" s="5"/>
      <c r="J1301" s="5"/>
      <c r="K1301" s="495"/>
      <c r="L1301" s="475"/>
      <c r="M1301" s="11"/>
    </row>
    <row r="1302" spans="3:13" x14ac:dyDescent="0.3">
      <c r="C1302" s="4"/>
      <c r="D1302" s="914"/>
      <c r="E1302" s="15"/>
      <c r="F1302" s="15"/>
      <c r="G1302" s="5"/>
      <c r="H1302" s="449"/>
      <c r="I1302" s="5"/>
      <c r="J1302" s="5"/>
      <c r="K1302" s="495"/>
      <c r="L1302" s="475"/>
      <c r="M1302" s="11"/>
    </row>
    <row r="1303" spans="3:13" x14ac:dyDescent="0.3">
      <c r="C1303" s="4"/>
      <c r="D1303" s="914"/>
      <c r="E1303" s="15"/>
      <c r="F1303" s="15"/>
      <c r="G1303" s="5"/>
      <c r="H1303" s="449"/>
      <c r="I1303" s="5"/>
      <c r="J1303" s="5"/>
      <c r="K1303" s="495"/>
      <c r="L1303" s="475"/>
      <c r="M1303" s="11"/>
    </row>
    <row r="1304" spans="3:13" x14ac:dyDescent="0.3">
      <c r="C1304" s="4"/>
      <c r="D1304" s="914"/>
      <c r="E1304" s="15"/>
      <c r="F1304" s="15"/>
      <c r="G1304" s="5"/>
      <c r="H1304" s="449"/>
      <c r="I1304" s="5"/>
      <c r="J1304" s="5"/>
      <c r="K1304" s="495"/>
      <c r="L1304" s="475"/>
      <c r="M1304" s="11"/>
    </row>
    <row r="1305" spans="3:13" x14ac:dyDescent="0.3">
      <c r="C1305" s="4"/>
      <c r="D1305" s="914"/>
      <c r="E1305" s="15"/>
      <c r="F1305" s="15"/>
      <c r="G1305" s="5"/>
      <c r="H1305" s="449"/>
      <c r="I1305" s="5"/>
      <c r="J1305" s="5"/>
      <c r="K1305" s="495"/>
      <c r="L1305" s="475"/>
      <c r="M1305" s="11"/>
    </row>
    <row r="1306" spans="3:13" x14ac:dyDescent="0.3">
      <c r="C1306" s="4"/>
      <c r="D1306" s="914"/>
      <c r="E1306" s="15"/>
      <c r="F1306" s="15"/>
      <c r="G1306" s="5"/>
      <c r="H1306" s="449"/>
      <c r="I1306" s="5"/>
      <c r="J1306" s="5"/>
      <c r="K1306" s="495"/>
      <c r="L1306" s="475"/>
      <c r="M1306" s="11"/>
    </row>
    <row r="1307" spans="3:13" x14ac:dyDescent="0.3">
      <c r="C1307" s="4"/>
      <c r="D1307" s="914"/>
      <c r="E1307" s="15"/>
      <c r="F1307" s="15"/>
      <c r="G1307" s="5"/>
      <c r="H1307" s="449"/>
      <c r="I1307" s="5"/>
      <c r="J1307" s="5"/>
      <c r="K1307" s="495"/>
      <c r="L1307" s="475"/>
      <c r="M1307" s="11"/>
    </row>
    <row r="1308" spans="3:13" x14ac:dyDescent="0.3">
      <c r="C1308" s="4"/>
      <c r="D1308" s="914"/>
      <c r="E1308" s="15"/>
      <c r="F1308" s="15"/>
      <c r="G1308" s="5"/>
      <c r="H1308" s="449"/>
      <c r="I1308" s="5"/>
      <c r="J1308" s="5"/>
      <c r="K1308" s="495"/>
      <c r="L1308" s="475"/>
      <c r="M1308" s="11"/>
    </row>
    <row r="1309" spans="3:13" x14ac:dyDescent="0.3">
      <c r="C1309" s="4"/>
      <c r="D1309" s="914"/>
      <c r="E1309" s="15"/>
      <c r="F1309" s="15"/>
      <c r="G1309" s="5"/>
      <c r="H1309" s="449"/>
      <c r="I1309" s="5"/>
      <c r="J1309" s="5"/>
      <c r="K1309" s="495"/>
      <c r="L1309" s="475"/>
      <c r="M1309" s="11"/>
    </row>
    <row r="1310" spans="3:13" x14ac:dyDescent="0.3">
      <c r="C1310" s="4"/>
      <c r="D1310" s="914"/>
      <c r="E1310" s="15"/>
      <c r="F1310" s="15"/>
      <c r="G1310" s="5"/>
      <c r="H1310" s="449"/>
      <c r="I1310" s="5"/>
      <c r="J1310" s="5"/>
      <c r="K1310" s="495"/>
      <c r="L1310" s="475"/>
      <c r="M1310" s="11"/>
    </row>
    <row r="1311" spans="3:13" x14ac:dyDescent="0.3">
      <c r="C1311" s="4"/>
      <c r="D1311" s="914"/>
      <c r="E1311" s="15"/>
      <c r="F1311" s="15"/>
      <c r="G1311" s="5"/>
      <c r="H1311" s="449"/>
      <c r="I1311" s="5"/>
      <c r="J1311" s="5"/>
      <c r="K1311" s="495"/>
      <c r="L1311" s="475"/>
      <c r="M1311" s="11"/>
    </row>
    <row r="1312" spans="3:13" x14ac:dyDescent="0.3">
      <c r="C1312" s="4"/>
      <c r="D1312" s="914"/>
      <c r="E1312" s="15"/>
      <c r="F1312" s="15"/>
      <c r="G1312" s="5"/>
      <c r="H1312" s="449"/>
      <c r="I1312" s="5"/>
      <c r="J1312" s="5"/>
      <c r="K1312" s="495"/>
      <c r="L1312" s="475"/>
      <c r="M1312" s="11"/>
    </row>
    <row r="1313" spans="3:13" x14ac:dyDescent="0.3">
      <c r="C1313" s="4"/>
      <c r="D1313" s="914"/>
      <c r="E1313" s="15"/>
      <c r="F1313" s="15"/>
      <c r="G1313" s="5"/>
      <c r="H1313" s="449"/>
      <c r="I1313" s="5"/>
      <c r="J1313" s="5"/>
      <c r="K1313" s="495"/>
      <c r="L1313" s="475"/>
      <c r="M1313" s="11"/>
    </row>
    <row r="1314" spans="3:13" x14ac:dyDescent="0.3">
      <c r="C1314" s="4"/>
      <c r="D1314" s="914"/>
      <c r="E1314" s="15"/>
      <c r="F1314" s="15"/>
      <c r="G1314" s="5"/>
      <c r="H1314" s="449"/>
      <c r="I1314" s="5"/>
      <c r="J1314" s="5"/>
      <c r="K1314" s="495"/>
      <c r="L1314" s="475"/>
      <c r="M1314" s="11"/>
    </row>
    <row r="1315" spans="3:13" x14ac:dyDescent="0.3">
      <c r="C1315" s="4"/>
      <c r="D1315" s="914"/>
      <c r="E1315" s="15"/>
      <c r="F1315" s="15"/>
      <c r="G1315" s="5"/>
      <c r="H1315" s="449"/>
      <c r="I1315" s="5"/>
      <c r="J1315" s="5"/>
      <c r="K1315" s="495"/>
      <c r="L1315" s="475"/>
      <c r="M1315" s="11"/>
    </row>
    <row r="1316" spans="3:13" x14ac:dyDescent="0.3">
      <c r="C1316" s="4"/>
      <c r="D1316" s="914"/>
      <c r="E1316" s="15"/>
      <c r="F1316" s="15"/>
      <c r="G1316" s="5"/>
      <c r="H1316" s="449"/>
      <c r="I1316" s="5"/>
      <c r="J1316" s="5"/>
      <c r="K1316" s="495"/>
      <c r="L1316" s="475"/>
      <c r="M1316" s="11"/>
    </row>
    <row r="1317" spans="3:13" x14ac:dyDescent="0.3">
      <c r="C1317" s="4"/>
      <c r="D1317" s="914"/>
      <c r="E1317" s="15"/>
      <c r="F1317" s="15"/>
      <c r="G1317" s="5"/>
      <c r="H1317" s="449"/>
      <c r="I1317" s="5"/>
      <c r="J1317" s="5"/>
      <c r="K1317" s="495"/>
      <c r="L1317" s="475"/>
      <c r="M1317" s="11"/>
    </row>
    <row r="1318" spans="3:13" x14ac:dyDescent="0.3">
      <c r="C1318" s="4"/>
      <c r="D1318" s="914"/>
      <c r="E1318" s="15"/>
      <c r="F1318" s="15"/>
      <c r="G1318" s="5"/>
      <c r="H1318" s="449"/>
      <c r="I1318" s="5"/>
      <c r="J1318" s="5"/>
      <c r="K1318" s="495"/>
      <c r="L1318" s="475"/>
      <c r="M1318" s="11"/>
    </row>
    <row r="1319" spans="3:13" x14ac:dyDescent="0.3">
      <c r="C1319" s="4"/>
      <c r="D1319" s="914"/>
      <c r="E1319" s="15"/>
      <c r="F1319" s="15"/>
      <c r="G1319" s="5"/>
      <c r="H1319" s="449"/>
      <c r="I1319" s="5"/>
      <c r="J1319" s="5"/>
      <c r="K1319" s="495"/>
      <c r="L1319" s="475"/>
      <c r="M1319" s="11"/>
    </row>
    <row r="1320" spans="3:13" x14ac:dyDescent="0.3">
      <c r="C1320" s="4"/>
      <c r="D1320" s="914"/>
      <c r="E1320" s="15"/>
      <c r="F1320" s="15"/>
      <c r="G1320" s="5"/>
      <c r="H1320" s="449"/>
      <c r="I1320" s="5"/>
      <c r="J1320" s="5"/>
      <c r="K1320" s="495"/>
      <c r="L1320" s="475"/>
      <c r="M1320" s="11"/>
    </row>
    <row r="1321" spans="3:13" x14ac:dyDescent="0.3">
      <c r="C1321" s="4"/>
      <c r="D1321" s="914"/>
      <c r="E1321" s="15"/>
      <c r="F1321" s="15"/>
      <c r="G1321" s="5"/>
      <c r="H1321" s="449"/>
      <c r="I1321" s="5"/>
      <c r="J1321" s="5"/>
      <c r="K1321" s="495"/>
      <c r="L1321" s="475"/>
      <c r="M1321" s="11"/>
    </row>
    <row r="1322" spans="3:13" x14ac:dyDescent="0.3">
      <c r="C1322" s="4"/>
      <c r="D1322" s="914"/>
      <c r="E1322" s="15"/>
      <c r="F1322" s="15"/>
      <c r="G1322" s="5"/>
      <c r="H1322" s="449"/>
      <c r="I1322" s="5"/>
      <c r="J1322" s="5"/>
      <c r="K1322" s="495"/>
      <c r="L1322" s="475"/>
      <c r="M1322" s="11"/>
    </row>
    <row r="1323" spans="3:13" x14ac:dyDescent="0.3">
      <c r="C1323" s="4"/>
      <c r="D1323" s="914"/>
      <c r="E1323" s="15"/>
      <c r="F1323" s="15"/>
      <c r="G1323" s="5"/>
      <c r="H1323" s="449"/>
      <c r="I1323" s="5"/>
      <c r="J1323" s="5"/>
      <c r="K1323" s="495"/>
      <c r="L1323" s="475"/>
      <c r="M1323" s="11"/>
    </row>
    <row r="1324" spans="3:13" x14ac:dyDescent="0.3">
      <c r="C1324" s="4"/>
      <c r="D1324" s="914"/>
      <c r="E1324" s="15"/>
      <c r="F1324" s="15"/>
      <c r="G1324" s="5"/>
      <c r="H1324" s="449"/>
      <c r="I1324" s="5"/>
      <c r="J1324" s="5"/>
      <c r="K1324" s="495"/>
      <c r="L1324" s="475"/>
      <c r="M1324" s="11"/>
    </row>
    <row r="1325" spans="3:13" x14ac:dyDescent="0.3">
      <c r="C1325" s="4"/>
      <c r="D1325" s="914"/>
      <c r="E1325" s="15"/>
      <c r="F1325" s="15"/>
      <c r="G1325" s="5"/>
      <c r="H1325" s="449"/>
      <c r="I1325" s="5"/>
      <c r="J1325" s="5"/>
      <c r="K1325" s="495"/>
      <c r="L1325" s="475"/>
      <c r="M1325" s="11"/>
    </row>
    <row r="1326" spans="3:13" x14ac:dyDescent="0.3">
      <c r="C1326" s="4"/>
      <c r="D1326" s="914"/>
      <c r="E1326" s="15"/>
      <c r="F1326" s="15"/>
      <c r="G1326" s="5"/>
      <c r="H1326" s="449"/>
      <c r="I1326" s="5"/>
      <c r="J1326" s="5"/>
      <c r="K1326" s="495"/>
      <c r="L1326" s="475"/>
      <c r="M1326" s="11"/>
    </row>
    <row r="1327" spans="3:13" x14ac:dyDescent="0.3">
      <c r="C1327" s="4"/>
      <c r="D1327" s="914"/>
      <c r="E1327" s="15"/>
      <c r="F1327" s="15"/>
      <c r="G1327" s="5"/>
      <c r="H1327" s="449"/>
      <c r="I1327" s="5"/>
      <c r="J1327" s="5"/>
      <c r="K1327" s="495"/>
      <c r="L1327" s="475"/>
      <c r="M1327" s="11"/>
    </row>
    <row r="1328" spans="3:13" x14ac:dyDescent="0.3">
      <c r="C1328" s="4"/>
      <c r="D1328" s="914"/>
      <c r="E1328" s="15"/>
      <c r="F1328" s="15"/>
      <c r="G1328" s="5"/>
      <c r="H1328" s="449"/>
      <c r="I1328" s="5"/>
      <c r="J1328" s="5"/>
      <c r="K1328" s="495"/>
      <c r="L1328" s="475"/>
      <c r="M1328" s="11"/>
    </row>
    <row r="1329" spans="3:13" x14ac:dyDescent="0.3">
      <c r="C1329" s="4"/>
      <c r="D1329" s="914"/>
      <c r="E1329" s="15"/>
      <c r="F1329" s="15"/>
      <c r="G1329" s="5"/>
      <c r="H1329" s="449"/>
      <c r="I1329" s="5"/>
      <c r="J1329" s="5"/>
      <c r="K1329" s="495"/>
      <c r="L1329" s="475"/>
      <c r="M1329" s="11"/>
    </row>
    <row r="1330" spans="3:13" x14ac:dyDescent="0.3">
      <c r="C1330" s="4"/>
      <c r="D1330" s="914"/>
      <c r="E1330" s="15"/>
      <c r="F1330" s="15"/>
      <c r="G1330" s="5"/>
      <c r="H1330" s="449"/>
      <c r="I1330" s="5"/>
      <c r="J1330" s="5"/>
      <c r="K1330" s="495"/>
      <c r="L1330" s="475"/>
      <c r="M1330" s="11"/>
    </row>
    <row r="1331" spans="3:13" x14ac:dyDescent="0.3">
      <c r="C1331" s="4"/>
      <c r="D1331" s="914"/>
      <c r="E1331" s="15"/>
      <c r="F1331" s="15"/>
      <c r="G1331" s="5"/>
      <c r="H1331" s="449"/>
      <c r="I1331" s="5"/>
      <c r="J1331" s="5"/>
      <c r="K1331" s="495"/>
      <c r="L1331" s="475"/>
      <c r="M1331" s="11"/>
    </row>
    <row r="1332" spans="3:13" x14ac:dyDescent="0.3">
      <c r="C1332" s="4"/>
      <c r="D1332" s="914"/>
      <c r="E1332" s="15"/>
      <c r="F1332" s="15"/>
      <c r="G1332" s="5"/>
      <c r="H1332" s="449"/>
      <c r="I1332" s="5"/>
      <c r="J1332" s="5"/>
      <c r="K1332" s="495"/>
      <c r="L1332" s="475"/>
      <c r="M1332" s="11"/>
    </row>
    <row r="1333" spans="3:13" x14ac:dyDescent="0.3">
      <c r="C1333" s="4"/>
      <c r="D1333" s="914"/>
      <c r="E1333" s="15"/>
      <c r="F1333" s="15"/>
      <c r="G1333" s="5"/>
      <c r="H1333" s="449"/>
      <c r="I1333" s="5"/>
      <c r="J1333" s="5"/>
      <c r="K1333" s="495"/>
      <c r="L1333" s="475"/>
      <c r="M1333" s="11"/>
    </row>
    <row r="1334" spans="3:13" x14ac:dyDescent="0.3">
      <c r="C1334" s="4"/>
      <c r="D1334" s="914"/>
      <c r="E1334" s="15"/>
      <c r="F1334" s="15"/>
      <c r="G1334" s="5"/>
      <c r="H1334" s="449"/>
      <c r="I1334" s="5"/>
      <c r="J1334" s="5"/>
      <c r="K1334" s="495"/>
      <c r="L1334" s="475"/>
      <c r="M1334" s="11"/>
    </row>
    <row r="1335" spans="3:13" x14ac:dyDescent="0.3">
      <c r="C1335" s="4"/>
      <c r="D1335" s="914"/>
      <c r="E1335" s="15"/>
      <c r="F1335" s="15"/>
      <c r="G1335" s="5"/>
      <c r="H1335" s="449"/>
      <c r="I1335" s="5"/>
      <c r="J1335" s="5"/>
      <c r="K1335" s="495"/>
      <c r="L1335" s="475"/>
      <c r="M1335" s="11"/>
    </row>
    <row r="1336" spans="3:13" x14ac:dyDescent="0.3">
      <c r="C1336" s="4"/>
      <c r="D1336" s="914"/>
      <c r="E1336" s="15"/>
      <c r="F1336" s="15"/>
      <c r="G1336" s="5"/>
      <c r="H1336" s="449"/>
      <c r="I1336" s="5"/>
      <c r="J1336" s="5"/>
      <c r="K1336" s="495"/>
      <c r="L1336" s="475"/>
      <c r="M1336" s="11"/>
    </row>
    <row r="1337" spans="3:13" x14ac:dyDescent="0.3">
      <c r="C1337" s="4"/>
      <c r="D1337" s="914"/>
      <c r="E1337" s="15"/>
      <c r="F1337" s="15"/>
      <c r="G1337" s="5"/>
      <c r="H1337" s="449"/>
      <c r="I1337" s="5"/>
      <c r="J1337" s="5"/>
      <c r="K1337" s="495"/>
      <c r="L1337" s="475"/>
      <c r="M1337" s="11"/>
    </row>
    <row r="1338" spans="3:13" x14ac:dyDescent="0.3">
      <c r="C1338" s="4"/>
      <c r="D1338" s="914"/>
      <c r="E1338" s="15"/>
      <c r="F1338" s="15"/>
      <c r="G1338" s="5"/>
      <c r="H1338" s="449"/>
      <c r="I1338" s="5"/>
      <c r="J1338" s="5"/>
      <c r="K1338" s="495"/>
      <c r="L1338" s="475"/>
      <c r="M1338" s="11"/>
    </row>
    <row r="1339" spans="3:13" x14ac:dyDescent="0.3">
      <c r="C1339" s="4"/>
      <c r="D1339" s="914"/>
      <c r="E1339" s="15"/>
      <c r="F1339" s="15"/>
      <c r="G1339" s="5"/>
      <c r="H1339" s="449"/>
      <c r="I1339" s="5"/>
      <c r="J1339" s="5"/>
      <c r="K1339" s="495"/>
      <c r="L1339" s="475"/>
      <c r="M1339" s="11"/>
    </row>
    <row r="1340" spans="3:13" x14ac:dyDescent="0.3">
      <c r="C1340" s="4"/>
      <c r="D1340" s="914"/>
      <c r="E1340" s="15"/>
      <c r="F1340" s="15"/>
      <c r="G1340" s="5"/>
      <c r="H1340" s="449"/>
      <c r="I1340" s="5"/>
      <c r="J1340" s="5"/>
      <c r="K1340" s="495"/>
      <c r="L1340" s="475"/>
      <c r="M1340" s="11"/>
    </row>
    <row r="1341" spans="3:13" x14ac:dyDescent="0.3">
      <c r="C1341" s="4"/>
      <c r="D1341" s="914"/>
      <c r="E1341" s="15"/>
      <c r="F1341" s="15"/>
      <c r="G1341" s="5"/>
      <c r="H1341" s="449"/>
      <c r="I1341" s="5"/>
      <c r="J1341" s="5"/>
      <c r="K1341" s="495"/>
      <c r="L1341" s="475"/>
      <c r="M1341" s="11"/>
    </row>
    <row r="1342" spans="3:13" x14ac:dyDescent="0.3">
      <c r="C1342" s="4"/>
      <c r="D1342" s="914"/>
      <c r="E1342" s="15"/>
      <c r="F1342" s="15"/>
      <c r="G1342" s="5"/>
      <c r="H1342" s="449"/>
      <c r="I1342" s="5"/>
      <c r="J1342" s="5"/>
      <c r="K1342" s="495"/>
      <c r="L1342" s="475"/>
      <c r="M1342" s="11"/>
    </row>
    <row r="1343" spans="3:13" x14ac:dyDescent="0.3">
      <c r="C1343" s="4"/>
      <c r="D1343" s="914"/>
      <c r="E1343" s="15"/>
      <c r="F1343" s="15"/>
      <c r="G1343" s="5"/>
      <c r="H1343" s="449"/>
      <c r="I1343" s="5"/>
      <c r="J1343" s="5"/>
      <c r="K1343" s="495"/>
      <c r="L1343" s="475"/>
      <c r="M1343" s="11"/>
    </row>
    <row r="1344" spans="3:13" x14ac:dyDescent="0.3">
      <c r="C1344" s="4"/>
      <c r="D1344" s="914"/>
      <c r="E1344" s="15"/>
      <c r="F1344" s="15"/>
      <c r="G1344" s="5"/>
      <c r="H1344" s="449"/>
      <c r="I1344" s="5"/>
      <c r="J1344" s="5"/>
      <c r="K1344" s="495"/>
      <c r="L1344" s="475"/>
      <c r="M1344" s="11"/>
    </row>
    <row r="1345" spans="3:13" x14ac:dyDescent="0.3">
      <c r="C1345" s="4"/>
      <c r="D1345" s="914"/>
      <c r="E1345" s="15"/>
      <c r="F1345" s="15"/>
      <c r="G1345" s="5"/>
      <c r="H1345" s="449"/>
      <c r="I1345" s="5"/>
      <c r="J1345" s="5"/>
      <c r="K1345" s="495"/>
      <c r="L1345" s="475"/>
      <c r="M1345" s="11"/>
    </row>
    <row r="1346" spans="3:13" x14ac:dyDescent="0.3">
      <c r="C1346" s="4"/>
      <c r="D1346" s="914"/>
      <c r="E1346" s="15"/>
      <c r="F1346" s="15"/>
      <c r="G1346" s="5"/>
      <c r="H1346" s="449"/>
      <c r="I1346" s="5"/>
      <c r="J1346" s="5"/>
      <c r="K1346" s="495"/>
      <c r="L1346" s="475"/>
      <c r="M1346" s="11"/>
    </row>
    <row r="1347" spans="3:13" x14ac:dyDescent="0.3">
      <c r="C1347" s="4"/>
      <c r="D1347" s="914"/>
      <c r="E1347" s="15"/>
      <c r="F1347" s="15"/>
      <c r="G1347" s="5"/>
      <c r="H1347" s="449"/>
      <c r="I1347" s="5"/>
      <c r="J1347" s="5"/>
      <c r="K1347" s="495"/>
      <c r="L1347" s="475"/>
      <c r="M1347" s="11"/>
    </row>
    <row r="1348" spans="3:13" x14ac:dyDescent="0.3">
      <c r="C1348" s="4"/>
      <c r="D1348" s="914"/>
      <c r="E1348" s="15"/>
      <c r="F1348" s="15"/>
      <c r="G1348" s="5"/>
      <c r="H1348" s="449"/>
      <c r="I1348" s="5"/>
      <c r="J1348" s="5"/>
      <c r="K1348" s="495"/>
      <c r="L1348" s="475"/>
      <c r="M1348" s="11"/>
    </row>
    <row r="1349" spans="3:13" x14ac:dyDescent="0.3">
      <c r="C1349" s="4"/>
      <c r="D1349" s="914"/>
      <c r="E1349" s="15"/>
      <c r="F1349" s="15"/>
      <c r="G1349" s="5"/>
      <c r="H1349" s="449"/>
      <c r="I1349" s="5"/>
      <c r="J1349" s="5"/>
      <c r="K1349" s="495"/>
      <c r="L1349" s="475"/>
      <c r="M1349" s="11"/>
    </row>
    <row r="1350" spans="3:13" x14ac:dyDescent="0.3">
      <c r="C1350" s="4"/>
      <c r="D1350" s="914"/>
      <c r="E1350" s="15"/>
      <c r="F1350" s="15"/>
      <c r="G1350" s="5"/>
      <c r="H1350" s="449"/>
      <c r="I1350" s="5"/>
      <c r="J1350" s="5"/>
      <c r="K1350" s="495"/>
      <c r="L1350" s="475"/>
      <c r="M1350" s="11"/>
    </row>
    <row r="1351" spans="3:13" x14ac:dyDescent="0.3">
      <c r="C1351" s="4"/>
      <c r="D1351" s="914"/>
      <c r="E1351" s="15"/>
      <c r="F1351" s="15"/>
      <c r="G1351" s="5"/>
      <c r="H1351" s="449"/>
      <c r="I1351" s="5"/>
      <c r="J1351" s="5"/>
      <c r="K1351" s="495"/>
      <c r="L1351" s="475"/>
      <c r="M1351" s="11"/>
    </row>
    <row r="1352" spans="3:13" x14ac:dyDescent="0.3">
      <c r="C1352" s="4"/>
      <c r="D1352" s="914"/>
      <c r="E1352" s="15"/>
      <c r="F1352" s="15"/>
      <c r="G1352" s="5"/>
      <c r="H1352" s="449"/>
      <c r="I1352" s="5"/>
      <c r="J1352" s="5"/>
      <c r="K1352" s="495"/>
      <c r="L1352" s="475"/>
      <c r="M1352" s="11"/>
    </row>
    <row r="1353" spans="3:13" x14ac:dyDescent="0.3">
      <c r="C1353" s="4"/>
      <c r="D1353" s="914"/>
      <c r="E1353" s="15"/>
      <c r="F1353" s="15"/>
      <c r="G1353" s="5"/>
      <c r="H1353" s="449"/>
      <c r="I1353" s="5"/>
      <c r="J1353" s="5"/>
      <c r="K1353" s="495"/>
      <c r="L1353" s="475"/>
      <c r="M1353" s="11"/>
    </row>
    <row r="1354" spans="3:13" x14ac:dyDescent="0.3">
      <c r="C1354" s="4"/>
      <c r="D1354" s="914"/>
      <c r="E1354" s="15"/>
      <c r="F1354" s="15"/>
      <c r="G1354" s="5"/>
      <c r="H1354" s="449"/>
      <c r="I1354" s="5"/>
      <c r="J1354" s="5"/>
      <c r="K1354" s="495"/>
      <c r="L1354" s="475"/>
      <c r="M1354" s="11"/>
    </row>
    <row r="1355" spans="3:13" x14ac:dyDescent="0.3">
      <c r="C1355" s="4"/>
      <c r="D1355" s="914"/>
      <c r="E1355" s="15"/>
      <c r="F1355" s="15"/>
      <c r="G1355" s="5"/>
      <c r="H1355" s="449"/>
      <c r="I1355" s="5"/>
      <c r="J1355" s="5"/>
      <c r="K1355" s="495"/>
      <c r="L1355" s="475"/>
      <c r="M1355" s="11"/>
    </row>
    <row r="1356" spans="3:13" x14ac:dyDescent="0.3">
      <c r="C1356" s="4"/>
      <c r="D1356" s="914"/>
      <c r="E1356" s="15"/>
      <c r="F1356" s="15"/>
      <c r="G1356" s="5"/>
      <c r="H1356" s="449"/>
      <c r="I1356" s="5"/>
      <c r="J1356" s="5"/>
      <c r="K1356" s="495"/>
      <c r="L1356" s="475"/>
      <c r="M1356" s="11"/>
    </row>
    <row r="1357" spans="3:13" x14ac:dyDescent="0.3">
      <c r="C1357" s="4"/>
      <c r="D1357" s="914"/>
      <c r="E1357" s="15"/>
      <c r="F1357" s="15"/>
      <c r="G1357" s="5"/>
      <c r="H1357" s="449"/>
      <c r="I1357" s="5"/>
      <c r="J1357" s="5"/>
      <c r="K1357" s="495"/>
      <c r="L1357" s="475"/>
      <c r="M1357" s="11"/>
    </row>
    <row r="1358" spans="3:13" x14ac:dyDescent="0.3">
      <c r="C1358" s="4"/>
      <c r="D1358" s="914"/>
      <c r="E1358" s="15"/>
      <c r="F1358" s="15"/>
      <c r="G1358" s="5"/>
      <c r="H1358" s="449"/>
      <c r="I1358" s="5"/>
      <c r="J1358" s="5"/>
      <c r="K1358" s="495"/>
      <c r="L1358" s="475"/>
      <c r="M1358" s="11"/>
    </row>
    <row r="1359" spans="3:13" x14ac:dyDescent="0.3">
      <c r="C1359" s="4"/>
      <c r="D1359" s="914"/>
      <c r="E1359" s="15"/>
      <c r="F1359" s="15"/>
      <c r="G1359" s="5"/>
      <c r="H1359" s="449"/>
      <c r="I1359" s="5"/>
      <c r="J1359" s="5"/>
      <c r="K1359" s="495"/>
      <c r="L1359" s="475"/>
      <c r="M1359" s="11"/>
    </row>
    <row r="1360" spans="3:13" x14ac:dyDescent="0.3">
      <c r="C1360" s="4"/>
      <c r="D1360" s="914"/>
      <c r="E1360" s="15"/>
      <c r="F1360" s="15"/>
      <c r="G1360" s="5"/>
      <c r="H1360" s="449"/>
      <c r="I1360" s="5"/>
      <c r="J1360" s="5"/>
      <c r="K1360" s="495"/>
      <c r="L1360" s="475"/>
      <c r="M1360" s="11"/>
    </row>
    <row r="1361" spans="3:13" x14ac:dyDescent="0.3">
      <c r="C1361" s="4"/>
      <c r="D1361" s="914"/>
      <c r="E1361" s="15"/>
      <c r="F1361" s="15"/>
      <c r="G1361" s="5"/>
      <c r="H1361" s="449"/>
      <c r="I1361" s="5"/>
      <c r="J1361" s="5"/>
      <c r="K1361" s="495"/>
      <c r="L1361" s="475"/>
      <c r="M1361" s="11"/>
    </row>
    <row r="1362" spans="3:13" x14ac:dyDescent="0.3">
      <c r="C1362" s="4"/>
      <c r="D1362" s="914"/>
      <c r="E1362" s="15"/>
      <c r="F1362" s="15"/>
      <c r="G1362" s="5"/>
      <c r="H1362" s="449"/>
      <c r="I1362" s="5"/>
      <c r="J1362" s="5"/>
      <c r="K1362" s="495"/>
      <c r="L1362" s="475"/>
      <c r="M1362" s="11"/>
    </row>
    <row r="1363" spans="3:13" x14ac:dyDescent="0.3">
      <c r="C1363" s="4"/>
      <c r="D1363" s="914"/>
      <c r="E1363" s="15"/>
      <c r="F1363" s="15"/>
      <c r="G1363" s="5"/>
      <c r="H1363" s="449"/>
      <c r="I1363" s="5"/>
      <c r="J1363" s="5"/>
      <c r="K1363" s="495"/>
      <c r="L1363" s="475"/>
      <c r="M1363" s="11"/>
    </row>
    <row r="1364" spans="3:13" x14ac:dyDescent="0.3">
      <c r="C1364" s="4"/>
      <c r="D1364" s="914"/>
      <c r="E1364" s="15"/>
      <c r="F1364" s="15"/>
      <c r="G1364" s="5"/>
      <c r="H1364" s="449"/>
      <c r="I1364" s="5"/>
      <c r="J1364" s="5"/>
      <c r="K1364" s="495"/>
      <c r="L1364" s="475"/>
      <c r="M1364" s="11"/>
    </row>
    <row r="1365" spans="3:13" x14ac:dyDescent="0.3">
      <c r="C1365" s="4"/>
      <c r="D1365" s="914"/>
      <c r="E1365" s="15"/>
      <c r="F1365" s="15"/>
      <c r="G1365" s="5"/>
      <c r="H1365" s="449"/>
      <c r="I1365" s="5"/>
      <c r="J1365" s="5"/>
      <c r="K1365" s="495"/>
      <c r="L1365" s="475"/>
      <c r="M1365" s="11"/>
    </row>
    <row r="1366" spans="3:13" x14ac:dyDescent="0.3">
      <c r="C1366" s="4"/>
      <c r="D1366" s="914"/>
      <c r="E1366" s="15"/>
      <c r="F1366" s="15"/>
      <c r="G1366" s="5"/>
      <c r="H1366" s="449"/>
      <c r="I1366" s="5"/>
      <c r="J1366" s="5"/>
      <c r="K1366" s="495"/>
      <c r="L1366" s="475"/>
      <c r="M1366" s="11"/>
    </row>
    <row r="1367" spans="3:13" x14ac:dyDescent="0.3">
      <c r="C1367" s="4"/>
      <c r="D1367" s="914"/>
      <c r="E1367" s="15"/>
      <c r="F1367" s="15"/>
      <c r="G1367" s="5"/>
      <c r="H1367" s="449"/>
      <c r="I1367" s="5"/>
      <c r="J1367" s="5"/>
      <c r="K1367" s="495"/>
      <c r="L1367" s="475"/>
      <c r="M1367" s="11"/>
    </row>
    <row r="1368" spans="3:13" x14ac:dyDescent="0.3">
      <c r="C1368" s="4"/>
      <c r="D1368" s="914"/>
      <c r="E1368" s="15"/>
      <c r="F1368" s="15"/>
      <c r="G1368" s="5"/>
      <c r="H1368" s="449"/>
      <c r="I1368" s="5"/>
      <c r="J1368" s="5"/>
      <c r="K1368" s="495"/>
      <c r="L1368" s="475"/>
      <c r="M1368" s="11"/>
    </row>
    <row r="1369" spans="3:13" x14ac:dyDescent="0.3">
      <c r="C1369" s="4"/>
      <c r="D1369" s="914"/>
      <c r="E1369" s="15"/>
      <c r="F1369" s="15"/>
      <c r="G1369" s="5"/>
      <c r="H1369" s="449"/>
      <c r="I1369" s="5"/>
      <c r="J1369" s="5"/>
      <c r="K1369" s="495"/>
      <c r="L1369" s="475"/>
      <c r="M1369" s="11"/>
    </row>
    <row r="1370" spans="3:13" x14ac:dyDescent="0.3">
      <c r="C1370" s="4"/>
      <c r="D1370" s="914"/>
      <c r="E1370" s="15"/>
      <c r="F1370" s="15"/>
      <c r="G1370" s="5"/>
      <c r="H1370" s="449"/>
      <c r="I1370" s="5"/>
      <c r="J1370" s="5"/>
      <c r="K1370" s="495"/>
      <c r="L1370" s="475"/>
      <c r="M1370" s="11"/>
    </row>
    <row r="1371" spans="3:13" x14ac:dyDescent="0.3">
      <c r="C1371" s="4"/>
      <c r="D1371" s="914"/>
      <c r="E1371" s="15"/>
      <c r="F1371" s="15"/>
      <c r="G1371" s="5"/>
      <c r="H1371" s="449"/>
      <c r="I1371" s="5"/>
      <c r="J1371" s="5"/>
      <c r="K1371" s="495"/>
      <c r="L1371" s="475"/>
      <c r="M1371" s="11"/>
    </row>
    <row r="1372" spans="3:13" x14ac:dyDescent="0.3">
      <c r="C1372" s="4"/>
      <c r="D1372" s="914"/>
      <c r="E1372" s="15"/>
      <c r="F1372" s="15"/>
      <c r="G1372" s="5"/>
      <c r="H1372" s="449"/>
      <c r="I1372" s="5"/>
      <c r="J1372" s="5"/>
      <c r="K1372" s="495"/>
      <c r="L1372" s="475"/>
      <c r="M1372" s="11"/>
    </row>
    <row r="1373" spans="3:13" x14ac:dyDescent="0.3">
      <c r="C1373" s="4"/>
      <c r="D1373" s="914"/>
      <c r="E1373" s="15"/>
      <c r="F1373" s="15"/>
      <c r="G1373" s="5"/>
      <c r="H1373" s="449"/>
      <c r="I1373" s="5"/>
      <c r="J1373" s="5"/>
      <c r="K1373" s="495"/>
      <c r="L1373" s="475"/>
      <c r="M1373" s="11"/>
    </row>
    <row r="1374" spans="3:13" x14ac:dyDescent="0.3">
      <c r="C1374" s="4"/>
      <c r="D1374" s="914"/>
      <c r="E1374" s="15"/>
      <c r="F1374" s="15"/>
      <c r="G1374" s="5"/>
      <c r="H1374" s="449"/>
      <c r="I1374" s="5"/>
      <c r="J1374" s="5"/>
      <c r="K1374" s="495"/>
      <c r="L1374" s="475"/>
      <c r="M1374" s="11"/>
    </row>
    <row r="1375" spans="3:13" x14ac:dyDescent="0.3">
      <c r="C1375" s="4"/>
      <c r="D1375" s="914"/>
      <c r="E1375" s="15"/>
      <c r="F1375" s="15"/>
      <c r="G1375" s="5"/>
      <c r="H1375" s="449"/>
      <c r="I1375" s="5"/>
      <c r="J1375" s="5"/>
      <c r="K1375" s="495"/>
      <c r="L1375" s="475"/>
      <c r="M1375" s="11"/>
    </row>
    <row r="1376" spans="3:13" x14ac:dyDescent="0.3">
      <c r="C1376" s="4"/>
      <c r="D1376" s="914"/>
      <c r="E1376" s="15"/>
      <c r="F1376" s="15"/>
      <c r="G1376" s="5"/>
      <c r="H1376" s="449"/>
      <c r="I1376" s="5"/>
      <c r="J1376" s="5"/>
      <c r="K1376" s="495"/>
      <c r="L1376" s="475"/>
      <c r="M1376" s="11"/>
    </row>
    <row r="1377" spans="3:13" x14ac:dyDescent="0.3">
      <c r="C1377" s="4"/>
      <c r="D1377" s="914"/>
      <c r="E1377" s="15"/>
      <c r="F1377" s="15"/>
      <c r="G1377" s="5"/>
      <c r="H1377" s="449"/>
      <c r="I1377" s="5"/>
      <c r="J1377" s="5"/>
      <c r="K1377" s="495"/>
      <c r="L1377" s="475"/>
      <c r="M1377" s="11"/>
    </row>
    <row r="1378" spans="3:13" x14ac:dyDescent="0.3">
      <c r="C1378" s="4"/>
      <c r="D1378" s="914"/>
      <c r="E1378" s="15"/>
      <c r="F1378" s="15"/>
      <c r="G1378" s="5"/>
      <c r="H1378" s="449"/>
      <c r="I1378" s="5"/>
      <c r="J1378" s="5"/>
      <c r="K1378" s="495"/>
      <c r="L1378" s="475"/>
      <c r="M1378" s="11"/>
    </row>
    <row r="1379" spans="3:13" x14ac:dyDescent="0.3">
      <c r="C1379" s="4"/>
      <c r="D1379" s="914"/>
      <c r="E1379" s="15"/>
      <c r="F1379" s="15"/>
      <c r="G1379" s="5"/>
      <c r="H1379" s="449"/>
      <c r="I1379" s="5"/>
      <c r="J1379" s="5"/>
      <c r="K1379" s="495"/>
      <c r="L1379" s="475"/>
      <c r="M1379" s="11"/>
    </row>
    <row r="1380" spans="3:13" x14ac:dyDescent="0.3">
      <c r="C1380" s="4"/>
      <c r="D1380" s="914"/>
      <c r="E1380" s="15"/>
      <c r="F1380" s="15"/>
      <c r="G1380" s="5"/>
      <c r="H1380" s="449"/>
      <c r="I1380" s="5"/>
      <c r="J1380" s="5"/>
      <c r="K1380" s="495"/>
      <c r="L1380" s="475"/>
      <c r="M1380" s="11"/>
    </row>
    <row r="1381" spans="3:13" x14ac:dyDescent="0.3">
      <c r="C1381" s="4"/>
      <c r="D1381" s="914"/>
      <c r="E1381" s="15"/>
      <c r="F1381" s="15"/>
      <c r="G1381" s="5"/>
      <c r="H1381" s="449"/>
      <c r="I1381" s="5"/>
      <c r="J1381" s="5"/>
      <c r="K1381" s="495"/>
      <c r="L1381" s="475"/>
      <c r="M1381" s="11"/>
    </row>
    <row r="1382" spans="3:13" x14ac:dyDescent="0.3">
      <c r="C1382" s="4"/>
      <c r="D1382" s="914"/>
      <c r="E1382" s="15"/>
      <c r="F1382" s="15"/>
      <c r="G1382" s="5"/>
      <c r="H1382" s="449"/>
      <c r="I1382" s="5"/>
      <c r="J1382" s="5"/>
      <c r="K1382" s="495"/>
      <c r="L1382" s="475"/>
      <c r="M1382" s="11"/>
    </row>
    <row r="1383" spans="3:13" x14ac:dyDescent="0.3">
      <c r="C1383" s="4"/>
      <c r="D1383" s="914"/>
      <c r="E1383" s="15"/>
      <c r="F1383" s="15"/>
      <c r="G1383" s="5"/>
      <c r="H1383" s="449"/>
      <c r="I1383" s="5"/>
      <c r="J1383" s="5"/>
      <c r="K1383" s="495"/>
      <c r="L1383" s="475"/>
      <c r="M1383" s="11"/>
    </row>
    <row r="1384" spans="3:13" x14ac:dyDescent="0.3">
      <c r="C1384" s="4"/>
      <c r="D1384" s="914"/>
      <c r="E1384" s="15"/>
      <c r="F1384" s="15"/>
      <c r="G1384" s="5"/>
      <c r="H1384" s="449"/>
      <c r="I1384" s="5"/>
      <c r="J1384" s="5"/>
      <c r="K1384" s="495"/>
      <c r="L1384" s="475"/>
      <c r="M1384" s="11"/>
    </row>
    <row r="1385" spans="3:13" x14ac:dyDescent="0.3">
      <c r="C1385" s="4"/>
      <c r="D1385" s="914"/>
      <c r="E1385" s="15"/>
      <c r="F1385" s="15"/>
      <c r="G1385" s="5"/>
      <c r="H1385" s="449"/>
      <c r="I1385" s="5"/>
      <c r="J1385" s="5"/>
      <c r="K1385" s="495"/>
      <c r="L1385" s="475"/>
      <c r="M1385" s="11"/>
    </row>
    <row r="1386" spans="3:13" x14ac:dyDescent="0.3">
      <c r="C1386" s="4"/>
      <c r="D1386" s="914"/>
      <c r="E1386" s="15"/>
      <c r="F1386" s="15"/>
      <c r="G1386" s="5"/>
      <c r="H1386" s="449"/>
      <c r="I1386" s="5"/>
      <c r="J1386" s="5"/>
      <c r="K1386" s="495"/>
      <c r="L1386" s="475"/>
      <c r="M1386" s="11"/>
    </row>
    <row r="1387" spans="3:13" x14ac:dyDescent="0.3">
      <c r="C1387" s="4"/>
      <c r="D1387" s="914"/>
      <c r="E1387" s="15"/>
      <c r="F1387" s="15"/>
      <c r="G1387" s="5"/>
      <c r="H1387" s="449"/>
      <c r="I1387" s="5"/>
      <c r="J1387" s="5"/>
      <c r="K1387" s="495"/>
      <c r="L1387" s="475"/>
      <c r="M1387" s="11"/>
    </row>
    <row r="1388" spans="3:13" x14ac:dyDescent="0.3">
      <c r="C1388" s="4"/>
      <c r="D1388" s="914"/>
      <c r="E1388" s="15"/>
      <c r="F1388" s="15"/>
      <c r="G1388" s="5"/>
      <c r="H1388" s="449"/>
      <c r="I1388" s="5"/>
      <c r="J1388" s="5"/>
      <c r="K1388" s="495"/>
      <c r="L1388" s="475"/>
      <c r="M1388" s="11"/>
    </row>
    <row r="1389" spans="3:13" x14ac:dyDescent="0.3">
      <c r="C1389" s="4"/>
      <c r="D1389" s="914"/>
      <c r="E1389" s="15"/>
      <c r="F1389" s="15"/>
      <c r="G1389" s="5"/>
      <c r="H1389" s="449"/>
      <c r="I1389" s="5"/>
      <c r="J1389" s="5"/>
      <c r="K1389" s="495"/>
      <c r="L1389" s="475"/>
      <c r="M1389" s="11"/>
    </row>
    <row r="1390" spans="3:13" x14ac:dyDescent="0.3">
      <c r="C1390" s="4"/>
      <c r="D1390" s="914"/>
      <c r="E1390" s="15"/>
      <c r="F1390" s="15"/>
      <c r="G1390" s="5"/>
      <c r="H1390" s="449"/>
      <c r="I1390" s="5"/>
      <c r="J1390" s="5"/>
      <c r="K1390" s="495"/>
      <c r="L1390" s="475"/>
      <c r="M1390" s="11"/>
    </row>
    <row r="1391" spans="3:13" x14ac:dyDescent="0.3">
      <c r="C1391" s="4"/>
      <c r="D1391" s="914"/>
      <c r="E1391" s="15"/>
      <c r="F1391" s="15"/>
      <c r="G1391" s="5"/>
      <c r="H1391" s="449"/>
      <c r="I1391" s="5"/>
      <c r="J1391" s="5"/>
      <c r="K1391" s="495"/>
      <c r="L1391" s="475"/>
      <c r="M1391" s="11"/>
    </row>
    <row r="1392" spans="3:13" x14ac:dyDescent="0.3">
      <c r="C1392" s="4"/>
      <c r="D1392" s="914"/>
      <c r="E1392" s="15"/>
      <c r="F1392" s="15"/>
      <c r="G1392" s="5"/>
      <c r="H1392" s="449"/>
      <c r="I1392" s="5"/>
      <c r="J1392" s="5"/>
      <c r="K1392" s="495"/>
      <c r="L1392" s="475"/>
      <c r="M1392" s="11"/>
    </row>
    <row r="1393" spans="3:13" x14ac:dyDescent="0.3">
      <c r="C1393" s="4"/>
      <c r="D1393" s="914"/>
      <c r="E1393" s="15"/>
      <c r="F1393" s="15"/>
      <c r="G1393" s="5"/>
      <c r="H1393" s="449"/>
      <c r="I1393" s="5"/>
      <c r="J1393" s="5"/>
      <c r="K1393" s="495"/>
      <c r="L1393" s="475"/>
      <c r="M1393" s="11"/>
    </row>
    <row r="1394" spans="3:13" x14ac:dyDescent="0.3">
      <c r="C1394" s="4"/>
      <c r="D1394" s="914"/>
      <c r="E1394" s="15"/>
      <c r="F1394" s="15"/>
      <c r="G1394" s="5"/>
      <c r="H1394" s="449"/>
      <c r="I1394" s="5"/>
      <c r="J1394" s="5"/>
      <c r="K1394" s="495"/>
      <c r="L1394" s="475"/>
      <c r="M1394" s="11"/>
    </row>
    <row r="1395" spans="3:13" x14ac:dyDescent="0.3">
      <c r="C1395" s="4"/>
      <c r="D1395" s="914"/>
      <c r="E1395" s="15"/>
      <c r="F1395" s="15"/>
      <c r="G1395" s="5"/>
      <c r="H1395" s="449"/>
      <c r="I1395" s="5"/>
      <c r="J1395" s="5"/>
      <c r="K1395" s="495"/>
      <c r="L1395" s="475"/>
      <c r="M1395" s="11"/>
    </row>
    <row r="1396" spans="3:13" x14ac:dyDescent="0.3">
      <c r="C1396" s="4"/>
      <c r="D1396" s="914"/>
      <c r="E1396" s="15"/>
      <c r="F1396" s="15"/>
      <c r="G1396" s="5"/>
      <c r="H1396" s="449"/>
      <c r="I1396" s="5"/>
      <c r="J1396" s="5"/>
      <c r="K1396" s="495"/>
      <c r="L1396" s="475"/>
      <c r="M1396" s="11"/>
    </row>
    <row r="1397" spans="3:13" x14ac:dyDescent="0.3">
      <c r="C1397" s="4"/>
      <c r="D1397" s="914"/>
      <c r="E1397" s="15"/>
      <c r="F1397" s="15"/>
      <c r="G1397" s="5"/>
      <c r="H1397" s="449"/>
      <c r="I1397" s="5"/>
      <c r="J1397" s="5"/>
      <c r="K1397" s="495"/>
      <c r="L1397" s="475"/>
      <c r="M1397" s="11"/>
    </row>
    <row r="1398" spans="3:13" x14ac:dyDescent="0.3">
      <c r="C1398" s="4"/>
      <c r="D1398" s="914"/>
      <c r="E1398" s="15"/>
      <c r="F1398" s="15"/>
      <c r="G1398" s="5"/>
      <c r="H1398" s="449"/>
      <c r="I1398" s="5"/>
      <c r="J1398" s="5"/>
      <c r="K1398" s="495"/>
      <c r="L1398" s="475"/>
      <c r="M1398" s="11"/>
    </row>
    <row r="1399" spans="3:13" x14ac:dyDescent="0.3">
      <c r="C1399" s="4"/>
      <c r="D1399" s="914"/>
      <c r="E1399" s="15"/>
      <c r="F1399" s="15"/>
      <c r="G1399" s="5"/>
      <c r="H1399" s="449"/>
      <c r="I1399" s="5"/>
      <c r="J1399" s="5"/>
      <c r="K1399" s="495"/>
      <c r="L1399" s="475"/>
      <c r="M1399" s="11"/>
    </row>
    <row r="1400" spans="3:13" x14ac:dyDescent="0.3">
      <c r="C1400" s="4"/>
      <c r="D1400" s="914"/>
      <c r="E1400" s="15"/>
      <c r="F1400" s="15"/>
      <c r="G1400" s="5"/>
      <c r="H1400" s="449"/>
      <c r="I1400" s="5"/>
      <c r="J1400" s="5"/>
      <c r="K1400" s="495"/>
      <c r="L1400" s="475"/>
      <c r="M1400" s="11"/>
    </row>
    <row r="1401" spans="3:13" x14ac:dyDescent="0.3">
      <c r="C1401" s="4"/>
      <c r="D1401" s="914"/>
      <c r="E1401" s="15"/>
      <c r="F1401" s="15"/>
      <c r="G1401" s="5"/>
      <c r="H1401" s="449"/>
      <c r="I1401" s="5"/>
      <c r="J1401" s="5"/>
      <c r="K1401" s="495"/>
      <c r="L1401" s="475"/>
      <c r="M1401" s="11"/>
    </row>
    <row r="1402" spans="3:13" x14ac:dyDescent="0.3">
      <c r="C1402" s="4"/>
      <c r="D1402" s="914"/>
      <c r="E1402" s="15"/>
      <c r="F1402" s="15"/>
      <c r="G1402" s="5"/>
      <c r="H1402" s="449"/>
      <c r="I1402" s="5"/>
      <c r="J1402" s="5"/>
      <c r="K1402" s="495"/>
      <c r="L1402" s="475"/>
      <c r="M1402" s="11"/>
    </row>
    <row r="1403" spans="3:13" x14ac:dyDescent="0.3">
      <c r="C1403" s="4"/>
      <c r="D1403" s="914"/>
      <c r="E1403" s="15"/>
      <c r="F1403" s="15"/>
      <c r="G1403" s="5"/>
      <c r="H1403" s="449"/>
      <c r="I1403" s="5"/>
      <c r="J1403" s="5"/>
      <c r="K1403" s="495"/>
      <c r="L1403" s="475"/>
      <c r="M1403" s="11"/>
    </row>
    <row r="1404" spans="3:13" x14ac:dyDescent="0.3">
      <c r="C1404" s="4"/>
      <c r="D1404" s="914"/>
      <c r="E1404" s="15"/>
      <c r="F1404" s="15"/>
      <c r="G1404" s="5"/>
      <c r="H1404" s="449"/>
      <c r="I1404" s="5"/>
      <c r="J1404" s="5"/>
      <c r="K1404" s="495"/>
      <c r="L1404" s="475"/>
      <c r="M1404" s="11"/>
    </row>
    <row r="1405" spans="3:13" x14ac:dyDescent="0.3">
      <c r="C1405" s="4"/>
      <c r="D1405" s="914"/>
      <c r="E1405" s="15"/>
      <c r="F1405" s="15"/>
      <c r="G1405" s="5"/>
      <c r="H1405" s="449"/>
      <c r="I1405" s="5"/>
      <c r="J1405" s="5"/>
      <c r="K1405" s="495"/>
      <c r="L1405" s="475"/>
      <c r="M1405" s="11"/>
    </row>
    <row r="1406" spans="3:13" x14ac:dyDescent="0.3">
      <c r="C1406" s="4"/>
      <c r="D1406" s="914"/>
      <c r="E1406" s="15"/>
      <c r="F1406" s="15"/>
      <c r="G1406" s="5"/>
      <c r="H1406" s="449"/>
      <c r="I1406" s="5"/>
      <c r="J1406" s="5"/>
      <c r="K1406" s="495"/>
      <c r="L1406" s="475"/>
      <c r="M1406" s="11"/>
    </row>
    <row r="1407" spans="3:13" x14ac:dyDescent="0.3">
      <c r="C1407" s="4"/>
      <c r="D1407" s="914"/>
      <c r="E1407" s="15"/>
      <c r="F1407" s="15"/>
      <c r="G1407" s="5"/>
      <c r="H1407" s="449"/>
      <c r="I1407" s="5"/>
      <c r="J1407" s="5"/>
      <c r="K1407" s="495"/>
      <c r="L1407" s="475"/>
      <c r="M1407" s="11"/>
    </row>
    <row r="1408" spans="3:13" x14ac:dyDescent="0.3">
      <c r="C1408" s="4"/>
      <c r="D1408" s="914"/>
      <c r="E1408" s="15"/>
      <c r="F1408" s="15"/>
      <c r="G1408" s="5"/>
      <c r="H1408" s="449"/>
      <c r="I1408" s="5"/>
      <c r="J1408" s="5"/>
      <c r="K1408" s="495"/>
      <c r="L1408" s="475"/>
      <c r="M1408" s="11"/>
    </row>
    <row r="1409" spans="3:13" x14ac:dyDescent="0.3">
      <c r="C1409" s="4"/>
      <c r="D1409" s="914"/>
      <c r="E1409" s="15"/>
      <c r="F1409" s="15"/>
      <c r="G1409" s="5"/>
      <c r="H1409" s="449"/>
      <c r="I1409" s="5"/>
      <c r="J1409" s="5"/>
      <c r="K1409" s="495"/>
      <c r="L1409" s="475"/>
      <c r="M1409" s="11"/>
    </row>
    <row r="1410" spans="3:13" x14ac:dyDescent="0.3">
      <c r="C1410" s="4"/>
      <c r="D1410" s="914"/>
      <c r="E1410" s="15"/>
      <c r="F1410" s="15"/>
      <c r="G1410" s="5"/>
      <c r="H1410" s="449"/>
      <c r="I1410" s="5"/>
      <c r="J1410" s="5"/>
      <c r="K1410" s="495"/>
      <c r="L1410" s="475"/>
      <c r="M1410" s="11"/>
    </row>
    <row r="1411" spans="3:13" x14ac:dyDescent="0.3">
      <c r="C1411" s="4"/>
      <c r="D1411" s="914"/>
      <c r="E1411" s="15"/>
      <c r="F1411" s="15"/>
      <c r="G1411" s="5"/>
      <c r="H1411" s="449"/>
      <c r="I1411" s="5"/>
      <c r="J1411" s="5"/>
      <c r="K1411" s="495"/>
      <c r="L1411" s="475"/>
      <c r="M1411" s="11"/>
    </row>
    <row r="1412" spans="3:13" x14ac:dyDescent="0.3">
      <c r="C1412" s="4"/>
      <c r="D1412" s="914"/>
      <c r="E1412" s="15"/>
      <c r="F1412" s="15"/>
      <c r="G1412" s="5"/>
      <c r="H1412" s="449"/>
      <c r="I1412" s="5"/>
      <c r="J1412" s="5"/>
      <c r="K1412" s="495"/>
      <c r="L1412" s="475"/>
      <c r="M1412" s="11"/>
    </row>
    <row r="1413" spans="3:13" x14ac:dyDescent="0.3">
      <c r="C1413" s="4"/>
      <c r="D1413" s="914"/>
      <c r="E1413" s="15"/>
      <c r="F1413" s="15"/>
      <c r="G1413" s="5"/>
      <c r="H1413" s="449"/>
      <c r="I1413" s="5"/>
      <c r="J1413" s="5"/>
      <c r="K1413" s="495"/>
      <c r="L1413" s="475"/>
      <c r="M1413" s="11"/>
    </row>
    <row r="1414" spans="3:13" x14ac:dyDescent="0.3">
      <c r="C1414" s="4"/>
      <c r="D1414" s="914"/>
      <c r="E1414" s="15"/>
      <c r="F1414" s="15"/>
      <c r="G1414" s="5"/>
      <c r="H1414" s="449"/>
      <c r="I1414" s="5"/>
      <c r="J1414" s="5"/>
      <c r="K1414" s="495"/>
      <c r="L1414" s="475"/>
      <c r="M1414" s="11"/>
    </row>
    <row r="1415" spans="3:13" x14ac:dyDescent="0.3">
      <c r="C1415" s="4"/>
      <c r="D1415" s="914"/>
      <c r="E1415" s="15"/>
      <c r="F1415" s="15"/>
      <c r="G1415" s="5"/>
      <c r="H1415" s="449"/>
      <c r="I1415" s="5"/>
      <c r="J1415" s="5"/>
      <c r="K1415" s="495"/>
      <c r="L1415" s="475"/>
      <c r="M1415" s="11"/>
    </row>
    <row r="1416" spans="3:13" x14ac:dyDescent="0.3">
      <c r="C1416" s="4"/>
      <c r="D1416" s="914"/>
      <c r="E1416" s="15"/>
      <c r="F1416" s="15"/>
      <c r="G1416" s="5"/>
      <c r="H1416" s="449"/>
      <c r="I1416" s="5"/>
      <c r="J1416" s="5"/>
      <c r="K1416" s="495"/>
      <c r="L1416" s="475"/>
      <c r="M1416" s="11"/>
    </row>
    <row r="1417" spans="3:13" x14ac:dyDescent="0.3">
      <c r="C1417" s="4"/>
      <c r="D1417" s="914"/>
      <c r="E1417" s="15"/>
      <c r="F1417" s="15"/>
      <c r="G1417" s="5"/>
      <c r="H1417" s="449"/>
      <c r="I1417" s="5"/>
      <c r="J1417" s="5"/>
      <c r="K1417" s="495"/>
      <c r="L1417" s="475"/>
      <c r="M1417" s="11"/>
    </row>
    <row r="1418" spans="3:13" x14ac:dyDescent="0.3">
      <c r="C1418" s="4"/>
      <c r="D1418" s="914"/>
      <c r="E1418" s="15"/>
      <c r="F1418" s="15"/>
      <c r="G1418" s="5"/>
      <c r="H1418" s="449"/>
      <c r="I1418" s="5"/>
      <c r="J1418" s="5"/>
      <c r="K1418" s="495"/>
      <c r="L1418" s="475"/>
      <c r="M1418" s="11"/>
    </row>
    <row r="1419" spans="3:13" x14ac:dyDescent="0.3">
      <c r="C1419" s="4"/>
      <c r="D1419" s="914"/>
      <c r="E1419" s="15"/>
      <c r="F1419" s="15"/>
      <c r="G1419" s="5"/>
      <c r="H1419" s="449"/>
      <c r="I1419" s="5"/>
      <c r="J1419" s="5"/>
      <c r="K1419" s="495"/>
      <c r="L1419" s="475"/>
      <c r="M1419" s="11"/>
    </row>
    <row r="1420" spans="3:13" x14ac:dyDescent="0.3">
      <c r="C1420" s="4"/>
      <c r="D1420" s="914"/>
      <c r="E1420" s="15"/>
      <c r="F1420" s="15"/>
      <c r="G1420" s="5"/>
      <c r="H1420" s="449"/>
      <c r="I1420" s="5"/>
      <c r="J1420" s="5"/>
      <c r="K1420" s="495"/>
      <c r="L1420" s="475"/>
      <c r="M1420" s="11"/>
    </row>
    <row r="1421" spans="3:13" x14ac:dyDescent="0.3">
      <c r="C1421" s="4"/>
      <c r="D1421" s="914"/>
      <c r="E1421" s="15"/>
      <c r="F1421" s="15"/>
      <c r="G1421" s="5"/>
      <c r="H1421" s="449"/>
      <c r="I1421" s="5"/>
      <c r="J1421" s="5"/>
      <c r="K1421" s="495"/>
      <c r="L1421" s="475"/>
      <c r="M1421" s="11"/>
    </row>
    <row r="1422" spans="3:13" x14ac:dyDescent="0.3">
      <c r="C1422" s="4"/>
      <c r="D1422" s="914"/>
      <c r="E1422" s="15"/>
      <c r="F1422" s="15"/>
      <c r="G1422" s="5"/>
      <c r="H1422" s="449"/>
      <c r="I1422" s="5"/>
      <c r="J1422" s="5"/>
      <c r="K1422" s="495"/>
      <c r="L1422" s="475"/>
      <c r="M1422" s="11"/>
    </row>
    <row r="1423" spans="3:13" x14ac:dyDescent="0.3">
      <c r="C1423" s="4"/>
      <c r="D1423" s="914"/>
      <c r="E1423" s="15"/>
      <c r="F1423" s="15"/>
      <c r="G1423" s="5"/>
      <c r="H1423" s="449"/>
      <c r="I1423" s="5"/>
      <c r="J1423" s="5"/>
      <c r="K1423" s="495"/>
      <c r="L1423" s="475"/>
      <c r="M1423" s="11"/>
    </row>
    <row r="1424" spans="3:13" x14ac:dyDescent="0.3">
      <c r="C1424" s="4"/>
      <c r="D1424" s="914"/>
      <c r="E1424" s="15"/>
      <c r="F1424" s="15"/>
      <c r="G1424" s="5"/>
      <c r="H1424" s="449"/>
      <c r="I1424" s="5"/>
      <c r="J1424" s="5"/>
      <c r="K1424" s="495"/>
      <c r="L1424" s="475"/>
      <c r="M1424" s="11"/>
    </row>
    <row r="1425" spans="3:13" x14ac:dyDescent="0.3">
      <c r="C1425" s="4"/>
      <c r="D1425" s="914"/>
      <c r="E1425" s="15"/>
      <c r="F1425" s="15"/>
      <c r="G1425" s="5"/>
      <c r="H1425" s="449"/>
      <c r="I1425" s="5"/>
      <c r="J1425" s="5"/>
      <c r="K1425" s="495"/>
      <c r="L1425" s="475"/>
      <c r="M1425" s="11"/>
    </row>
    <row r="1426" spans="3:13" x14ac:dyDescent="0.3">
      <c r="C1426" s="4"/>
      <c r="D1426" s="914"/>
      <c r="E1426" s="15"/>
      <c r="F1426" s="15"/>
      <c r="G1426" s="5"/>
      <c r="H1426" s="449"/>
      <c r="I1426" s="5"/>
      <c r="J1426" s="5"/>
      <c r="K1426" s="495"/>
      <c r="L1426" s="475"/>
      <c r="M1426" s="11"/>
    </row>
    <row r="1427" spans="3:13" x14ac:dyDescent="0.3">
      <c r="C1427" s="4"/>
      <c r="D1427" s="914"/>
      <c r="E1427" s="15"/>
      <c r="F1427" s="15"/>
      <c r="G1427" s="5"/>
      <c r="H1427" s="449"/>
      <c r="I1427" s="5"/>
      <c r="J1427" s="5"/>
      <c r="K1427" s="495"/>
      <c r="L1427" s="475"/>
      <c r="M1427" s="11"/>
    </row>
    <row r="1428" spans="3:13" x14ac:dyDescent="0.3">
      <c r="C1428" s="4"/>
      <c r="D1428" s="914"/>
      <c r="E1428" s="15"/>
      <c r="F1428" s="15"/>
      <c r="G1428" s="5"/>
      <c r="H1428" s="449"/>
      <c r="I1428" s="5"/>
      <c r="J1428" s="5"/>
      <c r="K1428" s="495"/>
      <c r="L1428" s="475"/>
      <c r="M1428" s="11"/>
    </row>
    <row r="1429" spans="3:13" x14ac:dyDescent="0.3">
      <c r="C1429" s="4"/>
      <c r="D1429" s="914"/>
      <c r="E1429" s="15"/>
      <c r="F1429" s="15"/>
      <c r="G1429" s="5"/>
      <c r="H1429" s="449"/>
      <c r="I1429" s="5"/>
      <c r="J1429" s="5"/>
      <c r="K1429" s="495"/>
      <c r="L1429" s="475"/>
      <c r="M1429" s="11"/>
    </row>
    <row r="1430" spans="3:13" x14ac:dyDescent="0.3">
      <c r="C1430" s="4"/>
      <c r="D1430" s="914"/>
      <c r="E1430" s="15"/>
      <c r="F1430" s="15"/>
      <c r="G1430" s="5"/>
      <c r="H1430" s="449"/>
      <c r="I1430" s="5"/>
      <c r="J1430" s="5"/>
      <c r="K1430" s="495"/>
      <c r="L1430" s="475"/>
      <c r="M1430" s="11"/>
    </row>
    <row r="1431" spans="3:13" x14ac:dyDescent="0.3">
      <c r="C1431" s="4"/>
      <c r="D1431" s="914"/>
      <c r="E1431" s="15"/>
      <c r="F1431" s="15"/>
      <c r="G1431" s="5"/>
      <c r="H1431" s="449"/>
      <c r="I1431" s="5"/>
      <c r="J1431" s="5"/>
      <c r="K1431" s="495"/>
      <c r="L1431" s="475"/>
      <c r="M1431" s="11"/>
    </row>
    <row r="1432" spans="3:13" x14ac:dyDescent="0.3">
      <c r="C1432" s="4"/>
      <c r="D1432" s="914"/>
      <c r="E1432" s="15"/>
      <c r="F1432" s="15"/>
      <c r="G1432" s="5"/>
      <c r="H1432" s="449"/>
      <c r="I1432" s="5"/>
      <c r="J1432" s="5"/>
      <c r="K1432" s="495"/>
      <c r="L1432" s="475"/>
      <c r="M1432" s="11"/>
    </row>
    <row r="1433" spans="3:13" x14ac:dyDescent="0.3">
      <c r="C1433" s="4"/>
      <c r="D1433" s="914"/>
      <c r="E1433" s="15"/>
      <c r="F1433" s="15"/>
      <c r="G1433" s="5"/>
      <c r="H1433" s="449"/>
      <c r="I1433" s="5"/>
      <c r="J1433" s="5"/>
      <c r="K1433" s="495"/>
      <c r="L1433" s="475"/>
      <c r="M1433" s="11"/>
    </row>
    <row r="1434" spans="3:13" x14ac:dyDescent="0.3">
      <c r="C1434" s="4"/>
      <c r="D1434" s="914"/>
      <c r="E1434" s="15"/>
      <c r="F1434" s="15"/>
      <c r="G1434" s="5"/>
      <c r="H1434" s="449"/>
      <c r="I1434" s="5"/>
      <c r="J1434" s="5"/>
      <c r="K1434" s="495"/>
      <c r="L1434" s="475"/>
      <c r="M1434" s="11"/>
    </row>
    <row r="1435" spans="3:13" x14ac:dyDescent="0.3">
      <c r="C1435" s="4"/>
      <c r="D1435" s="914"/>
      <c r="E1435" s="15"/>
      <c r="F1435" s="15"/>
      <c r="G1435" s="5"/>
      <c r="H1435" s="449"/>
      <c r="I1435" s="5"/>
      <c r="J1435" s="5"/>
      <c r="K1435" s="495"/>
      <c r="L1435" s="475"/>
      <c r="M1435" s="11"/>
    </row>
    <row r="1436" spans="3:13" x14ac:dyDescent="0.3">
      <c r="C1436" s="4"/>
      <c r="D1436" s="914"/>
      <c r="E1436" s="15"/>
      <c r="F1436" s="15"/>
      <c r="G1436" s="5"/>
      <c r="H1436" s="449"/>
      <c r="I1436" s="5"/>
      <c r="J1436" s="5"/>
      <c r="K1436" s="495"/>
      <c r="L1436" s="475"/>
      <c r="M1436" s="11"/>
    </row>
    <row r="1437" spans="3:13" x14ac:dyDescent="0.3">
      <c r="C1437" s="4"/>
      <c r="D1437" s="914"/>
      <c r="E1437" s="15"/>
      <c r="F1437" s="15"/>
      <c r="G1437" s="5"/>
      <c r="H1437" s="449"/>
      <c r="I1437" s="5"/>
      <c r="J1437" s="5"/>
      <c r="K1437" s="495"/>
      <c r="L1437" s="475"/>
      <c r="M1437" s="11"/>
    </row>
    <row r="1438" spans="3:13" x14ac:dyDescent="0.3">
      <c r="C1438" s="4"/>
      <c r="D1438" s="914"/>
      <c r="E1438" s="15"/>
      <c r="F1438" s="15"/>
      <c r="G1438" s="5"/>
      <c r="H1438" s="449"/>
      <c r="I1438" s="5"/>
      <c r="J1438" s="5"/>
      <c r="K1438" s="495"/>
      <c r="L1438" s="475"/>
      <c r="M1438" s="11"/>
    </row>
    <row r="1439" spans="3:13" x14ac:dyDescent="0.3">
      <c r="C1439" s="4"/>
      <c r="D1439" s="914"/>
      <c r="E1439" s="15"/>
      <c r="F1439" s="15"/>
      <c r="G1439" s="5"/>
      <c r="H1439" s="449"/>
      <c r="I1439" s="5"/>
      <c r="J1439" s="5"/>
      <c r="K1439" s="495"/>
      <c r="L1439" s="475"/>
      <c r="M1439" s="11"/>
    </row>
    <row r="1440" spans="3:13" x14ac:dyDescent="0.3">
      <c r="C1440" s="4"/>
      <c r="D1440" s="914"/>
      <c r="E1440" s="15"/>
      <c r="F1440" s="15"/>
      <c r="G1440" s="5"/>
      <c r="H1440" s="449"/>
      <c r="I1440" s="5"/>
      <c r="J1440" s="5"/>
      <c r="K1440" s="495"/>
      <c r="L1440" s="475"/>
      <c r="M1440" s="11"/>
    </row>
    <row r="1441" spans="3:13" x14ac:dyDescent="0.3">
      <c r="C1441" s="4"/>
      <c r="D1441" s="914"/>
      <c r="E1441" s="15"/>
      <c r="F1441" s="15"/>
      <c r="G1441" s="5"/>
      <c r="H1441" s="449"/>
      <c r="I1441" s="5"/>
      <c r="J1441" s="5"/>
      <c r="K1441" s="495"/>
      <c r="L1441" s="475"/>
      <c r="M1441" s="11"/>
    </row>
    <row r="1442" spans="3:13" x14ac:dyDescent="0.3">
      <c r="C1442" s="4"/>
      <c r="D1442" s="914"/>
      <c r="E1442" s="15"/>
      <c r="F1442" s="15"/>
      <c r="G1442" s="5"/>
      <c r="H1442" s="449"/>
      <c r="I1442" s="5"/>
      <c r="J1442" s="5"/>
      <c r="K1442" s="495"/>
      <c r="L1442" s="475"/>
      <c r="M1442" s="11"/>
    </row>
    <row r="1443" spans="3:13" x14ac:dyDescent="0.3">
      <c r="C1443" s="4"/>
      <c r="D1443" s="914"/>
      <c r="E1443" s="15"/>
      <c r="F1443" s="15"/>
      <c r="G1443" s="5"/>
      <c r="H1443" s="449"/>
      <c r="I1443" s="5"/>
      <c r="J1443" s="5"/>
      <c r="K1443" s="495"/>
      <c r="L1443" s="475"/>
      <c r="M1443" s="11"/>
    </row>
    <row r="1444" spans="3:13" x14ac:dyDescent="0.3">
      <c r="C1444" s="4"/>
      <c r="D1444" s="914"/>
      <c r="E1444" s="15"/>
      <c r="F1444" s="15"/>
      <c r="G1444" s="5"/>
      <c r="H1444" s="449"/>
      <c r="I1444" s="5"/>
      <c r="J1444" s="5"/>
      <c r="K1444" s="495"/>
      <c r="L1444" s="475"/>
      <c r="M1444" s="11"/>
    </row>
    <row r="1445" spans="3:13" x14ac:dyDescent="0.3">
      <c r="C1445" s="4"/>
      <c r="D1445" s="914"/>
      <c r="E1445" s="15"/>
      <c r="F1445" s="15"/>
      <c r="G1445" s="5"/>
      <c r="H1445" s="449"/>
      <c r="I1445" s="5"/>
      <c r="J1445" s="5"/>
      <c r="K1445" s="495"/>
      <c r="L1445" s="475"/>
      <c r="M1445" s="11"/>
    </row>
    <row r="1446" spans="3:13" x14ac:dyDescent="0.3">
      <c r="C1446" s="4"/>
      <c r="D1446" s="914"/>
      <c r="E1446" s="15"/>
      <c r="F1446" s="15"/>
      <c r="G1446" s="5"/>
      <c r="H1446" s="449"/>
      <c r="I1446" s="5"/>
      <c r="J1446" s="5"/>
      <c r="K1446" s="495"/>
      <c r="L1446" s="475"/>
      <c r="M1446" s="11"/>
    </row>
    <row r="1447" spans="3:13" x14ac:dyDescent="0.3">
      <c r="C1447" s="4"/>
      <c r="D1447" s="914"/>
      <c r="E1447" s="15"/>
      <c r="F1447" s="15"/>
      <c r="G1447" s="5"/>
      <c r="H1447" s="449"/>
      <c r="I1447" s="5"/>
      <c r="J1447" s="5"/>
      <c r="K1447" s="495"/>
      <c r="L1447" s="475"/>
      <c r="M1447" s="11"/>
    </row>
    <row r="1448" spans="3:13" x14ac:dyDescent="0.3">
      <c r="C1448" s="4"/>
      <c r="D1448" s="914"/>
      <c r="E1448" s="15"/>
      <c r="F1448" s="15"/>
      <c r="G1448" s="5"/>
      <c r="H1448" s="449"/>
      <c r="I1448" s="5"/>
      <c r="J1448" s="5"/>
      <c r="K1448" s="495"/>
      <c r="L1448" s="475"/>
      <c r="M1448" s="11"/>
    </row>
    <row r="1449" spans="3:13" x14ac:dyDescent="0.3">
      <c r="C1449" s="4"/>
      <c r="D1449" s="914"/>
      <c r="E1449" s="15"/>
      <c r="F1449" s="15"/>
      <c r="G1449" s="5"/>
      <c r="H1449" s="449"/>
      <c r="I1449" s="5"/>
      <c r="J1449" s="5"/>
      <c r="K1449" s="495"/>
      <c r="L1449" s="475"/>
      <c r="M1449" s="11"/>
    </row>
    <row r="1450" spans="3:13" x14ac:dyDescent="0.3">
      <c r="C1450" s="4"/>
      <c r="D1450" s="914"/>
      <c r="E1450" s="15"/>
      <c r="F1450" s="15"/>
      <c r="G1450" s="5"/>
      <c r="H1450" s="449"/>
      <c r="I1450" s="5"/>
      <c r="J1450" s="5"/>
      <c r="K1450" s="495"/>
      <c r="L1450" s="475"/>
      <c r="M1450" s="11"/>
    </row>
    <row r="1451" spans="3:13" x14ac:dyDescent="0.3">
      <c r="C1451" s="4"/>
      <c r="D1451" s="914"/>
      <c r="E1451" s="15"/>
      <c r="F1451" s="15"/>
      <c r="G1451" s="5"/>
      <c r="H1451" s="449"/>
      <c r="I1451" s="5"/>
      <c r="J1451" s="5"/>
      <c r="K1451" s="495"/>
      <c r="L1451" s="475"/>
      <c r="M1451" s="11"/>
    </row>
    <row r="1452" spans="3:13" x14ac:dyDescent="0.3">
      <c r="C1452" s="4"/>
      <c r="D1452" s="914"/>
      <c r="E1452" s="15"/>
      <c r="F1452" s="15"/>
      <c r="G1452" s="5"/>
      <c r="H1452" s="449"/>
      <c r="I1452" s="5"/>
      <c r="J1452" s="5"/>
      <c r="K1452" s="495"/>
      <c r="L1452" s="475"/>
      <c r="M1452" s="11"/>
    </row>
    <row r="1453" spans="3:13" x14ac:dyDescent="0.3">
      <c r="C1453" s="4"/>
      <c r="D1453" s="914"/>
      <c r="E1453" s="15"/>
      <c r="F1453" s="15"/>
      <c r="G1453" s="5"/>
      <c r="H1453" s="449"/>
      <c r="I1453" s="5"/>
      <c r="J1453" s="5"/>
      <c r="K1453" s="495"/>
      <c r="L1453" s="475"/>
      <c r="M1453" s="11"/>
    </row>
    <row r="1454" spans="3:13" x14ac:dyDescent="0.3">
      <c r="C1454" s="4"/>
      <c r="D1454" s="914"/>
      <c r="E1454" s="15"/>
      <c r="F1454" s="15"/>
      <c r="G1454" s="5"/>
      <c r="H1454" s="449"/>
      <c r="I1454" s="5"/>
      <c r="J1454" s="5"/>
      <c r="K1454" s="495"/>
      <c r="L1454" s="475"/>
      <c r="M1454" s="11"/>
    </row>
    <row r="1455" spans="3:13" x14ac:dyDescent="0.3">
      <c r="C1455" s="4"/>
      <c r="D1455" s="914"/>
      <c r="E1455" s="15"/>
      <c r="F1455" s="15"/>
      <c r="G1455" s="5"/>
      <c r="H1455" s="449"/>
      <c r="I1455" s="5"/>
      <c r="J1455" s="5"/>
      <c r="K1455" s="495"/>
      <c r="L1455" s="475"/>
      <c r="M1455" s="11"/>
    </row>
    <row r="1456" spans="3:13" x14ac:dyDescent="0.3">
      <c r="C1456" s="4"/>
      <c r="D1456" s="914"/>
      <c r="E1456" s="15"/>
      <c r="F1456" s="15"/>
      <c r="G1456" s="5"/>
      <c r="H1456" s="449"/>
      <c r="I1456" s="5"/>
      <c r="J1456" s="5"/>
      <c r="K1456" s="495"/>
      <c r="L1456" s="475"/>
      <c r="M1456" s="11"/>
    </row>
    <row r="1457" spans="3:13" x14ac:dyDescent="0.3">
      <c r="C1457" s="4"/>
      <c r="D1457" s="914"/>
      <c r="E1457" s="15"/>
      <c r="F1457" s="15"/>
      <c r="G1457" s="5"/>
      <c r="H1457" s="449"/>
      <c r="I1457" s="5"/>
      <c r="J1457" s="5"/>
      <c r="K1457" s="495"/>
      <c r="L1457" s="475"/>
      <c r="M1457" s="11"/>
    </row>
    <row r="1458" spans="3:13" x14ac:dyDescent="0.3">
      <c r="C1458" s="4"/>
      <c r="D1458" s="914"/>
      <c r="E1458" s="15"/>
      <c r="F1458" s="15"/>
      <c r="G1458" s="5"/>
      <c r="H1458" s="449"/>
      <c r="I1458" s="5"/>
      <c r="J1458" s="5"/>
      <c r="K1458" s="495"/>
      <c r="L1458" s="475"/>
      <c r="M1458" s="11"/>
    </row>
    <row r="1459" spans="3:13" x14ac:dyDescent="0.3">
      <c r="C1459" s="4"/>
      <c r="D1459" s="914"/>
      <c r="E1459" s="15"/>
      <c r="F1459" s="15"/>
      <c r="G1459" s="5"/>
      <c r="H1459" s="449"/>
      <c r="I1459" s="5"/>
      <c r="J1459" s="5"/>
      <c r="K1459" s="495"/>
      <c r="L1459" s="475"/>
      <c r="M1459" s="11"/>
    </row>
    <row r="1460" spans="3:13" x14ac:dyDescent="0.3">
      <c r="C1460" s="4"/>
      <c r="D1460" s="914"/>
      <c r="E1460" s="15"/>
      <c r="F1460" s="15"/>
      <c r="G1460" s="5"/>
      <c r="H1460" s="449"/>
      <c r="I1460" s="5"/>
      <c r="J1460" s="5"/>
      <c r="K1460" s="495"/>
      <c r="L1460" s="475"/>
      <c r="M1460" s="11"/>
    </row>
    <row r="1461" spans="3:13" x14ac:dyDescent="0.3">
      <c r="C1461" s="4"/>
      <c r="D1461" s="914"/>
      <c r="E1461" s="15"/>
      <c r="F1461" s="15"/>
      <c r="G1461" s="5"/>
      <c r="H1461" s="449"/>
      <c r="I1461" s="5"/>
      <c r="J1461" s="5"/>
      <c r="K1461" s="495"/>
      <c r="L1461" s="475"/>
      <c r="M1461" s="11"/>
    </row>
    <row r="1462" spans="3:13" x14ac:dyDescent="0.3">
      <c r="C1462" s="4"/>
      <c r="D1462" s="914"/>
      <c r="E1462" s="15"/>
      <c r="F1462" s="15"/>
      <c r="G1462" s="5"/>
      <c r="H1462" s="449"/>
      <c r="I1462" s="5"/>
      <c r="J1462" s="5"/>
      <c r="K1462" s="495"/>
      <c r="L1462" s="475"/>
      <c r="M1462" s="11"/>
    </row>
    <row r="1463" spans="3:13" x14ac:dyDescent="0.3">
      <c r="C1463" s="4"/>
      <c r="D1463" s="914"/>
      <c r="E1463" s="15"/>
      <c r="F1463" s="15"/>
      <c r="G1463" s="5"/>
      <c r="H1463" s="449"/>
      <c r="I1463" s="5"/>
      <c r="J1463" s="5"/>
      <c r="K1463" s="495"/>
      <c r="L1463" s="475"/>
      <c r="M1463" s="11"/>
    </row>
    <row r="1464" spans="3:13" x14ac:dyDescent="0.3">
      <c r="C1464" s="4"/>
      <c r="D1464" s="914"/>
      <c r="E1464" s="15"/>
      <c r="F1464" s="15"/>
      <c r="G1464" s="5"/>
      <c r="H1464" s="449"/>
      <c r="I1464" s="5"/>
      <c r="J1464" s="5"/>
      <c r="K1464" s="495"/>
      <c r="L1464" s="475"/>
      <c r="M1464" s="11"/>
    </row>
    <row r="1465" spans="3:13" x14ac:dyDescent="0.3">
      <c r="C1465" s="4"/>
      <c r="D1465" s="914"/>
      <c r="E1465" s="15"/>
      <c r="F1465" s="15"/>
      <c r="G1465" s="5"/>
      <c r="H1465" s="449"/>
      <c r="I1465" s="5"/>
      <c r="J1465" s="5"/>
      <c r="K1465" s="495"/>
      <c r="L1465" s="475"/>
      <c r="M1465" s="11"/>
    </row>
    <row r="1466" spans="3:13" x14ac:dyDescent="0.3">
      <c r="C1466" s="4"/>
      <c r="D1466" s="914"/>
      <c r="E1466" s="15"/>
      <c r="F1466" s="15"/>
      <c r="G1466" s="5"/>
      <c r="H1466" s="449"/>
      <c r="I1466" s="5"/>
      <c r="J1466" s="5"/>
      <c r="K1466" s="495"/>
      <c r="L1466" s="475"/>
      <c r="M1466" s="11"/>
    </row>
    <row r="1467" spans="3:13" x14ac:dyDescent="0.3">
      <c r="C1467" s="4"/>
      <c r="D1467" s="914"/>
      <c r="E1467" s="15"/>
      <c r="F1467" s="15"/>
      <c r="G1467" s="5"/>
      <c r="H1467" s="449"/>
      <c r="I1467" s="5"/>
      <c r="J1467" s="5"/>
      <c r="K1467" s="495"/>
      <c r="L1467" s="475"/>
      <c r="M1467" s="11"/>
    </row>
    <row r="1468" spans="3:13" x14ac:dyDescent="0.3">
      <c r="C1468" s="4"/>
      <c r="D1468" s="914"/>
      <c r="E1468" s="15"/>
      <c r="F1468" s="15"/>
      <c r="G1468" s="5"/>
      <c r="H1468" s="449"/>
      <c r="I1468" s="5"/>
      <c r="J1468" s="5"/>
      <c r="K1468" s="495"/>
      <c r="L1468" s="475"/>
      <c r="M1468" s="11"/>
    </row>
    <row r="1469" spans="3:13" x14ac:dyDescent="0.3">
      <c r="C1469" s="4"/>
      <c r="D1469" s="914"/>
      <c r="E1469" s="15"/>
      <c r="F1469" s="15"/>
      <c r="G1469" s="5"/>
      <c r="H1469" s="449"/>
      <c r="I1469" s="5"/>
      <c r="J1469" s="5"/>
      <c r="K1469" s="495"/>
      <c r="L1469" s="475"/>
      <c r="M1469" s="11"/>
    </row>
    <row r="1470" spans="3:13" x14ac:dyDescent="0.3">
      <c r="C1470" s="4"/>
      <c r="D1470" s="914"/>
      <c r="E1470" s="15"/>
      <c r="F1470" s="15"/>
      <c r="G1470" s="5"/>
      <c r="H1470" s="449"/>
      <c r="I1470" s="5"/>
      <c r="J1470" s="5"/>
      <c r="K1470" s="495"/>
      <c r="L1470" s="475"/>
      <c r="M1470" s="11"/>
    </row>
    <row r="1471" spans="3:13" x14ac:dyDescent="0.3">
      <c r="C1471" s="4"/>
      <c r="D1471" s="914"/>
      <c r="E1471" s="15"/>
      <c r="F1471" s="15"/>
      <c r="G1471" s="5"/>
      <c r="H1471" s="449"/>
      <c r="I1471" s="5"/>
      <c r="J1471" s="5"/>
      <c r="K1471" s="495"/>
      <c r="L1471" s="475"/>
      <c r="M1471" s="11"/>
    </row>
    <row r="1472" spans="3:13" x14ac:dyDescent="0.3">
      <c r="C1472" s="4"/>
      <c r="D1472" s="914"/>
      <c r="E1472" s="15"/>
      <c r="F1472" s="15"/>
      <c r="G1472" s="5"/>
      <c r="H1472" s="449"/>
      <c r="I1472" s="5"/>
      <c r="J1472" s="5"/>
      <c r="K1472" s="495"/>
      <c r="L1472" s="475"/>
      <c r="M1472" s="11"/>
    </row>
    <row r="1473" spans="3:13" x14ac:dyDescent="0.3">
      <c r="C1473" s="4"/>
      <c r="D1473" s="914"/>
      <c r="E1473" s="15"/>
      <c r="F1473" s="15"/>
      <c r="G1473" s="5"/>
      <c r="H1473" s="449"/>
      <c r="I1473" s="5"/>
      <c r="J1473" s="5"/>
      <c r="K1473" s="495"/>
      <c r="L1473" s="475"/>
      <c r="M1473" s="11"/>
    </row>
    <row r="1474" spans="3:13" x14ac:dyDescent="0.3">
      <c r="C1474" s="4"/>
      <c r="D1474" s="914"/>
      <c r="E1474" s="15"/>
      <c r="F1474" s="15"/>
      <c r="G1474" s="5"/>
      <c r="H1474" s="449"/>
      <c r="I1474" s="5"/>
      <c r="J1474" s="5"/>
      <c r="K1474" s="495"/>
      <c r="L1474" s="475"/>
      <c r="M1474" s="11"/>
    </row>
    <row r="1475" spans="3:13" x14ac:dyDescent="0.3">
      <c r="C1475" s="4"/>
      <c r="D1475" s="914"/>
      <c r="E1475" s="15"/>
      <c r="F1475" s="15"/>
      <c r="G1475" s="5"/>
      <c r="H1475" s="449"/>
      <c r="I1475" s="5"/>
      <c r="J1475" s="5"/>
      <c r="K1475" s="495"/>
      <c r="L1475" s="475"/>
      <c r="M1475" s="11"/>
    </row>
    <row r="1476" spans="3:13" x14ac:dyDescent="0.3">
      <c r="C1476" s="4"/>
      <c r="D1476" s="914"/>
      <c r="E1476" s="15"/>
      <c r="F1476" s="15"/>
      <c r="G1476" s="5"/>
      <c r="H1476" s="449"/>
      <c r="I1476" s="5"/>
      <c r="J1476" s="5"/>
      <c r="K1476" s="495"/>
      <c r="L1476" s="475"/>
      <c r="M1476" s="11"/>
    </row>
    <row r="1477" spans="3:13" x14ac:dyDescent="0.3">
      <c r="C1477" s="4"/>
      <c r="D1477" s="914"/>
      <c r="E1477" s="15"/>
      <c r="F1477" s="15"/>
      <c r="G1477" s="5"/>
      <c r="H1477" s="449"/>
      <c r="I1477" s="5"/>
      <c r="J1477" s="5"/>
      <c r="K1477" s="495"/>
      <c r="L1477" s="475"/>
      <c r="M1477" s="11"/>
    </row>
    <row r="1478" spans="3:13" x14ac:dyDescent="0.3">
      <c r="C1478" s="4"/>
      <c r="D1478" s="914"/>
      <c r="E1478" s="15"/>
      <c r="F1478" s="15"/>
      <c r="G1478" s="5"/>
      <c r="H1478" s="449"/>
      <c r="I1478" s="5"/>
      <c r="J1478" s="5"/>
      <c r="K1478" s="495"/>
      <c r="L1478" s="475"/>
      <c r="M1478" s="11"/>
    </row>
    <row r="1479" spans="3:13" x14ac:dyDescent="0.3">
      <c r="C1479" s="4"/>
      <c r="D1479" s="914"/>
      <c r="E1479" s="15"/>
      <c r="F1479" s="15"/>
      <c r="G1479" s="5"/>
      <c r="H1479" s="449"/>
      <c r="I1479" s="5"/>
      <c r="J1479" s="5"/>
      <c r="K1479" s="495"/>
      <c r="L1479" s="475"/>
      <c r="M1479" s="11"/>
    </row>
    <row r="1480" spans="3:13" x14ac:dyDescent="0.3">
      <c r="C1480" s="4"/>
      <c r="D1480" s="914"/>
      <c r="E1480" s="15"/>
      <c r="F1480" s="15"/>
      <c r="G1480" s="5"/>
      <c r="H1480" s="449"/>
      <c r="I1480" s="5"/>
      <c r="J1480" s="5"/>
      <c r="K1480" s="495"/>
      <c r="L1480" s="475"/>
      <c r="M1480" s="11"/>
    </row>
    <row r="1481" spans="3:13" x14ac:dyDescent="0.3">
      <c r="C1481" s="4"/>
      <c r="D1481" s="914"/>
      <c r="E1481" s="15"/>
      <c r="F1481" s="15"/>
      <c r="G1481" s="5"/>
      <c r="H1481" s="449"/>
      <c r="I1481" s="5"/>
      <c r="J1481" s="5"/>
      <c r="K1481" s="495"/>
      <c r="L1481" s="475"/>
      <c r="M1481" s="11"/>
    </row>
    <row r="1482" spans="3:13" x14ac:dyDescent="0.3">
      <c r="C1482" s="4"/>
      <c r="D1482" s="914"/>
      <c r="E1482" s="15"/>
      <c r="F1482" s="15"/>
      <c r="G1482" s="5"/>
      <c r="H1482" s="449"/>
      <c r="I1482" s="5"/>
      <c r="J1482" s="5"/>
      <c r="K1482" s="495"/>
      <c r="L1482" s="475"/>
      <c r="M1482" s="11"/>
    </row>
    <row r="1483" spans="3:13" x14ac:dyDescent="0.3">
      <c r="C1483" s="4"/>
      <c r="D1483" s="914"/>
      <c r="E1483" s="15"/>
      <c r="F1483" s="15"/>
      <c r="G1483" s="5"/>
      <c r="H1483" s="449"/>
      <c r="I1483" s="5"/>
      <c r="J1483" s="5"/>
      <c r="K1483" s="495"/>
      <c r="L1483" s="475"/>
      <c r="M1483" s="11"/>
    </row>
    <row r="1484" spans="3:13" x14ac:dyDescent="0.3">
      <c r="C1484" s="4"/>
      <c r="D1484" s="914"/>
      <c r="E1484" s="15"/>
      <c r="F1484" s="15"/>
      <c r="G1484" s="5"/>
      <c r="H1484" s="449"/>
      <c r="I1484" s="5"/>
      <c r="J1484" s="5"/>
      <c r="K1484" s="495"/>
      <c r="L1484" s="475"/>
      <c r="M1484" s="11"/>
    </row>
    <row r="1485" spans="3:13" x14ac:dyDescent="0.3">
      <c r="C1485" s="4"/>
      <c r="D1485" s="914"/>
      <c r="E1485" s="15"/>
      <c r="F1485" s="15"/>
      <c r="G1485" s="5"/>
      <c r="H1485" s="449"/>
      <c r="I1485" s="5"/>
      <c r="J1485" s="5"/>
      <c r="K1485" s="495"/>
      <c r="L1485" s="475"/>
      <c r="M1485" s="11"/>
    </row>
    <row r="1486" spans="3:13" x14ac:dyDescent="0.3">
      <c r="C1486" s="4"/>
      <c r="D1486" s="914"/>
      <c r="E1486" s="15"/>
      <c r="F1486" s="15"/>
      <c r="G1486" s="5"/>
      <c r="H1486" s="449"/>
      <c r="I1486" s="5"/>
      <c r="J1486" s="5"/>
      <c r="K1486" s="495"/>
      <c r="L1486" s="475"/>
      <c r="M1486" s="11"/>
    </row>
    <row r="1487" spans="3:13" x14ac:dyDescent="0.3">
      <c r="C1487" s="4"/>
      <c r="D1487" s="914"/>
      <c r="E1487" s="15"/>
      <c r="F1487" s="15"/>
      <c r="G1487" s="5"/>
      <c r="H1487" s="449"/>
      <c r="I1487" s="5"/>
      <c r="J1487" s="5"/>
      <c r="K1487" s="495"/>
      <c r="L1487" s="475"/>
      <c r="M1487" s="11"/>
    </row>
    <row r="1488" spans="3:13" x14ac:dyDescent="0.3">
      <c r="C1488" s="4"/>
      <c r="D1488" s="914"/>
      <c r="E1488" s="15"/>
      <c r="F1488" s="15"/>
      <c r="G1488" s="5"/>
      <c r="H1488" s="449"/>
      <c r="I1488" s="5"/>
      <c r="J1488" s="5"/>
      <c r="K1488" s="495"/>
      <c r="L1488" s="475"/>
      <c r="M1488" s="11"/>
    </row>
    <row r="1489" spans="3:13" x14ac:dyDescent="0.3">
      <c r="C1489" s="4"/>
      <c r="D1489" s="914"/>
      <c r="E1489" s="15"/>
      <c r="F1489" s="15"/>
      <c r="G1489" s="5"/>
      <c r="H1489" s="449"/>
      <c r="I1489" s="5"/>
      <c r="J1489" s="5"/>
      <c r="K1489" s="495"/>
      <c r="L1489" s="475"/>
      <c r="M1489" s="11"/>
    </row>
    <row r="1490" spans="3:13" x14ac:dyDescent="0.3">
      <c r="C1490" s="4"/>
      <c r="D1490" s="914"/>
      <c r="E1490" s="15"/>
      <c r="F1490" s="15"/>
      <c r="G1490" s="5"/>
      <c r="H1490" s="449"/>
      <c r="I1490" s="5"/>
      <c r="J1490" s="5"/>
      <c r="K1490" s="495"/>
      <c r="L1490" s="475"/>
      <c r="M1490" s="11"/>
    </row>
    <row r="1491" spans="3:13" x14ac:dyDescent="0.3">
      <c r="C1491" s="4"/>
      <c r="D1491" s="914"/>
      <c r="E1491" s="15"/>
      <c r="F1491" s="15"/>
      <c r="G1491" s="5"/>
      <c r="H1491" s="449"/>
      <c r="I1491" s="5"/>
      <c r="J1491" s="5"/>
      <c r="K1491" s="495"/>
      <c r="L1491" s="475"/>
      <c r="M1491" s="11"/>
    </row>
    <row r="1492" spans="3:13" x14ac:dyDescent="0.3">
      <c r="C1492" s="4"/>
      <c r="D1492" s="914"/>
      <c r="E1492" s="15"/>
      <c r="F1492" s="15"/>
      <c r="G1492" s="5"/>
      <c r="H1492" s="449"/>
      <c r="I1492" s="5"/>
      <c r="J1492" s="5"/>
      <c r="K1492" s="495"/>
      <c r="L1492" s="475"/>
      <c r="M1492" s="11"/>
    </row>
    <row r="1493" spans="3:13" x14ac:dyDescent="0.3">
      <c r="C1493" s="4"/>
      <c r="D1493" s="914"/>
      <c r="E1493" s="15"/>
      <c r="F1493" s="15"/>
      <c r="G1493" s="5"/>
      <c r="H1493" s="449"/>
      <c r="I1493" s="5"/>
      <c r="J1493" s="5"/>
      <c r="K1493" s="495"/>
      <c r="L1493" s="475"/>
      <c r="M1493" s="11"/>
    </row>
    <row r="1494" spans="3:13" x14ac:dyDescent="0.3">
      <c r="C1494" s="4"/>
      <c r="D1494" s="914"/>
      <c r="E1494" s="15"/>
      <c r="F1494" s="15"/>
      <c r="G1494" s="5"/>
      <c r="H1494" s="449"/>
      <c r="I1494" s="5"/>
      <c r="J1494" s="5"/>
      <c r="K1494" s="495"/>
      <c r="L1494" s="475"/>
      <c r="M1494" s="11"/>
    </row>
    <row r="1495" spans="3:13" x14ac:dyDescent="0.3">
      <c r="C1495" s="4"/>
      <c r="D1495" s="914"/>
      <c r="E1495" s="15"/>
      <c r="F1495" s="15"/>
      <c r="G1495" s="5"/>
      <c r="H1495" s="449"/>
      <c r="I1495" s="5"/>
      <c r="J1495" s="5"/>
      <c r="K1495" s="495"/>
      <c r="L1495" s="475"/>
      <c r="M1495" s="11"/>
    </row>
    <row r="1496" spans="3:13" x14ac:dyDescent="0.3">
      <c r="C1496" s="4"/>
      <c r="D1496" s="914"/>
      <c r="E1496" s="15"/>
      <c r="F1496" s="15"/>
      <c r="G1496" s="5"/>
      <c r="H1496" s="449"/>
      <c r="I1496" s="5"/>
      <c r="J1496" s="5"/>
      <c r="K1496" s="495"/>
      <c r="L1496" s="475"/>
      <c r="M1496" s="11"/>
    </row>
    <row r="1497" spans="3:13" x14ac:dyDescent="0.3">
      <c r="C1497" s="4"/>
      <c r="D1497" s="914"/>
      <c r="E1497" s="15"/>
      <c r="F1497" s="15"/>
      <c r="G1497" s="5"/>
      <c r="H1497" s="449"/>
      <c r="I1497" s="5"/>
      <c r="J1497" s="5"/>
      <c r="K1497" s="495"/>
      <c r="L1497" s="475"/>
      <c r="M1497" s="11"/>
    </row>
    <row r="1498" spans="3:13" x14ac:dyDescent="0.3">
      <c r="C1498" s="4"/>
      <c r="D1498" s="914"/>
      <c r="E1498" s="15"/>
      <c r="F1498" s="15"/>
      <c r="G1498" s="5"/>
      <c r="H1498" s="449"/>
      <c r="I1498" s="5"/>
      <c r="J1498" s="5"/>
      <c r="K1498" s="495"/>
      <c r="L1498" s="475"/>
      <c r="M1498" s="11"/>
    </row>
    <row r="1499" spans="3:13" x14ac:dyDescent="0.3">
      <c r="C1499" s="4"/>
      <c r="D1499" s="914"/>
      <c r="E1499" s="15"/>
      <c r="F1499" s="15"/>
      <c r="G1499" s="5"/>
      <c r="H1499" s="449"/>
      <c r="I1499" s="5"/>
      <c r="J1499" s="5"/>
      <c r="K1499" s="495"/>
      <c r="L1499" s="475"/>
      <c r="M1499" s="11"/>
    </row>
    <row r="1500" spans="3:13" x14ac:dyDescent="0.3">
      <c r="C1500" s="4"/>
      <c r="D1500" s="914"/>
      <c r="E1500" s="15"/>
      <c r="F1500" s="15"/>
      <c r="G1500" s="5"/>
      <c r="H1500" s="449"/>
      <c r="I1500" s="5"/>
      <c r="J1500" s="5"/>
      <c r="K1500" s="495"/>
      <c r="L1500" s="475"/>
      <c r="M1500" s="11"/>
    </row>
    <row r="1501" spans="3:13" x14ac:dyDescent="0.3">
      <c r="C1501" s="4"/>
      <c r="D1501" s="914"/>
      <c r="E1501" s="15"/>
      <c r="F1501" s="15"/>
      <c r="G1501" s="5"/>
      <c r="H1501" s="449"/>
      <c r="I1501" s="5"/>
      <c r="J1501" s="5"/>
      <c r="K1501" s="495"/>
      <c r="L1501" s="475"/>
      <c r="M1501" s="11"/>
    </row>
    <row r="1502" spans="3:13" x14ac:dyDescent="0.3">
      <c r="C1502" s="4"/>
      <c r="D1502" s="914"/>
      <c r="E1502" s="15"/>
      <c r="F1502" s="15"/>
      <c r="G1502" s="5"/>
      <c r="H1502" s="449"/>
      <c r="I1502" s="5"/>
      <c r="J1502" s="5"/>
      <c r="K1502" s="495"/>
      <c r="L1502" s="475"/>
      <c r="M1502" s="11"/>
    </row>
    <row r="1503" spans="3:13" x14ac:dyDescent="0.3">
      <c r="C1503" s="4"/>
      <c r="D1503" s="914"/>
      <c r="E1503" s="15"/>
      <c r="F1503" s="15"/>
      <c r="G1503" s="5"/>
      <c r="H1503" s="449"/>
      <c r="I1503" s="5"/>
      <c r="J1503" s="5"/>
      <c r="K1503" s="495"/>
      <c r="L1503" s="475"/>
      <c r="M1503" s="11"/>
    </row>
    <row r="1504" spans="3:13" x14ac:dyDescent="0.3">
      <c r="C1504" s="4"/>
      <c r="D1504" s="914"/>
      <c r="E1504" s="15"/>
      <c r="F1504" s="15"/>
      <c r="G1504" s="5"/>
      <c r="H1504" s="449"/>
      <c r="I1504" s="5"/>
      <c r="J1504" s="5"/>
      <c r="K1504" s="495"/>
      <c r="L1504" s="475"/>
      <c r="M1504" s="11"/>
    </row>
    <row r="1505" spans="3:13" x14ac:dyDescent="0.3">
      <c r="C1505" s="4"/>
      <c r="D1505" s="914"/>
      <c r="E1505" s="15"/>
      <c r="F1505" s="15"/>
      <c r="G1505" s="5"/>
      <c r="H1505" s="449"/>
      <c r="I1505" s="5"/>
      <c r="J1505" s="5"/>
      <c r="K1505" s="495"/>
      <c r="L1505" s="475"/>
      <c r="M1505" s="11"/>
    </row>
    <row r="1506" spans="3:13" x14ac:dyDescent="0.3">
      <c r="C1506" s="4"/>
      <c r="D1506" s="914"/>
      <c r="E1506" s="15"/>
      <c r="F1506" s="15"/>
      <c r="G1506" s="5"/>
      <c r="H1506" s="449"/>
      <c r="I1506" s="5"/>
      <c r="J1506" s="5"/>
      <c r="K1506" s="495"/>
      <c r="L1506" s="475"/>
      <c r="M1506" s="11"/>
    </row>
    <row r="1507" spans="3:13" x14ac:dyDescent="0.3">
      <c r="C1507" s="4"/>
      <c r="D1507" s="914"/>
      <c r="E1507" s="15"/>
      <c r="F1507" s="15"/>
      <c r="G1507" s="5"/>
      <c r="H1507" s="449"/>
      <c r="I1507" s="5"/>
      <c r="J1507" s="5"/>
      <c r="K1507" s="495"/>
      <c r="L1507" s="475"/>
      <c r="M1507" s="11"/>
    </row>
    <row r="1508" spans="3:13" x14ac:dyDescent="0.3">
      <c r="C1508" s="4"/>
      <c r="D1508" s="914"/>
      <c r="E1508" s="15"/>
      <c r="F1508" s="15"/>
      <c r="G1508" s="5"/>
      <c r="H1508" s="449"/>
      <c r="I1508" s="5"/>
      <c r="J1508" s="5"/>
      <c r="K1508" s="495"/>
      <c r="L1508" s="475"/>
      <c r="M1508" s="11"/>
    </row>
    <row r="1509" spans="3:13" x14ac:dyDescent="0.3">
      <c r="C1509" s="4"/>
      <c r="D1509" s="914"/>
      <c r="E1509" s="15"/>
      <c r="F1509" s="15"/>
      <c r="G1509" s="5"/>
      <c r="H1509" s="449"/>
      <c r="I1509" s="5"/>
      <c r="J1509" s="5"/>
      <c r="K1509" s="495"/>
      <c r="L1509" s="475"/>
      <c r="M1509" s="11"/>
    </row>
    <row r="1510" spans="3:13" x14ac:dyDescent="0.3">
      <c r="C1510" s="4"/>
      <c r="D1510" s="914"/>
      <c r="E1510" s="15"/>
      <c r="F1510" s="15"/>
      <c r="G1510" s="5"/>
      <c r="H1510" s="449"/>
      <c r="I1510" s="5"/>
      <c r="J1510" s="5"/>
      <c r="K1510" s="495"/>
      <c r="L1510" s="475"/>
      <c r="M1510" s="11"/>
    </row>
    <row r="1511" spans="3:13" x14ac:dyDescent="0.3">
      <c r="C1511" s="4"/>
      <c r="D1511" s="914"/>
      <c r="E1511" s="15"/>
      <c r="F1511" s="15"/>
      <c r="G1511" s="5"/>
      <c r="H1511" s="449"/>
      <c r="I1511" s="5"/>
      <c r="J1511" s="5"/>
      <c r="K1511" s="495"/>
      <c r="L1511" s="475"/>
      <c r="M1511" s="11"/>
    </row>
    <row r="1512" spans="3:13" x14ac:dyDescent="0.3">
      <c r="C1512" s="4"/>
      <c r="D1512" s="914"/>
      <c r="E1512" s="15"/>
      <c r="F1512" s="15"/>
      <c r="G1512" s="5"/>
      <c r="H1512" s="449"/>
      <c r="I1512" s="5"/>
      <c r="J1512" s="5"/>
      <c r="K1512" s="495"/>
      <c r="L1512" s="475"/>
      <c r="M1512" s="11"/>
    </row>
    <row r="1513" spans="3:13" x14ac:dyDescent="0.3">
      <c r="C1513" s="4"/>
      <c r="D1513" s="914"/>
      <c r="E1513" s="15"/>
      <c r="F1513" s="15"/>
      <c r="G1513" s="5"/>
      <c r="H1513" s="449"/>
      <c r="I1513" s="5"/>
      <c r="J1513" s="5"/>
      <c r="K1513" s="495"/>
      <c r="L1513" s="475"/>
      <c r="M1513" s="11"/>
    </row>
    <row r="1514" spans="3:13" x14ac:dyDescent="0.3">
      <c r="C1514" s="4"/>
      <c r="D1514" s="914"/>
      <c r="E1514" s="15"/>
      <c r="F1514" s="15"/>
      <c r="G1514" s="5"/>
      <c r="H1514" s="449"/>
      <c r="I1514" s="5"/>
      <c r="J1514" s="5"/>
      <c r="K1514" s="495"/>
      <c r="L1514" s="475"/>
      <c r="M1514" s="11"/>
    </row>
    <row r="1515" spans="3:13" x14ac:dyDescent="0.3">
      <c r="C1515" s="4"/>
      <c r="D1515" s="914"/>
      <c r="E1515" s="15"/>
      <c r="F1515" s="15"/>
      <c r="G1515" s="5"/>
      <c r="H1515" s="449"/>
      <c r="I1515" s="5"/>
      <c r="J1515" s="5"/>
      <c r="K1515" s="495"/>
      <c r="L1515" s="475"/>
      <c r="M1515" s="11"/>
    </row>
    <row r="1516" spans="3:13" x14ac:dyDescent="0.3">
      <c r="C1516" s="4"/>
      <c r="D1516" s="914"/>
      <c r="E1516" s="15"/>
      <c r="F1516" s="15"/>
      <c r="G1516" s="5"/>
      <c r="H1516" s="449"/>
      <c r="I1516" s="5"/>
      <c r="J1516" s="5"/>
      <c r="K1516" s="495"/>
      <c r="L1516" s="475"/>
      <c r="M1516" s="11"/>
    </row>
    <row r="1517" spans="3:13" x14ac:dyDescent="0.3">
      <c r="C1517" s="4"/>
      <c r="D1517" s="914"/>
      <c r="E1517" s="15"/>
      <c r="F1517" s="15"/>
      <c r="G1517" s="5"/>
      <c r="H1517" s="449"/>
      <c r="I1517" s="5"/>
      <c r="J1517" s="5"/>
      <c r="K1517" s="495"/>
      <c r="L1517" s="475"/>
      <c r="M1517" s="11"/>
    </row>
    <row r="1518" spans="3:13" x14ac:dyDescent="0.3">
      <c r="C1518" s="4"/>
      <c r="D1518" s="914"/>
      <c r="E1518" s="15"/>
      <c r="F1518" s="15"/>
      <c r="G1518" s="5"/>
      <c r="H1518" s="449"/>
      <c r="I1518" s="5"/>
      <c r="J1518" s="5"/>
      <c r="K1518" s="495"/>
      <c r="L1518" s="475"/>
      <c r="M1518" s="11"/>
    </row>
    <row r="1519" spans="3:13" x14ac:dyDescent="0.3">
      <c r="C1519" s="4"/>
      <c r="D1519" s="914"/>
      <c r="E1519" s="15"/>
      <c r="F1519" s="15"/>
      <c r="G1519" s="5"/>
      <c r="H1519" s="449"/>
      <c r="I1519" s="5"/>
      <c r="J1519" s="5"/>
      <c r="K1519" s="495"/>
      <c r="L1519" s="475"/>
      <c r="M1519" s="11"/>
    </row>
    <row r="1520" spans="3:13" x14ac:dyDescent="0.3">
      <c r="C1520" s="4"/>
      <c r="D1520" s="914"/>
      <c r="E1520" s="15"/>
      <c r="F1520" s="15"/>
      <c r="G1520" s="5"/>
      <c r="H1520" s="449"/>
      <c r="I1520" s="5"/>
      <c r="J1520" s="5"/>
      <c r="K1520" s="495"/>
      <c r="L1520" s="475"/>
      <c r="M1520" s="11"/>
    </row>
    <row r="1521" spans="3:13" x14ac:dyDescent="0.3">
      <c r="C1521" s="4"/>
      <c r="D1521" s="914"/>
      <c r="E1521" s="15"/>
      <c r="F1521" s="15"/>
      <c r="G1521" s="5"/>
      <c r="H1521" s="449"/>
      <c r="I1521" s="5"/>
      <c r="J1521" s="5"/>
      <c r="K1521" s="495"/>
      <c r="L1521" s="475"/>
      <c r="M1521" s="11"/>
    </row>
    <row r="1522" spans="3:13" x14ac:dyDescent="0.3">
      <c r="C1522" s="4"/>
      <c r="D1522" s="914"/>
      <c r="E1522" s="15"/>
      <c r="F1522" s="15"/>
      <c r="G1522" s="5"/>
      <c r="H1522" s="449"/>
      <c r="I1522" s="5"/>
      <c r="J1522" s="5"/>
      <c r="K1522" s="495"/>
      <c r="L1522" s="475"/>
      <c r="M1522" s="11"/>
    </row>
    <row r="1523" spans="3:13" x14ac:dyDescent="0.3">
      <c r="C1523" s="4"/>
      <c r="D1523" s="914"/>
      <c r="E1523" s="15"/>
      <c r="F1523" s="15"/>
      <c r="G1523" s="5"/>
      <c r="H1523" s="449"/>
      <c r="I1523" s="5"/>
      <c r="J1523" s="5"/>
      <c r="K1523" s="495"/>
      <c r="L1523" s="475"/>
      <c r="M1523" s="11"/>
    </row>
    <row r="1524" spans="3:13" x14ac:dyDescent="0.3">
      <c r="C1524" s="4"/>
      <c r="D1524" s="914"/>
      <c r="E1524" s="15"/>
      <c r="F1524" s="15"/>
      <c r="G1524" s="5"/>
      <c r="H1524" s="449"/>
      <c r="I1524" s="5"/>
      <c r="J1524" s="5"/>
      <c r="K1524" s="495"/>
      <c r="L1524" s="475"/>
      <c r="M1524" s="11"/>
    </row>
    <row r="1525" spans="3:13" x14ac:dyDescent="0.3">
      <c r="C1525" s="4"/>
      <c r="D1525" s="914"/>
      <c r="E1525" s="15"/>
      <c r="F1525" s="15"/>
      <c r="G1525" s="5"/>
      <c r="H1525" s="449"/>
      <c r="I1525" s="5"/>
      <c r="J1525" s="5"/>
      <c r="K1525" s="495"/>
      <c r="L1525" s="475"/>
      <c r="M1525" s="11"/>
    </row>
    <row r="1526" spans="3:13" x14ac:dyDescent="0.3">
      <c r="C1526" s="4"/>
      <c r="D1526" s="914"/>
      <c r="E1526" s="15"/>
      <c r="F1526" s="15"/>
      <c r="G1526" s="5"/>
      <c r="H1526" s="449"/>
      <c r="I1526" s="5"/>
      <c r="J1526" s="5"/>
      <c r="K1526" s="495"/>
      <c r="L1526" s="475"/>
      <c r="M1526" s="11"/>
    </row>
    <row r="1527" spans="3:13" x14ac:dyDescent="0.3">
      <c r="C1527" s="4"/>
      <c r="D1527" s="914"/>
      <c r="E1527" s="15"/>
      <c r="F1527" s="15"/>
      <c r="G1527" s="5"/>
      <c r="H1527" s="449"/>
      <c r="I1527" s="5"/>
      <c r="J1527" s="5"/>
      <c r="K1527" s="495"/>
      <c r="L1527" s="475"/>
      <c r="M1527" s="11"/>
    </row>
    <row r="1528" spans="3:13" x14ac:dyDescent="0.3">
      <c r="C1528" s="4"/>
      <c r="D1528" s="914"/>
      <c r="E1528" s="15"/>
      <c r="F1528" s="15"/>
      <c r="G1528" s="5"/>
      <c r="H1528" s="449"/>
      <c r="I1528" s="5"/>
      <c r="J1528" s="5"/>
      <c r="K1528" s="495"/>
      <c r="L1528" s="475"/>
      <c r="M1528" s="11"/>
    </row>
    <row r="1529" spans="3:13" x14ac:dyDescent="0.3">
      <c r="C1529" s="4"/>
      <c r="D1529" s="914"/>
      <c r="E1529" s="15"/>
      <c r="F1529" s="15"/>
      <c r="G1529" s="5"/>
      <c r="H1529" s="449"/>
      <c r="I1529" s="5"/>
      <c r="J1529" s="5"/>
      <c r="K1529" s="495"/>
      <c r="L1529" s="475"/>
      <c r="M1529" s="11"/>
    </row>
    <row r="1530" spans="3:13" x14ac:dyDescent="0.3">
      <c r="C1530" s="4"/>
      <c r="D1530" s="914"/>
      <c r="E1530" s="15"/>
      <c r="F1530" s="15"/>
      <c r="G1530" s="5"/>
      <c r="H1530" s="449"/>
      <c r="I1530" s="5"/>
      <c r="J1530" s="5"/>
      <c r="K1530" s="495"/>
      <c r="L1530" s="475"/>
      <c r="M1530" s="11"/>
    </row>
    <row r="1531" spans="3:13" x14ac:dyDescent="0.3">
      <c r="C1531" s="4"/>
      <c r="D1531" s="914"/>
      <c r="E1531" s="15"/>
      <c r="F1531" s="15"/>
      <c r="G1531" s="5"/>
      <c r="H1531" s="449"/>
      <c r="I1531" s="5"/>
      <c r="J1531" s="5"/>
      <c r="K1531" s="495"/>
      <c r="L1531" s="475"/>
      <c r="M1531" s="11"/>
    </row>
    <row r="1532" spans="3:13" x14ac:dyDescent="0.3">
      <c r="C1532" s="4"/>
      <c r="D1532" s="914"/>
      <c r="E1532" s="15"/>
      <c r="F1532" s="15"/>
      <c r="G1532" s="5"/>
      <c r="H1532" s="449"/>
      <c r="I1532" s="5"/>
      <c r="J1532" s="5"/>
      <c r="K1532" s="495"/>
      <c r="L1532" s="475"/>
      <c r="M1532" s="11"/>
    </row>
    <row r="1533" spans="3:13" x14ac:dyDescent="0.3">
      <c r="C1533" s="4"/>
      <c r="D1533" s="914"/>
      <c r="E1533" s="15"/>
      <c r="F1533" s="15"/>
      <c r="G1533" s="5"/>
      <c r="H1533" s="449"/>
      <c r="I1533" s="5"/>
      <c r="J1533" s="5"/>
      <c r="K1533" s="495"/>
      <c r="L1533" s="475"/>
      <c r="M1533" s="11"/>
    </row>
    <row r="1534" spans="3:13" x14ac:dyDescent="0.3">
      <c r="C1534" s="4"/>
      <c r="D1534" s="914"/>
      <c r="E1534" s="15"/>
      <c r="F1534" s="15"/>
      <c r="G1534" s="5"/>
      <c r="H1534" s="449"/>
      <c r="I1534" s="5"/>
      <c r="J1534" s="5"/>
      <c r="K1534" s="495"/>
      <c r="L1534" s="475"/>
      <c r="M1534" s="11"/>
    </row>
    <row r="1535" spans="3:13" x14ac:dyDescent="0.3">
      <c r="C1535" s="4"/>
      <c r="D1535" s="914"/>
      <c r="E1535" s="15"/>
      <c r="F1535" s="15"/>
      <c r="G1535" s="5"/>
      <c r="H1535" s="449"/>
      <c r="I1535" s="5"/>
      <c r="J1535" s="5"/>
      <c r="K1535" s="495"/>
      <c r="L1535" s="475"/>
      <c r="M1535" s="11"/>
    </row>
    <row r="1536" spans="3:13" x14ac:dyDescent="0.3">
      <c r="C1536" s="4"/>
      <c r="D1536" s="914"/>
      <c r="E1536" s="15"/>
      <c r="F1536" s="15"/>
      <c r="G1536" s="5"/>
      <c r="H1536" s="449"/>
      <c r="I1536" s="5"/>
      <c r="J1536" s="5"/>
      <c r="K1536" s="495"/>
      <c r="L1536" s="475"/>
      <c r="M1536" s="11"/>
    </row>
    <row r="1537" spans="3:13" x14ac:dyDescent="0.3">
      <c r="C1537" s="4"/>
      <c r="D1537" s="914"/>
      <c r="E1537" s="15"/>
      <c r="F1537" s="15"/>
      <c r="G1537" s="5"/>
      <c r="H1537" s="449"/>
      <c r="I1537" s="5"/>
      <c r="J1537" s="5"/>
      <c r="K1537" s="495"/>
      <c r="L1537" s="475"/>
      <c r="M1537" s="11"/>
    </row>
    <row r="1538" spans="3:13" x14ac:dyDescent="0.3">
      <c r="C1538" s="4"/>
      <c r="D1538" s="914"/>
      <c r="E1538" s="15"/>
      <c r="F1538" s="15"/>
      <c r="G1538" s="5"/>
      <c r="H1538" s="449"/>
      <c r="I1538" s="5"/>
      <c r="J1538" s="5"/>
      <c r="K1538" s="495"/>
      <c r="L1538" s="475"/>
      <c r="M1538" s="11"/>
    </row>
    <row r="1539" spans="3:13" x14ac:dyDescent="0.3">
      <c r="C1539" s="4"/>
      <c r="D1539" s="914"/>
      <c r="E1539" s="15"/>
      <c r="F1539" s="15"/>
      <c r="G1539" s="5"/>
      <c r="H1539" s="449"/>
      <c r="I1539" s="5"/>
      <c r="J1539" s="5"/>
      <c r="K1539" s="495"/>
      <c r="L1539" s="475"/>
      <c r="M1539" s="11"/>
    </row>
    <row r="1540" spans="3:13" x14ac:dyDescent="0.3">
      <c r="C1540" s="4"/>
      <c r="D1540" s="914"/>
      <c r="E1540" s="15"/>
      <c r="F1540" s="15"/>
      <c r="G1540" s="5"/>
      <c r="H1540" s="449"/>
      <c r="I1540" s="5"/>
      <c r="J1540" s="5"/>
      <c r="K1540" s="495"/>
      <c r="L1540" s="475"/>
      <c r="M1540" s="11"/>
    </row>
    <row r="1541" spans="3:13" x14ac:dyDescent="0.3">
      <c r="C1541" s="4"/>
      <c r="D1541" s="914"/>
      <c r="E1541" s="15"/>
      <c r="F1541" s="15"/>
      <c r="G1541" s="5"/>
      <c r="H1541" s="449"/>
      <c r="I1541" s="5"/>
      <c r="J1541" s="5"/>
      <c r="K1541" s="495"/>
      <c r="L1541" s="475"/>
      <c r="M1541" s="11"/>
    </row>
    <row r="1542" spans="3:13" x14ac:dyDescent="0.3">
      <c r="C1542" s="4"/>
      <c r="D1542" s="914"/>
      <c r="E1542" s="15"/>
      <c r="F1542" s="15"/>
      <c r="G1542" s="5"/>
      <c r="H1542" s="449"/>
      <c r="I1542" s="5"/>
      <c r="J1542" s="5"/>
      <c r="K1542" s="495"/>
      <c r="L1542" s="475"/>
      <c r="M1542" s="11"/>
    </row>
    <row r="1543" spans="3:13" x14ac:dyDescent="0.3">
      <c r="C1543" s="4"/>
      <c r="D1543" s="914"/>
      <c r="E1543" s="15"/>
      <c r="F1543" s="15"/>
      <c r="G1543" s="5"/>
      <c r="H1543" s="449"/>
      <c r="I1543" s="5"/>
      <c r="J1543" s="5"/>
      <c r="K1543" s="495"/>
      <c r="L1543" s="475"/>
      <c r="M1543" s="11"/>
    </row>
    <row r="1544" spans="3:13" x14ac:dyDescent="0.3">
      <c r="C1544" s="4"/>
      <c r="D1544" s="914"/>
      <c r="E1544" s="15"/>
      <c r="F1544" s="15"/>
      <c r="G1544" s="5"/>
      <c r="H1544" s="449"/>
      <c r="I1544" s="5"/>
      <c r="J1544" s="5"/>
      <c r="K1544" s="495"/>
      <c r="L1544" s="475"/>
      <c r="M1544" s="11"/>
    </row>
    <row r="1545" spans="3:13" x14ac:dyDescent="0.3">
      <c r="C1545" s="4"/>
      <c r="D1545" s="914"/>
      <c r="E1545" s="15"/>
      <c r="F1545" s="15"/>
      <c r="G1545" s="5"/>
      <c r="H1545" s="449"/>
      <c r="I1545" s="5"/>
      <c r="J1545" s="5"/>
      <c r="K1545" s="495"/>
      <c r="L1545" s="475"/>
      <c r="M1545" s="11"/>
    </row>
    <row r="1546" spans="3:13" x14ac:dyDescent="0.3">
      <c r="C1546" s="4"/>
      <c r="D1546" s="914"/>
      <c r="E1546" s="15"/>
      <c r="F1546" s="15"/>
      <c r="G1546" s="5"/>
      <c r="H1546" s="449"/>
      <c r="I1546" s="5"/>
      <c r="J1546" s="5"/>
      <c r="K1546" s="495"/>
      <c r="L1546" s="475"/>
      <c r="M1546" s="11"/>
    </row>
    <row r="1547" spans="3:13" x14ac:dyDescent="0.3">
      <c r="C1547" s="4"/>
      <c r="D1547" s="914"/>
      <c r="E1547" s="15"/>
      <c r="F1547" s="15"/>
      <c r="G1547" s="5"/>
      <c r="H1547" s="449"/>
      <c r="I1547" s="5"/>
      <c r="J1547" s="5"/>
      <c r="K1547" s="495"/>
      <c r="L1547" s="475"/>
      <c r="M1547" s="11"/>
    </row>
    <row r="1548" spans="3:13" x14ac:dyDescent="0.3">
      <c r="C1548" s="4"/>
      <c r="D1548" s="914"/>
      <c r="E1548" s="15"/>
      <c r="F1548" s="15"/>
      <c r="G1548" s="5"/>
      <c r="H1548" s="449"/>
      <c r="I1548" s="5"/>
      <c r="J1548" s="5"/>
      <c r="K1548" s="495"/>
      <c r="L1548" s="475"/>
      <c r="M1548" s="11"/>
    </row>
    <row r="1549" spans="3:13" x14ac:dyDescent="0.3">
      <c r="C1549" s="4"/>
      <c r="D1549" s="914"/>
      <c r="E1549" s="15"/>
      <c r="F1549" s="15"/>
      <c r="G1549" s="5"/>
      <c r="H1549" s="449"/>
      <c r="I1549" s="5"/>
      <c r="J1549" s="5"/>
      <c r="K1549" s="495"/>
      <c r="L1549" s="475"/>
      <c r="M1549" s="11"/>
    </row>
    <row r="1550" spans="3:13" x14ac:dyDescent="0.3">
      <c r="C1550" s="4"/>
      <c r="D1550" s="914"/>
      <c r="E1550" s="15"/>
      <c r="F1550" s="15"/>
      <c r="G1550" s="5"/>
      <c r="H1550" s="449"/>
      <c r="I1550" s="5"/>
      <c r="J1550" s="5"/>
      <c r="K1550" s="495"/>
      <c r="L1550" s="475"/>
      <c r="M1550" s="11"/>
    </row>
    <row r="1551" spans="3:13" x14ac:dyDescent="0.3">
      <c r="C1551" s="4"/>
      <c r="D1551" s="914"/>
      <c r="E1551" s="15"/>
      <c r="F1551" s="15"/>
      <c r="G1551" s="5"/>
      <c r="H1551" s="449"/>
      <c r="I1551" s="5"/>
      <c r="J1551" s="5"/>
      <c r="K1551" s="495"/>
      <c r="L1551" s="475"/>
      <c r="M1551" s="11"/>
    </row>
    <row r="1552" spans="3:13" x14ac:dyDescent="0.3">
      <c r="C1552" s="4"/>
      <c r="D1552" s="914"/>
      <c r="E1552" s="15"/>
      <c r="F1552" s="15"/>
      <c r="G1552" s="5"/>
      <c r="H1552" s="449"/>
      <c r="I1552" s="5"/>
      <c r="J1552" s="5"/>
      <c r="K1552" s="495"/>
      <c r="L1552" s="475"/>
      <c r="M1552" s="11"/>
    </row>
    <row r="1553" spans="3:13" x14ac:dyDescent="0.3">
      <c r="C1553" s="4"/>
      <c r="D1553" s="914"/>
      <c r="E1553" s="15"/>
      <c r="F1553" s="15"/>
      <c r="G1553" s="5"/>
      <c r="H1553" s="449"/>
      <c r="I1553" s="5"/>
      <c r="J1553" s="5"/>
      <c r="K1553" s="495"/>
      <c r="L1553" s="475"/>
      <c r="M1553" s="11"/>
    </row>
    <row r="1554" spans="3:13" x14ac:dyDescent="0.3">
      <c r="C1554" s="4"/>
      <c r="D1554" s="914"/>
      <c r="E1554" s="15"/>
      <c r="F1554" s="15"/>
      <c r="G1554" s="5"/>
      <c r="H1554" s="449"/>
      <c r="I1554" s="5"/>
      <c r="J1554" s="5"/>
      <c r="K1554" s="495"/>
      <c r="L1554" s="475"/>
      <c r="M1554" s="11"/>
    </row>
    <row r="1555" spans="3:13" x14ac:dyDescent="0.3">
      <c r="C1555" s="4"/>
      <c r="D1555" s="914"/>
      <c r="E1555" s="15"/>
      <c r="F1555" s="15"/>
      <c r="G1555" s="5"/>
      <c r="H1555" s="449"/>
      <c r="I1555" s="5"/>
      <c r="J1555" s="5"/>
      <c r="K1555" s="495"/>
      <c r="L1555" s="475"/>
      <c r="M1555" s="11"/>
    </row>
    <row r="1556" spans="3:13" x14ac:dyDescent="0.3">
      <c r="C1556" s="4"/>
      <c r="D1556" s="914"/>
      <c r="E1556" s="15"/>
      <c r="F1556" s="15"/>
      <c r="G1556" s="5"/>
      <c r="H1556" s="449"/>
      <c r="I1556" s="5"/>
      <c r="J1556" s="5"/>
      <c r="K1556" s="495"/>
      <c r="L1556" s="475"/>
      <c r="M1556" s="11"/>
    </row>
    <row r="1557" spans="3:13" x14ac:dyDescent="0.3">
      <c r="C1557" s="4"/>
      <c r="D1557" s="914"/>
      <c r="E1557" s="15"/>
      <c r="F1557" s="15"/>
      <c r="G1557" s="5"/>
      <c r="H1557" s="449"/>
      <c r="I1557" s="5"/>
      <c r="J1557" s="5"/>
      <c r="K1557" s="495"/>
      <c r="L1557" s="475"/>
      <c r="M1557" s="11"/>
    </row>
    <row r="1558" spans="3:13" x14ac:dyDescent="0.3">
      <c r="C1558" s="4"/>
      <c r="D1558" s="914"/>
      <c r="E1558" s="15"/>
      <c r="F1558" s="15"/>
      <c r="G1558" s="5"/>
      <c r="H1558" s="449"/>
      <c r="I1558" s="5"/>
      <c r="J1558" s="5"/>
      <c r="K1558" s="495"/>
      <c r="L1558" s="475"/>
      <c r="M1558" s="11"/>
    </row>
    <row r="1559" spans="3:13" x14ac:dyDescent="0.3">
      <c r="C1559" s="4"/>
      <c r="D1559" s="914"/>
      <c r="E1559" s="15"/>
      <c r="F1559" s="15"/>
      <c r="G1559" s="5"/>
      <c r="H1559" s="449"/>
      <c r="I1559" s="5"/>
      <c r="J1559" s="5"/>
      <c r="K1559" s="495"/>
      <c r="L1559" s="475"/>
      <c r="M1559" s="11"/>
    </row>
    <row r="1560" spans="3:13" x14ac:dyDescent="0.3">
      <c r="C1560" s="4"/>
      <c r="D1560" s="914"/>
      <c r="E1560" s="15"/>
      <c r="F1560" s="15"/>
      <c r="G1560" s="5"/>
      <c r="H1560" s="449"/>
      <c r="I1560" s="5"/>
      <c r="J1560" s="5"/>
      <c r="K1560" s="495"/>
      <c r="L1560" s="475"/>
      <c r="M1560" s="11"/>
    </row>
    <row r="1561" spans="3:13" x14ac:dyDescent="0.3">
      <c r="C1561" s="4"/>
      <c r="D1561" s="914"/>
      <c r="E1561" s="15"/>
      <c r="F1561" s="15"/>
      <c r="G1561" s="5"/>
      <c r="H1561" s="449"/>
      <c r="I1561" s="5"/>
      <c r="J1561" s="5"/>
      <c r="K1561" s="495"/>
      <c r="L1561" s="475"/>
      <c r="M1561" s="11"/>
    </row>
    <row r="1562" spans="3:13" x14ac:dyDescent="0.3">
      <c r="C1562" s="4"/>
      <c r="D1562" s="914"/>
      <c r="E1562" s="15"/>
      <c r="F1562" s="15"/>
      <c r="G1562" s="5"/>
      <c r="H1562" s="449"/>
      <c r="I1562" s="5"/>
      <c r="J1562" s="5"/>
      <c r="K1562" s="495"/>
      <c r="L1562" s="475"/>
      <c r="M1562" s="11"/>
    </row>
    <row r="1563" spans="3:13" x14ac:dyDescent="0.3">
      <c r="C1563" s="4"/>
      <c r="D1563" s="914"/>
      <c r="E1563" s="15"/>
      <c r="F1563" s="15"/>
      <c r="G1563" s="5"/>
      <c r="H1563" s="449"/>
      <c r="I1563" s="5"/>
      <c r="J1563" s="5"/>
      <c r="K1563" s="495"/>
      <c r="L1563" s="475"/>
      <c r="M1563" s="11"/>
    </row>
    <row r="1564" spans="3:13" x14ac:dyDescent="0.3">
      <c r="C1564" s="4"/>
      <c r="D1564" s="914"/>
      <c r="E1564" s="15"/>
      <c r="F1564" s="15"/>
      <c r="G1564" s="5"/>
      <c r="H1564" s="449"/>
      <c r="I1564" s="5"/>
      <c r="J1564" s="5"/>
      <c r="K1564" s="495"/>
      <c r="L1564" s="475"/>
      <c r="M1564" s="11"/>
    </row>
    <row r="1565" spans="3:13" x14ac:dyDescent="0.3">
      <c r="C1565" s="4"/>
      <c r="D1565" s="914"/>
      <c r="E1565" s="15"/>
      <c r="F1565" s="15"/>
      <c r="G1565" s="5"/>
      <c r="H1565" s="449"/>
      <c r="I1565" s="5"/>
      <c r="J1565" s="5"/>
      <c r="K1565" s="495"/>
      <c r="L1565" s="475"/>
      <c r="M1565" s="11"/>
    </row>
    <row r="1566" spans="3:13" x14ac:dyDescent="0.3">
      <c r="C1566" s="4"/>
      <c r="D1566" s="914"/>
      <c r="E1566" s="15"/>
      <c r="F1566" s="15"/>
      <c r="G1566" s="5"/>
      <c r="H1566" s="449"/>
      <c r="I1566" s="5"/>
      <c r="J1566" s="5"/>
      <c r="K1566" s="495"/>
      <c r="L1566" s="475"/>
      <c r="M1566" s="11"/>
    </row>
    <row r="1567" spans="3:13" x14ac:dyDescent="0.3">
      <c r="C1567" s="4"/>
      <c r="D1567" s="914"/>
      <c r="E1567" s="15"/>
      <c r="F1567" s="15"/>
      <c r="G1567" s="5"/>
      <c r="H1567" s="449"/>
      <c r="I1567" s="5"/>
      <c r="J1567" s="5"/>
      <c r="K1567" s="495"/>
      <c r="L1567" s="475"/>
      <c r="M1567" s="11"/>
    </row>
    <row r="1568" spans="3:13" x14ac:dyDescent="0.3">
      <c r="C1568" s="4"/>
      <c r="D1568" s="914"/>
      <c r="E1568" s="15"/>
      <c r="F1568" s="15"/>
      <c r="G1568" s="5"/>
      <c r="H1568" s="449"/>
      <c r="I1568" s="5"/>
      <c r="J1568" s="5"/>
      <c r="K1568" s="495"/>
      <c r="L1568" s="475"/>
      <c r="M1568" s="11"/>
    </row>
    <row r="1569" spans="3:13" x14ac:dyDescent="0.3">
      <c r="C1569" s="4"/>
      <c r="D1569" s="914"/>
      <c r="E1569" s="15"/>
      <c r="F1569" s="15"/>
      <c r="G1569" s="5"/>
      <c r="H1569" s="449"/>
      <c r="I1569" s="5"/>
      <c r="J1569" s="5"/>
      <c r="K1569" s="495"/>
      <c r="L1569" s="475"/>
      <c r="M1569" s="11"/>
    </row>
    <row r="1570" spans="3:13" x14ac:dyDescent="0.3">
      <c r="C1570" s="4"/>
      <c r="D1570" s="914"/>
      <c r="E1570" s="15"/>
      <c r="F1570" s="15"/>
      <c r="G1570" s="5"/>
      <c r="H1570" s="449"/>
      <c r="I1570" s="5"/>
      <c r="J1570" s="5"/>
      <c r="K1570" s="495"/>
      <c r="L1570" s="475"/>
      <c r="M1570" s="11"/>
    </row>
    <row r="1571" spans="3:13" x14ac:dyDescent="0.3">
      <c r="C1571" s="4"/>
      <c r="D1571" s="914"/>
      <c r="E1571" s="15"/>
      <c r="F1571" s="15"/>
      <c r="G1571" s="5"/>
      <c r="H1571" s="449"/>
      <c r="I1571" s="5"/>
      <c r="J1571" s="5"/>
      <c r="K1571" s="495"/>
      <c r="L1571" s="475"/>
      <c r="M1571" s="11"/>
    </row>
    <row r="1572" spans="3:13" x14ac:dyDescent="0.3">
      <c r="C1572" s="4"/>
      <c r="D1572" s="914"/>
      <c r="E1572" s="15"/>
      <c r="F1572" s="15"/>
      <c r="G1572" s="5"/>
      <c r="H1572" s="449"/>
      <c r="I1572" s="5"/>
      <c r="J1572" s="5"/>
      <c r="K1572" s="495"/>
      <c r="L1572" s="475"/>
      <c r="M1572" s="11"/>
    </row>
    <row r="1573" spans="3:13" x14ac:dyDescent="0.3">
      <c r="C1573" s="4"/>
      <c r="D1573" s="914"/>
      <c r="E1573" s="15"/>
      <c r="F1573" s="15"/>
      <c r="G1573" s="5"/>
      <c r="H1573" s="449"/>
      <c r="I1573" s="5"/>
      <c r="J1573" s="5"/>
      <c r="K1573" s="495"/>
      <c r="L1573" s="475"/>
      <c r="M1573" s="11"/>
    </row>
    <row r="1574" spans="3:13" x14ac:dyDescent="0.3">
      <c r="C1574" s="4"/>
      <c r="D1574" s="914"/>
      <c r="E1574" s="15"/>
      <c r="F1574" s="15"/>
      <c r="G1574" s="5"/>
      <c r="H1574" s="449"/>
      <c r="I1574" s="5"/>
      <c r="J1574" s="5"/>
      <c r="K1574" s="495"/>
      <c r="L1574" s="475"/>
      <c r="M1574" s="11"/>
    </row>
    <row r="1575" spans="3:13" x14ac:dyDescent="0.3">
      <c r="C1575" s="4"/>
      <c r="D1575" s="914"/>
      <c r="E1575" s="15"/>
      <c r="F1575" s="15"/>
      <c r="G1575" s="5"/>
      <c r="H1575" s="449"/>
      <c r="I1575" s="5"/>
      <c r="J1575" s="5"/>
      <c r="K1575" s="495"/>
      <c r="L1575" s="475"/>
      <c r="M1575" s="11"/>
    </row>
    <row r="1576" spans="3:13" x14ac:dyDescent="0.3">
      <c r="C1576" s="4"/>
      <c r="D1576" s="914"/>
      <c r="E1576" s="15"/>
      <c r="F1576" s="15"/>
      <c r="G1576" s="5"/>
      <c r="H1576" s="449"/>
      <c r="I1576" s="5"/>
      <c r="J1576" s="5"/>
      <c r="K1576" s="495"/>
      <c r="L1576" s="475"/>
      <c r="M1576" s="11"/>
    </row>
    <row r="1577" spans="3:13" x14ac:dyDescent="0.3">
      <c r="C1577" s="4"/>
      <c r="D1577" s="914"/>
      <c r="E1577" s="15"/>
      <c r="F1577" s="15"/>
      <c r="G1577" s="5"/>
      <c r="H1577" s="449"/>
      <c r="I1577" s="5"/>
      <c r="J1577" s="5"/>
      <c r="K1577" s="495"/>
      <c r="L1577" s="475"/>
      <c r="M1577" s="11"/>
    </row>
    <row r="1578" spans="3:13" x14ac:dyDescent="0.3">
      <c r="C1578" s="4"/>
      <c r="D1578" s="914"/>
      <c r="E1578" s="15"/>
      <c r="F1578" s="15"/>
      <c r="G1578" s="5"/>
      <c r="H1578" s="449"/>
      <c r="I1578" s="5"/>
      <c r="J1578" s="5"/>
      <c r="K1578" s="495"/>
      <c r="L1578" s="475"/>
      <c r="M1578" s="11"/>
    </row>
    <row r="1579" spans="3:13" x14ac:dyDescent="0.3">
      <c r="C1579" s="4"/>
      <c r="D1579" s="914"/>
      <c r="E1579" s="15"/>
      <c r="F1579" s="15"/>
      <c r="G1579" s="5"/>
      <c r="H1579" s="449"/>
      <c r="I1579" s="5"/>
      <c r="J1579" s="5"/>
      <c r="K1579" s="495"/>
      <c r="L1579" s="475"/>
      <c r="M1579" s="11"/>
    </row>
    <row r="1580" spans="3:13" x14ac:dyDescent="0.3">
      <c r="C1580" s="4"/>
      <c r="D1580" s="914"/>
      <c r="E1580" s="15"/>
      <c r="F1580" s="15"/>
      <c r="G1580" s="5"/>
      <c r="H1580" s="449"/>
      <c r="I1580" s="5"/>
      <c r="J1580" s="5"/>
      <c r="K1580" s="495"/>
      <c r="L1580" s="475"/>
      <c r="M1580" s="11"/>
    </row>
    <row r="1581" spans="3:13" x14ac:dyDescent="0.3">
      <c r="C1581" s="4"/>
      <c r="D1581" s="914"/>
      <c r="E1581" s="15"/>
      <c r="F1581" s="15"/>
      <c r="G1581" s="5"/>
      <c r="H1581" s="449"/>
      <c r="I1581" s="5"/>
      <c r="J1581" s="5"/>
      <c r="K1581" s="495"/>
      <c r="L1581" s="475"/>
      <c r="M1581" s="11"/>
    </row>
    <row r="1582" spans="3:13" x14ac:dyDescent="0.3">
      <c r="C1582" s="4"/>
      <c r="D1582" s="914"/>
      <c r="E1582" s="15"/>
      <c r="F1582" s="15"/>
      <c r="G1582" s="5"/>
      <c r="H1582" s="449"/>
      <c r="I1582" s="5"/>
      <c r="J1582" s="5"/>
      <c r="K1582" s="495"/>
      <c r="L1582" s="475"/>
      <c r="M1582" s="11"/>
    </row>
    <row r="1583" spans="3:13" x14ac:dyDescent="0.3">
      <c r="C1583" s="4"/>
      <c r="D1583" s="914"/>
      <c r="E1583" s="15"/>
      <c r="F1583" s="15"/>
      <c r="G1583" s="5"/>
      <c r="H1583" s="449"/>
      <c r="I1583" s="5"/>
      <c r="J1583" s="5"/>
      <c r="K1583" s="495"/>
      <c r="L1583" s="475"/>
      <c r="M1583" s="11"/>
    </row>
    <row r="1584" spans="3:13" x14ac:dyDescent="0.3">
      <c r="C1584" s="4"/>
      <c r="D1584" s="914"/>
      <c r="E1584" s="15"/>
      <c r="F1584" s="15"/>
      <c r="G1584" s="5"/>
      <c r="H1584" s="449"/>
      <c r="I1584" s="5"/>
      <c r="J1584" s="5"/>
      <c r="K1584" s="495"/>
      <c r="L1584" s="475"/>
      <c r="M1584" s="11"/>
    </row>
    <row r="1585" spans="3:13" x14ac:dyDescent="0.3">
      <c r="C1585" s="4"/>
      <c r="D1585" s="914"/>
      <c r="E1585" s="15"/>
      <c r="F1585" s="15"/>
      <c r="G1585" s="5"/>
      <c r="H1585" s="449"/>
      <c r="I1585" s="5"/>
      <c r="J1585" s="5"/>
      <c r="K1585" s="495"/>
      <c r="L1585" s="475"/>
      <c r="M1585" s="11"/>
    </row>
    <row r="1586" spans="3:13" x14ac:dyDescent="0.3">
      <c r="C1586" s="4"/>
      <c r="D1586" s="914"/>
      <c r="E1586" s="15"/>
      <c r="F1586" s="15"/>
      <c r="G1586" s="5"/>
      <c r="H1586" s="449"/>
      <c r="I1586" s="5"/>
      <c r="J1586" s="5"/>
      <c r="K1586" s="495"/>
      <c r="L1586" s="475"/>
      <c r="M1586" s="11"/>
    </row>
    <row r="1587" spans="3:13" x14ac:dyDescent="0.3">
      <c r="C1587" s="4"/>
      <c r="D1587" s="914"/>
      <c r="E1587" s="15"/>
      <c r="F1587" s="15"/>
      <c r="G1587" s="5"/>
      <c r="H1587" s="449"/>
      <c r="I1587" s="5"/>
      <c r="J1587" s="5"/>
      <c r="K1587" s="495"/>
      <c r="L1587" s="475"/>
      <c r="M1587" s="11"/>
    </row>
    <row r="1588" spans="3:13" x14ac:dyDescent="0.3">
      <c r="C1588" s="4"/>
      <c r="D1588" s="914"/>
      <c r="E1588" s="15"/>
      <c r="F1588" s="15"/>
      <c r="G1588" s="5"/>
      <c r="H1588" s="449"/>
      <c r="I1588" s="5"/>
      <c r="J1588" s="5"/>
      <c r="K1588" s="495"/>
      <c r="L1588" s="475"/>
      <c r="M1588" s="11"/>
    </row>
    <row r="1589" spans="3:13" x14ac:dyDescent="0.3">
      <c r="C1589" s="4"/>
      <c r="D1589" s="914"/>
      <c r="E1589" s="15"/>
      <c r="F1589" s="15"/>
      <c r="G1589" s="5"/>
      <c r="H1589" s="449"/>
      <c r="I1589" s="5"/>
      <c r="J1589" s="5"/>
      <c r="K1589" s="495"/>
      <c r="L1589" s="475"/>
      <c r="M1589" s="11"/>
    </row>
    <row r="1590" spans="3:13" x14ac:dyDescent="0.3">
      <c r="C1590" s="4"/>
      <c r="D1590" s="914"/>
      <c r="E1590" s="15"/>
      <c r="F1590" s="15"/>
      <c r="G1590" s="5"/>
      <c r="H1590" s="449"/>
      <c r="I1590" s="5"/>
      <c r="J1590" s="5"/>
      <c r="K1590" s="495"/>
      <c r="L1590" s="475"/>
      <c r="M1590" s="11"/>
    </row>
    <row r="1591" spans="3:13" x14ac:dyDescent="0.3">
      <c r="C1591" s="4"/>
      <c r="D1591" s="914"/>
      <c r="E1591" s="15"/>
      <c r="F1591" s="15"/>
      <c r="G1591" s="5"/>
      <c r="H1591" s="449"/>
      <c r="I1591" s="5"/>
      <c r="J1591" s="5"/>
      <c r="K1591" s="495"/>
      <c r="L1591" s="475"/>
      <c r="M1591" s="11"/>
    </row>
    <row r="1592" spans="3:13" x14ac:dyDescent="0.3">
      <c r="C1592" s="4"/>
      <c r="D1592" s="914"/>
      <c r="E1592" s="15"/>
      <c r="F1592" s="15"/>
      <c r="G1592" s="5"/>
      <c r="H1592" s="449"/>
      <c r="I1592" s="5"/>
      <c r="J1592" s="5"/>
      <c r="K1592" s="495"/>
      <c r="L1592" s="475"/>
      <c r="M1592" s="11"/>
    </row>
    <row r="1593" spans="3:13" x14ac:dyDescent="0.3">
      <c r="C1593" s="4"/>
      <c r="D1593" s="914"/>
      <c r="E1593" s="15"/>
      <c r="F1593" s="15"/>
      <c r="G1593" s="5"/>
      <c r="H1593" s="449"/>
      <c r="I1593" s="5"/>
      <c r="J1593" s="5"/>
      <c r="K1593" s="495"/>
      <c r="L1593" s="475"/>
      <c r="M1593" s="11"/>
    </row>
    <row r="1594" spans="3:13" x14ac:dyDescent="0.3">
      <c r="C1594" s="4"/>
      <c r="D1594" s="914"/>
      <c r="E1594" s="15"/>
      <c r="F1594" s="15"/>
      <c r="G1594" s="5"/>
      <c r="H1594" s="449"/>
      <c r="I1594" s="5"/>
      <c r="J1594" s="5"/>
      <c r="K1594" s="495"/>
      <c r="L1594" s="475"/>
      <c r="M1594" s="11"/>
    </row>
    <row r="1595" spans="3:13" x14ac:dyDescent="0.3">
      <c r="C1595" s="4"/>
      <c r="D1595" s="914"/>
      <c r="E1595" s="15"/>
      <c r="F1595" s="15"/>
      <c r="G1595" s="5"/>
      <c r="H1595" s="449"/>
      <c r="I1595" s="5"/>
      <c r="J1595" s="5"/>
      <c r="K1595" s="495"/>
      <c r="L1595" s="475"/>
      <c r="M1595" s="11"/>
    </row>
    <row r="1596" spans="3:13" x14ac:dyDescent="0.3">
      <c r="C1596" s="4"/>
      <c r="D1596" s="914"/>
      <c r="E1596" s="15"/>
      <c r="F1596" s="15"/>
      <c r="G1596" s="5"/>
      <c r="H1596" s="449"/>
      <c r="I1596" s="5"/>
      <c r="J1596" s="5"/>
      <c r="K1596" s="495"/>
      <c r="L1596" s="475"/>
      <c r="M1596" s="11"/>
    </row>
    <row r="1597" spans="3:13" x14ac:dyDescent="0.3">
      <c r="C1597" s="4"/>
      <c r="D1597" s="914"/>
      <c r="E1597" s="15"/>
      <c r="F1597" s="15"/>
      <c r="G1597" s="5"/>
      <c r="H1597" s="449"/>
      <c r="I1597" s="5"/>
      <c r="J1597" s="5"/>
      <c r="K1597" s="495"/>
      <c r="L1597" s="475"/>
      <c r="M1597" s="11"/>
    </row>
    <row r="1598" spans="3:13" x14ac:dyDescent="0.3">
      <c r="C1598" s="4"/>
      <c r="D1598" s="914"/>
      <c r="E1598" s="15"/>
      <c r="F1598" s="15"/>
      <c r="G1598" s="5"/>
      <c r="H1598" s="449"/>
      <c r="I1598" s="5"/>
      <c r="J1598" s="5"/>
      <c r="K1598" s="495"/>
      <c r="L1598" s="475"/>
      <c r="M1598" s="11"/>
    </row>
    <row r="1599" spans="3:13" x14ac:dyDescent="0.3">
      <c r="C1599" s="4"/>
      <c r="D1599" s="914"/>
      <c r="E1599" s="15"/>
      <c r="F1599" s="15"/>
      <c r="G1599" s="5"/>
      <c r="H1599" s="449"/>
      <c r="I1599" s="5"/>
      <c r="J1599" s="5"/>
      <c r="K1599" s="495"/>
      <c r="L1599" s="475"/>
      <c r="M1599" s="11"/>
    </row>
    <row r="1600" spans="3:13" x14ac:dyDescent="0.3">
      <c r="C1600" s="4"/>
      <c r="D1600" s="914"/>
      <c r="E1600" s="15"/>
      <c r="F1600" s="15"/>
      <c r="G1600" s="5"/>
      <c r="H1600" s="449"/>
      <c r="I1600" s="5"/>
      <c r="J1600" s="5"/>
      <c r="K1600" s="495"/>
      <c r="L1600" s="475"/>
      <c r="M1600" s="11"/>
    </row>
    <row r="1601" spans="3:13" x14ac:dyDescent="0.3">
      <c r="C1601" s="4"/>
      <c r="D1601" s="914"/>
      <c r="E1601" s="15"/>
      <c r="F1601" s="15"/>
      <c r="G1601" s="5"/>
      <c r="H1601" s="449"/>
      <c r="I1601" s="5"/>
      <c r="J1601" s="5"/>
      <c r="K1601" s="495"/>
      <c r="L1601" s="475"/>
      <c r="M1601" s="11"/>
    </row>
    <row r="1602" spans="3:13" x14ac:dyDescent="0.3">
      <c r="C1602" s="4"/>
      <c r="D1602" s="914"/>
      <c r="E1602" s="15"/>
      <c r="F1602" s="15"/>
      <c r="G1602" s="5"/>
      <c r="H1602" s="449"/>
      <c r="I1602" s="5"/>
      <c r="J1602" s="5"/>
      <c r="K1602" s="495"/>
      <c r="L1602" s="475"/>
      <c r="M1602" s="11"/>
    </row>
    <row r="1603" spans="3:13" x14ac:dyDescent="0.3">
      <c r="C1603" s="4"/>
      <c r="D1603" s="914"/>
      <c r="E1603" s="15"/>
      <c r="F1603" s="15"/>
      <c r="G1603" s="5"/>
      <c r="H1603" s="449"/>
      <c r="I1603" s="5"/>
      <c r="J1603" s="5"/>
      <c r="K1603" s="495"/>
      <c r="L1603" s="475"/>
      <c r="M1603" s="11"/>
    </row>
    <row r="1604" spans="3:13" x14ac:dyDescent="0.3">
      <c r="C1604" s="4"/>
      <c r="D1604" s="914"/>
      <c r="E1604" s="15"/>
      <c r="F1604" s="15"/>
      <c r="G1604" s="5"/>
      <c r="H1604" s="449"/>
      <c r="I1604" s="5"/>
      <c r="J1604" s="5"/>
      <c r="K1604" s="495"/>
      <c r="L1604" s="475"/>
      <c r="M1604" s="11"/>
    </row>
    <row r="1605" spans="3:13" x14ac:dyDescent="0.3">
      <c r="C1605" s="4"/>
      <c r="D1605" s="914"/>
      <c r="E1605" s="15"/>
      <c r="F1605" s="15"/>
      <c r="G1605" s="5"/>
      <c r="H1605" s="449"/>
      <c r="I1605" s="5"/>
      <c r="J1605" s="5"/>
      <c r="K1605" s="495"/>
      <c r="L1605" s="475"/>
      <c r="M1605" s="11"/>
    </row>
    <row r="1606" spans="3:13" x14ac:dyDescent="0.3">
      <c r="C1606" s="4"/>
      <c r="D1606" s="914"/>
      <c r="E1606" s="15"/>
      <c r="F1606" s="15"/>
      <c r="G1606" s="5"/>
      <c r="H1606" s="449"/>
      <c r="I1606" s="5"/>
      <c r="J1606" s="5"/>
      <c r="K1606" s="495"/>
      <c r="L1606" s="475"/>
      <c r="M1606" s="11"/>
    </row>
    <row r="1607" spans="3:13" x14ac:dyDescent="0.3">
      <c r="C1607" s="4"/>
      <c r="D1607" s="914"/>
      <c r="E1607" s="15"/>
      <c r="F1607" s="15"/>
      <c r="G1607" s="5"/>
      <c r="H1607" s="449"/>
      <c r="I1607" s="5"/>
      <c r="J1607" s="5"/>
      <c r="K1607" s="495"/>
      <c r="L1607" s="475"/>
      <c r="M1607" s="11"/>
    </row>
    <row r="1608" spans="3:13" x14ac:dyDescent="0.3">
      <c r="C1608" s="4"/>
      <c r="D1608" s="914"/>
      <c r="E1608" s="15"/>
      <c r="F1608" s="15"/>
      <c r="G1608" s="5"/>
      <c r="H1608" s="449"/>
      <c r="I1608" s="5"/>
      <c r="J1608" s="5"/>
      <c r="K1608" s="495"/>
      <c r="L1608" s="475"/>
      <c r="M1608" s="11"/>
    </row>
    <row r="1609" spans="3:13" x14ac:dyDescent="0.3">
      <c r="C1609" s="4"/>
      <c r="D1609" s="914"/>
      <c r="E1609" s="15"/>
      <c r="F1609" s="15"/>
      <c r="G1609" s="5"/>
      <c r="H1609" s="449"/>
      <c r="I1609" s="5"/>
      <c r="J1609" s="5"/>
      <c r="K1609" s="495"/>
      <c r="L1609" s="475"/>
      <c r="M1609" s="11"/>
    </row>
    <row r="1610" spans="3:13" x14ac:dyDescent="0.3">
      <c r="C1610" s="4"/>
      <c r="D1610" s="914"/>
      <c r="E1610" s="15"/>
      <c r="F1610" s="15"/>
      <c r="G1610" s="5"/>
      <c r="H1610" s="449"/>
      <c r="I1610" s="5"/>
      <c r="J1610" s="5"/>
      <c r="K1610" s="495"/>
      <c r="L1610" s="475"/>
      <c r="M1610" s="11"/>
    </row>
    <row r="1611" spans="3:13" x14ac:dyDescent="0.3">
      <c r="C1611" s="4"/>
      <c r="D1611" s="914"/>
      <c r="E1611" s="15"/>
      <c r="F1611" s="15"/>
      <c r="G1611" s="5"/>
      <c r="H1611" s="449"/>
      <c r="I1611" s="5"/>
      <c r="J1611" s="5"/>
      <c r="K1611" s="495"/>
      <c r="L1611" s="475"/>
      <c r="M1611" s="11"/>
    </row>
    <row r="1612" spans="3:13" x14ac:dyDescent="0.3">
      <c r="C1612" s="4"/>
      <c r="D1612" s="914"/>
      <c r="E1612" s="15"/>
      <c r="F1612" s="15"/>
      <c r="G1612" s="5"/>
      <c r="H1612" s="449"/>
      <c r="I1612" s="5"/>
      <c r="J1612" s="5"/>
      <c r="K1612" s="495"/>
      <c r="L1612" s="475"/>
      <c r="M1612" s="11"/>
    </row>
    <row r="1613" spans="3:13" x14ac:dyDescent="0.3">
      <c r="C1613" s="4"/>
      <c r="D1613" s="914"/>
      <c r="E1613" s="15"/>
      <c r="F1613" s="15"/>
      <c r="G1613" s="5"/>
      <c r="H1613" s="449"/>
      <c r="I1613" s="5"/>
      <c r="J1613" s="5"/>
      <c r="K1613" s="495"/>
      <c r="L1613" s="475"/>
      <c r="M1613" s="11"/>
    </row>
    <row r="1614" spans="3:13" x14ac:dyDescent="0.3">
      <c r="C1614" s="4"/>
      <c r="D1614" s="914"/>
      <c r="E1614" s="15"/>
      <c r="F1614" s="15"/>
      <c r="G1614" s="5"/>
      <c r="H1614" s="449"/>
      <c r="I1614" s="5"/>
      <c r="J1614" s="5"/>
      <c r="K1614" s="495"/>
      <c r="L1614" s="475"/>
      <c r="M1614" s="11"/>
    </row>
    <row r="1615" spans="3:13" x14ac:dyDescent="0.3">
      <c r="C1615" s="4"/>
      <c r="D1615" s="914"/>
      <c r="E1615" s="15"/>
      <c r="F1615" s="15"/>
      <c r="G1615" s="5"/>
      <c r="H1615" s="449"/>
      <c r="I1615" s="5"/>
      <c r="J1615" s="5"/>
      <c r="K1615" s="495"/>
      <c r="L1615" s="475"/>
      <c r="M1615" s="11"/>
    </row>
    <row r="1616" spans="3:13" x14ac:dyDescent="0.3">
      <c r="C1616" s="4"/>
      <c r="D1616" s="914"/>
      <c r="E1616" s="15"/>
      <c r="F1616" s="15"/>
      <c r="G1616" s="5"/>
      <c r="H1616" s="449"/>
      <c r="I1616" s="5"/>
      <c r="J1616" s="5"/>
      <c r="K1616" s="495"/>
      <c r="L1616" s="475"/>
      <c r="M1616" s="11"/>
    </row>
    <row r="1617" spans="3:13" x14ac:dyDescent="0.3">
      <c r="C1617" s="4"/>
      <c r="D1617" s="914"/>
      <c r="E1617" s="15"/>
      <c r="F1617" s="15"/>
      <c r="G1617" s="5"/>
      <c r="H1617" s="449"/>
      <c r="I1617" s="5"/>
      <c r="J1617" s="5"/>
      <c r="K1617" s="495"/>
      <c r="L1617" s="475"/>
      <c r="M1617" s="11"/>
    </row>
    <row r="1618" spans="3:13" x14ac:dyDescent="0.3">
      <c r="C1618" s="4"/>
      <c r="D1618" s="914"/>
      <c r="E1618" s="15"/>
      <c r="F1618" s="15"/>
      <c r="G1618" s="5"/>
      <c r="H1618" s="449"/>
      <c r="I1618" s="5"/>
      <c r="J1618" s="5"/>
      <c r="K1618" s="495"/>
      <c r="L1618" s="475"/>
      <c r="M1618" s="11"/>
    </row>
    <row r="1619" spans="3:13" x14ac:dyDescent="0.3">
      <c r="C1619" s="4"/>
      <c r="D1619" s="914"/>
      <c r="E1619" s="15"/>
      <c r="F1619" s="15"/>
      <c r="G1619" s="5"/>
      <c r="H1619" s="449"/>
      <c r="I1619" s="5"/>
      <c r="J1619" s="5"/>
      <c r="K1619" s="495"/>
      <c r="L1619" s="475"/>
      <c r="M1619" s="11"/>
    </row>
    <row r="1620" spans="3:13" x14ac:dyDescent="0.3">
      <c r="C1620" s="4"/>
      <c r="D1620" s="914"/>
      <c r="E1620" s="15"/>
      <c r="F1620" s="15"/>
      <c r="G1620" s="5"/>
      <c r="H1620" s="449"/>
      <c r="I1620" s="5"/>
      <c r="J1620" s="5"/>
      <c r="K1620" s="495"/>
      <c r="L1620" s="475"/>
      <c r="M1620" s="11"/>
    </row>
    <row r="1621" spans="3:13" x14ac:dyDescent="0.3">
      <c r="C1621" s="4"/>
      <c r="D1621" s="914"/>
      <c r="E1621" s="15"/>
      <c r="F1621" s="15"/>
      <c r="G1621" s="5"/>
      <c r="H1621" s="449"/>
      <c r="I1621" s="5"/>
      <c r="J1621" s="5"/>
      <c r="K1621" s="495"/>
      <c r="L1621" s="475"/>
      <c r="M1621" s="11"/>
    </row>
    <row r="1622" spans="3:13" x14ac:dyDescent="0.3">
      <c r="C1622" s="4"/>
      <c r="D1622" s="914"/>
      <c r="E1622" s="15"/>
      <c r="F1622" s="15"/>
      <c r="G1622" s="5"/>
      <c r="H1622" s="449"/>
      <c r="I1622" s="5"/>
      <c r="J1622" s="5"/>
      <c r="K1622" s="495"/>
      <c r="L1622" s="475"/>
      <c r="M1622" s="11"/>
    </row>
    <row r="1623" spans="3:13" x14ac:dyDescent="0.3">
      <c r="C1623" s="4"/>
      <c r="D1623" s="914"/>
      <c r="E1623" s="15"/>
      <c r="F1623" s="15"/>
      <c r="G1623" s="5"/>
      <c r="H1623" s="449"/>
      <c r="I1623" s="5"/>
      <c r="J1623" s="5"/>
      <c r="K1623" s="495"/>
      <c r="L1623" s="475"/>
      <c r="M1623" s="11"/>
    </row>
    <row r="1624" spans="3:13" x14ac:dyDescent="0.3">
      <c r="C1624" s="4"/>
      <c r="D1624" s="914"/>
      <c r="E1624" s="15"/>
      <c r="F1624" s="15"/>
      <c r="G1624" s="5"/>
      <c r="H1624" s="449"/>
      <c r="I1624" s="5"/>
      <c r="J1624" s="5"/>
      <c r="K1624" s="495"/>
      <c r="L1624" s="475"/>
      <c r="M1624" s="11"/>
    </row>
    <row r="1625" spans="3:13" x14ac:dyDescent="0.3">
      <c r="C1625" s="4"/>
      <c r="D1625" s="914"/>
      <c r="E1625" s="15"/>
      <c r="F1625" s="15"/>
      <c r="G1625" s="5"/>
      <c r="H1625" s="449"/>
      <c r="I1625" s="5"/>
      <c r="J1625" s="5"/>
      <c r="K1625" s="495"/>
      <c r="L1625" s="475"/>
      <c r="M1625" s="11"/>
    </row>
    <row r="1626" spans="3:13" x14ac:dyDescent="0.3">
      <c r="C1626" s="4"/>
      <c r="D1626" s="914"/>
      <c r="E1626" s="15"/>
      <c r="F1626" s="15"/>
      <c r="G1626" s="5"/>
      <c r="H1626" s="449"/>
      <c r="I1626" s="5"/>
      <c r="J1626" s="5"/>
      <c r="K1626" s="495"/>
      <c r="L1626" s="475"/>
      <c r="M1626" s="11"/>
    </row>
    <row r="1627" spans="3:13" x14ac:dyDescent="0.3">
      <c r="C1627" s="4"/>
      <c r="D1627" s="914"/>
      <c r="E1627" s="15"/>
      <c r="F1627" s="15"/>
      <c r="G1627" s="5"/>
      <c r="H1627" s="449"/>
      <c r="I1627" s="5"/>
      <c r="J1627" s="5"/>
      <c r="K1627" s="495"/>
      <c r="L1627" s="475"/>
      <c r="M1627" s="11"/>
    </row>
    <row r="1628" spans="3:13" x14ac:dyDescent="0.3">
      <c r="C1628" s="4"/>
      <c r="D1628" s="914"/>
      <c r="E1628" s="15"/>
      <c r="F1628" s="15"/>
      <c r="G1628" s="5"/>
      <c r="H1628" s="449"/>
      <c r="I1628" s="5"/>
      <c r="J1628" s="5"/>
      <c r="K1628" s="495"/>
      <c r="L1628" s="475"/>
      <c r="M1628" s="11"/>
    </row>
    <row r="1629" spans="3:13" x14ac:dyDescent="0.3">
      <c r="C1629" s="4"/>
      <c r="D1629" s="914"/>
      <c r="E1629" s="15"/>
      <c r="F1629" s="15"/>
      <c r="G1629" s="5"/>
      <c r="H1629" s="449"/>
      <c r="I1629" s="5"/>
      <c r="J1629" s="5"/>
      <c r="K1629" s="495"/>
      <c r="L1629" s="475"/>
      <c r="M1629" s="11"/>
    </row>
    <row r="1630" spans="3:13" x14ac:dyDescent="0.3">
      <c r="C1630" s="4"/>
      <c r="D1630" s="914"/>
      <c r="E1630" s="15"/>
      <c r="F1630" s="15"/>
      <c r="G1630" s="5"/>
      <c r="H1630" s="449"/>
      <c r="I1630" s="5"/>
      <c r="J1630" s="5"/>
      <c r="K1630" s="495"/>
      <c r="L1630" s="475"/>
      <c r="M1630" s="11"/>
    </row>
    <row r="1631" spans="3:13" x14ac:dyDescent="0.3">
      <c r="C1631" s="4"/>
      <c r="D1631" s="914"/>
      <c r="E1631" s="15"/>
      <c r="F1631" s="15"/>
      <c r="G1631" s="5"/>
      <c r="H1631" s="449"/>
      <c r="I1631" s="5"/>
      <c r="J1631" s="5"/>
      <c r="K1631" s="495"/>
      <c r="L1631" s="475"/>
      <c r="M1631" s="11"/>
    </row>
    <row r="1632" spans="3:13" x14ac:dyDescent="0.3">
      <c r="C1632" s="4"/>
      <c r="D1632" s="914"/>
      <c r="E1632" s="15"/>
      <c r="F1632" s="15"/>
      <c r="G1632" s="5"/>
      <c r="H1632" s="449"/>
      <c r="I1632" s="5"/>
      <c r="J1632" s="5"/>
      <c r="K1632" s="495"/>
      <c r="L1632" s="475"/>
      <c r="M1632" s="11"/>
    </row>
    <row r="1633" spans="3:13" x14ac:dyDescent="0.3">
      <c r="C1633" s="4"/>
      <c r="D1633" s="914"/>
      <c r="E1633" s="15"/>
      <c r="F1633" s="15"/>
      <c r="G1633" s="5"/>
      <c r="H1633" s="449"/>
      <c r="I1633" s="5"/>
      <c r="J1633" s="5"/>
      <c r="K1633" s="495"/>
      <c r="L1633" s="475"/>
      <c r="M1633" s="11"/>
    </row>
    <row r="1634" spans="3:13" x14ac:dyDescent="0.3">
      <c r="C1634" s="4"/>
      <c r="D1634" s="914"/>
      <c r="E1634" s="15"/>
      <c r="F1634" s="15"/>
      <c r="G1634" s="5"/>
      <c r="H1634" s="449"/>
      <c r="I1634" s="5"/>
      <c r="J1634" s="5"/>
      <c r="K1634" s="495"/>
      <c r="L1634" s="475"/>
      <c r="M1634" s="11"/>
    </row>
    <row r="1635" spans="3:13" x14ac:dyDescent="0.3">
      <c r="C1635" s="4"/>
      <c r="D1635" s="914"/>
      <c r="E1635" s="15"/>
      <c r="F1635" s="15"/>
      <c r="G1635" s="5"/>
      <c r="H1635" s="449"/>
      <c r="I1635" s="5"/>
      <c r="J1635" s="5"/>
      <c r="K1635" s="495"/>
      <c r="L1635" s="475"/>
      <c r="M1635" s="11"/>
    </row>
    <row r="1636" spans="3:13" x14ac:dyDescent="0.3">
      <c r="C1636" s="4"/>
      <c r="D1636" s="914"/>
      <c r="E1636" s="15"/>
      <c r="F1636" s="15"/>
      <c r="G1636" s="5"/>
      <c r="H1636" s="449"/>
      <c r="I1636" s="5"/>
      <c r="J1636" s="5"/>
      <c r="K1636" s="495"/>
      <c r="L1636" s="475"/>
      <c r="M1636" s="11"/>
    </row>
    <row r="1637" spans="3:13" x14ac:dyDescent="0.3">
      <c r="C1637" s="4"/>
      <c r="D1637" s="914"/>
      <c r="E1637" s="15"/>
      <c r="F1637" s="15"/>
      <c r="G1637" s="5"/>
      <c r="H1637" s="449"/>
      <c r="I1637" s="5"/>
      <c r="J1637" s="5"/>
      <c r="K1637" s="495"/>
      <c r="L1637" s="475"/>
      <c r="M1637" s="11"/>
    </row>
    <row r="1638" spans="3:13" x14ac:dyDescent="0.3">
      <c r="C1638" s="4"/>
      <c r="D1638" s="914"/>
      <c r="E1638" s="15"/>
      <c r="F1638" s="15"/>
      <c r="G1638" s="5"/>
      <c r="H1638" s="449"/>
      <c r="I1638" s="5"/>
      <c r="J1638" s="5"/>
      <c r="K1638" s="495"/>
      <c r="L1638" s="475"/>
      <c r="M1638" s="11"/>
    </row>
    <row r="1639" spans="3:13" x14ac:dyDescent="0.3">
      <c r="C1639" s="4"/>
      <c r="D1639" s="914"/>
      <c r="E1639" s="15"/>
      <c r="F1639" s="15"/>
      <c r="G1639" s="5"/>
      <c r="H1639" s="449"/>
      <c r="I1639" s="5"/>
      <c r="J1639" s="5"/>
      <c r="K1639" s="495"/>
      <c r="L1639" s="475"/>
      <c r="M1639" s="11"/>
    </row>
    <row r="1640" spans="3:13" x14ac:dyDescent="0.3">
      <c r="C1640" s="4"/>
      <c r="D1640" s="914"/>
      <c r="E1640" s="15"/>
      <c r="F1640" s="15"/>
      <c r="G1640" s="5"/>
      <c r="H1640" s="449"/>
      <c r="I1640" s="5"/>
      <c r="J1640" s="5"/>
      <c r="K1640" s="495"/>
      <c r="L1640" s="475"/>
      <c r="M1640" s="11"/>
    </row>
    <row r="1641" spans="3:13" x14ac:dyDescent="0.3">
      <c r="C1641" s="4"/>
      <c r="D1641" s="914"/>
      <c r="E1641" s="15"/>
      <c r="F1641" s="15"/>
      <c r="G1641" s="5"/>
      <c r="H1641" s="449"/>
      <c r="I1641" s="5"/>
      <c r="J1641" s="5"/>
      <c r="K1641" s="495"/>
      <c r="L1641" s="475"/>
      <c r="M1641" s="11"/>
    </row>
    <row r="1642" spans="3:13" x14ac:dyDescent="0.3">
      <c r="C1642" s="4"/>
      <c r="D1642" s="914"/>
      <c r="E1642" s="15"/>
      <c r="F1642" s="15"/>
      <c r="G1642" s="5"/>
      <c r="H1642" s="449"/>
      <c r="I1642" s="5"/>
      <c r="J1642" s="5"/>
      <c r="K1642" s="495"/>
      <c r="L1642" s="475"/>
      <c r="M1642" s="11"/>
    </row>
    <row r="1643" spans="3:13" x14ac:dyDescent="0.3">
      <c r="C1643" s="4"/>
      <c r="D1643" s="914"/>
      <c r="E1643" s="15"/>
      <c r="F1643" s="15"/>
      <c r="G1643" s="5"/>
      <c r="H1643" s="449"/>
      <c r="I1643" s="5"/>
      <c r="J1643" s="5"/>
      <c r="K1643" s="495"/>
      <c r="L1643" s="475"/>
      <c r="M1643" s="11"/>
    </row>
    <row r="1644" spans="3:13" x14ac:dyDescent="0.3">
      <c r="C1644" s="4"/>
      <c r="D1644" s="914"/>
      <c r="E1644" s="15"/>
      <c r="F1644" s="15"/>
      <c r="G1644" s="5"/>
      <c r="H1644" s="449"/>
      <c r="I1644" s="5"/>
      <c r="J1644" s="5"/>
      <c r="K1644" s="495"/>
      <c r="L1644" s="475"/>
      <c r="M1644" s="11"/>
    </row>
    <row r="1645" spans="3:13" x14ac:dyDescent="0.3">
      <c r="C1645" s="4"/>
      <c r="D1645" s="914"/>
      <c r="E1645" s="15"/>
      <c r="F1645" s="15"/>
      <c r="G1645" s="5"/>
      <c r="H1645" s="449"/>
      <c r="I1645" s="5"/>
      <c r="J1645" s="5"/>
      <c r="K1645" s="495"/>
      <c r="L1645" s="475"/>
      <c r="M1645" s="11"/>
    </row>
    <row r="1646" spans="3:13" x14ac:dyDescent="0.3">
      <c r="C1646" s="4"/>
      <c r="D1646" s="914"/>
      <c r="E1646" s="15"/>
      <c r="F1646" s="15"/>
      <c r="G1646" s="5"/>
      <c r="H1646" s="449"/>
      <c r="I1646" s="5"/>
      <c r="J1646" s="5"/>
      <c r="K1646" s="495"/>
      <c r="L1646" s="475"/>
      <c r="M1646" s="11"/>
    </row>
    <row r="1647" spans="3:13" x14ac:dyDescent="0.3">
      <c r="C1647" s="4"/>
      <c r="D1647" s="914"/>
      <c r="E1647" s="15"/>
      <c r="F1647" s="15"/>
      <c r="G1647" s="5"/>
      <c r="H1647" s="449"/>
      <c r="I1647" s="5"/>
      <c r="J1647" s="5"/>
      <c r="K1647" s="495"/>
      <c r="L1647" s="475"/>
      <c r="M1647" s="11"/>
    </row>
    <row r="1648" spans="3:13" x14ac:dyDescent="0.3">
      <c r="C1648" s="4"/>
      <c r="D1648" s="914"/>
      <c r="E1648" s="15"/>
      <c r="F1648" s="15"/>
      <c r="G1648" s="5"/>
      <c r="H1648" s="449"/>
      <c r="I1648" s="5"/>
      <c r="J1648" s="5"/>
      <c r="K1648" s="495"/>
      <c r="L1648" s="475"/>
      <c r="M1648" s="11"/>
    </row>
    <row r="1649" spans="3:13" x14ac:dyDescent="0.3">
      <c r="C1649" s="4"/>
      <c r="D1649" s="914"/>
      <c r="E1649" s="15"/>
      <c r="F1649" s="15"/>
      <c r="G1649" s="5"/>
      <c r="H1649" s="449"/>
      <c r="I1649" s="5"/>
      <c r="J1649" s="5"/>
      <c r="K1649" s="495"/>
      <c r="L1649" s="475"/>
      <c r="M1649" s="11"/>
    </row>
    <row r="1650" spans="3:13" x14ac:dyDescent="0.3">
      <c r="C1650" s="4"/>
      <c r="D1650" s="914"/>
      <c r="E1650" s="15"/>
      <c r="F1650" s="15"/>
      <c r="G1650" s="5"/>
      <c r="H1650" s="449"/>
      <c r="I1650" s="5"/>
      <c r="J1650" s="5"/>
      <c r="K1650" s="495"/>
      <c r="L1650" s="475"/>
      <c r="M1650" s="11"/>
    </row>
    <row r="1651" spans="3:13" x14ac:dyDescent="0.3">
      <c r="C1651" s="4"/>
      <c r="D1651" s="914"/>
      <c r="E1651" s="15"/>
      <c r="F1651" s="15"/>
      <c r="G1651" s="5"/>
      <c r="H1651" s="449"/>
      <c r="I1651" s="5"/>
      <c r="J1651" s="5"/>
      <c r="K1651" s="495"/>
      <c r="L1651" s="475"/>
      <c r="M1651" s="11"/>
    </row>
    <row r="1652" spans="3:13" x14ac:dyDescent="0.3">
      <c r="C1652" s="4"/>
      <c r="D1652" s="914"/>
      <c r="E1652" s="15"/>
      <c r="F1652" s="15"/>
      <c r="G1652" s="5"/>
      <c r="H1652" s="449"/>
      <c r="I1652" s="5"/>
      <c r="J1652" s="5"/>
      <c r="K1652" s="495"/>
      <c r="L1652" s="475"/>
      <c r="M1652" s="11"/>
    </row>
    <row r="1653" spans="3:13" x14ac:dyDescent="0.3">
      <c r="C1653" s="4"/>
      <c r="D1653" s="914"/>
      <c r="E1653" s="15"/>
      <c r="F1653" s="15"/>
      <c r="G1653" s="5"/>
      <c r="H1653" s="449"/>
      <c r="I1653" s="5"/>
      <c r="J1653" s="5"/>
      <c r="K1653" s="495"/>
      <c r="L1653" s="475"/>
      <c r="M1653" s="11"/>
    </row>
    <row r="1654" spans="3:13" x14ac:dyDescent="0.3">
      <c r="C1654" s="4"/>
      <c r="D1654" s="914"/>
      <c r="E1654" s="15"/>
      <c r="F1654" s="15"/>
      <c r="G1654" s="5"/>
      <c r="H1654" s="449"/>
      <c r="I1654" s="5"/>
      <c r="J1654" s="5"/>
      <c r="K1654" s="495"/>
      <c r="L1654" s="475"/>
      <c r="M1654" s="11"/>
    </row>
    <row r="1655" spans="3:13" x14ac:dyDescent="0.3">
      <c r="C1655" s="4"/>
      <c r="D1655" s="914"/>
      <c r="E1655" s="15"/>
      <c r="F1655" s="15"/>
      <c r="G1655" s="5"/>
      <c r="H1655" s="449"/>
      <c r="I1655" s="5"/>
      <c r="J1655" s="5"/>
      <c r="K1655" s="495"/>
      <c r="L1655" s="475"/>
      <c r="M1655" s="11"/>
    </row>
    <row r="1656" spans="3:13" x14ac:dyDescent="0.3">
      <c r="C1656" s="4"/>
      <c r="D1656" s="914"/>
      <c r="E1656" s="15"/>
      <c r="F1656" s="15"/>
      <c r="G1656" s="5"/>
      <c r="H1656" s="449"/>
      <c r="I1656" s="5"/>
      <c r="J1656" s="5"/>
      <c r="K1656" s="495"/>
      <c r="L1656" s="475"/>
      <c r="M1656" s="11"/>
    </row>
    <row r="1657" spans="3:13" x14ac:dyDescent="0.3">
      <c r="C1657" s="4"/>
      <c r="D1657" s="914"/>
      <c r="E1657" s="15"/>
      <c r="F1657" s="15"/>
      <c r="G1657" s="5"/>
      <c r="H1657" s="449"/>
      <c r="I1657" s="5"/>
      <c r="J1657" s="5"/>
      <c r="K1657" s="495"/>
      <c r="L1657" s="475"/>
      <c r="M1657" s="11"/>
    </row>
    <row r="1658" spans="3:13" x14ac:dyDescent="0.3">
      <c r="C1658" s="4"/>
      <c r="D1658" s="914"/>
      <c r="E1658" s="15"/>
      <c r="F1658" s="15"/>
      <c r="G1658" s="5"/>
      <c r="H1658" s="449"/>
      <c r="I1658" s="5"/>
      <c r="J1658" s="5"/>
      <c r="K1658" s="495"/>
      <c r="L1658" s="475"/>
      <c r="M1658" s="11"/>
    </row>
    <row r="1659" spans="3:13" x14ac:dyDescent="0.3">
      <c r="C1659" s="4"/>
      <c r="D1659" s="914"/>
      <c r="E1659" s="15"/>
      <c r="F1659" s="15"/>
      <c r="G1659" s="5"/>
      <c r="H1659" s="449"/>
      <c r="I1659" s="5"/>
      <c r="J1659" s="5"/>
      <c r="K1659" s="495"/>
      <c r="L1659" s="475"/>
      <c r="M1659" s="11"/>
    </row>
    <row r="1660" spans="3:13" x14ac:dyDescent="0.3">
      <c r="C1660" s="4"/>
      <c r="D1660" s="914"/>
      <c r="E1660" s="15"/>
      <c r="F1660" s="15"/>
      <c r="G1660" s="5"/>
      <c r="H1660" s="449"/>
      <c r="I1660" s="5"/>
      <c r="J1660" s="5"/>
      <c r="K1660" s="495"/>
      <c r="L1660" s="475"/>
      <c r="M1660" s="11"/>
    </row>
    <row r="1661" spans="3:13" x14ac:dyDescent="0.3">
      <c r="C1661" s="4"/>
      <c r="D1661" s="914"/>
      <c r="E1661" s="15"/>
      <c r="F1661" s="15"/>
      <c r="G1661" s="5"/>
      <c r="H1661" s="449"/>
      <c r="I1661" s="5"/>
      <c r="J1661" s="5"/>
      <c r="K1661" s="495"/>
      <c r="L1661" s="475"/>
      <c r="M1661" s="11"/>
    </row>
    <row r="1662" spans="3:13" x14ac:dyDescent="0.3">
      <c r="C1662" s="4"/>
      <c r="D1662" s="914"/>
      <c r="E1662" s="15"/>
      <c r="F1662" s="15"/>
      <c r="G1662" s="5"/>
      <c r="H1662" s="449"/>
      <c r="I1662" s="5"/>
      <c r="J1662" s="5"/>
      <c r="K1662" s="495"/>
      <c r="L1662" s="475"/>
      <c r="M1662" s="11"/>
    </row>
    <row r="1663" spans="3:13" x14ac:dyDescent="0.3">
      <c r="C1663" s="4"/>
      <c r="D1663" s="914"/>
      <c r="E1663" s="15"/>
      <c r="F1663" s="15"/>
      <c r="G1663" s="5"/>
      <c r="H1663" s="449"/>
      <c r="I1663" s="5"/>
      <c r="J1663" s="5"/>
      <c r="K1663" s="495"/>
      <c r="L1663" s="475"/>
      <c r="M1663" s="11"/>
    </row>
    <row r="1664" spans="3:13" x14ac:dyDescent="0.3">
      <c r="C1664" s="4"/>
      <c r="D1664" s="914"/>
      <c r="E1664" s="15"/>
      <c r="F1664" s="15"/>
      <c r="G1664" s="5"/>
      <c r="H1664" s="449"/>
      <c r="I1664" s="5"/>
      <c r="J1664" s="5"/>
      <c r="K1664" s="495"/>
      <c r="L1664" s="475"/>
      <c r="M1664" s="11"/>
    </row>
    <row r="1665" spans="3:13" x14ac:dyDescent="0.3">
      <c r="C1665" s="4"/>
      <c r="D1665" s="914"/>
      <c r="E1665" s="15"/>
      <c r="F1665" s="15"/>
      <c r="G1665" s="5"/>
      <c r="H1665" s="449"/>
      <c r="I1665" s="5"/>
      <c r="J1665" s="5"/>
      <c r="K1665" s="495"/>
      <c r="L1665" s="475"/>
      <c r="M1665" s="11"/>
    </row>
    <row r="1666" spans="3:13" x14ac:dyDescent="0.3">
      <c r="C1666" s="4"/>
      <c r="D1666" s="914"/>
      <c r="E1666" s="15"/>
      <c r="F1666" s="15"/>
      <c r="G1666" s="5"/>
      <c r="H1666" s="449"/>
      <c r="I1666" s="5"/>
      <c r="J1666" s="5"/>
      <c r="K1666" s="495"/>
      <c r="L1666" s="475"/>
      <c r="M1666" s="11"/>
    </row>
    <row r="1667" spans="3:13" x14ac:dyDescent="0.3">
      <c r="C1667" s="4"/>
      <c r="D1667" s="914"/>
      <c r="E1667" s="15"/>
      <c r="F1667" s="15"/>
      <c r="G1667" s="5"/>
      <c r="H1667" s="449"/>
      <c r="I1667" s="5"/>
      <c r="J1667" s="5"/>
      <c r="K1667" s="495"/>
      <c r="L1667" s="475"/>
      <c r="M1667" s="11"/>
    </row>
    <row r="1668" spans="3:13" x14ac:dyDescent="0.3">
      <c r="C1668" s="4"/>
      <c r="D1668" s="914"/>
      <c r="E1668" s="15"/>
      <c r="F1668" s="15"/>
      <c r="G1668" s="5"/>
      <c r="H1668" s="449"/>
      <c r="I1668" s="5"/>
      <c r="J1668" s="5"/>
      <c r="K1668" s="495"/>
      <c r="L1668" s="475"/>
      <c r="M1668" s="11"/>
    </row>
    <row r="1669" spans="3:13" x14ac:dyDescent="0.3">
      <c r="C1669" s="4"/>
      <c r="D1669" s="914"/>
      <c r="E1669" s="15"/>
      <c r="F1669" s="15"/>
      <c r="G1669" s="5"/>
      <c r="H1669" s="449"/>
      <c r="I1669" s="5"/>
      <c r="J1669" s="5"/>
      <c r="K1669" s="495"/>
      <c r="L1669" s="475"/>
      <c r="M1669" s="11"/>
    </row>
    <row r="1670" spans="3:13" x14ac:dyDescent="0.3">
      <c r="C1670" s="4"/>
      <c r="D1670" s="914"/>
      <c r="E1670" s="15"/>
      <c r="F1670" s="15"/>
      <c r="G1670" s="5"/>
      <c r="H1670" s="449"/>
      <c r="I1670" s="5"/>
      <c r="J1670" s="5"/>
      <c r="K1670" s="495"/>
      <c r="L1670" s="475"/>
      <c r="M1670" s="11"/>
    </row>
    <row r="1671" spans="3:13" x14ac:dyDescent="0.3">
      <c r="C1671" s="4"/>
      <c r="D1671" s="914"/>
      <c r="E1671" s="15"/>
      <c r="F1671" s="15"/>
      <c r="G1671" s="5"/>
      <c r="H1671" s="449"/>
      <c r="I1671" s="5"/>
      <c r="J1671" s="5"/>
      <c r="K1671" s="495"/>
      <c r="L1671" s="475"/>
      <c r="M1671" s="11"/>
    </row>
    <row r="1672" spans="3:13" x14ac:dyDescent="0.3">
      <c r="C1672" s="4"/>
      <c r="D1672" s="914"/>
      <c r="E1672" s="15"/>
      <c r="F1672" s="15"/>
      <c r="G1672" s="5"/>
      <c r="H1672" s="449"/>
      <c r="I1672" s="5"/>
      <c r="J1672" s="5"/>
      <c r="K1672" s="495"/>
      <c r="L1672" s="475"/>
      <c r="M1672" s="11"/>
    </row>
    <row r="1673" spans="3:13" x14ac:dyDescent="0.3">
      <c r="C1673" s="4"/>
      <c r="D1673" s="914"/>
      <c r="E1673" s="15"/>
      <c r="F1673" s="15"/>
      <c r="G1673" s="5"/>
      <c r="H1673" s="449"/>
      <c r="I1673" s="5"/>
      <c r="J1673" s="5"/>
      <c r="K1673" s="495"/>
      <c r="L1673" s="475"/>
      <c r="M1673" s="11"/>
    </row>
    <row r="1674" spans="3:13" x14ac:dyDescent="0.3">
      <c r="C1674" s="4"/>
      <c r="D1674" s="914"/>
      <c r="E1674" s="15"/>
      <c r="F1674" s="15"/>
      <c r="G1674" s="5"/>
      <c r="H1674" s="449"/>
      <c r="I1674" s="5"/>
      <c r="J1674" s="5"/>
      <c r="K1674" s="495"/>
      <c r="L1674" s="475"/>
      <c r="M1674" s="11"/>
    </row>
    <row r="1675" spans="3:13" x14ac:dyDescent="0.3">
      <c r="C1675" s="4"/>
      <c r="D1675" s="914"/>
      <c r="E1675" s="15"/>
      <c r="F1675" s="15"/>
      <c r="G1675" s="5"/>
      <c r="H1675" s="449"/>
      <c r="I1675" s="5"/>
      <c r="J1675" s="5"/>
      <c r="K1675" s="495"/>
      <c r="L1675" s="475"/>
      <c r="M1675" s="11"/>
    </row>
    <row r="1676" spans="3:13" x14ac:dyDescent="0.3">
      <c r="C1676" s="4"/>
      <c r="D1676" s="914"/>
      <c r="E1676" s="15"/>
      <c r="F1676" s="15"/>
      <c r="G1676" s="5"/>
      <c r="H1676" s="449"/>
      <c r="I1676" s="5"/>
      <c r="J1676" s="5"/>
      <c r="K1676" s="495"/>
      <c r="L1676" s="475"/>
      <c r="M1676" s="11"/>
    </row>
    <row r="1677" spans="3:13" x14ac:dyDescent="0.3">
      <c r="C1677" s="4"/>
      <c r="D1677" s="914"/>
      <c r="E1677" s="15"/>
      <c r="F1677" s="15"/>
      <c r="G1677" s="5"/>
      <c r="H1677" s="449"/>
      <c r="I1677" s="5"/>
      <c r="J1677" s="5"/>
      <c r="K1677" s="495"/>
      <c r="L1677" s="475"/>
      <c r="M1677" s="11"/>
    </row>
    <row r="1678" spans="3:13" x14ac:dyDescent="0.3">
      <c r="C1678" s="4"/>
      <c r="D1678" s="914"/>
      <c r="E1678" s="15"/>
      <c r="F1678" s="15"/>
      <c r="G1678" s="5"/>
      <c r="H1678" s="449"/>
      <c r="I1678" s="5"/>
      <c r="J1678" s="5"/>
      <c r="K1678" s="495"/>
      <c r="L1678" s="475"/>
      <c r="M1678" s="11"/>
    </row>
    <row r="1679" spans="3:13" x14ac:dyDescent="0.3">
      <c r="C1679" s="4"/>
      <c r="D1679" s="914"/>
      <c r="E1679" s="15"/>
      <c r="F1679" s="15"/>
      <c r="G1679" s="5"/>
      <c r="H1679" s="449"/>
      <c r="I1679" s="5"/>
      <c r="J1679" s="5"/>
      <c r="K1679" s="495"/>
      <c r="L1679" s="475"/>
      <c r="M1679" s="11"/>
    </row>
    <row r="1680" spans="3:13" x14ac:dyDescent="0.3">
      <c r="C1680" s="4"/>
      <c r="D1680" s="914"/>
      <c r="E1680" s="15"/>
      <c r="F1680" s="15"/>
      <c r="G1680" s="5"/>
      <c r="H1680" s="449"/>
      <c r="I1680" s="5"/>
      <c r="J1680" s="5"/>
      <c r="K1680" s="495"/>
      <c r="L1680" s="475"/>
      <c r="M1680" s="11"/>
    </row>
    <row r="1681" spans="3:13" x14ac:dyDescent="0.3">
      <c r="C1681" s="4"/>
      <c r="D1681" s="914"/>
      <c r="E1681" s="15"/>
      <c r="F1681" s="15"/>
      <c r="G1681" s="5"/>
      <c r="H1681" s="449"/>
      <c r="I1681" s="5"/>
      <c r="J1681" s="5"/>
      <c r="K1681" s="495"/>
      <c r="L1681" s="475"/>
      <c r="M1681" s="11"/>
    </row>
    <row r="1682" spans="3:13" x14ac:dyDescent="0.3">
      <c r="C1682" s="4"/>
      <c r="D1682" s="914"/>
      <c r="E1682" s="15"/>
      <c r="F1682" s="15"/>
      <c r="G1682" s="5"/>
      <c r="H1682" s="449"/>
      <c r="I1682" s="5"/>
      <c r="J1682" s="5"/>
      <c r="K1682" s="495"/>
      <c r="L1682" s="475"/>
      <c r="M1682" s="11"/>
    </row>
    <row r="1683" spans="3:13" x14ac:dyDescent="0.3">
      <c r="C1683" s="4"/>
      <c r="D1683" s="914"/>
      <c r="E1683" s="15"/>
      <c r="F1683" s="15"/>
      <c r="G1683" s="5"/>
      <c r="H1683" s="449"/>
      <c r="I1683" s="5"/>
      <c r="J1683" s="5"/>
      <c r="K1683" s="495"/>
      <c r="L1683" s="475"/>
      <c r="M1683" s="11"/>
    </row>
    <row r="1684" spans="3:13" x14ac:dyDescent="0.3">
      <c r="C1684" s="4"/>
      <c r="D1684" s="914"/>
      <c r="E1684" s="15"/>
      <c r="F1684" s="15"/>
      <c r="G1684" s="5"/>
      <c r="H1684" s="449"/>
      <c r="I1684" s="5"/>
      <c r="J1684" s="5"/>
      <c r="K1684" s="495"/>
      <c r="L1684" s="475"/>
      <c r="M1684" s="11"/>
    </row>
    <row r="1685" spans="3:13" x14ac:dyDescent="0.3">
      <c r="C1685" s="4"/>
      <c r="D1685" s="914"/>
      <c r="E1685" s="15"/>
      <c r="F1685" s="15"/>
      <c r="G1685" s="5"/>
      <c r="H1685" s="449"/>
      <c r="I1685" s="5"/>
      <c r="J1685" s="5"/>
      <c r="K1685" s="495"/>
      <c r="L1685" s="475"/>
      <c r="M1685" s="11"/>
    </row>
    <row r="1686" spans="3:13" x14ac:dyDescent="0.3">
      <c r="C1686" s="4"/>
      <c r="D1686" s="914"/>
      <c r="E1686" s="15"/>
      <c r="F1686" s="15"/>
      <c r="G1686" s="5"/>
      <c r="H1686" s="449"/>
      <c r="I1686" s="5"/>
      <c r="J1686" s="5"/>
      <c r="K1686" s="495"/>
      <c r="L1686" s="475"/>
      <c r="M1686" s="11"/>
    </row>
    <row r="1687" spans="3:13" x14ac:dyDescent="0.3">
      <c r="C1687" s="4"/>
      <c r="D1687" s="914"/>
      <c r="E1687" s="15"/>
      <c r="F1687" s="15"/>
      <c r="G1687" s="5"/>
      <c r="H1687" s="449"/>
      <c r="I1687" s="5"/>
      <c r="J1687" s="5"/>
      <c r="K1687" s="495"/>
      <c r="L1687" s="475"/>
      <c r="M1687" s="11"/>
    </row>
    <row r="1688" spans="3:13" x14ac:dyDescent="0.3">
      <c r="C1688" s="4"/>
      <c r="D1688" s="914"/>
      <c r="E1688" s="15"/>
      <c r="F1688" s="15"/>
      <c r="G1688" s="5"/>
      <c r="H1688" s="449"/>
      <c r="I1688" s="5"/>
      <c r="J1688" s="5"/>
      <c r="K1688" s="495"/>
      <c r="L1688" s="475"/>
      <c r="M1688" s="11"/>
    </row>
    <row r="1689" spans="3:13" x14ac:dyDescent="0.3">
      <c r="C1689" s="4"/>
      <c r="D1689" s="914"/>
      <c r="E1689" s="15"/>
      <c r="F1689" s="15"/>
      <c r="G1689" s="5"/>
      <c r="H1689" s="449"/>
      <c r="I1689" s="5"/>
      <c r="J1689" s="5"/>
      <c r="K1689" s="495"/>
      <c r="L1689" s="475"/>
      <c r="M1689" s="11"/>
    </row>
    <row r="1690" spans="3:13" x14ac:dyDescent="0.3">
      <c r="C1690" s="4"/>
      <c r="D1690" s="914"/>
      <c r="E1690" s="15"/>
      <c r="F1690" s="15"/>
      <c r="G1690" s="5"/>
      <c r="H1690" s="449"/>
      <c r="I1690" s="5"/>
      <c r="J1690" s="5"/>
      <c r="K1690" s="495"/>
      <c r="L1690" s="475"/>
      <c r="M1690" s="11"/>
    </row>
    <row r="1691" spans="3:13" x14ac:dyDescent="0.3">
      <c r="C1691" s="4"/>
      <c r="D1691" s="914"/>
      <c r="E1691" s="15"/>
      <c r="F1691" s="15"/>
      <c r="G1691" s="5"/>
      <c r="H1691" s="449"/>
      <c r="I1691" s="5"/>
      <c r="J1691" s="5"/>
      <c r="K1691" s="495"/>
      <c r="L1691" s="475"/>
      <c r="M1691" s="11"/>
    </row>
    <row r="1692" spans="3:13" x14ac:dyDescent="0.3">
      <c r="C1692" s="4"/>
      <c r="D1692" s="914"/>
      <c r="E1692" s="15"/>
      <c r="F1692" s="15"/>
      <c r="G1692" s="5"/>
      <c r="H1692" s="449"/>
      <c r="I1692" s="5"/>
      <c r="J1692" s="5"/>
      <c r="K1692" s="495"/>
      <c r="L1692" s="475"/>
      <c r="M1692" s="11"/>
    </row>
    <row r="1693" spans="3:13" x14ac:dyDescent="0.3">
      <c r="C1693" s="4"/>
      <c r="D1693" s="914"/>
      <c r="E1693" s="15"/>
      <c r="F1693" s="15"/>
      <c r="G1693" s="5"/>
      <c r="H1693" s="449"/>
      <c r="I1693" s="5"/>
      <c r="J1693" s="5"/>
      <c r="K1693" s="495"/>
      <c r="L1693" s="475"/>
      <c r="M1693" s="11"/>
    </row>
    <row r="1694" spans="3:13" x14ac:dyDescent="0.3">
      <c r="C1694" s="4"/>
      <c r="D1694" s="914"/>
      <c r="E1694" s="15"/>
      <c r="F1694" s="15"/>
      <c r="G1694" s="5"/>
      <c r="H1694" s="449"/>
      <c r="I1694" s="5"/>
      <c r="J1694" s="5"/>
      <c r="K1694" s="495"/>
      <c r="L1694" s="475"/>
      <c r="M1694" s="11"/>
    </row>
    <row r="1695" spans="3:13" x14ac:dyDescent="0.3">
      <c r="C1695" s="4"/>
      <c r="D1695" s="914"/>
      <c r="E1695" s="15"/>
      <c r="F1695" s="15"/>
      <c r="G1695" s="5"/>
      <c r="H1695" s="449"/>
      <c r="I1695" s="5"/>
      <c r="J1695" s="5"/>
      <c r="K1695" s="495"/>
      <c r="L1695" s="475"/>
      <c r="M1695" s="11"/>
    </row>
    <row r="1696" spans="3:13" x14ac:dyDescent="0.3">
      <c r="C1696" s="4"/>
      <c r="D1696" s="914"/>
      <c r="E1696" s="15"/>
      <c r="F1696" s="15"/>
      <c r="G1696" s="5"/>
      <c r="H1696" s="449"/>
      <c r="I1696" s="5"/>
      <c r="J1696" s="5"/>
      <c r="K1696" s="495"/>
      <c r="L1696" s="475"/>
      <c r="M1696" s="11"/>
    </row>
    <row r="1697" spans="3:13" x14ac:dyDescent="0.3">
      <c r="C1697" s="4"/>
      <c r="D1697" s="914"/>
      <c r="E1697" s="15"/>
      <c r="F1697" s="15"/>
      <c r="G1697" s="5"/>
      <c r="H1697" s="449"/>
      <c r="I1697" s="5"/>
      <c r="J1697" s="5"/>
      <c r="K1697" s="495"/>
      <c r="L1697" s="475"/>
      <c r="M1697" s="11"/>
    </row>
    <row r="1698" spans="3:13" x14ac:dyDescent="0.3">
      <c r="C1698" s="4"/>
      <c r="D1698" s="914"/>
      <c r="E1698" s="15"/>
      <c r="F1698" s="15"/>
      <c r="G1698" s="5"/>
      <c r="H1698" s="449"/>
      <c r="I1698" s="5"/>
      <c r="J1698" s="5"/>
      <c r="K1698" s="495"/>
      <c r="L1698" s="475"/>
      <c r="M1698" s="11"/>
    </row>
    <row r="1699" spans="3:13" x14ac:dyDescent="0.3">
      <c r="C1699" s="4"/>
      <c r="D1699" s="914"/>
      <c r="E1699" s="15"/>
      <c r="F1699" s="15"/>
      <c r="G1699" s="5"/>
      <c r="H1699" s="449"/>
      <c r="I1699" s="5"/>
      <c r="J1699" s="5"/>
      <c r="K1699" s="495"/>
      <c r="L1699" s="475"/>
      <c r="M1699" s="11"/>
    </row>
    <row r="1700" spans="3:13" x14ac:dyDescent="0.3">
      <c r="C1700" s="4"/>
      <c r="D1700" s="914"/>
      <c r="E1700" s="15"/>
      <c r="F1700" s="15"/>
      <c r="G1700" s="5"/>
      <c r="H1700" s="449"/>
      <c r="I1700" s="5"/>
      <c r="J1700" s="5"/>
      <c r="K1700" s="495"/>
      <c r="L1700" s="475"/>
      <c r="M1700" s="11"/>
    </row>
    <row r="1701" spans="3:13" x14ac:dyDescent="0.3">
      <c r="C1701" s="4"/>
      <c r="D1701" s="914"/>
      <c r="E1701" s="15"/>
      <c r="F1701" s="15"/>
      <c r="G1701" s="5"/>
      <c r="H1701" s="449"/>
      <c r="I1701" s="5"/>
      <c r="J1701" s="5"/>
      <c r="K1701" s="495"/>
      <c r="L1701" s="475"/>
      <c r="M1701" s="11"/>
    </row>
    <row r="1702" spans="3:13" x14ac:dyDescent="0.3">
      <c r="C1702" s="4"/>
      <c r="D1702" s="914"/>
      <c r="E1702" s="15"/>
      <c r="F1702" s="15"/>
      <c r="G1702" s="5"/>
      <c r="H1702" s="449"/>
      <c r="I1702" s="5"/>
      <c r="J1702" s="5"/>
      <c r="K1702" s="495"/>
      <c r="L1702" s="475"/>
      <c r="M1702" s="11"/>
    </row>
    <row r="1703" spans="3:13" x14ac:dyDescent="0.3">
      <c r="C1703" s="4"/>
      <c r="D1703" s="914"/>
      <c r="E1703" s="15"/>
      <c r="F1703" s="15"/>
      <c r="G1703" s="5"/>
      <c r="H1703" s="449"/>
      <c r="I1703" s="5"/>
      <c r="J1703" s="5"/>
      <c r="K1703" s="495"/>
      <c r="L1703" s="475"/>
      <c r="M1703" s="11"/>
    </row>
    <row r="1704" spans="3:13" x14ac:dyDescent="0.3">
      <c r="C1704" s="4"/>
      <c r="D1704" s="914"/>
      <c r="E1704" s="15"/>
      <c r="F1704" s="15"/>
      <c r="G1704" s="5"/>
      <c r="H1704" s="449"/>
      <c r="I1704" s="5"/>
      <c r="J1704" s="5"/>
      <c r="K1704" s="495"/>
      <c r="L1704" s="475"/>
      <c r="M1704" s="11"/>
    </row>
    <row r="1705" spans="3:13" x14ac:dyDescent="0.3">
      <c r="C1705" s="4"/>
      <c r="D1705" s="914"/>
      <c r="E1705" s="15"/>
      <c r="F1705" s="15"/>
      <c r="G1705" s="5"/>
      <c r="H1705" s="449"/>
      <c r="I1705" s="5"/>
      <c r="J1705" s="5"/>
      <c r="K1705" s="495"/>
      <c r="L1705" s="475"/>
      <c r="M1705" s="11"/>
    </row>
    <row r="1706" spans="3:13" x14ac:dyDescent="0.3">
      <c r="C1706" s="4"/>
      <c r="D1706" s="914"/>
      <c r="E1706" s="15"/>
      <c r="F1706" s="15"/>
      <c r="G1706" s="5"/>
      <c r="H1706" s="449"/>
      <c r="I1706" s="5"/>
      <c r="J1706" s="5"/>
      <c r="K1706" s="495"/>
      <c r="L1706" s="475"/>
      <c r="M1706" s="11"/>
    </row>
    <row r="1707" spans="3:13" x14ac:dyDescent="0.3">
      <c r="C1707" s="4"/>
      <c r="D1707" s="914"/>
      <c r="E1707" s="15"/>
      <c r="F1707" s="15"/>
      <c r="G1707" s="5"/>
      <c r="H1707" s="449"/>
      <c r="I1707" s="5"/>
      <c r="J1707" s="5"/>
      <c r="K1707" s="495"/>
      <c r="L1707" s="475"/>
      <c r="M1707" s="11"/>
    </row>
    <row r="1708" spans="3:13" x14ac:dyDescent="0.3">
      <c r="C1708" s="4"/>
      <c r="D1708" s="914"/>
      <c r="E1708" s="15"/>
      <c r="F1708" s="15"/>
      <c r="G1708" s="5"/>
      <c r="H1708" s="449"/>
      <c r="I1708" s="5"/>
      <c r="J1708" s="5"/>
      <c r="K1708" s="495"/>
      <c r="L1708" s="475"/>
      <c r="M1708" s="11"/>
    </row>
    <row r="1709" spans="3:13" x14ac:dyDescent="0.3">
      <c r="C1709" s="4"/>
      <c r="D1709" s="914"/>
      <c r="E1709" s="15"/>
      <c r="F1709" s="15"/>
      <c r="G1709" s="5"/>
      <c r="H1709" s="449"/>
      <c r="I1709" s="5"/>
      <c r="J1709" s="5"/>
      <c r="K1709" s="495"/>
      <c r="L1709" s="475"/>
      <c r="M1709" s="11"/>
    </row>
    <row r="1710" spans="3:13" x14ac:dyDescent="0.3">
      <c r="C1710" s="4"/>
      <c r="D1710" s="914"/>
      <c r="E1710" s="15"/>
      <c r="F1710" s="15"/>
      <c r="G1710" s="5"/>
      <c r="H1710" s="449"/>
      <c r="I1710" s="5"/>
      <c r="J1710" s="5"/>
      <c r="K1710" s="495"/>
      <c r="L1710" s="475"/>
      <c r="M1710" s="11"/>
    </row>
    <row r="1711" spans="3:13" x14ac:dyDescent="0.3">
      <c r="C1711" s="4"/>
      <c r="D1711" s="914"/>
      <c r="E1711" s="15"/>
      <c r="F1711" s="15"/>
      <c r="G1711" s="5"/>
      <c r="H1711" s="449"/>
      <c r="I1711" s="5"/>
      <c r="J1711" s="5"/>
      <c r="K1711" s="495"/>
      <c r="L1711" s="475"/>
      <c r="M1711" s="11"/>
    </row>
    <row r="1712" spans="3:13" x14ac:dyDescent="0.3">
      <c r="C1712" s="4"/>
      <c r="D1712" s="914"/>
      <c r="E1712" s="15"/>
      <c r="F1712" s="15"/>
      <c r="G1712" s="5"/>
      <c r="H1712" s="449"/>
      <c r="I1712" s="5"/>
      <c r="J1712" s="5"/>
      <c r="K1712" s="495"/>
      <c r="L1712" s="475"/>
      <c r="M1712" s="11"/>
    </row>
    <row r="1713" spans="3:13" x14ac:dyDescent="0.3">
      <c r="C1713" s="4"/>
      <c r="D1713" s="914"/>
      <c r="E1713" s="15"/>
      <c r="F1713" s="15"/>
      <c r="G1713" s="5"/>
      <c r="H1713" s="449"/>
      <c r="I1713" s="5"/>
      <c r="J1713" s="5"/>
      <c r="K1713" s="495"/>
      <c r="L1713" s="475"/>
      <c r="M1713" s="11"/>
    </row>
    <row r="1714" spans="3:13" x14ac:dyDescent="0.3">
      <c r="C1714" s="4"/>
      <c r="D1714" s="914"/>
      <c r="E1714" s="15"/>
      <c r="F1714" s="15"/>
      <c r="G1714" s="5"/>
      <c r="H1714" s="449"/>
      <c r="I1714" s="5"/>
      <c r="J1714" s="5"/>
      <c r="K1714" s="495"/>
      <c r="L1714" s="475"/>
      <c r="M1714" s="11"/>
    </row>
    <row r="1715" spans="3:13" x14ac:dyDescent="0.3">
      <c r="C1715" s="4"/>
      <c r="D1715" s="914"/>
      <c r="E1715" s="15"/>
      <c r="F1715" s="15"/>
      <c r="G1715" s="5"/>
      <c r="H1715" s="449"/>
      <c r="I1715" s="5"/>
      <c r="J1715" s="5"/>
      <c r="K1715" s="495"/>
      <c r="L1715" s="475"/>
      <c r="M1715" s="11"/>
    </row>
    <row r="1716" spans="3:13" x14ac:dyDescent="0.3">
      <c r="C1716" s="4"/>
      <c r="D1716" s="914"/>
      <c r="E1716" s="15"/>
      <c r="F1716" s="15"/>
      <c r="G1716" s="5"/>
      <c r="H1716" s="449"/>
      <c r="I1716" s="5"/>
      <c r="J1716" s="5"/>
      <c r="K1716" s="495"/>
      <c r="L1716" s="475"/>
      <c r="M1716" s="11"/>
    </row>
    <row r="1717" spans="3:13" x14ac:dyDescent="0.3">
      <c r="C1717" s="4"/>
      <c r="D1717" s="914"/>
      <c r="E1717" s="15"/>
      <c r="F1717" s="15"/>
      <c r="G1717" s="5"/>
      <c r="H1717" s="449"/>
      <c r="I1717" s="5"/>
      <c r="J1717" s="5"/>
      <c r="K1717" s="495"/>
      <c r="L1717" s="475"/>
      <c r="M1717" s="11"/>
    </row>
    <row r="1718" spans="3:13" x14ac:dyDescent="0.3">
      <c r="C1718" s="4"/>
      <c r="D1718" s="914"/>
      <c r="E1718" s="15"/>
      <c r="F1718" s="15"/>
      <c r="G1718" s="5"/>
      <c r="H1718" s="449"/>
      <c r="I1718" s="5"/>
      <c r="J1718" s="5"/>
      <c r="K1718" s="495"/>
      <c r="L1718" s="475"/>
      <c r="M1718" s="11"/>
    </row>
    <row r="1719" spans="3:13" x14ac:dyDescent="0.3">
      <c r="C1719" s="4"/>
      <c r="D1719" s="914"/>
      <c r="E1719" s="15"/>
      <c r="F1719" s="15"/>
      <c r="G1719" s="5"/>
      <c r="H1719" s="449"/>
      <c r="I1719" s="5"/>
      <c r="J1719" s="5"/>
      <c r="K1719" s="495"/>
      <c r="L1719" s="475"/>
      <c r="M1719" s="11"/>
    </row>
    <row r="1720" spans="3:13" x14ac:dyDescent="0.3">
      <c r="C1720" s="4"/>
      <c r="D1720" s="914"/>
      <c r="E1720" s="15"/>
      <c r="F1720" s="15"/>
      <c r="G1720" s="5"/>
      <c r="H1720" s="449"/>
      <c r="I1720" s="5"/>
      <c r="J1720" s="5"/>
      <c r="K1720" s="495"/>
      <c r="L1720" s="475"/>
      <c r="M1720" s="11"/>
    </row>
    <row r="1721" spans="3:13" x14ac:dyDescent="0.3">
      <c r="C1721" s="4"/>
      <c r="D1721" s="914"/>
      <c r="E1721" s="15"/>
      <c r="F1721" s="15"/>
      <c r="G1721" s="5"/>
      <c r="H1721" s="449"/>
      <c r="I1721" s="5"/>
      <c r="J1721" s="5"/>
      <c r="K1721" s="495"/>
      <c r="L1721" s="475"/>
      <c r="M1721" s="11"/>
    </row>
    <row r="1722" spans="3:13" x14ac:dyDescent="0.3">
      <c r="C1722" s="4"/>
      <c r="D1722" s="914"/>
      <c r="E1722" s="15"/>
      <c r="F1722" s="15"/>
      <c r="G1722" s="5"/>
      <c r="H1722" s="449"/>
      <c r="I1722" s="5"/>
      <c r="J1722" s="5"/>
      <c r="K1722" s="495"/>
      <c r="L1722" s="475"/>
      <c r="M1722" s="11"/>
    </row>
    <row r="1723" spans="3:13" x14ac:dyDescent="0.3">
      <c r="C1723" s="4"/>
      <c r="D1723" s="914"/>
      <c r="E1723" s="15"/>
      <c r="F1723" s="15"/>
      <c r="G1723" s="5"/>
      <c r="H1723" s="449"/>
      <c r="I1723" s="5"/>
      <c r="J1723" s="5"/>
      <c r="K1723" s="495"/>
      <c r="L1723" s="475"/>
      <c r="M1723" s="11"/>
    </row>
    <row r="1724" spans="3:13" x14ac:dyDescent="0.3">
      <c r="C1724" s="4"/>
      <c r="D1724" s="914"/>
      <c r="E1724" s="15"/>
      <c r="F1724" s="15"/>
      <c r="G1724" s="5"/>
      <c r="H1724" s="449"/>
      <c r="I1724" s="5"/>
      <c r="J1724" s="5"/>
      <c r="K1724" s="495"/>
      <c r="L1724" s="475"/>
      <c r="M1724" s="11"/>
    </row>
    <row r="1725" spans="3:13" x14ac:dyDescent="0.3">
      <c r="C1725" s="4"/>
      <c r="D1725" s="914"/>
      <c r="E1725" s="15"/>
      <c r="F1725" s="15"/>
      <c r="G1725" s="5"/>
      <c r="H1725" s="449"/>
      <c r="I1725" s="5"/>
      <c r="J1725" s="5"/>
      <c r="K1725" s="495"/>
      <c r="L1725" s="475"/>
      <c r="M1725" s="11"/>
    </row>
    <row r="1726" spans="3:13" x14ac:dyDescent="0.3">
      <c r="C1726" s="4"/>
      <c r="D1726" s="914"/>
      <c r="E1726" s="15"/>
      <c r="F1726" s="15"/>
      <c r="G1726" s="5"/>
      <c r="H1726" s="449"/>
      <c r="I1726" s="5"/>
      <c r="J1726" s="5"/>
      <c r="K1726" s="495"/>
      <c r="L1726" s="475"/>
      <c r="M1726" s="11"/>
    </row>
    <row r="1727" spans="3:13" x14ac:dyDescent="0.3">
      <c r="C1727" s="4"/>
      <c r="D1727" s="914"/>
      <c r="E1727" s="15"/>
      <c r="F1727" s="15"/>
      <c r="G1727" s="5"/>
      <c r="H1727" s="449"/>
      <c r="I1727" s="5"/>
      <c r="J1727" s="5"/>
      <c r="K1727" s="495"/>
      <c r="L1727" s="475"/>
      <c r="M1727" s="11"/>
    </row>
    <row r="1728" spans="3:13" x14ac:dyDescent="0.3">
      <c r="C1728" s="4"/>
      <c r="D1728" s="914"/>
      <c r="E1728" s="15"/>
      <c r="F1728" s="15"/>
      <c r="G1728" s="5"/>
      <c r="H1728" s="449"/>
      <c r="I1728" s="5"/>
      <c r="J1728" s="5"/>
      <c r="K1728" s="495"/>
      <c r="L1728" s="475"/>
      <c r="M1728" s="11"/>
    </row>
    <row r="1729" spans="3:13" x14ac:dyDescent="0.3">
      <c r="C1729" s="4"/>
      <c r="D1729" s="914"/>
      <c r="E1729" s="15"/>
      <c r="F1729" s="15"/>
      <c r="G1729" s="5"/>
      <c r="H1729" s="449"/>
      <c r="I1729" s="5"/>
      <c r="J1729" s="5"/>
      <c r="K1729" s="495"/>
      <c r="L1729" s="475"/>
      <c r="M1729" s="11"/>
    </row>
    <row r="1730" spans="3:13" x14ac:dyDescent="0.3">
      <c r="C1730" s="4"/>
      <c r="D1730" s="914"/>
      <c r="E1730" s="15"/>
      <c r="F1730" s="15"/>
      <c r="G1730" s="5"/>
      <c r="H1730" s="449"/>
      <c r="I1730" s="5"/>
      <c r="J1730" s="5"/>
      <c r="K1730" s="495"/>
      <c r="L1730" s="475"/>
      <c r="M1730" s="11"/>
    </row>
    <row r="1731" spans="3:13" x14ac:dyDescent="0.3">
      <c r="C1731" s="4"/>
      <c r="D1731" s="914"/>
      <c r="E1731" s="15"/>
      <c r="F1731" s="15"/>
      <c r="G1731" s="5"/>
      <c r="H1731" s="449"/>
      <c r="I1731" s="5"/>
      <c r="J1731" s="5"/>
      <c r="K1731" s="495"/>
      <c r="L1731" s="475"/>
      <c r="M1731" s="11"/>
    </row>
    <row r="1732" spans="3:13" x14ac:dyDescent="0.3">
      <c r="C1732" s="4"/>
      <c r="D1732" s="914"/>
      <c r="E1732" s="15"/>
      <c r="F1732" s="15"/>
      <c r="G1732" s="5"/>
      <c r="H1732" s="449"/>
      <c r="I1732" s="5"/>
      <c r="J1732" s="5"/>
      <c r="K1732" s="495"/>
      <c r="L1732" s="475"/>
      <c r="M1732" s="11"/>
    </row>
    <row r="1733" spans="3:13" x14ac:dyDescent="0.3">
      <c r="C1733" s="4"/>
      <c r="D1733" s="914"/>
      <c r="E1733" s="15"/>
      <c r="F1733" s="15"/>
      <c r="G1733" s="5"/>
      <c r="H1733" s="449"/>
      <c r="I1733" s="5"/>
      <c r="J1733" s="5"/>
      <c r="K1733" s="495"/>
      <c r="L1733" s="475"/>
      <c r="M1733" s="11"/>
    </row>
    <row r="1734" spans="3:13" x14ac:dyDescent="0.3">
      <c r="C1734" s="4"/>
      <c r="D1734" s="914"/>
      <c r="E1734" s="15"/>
      <c r="F1734" s="15"/>
      <c r="G1734" s="5"/>
      <c r="H1734" s="449"/>
      <c r="I1734" s="5"/>
      <c r="J1734" s="5"/>
      <c r="K1734" s="495"/>
      <c r="L1734" s="475"/>
      <c r="M1734" s="11"/>
    </row>
    <row r="1735" spans="3:13" x14ac:dyDescent="0.3">
      <c r="C1735" s="4"/>
      <c r="D1735" s="914"/>
      <c r="E1735" s="15"/>
      <c r="F1735" s="15"/>
      <c r="G1735" s="5"/>
      <c r="H1735" s="449"/>
      <c r="I1735" s="5"/>
      <c r="J1735" s="5"/>
      <c r="K1735" s="495"/>
      <c r="L1735" s="475"/>
      <c r="M1735" s="11"/>
    </row>
    <row r="1736" spans="3:13" x14ac:dyDescent="0.3">
      <c r="C1736" s="4"/>
      <c r="D1736" s="914"/>
      <c r="E1736" s="15"/>
      <c r="F1736" s="15"/>
      <c r="G1736" s="5"/>
      <c r="H1736" s="449"/>
      <c r="I1736" s="5"/>
      <c r="J1736" s="5"/>
      <c r="K1736" s="495"/>
      <c r="L1736" s="475"/>
      <c r="M1736" s="11"/>
    </row>
    <row r="1737" spans="3:13" x14ac:dyDescent="0.3">
      <c r="C1737" s="4"/>
      <c r="D1737" s="914"/>
      <c r="E1737" s="15"/>
      <c r="F1737" s="15"/>
      <c r="G1737" s="5"/>
      <c r="H1737" s="449"/>
      <c r="I1737" s="5"/>
      <c r="J1737" s="5"/>
      <c r="K1737" s="495"/>
      <c r="L1737" s="475"/>
      <c r="M1737" s="11"/>
    </row>
    <row r="1738" spans="3:13" x14ac:dyDescent="0.3">
      <c r="C1738" s="4"/>
      <c r="D1738" s="914"/>
      <c r="E1738" s="15"/>
      <c r="F1738" s="15"/>
      <c r="G1738" s="5"/>
      <c r="H1738" s="449"/>
      <c r="I1738" s="5"/>
      <c r="J1738" s="5"/>
      <c r="K1738" s="495"/>
      <c r="L1738" s="475"/>
      <c r="M1738" s="11"/>
    </row>
    <row r="1739" spans="3:13" x14ac:dyDescent="0.3">
      <c r="C1739" s="4"/>
      <c r="D1739" s="914"/>
      <c r="E1739" s="15"/>
      <c r="F1739" s="15"/>
      <c r="G1739" s="5"/>
      <c r="H1739" s="449"/>
      <c r="I1739" s="5"/>
      <c r="J1739" s="5"/>
      <c r="K1739" s="495"/>
      <c r="L1739" s="475"/>
      <c r="M1739" s="11"/>
    </row>
    <row r="1740" spans="3:13" x14ac:dyDescent="0.3">
      <c r="C1740" s="4"/>
      <c r="D1740" s="914"/>
      <c r="E1740" s="15"/>
      <c r="F1740" s="15"/>
      <c r="G1740" s="5"/>
      <c r="H1740" s="449"/>
      <c r="I1740" s="5"/>
      <c r="J1740" s="5"/>
      <c r="K1740" s="495"/>
      <c r="L1740" s="475"/>
      <c r="M1740" s="11"/>
    </row>
    <row r="1741" spans="3:13" x14ac:dyDescent="0.3">
      <c r="C1741" s="4"/>
      <c r="D1741" s="914"/>
      <c r="E1741" s="15"/>
      <c r="F1741" s="15"/>
      <c r="G1741" s="5"/>
      <c r="H1741" s="449"/>
      <c r="I1741" s="5"/>
      <c r="J1741" s="5"/>
      <c r="K1741" s="495"/>
      <c r="L1741" s="475"/>
      <c r="M1741" s="11"/>
    </row>
    <row r="1742" spans="3:13" x14ac:dyDescent="0.3">
      <c r="C1742" s="4"/>
      <c r="D1742" s="914"/>
      <c r="E1742" s="15"/>
      <c r="F1742" s="15"/>
      <c r="G1742" s="5"/>
      <c r="H1742" s="449"/>
      <c r="I1742" s="5"/>
      <c r="J1742" s="5"/>
      <c r="K1742" s="495"/>
      <c r="L1742" s="475"/>
      <c r="M1742" s="11"/>
    </row>
    <row r="1743" spans="3:13" x14ac:dyDescent="0.3">
      <c r="C1743" s="4"/>
      <c r="D1743" s="914"/>
      <c r="E1743" s="15"/>
      <c r="F1743" s="15"/>
      <c r="G1743" s="5"/>
      <c r="H1743" s="449"/>
      <c r="I1743" s="5"/>
      <c r="J1743" s="5"/>
      <c r="K1743" s="495"/>
      <c r="L1743" s="475"/>
      <c r="M1743" s="11"/>
    </row>
    <row r="1744" spans="3:13" x14ac:dyDescent="0.3">
      <c r="C1744" s="4"/>
      <c r="D1744" s="914"/>
      <c r="E1744" s="15"/>
      <c r="F1744" s="15"/>
      <c r="G1744" s="5"/>
      <c r="H1744" s="449"/>
      <c r="I1744" s="5"/>
      <c r="J1744" s="5"/>
      <c r="K1744" s="495"/>
      <c r="L1744" s="475"/>
      <c r="M1744" s="11"/>
    </row>
    <row r="1745" spans="3:13" x14ac:dyDescent="0.3">
      <c r="C1745" s="4"/>
      <c r="D1745" s="914"/>
      <c r="E1745" s="15"/>
      <c r="F1745" s="15"/>
      <c r="G1745" s="5"/>
      <c r="H1745" s="449"/>
      <c r="I1745" s="5"/>
      <c r="J1745" s="5"/>
      <c r="K1745" s="495"/>
      <c r="L1745" s="475"/>
      <c r="M1745" s="11"/>
    </row>
    <row r="1746" spans="3:13" x14ac:dyDescent="0.3">
      <c r="C1746" s="4"/>
      <c r="D1746" s="914"/>
      <c r="E1746" s="15"/>
      <c r="F1746" s="15"/>
      <c r="G1746" s="5"/>
      <c r="H1746" s="449"/>
      <c r="I1746" s="5"/>
      <c r="J1746" s="5"/>
      <c r="K1746" s="495"/>
      <c r="L1746" s="475"/>
      <c r="M1746" s="11"/>
    </row>
    <row r="1747" spans="3:13" x14ac:dyDescent="0.3">
      <c r="C1747" s="4"/>
      <c r="D1747" s="914"/>
      <c r="E1747" s="15"/>
      <c r="F1747" s="15"/>
      <c r="G1747" s="5"/>
      <c r="H1747" s="449"/>
      <c r="I1747" s="5"/>
      <c r="J1747" s="5"/>
      <c r="K1747" s="495"/>
      <c r="L1747" s="475"/>
      <c r="M1747" s="11"/>
    </row>
    <row r="1748" spans="3:13" x14ac:dyDescent="0.3">
      <c r="C1748" s="4"/>
      <c r="D1748" s="914"/>
      <c r="E1748" s="15"/>
      <c r="F1748" s="15"/>
      <c r="G1748" s="5"/>
      <c r="H1748" s="449"/>
      <c r="I1748" s="5"/>
      <c r="J1748" s="5"/>
      <c r="K1748" s="495"/>
      <c r="L1748" s="475"/>
      <c r="M1748" s="11"/>
    </row>
    <row r="1749" spans="3:13" x14ac:dyDescent="0.3">
      <c r="C1749" s="4"/>
      <c r="D1749" s="914"/>
      <c r="E1749" s="15"/>
      <c r="F1749" s="15"/>
      <c r="G1749" s="5"/>
      <c r="H1749" s="449"/>
      <c r="I1749" s="5"/>
      <c r="J1749" s="5"/>
      <c r="K1749" s="495"/>
      <c r="L1749" s="475"/>
      <c r="M1749" s="11"/>
    </row>
    <row r="1750" spans="3:13" x14ac:dyDescent="0.3">
      <c r="C1750" s="4"/>
      <c r="D1750" s="914"/>
      <c r="E1750" s="15"/>
      <c r="F1750" s="15"/>
      <c r="G1750" s="5"/>
      <c r="H1750" s="449"/>
      <c r="I1750" s="5"/>
      <c r="J1750" s="5"/>
      <c r="K1750" s="495"/>
      <c r="L1750" s="475"/>
      <c r="M1750" s="11"/>
    </row>
    <row r="1751" spans="3:13" x14ac:dyDescent="0.3">
      <c r="C1751" s="4"/>
      <c r="D1751" s="914"/>
      <c r="E1751" s="15"/>
      <c r="F1751" s="15"/>
      <c r="G1751" s="5"/>
      <c r="H1751" s="449"/>
      <c r="I1751" s="5"/>
      <c r="J1751" s="5"/>
      <c r="K1751" s="495"/>
      <c r="L1751" s="475"/>
      <c r="M1751" s="11"/>
    </row>
    <row r="1752" spans="3:13" x14ac:dyDescent="0.3">
      <c r="C1752" s="4"/>
      <c r="D1752" s="914"/>
      <c r="E1752" s="15"/>
      <c r="F1752" s="15"/>
      <c r="G1752" s="5"/>
      <c r="H1752" s="449"/>
      <c r="I1752" s="5"/>
      <c r="J1752" s="5"/>
      <c r="K1752" s="495"/>
      <c r="L1752" s="475"/>
      <c r="M1752" s="11"/>
    </row>
    <row r="1753" spans="3:13" x14ac:dyDescent="0.3">
      <c r="C1753" s="4"/>
      <c r="D1753" s="914"/>
      <c r="E1753" s="15"/>
      <c r="F1753" s="15"/>
      <c r="G1753" s="5"/>
      <c r="H1753" s="449"/>
      <c r="I1753" s="5"/>
      <c r="J1753" s="5"/>
      <c r="K1753" s="495"/>
      <c r="L1753" s="475"/>
      <c r="M1753" s="11"/>
    </row>
    <row r="1754" spans="3:13" x14ac:dyDescent="0.3">
      <c r="C1754" s="4"/>
      <c r="D1754" s="914"/>
      <c r="E1754" s="15"/>
      <c r="F1754" s="15"/>
      <c r="G1754" s="5"/>
      <c r="H1754" s="449"/>
      <c r="I1754" s="5"/>
      <c r="J1754" s="5"/>
      <c r="K1754" s="495"/>
      <c r="L1754" s="475"/>
      <c r="M1754" s="11"/>
    </row>
    <row r="1755" spans="3:13" x14ac:dyDescent="0.3">
      <c r="C1755" s="4"/>
      <c r="D1755" s="914"/>
      <c r="E1755" s="15"/>
      <c r="F1755" s="15"/>
      <c r="G1755" s="5"/>
      <c r="H1755" s="449"/>
      <c r="I1755" s="5"/>
      <c r="J1755" s="5"/>
      <c r="K1755" s="495"/>
      <c r="L1755" s="475"/>
      <c r="M1755" s="11"/>
    </row>
    <row r="1756" spans="3:13" x14ac:dyDescent="0.3">
      <c r="C1756" s="4"/>
      <c r="D1756" s="914"/>
      <c r="E1756" s="15"/>
      <c r="F1756" s="15"/>
      <c r="G1756" s="5"/>
      <c r="H1756" s="449"/>
      <c r="I1756" s="5"/>
      <c r="J1756" s="5"/>
      <c r="K1756" s="495"/>
      <c r="L1756" s="475"/>
      <c r="M1756" s="11"/>
    </row>
    <row r="1757" spans="3:13" x14ac:dyDescent="0.3">
      <c r="C1757" s="4"/>
      <c r="D1757" s="914"/>
      <c r="E1757" s="15"/>
      <c r="F1757" s="15"/>
      <c r="G1757" s="5"/>
      <c r="H1757" s="449"/>
      <c r="I1757" s="5"/>
      <c r="J1757" s="5"/>
      <c r="K1757" s="495"/>
      <c r="L1757" s="475"/>
      <c r="M1757" s="11"/>
    </row>
    <row r="1758" spans="3:13" x14ac:dyDescent="0.3">
      <c r="C1758" s="4"/>
      <c r="D1758" s="914"/>
      <c r="E1758" s="15"/>
      <c r="F1758" s="15"/>
      <c r="G1758" s="5"/>
      <c r="H1758" s="449"/>
      <c r="I1758" s="5"/>
      <c r="J1758" s="5"/>
      <c r="K1758" s="495"/>
      <c r="L1758" s="475"/>
      <c r="M1758" s="11"/>
    </row>
    <row r="1759" spans="3:13" x14ac:dyDescent="0.3">
      <c r="C1759" s="4"/>
      <c r="D1759" s="914"/>
      <c r="E1759" s="15"/>
      <c r="F1759" s="15"/>
      <c r="G1759" s="5"/>
      <c r="H1759" s="449"/>
      <c r="I1759" s="5"/>
      <c r="J1759" s="5"/>
      <c r="K1759" s="495"/>
      <c r="L1759" s="475"/>
      <c r="M1759" s="11"/>
    </row>
    <row r="1760" spans="3:13" x14ac:dyDescent="0.3">
      <c r="C1760" s="4"/>
      <c r="D1760" s="914"/>
      <c r="E1760" s="15"/>
      <c r="F1760" s="15"/>
      <c r="G1760" s="5"/>
      <c r="H1760" s="449"/>
      <c r="I1760" s="5"/>
      <c r="J1760" s="5"/>
      <c r="K1760" s="495"/>
      <c r="L1760" s="475"/>
      <c r="M1760" s="11"/>
    </row>
    <row r="1761" spans="3:13" x14ac:dyDescent="0.3">
      <c r="C1761" s="4"/>
      <c r="D1761" s="914"/>
      <c r="E1761" s="15"/>
      <c r="F1761" s="15"/>
      <c r="G1761" s="5"/>
      <c r="H1761" s="449"/>
      <c r="I1761" s="5"/>
      <c r="J1761" s="5"/>
      <c r="K1761" s="495"/>
      <c r="L1761" s="475"/>
      <c r="M1761" s="11"/>
    </row>
    <row r="1762" spans="3:13" x14ac:dyDescent="0.3">
      <c r="C1762" s="4"/>
      <c r="D1762" s="914"/>
      <c r="E1762" s="15"/>
      <c r="F1762" s="15"/>
      <c r="G1762" s="5"/>
      <c r="H1762" s="449"/>
      <c r="I1762" s="5"/>
      <c r="J1762" s="5"/>
      <c r="K1762" s="495"/>
      <c r="L1762" s="475"/>
      <c r="M1762" s="11"/>
    </row>
    <row r="1763" spans="3:13" x14ac:dyDescent="0.3">
      <c r="C1763" s="4"/>
      <c r="D1763" s="914"/>
      <c r="E1763" s="15"/>
      <c r="F1763" s="15"/>
      <c r="G1763" s="5"/>
      <c r="H1763" s="449"/>
      <c r="I1763" s="5"/>
      <c r="J1763" s="5"/>
      <c r="K1763" s="495"/>
      <c r="L1763" s="475"/>
      <c r="M1763" s="11"/>
    </row>
    <row r="1764" spans="3:13" x14ac:dyDescent="0.3">
      <c r="C1764" s="4"/>
      <c r="D1764" s="914"/>
      <c r="E1764" s="15"/>
      <c r="F1764" s="15"/>
      <c r="G1764" s="5"/>
      <c r="H1764" s="449"/>
      <c r="I1764" s="5"/>
      <c r="J1764" s="5"/>
      <c r="K1764" s="495"/>
      <c r="L1764" s="475"/>
      <c r="M1764" s="11"/>
    </row>
    <row r="1765" spans="3:13" x14ac:dyDescent="0.3">
      <c r="C1765" s="4"/>
      <c r="D1765" s="914"/>
      <c r="E1765" s="15"/>
      <c r="F1765" s="15"/>
      <c r="G1765" s="5"/>
      <c r="H1765" s="449"/>
      <c r="I1765" s="5"/>
      <c r="J1765" s="5"/>
      <c r="K1765" s="495"/>
      <c r="L1765" s="475"/>
      <c r="M1765" s="11"/>
    </row>
    <row r="1766" spans="3:13" x14ac:dyDescent="0.3">
      <c r="C1766" s="4"/>
      <c r="D1766" s="914"/>
      <c r="E1766" s="15"/>
      <c r="F1766" s="15"/>
      <c r="G1766" s="5"/>
      <c r="H1766" s="449"/>
      <c r="I1766" s="5"/>
      <c r="J1766" s="5"/>
      <c r="K1766" s="495"/>
      <c r="L1766" s="475"/>
      <c r="M1766" s="11"/>
    </row>
    <row r="1767" spans="3:13" x14ac:dyDescent="0.3">
      <c r="C1767" s="4"/>
      <c r="D1767" s="914"/>
      <c r="E1767" s="15"/>
      <c r="F1767" s="15"/>
      <c r="G1767" s="5"/>
      <c r="H1767" s="449"/>
      <c r="I1767" s="5"/>
      <c r="J1767" s="5"/>
      <c r="K1767" s="495"/>
      <c r="L1767" s="475"/>
      <c r="M1767" s="11"/>
    </row>
    <row r="1768" spans="3:13" x14ac:dyDescent="0.3">
      <c r="C1768" s="4"/>
      <c r="D1768" s="914"/>
      <c r="E1768" s="15"/>
      <c r="F1768" s="15"/>
      <c r="G1768" s="5"/>
      <c r="H1768" s="449"/>
      <c r="I1768" s="5"/>
      <c r="J1768" s="5"/>
      <c r="K1768" s="495"/>
      <c r="L1768" s="475"/>
      <c r="M1768" s="11"/>
    </row>
    <row r="1769" spans="3:13" x14ac:dyDescent="0.3">
      <c r="C1769" s="4"/>
      <c r="D1769" s="914"/>
      <c r="E1769" s="15"/>
      <c r="F1769" s="15"/>
      <c r="G1769" s="5"/>
      <c r="H1769" s="449"/>
      <c r="I1769" s="5"/>
      <c r="J1769" s="5"/>
      <c r="K1769" s="495"/>
      <c r="L1769" s="475"/>
      <c r="M1769" s="11"/>
    </row>
    <row r="1770" spans="3:13" x14ac:dyDescent="0.3">
      <c r="C1770" s="4"/>
      <c r="D1770" s="914"/>
      <c r="E1770" s="15"/>
      <c r="F1770" s="15"/>
      <c r="G1770" s="5"/>
      <c r="H1770" s="449"/>
      <c r="I1770" s="5"/>
      <c r="J1770" s="5"/>
      <c r="K1770" s="495"/>
      <c r="L1770" s="475"/>
      <c r="M1770" s="11"/>
    </row>
    <row r="1771" spans="3:13" x14ac:dyDescent="0.3">
      <c r="C1771" s="4"/>
      <c r="D1771" s="914"/>
      <c r="E1771" s="15"/>
      <c r="F1771" s="15"/>
      <c r="G1771" s="5"/>
      <c r="H1771" s="449"/>
      <c r="I1771" s="5"/>
      <c r="J1771" s="5"/>
      <c r="K1771" s="495"/>
      <c r="L1771" s="475"/>
      <c r="M1771" s="11"/>
    </row>
    <row r="1772" spans="3:13" x14ac:dyDescent="0.3">
      <c r="C1772" s="4"/>
      <c r="D1772" s="914"/>
      <c r="E1772" s="15"/>
      <c r="F1772" s="15"/>
      <c r="G1772" s="5"/>
      <c r="H1772" s="449"/>
      <c r="I1772" s="5"/>
      <c r="J1772" s="5"/>
      <c r="K1772" s="495"/>
      <c r="L1772" s="475"/>
      <c r="M1772" s="11"/>
    </row>
    <row r="1773" spans="3:13" x14ac:dyDescent="0.3">
      <c r="C1773" s="4"/>
      <c r="D1773" s="914"/>
      <c r="E1773" s="15"/>
      <c r="F1773" s="15"/>
      <c r="G1773" s="5"/>
      <c r="H1773" s="449"/>
      <c r="I1773" s="5"/>
      <c r="J1773" s="5"/>
      <c r="K1773" s="495"/>
      <c r="L1773" s="475"/>
      <c r="M1773" s="11"/>
    </row>
    <row r="1774" spans="3:13" x14ac:dyDescent="0.3">
      <c r="C1774" s="4"/>
      <c r="D1774" s="914"/>
      <c r="E1774" s="15"/>
      <c r="F1774" s="15"/>
      <c r="G1774" s="5"/>
      <c r="H1774" s="449"/>
      <c r="I1774" s="5"/>
      <c r="J1774" s="5"/>
      <c r="K1774" s="495"/>
      <c r="L1774" s="475"/>
      <c r="M1774" s="11"/>
    </row>
    <row r="1775" spans="3:13" x14ac:dyDescent="0.3">
      <c r="C1775" s="4"/>
      <c r="D1775" s="914"/>
      <c r="E1775" s="15"/>
      <c r="F1775" s="15"/>
      <c r="G1775" s="5"/>
      <c r="H1775" s="449"/>
      <c r="I1775" s="5"/>
      <c r="J1775" s="5"/>
      <c r="K1775" s="495"/>
      <c r="L1775" s="475"/>
      <c r="M1775" s="11"/>
    </row>
    <row r="1776" spans="3:13" x14ac:dyDescent="0.3">
      <c r="C1776" s="4"/>
      <c r="D1776" s="914"/>
      <c r="E1776" s="15"/>
      <c r="F1776" s="15"/>
      <c r="G1776" s="5"/>
      <c r="H1776" s="449"/>
      <c r="I1776" s="5"/>
      <c r="J1776" s="5"/>
      <c r="K1776" s="495"/>
      <c r="L1776" s="475"/>
      <c r="M1776" s="11"/>
    </row>
    <row r="1777" spans="3:13" x14ac:dyDescent="0.3">
      <c r="C1777" s="4"/>
      <c r="D1777" s="914"/>
      <c r="E1777" s="15"/>
      <c r="F1777" s="15"/>
      <c r="G1777" s="5"/>
      <c r="H1777" s="449"/>
      <c r="I1777" s="5"/>
      <c r="J1777" s="5"/>
      <c r="K1777" s="495"/>
      <c r="L1777" s="475"/>
      <c r="M1777" s="11"/>
    </row>
    <row r="1778" spans="3:13" x14ac:dyDescent="0.3">
      <c r="C1778" s="4"/>
      <c r="D1778" s="914"/>
      <c r="E1778" s="15"/>
      <c r="F1778" s="15"/>
      <c r="G1778" s="5"/>
      <c r="H1778" s="449"/>
      <c r="I1778" s="5"/>
      <c r="J1778" s="5"/>
      <c r="K1778" s="495"/>
      <c r="L1778" s="475"/>
      <c r="M1778" s="11"/>
    </row>
    <row r="1779" spans="3:13" x14ac:dyDescent="0.3">
      <c r="C1779" s="4"/>
      <c r="D1779" s="914"/>
      <c r="E1779" s="15"/>
      <c r="F1779" s="15"/>
      <c r="G1779" s="5"/>
      <c r="H1779" s="449"/>
      <c r="I1779" s="5"/>
      <c r="J1779" s="5"/>
      <c r="K1779" s="495"/>
      <c r="L1779" s="475"/>
      <c r="M1779" s="11"/>
    </row>
    <row r="1780" spans="3:13" x14ac:dyDescent="0.3">
      <c r="C1780" s="4"/>
      <c r="D1780" s="914"/>
      <c r="E1780" s="15"/>
      <c r="F1780" s="15"/>
      <c r="G1780" s="5"/>
      <c r="H1780" s="449"/>
      <c r="I1780" s="5"/>
      <c r="J1780" s="5"/>
      <c r="K1780" s="495"/>
      <c r="L1780" s="475"/>
      <c r="M1780" s="11"/>
    </row>
    <row r="1781" spans="3:13" x14ac:dyDescent="0.3">
      <c r="C1781" s="4"/>
      <c r="D1781" s="914"/>
      <c r="E1781" s="15"/>
      <c r="F1781" s="15"/>
      <c r="G1781" s="5"/>
      <c r="H1781" s="449"/>
      <c r="I1781" s="5"/>
      <c r="J1781" s="5"/>
      <c r="K1781" s="495"/>
      <c r="L1781" s="475"/>
      <c r="M1781" s="11"/>
    </row>
    <row r="1782" spans="3:13" x14ac:dyDescent="0.3">
      <c r="C1782" s="4"/>
      <c r="D1782" s="914"/>
      <c r="E1782" s="15"/>
      <c r="F1782" s="15"/>
      <c r="G1782" s="5"/>
      <c r="H1782" s="449"/>
      <c r="I1782" s="5"/>
      <c r="J1782" s="5"/>
      <c r="K1782" s="495"/>
      <c r="L1782" s="475"/>
      <c r="M1782" s="11"/>
    </row>
    <row r="1783" spans="3:13" x14ac:dyDescent="0.3">
      <c r="C1783" s="4"/>
      <c r="D1783" s="914"/>
      <c r="E1783" s="15"/>
      <c r="F1783" s="15"/>
      <c r="G1783" s="5"/>
      <c r="H1783" s="449"/>
      <c r="I1783" s="5"/>
      <c r="J1783" s="5"/>
      <c r="K1783" s="495"/>
      <c r="L1783" s="475"/>
      <c r="M1783" s="11"/>
    </row>
    <row r="1784" spans="3:13" x14ac:dyDescent="0.3">
      <c r="C1784" s="4"/>
      <c r="D1784" s="914"/>
      <c r="E1784" s="15"/>
      <c r="F1784" s="15"/>
      <c r="G1784" s="5"/>
      <c r="H1784" s="449"/>
      <c r="I1784" s="5"/>
      <c r="J1784" s="5"/>
      <c r="K1784" s="495"/>
      <c r="L1784" s="475"/>
      <c r="M1784" s="11"/>
    </row>
    <row r="1785" spans="3:13" x14ac:dyDescent="0.3">
      <c r="C1785" s="4"/>
      <c r="D1785" s="914"/>
      <c r="E1785" s="15"/>
      <c r="F1785" s="15"/>
      <c r="G1785" s="5"/>
      <c r="H1785" s="449"/>
      <c r="I1785" s="5"/>
      <c r="J1785" s="5"/>
      <c r="K1785" s="495"/>
      <c r="L1785" s="475"/>
      <c r="M1785" s="11"/>
    </row>
    <row r="1786" spans="3:13" x14ac:dyDescent="0.3">
      <c r="C1786" s="4"/>
      <c r="D1786" s="914"/>
      <c r="E1786" s="15"/>
      <c r="F1786" s="15"/>
      <c r="G1786" s="5"/>
      <c r="H1786" s="449"/>
      <c r="I1786" s="5"/>
      <c r="J1786" s="5"/>
      <c r="K1786" s="495"/>
      <c r="L1786" s="475"/>
      <c r="M1786" s="11"/>
    </row>
    <row r="1787" spans="3:13" x14ac:dyDescent="0.3">
      <c r="C1787" s="4"/>
      <c r="D1787" s="914"/>
      <c r="E1787" s="15"/>
      <c r="F1787" s="15"/>
      <c r="G1787" s="5"/>
      <c r="H1787" s="449"/>
      <c r="I1787" s="5"/>
      <c r="J1787" s="5"/>
      <c r="K1787" s="495"/>
      <c r="L1787" s="475"/>
      <c r="M1787" s="11"/>
    </row>
    <row r="1788" spans="3:13" x14ac:dyDescent="0.3">
      <c r="C1788" s="4"/>
      <c r="D1788" s="914"/>
      <c r="E1788" s="15"/>
      <c r="F1788" s="15"/>
      <c r="G1788" s="5"/>
      <c r="H1788" s="449"/>
      <c r="I1788" s="5"/>
      <c r="J1788" s="5"/>
      <c r="K1788" s="495"/>
      <c r="L1788" s="475"/>
      <c r="M1788" s="11"/>
    </row>
    <row r="1789" spans="3:13" x14ac:dyDescent="0.3">
      <c r="C1789" s="4"/>
      <c r="D1789" s="914"/>
      <c r="E1789" s="15"/>
      <c r="F1789" s="15"/>
      <c r="G1789" s="5"/>
      <c r="H1789" s="449"/>
      <c r="I1789" s="5"/>
      <c r="J1789" s="5"/>
      <c r="K1789" s="495"/>
      <c r="L1789" s="475"/>
      <c r="M1789" s="11"/>
    </row>
    <row r="1790" spans="3:13" x14ac:dyDescent="0.3">
      <c r="C1790" s="4"/>
      <c r="D1790" s="914"/>
      <c r="E1790" s="15"/>
      <c r="F1790" s="15"/>
      <c r="G1790" s="5"/>
      <c r="H1790" s="449"/>
      <c r="I1790" s="5"/>
      <c r="J1790" s="5"/>
      <c r="K1790" s="495"/>
      <c r="L1790" s="475"/>
      <c r="M1790" s="11"/>
    </row>
    <row r="1791" spans="3:13" x14ac:dyDescent="0.3">
      <c r="C1791" s="4"/>
      <c r="D1791" s="914"/>
      <c r="E1791" s="15"/>
      <c r="F1791" s="15"/>
      <c r="G1791" s="5"/>
      <c r="H1791" s="449"/>
      <c r="I1791" s="5"/>
      <c r="J1791" s="5"/>
      <c r="K1791" s="495"/>
      <c r="L1791" s="475"/>
      <c r="M1791" s="11"/>
    </row>
    <row r="1792" spans="3:13" x14ac:dyDescent="0.3">
      <c r="C1792" s="4"/>
      <c r="D1792" s="914"/>
      <c r="E1792" s="15"/>
      <c r="F1792" s="15"/>
      <c r="G1792" s="5"/>
      <c r="H1792" s="449"/>
      <c r="I1792" s="5"/>
      <c r="J1792" s="5"/>
      <c r="K1792" s="495"/>
      <c r="L1792" s="475"/>
      <c r="M1792" s="11"/>
    </row>
    <row r="1793" spans="3:13" x14ac:dyDescent="0.3">
      <c r="C1793" s="4"/>
      <c r="D1793" s="914"/>
      <c r="E1793" s="15"/>
      <c r="F1793" s="15"/>
      <c r="G1793" s="5"/>
      <c r="H1793" s="449"/>
      <c r="I1793" s="5"/>
      <c r="J1793" s="5"/>
      <c r="K1793" s="495"/>
      <c r="L1793" s="475"/>
      <c r="M1793" s="11"/>
    </row>
    <row r="1794" spans="3:13" x14ac:dyDescent="0.3">
      <c r="C1794" s="4"/>
      <c r="D1794" s="914"/>
      <c r="E1794" s="15"/>
      <c r="F1794" s="15"/>
      <c r="G1794" s="5"/>
      <c r="H1794" s="449"/>
      <c r="I1794" s="5"/>
      <c r="J1794" s="5"/>
      <c r="K1794" s="495"/>
      <c r="L1794" s="475"/>
      <c r="M1794" s="11"/>
    </row>
    <row r="1795" spans="3:13" x14ac:dyDescent="0.3">
      <c r="C1795" s="4"/>
      <c r="D1795" s="914"/>
      <c r="E1795" s="15"/>
      <c r="F1795" s="15"/>
      <c r="G1795" s="5"/>
      <c r="H1795" s="449"/>
      <c r="I1795" s="5"/>
      <c r="J1795" s="5"/>
      <c r="K1795" s="495"/>
      <c r="L1795" s="475"/>
      <c r="M1795" s="11"/>
    </row>
    <row r="1796" spans="3:13" x14ac:dyDescent="0.3">
      <c r="C1796" s="4"/>
      <c r="D1796" s="914"/>
      <c r="E1796" s="15"/>
      <c r="F1796" s="15"/>
      <c r="G1796" s="5"/>
      <c r="H1796" s="449"/>
      <c r="I1796" s="5"/>
      <c r="J1796" s="5"/>
      <c r="K1796" s="495"/>
      <c r="L1796" s="475"/>
      <c r="M1796" s="11"/>
    </row>
    <row r="1797" spans="3:13" x14ac:dyDescent="0.3">
      <c r="C1797" s="4"/>
      <c r="D1797" s="914"/>
      <c r="E1797" s="15"/>
      <c r="F1797" s="15"/>
      <c r="G1797" s="5"/>
      <c r="H1797" s="449"/>
      <c r="I1797" s="5"/>
      <c r="J1797" s="5"/>
      <c r="K1797" s="495"/>
      <c r="L1797" s="475"/>
      <c r="M1797" s="11"/>
    </row>
    <row r="1798" spans="3:13" x14ac:dyDescent="0.3">
      <c r="C1798" s="4"/>
      <c r="D1798" s="914"/>
      <c r="E1798" s="15"/>
      <c r="F1798" s="15"/>
      <c r="G1798" s="5"/>
      <c r="H1798" s="449"/>
      <c r="I1798" s="5"/>
      <c r="J1798" s="5"/>
      <c r="K1798" s="495"/>
      <c r="L1798" s="475"/>
      <c r="M1798" s="11"/>
    </row>
    <row r="1799" spans="3:13" x14ac:dyDescent="0.3">
      <c r="C1799" s="4"/>
      <c r="D1799" s="914"/>
      <c r="E1799" s="15"/>
      <c r="F1799" s="15"/>
      <c r="G1799" s="5"/>
      <c r="H1799" s="449"/>
      <c r="I1799" s="5"/>
      <c r="J1799" s="5"/>
      <c r="K1799" s="495"/>
      <c r="L1799" s="475"/>
      <c r="M1799" s="11"/>
    </row>
    <row r="1800" spans="3:13" x14ac:dyDescent="0.3">
      <c r="C1800" s="4"/>
      <c r="D1800" s="914"/>
      <c r="E1800" s="15"/>
      <c r="F1800" s="15"/>
      <c r="G1800" s="5"/>
      <c r="H1800" s="449"/>
      <c r="I1800" s="5"/>
      <c r="J1800" s="5"/>
      <c r="K1800" s="495"/>
      <c r="L1800" s="475"/>
      <c r="M1800" s="11"/>
    </row>
    <row r="1801" spans="3:13" x14ac:dyDescent="0.3">
      <c r="C1801" s="4"/>
      <c r="D1801" s="914"/>
      <c r="E1801" s="15"/>
      <c r="F1801" s="15"/>
      <c r="G1801" s="5"/>
      <c r="H1801" s="449"/>
      <c r="I1801" s="5"/>
      <c r="J1801" s="5"/>
      <c r="K1801" s="495"/>
      <c r="L1801" s="475"/>
      <c r="M1801" s="11"/>
    </row>
    <row r="1802" spans="3:13" x14ac:dyDescent="0.3">
      <c r="C1802" s="4"/>
      <c r="D1802" s="914"/>
      <c r="E1802" s="15"/>
      <c r="F1802" s="15"/>
      <c r="G1802" s="5"/>
      <c r="H1802" s="449"/>
      <c r="I1802" s="5"/>
      <c r="J1802" s="5"/>
      <c r="K1802" s="495"/>
      <c r="L1802" s="475"/>
      <c r="M1802" s="11"/>
    </row>
    <row r="1803" spans="3:13" x14ac:dyDescent="0.3">
      <c r="C1803" s="4"/>
      <c r="D1803" s="914"/>
      <c r="E1803" s="15"/>
      <c r="F1803" s="15"/>
      <c r="G1803" s="5"/>
      <c r="H1803" s="449"/>
      <c r="I1803" s="5"/>
      <c r="J1803" s="5"/>
      <c r="K1803" s="495"/>
      <c r="L1803" s="475"/>
      <c r="M1803" s="11"/>
    </row>
    <row r="1804" spans="3:13" x14ac:dyDescent="0.3">
      <c r="C1804" s="4"/>
      <c r="D1804" s="914"/>
      <c r="E1804" s="15"/>
      <c r="F1804" s="15"/>
      <c r="G1804" s="5"/>
      <c r="H1804" s="449"/>
      <c r="I1804" s="5"/>
      <c r="J1804" s="5"/>
      <c r="K1804" s="495"/>
      <c r="L1804" s="475"/>
      <c r="M1804" s="11"/>
    </row>
    <row r="1805" spans="3:13" x14ac:dyDescent="0.3">
      <c r="C1805" s="4"/>
      <c r="D1805" s="914"/>
      <c r="E1805" s="15"/>
      <c r="F1805" s="15"/>
      <c r="G1805" s="5"/>
      <c r="H1805" s="449"/>
      <c r="I1805" s="5"/>
      <c r="J1805" s="5"/>
      <c r="K1805" s="495"/>
      <c r="L1805" s="475"/>
      <c r="M1805" s="11"/>
    </row>
    <row r="1806" spans="3:13" x14ac:dyDescent="0.3">
      <c r="C1806" s="4"/>
      <c r="D1806" s="914"/>
      <c r="E1806" s="15"/>
      <c r="F1806" s="15"/>
      <c r="G1806" s="5"/>
      <c r="H1806" s="449"/>
      <c r="I1806" s="5"/>
      <c r="J1806" s="5"/>
      <c r="K1806" s="495"/>
      <c r="L1806" s="475"/>
      <c r="M1806" s="11"/>
    </row>
    <row r="1807" spans="3:13" x14ac:dyDescent="0.3">
      <c r="C1807" s="4"/>
      <c r="D1807" s="914"/>
      <c r="E1807" s="15"/>
      <c r="F1807" s="15"/>
      <c r="G1807" s="5"/>
      <c r="H1807" s="449"/>
      <c r="I1807" s="5"/>
      <c r="J1807" s="5"/>
      <c r="K1807" s="495"/>
      <c r="L1807" s="475"/>
      <c r="M1807" s="11"/>
    </row>
    <row r="1808" spans="3:13" x14ac:dyDescent="0.3">
      <c r="C1808" s="4"/>
      <c r="D1808" s="914"/>
      <c r="E1808" s="15"/>
      <c r="F1808" s="15"/>
      <c r="G1808" s="5"/>
      <c r="H1808" s="449"/>
      <c r="I1808" s="5"/>
      <c r="J1808" s="5"/>
      <c r="K1808" s="495"/>
      <c r="L1808" s="475"/>
      <c r="M1808" s="11"/>
    </row>
    <row r="1809" spans="3:13" x14ac:dyDescent="0.3">
      <c r="C1809" s="4"/>
      <c r="D1809" s="914"/>
      <c r="E1809" s="15"/>
      <c r="F1809" s="15"/>
      <c r="G1809" s="5"/>
      <c r="H1809" s="449"/>
      <c r="I1809" s="5"/>
      <c r="J1809" s="5"/>
      <c r="K1809" s="495"/>
      <c r="L1809" s="475"/>
      <c r="M1809" s="11"/>
    </row>
    <row r="1810" spans="3:13" x14ac:dyDescent="0.3">
      <c r="C1810" s="4"/>
      <c r="D1810" s="914"/>
      <c r="E1810" s="15"/>
      <c r="F1810" s="15"/>
      <c r="G1810" s="5"/>
      <c r="H1810" s="449"/>
      <c r="I1810" s="5"/>
      <c r="J1810" s="5"/>
      <c r="K1810" s="495"/>
      <c r="L1810" s="475"/>
      <c r="M1810" s="11"/>
    </row>
    <row r="1811" spans="3:13" x14ac:dyDescent="0.3">
      <c r="C1811" s="4"/>
      <c r="D1811" s="914"/>
      <c r="E1811" s="15"/>
      <c r="F1811" s="15"/>
      <c r="G1811" s="5"/>
      <c r="H1811" s="449"/>
      <c r="I1811" s="5"/>
      <c r="J1811" s="5"/>
      <c r="K1811" s="495"/>
      <c r="L1811" s="475"/>
      <c r="M1811" s="11"/>
    </row>
    <row r="1812" spans="3:13" x14ac:dyDescent="0.3">
      <c r="C1812" s="4"/>
      <c r="D1812" s="914"/>
      <c r="E1812" s="15"/>
      <c r="F1812" s="15"/>
      <c r="G1812" s="5"/>
      <c r="H1812" s="449"/>
      <c r="I1812" s="5"/>
      <c r="J1812" s="5"/>
      <c r="K1812" s="495"/>
      <c r="L1812" s="475"/>
      <c r="M1812" s="11"/>
    </row>
    <row r="1813" spans="3:13" x14ac:dyDescent="0.3">
      <c r="C1813" s="4"/>
      <c r="D1813" s="914"/>
      <c r="E1813" s="15"/>
      <c r="F1813" s="15"/>
      <c r="G1813" s="5"/>
      <c r="H1813" s="449"/>
      <c r="I1813" s="5"/>
      <c r="J1813" s="5"/>
      <c r="K1813" s="495"/>
      <c r="L1813" s="475"/>
      <c r="M1813" s="11"/>
    </row>
    <row r="1814" spans="3:13" x14ac:dyDescent="0.3">
      <c r="C1814" s="4"/>
      <c r="D1814" s="914"/>
      <c r="E1814" s="15"/>
      <c r="F1814" s="15"/>
      <c r="G1814" s="5"/>
      <c r="H1814" s="449"/>
      <c r="I1814" s="5"/>
      <c r="J1814" s="5"/>
      <c r="K1814" s="495"/>
      <c r="L1814" s="475"/>
      <c r="M1814" s="11"/>
    </row>
    <row r="1815" spans="3:13" x14ac:dyDescent="0.3">
      <c r="C1815" s="4"/>
      <c r="D1815" s="914"/>
      <c r="E1815" s="15"/>
      <c r="F1815" s="15"/>
      <c r="G1815" s="5"/>
      <c r="H1815" s="449"/>
      <c r="I1815" s="5"/>
      <c r="J1815" s="5"/>
      <c r="K1815" s="495"/>
      <c r="L1815" s="475"/>
      <c r="M1815" s="11"/>
    </row>
    <row r="1816" spans="3:13" x14ac:dyDescent="0.3">
      <c r="C1816" s="4"/>
      <c r="D1816" s="914"/>
      <c r="E1816" s="15"/>
      <c r="F1816" s="15"/>
      <c r="G1816" s="5"/>
      <c r="H1816" s="449"/>
      <c r="I1816" s="5"/>
      <c r="J1816" s="5"/>
      <c r="K1816" s="495"/>
      <c r="L1816" s="475"/>
      <c r="M1816" s="11"/>
    </row>
    <row r="1817" spans="3:13" x14ac:dyDescent="0.3">
      <c r="C1817" s="4"/>
      <c r="D1817" s="914"/>
      <c r="E1817" s="15"/>
      <c r="F1817" s="15"/>
      <c r="G1817" s="5"/>
      <c r="H1817" s="449"/>
      <c r="I1817" s="5"/>
      <c r="J1817" s="5"/>
      <c r="K1817" s="495"/>
      <c r="L1817" s="475"/>
      <c r="M1817" s="11"/>
    </row>
    <row r="1818" spans="3:13" x14ac:dyDescent="0.3">
      <c r="C1818" s="4"/>
      <c r="D1818" s="914"/>
      <c r="E1818" s="15"/>
      <c r="F1818" s="15"/>
      <c r="G1818" s="5"/>
      <c r="H1818" s="449"/>
      <c r="I1818" s="5"/>
      <c r="J1818" s="5"/>
      <c r="K1818" s="495"/>
      <c r="L1818" s="475"/>
      <c r="M1818" s="11"/>
    </row>
    <row r="1819" spans="3:13" x14ac:dyDescent="0.3">
      <c r="C1819" s="4"/>
      <c r="D1819" s="914"/>
      <c r="E1819" s="15"/>
      <c r="F1819" s="15"/>
      <c r="G1819" s="5"/>
      <c r="H1819" s="449"/>
      <c r="I1819" s="5"/>
      <c r="J1819" s="5"/>
      <c r="K1819" s="495"/>
      <c r="L1819" s="475"/>
      <c r="M1819" s="11"/>
    </row>
    <row r="1820" spans="3:13" x14ac:dyDescent="0.3">
      <c r="C1820" s="4"/>
      <c r="D1820" s="914"/>
      <c r="E1820" s="15"/>
      <c r="F1820" s="15"/>
      <c r="G1820" s="5"/>
      <c r="H1820" s="449"/>
      <c r="I1820" s="5"/>
      <c r="J1820" s="5"/>
      <c r="K1820" s="495"/>
      <c r="L1820" s="475"/>
      <c r="M1820" s="11"/>
    </row>
    <row r="1821" spans="3:13" x14ac:dyDescent="0.3">
      <c r="C1821" s="4"/>
      <c r="D1821" s="914"/>
      <c r="E1821" s="15"/>
      <c r="F1821" s="15"/>
      <c r="G1821" s="5"/>
      <c r="H1821" s="449"/>
      <c r="I1821" s="5"/>
      <c r="J1821" s="5"/>
      <c r="K1821" s="495"/>
      <c r="L1821" s="475"/>
      <c r="M1821" s="11"/>
    </row>
    <row r="1822" spans="3:13" x14ac:dyDescent="0.3">
      <c r="C1822" s="4"/>
      <c r="D1822" s="914"/>
      <c r="E1822" s="15"/>
      <c r="F1822" s="15"/>
      <c r="G1822" s="5"/>
      <c r="H1822" s="449"/>
      <c r="I1822" s="5"/>
      <c r="J1822" s="5"/>
      <c r="K1822" s="495"/>
      <c r="L1822" s="475"/>
      <c r="M1822" s="11"/>
    </row>
    <row r="1823" spans="3:13" x14ac:dyDescent="0.3">
      <c r="C1823" s="4"/>
      <c r="D1823" s="914"/>
      <c r="E1823" s="15"/>
      <c r="F1823" s="15"/>
      <c r="G1823" s="5"/>
      <c r="H1823" s="449"/>
      <c r="I1823" s="5"/>
      <c r="J1823" s="5"/>
      <c r="K1823" s="495"/>
      <c r="L1823" s="475"/>
      <c r="M1823" s="11"/>
    </row>
    <row r="1824" spans="3:13" x14ac:dyDescent="0.3">
      <c r="C1824" s="4"/>
      <c r="D1824" s="914"/>
      <c r="E1824" s="15"/>
      <c r="F1824" s="15"/>
      <c r="G1824" s="5"/>
      <c r="H1824" s="449"/>
      <c r="I1824" s="5"/>
      <c r="J1824" s="5"/>
      <c r="K1824" s="495"/>
      <c r="L1824" s="475"/>
      <c r="M1824" s="11"/>
    </row>
    <row r="1825" spans="3:13" x14ac:dyDescent="0.3">
      <c r="C1825" s="4"/>
      <c r="D1825" s="914"/>
      <c r="E1825" s="15"/>
      <c r="F1825" s="15"/>
      <c r="G1825" s="5"/>
      <c r="H1825" s="449"/>
      <c r="I1825" s="5"/>
      <c r="J1825" s="5"/>
      <c r="K1825" s="495"/>
      <c r="L1825" s="475"/>
      <c r="M1825" s="11"/>
    </row>
    <row r="1826" spans="3:13" x14ac:dyDescent="0.3">
      <c r="C1826" s="4"/>
      <c r="D1826" s="914"/>
      <c r="E1826" s="15"/>
      <c r="F1826" s="15"/>
      <c r="G1826" s="5"/>
      <c r="H1826" s="449"/>
      <c r="I1826" s="5"/>
      <c r="J1826" s="5"/>
      <c r="K1826" s="495"/>
      <c r="L1826" s="475"/>
      <c r="M1826" s="11"/>
    </row>
    <row r="1827" spans="3:13" x14ac:dyDescent="0.3">
      <c r="C1827" s="4"/>
      <c r="D1827" s="914"/>
      <c r="E1827" s="15"/>
      <c r="F1827" s="15"/>
      <c r="G1827" s="5"/>
      <c r="H1827" s="449"/>
      <c r="I1827" s="5"/>
      <c r="J1827" s="5"/>
      <c r="K1827" s="495"/>
      <c r="L1827" s="475"/>
      <c r="M1827" s="11"/>
    </row>
    <row r="1828" spans="3:13" x14ac:dyDescent="0.3">
      <c r="C1828" s="4"/>
      <c r="D1828" s="914"/>
      <c r="E1828" s="15"/>
      <c r="F1828" s="15"/>
      <c r="G1828" s="5"/>
      <c r="H1828" s="449"/>
      <c r="I1828" s="5"/>
      <c r="J1828" s="5"/>
      <c r="K1828" s="495"/>
      <c r="L1828" s="475"/>
      <c r="M1828" s="11"/>
    </row>
    <row r="1829" spans="3:13" x14ac:dyDescent="0.3">
      <c r="C1829" s="4"/>
      <c r="D1829" s="914"/>
      <c r="E1829" s="15"/>
      <c r="F1829" s="15"/>
      <c r="G1829" s="5"/>
      <c r="H1829" s="449"/>
      <c r="I1829" s="5"/>
      <c r="J1829" s="5"/>
      <c r="K1829" s="495"/>
      <c r="L1829" s="475"/>
      <c r="M1829" s="11"/>
    </row>
    <row r="1830" spans="3:13" x14ac:dyDescent="0.3">
      <c r="C1830" s="4"/>
      <c r="D1830" s="914"/>
      <c r="E1830" s="15"/>
      <c r="F1830" s="15"/>
      <c r="G1830" s="5"/>
      <c r="H1830" s="449"/>
      <c r="I1830" s="5"/>
      <c r="J1830" s="5"/>
      <c r="K1830" s="495"/>
      <c r="L1830" s="475"/>
      <c r="M1830" s="11"/>
    </row>
    <row r="1831" spans="3:13" x14ac:dyDescent="0.3">
      <c r="C1831" s="4"/>
      <c r="D1831" s="914"/>
      <c r="E1831" s="15"/>
      <c r="F1831" s="15"/>
      <c r="G1831" s="5"/>
      <c r="H1831" s="449"/>
      <c r="I1831" s="5"/>
      <c r="J1831" s="5"/>
      <c r="K1831" s="495"/>
      <c r="L1831" s="475"/>
      <c r="M1831" s="11"/>
    </row>
    <row r="1832" spans="3:13" x14ac:dyDescent="0.3">
      <c r="C1832" s="4"/>
      <c r="D1832" s="914"/>
      <c r="E1832" s="15"/>
      <c r="F1832" s="15"/>
      <c r="G1832" s="5"/>
      <c r="H1832" s="449"/>
      <c r="I1832" s="5"/>
      <c r="J1832" s="5"/>
      <c r="K1832" s="495"/>
      <c r="L1832" s="475"/>
      <c r="M1832" s="11"/>
    </row>
    <row r="1833" spans="3:13" x14ac:dyDescent="0.3">
      <c r="C1833" s="4"/>
      <c r="D1833" s="914"/>
      <c r="E1833" s="15"/>
      <c r="F1833" s="15"/>
      <c r="G1833" s="5"/>
      <c r="H1833" s="449"/>
      <c r="I1833" s="5"/>
      <c r="J1833" s="5"/>
      <c r="K1833" s="495"/>
      <c r="L1833" s="475"/>
      <c r="M1833" s="11"/>
    </row>
    <row r="1834" spans="3:13" x14ac:dyDescent="0.3">
      <c r="C1834" s="4"/>
      <c r="D1834" s="914"/>
      <c r="E1834" s="15"/>
      <c r="F1834" s="15"/>
      <c r="G1834" s="5"/>
      <c r="H1834" s="449"/>
      <c r="I1834" s="5"/>
      <c r="J1834" s="5"/>
      <c r="K1834" s="495"/>
      <c r="L1834" s="475"/>
      <c r="M1834" s="11"/>
    </row>
    <row r="1835" spans="3:13" x14ac:dyDescent="0.3">
      <c r="C1835" s="4"/>
      <c r="D1835" s="914"/>
      <c r="E1835" s="15"/>
      <c r="F1835" s="15"/>
      <c r="G1835" s="5"/>
      <c r="H1835" s="449"/>
      <c r="I1835" s="5"/>
      <c r="J1835" s="5"/>
      <c r="K1835" s="495"/>
      <c r="L1835" s="475"/>
      <c r="M1835" s="11"/>
    </row>
    <row r="1836" spans="3:13" x14ac:dyDescent="0.3">
      <c r="C1836" s="4"/>
      <c r="D1836" s="914"/>
      <c r="E1836" s="15"/>
      <c r="F1836" s="15"/>
      <c r="G1836" s="5"/>
      <c r="H1836" s="449"/>
      <c r="I1836" s="5"/>
      <c r="J1836" s="5"/>
      <c r="K1836" s="495"/>
      <c r="L1836" s="475"/>
      <c r="M1836" s="11"/>
    </row>
    <row r="1837" spans="3:13" x14ac:dyDescent="0.3">
      <c r="C1837" s="4"/>
      <c r="D1837" s="914"/>
      <c r="E1837" s="15"/>
      <c r="F1837" s="15"/>
      <c r="G1837" s="5"/>
      <c r="H1837" s="449"/>
      <c r="I1837" s="5"/>
      <c r="J1837" s="5"/>
      <c r="K1837" s="495"/>
      <c r="L1837" s="475"/>
      <c r="M1837" s="11"/>
    </row>
    <row r="1838" spans="3:13" x14ac:dyDescent="0.3">
      <c r="C1838" s="4"/>
      <c r="D1838" s="914"/>
      <c r="E1838" s="15"/>
      <c r="F1838" s="15"/>
      <c r="G1838" s="5"/>
      <c r="H1838" s="449"/>
      <c r="I1838" s="5"/>
      <c r="J1838" s="5"/>
      <c r="K1838" s="495"/>
      <c r="L1838" s="475"/>
      <c r="M1838" s="11"/>
    </row>
    <row r="1839" spans="3:13" x14ac:dyDescent="0.3">
      <c r="C1839" s="4"/>
      <c r="D1839" s="914"/>
      <c r="E1839" s="15"/>
      <c r="F1839" s="15"/>
      <c r="G1839" s="5"/>
      <c r="H1839" s="449"/>
      <c r="I1839" s="5"/>
      <c r="J1839" s="5"/>
      <c r="K1839" s="495"/>
      <c r="L1839" s="475"/>
      <c r="M1839" s="11"/>
    </row>
    <row r="1840" spans="3:13" x14ac:dyDescent="0.3">
      <c r="C1840" s="4"/>
      <c r="D1840" s="914"/>
      <c r="E1840" s="15"/>
      <c r="F1840" s="15"/>
      <c r="G1840" s="5"/>
      <c r="H1840" s="449"/>
      <c r="I1840" s="5"/>
      <c r="J1840" s="5"/>
      <c r="K1840" s="495"/>
      <c r="L1840" s="475"/>
      <c r="M1840" s="11"/>
    </row>
    <row r="1841" spans="3:13" x14ac:dyDescent="0.3">
      <c r="C1841" s="4"/>
      <c r="D1841" s="914"/>
      <c r="E1841" s="15"/>
      <c r="F1841" s="15"/>
      <c r="G1841" s="5"/>
      <c r="H1841" s="449"/>
      <c r="I1841" s="5"/>
      <c r="J1841" s="5"/>
      <c r="K1841" s="495"/>
      <c r="L1841" s="475"/>
      <c r="M1841" s="11"/>
    </row>
    <row r="1842" spans="3:13" x14ac:dyDescent="0.3">
      <c r="C1842" s="4"/>
      <c r="D1842" s="914"/>
      <c r="E1842" s="15"/>
      <c r="F1842" s="15"/>
      <c r="G1842" s="5"/>
      <c r="H1842" s="449"/>
      <c r="I1842" s="5"/>
      <c r="J1842" s="5"/>
      <c r="K1842" s="495"/>
      <c r="L1842" s="475"/>
      <c r="M1842" s="11"/>
    </row>
    <row r="1843" spans="3:13" x14ac:dyDescent="0.3">
      <c r="C1843" s="4"/>
      <c r="D1843" s="914"/>
      <c r="E1843" s="15"/>
      <c r="F1843" s="15"/>
      <c r="G1843" s="5"/>
      <c r="H1843" s="449"/>
      <c r="I1843" s="5"/>
      <c r="J1843" s="5"/>
      <c r="K1843" s="495"/>
      <c r="L1843" s="475"/>
      <c r="M1843" s="11"/>
    </row>
    <row r="1844" spans="3:13" x14ac:dyDescent="0.3">
      <c r="C1844" s="4"/>
      <c r="D1844" s="914"/>
      <c r="E1844" s="15"/>
      <c r="F1844" s="15"/>
      <c r="G1844" s="5"/>
      <c r="H1844" s="449"/>
      <c r="I1844" s="5"/>
      <c r="J1844" s="5"/>
      <c r="K1844" s="495"/>
      <c r="L1844" s="475"/>
      <c r="M1844" s="11"/>
    </row>
    <row r="1845" spans="3:13" x14ac:dyDescent="0.3">
      <c r="C1845" s="4"/>
      <c r="D1845" s="914"/>
      <c r="E1845" s="15"/>
      <c r="F1845" s="15"/>
      <c r="G1845" s="5"/>
      <c r="H1845" s="449"/>
      <c r="I1845" s="5"/>
      <c r="J1845" s="5"/>
      <c r="K1845" s="495"/>
      <c r="L1845" s="475"/>
      <c r="M1845" s="11"/>
    </row>
    <row r="1846" spans="3:13" x14ac:dyDescent="0.3">
      <c r="C1846" s="4"/>
      <c r="D1846" s="914"/>
      <c r="E1846" s="15"/>
      <c r="F1846" s="15"/>
      <c r="G1846" s="5"/>
      <c r="H1846" s="449"/>
      <c r="I1846" s="5"/>
      <c r="J1846" s="5"/>
      <c r="K1846" s="495"/>
      <c r="L1846" s="475"/>
      <c r="M1846" s="11"/>
    </row>
    <row r="1847" spans="3:13" x14ac:dyDescent="0.3">
      <c r="C1847" s="4"/>
      <c r="D1847" s="914"/>
      <c r="E1847" s="15"/>
      <c r="F1847" s="15"/>
      <c r="G1847" s="5"/>
      <c r="H1847" s="449"/>
      <c r="I1847" s="5"/>
      <c r="J1847" s="5"/>
      <c r="K1847" s="495"/>
      <c r="L1847" s="475"/>
      <c r="M1847" s="11"/>
    </row>
    <row r="1848" spans="3:13" x14ac:dyDescent="0.3">
      <c r="C1848" s="4"/>
      <c r="D1848" s="914"/>
      <c r="E1848" s="15"/>
      <c r="F1848" s="15"/>
      <c r="G1848" s="5"/>
      <c r="H1848" s="449"/>
      <c r="I1848" s="5"/>
      <c r="J1848" s="5"/>
      <c r="K1848" s="495"/>
      <c r="L1848" s="475"/>
      <c r="M1848" s="11"/>
    </row>
    <row r="1849" spans="3:13" x14ac:dyDescent="0.3">
      <c r="C1849" s="4"/>
      <c r="D1849" s="914"/>
      <c r="E1849" s="15"/>
      <c r="F1849" s="15"/>
      <c r="G1849" s="5"/>
      <c r="H1849" s="449"/>
      <c r="I1849" s="5"/>
      <c r="J1849" s="5"/>
      <c r="K1849" s="495"/>
      <c r="L1849" s="475"/>
      <c r="M1849" s="11"/>
    </row>
    <row r="1850" spans="3:13" x14ac:dyDescent="0.3">
      <c r="C1850" s="4"/>
      <c r="D1850" s="914"/>
      <c r="E1850" s="15"/>
      <c r="F1850" s="15"/>
      <c r="G1850" s="5"/>
      <c r="H1850" s="449"/>
      <c r="I1850" s="5"/>
      <c r="J1850" s="5"/>
      <c r="K1850" s="495"/>
      <c r="L1850" s="475"/>
      <c r="M1850" s="11"/>
    </row>
    <row r="1851" spans="3:13" x14ac:dyDescent="0.3">
      <c r="C1851" s="4"/>
      <c r="D1851" s="914"/>
      <c r="E1851" s="15"/>
      <c r="F1851" s="15"/>
      <c r="G1851" s="5"/>
      <c r="H1851" s="449"/>
      <c r="I1851" s="5"/>
      <c r="J1851" s="5"/>
      <c r="K1851" s="495"/>
      <c r="L1851" s="475"/>
      <c r="M1851" s="11"/>
    </row>
    <row r="1852" spans="3:13" x14ac:dyDescent="0.3">
      <c r="C1852" s="4"/>
      <c r="D1852" s="914"/>
      <c r="E1852" s="15"/>
      <c r="F1852" s="15"/>
      <c r="G1852" s="5"/>
      <c r="H1852" s="449"/>
      <c r="I1852" s="5"/>
      <c r="J1852" s="5"/>
      <c r="K1852" s="495"/>
      <c r="L1852" s="475"/>
      <c r="M1852" s="11"/>
    </row>
    <row r="1853" spans="3:13" x14ac:dyDescent="0.3">
      <c r="C1853" s="4"/>
      <c r="D1853" s="914"/>
      <c r="E1853" s="15"/>
      <c r="F1853" s="15"/>
      <c r="G1853" s="5"/>
      <c r="H1853" s="449"/>
      <c r="I1853" s="5"/>
      <c r="J1853" s="5"/>
      <c r="K1853" s="495"/>
      <c r="L1853" s="475"/>
      <c r="M1853" s="11"/>
    </row>
    <row r="1854" spans="3:13" x14ac:dyDescent="0.3">
      <c r="C1854" s="4"/>
      <c r="D1854" s="914"/>
      <c r="E1854" s="15"/>
      <c r="F1854" s="15"/>
      <c r="G1854" s="5"/>
      <c r="H1854" s="449"/>
      <c r="I1854" s="5"/>
      <c r="J1854" s="5"/>
      <c r="K1854" s="495"/>
      <c r="L1854" s="475"/>
      <c r="M1854" s="11"/>
    </row>
    <row r="1855" spans="3:13" x14ac:dyDescent="0.3">
      <c r="C1855" s="4"/>
      <c r="D1855" s="914"/>
      <c r="E1855" s="15"/>
      <c r="F1855" s="15"/>
      <c r="G1855" s="5"/>
      <c r="H1855" s="449"/>
      <c r="I1855" s="5"/>
      <c r="J1855" s="5"/>
      <c r="K1855" s="495"/>
      <c r="L1855" s="475"/>
      <c r="M1855" s="11"/>
    </row>
    <row r="1856" spans="3:13" x14ac:dyDescent="0.3">
      <c r="C1856" s="4"/>
      <c r="D1856" s="914"/>
      <c r="E1856" s="15"/>
      <c r="F1856" s="15"/>
      <c r="G1856" s="5"/>
      <c r="H1856" s="449"/>
      <c r="I1856" s="5"/>
      <c r="J1856" s="5"/>
      <c r="K1856" s="495"/>
      <c r="L1856" s="475"/>
      <c r="M1856" s="11"/>
    </row>
    <row r="1857" spans="3:13" x14ac:dyDescent="0.3">
      <c r="C1857" s="4"/>
      <c r="D1857" s="914"/>
      <c r="E1857" s="15"/>
      <c r="F1857" s="15"/>
      <c r="G1857" s="5"/>
      <c r="H1857" s="449"/>
      <c r="I1857" s="5"/>
      <c r="J1857" s="5"/>
      <c r="K1857" s="495"/>
      <c r="L1857" s="475"/>
      <c r="M1857" s="11"/>
    </row>
    <row r="1858" spans="3:13" x14ac:dyDescent="0.3">
      <c r="C1858" s="4"/>
      <c r="D1858" s="914"/>
      <c r="E1858" s="15"/>
      <c r="F1858" s="15"/>
      <c r="G1858" s="5"/>
      <c r="H1858" s="449"/>
      <c r="I1858" s="5"/>
      <c r="J1858" s="5"/>
      <c r="K1858" s="495"/>
      <c r="L1858" s="475"/>
      <c r="M1858" s="11"/>
    </row>
    <row r="1859" spans="3:13" x14ac:dyDescent="0.3">
      <c r="C1859" s="4"/>
      <c r="D1859" s="914"/>
      <c r="E1859" s="15"/>
      <c r="F1859" s="15"/>
      <c r="G1859" s="5"/>
      <c r="H1859" s="449"/>
      <c r="I1859" s="5"/>
      <c r="J1859" s="5"/>
      <c r="K1859" s="495"/>
      <c r="L1859" s="475"/>
      <c r="M1859" s="11"/>
    </row>
    <row r="1860" spans="3:13" x14ac:dyDescent="0.3">
      <c r="C1860" s="4"/>
      <c r="D1860" s="914"/>
      <c r="E1860" s="15"/>
      <c r="F1860" s="15"/>
      <c r="G1860" s="5"/>
      <c r="H1860" s="449"/>
      <c r="I1860" s="5"/>
      <c r="J1860" s="5"/>
      <c r="K1860" s="495"/>
      <c r="L1860" s="475"/>
      <c r="M1860" s="11"/>
    </row>
    <row r="1861" spans="3:13" x14ac:dyDescent="0.3">
      <c r="C1861" s="4"/>
      <c r="D1861" s="914"/>
      <c r="E1861" s="15"/>
      <c r="F1861" s="15"/>
      <c r="G1861" s="5"/>
      <c r="H1861" s="449"/>
      <c r="I1861" s="5"/>
      <c r="J1861" s="5"/>
      <c r="K1861" s="495"/>
      <c r="L1861" s="475"/>
      <c r="M1861" s="11"/>
    </row>
    <row r="1862" spans="3:13" x14ac:dyDescent="0.3">
      <c r="C1862" s="4"/>
      <c r="D1862" s="914"/>
      <c r="E1862" s="15"/>
      <c r="F1862" s="15"/>
      <c r="G1862" s="5"/>
      <c r="H1862" s="449"/>
      <c r="I1862" s="5"/>
      <c r="J1862" s="5"/>
      <c r="K1862" s="495"/>
      <c r="L1862" s="475"/>
      <c r="M1862" s="11"/>
    </row>
    <row r="1863" spans="3:13" x14ac:dyDescent="0.3">
      <c r="C1863" s="4"/>
      <c r="D1863" s="914"/>
      <c r="E1863" s="15"/>
      <c r="F1863" s="15"/>
      <c r="G1863" s="5"/>
      <c r="H1863" s="449"/>
      <c r="I1863" s="5"/>
      <c r="J1863" s="5"/>
      <c r="K1863" s="495"/>
      <c r="L1863" s="475"/>
      <c r="M1863" s="11"/>
    </row>
    <row r="1864" spans="3:13" x14ac:dyDescent="0.3">
      <c r="C1864" s="4"/>
      <c r="D1864" s="914"/>
      <c r="E1864" s="15"/>
      <c r="F1864" s="15"/>
      <c r="G1864" s="5"/>
      <c r="H1864" s="449"/>
      <c r="I1864" s="5"/>
      <c r="J1864" s="5"/>
      <c r="K1864" s="495"/>
      <c r="L1864" s="475"/>
      <c r="M1864" s="11"/>
    </row>
    <row r="1865" spans="3:13" x14ac:dyDescent="0.3">
      <c r="C1865" s="4"/>
      <c r="D1865" s="914"/>
      <c r="E1865" s="15"/>
      <c r="F1865" s="15"/>
      <c r="G1865" s="5"/>
      <c r="H1865" s="449"/>
      <c r="I1865" s="5"/>
      <c r="J1865" s="5"/>
      <c r="K1865" s="495"/>
      <c r="L1865" s="475"/>
      <c r="M1865" s="11"/>
    </row>
    <row r="1866" spans="3:13" x14ac:dyDescent="0.3">
      <c r="C1866" s="4"/>
      <c r="D1866" s="914"/>
      <c r="E1866" s="15"/>
      <c r="F1866" s="15"/>
      <c r="G1866" s="5"/>
      <c r="H1866" s="449"/>
      <c r="I1866" s="5"/>
      <c r="J1866" s="5"/>
      <c r="K1866" s="495"/>
      <c r="L1866" s="475"/>
      <c r="M1866" s="11"/>
    </row>
    <row r="1867" spans="3:13" x14ac:dyDescent="0.3">
      <c r="C1867" s="4"/>
      <c r="D1867" s="914"/>
      <c r="E1867" s="15"/>
      <c r="F1867" s="15"/>
      <c r="G1867" s="5"/>
      <c r="H1867" s="449"/>
      <c r="I1867" s="5"/>
      <c r="J1867" s="5"/>
      <c r="K1867" s="495"/>
      <c r="L1867" s="475"/>
      <c r="M1867" s="11"/>
    </row>
    <row r="1868" spans="3:13" x14ac:dyDescent="0.3">
      <c r="C1868" s="4"/>
      <c r="D1868" s="914"/>
      <c r="E1868" s="15"/>
      <c r="F1868" s="15"/>
      <c r="G1868" s="5"/>
      <c r="H1868" s="449"/>
      <c r="I1868" s="5"/>
      <c r="J1868" s="5"/>
      <c r="K1868" s="495"/>
      <c r="L1868" s="475"/>
      <c r="M1868" s="11"/>
    </row>
    <row r="1869" spans="3:13" x14ac:dyDescent="0.3">
      <c r="C1869" s="4"/>
      <c r="D1869" s="914"/>
      <c r="E1869" s="15"/>
      <c r="F1869" s="15"/>
      <c r="G1869" s="5"/>
      <c r="H1869" s="449"/>
      <c r="I1869" s="5"/>
      <c r="J1869" s="5"/>
      <c r="K1869" s="495"/>
      <c r="L1869" s="475"/>
      <c r="M1869" s="11"/>
    </row>
    <row r="1870" spans="3:13" x14ac:dyDescent="0.3">
      <c r="C1870" s="4"/>
      <c r="D1870" s="914"/>
      <c r="E1870" s="15"/>
      <c r="F1870" s="15"/>
      <c r="G1870" s="5"/>
      <c r="H1870" s="449"/>
      <c r="I1870" s="5"/>
      <c r="J1870" s="5"/>
      <c r="K1870" s="495"/>
      <c r="L1870" s="475"/>
      <c r="M1870" s="11"/>
    </row>
    <row r="1871" spans="3:13" x14ac:dyDescent="0.3">
      <c r="C1871" s="4"/>
      <c r="D1871" s="914"/>
      <c r="E1871" s="15"/>
      <c r="F1871" s="15"/>
      <c r="G1871" s="5"/>
      <c r="H1871" s="449"/>
      <c r="I1871" s="5"/>
      <c r="J1871" s="5"/>
      <c r="K1871" s="495"/>
      <c r="L1871" s="475"/>
      <c r="M1871" s="11"/>
    </row>
    <row r="1872" spans="3:13" x14ac:dyDescent="0.3">
      <c r="C1872" s="4"/>
      <c r="D1872" s="914"/>
      <c r="E1872" s="15"/>
      <c r="F1872" s="15"/>
      <c r="G1872" s="5"/>
      <c r="H1872" s="449"/>
      <c r="I1872" s="5"/>
      <c r="J1872" s="5"/>
      <c r="K1872" s="495"/>
      <c r="L1872" s="475"/>
      <c r="M1872" s="11"/>
    </row>
    <row r="1873" spans="3:13" x14ac:dyDescent="0.3">
      <c r="C1873" s="4"/>
      <c r="D1873" s="914"/>
      <c r="E1873" s="15"/>
      <c r="F1873" s="15"/>
      <c r="G1873" s="5"/>
      <c r="H1873" s="449"/>
      <c r="I1873" s="5"/>
      <c r="J1873" s="5"/>
      <c r="K1873" s="495"/>
      <c r="L1873" s="475"/>
      <c r="M1873" s="11"/>
    </row>
    <row r="1874" spans="3:13" x14ac:dyDescent="0.3">
      <c r="C1874" s="4"/>
      <c r="D1874" s="914"/>
      <c r="E1874" s="15"/>
      <c r="F1874" s="15"/>
      <c r="G1874" s="5"/>
      <c r="H1874" s="449"/>
      <c r="I1874" s="5"/>
      <c r="J1874" s="5"/>
      <c r="K1874" s="495"/>
      <c r="L1874" s="475"/>
      <c r="M1874" s="11"/>
    </row>
    <row r="1875" spans="3:13" x14ac:dyDescent="0.3">
      <c r="C1875" s="4"/>
      <c r="D1875" s="914"/>
      <c r="E1875" s="15"/>
      <c r="F1875" s="15"/>
      <c r="G1875" s="5"/>
      <c r="H1875" s="449"/>
      <c r="I1875" s="5"/>
      <c r="J1875" s="5"/>
      <c r="K1875" s="495"/>
      <c r="L1875" s="475"/>
      <c r="M1875" s="11"/>
    </row>
    <row r="1876" spans="3:13" x14ac:dyDescent="0.3">
      <c r="C1876" s="4"/>
      <c r="D1876" s="914"/>
      <c r="E1876" s="15"/>
      <c r="F1876" s="15"/>
      <c r="G1876" s="5"/>
      <c r="H1876" s="449"/>
      <c r="I1876" s="5"/>
      <c r="J1876" s="5"/>
      <c r="K1876" s="495"/>
      <c r="L1876" s="475"/>
      <c r="M1876" s="11"/>
    </row>
    <row r="1877" spans="3:13" x14ac:dyDescent="0.3">
      <c r="C1877" s="4"/>
      <c r="D1877" s="914"/>
      <c r="E1877" s="15"/>
      <c r="F1877" s="15"/>
      <c r="G1877" s="5"/>
      <c r="H1877" s="449"/>
      <c r="I1877" s="5"/>
      <c r="J1877" s="5"/>
      <c r="K1877" s="495"/>
      <c r="L1877" s="475"/>
      <c r="M1877" s="11"/>
    </row>
    <row r="1878" spans="3:13" x14ac:dyDescent="0.3">
      <c r="C1878" s="4"/>
      <c r="D1878" s="914"/>
      <c r="E1878" s="15"/>
      <c r="F1878" s="15"/>
      <c r="G1878" s="5"/>
      <c r="H1878" s="449"/>
      <c r="I1878" s="5"/>
      <c r="J1878" s="5"/>
      <c r="K1878" s="495"/>
      <c r="L1878" s="475"/>
      <c r="M1878" s="11"/>
    </row>
    <row r="1879" spans="3:13" x14ac:dyDescent="0.3">
      <c r="C1879" s="4"/>
      <c r="D1879" s="914"/>
      <c r="E1879" s="15"/>
      <c r="F1879" s="15"/>
      <c r="G1879" s="5"/>
      <c r="H1879" s="449"/>
      <c r="I1879" s="5"/>
      <c r="J1879" s="5"/>
      <c r="K1879" s="495"/>
      <c r="L1879" s="475"/>
      <c r="M1879" s="11"/>
    </row>
    <row r="1880" spans="3:13" x14ac:dyDescent="0.3">
      <c r="C1880" s="4"/>
      <c r="D1880" s="914"/>
      <c r="E1880" s="15"/>
      <c r="F1880" s="15"/>
      <c r="G1880" s="5"/>
      <c r="H1880" s="449"/>
      <c r="I1880" s="5"/>
      <c r="J1880" s="5"/>
      <c r="K1880" s="495"/>
      <c r="L1880" s="475"/>
      <c r="M1880" s="11"/>
    </row>
    <row r="1881" spans="3:13" x14ac:dyDescent="0.3">
      <c r="C1881" s="4"/>
      <c r="D1881" s="914"/>
      <c r="E1881" s="15"/>
      <c r="F1881" s="15"/>
      <c r="G1881" s="5"/>
      <c r="H1881" s="449"/>
      <c r="I1881" s="5"/>
      <c r="J1881" s="5"/>
      <c r="K1881" s="495"/>
      <c r="L1881" s="475"/>
      <c r="M1881" s="11"/>
    </row>
    <row r="1882" spans="3:13" x14ac:dyDescent="0.3">
      <c r="C1882" s="4"/>
      <c r="D1882" s="914"/>
      <c r="E1882" s="15"/>
      <c r="F1882" s="15"/>
      <c r="G1882" s="5"/>
      <c r="H1882" s="449"/>
      <c r="I1882" s="5"/>
      <c r="J1882" s="5"/>
      <c r="K1882" s="495"/>
      <c r="L1882" s="475"/>
      <c r="M1882" s="11"/>
    </row>
    <row r="1883" spans="3:13" x14ac:dyDescent="0.3">
      <c r="C1883" s="4"/>
      <c r="D1883" s="914"/>
      <c r="E1883" s="15"/>
      <c r="F1883" s="15"/>
      <c r="G1883" s="5"/>
      <c r="H1883" s="449"/>
      <c r="I1883" s="5"/>
      <c r="J1883" s="5"/>
      <c r="K1883" s="495"/>
      <c r="L1883" s="475"/>
      <c r="M1883" s="11"/>
    </row>
    <row r="1884" spans="3:13" x14ac:dyDescent="0.3">
      <c r="C1884" s="4"/>
      <c r="D1884" s="914"/>
      <c r="E1884" s="15"/>
      <c r="F1884" s="15"/>
      <c r="G1884" s="5"/>
      <c r="H1884" s="449"/>
      <c r="I1884" s="5"/>
      <c r="J1884" s="5"/>
      <c r="K1884" s="495"/>
      <c r="L1884" s="475"/>
      <c r="M1884" s="11"/>
    </row>
    <row r="1885" spans="3:13" x14ac:dyDescent="0.3">
      <c r="C1885" s="4"/>
      <c r="D1885" s="914"/>
      <c r="E1885" s="15"/>
      <c r="F1885" s="15"/>
      <c r="G1885" s="5"/>
      <c r="H1885" s="449"/>
      <c r="I1885" s="5"/>
      <c r="J1885" s="5"/>
      <c r="K1885" s="495"/>
      <c r="L1885" s="475"/>
      <c r="M1885" s="11"/>
    </row>
    <row r="1886" spans="3:13" x14ac:dyDescent="0.3">
      <c r="C1886" s="4"/>
      <c r="D1886" s="914"/>
      <c r="E1886" s="15"/>
      <c r="F1886" s="15"/>
      <c r="G1886" s="5"/>
      <c r="H1886" s="449"/>
      <c r="I1886" s="5"/>
      <c r="J1886" s="5"/>
      <c r="K1886" s="495"/>
      <c r="L1886" s="475"/>
      <c r="M1886" s="11"/>
    </row>
    <row r="1887" spans="3:13" x14ac:dyDescent="0.3">
      <c r="C1887" s="4"/>
      <c r="D1887" s="914"/>
      <c r="E1887" s="15"/>
      <c r="F1887" s="15"/>
      <c r="G1887" s="5"/>
      <c r="H1887" s="449"/>
      <c r="I1887" s="5"/>
      <c r="J1887" s="5"/>
      <c r="K1887" s="495"/>
      <c r="L1887" s="475"/>
      <c r="M1887" s="11"/>
    </row>
    <row r="1888" spans="3:13" x14ac:dyDescent="0.3">
      <c r="C1888" s="4"/>
      <c r="D1888" s="914"/>
      <c r="E1888" s="15"/>
      <c r="F1888" s="15"/>
      <c r="G1888" s="5"/>
      <c r="H1888" s="449"/>
      <c r="I1888" s="5"/>
      <c r="J1888" s="5"/>
      <c r="K1888" s="495"/>
      <c r="L1888" s="475"/>
      <c r="M1888" s="11"/>
    </row>
    <row r="1889" spans="3:13" x14ac:dyDescent="0.3">
      <c r="C1889" s="4"/>
      <c r="D1889" s="914"/>
      <c r="E1889" s="15"/>
      <c r="F1889" s="15"/>
      <c r="G1889" s="5"/>
      <c r="H1889" s="449"/>
      <c r="I1889" s="5"/>
      <c r="J1889" s="5"/>
      <c r="K1889" s="495"/>
      <c r="L1889" s="475"/>
      <c r="M1889" s="11"/>
    </row>
    <row r="1890" spans="3:13" x14ac:dyDescent="0.3">
      <c r="C1890" s="4"/>
      <c r="D1890" s="914"/>
      <c r="E1890" s="15"/>
      <c r="F1890" s="15"/>
      <c r="G1890" s="5"/>
      <c r="H1890" s="449"/>
      <c r="I1890" s="5"/>
      <c r="J1890" s="5"/>
      <c r="K1890" s="495"/>
      <c r="L1890" s="475"/>
      <c r="M1890" s="11"/>
    </row>
    <row r="1891" spans="3:13" x14ac:dyDescent="0.3">
      <c r="C1891" s="4"/>
      <c r="D1891" s="914"/>
      <c r="E1891" s="15"/>
      <c r="F1891" s="15"/>
      <c r="G1891" s="5"/>
      <c r="H1891" s="449"/>
      <c r="I1891" s="5"/>
      <c r="J1891" s="5"/>
      <c r="K1891" s="495"/>
      <c r="L1891" s="475"/>
      <c r="M1891" s="11"/>
    </row>
    <row r="1892" spans="3:13" x14ac:dyDescent="0.3">
      <c r="C1892" s="4"/>
      <c r="D1892" s="914"/>
      <c r="E1892" s="15"/>
      <c r="F1892" s="15"/>
      <c r="G1892" s="5"/>
      <c r="H1892" s="449"/>
      <c r="I1892" s="5"/>
      <c r="J1892" s="5"/>
      <c r="K1892" s="495"/>
      <c r="L1892" s="475"/>
      <c r="M1892" s="11"/>
    </row>
    <row r="1893" spans="3:13" x14ac:dyDescent="0.3">
      <c r="C1893" s="4"/>
      <c r="D1893" s="914"/>
      <c r="E1893" s="15"/>
      <c r="F1893" s="15"/>
      <c r="G1893" s="5"/>
      <c r="H1893" s="449"/>
      <c r="I1893" s="5"/>
      <c r="J1893" s="5"/>
      <c r="K1893" s="495"/>
      <c r="L1893" s="475"/>
      <c r="M1893" s="11"/>
    </row>
    <row r="1894" spans="3:13" x14ac:dyDescent="0.3">
      <c r="C1894" s="4"/>
      <c r="D1894" s="914"/>
      <c r="E1894" s="15"/>
      <c r="F1894" s="15"/>
      <c r="G1894" s="5"/>
      <c r="H1894" s="449"/>
      <c r="I1894" s="5"/>
      <c r="J1894" s="5"/>
      <c r="K1894" s="495"/>
      <c r="L1894" s="475"/>
      <c r="M1894" s="11"/>
    </row>
    <row r="1895" spans="3:13" x14ac:dyDescent="0.3">
      <c r="C1895" s="4"/>
      <c r="D1895" s="914"/>
      <c r="E1895" s="15"/>
      <c r="F1895" s="15"/>
      <c r="G1895" s="5"/>
      <c r="H1895" s="449"/>
      <c r="I1895" s="5"/>
      <c r="J1895" s="5"/>
      <c r="K1895" s="495"/>
      <c r="L1895" s="475"/>
      <c r="M1895" s="11"/>
    </row>
    <row r="1896" spans="3:13" x14ac:dyDescent="0.3">
      <c r="C1896" s="4"/>
      <c r="D1896" s="914"/>
      <c r="E1896" s="15"/>
      <c r="F1896" s="15"/>
      <c r="G1896" s="5"/>
      <c r="H1896" s="449"/>
      <c r="I1896" s="5"/>
      <c r="J1896" s="5"/>
      <c r="K1896" s="495"/>
      <c r="L1896" s="475"/>
      <c r="M1896" s="11"/>
    </row>
    <row r="1897" spans="3:13" x14ac:dyDescent="0.3">
      <c r="C1897" s="4"/>
      <c r="D1897" s="914"/>
      <c r="E1897" s="15"/>
      <c r="F1897" s="15"/>
      <c r="G1897" s="5"/>
      <c r="H1897" s="449"/>
      <c r="I1897" s="5"/>
      <c r="J1897" s="5"/>
      <c r="K1897" s="495"/>
      <c r="L1897" s="475"/>
      <c r="M1897" s="11"/>
    </row>
    <row r="1898" spans="3:13" x14ac:dyDescent="0.3">
      <c r="C1898" s="4"/>
      <c r="D1898" s="914"/>
      <c r="E1898" s="15"/>
      <c r="F1898" s="15"/>
      <c r="G1898" s="5"/>
      <c r="H1898" s="449"/>
      <c r="I1898" s="5"/>
      <c r="J1898" s="5"/>
      <c r="K1898" s="495"/>
      <c r="L1898" s="475"/>
      <c r="M1898" s="11"/>
    </row>
    <row r="1899" spans="3:13" x14ac:dyDescent="0.3">
      <c r="C1899" s="4"/>
      <c r="D1899" s="914"/>
      <c r="E1899" s="15"/>
      <c r="F1899" s="15"/>
      <c r="G1899" s="5"/>
      <c r="H1899" s="449"/>
      <c r="I1899" s="5"/>
      <c r="J1899" s="5"/>
      <c r="K1899" s="495"/>
      <c r="L1899" s="475"/>
      <c r="M1899" s="11"/>
    </row>
    <row r="1900" spans="3:13" x14ac:dyDescent="0.3">
      <c r="C1900" s="4"/>
      <c r="D1900" s="914"/>
      <c r="E1900" s="15"/>
      <c r="F1900" s="15"/>
      <c r="G1900" s="5"/>
      <c r="H1900" s="449"/>
      <c r="I1900" s="5"/>
      <c r="J1900" s="5"/>
      <c r="K1900" s="495"/>
      <c r="L1900" s="475"/>
      <c r="M1900" s="11"/>
    </row>
    <row r="1901" spans="3:13" x14ac:dyDescent="0.3">
      <c r="C1901" s="4"/>
      <c r="D1901" s="914"/>
      <c r="E1901" s="15"/>
      <c r="F1901" s="15"/>
      <c r="G1901" s="5"/>
      <c r="H1901" s="449"/>
      <c r="I1901" s="5"/>
      <c r="J1901" s="5"/>
      <c r="K1901" s="495"/>
      <c r="L1901" s="475"/>
      <c r="M1901" s="11"/>
    </row>
    <row r="1902" spans="3:13" x14ac:dyDescent="0.3">
      <c r="C1902" s="4"/>
      <c r="D1902" s="914"/>
      <c r="E1902" s="15"/>
      <c r="F1902" s="15"/>
      <c r="G1902" s="5"/>
      <c r="H1902" s="449"/>
      <c r="I1902" s="5"/>
      <c r="J1902" s="5"/>
      <c r="K1902" s="495"/>
      <c r="L1902" s="475"/>
      <c r="M1902" s="11"/>
    </row>
    <row r="1903" spans="3:13" x14ac:dyDescent="0.3">
      <c r="C1903" s="4"/>
      <c r="D1903" s="914"/>
      <c r="E1903" s="15"/>
      <c r="F1903" s="15"/>
      <c r="G1903" s="5"/>
      <c r="H1903" s="449"/>
      <c r="I1903" s="5"/>
      <c r="J1903" s="5"/>
      <c r="K1903" s="495"/>
      <c r="L1903" s="475"/>
      <c r="M1903" s="11"/>
    </row>
    <row r="1904" spans="3:13" x14ac:dyDescent="0.3">
      <c r="C1904" s="4"/>
      <c r="D1904" s="914"/>
      <c r="E1904" s="15"/>
      <c r="F1904" s="15"/>
      <c r="G1904" s="5"/>
      <c r="H1904" s="449"/>
      <c r="I1904" s="5"/>
      <c r="J1904" s="5"/>
      <c r="K1904" s="495"/>
      <c r="L1904" s="475"/>
      <c r="M1904" s="11"/>
    </row>
    <row r="1905" spans="3:13" x14ac:dyDescent="0.3">
      <c r="C1905" s="4"/>
      <c r="D1905" s="914"/>
      <c r="E1905" s="15"/>
      <c r="F1905" s="15"/>
      <c r="G1905" s="5"/>
      <c r="H1905" s="449"/>
      <c r="I1905" s="5"/>
      <c r="J1905" s="5"/>
      <c r="K1905" s="495"/>
      <c r="L1905" s="475"/>
      <c r="M1905" s="11"/>
    </row>
    <row r="1906" spans="3:13" x14ac:dyDescent="0.3">
      <c r="C1906" s="4"/>
      <c r="D1906" s="914"/>
      <c r="E1906" s="15"/>
      <c r="F1906" s="15"/>
      <c r="G1906" s="5"/>
      <c r="H1906" s="449"/>
      <c r="I1906" s="5"/>
      <c r="J1906" s="5"/>
      <c r="K1906" s="495"/>
      <c r="L1906" s="475"/>
      <c r="M1906" s="11"/>
    </row>
    <row r="1907" spans="3:13" x14ac:dyDescent="0.3">
      <c r="C1907" s="4"/>
      <c r="D1907" s="914"/>
      <c r="E1907" s="15"/>
      <c r="F1907" s="15"/>
      <c r="G1907" s="5"/>
      <c r="H1907" s="449"/>
      <c r="I1907" s="5"/>
      <c r="J1907" s="5"/>
      <c r="K1907" s="495"/>
      <c r="L1907" s="475"/>
      <c r="M1907" s="11"/>
    </row>
    <row r="1908" spans="3:13" x14ac:dyDescent="0.3">
      <c r="C1908" s="4"/>
      <c r="D1908" s="914"/>
      <c r="E1908" s="15"/>
      <c r="F1908" s="15"/>
      <c r="G1908" s="5"/>
      <c r="H1908" s="449"/>
      <c r="I1908" s="5"/>
      <c r="J1908" s="5"/>
      <c r="K1908" s="495"/>
      <c r="L1908" s="475"/>
      <c r="M1908" s="11"/>
    </row>
    <row r="1909" spans="3:13" x14ac:dyDescent="0.3">
      <c r="C1909" s="4"/>
      <c r="D1909" s="914"/>
      <c r="E1909" s="15"/>
      <c r="F1909" s="15"/>
      <c r="G1909" s="5"/>
      <c r="H1909" s="449"/>
      <c r="I1909" s="5"/>
      <c r="J1909" s="5"/>
      <c r="K1909" s="495"/>
      <c r="L1909" s="475"/>
      <c r="M1909" s="11"/>
    </row>
    <row r="1910" spans="3:13" x14ac:dyDescent="0.3">
      <c r="C1910" s="4"/>
      <c r="D1910" s="914"/>
      <c r="E1910" s="15"/>
      <c r="F1910" s="15"/>
      <c r="G1910" s="5"/>
      <c r="H1910" s="449"/>
      <c r="I1910" s="5"/>
      <c r="J1910" s="5"/>
      <c r="K1910" s="495"/>
      <c r="L1910" s="475"/>
      <c r="M1910" s="11"/>
    </row>
    <row r="1911" spans="3:13" x14ac:dyDescent="0.3">
      <c r="C1911" s="4"/>
      <c r="D1911" s="914"/>
      <c r="E1911" s="15"/>
      <c r="F1911" s="15"/>
      <c r="G1911" s="5"/>
      <c r="H1911" s="449"/>
      <c r="I1911" s="5"/>
      <c r="J1911" s="5"/>
      <c r="K1911" s="495"/>
      <c r="L1911" s="475"/>
      <c r="M1911" s="11"/>
    </row>
    <row r="1912" spans="3:13" x14ac:dyDescent="0.3">
      <c r="C1912" s="4"/>
      <c r="D1912" s="914"/>
      <c r="E1912" s="15"/>
      <c r="F1912" s="15"/>
      <c r="G1912" s="5"/>
      <c r="H1912" s="449"/>
      <c r="I1912" s="5"/>
      <c r="J1912" s="5"/>
      <c r="K1912" s="495"/>
      <c r="L1912" s="475"/>
      <c r="M1912" s="11"/>
    </row>
    <row r="1913" spans="3:13" x14ac:dyDescent="0.3">
      <c r="C1913" s="4"/>
      <c r="D1913" s="914"/>
      <c r="E1913" s="15"/>
      <c r="F1913" s="15"/>
      <c r="G1913" s="5"/>
      <c r="H1913" s="449"/>
      <c r="I1913" s="5"/>
      <c r="J1913" s="5"/>
      <c r="K1913" s="495"/>
      <c r="L1913" s="476"/>
      <c r="M1913" s="1"/>
    </row>
  </sheetData>
  <mergeCells count="4">
    <mergeCell ref="A4:G4"/>
    <mergeCell ref="A2:G2"/>
    <mergeCell ref="A3:G3"/>
    <mergeCell ref="A1:N1"/>
  </mergeCells>
  <phoneticPr fontId="14" type="noConversion"/>
  <conditionalFormatting sqref="L1:L5 L428:L437 L482:L1048576 L449:L458 L418:L425 L440:L445 L7:L13 L18">
    <cfRule type="notContainsBlanks" dxfId="413" priority="41">
      <formula>LEN(TRIM(L1))&gt;0</formula>
    </cfRule>
  </conditionalFormatting>
  <conditionalFormatting sqref="L426:L427">
    <cfRule type="notContainsBlanks" dxfId="412" priority="29">
      <formula>LEN(TRIM(L426))&gt;0</formula>
    </cfRule>
  </conditionalFormatting>
  <conditionalFormatting sqref="L438:L439">
    <cfRule type="notContainsBlanks" dxfId="411" priority="25">
      <formula>LEN(TRIM(L438))&gt;0</formula>
    </cfRule>
  </conditionalFormatting>
  <conditionalFormatting sqref="L446:L448">
    <cfRule type="notContainsBlanks" dxfId="410" priority="21">
      <formula>LEN(TRIM(L446))&gt;0</formula>
    </cfRule>
  </conditionalFormatting>
  <conditionalFormatting sqref="L476:L481">
    <cfRule type="notContainsBlanks" dxfId="409" priority="19">
      <formula>LEN(TRIM(L476))&gt;0</formula>
    </cfRule>
  </conditionalFormatting>
  <conditionalFormatting sqref="L464:L468 L471:L475">
    <cfRule type="notContainsBlanks" dxfId="408" priority="18">
      <formula>LEN(TRIM(L464))&gt;0</formula>
    </cfRule>
  </conditionalFormatting>
  <conditionalFormatting sqref="L469:L470">
    <cfRule type="notContainsBlanks" dxfId="407" priority="17">
      <formula>LEN(TRIM(L469))&gt;0</formula>
    </cfRule>
  </conditionalFormatting>
  <conditionalFormatting sqref="L463">
    <cfRule type="notContainsBlanks" dxfId="406" priority="16">
      <formula>LEN(TRIM(L463))&gt;0</formula>
    </cfRule>
  </conditionalFormatting>
  <conditionalFormatting sqref="L461:L462">
    <cfRule type="notContainsBlanks" dxfId="405" priority="15">
      <formula>LEN(TRIM(L461))&gt;0</formula>
    </cfRule>
  </conditionalFormatting>
  <conditionalFormatting sqref="L459:L460">
    <cfRule type="notContainsBlanks" dxfId="404" priority="14">
      <formula>LEN(TRIM(L459))&gt;0</formula>
    </cfRule>
  </conditionalFormatting>
  <conditionalFormatting sqref="L42:L43 L14 L45:L58">
    <cfRule type="notContainsBlanks" dxfId="403" priority="10">
      <formula>LEN(TRIM(L14))&gt;0</formula>
    </cfRule>
  </conditionalFormatting>
  <conditionalFormatting sqref="L15:L17">
    <cfRule type="notContainsBlanks" dxfId="402" priority="9">
      <formula>LEN(TRIM(L15))&gt;0</formula>
    </cfRule>
  </conditionalFormatting>
  <conditionalFormatting sqref="L36:L41">
    <cfRule type="notContainsBlanks" dxfId="401" priority="8">
      <formula>LEN(TRIM(L36))&gt;0</formula>
    </cfRule>
  </conditionalFormatting>
  <conditionalFormatting sqref="L24:L28 L31:L35">
    <cfRule type="notContainsBlanks" dxfId="400" priority="7">
      <formula>LEN(TRIM(L24))&gt;0</formula>
    </cfRule>
  </conditionalFormatting>
  <conditionalFormatting sqref="L29:L30">
    <cfRule type="notContainsBlanks" dxfId="399" priority="6">
      <formula>LEN(TRIM(L29))&gt;0</formula>
    </cfRule>
  </conditionalFormatting>
  <conditionalFormatting sqref="L23">
    <cfRule type="notContainsBlanks" dxfId="398" priority="5">
      <formula>LEN(TRIM(L23))&gt;0</formula>
    </cfRule>
  </conditionalFormatting>
  <conditionalFormatting sqref="L21:L22">
    <cfRule type="notContainsBlanks" dxfId="397" priority="4">
      <formula>LEN(TRIM(L21))&gt;0</formula>
    </cfRule>
  </conditionalFormatting>
  <conditionalFormatting sqref="L19:L20">
    <cfRule type="notContainsBlanks" dxfId="396" priority="3">
      <formula>LEN(TRIM(L19))&gt;0</formula>
    </cfRule>
  </conditionalFormatting>
  <conditionalFormatting sqref="L59:L417">
    <cfRule type="notContainsBlanks" dxfId="395" priority="2">
      <formula>LEN(TRIM(L59))&gt;0</formula>
    </cfRule>
  </conditionalFormatting>
  <conditionalFormatting sqref="L6">
    <cfRule type="notContainsBlanks" dxfId="394" priority="1">
      <formula>LEN(TRIM(L6))&gt;0</formula>
    </cfRule>
  </conditionalFormatting>
  <dataValidations count="1">
    <dataValidation type="list" allowBlank="1" showInputMessage="1" showErrorMessage="1" sqref="B6:B43 B141:B523">
      <formula1>Ana_Inra</formula1>
    </dataValidation>
  </dataValidations>
  <printOptions horizontalCentered="1"/>
  <pageMargins left="0.19685039370078741" right="0.19685039370078741" top="0.59055118110236227" bottom="0.59055118110236227" header="0.31496062992125984" footer="0.31496062992125984"/>
  <pageSetup paperSize="9" scale="10" orientation="landscape" r:id="rId1"/>
  <headerFooter alignWithMargins="0">
    <oddHeader>&amp;L&amp;F&amp;R&amp;A</oddHeader>
    <oddFooter>&amp;L&amp;8&amp;D&amp;R&amp;8&amp;P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7"/>
  <sheetViews>
    <sheetView workbookViewId="0">
      <pane ySplit="5" topLeftCell="A6" activePane="bottomLeft" state="frozen"/>
      <selection pane="bottomLeft" activeCell="F16" sqref="F16"/>
    </sheetView>
  </sheetViews>
  <sheetFormatPr baseColWidth="10" defaultRowHeight="16.5" x14ac:dyDescent="0.3"/>
  <cols>
    <col min="1" max="1" width="12.33203125" style="278" customWidth="1"/>
    <col min="2" max="2" width="15.6640625" style="278" customWidth="1"/>
    <col min="3" max="3" width="9.5546875" style="278" customWidth="1"/>
    <col min="4" max="4" width="8.109375" style="278" customWidth="1"/>
    <col min="5" max="5" width="23.88671875" style="278" customWidth="1"/>
    <col min="6" max="6" width="36.109375" style="278" customWidth="1"/>
    <col min="7" max="12" width="11.5546875" style="278"/>
    <col min="13" max="13" width="13.33203125" style="278" customWidth="1"/>
    <col min="14" max="16384" width="11.5546875" style="278"/>
  </cols>
  <sheetData>
    <row r="1" spans="1:14" ht="19.5" x14ac:dyDescent="0.4">
      <c r="A1" s="927" t="s">
        <v>93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</row>
    <row r="2" spans="1:14" x14ac:dyDescent="0.3">
      <c r="A2" s="919" t="s">
        <v>6</v>
      </c>
      <c r="B2" s="919"/>
      <c r="C2" s="919"/>
      <c r="D2" s="919"/>
      <c r="E2" s="919"/>
      <c r="F2" s="919"/>
      <c r="G2" s="920"/>
      <c r="H2" s="29"/>
      <c r="I2" s="21"/>
      <c r="J2" s="6"/>
      <c r="K2" s="29"/>
      <c r="L2" s="6"/>
      <c r="M2" s="19"/>
      <c r="N2" s="10"/>
    </row>
    <row r="3" spans="1:14" x14ac:dyDescent="0.3">
      <c r="A3" s="925" t="s">
        <v>150</v>
      </c>
      <c r="B3" s="925"/>
      <c r="C3" s="925"/>
      <c r="D3" s="925"/>
      <c r="E3" s="925"/>
      <c r="F3" s="925"/>
      <c r="G3" s="926"/>
      <c r="H3" s="29"/>
      <c r="I3" s="21"/>
      <c r="J3" s="6"/>
      <c r="K3" s="29"/>
      <c r="L3" s="6"/>
      <c r="M3" s="19"/>
      <c r="N3" s="10"/>
    </row>
    <row r="4" spans="1:14" x14ac:dyDescent="0.3">
      <c r="A4" s="925" t="s">
        <v>30</v>
      </c>
      <c r="B4" s="925"/>
      <c r="C4" s="925"/>
      <c r="D4" s="925"/>
      <c r="E4" s="925"/>
      <c r="F4" s="925"/>
      <c r="G4" s="926"/>
      <c r="H4" s="29">
        <f>SUM(H6:H294)</f>
        <v>0</v>
      </c>
      <c r="I4" s="21"/>
      <c r="J4" s="6"/>
      <c r="K4" s="29"/>
      <c r="L4" s="6"/>
      <c r="M4" s="20"/>
      <c r="N4" s="10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298"/>
      <c r="B6" s="298"/>
      <c r="C6" s="144"/>
      <c r="D6" s="121"/>
      <c r="E6" s="99"/>
      <c r="F6" s="99"/>
      <c r="G6" s="184"/>
      <c r="H6" s="171"/>
      <c r="I6" s="100">
        <v>0</v>
      </c>
      <c r="J6" s="100">
        <f t="shared" ref="J6:J8" si="0">H6+I6</f>
        <v>0</v>
      </c>
      <c r="K6" s="127"/>
      <c r="L6" s="164"/>
      <c r="M6" s="181"/>
      <c r="N6" s="303"/>
    </row>
    <row r="7" spans="1:14" x14ac:dyDescent="0.3">
      <c r="A7" s="298"/>
      <c r="B7" s="298"/>
      <c r="C7" s="144"/>
      <c r="D7" s="121"/>
      <c r="E7" s="99"/>
      <c r="F7" s="99"/>
      <c r="G7" s="100"/>
      <c r="H7" s="171"/>
      <c r="I7" s="100">
        <v>0</v>
      </c>
      <c r="J7" s="100">
        <f t="shared" si="0"/>
        <v>0</v>
      </c>
      <c r="K7" s="127"/>
      <c r="L7" s="164"/>
      <c r="M7" s="181"/>
      <c r="N7" s="303"/>
    </row>
    <row r="8" spans="1:14" x14ac:dyDescent="0.3">
      <c r="A8" s="298"/>
      <c r="B8" s="298"/>
      <c r="C8" s="144"/>
      <c r="D8" s="117"/>
      <c r="E8" s="106"/>
      <c r="F8" s="89"/>
      <c r="G8" s="89"/>
      <c r="H8" s="171"/>
      <c r="I8" s="100">
        <v>0</v>
      </c>
      <c r="J8" s="100">
        <f t="shared" si="0"/>
        <v>0</v>
      </c>
      <c r="K8" s="123"/>
      <c r="L8" s="164"/>
      <c r="M8" s="111"/>
      <c r="N8" s="303"/>
    </row>
    <row r="9" spans="1:14" x14ac:dyDescent="0.3">
      <c r="A9" s="298"/>
      <c r="B9" s="298"/>
      <c r="C9" s="144"/>
      <c r="D9" s="204"/>
      <c r="E9" s="205"/>
      <c r="F9" s="205"/>
      <c r="G9" s="118"/>
      <c r="H9" s="171"/>
      <c r="I9" s="110">
        <f>0</f>
        <v>0</v>
      </c>
      <c r="J9" s="110">
        <f>H9+I9</f>
        <v>0</v>
      </c>
      <c r="K9" s="151"/>
      <c r="L9" s="164"/>
      <c r="M9" s="111"/>
      <c r="N9" s="304"/>
    </row>
    <row r="10" spans="1:14" x14ac:dyDescent="0.3">
      <c r="A10" s="298"/>
      <c r="B10" s="298"/>
      <c r="C10" s="144"/>
      <c r="D10" s="204"/>
      <c r="E10" s="205"/>
      <c r="F10" s="205"/>
      <c r="G10" s="118"/>
      <c r="H10" s="171"/>
      <c r="I10" s="110">
        <v>0</v>
      </c>
      <c r="J10" s="110">
        <f>H10+I10</f>
        <v>0</v>
      </c>
      <c r="K10" s="151"/>
      <c r="L10" s="164"/>
      <c r="M10" s="111"/>
      <c r="N10" s="304"/>
    </row>
    <row r="11" spans="1:14" x14ac:dyDescent="0.3">
      <c r="A11" s="298"/>
      <c r="B11" s="298"/>
      <c r="C11" s="144"/>
      <c r="D11" s="204"/>
      <c r="E11" s="205"/>
      <c r="F11" s="205"/>
      <c r="G11" s="118"/>
      <c r="H11" s="171"/>
      <c r="I11" s="110">
        <v>0</v>
      </c>
      <c r="J11" s="110">
        <f t="shared" ref="J11" si="1">H11+I11</f>
        <v>0</v>
      </c>
      <c r="K11" s="151"/>
      <c r="L11" s="164"/>
      <c r="M11" s="111"/>
      <c r="N11" s="304"/>
    </row>
    <row r="12" spans="1:14" x14ac:dyDescent="0.3">
      <c r="A12" s="298"/>
      <c r="B12" s="298"/>
      <c r="C12" s="144"/>
      <c r="D12" s="121"/>
      <c r="E12" s="122"/>
      <c r="F12" s="122"/>
      <c r="G12" s="110"/>
      <c r="H12" s="171"/>
      <c r="I12" s="110">
        <f t="shared" ref="I12" si="2">H12*0.2</f>
        <v>0</v>
      </c>
      <c r="J12" s="110">
        <f t="shared" ref="J12:J37" si="3">H12+I12</f>
        <v>0</v>
      </c>
      <c r="K12" s="116"/>
      <c r="L12" s="164"/>
      <c r="M12" s="111"/>
      <c r="N12" s="304"/>
    </row>
    <row r="13" spans="1:14" x14ac:dyDescent="0.3">
      <c r="A13" s="298"/>
      <c r="B13" s="298"/>
      <c r="C13" s="144"/>
      <c r="D13" s="121"/>
      <c r="E13" s="122"/>
      <c r="F13" s="122"/>
      <c r="G13" s="110"/>
      <c r="H13" s="171"/>
      <c r="I13" s="110">
        <v>0</v>
      </c>
      <c r="J13" s="110">
        <f t="shared" si="3"/>
        <v>0</v>
      </c>
      <c r="K13" s="116"/>
      <c r="L13" s="164"/>
      <c r="M13" s="111"/>
      <c r="N13" s="304"/>
    </row>
    <row r="14" spans="1:14" x14ac:dyDescent="0.3">
      <c r="A14" s="298"/>
      <c r="B14" s="298"/>
      <c r="C14" s="144"/>
      <c r="D14" s="121"/>
      <c r="E14" s="122"/>
      <c r="F14" s="122"/>
      <c r="G14" s="110"/>
      <c r="H14" s="171"/>
      <c r="I14" s="110">
        <v>0</v>
      </c>
      <c r="J14" s="110">
        <f t="shared" si="3"/>
        <v>0</v>
      </c>
      <c r="K14" s="116"/>
      <c r="L14" s="164"/>
      <c r="M14" s="111"/>
      <c r="N14" s="304"/>
    </row>
    <row r="15" spans="1:14" x14ac:dyDescent="0.3">
      <c r="A15" s="298"/>
      <c r="B15" s="298"/>
      <c r="C15" s="144"/>
      <c r="D15" s="121"/>
      <c r="E15" s="122"/>
      <c r="F15" s="122"/>
      <c r="G15" s="110"/>
      <c r="H15" s="171"/>
      <c r="I15" s="110">
        <v>0</v>
      </c>
      <c r="J15" s="110">
        <f t="shared" si="3"/>
        <v>0</v>
      </c>
      <c r="K15" s="116"/>
      <c r="L15" s="164"/>
      <c r="M15" s="111"/>
      <c r="N15" s="304"/>
    </row>
    <row r="16" spans="1:14" ht="20.25" customHeight="1" x14ac:dyDescent="0.3">
      <c r="A16" s="298"/>
      <c r="B16" s="298"/>
      <c r="C16" s="144"/>
      <c r="D16" s="121"/>
      <c r="E16" s="122"/>
      <c r="F16" s="122"/>
      <c r="G16" s="110"/>
      <c r="H16" s="171"/>
      <c r="I16" s="110">
        <v>0</v>
      </c>
      <c r="J16" s="110">
        <f t="shared" si="3"/>
        <v>0</v>
      </c>
      <c r="K16" s="116"/>
      <c r="L16" s="164"/>
      <c r="M16" s="111"/>
      <c r="N16" s="304"/>
    </row>
    <row r="17" spans="1:14" x14ac:dyDescent="0.3">
      <c r="A17" s="338"/>
      <c r="B17" s="298"/>
      <c r="C17" s="144"/>
      <c r="D17" s="339"/>
      <c r="E17" s="340"/>
      <c r="F17" s="340"/>
      <c r="G17" s="341"/>
      <c r="H17" s="171"/>
      <c r="I17" s="341">
        <v>0</v>
      </c>
      <c r="J17" s="341">
        <f t="shared" ref="J17" si="4">H17+I17</f>
        <v>0</v>
      </c>
      <c r="K17" s="342"/>
      <c r="L17" s="164"/>
      <c r="M17" s="343"/>
      <c r="N17" s="344"/>
    </row>
    <row r="18" spans="1:14" s="13" customFormat="1" ht="13.9" customHeight="1" x14ac:dyDescent="0.3">
      <c r="A18" s="298"/>
      <c r="B18" s="298"/>
      <c r="C18" s="144"/>
      <c r="D18" s="121"/>
      <c r="E18" s="99"/>
      <c r="F18" s="99"/>
      <c r="G18" s="100"/>
      <c r="H18" s="171"/>
      <c r="I18" s="100">
        <v>0</v>
      </c>
      <c r="J18" s="100">
        <f t="shared" si="3"/>
        <v>0</v>
      </c>
      <c r="K18" s="236"/>
      <c r="L18" s="190"/>
      <c r="M18" s="103"/>
      <c r="N18" s="309"/>
    </row>
    <row r="19" spans="1:14" x14ac:dyDescent="0.3">
      <c r="A19" s="298"/>
      <c r="B19" s="298"/>
      <c r="C19" s="144"/>
      <c r="D19" s="121"/>
      <c r="E19" s="122"/>
      <c r="F19" s="122"/>
      <c r="G19" s="110"/>
      <c r="H19" s="171"/>
      <c r="I19" s="110">
        <v>0</v>
      </c>
      <c r="J19" s="110">
        <f t="shared" si="3"/>
        <v>0</v>
      </c>
      <c r="K19" s="116"/>
      <c r="L19" s="153"/>
      <c r="M19" s="111"/>
      <c r="N19" s="304"/>
    </row>
    <row r="20" spans="1:14" x14ac:dyDescent="0.3">
      <c r="A20" s="298"/>
      <c r="B20" s="298"/>
      <c r="C20" s="144"/>
      <c r="D20" s="121"/>
      <c r="E20" s="122"/>
      <c r="F20" s="122"/>
      <c r="G20" s="110"/>
      <c r="H20" s="171"/>
      <c r="I20" s="110">
        <f>H20*0.2</f>
        <v>0</v>
      </c>
      <c r="J20" s="110">
        <f t="shared" ref="J20" si="5">H20+I20</f>
        <v>0</v>
      </c>
      <c r="K20" s="116"/>
      <c r="L20" s="153"/>
      <c r="M20" s="111"/>
      <c r="N20" s="304"/>
    </row>
    <row r="21" spans="1:14" ht="36" customHeight="1" x14ac:dyDescent="0.3">
      <c r="A21" s="298"/>
      <c r="B21" s="298"/>
      <c r="C21" s="144"/>
      <c r="D21" s="121"/>
      <c r="E21" s="122"/>
      <c r="F21" s="122"/>
      <c r="G21" s="110"/>
      <c r="H21" s="171"/>
      <c r="I21" s="110">
        <v>0</v>
      </c>
      <c r="J21" s="110">
        <f t="shared" si="3"/>
        <v>0</v>
      </c>
      <c r="K21" s="116"/>
      <c r="L21" s="153"/>
      <c r="M21" s="111"/>
      <c r="N21" s="304"/>
    </row>
    <row r="22" spans="1:14" x14ac:dyDescent="0.3">
      <c r="A22" s="298"/>
      <c r="B22" s="298"/>
      <c r="C22" s="144"/>
      <c r="D22" s="121"/>
      <c r="E22" s="122"/>
      <c r="F22" s="122"/>
      <c r="G22" s="110"/>
      <c r="H22" s="171"/>
      <c r="I22" s="110">
        <v>0</v>
      </c>
      <c r="J22" s="110">
        <f t="shared" si="3"/>
        <v>0</v>
      </c>
      <c r="K22" s="116"/>
      <c r="L22" s="153"/>
      <c r="M22" s="111"/>
      <c r="N22" s="304"/>
    </row>
    <row r="23" spans="1:14" x14ac:dyDescent="0.3">
      <c r="A23" s="298"/>
      <c r="B23" s="298"/>
      <c r="C23" s="144"/>
      <c r="D23" s="121"/>
      <c r="E23" s="122"/>
      <c r="F23" s="122"/>
      <c r="G23" s="110"/>
      <c r="H23" s="171"/>
      <c r="I23" s="110"/>
      <c r="J23" s="110">
        <f t="shared" si="3"/>
        <v>0</v>
      </c>
      <c r="K23" s="116"/>
      <c r="L23" s="153"/>
      <c r="M23" s="111"/>
      <c r="N23" s="304"/>
    </row>
    <row r="24" spans="1:14" x14ac:dyDescent="0.3">
      <c r="A24" s="298"/>
      <c r="B24" s="298"/>
      <c r="C24" s="144"/>
      <c r="D24" s="121"/>
      <c r="E24" s="122"/>
      <c r="F24" s="122"/>
      <c r="G24" s="110"/>
      <c r="H24" s="171"/>
      <c r="I24" s="110">
        <v>0</v>
      </c>
      <c r="J24" s="110">
        <f t="shared" si="3"/>
        <v>0</v>
      </c>
      <c r="K24" s="116"/>
      <c r="L24" s="153"/>
      <c r="M24" s="111"/>
      <c r="N24" s="304"/>
    </row>
    <row r="25" spans="1:14" x14ac:dyDescent="0.3">
      <c r="A25" s="298"/>
      <c r="B25" s="298"/>
      <c r="C25" s="144"/>
      <c r="D25" s="121"/>
      <c r="E25" s="122"/>
      <c r="F25" s="122"/>
      <c r="G25" s="110"/>
      <c r="H25" s="171"/>
      <c r="I25" s="110">
        <v>0</v>
      </c>
      <c r="J25" s="110">
        <f t="shared" si="3"/>
        <v>0</v>
      </c>
      <c r="K25" s="116"/>
      <c r="L25" s="153"/>
      <c r="M25" s="111"/>
      <c r="N25" s="304"/>
    </row>
    <row r="26" spans="1:14" x14ac:dyDescent="0.3">
      <c r="A26" s="298"/>
      <c r="B26" s="298"/>
      <c r="C26" s="144"/>
      <c r="D26" s="121"/>
      <c r="E26" s="122"/>
      <c r="F26" s="122"/>
      <c r="G26" s="110"/>
      <c r="H26" s="171"/>
      <c r="I26" s="110">
        <v>0</v>
      </c>
      <c r="J26" s="110">
        <f t="shared" si="3"/>
        <v>0</v>
      </c>
      <c r="K26" s="116"/>
      <c r="L26" s="153"/>
      <c r="M26" s="111"/>
      <c r="N26" s="304"/>
    </row>
    <row r="27" spans="1:14" x14ac:dyDescent="0.3">
      <c r="A27" s="298"/>
      <c r="B27" s="298"/>
      <c r="C27" s="144"/>
      <c r="D27" s="121"/>
      <c r="E27" s="122"/>
      <c r="F27" s="122"/>
      <c r="G27" s="110"/>
      <c r="H27" s="171"/>
      <c r="I27" s="110">
        <v>0</v>
      </c>
      <c r="J27" s="110">
        <f t="shared" si="3"/>
        <v>0</v>
      </c>
      <c r="K27" s="116"/>
      <c r="L27" s="153"/>
      <c r="M27" s="111"/>
      <c r="N27" s="304"/>
    </row>
    <row r="28" spans="1:14" x14ac:dyDescent="0.3">
      <c r="A28" s="298"/>
      <c r="B28" s="298"/>
      <c r="C28" s="144"/>
      <c r="D28" s="121"/>
      <c r="E28" s="122"/>
      <c r="F28" s="122"/>
      <c r="G28" s="110"/>
      <c r="H28" s="171"/>
      <c r="I28" s="110">
        <v>0</v>
      </c>
      <c r="J28" s="110">
        <f t="shared" si="3"/>
        <v>0</v>
      </c>
      <c r="K28" s="116"/>
      <c r="L28" s="153"/>
      <c r="M28" s="111"/>
      <c r="N28" s="304"/>
    </row>
    <row r="29" spans="1:14" x14ac:dyDescent="0.3">
      <c r="A29" s="298"/>
      <c r="B29" s="298"/>
      <c r="C29" s="144"/>
      <c r="D29" s="121"/>
      <c r="E29" s="122"/>
      <c r="F29" s="122"/>
      <c r="G29" s="110"/>
      <c r="H29" s="171"/>
      <c r="I29" s="110">
        <v>0</v>
      </c>
      <c r="J29" s="110">
        <f t="shared" si="3"/>
        <v>0</v>
      </c>
      <c r="K29" s="116"/>
      <c r="L29" s="153"/>
      <c r="M29" s="111"/>
      <c r="N29" s="304"/>
    </row>
    <row r="30" spans="1:14" x14ac:dyDescent="0.3">
      <c r="A30" s="298"/>
      <c r="B30" s="298"/>
      <c r="C30" s="144"/>
      <c r="D30" s="121"/>
      <c r="E30" s="122"/>
      <c r="F30" s="122"/>
      <c r="G30" s="110"/>
      <c r="H30" s="171"/>
      <c r="I30" s="110">
        <v>0</v>
      </c>
      <c r="J30" s="110">
        <f t="shared" si="3"/>
        <v>0</v>
      </c>
      <c r="K30" s="116"/>
      <c r="L30" s="153"/>
      <c r="M30" s="111"/>
      <c r="N30" s="304"/>
    </row>
    <row r="31" spans="1:14" x14ac:dyDescent="0.3">
      <c r="A31" s="298"/>
      <c r="B31" s="298"/>
      <c r="C31" s="144"/>
      <c r="D31" s="121"/>
      <c r="E31" s="122"/>
      <c r="F31" s="122"/>
      <c r="G31" s="110"/>
      <c r="H31" s="171"/>
      <c r="I31" s="110">
        <v>0</v>
      </c>
      <c r="J31" s="110">
        <f t="shared" si="3"/>
        <v>0</v>
      </c>
      <c r="K31" s="116"/>
      <c r="L31" s="153"/>
      <c r="M31" s="111"/>
      <c r="N31" s="304"/>
    </row>
    <row r="32" spans="1:14" x14ac:dyDescent="0.3">
      <c r="A32" s="298"/>
      <c r="B32" s="298"/>
      <c r="C32" s="144"/>
      <c r="D32" s="121"/>
      <c r="E32" s="122"/>
      <c r="F32" s="122"/>
      <c r="G32" s="110"/>
      <c r="H32" s="171"/>
      <c r="I32" s="110">
        <v>0</v>
      </c>
      <c r="J32" s="110">
        <f t="shared" si="3"/>
        <v>0</v>
      </c>
      <c r="K32" s="116"/>
      <c r="L32" s="153"/>
      <c r="M32" s="111"/>
      <c r="N32" s="304"/>
    </row>
    <row r="33" spans="1:14" x14ac:dyDescent="0.3">
      <c r="A33" s="298"/>
      <c r="B33" s="298"/>
      <c r="C33" s="144"/>
      <c r="D33" s="121"/>
      <c r="E33" s="122"/>
      <c r="F33" s="122"/>
      <c r="G33" s="110"/>
      <c r="H33" s="171"/>
      <c r="I33" s="110">
        <v>0</v>
      </c>
      <c r="J33" s="110">
        <f t="shared" si="3"/>
        <v>0</v>
      </c>
      <c r="K33" s="116"/>
      <c r="L33" s="153"/>
      <c r="M33" s="111"/>
      <c r="N33" s="304"/>
    </row>
    <row r="34" spans="1:14" x14ac:dyDescent="0.3">
      <c r="A34" s="298"/>
      <c r="B34" s="298"/>
      <c r="C34" s="144"/>
      <c r="D34" s="121"/>
      <c r="E34" s="122"/>
      <c r="F34" s="122"/>
      <c r="G34" s="110"/>
      <c r="H34" s="171"/>
      <c r="I34" s="110">
        <v>0</v>
      </c>
      <c r="J34" s="110">
        <f t="shared" si="3"/>
        <v>0</v>
      </c>
      <c r="K34" s="116"/>
      <c r="L34" s="153"/>
      <c r="M34" s="111"/>
      <c r="N34" s="304"/>
    </row>
    <row r="35" spans="1:14" x14ac:dyDescent="0.3">
      <c r="A35" s="298"/>
      <c r="B35" s="298"/>
      <c r="C35" s="144"/>
      <c r="D35" s="121"/>
      <c r="E35" s="122"/>
      <c r="F35" s="122"/>
      <c r="G35" s="110"/>
      <c r="H35" s="171"/>
      <c r="I35" s="110">
        <v>0</v>
      </c>
      <c r="J35" s="110">
        <f t="shared" si="3"/>
        <v>0</v>
      </c>
      <c r="K35" s="116"/>
      <c r="L35" s="153"/>
      <c r="M35" s="111"/>
      <c r="N35" s="304"/>
    </row>
    <row r="36" spans="1:14" x14ac:dyDescent="0.3">
      <c r="A36" s="298"/>
      <c r="B36" s="298"/>
      <c r="C36" s="144"/>
      <c r="D36" s="121"/>
      <c r="E36" s="122"/>
      <c r="F36" s="122"/>
      <c r="G36" s="110"/>
      <c r="H36" s="171"/>
      <c r="I36" s="110">
        <v>0</v>
      </c>
      <c r="J36" s="110">
        <f t="shared" si="3"/>
        <v>0</v>
      </c>
      <c r="K36" s="116"/>
      <c r="L36" s="153"/>
      <c r="M36" s="111"/>
      <c r="N36" s="304"/>
    </row>
    <row r="37" spans="1:14" x14ac:dyDescent="0.3">
      <c r="A37" s="301"/>
      <c r="B37" s="301"/>
      <c r="C37" s="144"/>
      <c r="D37" s="249"/>
      <c r="E37" s="276"/>
      <c r="F37" s="276"/>
      <c r="G37" s="305"/>
      <c r="H37" s="306"/>
      <c r="I37" s="305">
        <v>0</v>
      </c>
      <c r="J37" s="305">
        <f t="shared" si="3"/>
        <v>0</v>
      </c>
      <c r="K37" s="180"/>
      <c r="L37" s="307"/>
      <c r="M37" s="182"/>
      <c r="N37" s="308"/>
    </row>
  </sheetData>
  <mergeCells count="4">
    <mergeCell ref="A2:G2"/>
    <mergeCell ref="A3:G3"/>
    <mergeCell ref="A4:G4"/>
    <mergeCell ref="A1:N1"/>
  </mergeCells>
  <conditionalFormatting sqref="L1:L1048576">
    <cfRule type="notContainsBlanks" dxfId="393" priority="1">
      <formula>LEN(TRIM(L1))&gt;0</formula>
    </cfRule>
  </conditionalFormatting>
  <dataValidations count="1">
    <dataValidation type="list" allowBlank="1" showInputMessage="1" showErrorMessage="1" sqref="B6:B37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00"/>
  <sheetViews>
    <sheetView zoomScaleNormal="100" workbookViewId="0">
      <pane ySplit="5" topLeftCell="A6" activePane="bottomLeft" state="frozen"/>
      <selection pane="bottomLeft" activeCell="B6" sqref="B6:N8"/>
    </sheetView>
  </sheetViews>
  <sheetFormatPr baseColWidth="10" defaultRowHeight="16.5" x14ac:dyDescent="0.3"/>
  <cols>
    <col min="1" max="1" width="7.109375" customWidth="1"/>
    <col min="2" max="2" width="10.44140625" style="278" customWidth="1"/>
    <col min="3" max="3" width="7.109375" style="278" customWidth="1"/>
    <col min="4" max="4" width="6.6640625" customWidth="1"/>
    <col min="5" max="5" width="17.6640625" customWidth="1"/>
    <col min="6" max="6" width="30.88671875" customWidth="1"/>
    <col min="7" max="7" width="8.5546875" customWidth="1"/>
    <col min="8" max="8" width="12" customWidth="1"/>
    <col min="9" max="9" width="6.44140625" customWidth="1"/>
    <col min="10" max="10" width="7.21875" customWidth="1"/>
    <col min="11" max="11" width="19.5546875" bestFit="1" customWidth="1"/>
    <col min="12" max="12" width="8.44140625" customWidth="1"/>
    <col min="13" max="13" width="23.21875" customWidth="1"/>
    <col min="14" max="14" width="15.109375" customWidth="1"/>
  </cols>
  <sheetData>
    <row r="1" spans="1:14" s="278" customFormat="1" ht="19.5" x14ac:dyDescent="0.4">
      <c r="A1" s="923" t="s">
        <v>28</v>
      </c>
      <c r="B1" s="924"/>
      <c r="C1" s="924"/>
      <c r="D1" s="924"/>
      <c r="E1" s="924"/>
      <c r="F1" s="924"/>
      <c r="G1" s="924"/>
      <c r="H1" s="924"/>
      <c r="I1" s="924"/>
      <c r="J1" s="924"/>
      <c r="K1" s="924"/>
      <c r="L1" s="924"/>
      <c r="M1" s="924"/>
      <c r="N1" s="924"/>
    </row>
    <row r="2" spans="1:14" s="278" customFormat="1" x14ac:dyDescent="0.3">
      <c r="A2" s="919" t="s">
        <v>6</v>
      </c>
      <c r="B2" s="919"/>
      <c r="C2" s="919"/>
      <c r="D2" s="919"/>
      <c r="E2" s="919"/>
      <c r="F2" s="919"/>
      <c r="G2" s="920"/>
      <c r="H2" s="29"/>
      <c r="I2" s="17"/>
      <c r="J2" s="30"/>
      <c r="K2" s="8"/>
      <c r="L2" s="30"/>
      <c r="M2" s="18"/>
      <c r="N2" s="9"/>
    </row>
    <row r="3" spans="1:14" s="278" customFormat="1" x14ac:dyDescent="0.3">
      <c r="A3" s="925" t="s">
        <v>145</v>
      </c>
      <c r="B3" s="925"/>
      <c r="C3" s="925"/>
      <c r="D3" s="925"/>
      <c r="E3" s="925"/>
      <c r="F3" s="925"/>
      <c r="G3" s="926"/>
      <c r="H3" s="29"/>
      <c r="I3" s="21"/>
      <c r="J3" s="6"/>
      <c r="K3" s="29"/>
      <c r="L3" s="6"/>
      <c r="M3" s="19"/>
      <c r="N3" s="10"/>
    </row>
    <row r="4" spans="1:14" x14ac:dyDescent="0.3">
      <c r="A4" s="925" t="s">
        <v>143</v>
      </c>
      <c r="B4" s="925"/>
      <c r="C4" s="925"/>
      <c r="D4" s="925"/>
      <c r="E4" s="925"/>
      <c r="F4" s="925"/>
      <c r="G4" s="926"/>
      <c r="H4" s="29">
        <f>SUM(H6:H299)</f>
        <v>0</v>
      </c>
      <c r="I4" s="21"/>
      <c r="J4" s="6"/>
      <c r="K4" s="29"/>
      <c r="L4" s="6"/>
      <c r="M4" s="20"/>
      <c r="N4" s="10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298" t="str">
        <f ca="1">RIGHT(CELL("nomfichier",A1),LEN(CELL("nomfichier",A1))-FIND("]",CELL("nomfichier",A1)))</f>
        <v>RPNC</v>
      </c>
      <c r="B6" s="298"/>
      <c r="C6" s="129"/>
      <c r="D6" s="211"/>
      <c r="E6" s="213"/>
      <c r="F6" s="212"/>
      <c r="G6" s="573"/>
      <c r="H6" s="100"/>
      <c r="I6" s="100"/>
      <c r="J6" s="100"/>
      <c r="K6" s="600"/>
      <c r="L6" s="164"/>
      <c r="M6" s="130"/>
      <c r="N6" s="313"/>
    </row>
    <row r="7" spans="1:14" ht="30.75" customHeight="1" x14ac:dyDescent="0.3">
      <c r="A7" s="298" t="str">
        <f ca="1">RIGHT(CELL("nomfichier",A1),LEN(CELL("nomfichier",A1))-FIND("]",CELL("nomfichier",A1)))</f>
        <v>RPNC</v>
      </c>
      <c r="B7" s="298"/>
      <c r="C7" s="129"/>
      <c r="D7" s="98"/>
      <c r="E7" s="213"/>
      <c r="F7" s="212"/>
      <c r="G7" s="174"/>
      <c r="H7" s="100"/>
      <c r="I7" s="100"/>
      <c r="J7" s="213"/>
      <c r="K7" s="600"/>
      <c r="L7" s="98"/>
      <c r="M7" s="130"/>
      <c r="N7" s="313"/>
    </row>
    <row r="8" spans="1:14" x14ac:dyDescent="0.3">
      <c r="A8" s="298" t="str">
        <f t="shared" ref="A8:A51" ca="1" si="0">RIGHT(CELL("nomfichier",A2),LEN(CELL("nomfichier",A2))-FIND("]",CELL("nomfichier",A2)))</f>
        <v>RPNC</v>
      </c>
      <c r="B8" s="639"/>
      <c r="C8" s="651"/>
      <c r="D8" s="652"/>
      <c r="E8" s="653"/>
      <c r="F8" s="653"/>
      <c r="G8" s="654"/>
      <c r="H8" s="100"/>
      <c r="I8" s="654"/>
      <c r="J8" s="654"/>
      <c r="K8" s="116"/>
      <c r="L8" s="656"/>
      <c r="M8" s="657"/>
      <c r="N8" s="304"/>
    </row>
    <row r="9" spans="1:14" ht="18" customHeight="1" x14ac:dyDescent="0.3">
      <c r="A9" s="298" t="str">
        <f t="shared" ca="1" si="0"/>
        <v>RPNC</v>
      </c>
      <c r="B9" s="299"/>
      <c r="C9" s="129"/>
      <c r="D9" s="138"/>
      <c r="E9" s="140"/>
      <c r="F9" s="140"/>
      <c r="G9" s="141"/>
      <c r="H9" s="100"/>
      <c r="I9" s="141">
        <f t="shared" ref="I9:I13" si="1">H9*0.2</f>
        <v>0</v>
      </c>
      <c r="J9" s="141">
        <f t="shared" ref="J9:J70" si="2">H9+I9</f>
        <v>0</v>
      </c>
      <c r="K9" s="142"/>
      <c r="L9" s="168"/>
      <c r="M9" s="456"/>
      <c r="N9" s="310"/>
    </row>
    <row r="10" spans="1:14" ht="19.5" customHeight="1" x14ac:dyDescent="0.3">
      <c r="A10" s="298" t="str">
        <f t="shared" ca="1" si="0"/>
        <v>RPNC</v>
      </c>
      <c r="B10" s="298"/>
      <c r="C10" s="129"/>
      <c r="D10" s="121"/>
      <c r="E10" s="122"/>
      <c r="F10" s="122"/>
      <c r="G10" s="110"/>
      <c r="H10" s="100"/>
      <c r="I10" s="110">
        <f t="shared" si="1"/>
        <v>0</v>
      </c>
      <c r="J10" s="110">
        <f t="shared" si="2"/>
        <v>0</v>
      </c>
      <c r="K10" s="116"/>
      <c r="L10" s="102"/>
      <c r="M10" s="461"/>
      <c r="N10" s="304"/>
    </row>
    <row r="11" spans="1:14" s="278" customFormat="1" ht="19.5" customHeight="1" x14ac:dyDescent="0.3">
      <c r="A11" s="298" t="str">
        <f t="shared" ca="1" si="0"/>
        <v>RPNC</v>
      </c>
      <c r="B11" s="298"/>
      <c r="C11" s="129"/>
      <c r="D11" s="121"/>
      <c r="E11" s="122"/>
      <c r="F11" s="122"/>
      <c r="G11" s="110"/>
      <c r="H11" s="100"/>
      <c r="I11" s="110">
        <f t="shared" si="1"/>
        <v>0</v>
      </c>
      <c r="J11" s="110">
        <f t="shared" si="2"/>
        <v>0</v>
      </c>
      <c r="K11" s="116"/>
      <c r="L11" s="102"/>
      <c r="M11" s="461"/>
      <c r="N11" s="304"/>
    </row>
    <row r="12" spans="1:14" x14ac:dyDescent="0.3">
      <c r="A12" s="298" t="str">
        <f t="shared" ca="1" si="0"/>
        <v>RPNC</v>
      </c>
      <c r="B12" s="298"/>
      <c r="C12" s="129"/>
      <c r="D12" s="121"/>
      <c r="E12" s="122"/>
      <c r="F12" s="122"/>
      <c r="G12" s="110"/>
      <c r="H12" s="100"/>
      <c r="I12" s="110">
        <f t="shared" si="1"/>
        <v>0</v>
      </c>
      <c r="J12" s="110">
        <f t="shared" si="2"/>
        <v>0</v>
      </c>
      <c r="K12" s="116"/>
      <c r="L12" s="102"/>
      <c r="M12" s="206"/>
      <c r="N12" s="580"/>
    </row>
    <row r="13" spans="1:14" x14ac:dyDescent="0.3">
      <c r="A13" s="298" t="str">
        <f t="shared" ca="1" si="0"/>
        <v>RPNC</v>
      </c>
      <c r="B13" s="298"/>
      <c r="C13" s="129"/>
      <c r="D13" s="121"/>
      <c r="E13" s="122"/>
      <c r="F13" s="122"/>
      <c r="G13" s="110"/>
      <c r="H13" s="100"/>
      <c r="I13" s="110">
        <f t="shared" si="1"/>
        <v>0</v>
      </c>
      <c r="J13" s="110">
        <f t="shared" si="2"/>
        <v>0</v>
      </c>
      <c r="K13" s="116"/>
      <c r="L13" s="102"/>
      <c r="M13" s="206"/>
      <c r="N13" s="304"/>
    </row>
    <row r="14" spans="1:14" s="278" customFormat="1" x14ac:dyDescent="0.3">
      <c r="A14" s="298" t="str">
        <f t="shared" ca="1" si="0"/>
        <v>RPNC</v>
      </c>
      <c r="B14" s="298"/>
      <c r="C14" s="129"/>
      <c r="D14" s="121"/>
      <c r="E14" s="122"/>
      <c r="F14" s="122"/>
      <c r="G14" s="110"/>
      <c r="H14" s="100"/>
      <c r="I14" s="110">
        <v>0</v>
      </c>
      <c r="J14" s="110">
        <f t="shared" si="2"/>
        <v>0</v>
      </c>
      <c r="K14" s="116"/>
      <c r="L14" s="102"/>
      <c r="M14" s="206"/>
      <c r="N14" s="308"/>
    </row>
    <row r="15" spans="1:14" s="278" customFormat="1" x14ac:dyDescent="0.3">
      <c r="A15" s="298" t="str">
        <f ca="1">RIGHT(CELL("nomfichier",A9),LEN(CELL("nomfichier",A9))-FIND("]",CELL("nomfichier",A9)))</f>
        <v>RPNC</v>
      </c>
      <c r="B15" s="298"/>
      <c r="C15" s="129"/>
      <c r="D15" s="121"/>
      <c r="E15" s="122"/>
      <c r="F15" s="122"/>
      <c r="G15" s="110"/>
      <c r="H15" s="100"/>
      <c r="I15" s="110">
        <v>0</v>
      </c>
      <c r="J15" s="110">
        <f t="shared" si="2"/>
        <v>0</v>
      </c>
      <c r="K15" s="116"/>
      <c r="L15" s="102"/>
      <c r="M15" s="206"/>
      <c r="N15" s="308"/>
    </row>
    <row r="16" spans="1:14" s="278" customFormat="1" x14ac:dyDescent="0.3">
      <c r="A16" s="298" t="str">
        <f t="shared" ca="1" si="0"/>
        <v>RPNC</v>
      </c>
      <c r="B16" s="298"/>
      <c r="C16" s="129"/>
      <c r="D16" s="121"/>
      <c r="E16" s="122"/>
      <c r="F16" s="122"/>
      <c r="G16" s="110"/>
      <c r="H16" s="100"/>
      <c r="I16" s="110">
        <v>0</v>
      </c>
      <c r="J16" s="110">
        <f t="shared" si="2"/>
        <v>0</v>
      </c>
      <c r="K16" s="180"/>
      <c r="L16" s="550"/>
      <c r="M16" s="206"/>
      <c r="N16" s="308"/>
    </row>
    <row r="17" spans="1:14" x14ac:dyDescent="0.3">
      <c r="A17" s="298" t="str">
        <f t="shared" ca="1" si="0"/>
        <v>RPNC</v>
      </c>
      <c r="B17" s="298"/>
      <c r="C17" s="129"/>
      <c r="D17" s="121"/>
      <c r="E17" s="122"/>
      <c r="F17" s="576"/>
      <c r="G17" s="110"/>
      <c r="H17" s="100"/>
      <c r="I17" s="110">
        <f t="shared" ref="I17:I29" si="3">H17*0.2</f>
        <v>0</v>
      </c>
      <c r="J17" s="110">
        <f t="shared" si="2"/>
        <v>0</v>
      </c>
      <c r="K17" s="116"/>
      <c r="L17" s="102"/>
      <c r="M17" s="461"/>
      <c r="N17" s="304"/>
    </row>
    <row r="18" spans="1:14" s="278" customFormat="1" x14ac:dyDescent="0.3">
      <c r="A18" s="298" t="str">
        <f t="shared" ca="1" si="0"/>
        <v>RPNC</v>
      </c>
      <c r="B18" s="298"/>
      <c r="C18" s="129"/>
      <c r="D18" s="121"/>
      <c r="E18" s="122"/>
      <c r="F18" s="140"/>
      <c r="G18" s="110"/>
      <c r="H18" s="100"/>
      <c r="I18" s="110">
        <f t="shared" si="3"/>
        <v>0</v>
      </c>
      <c r="J18" s="110">
        <f t="shared" si="2"/>
        <v>0</v>
      </c>
      <c r="K18" s="116"/>
      <c r="L18" s="102"/>
      <c r="M18" s="111"/>
      <c r="N18" s="304"/>
    </row>
    <row r="19" spans="1:14" ht="18.75" customHeight="1" x14ac:dyDescent="0.3">
      <c r="A19" s="298" t="str">
        <f t="shared" ca="1" si="0"/>
        <v>RPNC</v>
      </c>
      <c r="B19" s="298"/>
      <c r="C19" s="129"/>
      <c r="D19" s="121"/>
      <c r="E19" s="122"/>
      <c r="F19" s="122"/>
      <c r="G19" s="110"/>
      <c r="H19" s="100"/>
      <c r="I19" s="110">
        <f t="shared" si="3"/>
        <v>0</v>
      </c>
      <c r="J19" s="110">
        <f t="shared" si="2"/>
        <v>0</v>
      </c>
      <c r="K19" s="116"/>
      <c r="L19" s="102"/>
      <c r="M19" s="111"/>
      <c r="N19" s="304"/>
    </row>
    <row r="20" spans="1:14" s="278" customFormat="1" ht="18.75" customHeight="1" x14ac:dyDescent="0.3">
      <c r="A20" s="298" t="str">
        <f t="shared" ca="1" si="0"/>
        <v>RPNC</v>
      </c>
      <c r="B20" s="298"/>
      <c r="C20" s="129"/>
      <c r="D20" s="121"/>
      <c r="E20" s="122"/>
      <c r="F20" s="122"/>
      <c r="G20" s="155"/>
      <c r="H20" s="100"/>
      <c r="I20" s="110">
        <f t="shared" si="3"/>
        <v>0</v>
      </c>
      <c r="J20" s="110">
        <f t="shared" si="2"/>
        <v>0</v>
      </c>
      <c r="K20" s="151"/>
      <c r="L20" s="102"/>
      <c r="M20" s="111"/>
      <c r="N20" s="308"/>
    </row>
    <row r="21" spans="1:14" x14ac:dyDescent="0.3">
      <c r="A21" s="298" t="str">
        <f t="shared" ca="1" si="0"/>
        <v>RPNC</v>
      </c>
      <c r="B21" s="298"/>
      <c r="C21" s="129"/>
      <c r="D21" s="121"/>
      <c r="E21" s="122"/>
      <c r="F21" s="122"/>
      <c r="G21" s="110"/>
      <c r="H21" s="100"/>
      <c r="I21" s="110">
        <f t="shared" si="3"/>
        <v>0</v>
      </c>
      <c r="J21" s="110">
        <f t="shared" si="2"/>
        <v>0</v>
      </c>
      <c r="K21" s="116"/>
      <c r="L21" s="102"/>
      <c r="M21" s="111"/>
      <c r="N21" s="311"/>
    </row>
    <row r="22" spans="1:14" s="278" customFormat="1" x14ac:dyDescent="0.3">
      <c r="A22" s="298" t="str">
        <f t="shared" ca="1" si="0"/>
        <v>RPNC</v>
      </c>
      <c r="B22" s="298"/>
      <c r="C22" s="129"/>
      <c r="D22" s="121"/>
      <c r="E22" s="122"/>
      <c r="F22" s="140"/>
      <c r="G22" s="110"/>
      <c r="H22" s="100"/>
      <c r="I22" s="110">
        <f t="shared" si="3"/>
        <v>0</v>
      </c>
      <c r="J22" s="110">
        <f t="shared" si="2"/>
        <v>0</v>
      </c>
      <c r="K22" s="116"/>
      <c r="L22" s="102"/>
      <c r="M22" s="111"/>
      <c r="N22" s="312"/>
    </row>
    <row r="23" spans="1:14" ht="22.5" customHeight="1" x14ac:dyDescent="0.3">
      <c r="A23" s="298" t="str">
        <f t="shared" ca="1" si="0"/>
        <v>RPNC</v>
      </c>
      <c r="B23" s="298"/>
      <c r="C23" s="129"/>
      <c r="D23" s="121"/>
      <c r="E23" s="122"/>
      <c r="F23" s="122"/>
      <c r="G23" s="110"/>
      <c r="H23" s="100"/>
      <c r="I23" s="110">
        <f t="shared" si="3"/>
        <v>0</v>
      </c>
      <c r="J23" s="110">
        <f t="shared" si="2"/>
        <v>0</v>
      </c>
      <c r="K23" s="116"/>
      <c r="L23" s="102"/>
      <c r="M23" s="111"/>
      <c r="N23" s="312"/>
    </row>
    <row r="24" spans="1:14" x14ac:dyDescent="0.3">
      <c r="A24" s="298" t="str">
        <f t="shared" ca="1" si="0"/>
        <v>RPNC</v>
      </c>
      <c r="B24" s="298"/>
      <c r="C24" s="129"/>
      <c r="D24" s="121"/>
      <c r="E24" s="122"/>
      <c r="F24" s="122"/>
      <c r="G24" s="110"/>
      <c r="H24" s="100"/>
      <c r="I24" s="110">
        <f t="shared" si="3"/>
        <v>0</v>
      </c>
      <c r="J24" s="110">
        <f t="shared" si="2"/>
        <v>0</v>
      </c>
      <c r="K24" s="116"/>
      <c r="L24" s="102"/>
      <c r="M24" s="111"/>
      <c r="N24" s="312"/>
    </row>
    <row r="25" spans="1:14" x14ac:dyDescent="0.3">
      <c r="A25" s="298" t="str">
        <f t="shared" ca="1" si="0"/>
        <v>RPNC</v>
      </c>
      <c r="B25" s="298"/>
      <c r="C25" s="129"/>
      <c r="D25" s="138"/>
      <c r="E25" s="140"/>
      <c r="F25" s="140"/>
      <c r="G25" s="141"/>
      <c r="H25" s="100"/>
      <c r="I25" s="110">
        <f t="shared" si="3"/>
        <v>0</v>
      </c>
      <c r="J25" s="110">
        <f t="shared" si="2"/>
        <v>0</v>
      </c>
      <c r="K25" s="142"/>
      <c r="L25" s="102"/>
      <c r="M25" s="111"/>
      <c r="N25" s="460"/>
    </row>
    <row r="26" spans="1:14" s="278" customFormat="1" ht="25.5" customHeight="1" x14ac:dyDescent="0.3">
      <c r="A26" s="298" t="str">
        <f t="shared" ca="1" si="0"/>
        <v>RPNC</v>
      </c>
      <c r="B26" s="298"/>
      <c r="C26" s="129"/>
      <c r="D26" s="121"/>
      <c r="E26" s="122"/>
      <c r="F26" s="122"/>
      <c r="G26" s="110"/>
      <c r="H26" s="100"/>
      <c r="I26" s="110">
        <f t="shared" si="3"/>
        <v>0</v>
      </c>
      <c r="J26" s="110">
        <f t="shared" si="2"/>
        <v>0</v>
      </c>
      <c r="K26" s="116"/>
      <c r="L26" s="102"/>
      <c r="M26" s="111"/>
      <c r="N26" s="575"/>
    </row>
    <row r="27" spans="1:14" s="278" customFormat="1" x14ac:dyDescent="0.3">
      <c r="A27" s="298" t="str">
        <f t="shared" ca="1" si="0"/>
        <v>RPNC</v>
      </c>
      <c r="B27" s="298"/>
      <c r="C27" s="129"/>
      <c r="D27" s="121"/>
      <c r="E27" s="122"/>
      <c r="F27" s="122"/>
      <c r="G27" s="110"/>
      <c r="H27" s="100"/>
      <c r="I27" s="100">
        <f t="shared" si="3"/>
        <v>0</v>
      </c>
      <c r="J27" s="100">
        <f t="shared" si="2"/>
        <v>0</v>
      </c>
      <c r="K27" s="116"/>
      <c r="L27" s="102"/>
      <c r="M27" s="111"/>
      <c r="N27" s="304"/>
    </row>
    <row r="28" spans="1:14" x14ac:dyDescent="0.3">
      <c r="A28" s="298" t="str">
        <f t="shared" ca="1" si="0"/>
        <v>RPNC</v>
      </c>
      <c r="B28" s="298"/>
      <c r="C28" s="129"/>
      <c r="D28" s="121"/>
      <c r="E28" s="207"/>
      <c r="F28" s="140"/>
      <c r="G28" s="110"/>
      <c r="H28" s="100"/>
      <c r="I28" s="100">
        <f t="shared" si="3"/>
        <v>0</v>
      </c>
      <c r="J28" s="100">
        <f t="shared" si="2"/>
        <v>0</v>
      </c>
      <c r="K28" s="151"/>
      <c r="L28" s="102"/>
      <c r="M28" s="111"/>
      <c r="N28" s="312"/>
    </row>
    <row r="29" spans="1:14" x14ac:dyDescent="0.3">
      <c r="A29" s="298" t="str">
        <f t="shared" ca="1" si="0"/>
        <v>RPNC</v>
      </c>
      <c r="B29" s="298"/>
      <c r="C29" s="129"/>
      <c r="D29" s="121"/>
      <c r="E29" s="207"/>
      <c r="F29" s="122"/>
      <c r="G29" s="110"/>
      <c r="H29" s="100"/>
      <c r="I29" s="100">
        <f t="shared" si="3"/>
        <v>0</v>
      </c>
      <c r="J29" s="100">
        <f t="shared" si="2"/>
        <v>0</v>
      </c>
      <c r="K29" s="151"/>
      <c r="L29" s="102"/>
      <c r="M29" s="111"/>
      <c r="N29" s="304"/>
    </row>
    <row r="30" spans="1:14" s="278" customFormat="1" x14ac:dyDescent="0.3">
      <c r="A30" s="298" t="str">
        <f t="shared" ca="1" si="0"/>
        <v>RPNC</v>
      </c>
      <c r="B30" s="298"/>
      <c r="C30" s="129"/>
      <c r="D30" s="121"/>
      <c r="E30" s="122"/>
      <c r="F30" s="122"/>
      <c r="G30" s="110"/>
      <c r="H30" s="100"/>
      <c r="I30" s="100">
        <v>0</v>
      </c>
      <c r="J30" s="100">
        <f t="shared" si="2"/>
        <v>0</v>
      </c>
      <c r="K30" s="116"/>
      <c r="L30" s="102"/>
      <c r="M30" s="111"/>
      <c r="N30" s="304"/>
    </row>
    <row r="31" spans="1:14" x14ac:dyDescent="0.3">
      <c r="A31" s="298" t="str">
        <f t="shared" ca="1" si="0"/>
        <v>RPNC</v>
      </c>
      <c r="B31" s="298"/>
      <c r="C31" s="129"/>
      <c r="D31" s="121"/>
      <c r="E31" s="122"/>
      <c r="F31" s="122"/>
      <c r="G31" s="110"/>
      <c r="H31" s="100"/>
      <c r="I31" s="100">
        <v>0</v>
      </c>
      <c r="J31" s="100">
        <f t="shared" si="2"/>
        <v>0</v>
      </c>
      <c r="K31" s="116"/>
      <c r="L31" s="153"/>
      <c r="M31" s="208"/>
      <c r="N31" s="304"/>
    </row>
    <row r="32" spans="1:14" x14ac:dyDescent="0.3">
      <c r="A32" s="298" t="str">
        <f t="shared" ca="1" si="0"/>
        <v>RPNC</v>
      </c>
      <c r="B32" s="298"/>
      <c r="C32" s="129"/>
      <c r="D32" s="121"/>
      <c r="E32" s="122"/>
      <c r="F32" s="122"/>
      <c r="G32" s="110"/>
      <c r="H32" s="100"/>
      <c r="I32" s="100">
        <v>0</v>
      </c>
      <c r="J32" s="100">
        <f t="shared" si="2"/>
        <v>0</v>
      </c>
      <c r="K32" s="116"/>
      <c r="L32" s="102"/>
      <c r="M32" s="208"/>
      <c r="N32" s="304"/>
    </row>
    <row r="33" spans="1:14" ht="22.5" customHeight="1" x14ac:dyDescent="0.3">
      <c r="A33" s="298" t="str">
        <f ca="1">RIGHT(CELL("nomfichier",A27),LEN(CELL("nomfichier",A27))-FIND("]",CELL("nomfichier",A27)))</f>
        <v>RPNC</v>
      </c>
      <c r="B33" s="298" t="s">
        <v>75</v>
      </c>
      <c r="C33" s="129"/>
      <c r="D33" s="121"/>
      <c r="E33" s="122"/>
      <c r="F33" s="122"/>
      <c r="G33" s="110"/>
      <c r="H33" s="100"/>
      <c r="I33" s="100">
        <f t="shared" ref="I33:I38" si="4">H33*0.2</f>
        <v>0</v>
      </c>
      <c r="J33" s="100">
        <f t="shared" si="2"/>
        <v>0</v>
      </c>
      <c r="K33" s="116"/>
      <c r="L33" s="102"/>
      <c r="M33" s="208"/>
      <c r="N33" s="304"/>
    </row>
    <row r="34" spans="1:14" ht="18.75" customHeight="1" x14ac:dyDescent="0.3">
      <c r="A34" s="298" t="str">
        <f t="shared" ca="1" si="0"/>
        <v>RPNC</v>
      </c>
      <c r="B34" s="298"/>
      <c r="C34" s="129"/>
      <c r="D34" s="98"/>
      <c r="E34" s="99"/>
      <c r="F34" s="99"/>
      <c r="G34" s="100"/>
      <c r="H34" s="100"/>
      <c r="I34" s="100">
        <f t="shared" si="4"/>
        <v>0</v>
      </c>
      <c r="J34" s="100">
        <f t="shared" si="2"/>
        <v>0</v>
      </c>
      <c r="K34" s="127"/>
      <c r="L34" s="102"/>
      <c r="M34" s="103"/>
      <c r="N34" s="313"/>
    </row>
    <row r="35" spans="1:14" x14ac:dyDescent="0.3">
      <c r="A35" s="298" t="str">
        <f t="shared" ca="1" si="0"/>
        <v>RPNC</v>
      </c>
      <c r="B35" s="298"/>
      <c r="C35" s="129"/>
      <c r="D35" s="98"/>
      <c r="E35" s="99"/>
      <c r="F35" s="99"/>
      <c r="G35" s="100"/>
      <c r="H35" s="100"/>
      <c r="I35" s="100">
        <f t="shared" si="4"/>
        <v>0</v>
      </c>
      <c r="J35" s="100">
        <f t="shared" si="2"/>
        <v>0</v>
      </c>
      <c r="K35" s="127"/>
      <c r="L35" s="102"/>
      <c r="M35" s="103"/>
      <c r="N35" s="313"/>
    </row>
    <row r="36" spans="1:14" x14ac:dyDescent="0.3">
      <c r="A36" s="298" t="str">
        <f t="shared" ca="1" si="0"/>
        <v>RPNC</v>
      </c>
      <c r="B36" s="298"/>
      <c r="C36" s="129"/>
      <c r="D36" s="98"/>
      <c r="E36" s="99"/>
      <c r="F36" s="99"/>
      <c r="G36" s="100"/>
      <c r="H36" s="100"/>
      <c r="I36" s="100">
        <f t="shared" si="4"/>
        <v>0</v>
      </c>
      <c r="J36" s="100">
        <f t="shared" si="2"/>
        <v>0</v>
      </c>
      <c r="K36" s="127"/>
      <c r="L36" s="102"/>
      <c r="M36" s="208"/>
      <c r="N36" s="313"/>
    </row>
    <row r="37" spans="1:14" x14ac:dyDescent="0.3">
      <c r="A37" s="298" t="str">
        <f t="shared" ca="1" si="0"/>
        <v>RPNC</v>
      </c>
      <c r="B37" s="298"/>
      <c r="C37" s="129"/>
      <c r="D37" s="98"/>
      <c r="E37" s="99"/>
      <c r="F37" s="99"/>
      <c r="G37" s="100"/>
      <c r="H37" s="100"/>
      <c r="I37" s="100">
        <f t="shared" si="4"/>
        <v>0</v>
      </c>
      <c r="J37" s="100">
        <f t="shared" si="2"/>
        <v>0</v>
      </c>
      <c r="K37" s="127"/>
      <c r="L37" s="102"/>
      <c r="M37" s="103"/>
      <c r="N37" s="313"/>
    </row>
    <row r="38" spans="1:14" x14ac:dyDescent="0.3">
      <c r="A38" s="298" t="str">
        <f t="shared" ca="1" si="0"/>
        <v>RPNC</v>
      </c>
      <c r="B38" s="298"/>
      <c r="C38" s="129"/>
      <c r="D38" s="98"/>
      <c r="E38" s="99"/>
      <c r="F38" s="99"/>
      <c r="G38" s="100"/>
      <c r="H38" s="100"/>
      <c r="I38" s="100">
        <f t="shared" si="4"/>
        <v>0</v>
      </c>
      <c r="J38" s="100">
        <f t="shared" si="2"/>
        <v>0</v>
      </c>
      <c r="K38" s="127"/>
      <c r="L38" s="102"/>
      <c r="M38" s="103"/>
      <c r="N38" s="313"/>
    </row>
    <row r="39" spans="1:14" s="278" customFormat="1" x14ac:dyDescent="0.3">
      <c r="A39" s="298" t="str">
        <f t="shared" ca="1" si="0"/>
        <v>RPNC</v>
      </c>
      <c r="B39" s="298"/>
      <c r="C39" s="129"/>
      <c r="D39" s="98"/>
      <c r="E39" s="99"/>
      <c r="F39" s="99"/>
      <c r="G39" s="100"/>
      <c r="H39" s="100"/>
      <c r="I39" s="100">
        <v>0</v>
      </c>
      <c r="J39" s="100">
        <f t="shared" si="2"/>
        <v>0</v>
      </c>
      <c r="K39" s="127"/>
      <c r="L39" s="164"/>
      <c r="M39" s="130"/>
      <c r="N39" s="313"/>
    </row>
    <row r="40" spans="1:14" s="278" customFormat="1" x14ac:dyDescent="0.3">
      <c r="A40" s="298" t="str">
        <f t="shared" ca="1" si="0"/>
        <v>RPNC</v>
      </c>
      <c r="B40" s="298"/>
      <c r="C40" s="129"/>
      <c r="D40" s="98"/>
      <c r="E40" s="99"/>
      <c r="F40" s="99"/>
      <c r="G40" s="100"/>
      <c r="H40" s="100"/>
      <c r="I40" s="100">
        <f>H40*0.2</f>
        <v>0</v>
      </c>
      <c r="J40" s="100">
        <f t="shared" si="2"/>
        <v>0</v>
      </c>
      <c r="K40" s="236"/>
      <c r="L40" s="164"/>
      <c r="M40" s="130"/>
      <c r="N40" s="384"/>
    </row>
    <row r="41" spans="1:14" x14ac:dyDescent="0.3">
      <c r="A41" s="298" t="str">
        <f t="shared" ca="1" si="0"/>
        <v>RPNC</v>
      </c>
      <c r="B41" s="298"/>
      <c r="C41" s="129"/>
      <c r="D41" s="98"/>
      <c r="E41" s="99"/>
      <c r="F41" s="99"/>
      <c r="G41" s="174"/>
      <c r="H41" s="100"/>
      <c r="I41" s="100">
        <f>H41*0.2</f>
        <v>0</v>
      </c>
      <c r="J41" s="100">
        <f t="shared" si="2"/>
        <v>0</v>
      </c>
      <c r="K41" s="127"/>
      <c r="L41" s="164"/>
      <c r="M41" s="130"/>
      <c r="N41" s="314"/>
    </row>
    <row r="42" spans="1:14" x14ac:dyDescent="0.3">
      <c r="A42" s="298" t="str">
        <f t="shared" ca="1" si="0"/>
        <v>RPNC</v>
      </c>
      <c r="B42" s="298"/>
      <c r="C42" s="129"/>
      <c r="D42" s="98"/>
      <c r="E42" s="99"/>
      <c r="F42" s="99"/>
      <c r="G42" s="100"/>
      <c r="H42" s="100"/>
      <c r="I42" s="100">
        <f>H42*0.2</f>
        <v>0</v>
      </c>
      <c r="J42" s="100">
        <f t="shared" si="2"/>
        <v>0</v>
      </c>
      <c r="K42" s="127"/>
      <c r="L42" s="577"/>
      <c r="M42" s="130"/>
      <c r="N42" s="314"/>
    </row>
    <row r="43" spans="1:14" x14ac:dyDescent="0.3">
      <c r="A43" s="298" t="str">
        <f t="shared" ca="1" si="0"/>
        <v>RPNC</v>
      </c>
      <c r="B43" s="298"/>
      <c r="C43" s="129"/>
      <c r="D43" s="98"/>
      <c r="E43" s="99"/>
      <c r="F43" s="99"/>
      <c r="G43" s="174"/>
      <c r="H43" s="100"/>
      <c r="I43" s="100">
        <f>H43*0.2</f>
        <v>0</v>
      </c>
      <c r="J43" s="100">
        <f t="shared" si="2"/>
        <v>0</v>
      </c>
      <c r="K43" s="127"/>
      <c r="L43" s="164"/>
      <c r="M43" s="130"/>
      <c r="N43" s="314"/>
    </row>
    <row r="44" spans="1:14" x14ac:dyDescent="0.3">
      <c r="A44" s="298" t="str">
        <f t="shared" ca="1" si="0"/>
        <v>RPNC</v>
      </c>
      <c r="B44" s="298"/>
      <c r="C44" s="129"/>
      <c r="D44" s="211"/>
      <c r="E44" s="212"/>
      <c r="F44" s="212"/>
      <c r="G44" s="213"/>
      <c r="H44" s="100"/>
      <c r="I44" s="100">
        <v>0</v>
      </c>
      <c r="J44" s="100">
        <f t="shared" si="2"/>
        <v>0</v>
      </c>
      <c r="K44" s="127"/>
      <c r="L44" s="164"/>
      <c r="M44" s="130"/>
      <c r="N44" s="314"/>
    </row>
    <row r="45" spans="1:14" s="278" customFormat="1" x14ac:dyDescent="0.3">
      <c r="A45" s="298" t="str">
        <f t="shared" ca="1" si="0"/>
        <v>RPNC</v>
      </c>
      <c r="B45" s="298"/>
      <c r="C45" s="129"/>
      <c r="D45" s="211"/>
      <c r="E45" s="213"/>
      <c r="F45" s="212"/>
      <c r="G45" s="213"/>
      <c r="H45" s="100"/>
      <c r="I45" s="100">
        <v>0</v>
      </c>
      <c r="J45" s="100">
        <f t="shared" si="2"/>
        <v>0</v>
      </c>
      <c r="K45" s="127"/>
      <c r="L45" s="164"/>
      <c r="M45" s="130"/>
      <c r="N45" s="515"/>
    </row>
    <row r="46" spans="1:14" x14ac:dyDescent="0.3">
      <c r="A46" s="298" t="str">
        <f t="shared" ca="1" si="0"/>
        <v>RPNC</v>
      </c>
      <c r="B46" s="298"/>
      <c r="C46" s="129"/>
      <c r="D46" s="211"/>
      <c r="E46" s="213"/>
      <c r="F46" s="213"/>
      <c r="G46" s="213"/>
      <c r="H46" s="100"/>
      <c r="I46" s="100">
        <f>H46*0.2</f>
        <v>0</v>
      </c>
      <c r="J46" s="100">
        <f t="shared" si="2"/>
        <v>0</v>
      </c>
      <c r="K46" s="127"/>
      <c r="L46" s="164"/>
      <c r="M46" s="130"/>
      <c r="N46" s="313"/>
    </row>
    <row r="47" spans="1:14" x14ac:dyDescent="0.3">
      <c r="A47" s="298" t="str">
        <f t="shared" ca="1" si="0"/>
        <v>RPNC</v>
      </c>
      <c r="B47" s="298"/>
      <c r="C47" s="129"/>
      <c r="D47" s="211"/>
      <c r="E47" s="213"/>
      <c r="F47" s="212"/>
      <c r="G47" s="213"/>
      <c r="H47" s="100"/>
      <c r="I47" s="100">
        <f>H47*0.2</f>
        <v>0</v>
      </c>
      <c r="J47" s="100">
        <f t="shared" si="2"/>
        <v>0</v>
      </c>
      <c r="K47" s="127"/>
      <c r="L47" s="164"/>
      <c r="M47" s="130"/>
      <c r="N47" s="313"/>
    </row>
    <row r="48" spans="1:14" s="278" customFormat="1" x14ac:dyDescent="0.3">
      <c r="A48" s="298" t="str">
        <f t="shared" ca="1" si="0"/>
        <v>RPNC</v>
      </c>
      <c r="B48" s="298"/>
      <c r="C48" s="129"/>
      <c r="D48" s="211"/>
      <c r="E48" s="213"/>
      <c r="F48" s="212"/>
      <c r="G48" s="213"/>
      <c r="H48" s="100"/>
      <c r="I48" s="100">
        <f>H48*0.2</f>
        <v>0</v>
      </c>
      <c r="J48" s="100">
        <f t="shared" si="2"/>
        <v>0</v>
      </c>
      <c r="K48" s="266"/>
      <c r="L48" s="578"/>
      <c r="M48" s="130"/>
      <c r="N48" s="384"/>
    </row>
    <row r="49" spans="1:14" x14ac:dyDescent="0.3">
      <c r="A49" s="298" t="str">
        <f t="shared" ca="1" si="0"/>
        <v>RPNC</v>
      </c>
      <c r="B49" s="298"/>
      <c r="C49" s="129"/>
      <c r="D49" s="211"/>
      <c r="E49" s="213"/>
      <c r="F49" s="212"/>
      <c r="G49" s="213"/>
      <c r="H49" s="100"/>
      <c r="I49" s="100">
        <f t="shared" ref="I49:I68" si="5">H49*0.2</f>
        <v>0</v>
      </c>
      <c r="J49" s="100">
        <f t="shared" si="2"/>
        <v>0</v>
      </c>
      <c r="K49" s="127"/>
      <c r="L49" s="164"/>
      <c r="M49" s="130"/>
      <c r="N49" s="313"/>
    </row>
    <row r="50" spans="1:14" x14ac:dyDescent="0.3">
      <c r="A50" s="298" t="str">
        <f t="shared" ca="1" si="0"/>
        <v>RPNC</v>
      </c>
      <c r="B50" s="298"/>
      <c r="C50" s="129"/>
      <c r="D50" s="211"/>
      <c r="E50" s="213"/>
      <c r="F50" s="212"/>
      <c r="G50" s="213"/>
      <c r="H50" s="100"/>
      <c r="I50" s="100">
        <f t="shared" si="5"/>
        <v>0</v>
      </c>
      <c r="J50" s="100">
        <f t="shared" si="2"/>
        <v>0</v>
      </c>
      <c r="K50" s="127"/>
      <c r="L50" s="164"/>
      <c r="M50" s="130"/>
      <c r="N50" s="313"/>
    </row>
    <row r="51" spans="1:14" x14ac:dyDescent="0.3">
      <c r="A51" s="298" t="str">
        <f t="shared" ca="1" si="0"/>
        <v>RPNC</v>
      </c>
      <c r="B51" s="298"/>
      <c r="C51" s="129"/>
      <c r="D51" s="211"/>
      <c r="E51" s="213"/>
      <c r="F51" s="212"/>
      <c r="G51" s="213"/>
      <c r="H51" s="100"/>
      <c r="I51" s="100">
        <f t="shared" si="5"/>
        <v>0</v>
      </c>
      <c r="J51" s="100">
        <f t="shared" si="2"/>
        <v>0</v>
      </c>
      <c r="K51" s="127"/>
      <c r="L51" s="164"/>
      <c r="M51" s="97"/>
      <c r="N51" s="313"/>
    </row>
    <row r="52" spans="1:14" x14ac:dyDescent="0.3">
      <c r="A52" s="298" t="str">
        <f ca="1">RIGHT(CELL("nomfichier",A46),LEN(CELL("nomfichier",A46))-FIND("]",CELL("nomfichier",A46)))</f>
        <v>RPNC</v>
      </c>
      <c r="B52" s="298"/>
      <c r="C52" s="129"/>
      <c r="D52" s="211"/>
      <c r="E52" s="559"/>
      <c r="F52" s="212"/>
      <c r="G52" s="213"/>
      <c r="H52" s="100"/>
      <c r="I52" s="100">
        <f t="shared" si="5"/>
        <v>0</v>
      </c>
      <c r="J52" s="100">
        <f t="shared" si="2"/>
        <v>0</v>
      </c>
      <c r="K52" s="127"/>
      <c r="L52" s="164"/>
      <c r="M52" s="130"/>
      <c r="N52" s="313"/>
    </row>
    <row r="53" spans="1:14" x14ac:dyDescent="0.3">
      <c r="A53" s="298" t="str">
        <f ca="1">RIGHT(CELL("nomfichier",A49),LEN(CELL("nomfichier",A49))-FIND("]",CELL("nomfichier",A49)))</f>
        <v>RPNC</v>
      </c>
      <c r="B53" s="298"/>
      <c r="C53" s="129"/>
      <c r="D53" s="211"/>
      <c r="E53" s="559"/>
      <c r="F53" s="212"/>
      <c r="G53" s="211"/>
      <c r="H53" s="100"/>
      <c r="I53" s="100">
        <f t="shared" si="5"/>
        <v>0</v>
      </c>
      <c r="J53" s="100">
        <f t="shared" si="2"/>
        <v>0</v>
      </c>
      <c r="K53" s="127"/>
      <c r="L53" s="577"/>
      <c r="M53" s="130"/>
      <c r="N53" s="313"/>
    </row>
    <row r="54" spans="1:14" s="278" customFormat="1" x14ac:dyDescent="0.3">
      <c r="A54" s="298" t="str">
        <f ca="1">RIGHT(CELL("nomfichier",A50),LEN(CELL("nomfichier",A50))-FIND("]",CELL("nomfichier",A50)))</f>
        <v>RPNC</v>
      </c>
      <c r="B54" s="298"/>
      <c r="C54" s="129"/>
      <c r="D54" s="98"/>
      <c r="E54" s="99"/>
      <c r="F54" s="99"/>
      <c r="G54" s="100"/>
      <c r="H54" s="100"/>
      <c r="I54" s="100">
        <f t="shared" si="5"/>
        <v>0</v>
      </c>
      <c r="J54" s="100">
        <f t="shared" si="2"/>
        <v>0</v>
      </c>
      <c r="K54" s="127"/>
      <c r="L54" s="164"/>
      <c r="M54" s="130"/>
      <c r="N54" s="313"/>
    </row>
    <row r="55" spans="1:14" s="278" customFormat="1" x14ac:dyDescent="0.3">
      <c r="A55" s="298" t="str">
        <f ca="1">RIGHT(CELL("nomfichier",A52),LEN(CELL("nomfichier",A52))-FIND("]",CELL("nomfichier",A52)))</f>
        <v>RPNC</v>
      </c>
      <c r="B55" s="298"/>
      <c r="C55" s="129"/>
      <c r="D55" s="211"/>
      <c r="E55" s="213"/>
      <c r="F55" s="212"/>
      <c r="G55" s="213"/>
      <c r="H55" s="100"/>
      <c r="I55" s="100">
        <f t="shared" si="5"/>
        <v>0</v>
      </c>
      <c r="J55" s="100">
        <f t="shared" si="2"/>
        <v>0</v>
      </c>
      <c r="K55" s="127"/>
      <c r="L55" s="164"/>
      <c r="M55" s="130"/>
      <c r="N55" s="313"/>
    </row>
    <row r="56" spans="1:14" s="278" customFormat="1" x14ac:dyDescent="0.3">
      <c r="A56" s="298" t="str">
        <f ca="1">RIGHT(CELL("nomfichier",A53),LEN(CELL("nomfichier",A53))-FIND("]",CELL("nomfichier",A53)))</f>
        <v>RPNC</v>
      </c>
      <c r="B56" s="298"/>
      <c r="C56" s="129"/>
      <c r="D56" s="211"/>
      <c r="E56" s="213"/>
      <c r="F56" s="212"/>
      <c r="G56" s="213"/>
      <c r="H56" s="100"/>
      <c r="I56" s="100">
        <f t="shared" si="5"/>
        <v>0</v>
      </c>
      <c r="J56" s="100">
        <f t="shared" si="2"/>
        <v>0</v>
      </c>
      <c r="K56" s="127"/>
      <c r="L56" s="164"/>
      <c r="M56" s="130"/>
      <c r="N56" s="313"/>
    </row>
    <row r="57" spans="1:14" s="278" customFormat="1" x14ac:dyDescent="0.3">
      <c r="A57" s="298" t="str">
        <f ca="1">RIGHT(CELL("nomfichier",A54),LEN(CELL("nomfichier",A54))-FIND("]",CELL("nomfichier",A54)))</f>
        <v>RPNC</v>
      </c>
      <c r="B57" s="298"/>
      <c r="C57" s="129"/>
      <c r="D57" s="211"/>
      <c r="E57" s="212"/>
      <c r="F57" s="212"/>
      <c r="G57" s="213"/>
      <c r="H57" s="100"/>
      <c r="I57" s="100">
        <f t="shared" si="5"/>
        <v>0</v>
      </c>
      <c r="J57" s="100">
        <f t="shared" si="2"/>
        <v>0</v>
      </c>
      <c r="K57" s="127"/>
      <c r="L57" s="164"/>
      <c r="M57" s="130"/>
      <c r="N57" s="314"/>
    </row>
    <row r="58" spans="1:14" s="278" customFormat="1" x14ac:dyDescent="0.3">
      <c r="A58" s="298" t="str">
        <f ca="1">RIGHT(CELL("nomfichier",A54),LEN(CELL("nomfichier",A54))-FIND("]",CELL("nomfichier",A54)))</f>
        <v>RPNC</v>
      </c>
      <c r="B58" s="298"/>
      <c r="C58" s="129"/>
      <c r="D58" s="211"/>
      <c r="E58" s="213"/>
      <c r="F58" s="212"/>
      <c r="G58" s="213"/>
      <c r="H58" s="100"/>
      <c r="I58" s="100">
        <f t="shared" si="5"/>
        <v>0</v>
      </c>
      <c r="J58" s="100">
        <f t="shared" si="2"/>
        <v>0</v>
      </c>
      <c r="K58" s="127"/>
      <c r="L58" s="164"/>
      <c r="M58" s="579"/>
      <c r="N58" s="384"/>
    </row>
    <row r="59" spans="1:14" s="278" customFormat="1" x14ac:dyDescent="0.3">
      <c r="A59" s="298" t="s">
        <v>28</v>
      </c>
      <c r="B59" s="298"/>
      <c r="C59" s="129"/>
      <c r="D59" s="211"/>
      <c r="E59" s="213"/>
      <c r="F59" s="212"/>
      <c r="G59" s="213"/>
      <c r="H59" s="100"/>
      <c r="I59" s="100">
        <f t="shared" si="5"/>
        <v>0</v>
      </c>
      <c r="J59" s="100">
        <f t="shared" si="2"/>
        <v>0</v>
      </c>
      <c r="K59" s="127"/>
      <c r="L59" s="164"/>
      <c r="M59" s="130"/>
      <c r="N59" s="313"/>
    </row>
    <row r="60" spans="1:14" s="278" customFormat="1" x14ac:dyDescent="0.3">
      <c r="A60" s="298" t="str">
        <f ca="1">RIGHT(CELL("nomfichier",A57),LEN(CELL("nomfichier",A57))-FIND("]",CELL("nomfichier",A57)))</f>
        <v>RPNC</v>
      </c>
      <c r="B60" s="298"/>
      <c r="C60" s="129"/>
      <c r="D60" s="98"/>
      <c r="E60" s="99"/>
      <c r="F60" s="99"/>
      <c r="G60" s="100"/>
      <c r="H60" s="100"/>
      <c r="I60" s="100">
        <f t="shared" si="5"/>
        <v>0</v>
      </c>
      <c r="J60" s="100">
        <f t="shared" si="2"/>
        <v>0</v>
      </c>
      <c r="K60" s="266"/>
      <c r="L60" s="582"/>
      <c r="M60" s="130"/>
      <c r="N60" s="384"/>
    </row>
    <row r="61" spans="1:14" s="278" customFormat="1" x14ac:dyDescent="0.3">
      <c r="A61" s="639" t="str">
        <f ca="1">RIGHT(CELL("nomfichier",A58),LEN(CELL("nomfichier",A58))-FIND("]",CELL("nomfichier",A58)))</f>
        <v>RPNC</v>
      </c>
      <c r="B61" s="639"/>
      <c r="C61" s="129" t="s">
        <v>131</v>
      </c>
      <c r="D61" s="652">
        <v>43420</v>
      </c>
      <c r="E61" s="653" t="s">
        <v>44</v>
      </c>
      <c r="F61" s="653" t="s">
        <v>124</v>
      </c>
      <c r="G61" s="654"/>
      <c r="H61" s="100">
        <f>G60-H60</f>
        <v>0</v>
      </c>
      <c r="I61" s="100">
        <f t="shared" si="5"/>
        <v>0</v>
      </c>
      <c r="J61" s="100">
        <f t="shared" si="2"/>
        <v>0</v>
      </c>
      <c r="K61" s="655"/>
      <c r="L61" s="656"/>
      <c r="M61" s="657"/>
      <c r="N61" s="658"/>
    </row>
    <row r="62" spans="1:14" s="278" customFormat="1" x14ac:dyDescent="0.3">
      <c r="A62" s="298" t="s">
        <v>28</v>
      </c>
      <c r="B62" s="298"/>
      <c r="C62" s="129"/>
      <c r="D62" s="211"/>
      <c r="E62" s="213"/>
      <c r="F62" s="212"/>
      <c r="G62" s="573"/>
      <c r="H62" s="100"/>
      <c r="I62" s="100">
        <f t="shared" si="5"/>
        <v>0</v>
      </c>
      <c r="J62" s="100">
        <f t="shared" si="2"/>
        <v>0</v>
      </c>
      <c r="K62" s="127"/>
      <c r="L62" s="164"/>
      <c r="M62" s="130"/>
      <c r="N62" s="313"/>
    </row>
    <row r="63" spans="1:14" s="278" customFormat="1" x14ac:dyDescent="0.3">
      <c r="A63" s="298" t="s">
        <v>28</v>
      </c>
      <c r="B63" s="298"/>
      <c r="C63" s="129"/>
      <c r="D63" s="211"/>
      <c r="E63" s="213"/>
      <c r="F63" s="212"/>
      <c r="G63" s="100"/>
      <c r="H63" s="100"/>
      <c r="I63" s="100">
        <f t="shared" si="5"/>
        <v>0</v>
      </c>
      <c r="J63" s="100">
        <f t="shared" si="2"/>
        <v>0</v>
      </c>
      <c r="K63" s="266"/>
      <c r="L63" s="582"/>
      <c r="M63" s="130"/>
      <c r="N63" s="384"/>
    </row>
    <row r="64" spans="1:14" s="278" customFormat="1" x14ac:dyDescent="0.3">
      <c r="A64" s="298" t="s">
        <v>28</v>
      </c>
      <c r="B64" s="298"/>
      <c r="C64" s="129"/>
      <c r="D64" s="98"/>
      <c r="E64" s="213"/>
      <c r="F64" s="212"/>
      <c r="G64" s="100"/>
      <c r="H64" s="100"/>
      <c r="I64" s="100">
        <f t="shared" si="5"/>
        <v>0</v>
      </c>
      <c r="J64" s="100">
        <f t="shared" si="2"/>
        <v>0</v>
      </c>
      <c r="K64" s="266"/>
      <c r="L64" s="582"/>
      <c r="M64" s="130"/>
      <c r="N64" s="384"/>
    </row>
    <row r="65" spans="1:14" s="278" customFormat="1" x14ac:dyDescent="0.3">
      <c r="A65" s="298" t="s">
        <v>28</v>
      </c>
      <c r="B65" s="298"/>
      <c r="C65" s="129"/>
      <c r="D65" s="98"/>
      <c r="E65" s="213"/>
      <c r="F65" s="212"/>
      <c r="G65" s="100"/>
      <c r="H65" s="100"/>
      <c r="I65" s="100">
        <f t="shared" si="5"/>
        <v>0</v>
      </c>
      <c r="J65" s="100">
        <f t="shared" si="2"/>
        <v>0</v>
      </c>
      <c r="K65" s="266"/>
      <c r="L65" s="582"/>
      <c r="M65" s="130"/>
      <c r="N65" s="384"/>
    </row>
    <row r="66" spans="1:14" s="278" customFormat="1" x14ac:dyDescent="0.3">
      <c r="A66" s="639" t="s">
        <v>28</v>
      </c>
      <c r="B66" s="639"/>
      <c r="C66" s="129"/>
      <c r="D66" s="652"/>
      <c r="E66" s="653"/>
      <c r="F66" s="653"/>
      <c r="G66" s="654"/>
      <c r="H66" s="100"/>
      <c r="I66" s="100">
        <f t="shared" si="5"/>
        <v>0</v>
      </c>
      <c r="J66" s="100">
        <f t="shared" si="2"/>
        <v>0</v>
      </c>
      <c r="K66" s="655"/>
      <c r="L66" s="656"/>
      <c r="M66" s="657"/>
      <c r="N66" s="658"/>
    </row>
    <row r="67" spans="1:14" x14ac:dyDescent="0.3">
      <c r="A67" s="298" t="str">
        <f ca="1">RIGHT(CELL("nomfichier",A59),LEN(CELL("nomfichier",A59))-FIND("]",CELL("nomfichier",A59)))</f>
        <v>RPNC</v>
      </c>
      <c r="B67" s="298"/>
      <c r="C67" s="129"/>
      <c r="D67" s="98"/>
      <c r="E67" s="213"/>
      <c r="F67" s="212"/>
      <c r="G67" s="174"/>
      <c r="H67" s="100"/>
      <c r="I67" s="100">
        <f t="shared" si="5"/>
        <v>0</v>
      </c>
      <c r="J67" s="100">
        <f t="shared" si="2"/>
        <v>0</v>
      </c>
      <c r="K67" s="266"/>
      <c r="L67" s="164"/>
      <c r="M67" s="130"/>
      <c r="N67" s="368"/>
    </row>
    <row r="68" spans="1:14" s="622" customFormat="1" x14ac:dyDescent="0.3">
      <c r="A68" s="298" t="str">
        <f ca="1">RIGHT(CELL("nomfichier",A60),LEN(CELL("nomfichier",A60))-FIND("]",CELL("nomfichier",A60)))</f>
        <v>RPNC</v>
      </c>
      <c r="B68" s="298"/>
      <c r="C68" s="129"/>
      <c r="D68" s="98"/>
      <c r="E68" s="638"/>
      <c r="F68" s="637"/>
      <c r="G68" s="174"/>
      <c r="H68" s="100"/>
      <c r="I68" s="100">
        <f t="shared" si="5"/>
        <v>0</v>
      </c>
      <c r="J68" s="100">
        <f t="shared" si="2"/>
        <v>0</v>
      </c>
      <c r="K68" s="266"/>
      <c r="L68" s="164"/>
      <c r="M68" s="130"/>
      <c r="N68" s="623"/>
    </row>
    <row r="69" spans="1:14" x14ac:dyDescent="0.3">
      <c r="A69" s="298" t="str">
        <f ca="1">RIGHT(CELL("nomfichier",A65),LEN(CELL("nomfichier",A65))-FIND("]",CELL("nomfichier",A65)))</f>
        <v>RPNC</v>
      </c>
      <c r="B69" s="298"/>
      <c r="C69" s="129"/>
      <c r="D69" s="211"/>
      <c r="E69" s="213"/>
      <c r="F69" s="212"/>
      <c r="G69" s="100"/>
      <c r="H69" s="100"/>
      <c r="I69" s="100" t="str">
        <f t="shared" ref="I69:I70" si="6">IF(H69="","",(H69*0.2))</f>
        <v/>
      </c>
      <c r="J69" s="100" t="e">
        <f t="shared" si="2"/>
        <v>#VALUE!</v>
      </c>
      <c r="K69" s="624"/>
      <c r="L69" s="164"/>
      <c r="M69" s="130"/>
      <c r="N69" s="368"/>
    </row>
    <row r="70" spans="1:14" x14ac:dyDescent="0.3">
      <c r="A70" s="298" t="str">
        <f ca="1">RIGHT(CELL("nomfichier",A67),LEN(CELL("nomfichier",A67))-FIND("]",CELL("nomfichier",A67)))</f>
        <v>RPNC</v>
      </c>
      <c r="B70" s="298"/>
      <c r="C70" s="129"/>
      <c r="D70" s="211"/>
      <c r="E70" s="213"/>
      <c r="F70" s="212"/>
      <c r="G70" s="100"/>
      <c r="H70" s="100"/>
      <c r="I70" s="100" t="str">
        <f t="shared" si="6"/>
        <v/>
      </c>
      <c r="J70" s="100" t="e">
        <f t="shared" si="2"/>
        <v>#VALUE!</v>
      </c>
      <c r="K70" s="236"/>
      <c r="L70" s="164"/>
      <c r="M70" s="130"/>
      <c r="N70" s="368"/>
    </row>
    <row r="71" spans="1:14" x14ac:dyDescent="0.3">
      <c r="A71" s="298" t="str">
        <f ca="1">RIGHT(CELL("nomfichier",A68),LEN(CELL("nomfichier",A68))-FIND("]",CELL("nomfichier",A68)))</f>
        <v>RPNC</v>
      </c>
      <c r="B71" s="298"/>
      <c r="C71" s="129"/>
      <c r="D71" s="211"/>
      <c r="E71" s="213"/>
      <c r="F71" s="212"/>
      <c r="G71" s="213"/>
      <c r="H71" s="100"/>
      <c r="I71" s="100" t="str">
        <f t="shared" ref="I71:I100" si="7">IF(H71="","",(H71*0.2))</f>
        <v/>
      </c>
      <c r="J71" s="100" t="str">
        <f t="shared" ref="J71:J100" si="8">IF(H71="","",(H71+I71))</f>
        <v/>
      </c>
      <c r="K71" s="236"/>
      <c r="L71" s="164"/>
      <c r="M71" s="130"/>
      <c r="N71" s="368"/>
    </row>
    <row r="72" spans="1:14" x14ac:dyDescent="0.3">
      <c r="A72" s="298" t="e">
        <f ca="1">RIGHT(CELL("nomfichier",#REF!),LEN(CELL("nomfichier",#REF!))-FIND("]",CELL("nomfichier",#REF!)))</f>
        <v>#REF!</v>
      </c>
      <c r="B72" s="298"/>
      <c r="C72" s="129"/>
      <c r="D72" s="211"/>
      <c r="E72" s="213"/>
      <c r="F72" s="213"/>
      <c r="G72" s="106"/>
      <c r="H72" s="100"/>
      <c r="I72" s="100" t="str">
        <f t="shared" si="7"/>
        <v/>
      </c>
      <c r="J72" s="100" t="str">
        <f t="shared" si="8"/>
        <v/>
      </c>
      <c r="K72" s="236"/>
      <c r="L72" s="164"/>
      <c r="M72" s="625"/>
      <c r="N72" s="432"/>
    </row>
    <row r="73" spans="1:14" x14ac:dyDescent="0.3">
      <c r="A73" s="298" t="e">
        <f ca="1">RIGHT(CELL("nomfichier",#REF!),LEN(CELL("nomfichier",#REF!))-FIND("]",CELL("nomfichier",#REF!)))</f>
        <v>#REF!</v>
      </c>
      <c r="B73" s="298"/>
      <c r="C73" s="129"/>
      <c r="D73" s="211"/>
      <c r="E73" s="213"/>
      <c r="F73" s="213"/>
      <c r="G73" s="213"/>
      <c r="H73" s="100"/>
      <c r="I73" s="100" t="str">
        <f t="shared" si="7"/>
        <v/>
      </c>
      <c r="J73" s="100" t="str">
        <f t="shared" si="8"/>
        <v/>
      </c>
      <c r="K73" s="626"/>
      <c r="L73" s="164"/>
      <c r="M73" s="130"/>
      <c r="N73" s="368"/>
    </row>
    <row r="74" spans="1:14" x14ac:dyDescent="0.3">
      <c r="A74" s="298" t="str">
        <f t="shared" ref="A74:A100" ca="1" si="9">RIGHT(CELL("nomfichier",A69),LEN(CELL("nomfichier",A69))-FIND("]",CELL("nomfichier",A69)))</f>
        <v>RPNC</v>
      </c>
      <c r="B74" s="298"/>
      <c r="C74" s="129"/>
      <c r="D74" s="211"/>
      <c r="E74" s="213"/>
      <c r="F74" s="213"/>
      <c r="G74" s="213"/>
      <c r="H74" s="100"/>
      <c r="I74" s="100" t="str">
        <f t="shared" si="7"/>
        <v/>
      </c>
      <c r="J74" s="100" t="str">
        <f t="shared" si="8"/>
        <v/>
      </c>
      <c r="K74" s="624"/>
      <c r="L74" s="164"/>
      <c r="M74" s="130"/>
      <c r="N74" s="368"/>
    </row>
    <row r="75" spans="1:14" x14ac:dyDescent="0.3">
      <c r="A75" s="298" t="str">
        <f t="shared" ca="1" si="9"/>
        <v>RPNC</v>
      </c>
      <c r="B75" s="298"/>
      <c r="C75" s="129"/>
      <c r="D75" s="211"/>
      <c r="E75" s="213"/>
      <c r="F75" s="213"/>
      <c r="G75" s="213"/>
      <c r="H75" s="100"/>
      <c r="I75" s="100" t="str">
        <f t="shared" si="7"/>
        <v/>
      </c>
      <c r="J75" s="100" t="str">
        <f t="shared" si="8"/>
        <v/>
      </c>
      <c r="K75" s="624"/>
      <c r="L75" s="164"/>
      <c r="M75" s="103"/>
      <c r="N75" s="368"/>
    </row>
    <row r="76" spans="1:14" x14ac:dyDescent="0.3">
      <c r="A76" s="298" t="str">
        <f t="shared" ca="1" si="9"/>
        <v>RPNC</v>
      </c>
      <c r="B76" s="298"/>
      <c r="C76" s="129"/>
      <c r="D76" s="211"/>
      <c r="E76" s="213"/>
      <c r="F76" s="213"/>
      <c r="G76" s="213"/>
      <c r="H76" s="100"/>
      <c r="I76" s="100" t="str">
        <f t="shared" si="7"/>
        <v/>
      </c>
      <c r="J76" s="100" t="str">
        <f t="shared" si="8"/>
        <v/>
      </c>
      <c r="K76" s="624"/>
      <c r="L76" s="164"/>
      <c r="M76" s="130"/>
      <c r="N76" s="368"/>
    </row>
    <row r="77" spans="1:14" x14ac:dyDescent="0.3">
      <c r="A77" s="298" t="str">
        <f t="shared" ca="1" si="9"/>
        <v>RPNC</v>
      </c>
      <c r="B77" s="298"/>
      <c r="C77" s="129"/>
      <c r="D77" s="211"/>
      <c r="E77" s="213"/>
      <c r="F77" s="213"/>
      <c r="G77" s="213"/>
      <c r="H77" s="100"/>
      <c r="I77" s="100" t="str">
        <f t="shared" si="7"/>
        <v/>
      </c>
      <c r="J77" s="100" t="str">
        <f t="shared" si="8"/>
        <v/>
      </c>
      <c r="K77" s="236"/>
      <c r="L77" s="164"/>
      <c r="M77" s="103"/>
      <c r="N77" s="368"/>
    </row>
    <row r="78" spans="1:14" x14ac:dyDescent="0.3">
      <c r="A78" s="298" t="str">
        <f t="shared" ca="1" si="9"/>
        <v>RPNC</v>
      </c>
      <c r="B78" s="298"/>
      <c r="C78" s="129"/>
      <c r="D78" s="211"/>
      <c r="E78" s="213"/>
      <c r="F78" s="213"/>
      <c r="G78" s="213"/>
      <c r="H78" s="100"/>
      <c r="I78" s="100" t="str">
        <f t="shared" si="7"/>
        <v/>
      </c>
      <c r="J78" s="100" t="str">
        <f t="shared" si="8"/>
        <v/>
      </c>
      <c r="K78" s="236"/>
      <c r="L78" s="164"/>
      <c r="M78" s="103"/>
      <c r="N78" s="368"/>
    </row>
    <row r="79" spans="1:14" x14ac:dyDescent="0.3">
      <c r="A79" s="298" t="str">
        <f t="shared" ca="1" si="9"/>
        <v>RPNC</v>
      </c>
      <c r="B79" s="298"/>
      <c r="C79" s="129"/>
      <c r="D79" s="211"/>
      <c r="E79" s="213"/>
      <c r="F79" s="213"/>
      <c r="G79" s="213"/>
      <c r="H79" s="100"/>
      <c r="I79" s="100" t="str">
        <f t="shared" si="7"/>
        <v/>
      </c>
      <c r="J79" s="100" t="str">
        <f t="shared" si="8"/>
        <v/>
      </c>
      <c r="K79" s="624"/>
      <c r="L79" s="164"/>
      <c r="M79" s="103"/>
      <c r="N79" s="368"/>
    </row>
    <row r="80" spans="1:14" x14ac:dyDescent="0.3">
      <c r="A80" s="298" t="str">
        <f t="shared" ca="1" si="9"/>
        <v>RPNC</v>
      </c>
      <c r="B80" s="298"/>
      <c r="C80" s="129"/>
      <c r="D80" s="211"/>
      <c r="E80" s="213"/>
      <c r="F80" s="213"/>
      <c r="G80" s="213"/>
      <c r="H80" s="100"/>
      <c r="I80" s="100" t="str">
        <f t="shared" si="7"/>
        <v/>
      </c>
      <c r="J80" s="100" t="str">
        <f t="shared" si="8"/>
        <v/>
      </c>
      <c r="K80" s="624"/>
      <c r="L80" s="164"/>
      <c r="M80" s="130"/>
      <c r="N80" s="368"/>
    </row>
    <row r="81" spans="1:14" x14ac:dyDescent="0.3">
      <c r="A81" s="298" t="str">
        <f t="shared" ca="1" si="9"/>
        <v>RPNC</v>
      </c>
      <c r="B81" s="298"/>
      <c r="C81" s="129"/>
      <c r="D81" s="211"/>
      <c r="E81" s="213"/>
      <c r="F81" s="213"/>
      <c r="G81" s="213"/>
      <c r="H81" s="100"/>
      <c r="I81" s="100" t="str">
        <f t="shared" si="7"/>
        <v/>
      </c>
      <c r="J81" s="100" t="str">
        <f t="shared" si="8"/>
        <v/>
      </c>
      <c r="K81" s="624"/>
      <c r="L81" s="164"/>
      <c r="M81" s="130"/>
      <c r="N81" s="368"/>
    </row>
    <row r="82" spans="1:14" x14ac:dyDescent="0.3">
      <c r="A82" s="298" t="str">
        <f t="shared" ca="1" si="9"/>
        <v>RPNC</v>
      </c>
      <c r="B82" s="298"/>
      <c r="C82" s="129"/>
      <c r="D82" s="211"/>
      <c r="E82" s="213"/>
      <c r="F82" s="213"/>
      <c r="G82" s="213"/>
      <c r="H82" s="100"/>
      <c r="I82" s="100" t="str">
        <f t="shared" si="7"/>
        <v/>
      </c>
      <c r="J82" s="100" t="str">
        <f t="shared" si="8"/>
        <v/>
      </c>
      <c r="K82" s="236"/>
      <c r="L82" s="164"/>
      <c r="M82" s="103"/>
      <c r="N82" s="368"/>
    </row>
    <row r="83" spans="1:14" x14ac:dyDescent="0.3">
      <c r="A83" s="298" t="str">
        <f t="shared" ca="1" si="9"/>
        <v>RPNC</v>
      </c>
      <c r="B83" s="298"/>
      <c r="C83" s="129"/>
      <c r="D83" s="211"/>
      <c r="E83" s="213"/>
      <c r="F83" s="213"/>
      <c r="G83" s="213"/>
      <c r="H83" s="100"/>
      <c r="I83" s="100" t="str">
        <f t="shared" si="7"/>
        <v/>
      </c>
      <c r="J83" s="100" t="str">
        <f t="shared" si="8"/>
        <v/>
      </c>
      <c r="K83" s="236"/>
      <c r="L83" s="164"/>
      <c r="M83" s="103"/>
      <c r="N83" s="417"/>
    </row>
    <row r="84" spans="1:14" x14ac:dyDescent="0.3">
      <c r="A84" s="298" t="str">
        <f t="shared" ca="1" si="9"/>
        <v>RPNC</v>
      </c>
      <c r="B84" s="298"/>
      <c r="C84" s="129"/>
      <c r="D84" s="211"/>
      <c r="E84" s="213"/>
      <c r="F84" s="213"/>
      <c r="G84" s="213"/>
      <c r="H84" s="100"/>
      <c r="I84" s="100" t="str">
        <f t="shared" si="7"/>
        <v/>
      </c>
      <c r="J84" s="100" t="str">
        <f t="shared" si="8"/>
        <v/>
      </c>
      <c r="K84" s="236"/>
      <c r="L84" s="164"/>
      <c r="M84" s="97"/>
      <c r="N84" s="627"/>
    </row>
    <row r="85" spans="1:14" x14ac:dyDescent="0.3">
      <c r="A85" s="298" t="str">
        <f t="shared" ca="1" si="9"/>
        <v>RPNC</v>
      </c>
      <c r="B85" s="298"/>
      <c r="C85" s="129"/>
      <c r="D85" s="211"/>
      <c r="E85" s="213"/>
      <c r="F85" s="213"/>
      <c r="G85" s="213"/>
      <c r="H85" s="100"/>
      <c r="I85" s="100" t="str">
        <f t="shared" si="7"/>
        <v/>
      </c>
      <c r="J85" s="100" t="str">
        <f t="shared" si="8"/>
        <v/>
      </c>
      <c r="K85" s="236"/>
      <c r="L85" s="164"/>
      <c r="M85" s="130"/>
      <c r="N85" s="417"/>
    </row>
    <row r="86" spans="1:14" x14ac:dyDescent="0.3">
      <c r="A86" s="298" t="str">
        <f t="shared" ca="1" si="9"/>
        <v>RPNC</v>
      </c>
      <c r="B86" s="298"/>
      <c r="C86" s="129"/>
      <c r="D86" s="211"/>
      <c r="E86" s="213"/>
      <c r="F86" s="213"/>
      <c r="G86" s="106"/>
      <c r="H86" s="100"/>
      <c r="I86" s="100" t="str">
        <f t="shared" si="7"/>
        <v/>
      </c>
      <c r="J86" s="100" t="str">
        <f t="shared" si="8"/>
        <v/>
      </c>
      <c r="K86" s="624"/>
      <c r="L86" s="623"/>
      <c r="M86" s="130"/>
      <c r="N86" s="627"/>
    </row>
    <row r="87" spans="1:14" x14ac:dyDescent="0.3">
      <c r="A87" s="298" t="str">
        <f t="shared" ca="1" si="9"/>
        <v>RPNC</v>
      </c>
      <c r="B87" s="298"/>
      <c r="C87" s="129"/>
      <c r="D87" s="211"/>
      <c r="E87" s="213"/>
      <c r="F87" s="213"/>
      <c r="G87" s="213"/>
      <c r="H87" s="100"/>
      <c r="I87" s="100" t="str">
        <f t="shared" si="7"/>
        <v/>
      </c>
      <c r="J87" s="100" t="str">
        <f t="shared" si="8"/>
        <v/>
      </c>
      <c r="K87" s="624"/>
      <c r="L87" s="164"/>
      <c r="M87" s="130"/>
      <c r="N87" s="627"/>
    </row>
    <row r="88" spans="1:14" x14ac:dyDescent="0.3">
      <c r="A88" s="298" t="str">
        <f t="shared" ca="1" si="9"/>
        <v>RPNC</v>
      </c>
      <c r="B88" s="298"/>
      <c r="C88" s="129"/>
      <c r="D88" s="211"/>
      <c r="E88" s="213"/>
      <c r="F88" s="213"/>
      <c r="G88" s="106"/>
      <c r="H88" s="100"/>
      <c r="I88" s="100" t="str">
        <f t="shared" si="7"/>
        <v/>
      </c>
      <c r="J88" s="100" t="str">
        <f t="shared" si="8"/>
        <v/>
      </c>
      <c r="K88" s="624"/>
      <c r="L88" s="164"/>
      <c r="M88" s="625"/>
      <c r="N88" s="627"/>
    </row>
    <row r="89" spans="1:14" x14ac:dyDescent="0.3">
      <c r="A89" s="298" t="str">
        <f t="shared" ca="1" si="9"/>
        <v>RPNC</v>
      </c>
      <c r="B89" s="298"/>
      <c r="C89" s="129"/>
      <c r="D89" s="98"/>
      <c r="E89" s="99"/>
      <c r="F89" s="99"/>
      <c r="G89" s="100"/>
      <c r="H89" s="100"/>
      <c r="I89" s="100" t="str">
        <f t="shared" si="7"/>
        <v/>
      </c>
      <c r="J89" s="100" t="str">
        <f t="shared" si="8"/>
        <v/>
      </c>
      <c r="K89" s="261"/>
      <c r="L89" s="628"/>
      <c r="M89" s="106"/>
      <c r="N89" s="368"/>
    </row>
    <row r="90" spans="1:14" ht="13.5" customHeight="1" x14ac:dyDescent="0.3">
      <c r="A90" s="298" t="str">
        <f t="shared" ca="1" si="9"/>
        <v>RPNC</v>
      </c>
      <c r="B90" s="298"/>
      <c r="C90" s="129"/>
      <c r="D90" s="98"/>
      <c r="E90" s="99"/>
      <c r="F90" s="99"/>
      <c r="G90" s="100"/>
      <c r="H90" s="100"/>
      <c r="I90" s="100" t="str">
        <f t="shared" si="7"/>
        <v/>
      </c>
      <c r="J90" s="100" t="str">
        <f t="shared" si="8"/>
        <v/>
      </c>
      <c r="K90" s="127"/>
      <c r="L90" s="164"/>
      <c r="M90" s="103"/>
      <c r="N90" s="368"/>
    </row>
    <row r="91" spans="1:14" x14ac:dyDescent="0.3">
      <c r="A91" s="298" t="str">
        <f t="shared" ca="1" si="9"/>
        <v>RPNC</v>
      </c>
      <c r="B91" s="298"/>
      <c r="C91" s="129"/>
      <c r="D91" s="98"/>
      <c r="E91" s="99"/>
      <c r="F91" s="629"/>
      <c r="G91" s="630"/>
      <c r="H91" s="100"/>
      <c r="I91" s="100" t="str">
        <f t="shared" si="7"/>
        <v/>
      </c>
      <c r="J91" s="100" t="str">
        <f t="shared" si="8"/>
        <v/>
      </c>
      <c r="K91" s="127"/>
      <c r="L91" s="164"/>
      <c r="M91" s="130"/>
      <c r="N91" s="368"/>
    </row>
    <row r="92" spans="1:14" x14ac:dyDescent="0.3">
      <c r="A92" s="298" t="str">
        <f t="shared" ca="1" si="9"/>
        <v>RPNC</v>
      </c>
      <c r="B92" s="298"/>
      <c r="C92" s="129"/>
      <c r="D92" s="98"/>
      <c r="E92" s="99"/>
      <c r="F92" s="99"/>
      <c r="G92" s="100"/>
      <c r="H92" s="100"/>
      <c r="I92" s="100" t="str">
        <f t="shared" si="7"/>
        <v/>
      </c>
      <c r="J92" s="100" t="str">
        <f t="shared" si="8"/>
        <v/>
      </c>
      <c r="K92" s="127"/>
      <c r="L92" s="164"/>
      <c r="M92" s="625"/>
      <c r="N92" s="368"/>
    </row>
    <row r="93" spans="1:14" x14ac:dyDescent="0.3">
      <c r="A93" s="298" t="str">
        <f t="shared" ca="1" si="9"/>
        <v>RPNC</v>
      </c>
      <c r="B93" s="298"/>
      <c r="C93" s="129"/>
      <c r="D93" s="98"/>
      <c r="E93" s="99"/>
      <c r="F93" s="99"/>
      <c r="G93" s="100"/>
      <c r="H93" s="100"/>
      <c r="I93" s="100" t="str">
        <f t="shared" si="7"/>
        <v/>
      </c>
      <c r="J93" s="100" t="str">
        <f t="shared" si="8"/>
        <v/>
      </c>
      <c r="K93" s="127"/>
      <c r="L93" s="164"/>
      <c r="M93" s="106"/>
      <c r="N93" s="368"/>
    </row>
    <row r="94" spans="1:14" x14ac:dyDescent="0.3">
      <c r="A94" s="298" t="str">
        <f t="shared" ca="1" si="9"/>
        <v>RPNC</v>
      </c>
      <c r="B94" s="298"/>
      <c r="C94" s="129"/>
      <c r="D94" s="98"/>
      <c r="E94" s="99"/>
      <c r="F94" s="99"/>
      <c r="G94" s="100"/>
      <c r="H94" s="100"/>
      <c r="I94" s="100" t="str">
        <f t="shared" si="7"/>
        <v/>
      </c>
      <c r="J94" s="100" t="str">
        <f t="shared" si="8"/>
        <v/>
      </c>
      <c r="K94" s="127"/>
      <c r="L94" s="628"/>
      <c r="M94" s="130"/>
      <c r="N94" s="368"/>
    </row>
    <row r="95" spans="1:14" x14ac:dyDescent="0.3">
      <c r="A95" s="298" t="str">
        <f t="shared" ca="1" si="9"/>
        <v>RPNC</v>
      </c>
      <c r="B95" s="298"/>
      <c r="C95" s="129"/>
      <c r="D95" s="98"/>
      <c r="E95" s="99"/>
      <c r="F95" s="99"/>
      <c r="G95" s="100"/>
      <c r="H95" s="100"/>
      <c r="I95" s="100" t="str">
        <f t="shared" si="7"/>
        <v/>
      </c>
      <c r="J95" s="100" t="str">
        <f t="shared" si="8"/>
        <v/>
      </c>
      <c r="K95" s="127"/>
      <c r="L95" s="628"/>
      <c r="M95" s="625"/>
      <c r="N95" s="368"/>
    </row>
    <row r="96" spans="1:14" x14ac:dyDescent="0.3">
      <c r="A96" s="298" t="str">
        <f t="shared" ca="1" si="9"/>
        <v>RPNC</v>
      </c>
      <c r="B96" s="298"/>
      <c r="C96" s="129"/>
      <c r="D96" s="98"/>
      <c r="E96" s="99"/>
      <c r="F96" s="99"/>
      <c r="G96" s="100"/>
      <c r="H96" s="100"/>
      <c r="I96" s="100" t="str">
        <f t="shared" si="7"/>
        <v/>
      </c>
      <c r="J96" s="100" t="str">
        <f t="shared" si="8"/>
        <v/>
      </c>
      <c r="K96" s="127"/>
      <c r="L96" s="628"/>
      <c r="M96" s="130"/>
      <c r="N96" s="368"/>
    </row>
    <row r="97" spans="1:14" x14ac:dyDescent="0.3">
      <c r="A97" s="298" t="str">
        <f t="shared" ca="1" si="9"/>
        <v>RPNC</v>
      </c>
      <c r="B97" s="298"/>
      <c r="C97" s="129"/>
      <c r="D97" s="98"/>
      <c r="E97" s="99"/>
      <c r="F97" s="99"/>
      <c r="G97" s="100"/>
      <c r="H97" s="100"/>
      <c r="I97" s="100" t="str">
        <f t="shared" si="7"/>
        <v/>
      </c>
      <c r="J97" s="100" t="str">
        <f t="shared" si="8"/>
        <v/>
      </c>
      <c r="K97" s="127"/>
      <c r="L97" s="628"/>
      <c r="M97" s="130"/>
      <c r="N97" s="368"/>
    </row>
    <row r="98" spans="1:14" x14ac:dyDescent="0.3">
      <c r="A98" s="298" t="str">
        <f t="shared" ca="1" si="9"/>
        <v>RPNC</v>
      </c>
      <c r="B98" s="298"/>
      <c r="C98" s="129"/>
      <c r="D98" s="98"/>
      <c r="E98" s="99"/>
      <c r="F98" s="99"/>
      <c r="G98" s="100"/>
      <c r="H98" s="100"/>
      <c r="I98" s="100" t="str">
        <f t="shared" si="7"/>
        <v/>
      </c>
      <c r="J98" s="100" t="str">
        <f t="shared" si="8"/>
        <v/>
      </c>
      <c r="K98" s="127"/>
      <c r="L98" s="107"/>
      <c r="M98" s="275"/>
      <c r="N98" s="323"/>
    </row>
    <row r="99" spans="1:14" x14ac:dyDescent="0.3">
      <c r="A99" s="298" t="str">
        <f t="shared" ca="1" si="9"/>
        <v>RPNC</v>
      </c>
      <c r="B99" s="298"/>
      <c r="C99" s="129"/>
      <c r="D99" s="98"/>
      <c r="E99" s="99"/>
      <c r="F99" s="99"/>
      <c r="G99" s="100"/>
      <c r="H99" s="201"/>
      <c r="I99" s="100" t="str">
        <f t="shared" si="7"/>
        <v/>
      </c>
      <c r="J99" s="100" t="str">
        <f t="shared" si="8"/>
        <v/>
      </c>
      <c r="K99" s="266"/>
      <c r="L99" s="631"/>
      <c r="M99" s="632"/>
      <c r="N99" s="332"/>
    </row>
    <row r="100" spans="1:14" x14ac:dyDescent="0.3">
      <c r="A100" s="298" t="str">
        <f t="shared" ca="1" si="9"/>
        <v>RPNC</v>
      </c>
      <c r="B100" s="301"/>
      <c r="C100" s="325"/>
      <c r="D100" s="633"/>
      <c r="E100" s="634"/>
      <c r="F100" s="634"/>
      <c r="G100" s="634"/>
      <c r="H100" s="635"/>
      <c r="I100" s="335" t="str">
        <f t="shared" si="7"/>
        <v/>
      </c>
      <c r="J100" s="335" t="str">
        <f t="shared" si="8"/>
        <v/>
      </c>
      <c r="K100" s="636"/>
      <c r="L100" s="631"/>
      <c r="M100" s="631"/>
      <c r="N100" s="332"/>
    </row>
  </sheetData>
  <dataConsolidate/>
  <mergeCells count="4">
    <mergeCell ref="A2:G2"/>
    <mergeCell ref="A3:G3"/>
    <mergeCell ref="A4:G4"/>
    <mergeCell ref="A1:N1"/>
  </mergeCells>
  <phoneticPr fontId="14" type="noConversion"/>
  <conditionalFormatting sqref="L1:L5 L19 L21 L23:L25 L17 L28:L38 L57 L41:L44 L46:L53 L67:L1048576 L9:L13">
    <cfRule type="notContainsBlanks" dxfId="377" priority="22">
      <formula>LEN(TRIM(L1))&gt;0</formula>
    </cfRule>
  </conditionalFormatting>
  <conditionalFormatting sqref="L54">
    <cfRule type="notContainsBlanks" dxfId="376" priority="21">
      <formula>LEN(TRIM(L54))&gt;0</formula>
    </cfRule>
  </conditionalFormatting>
  <conditionalFormatting sqref="L55">
    <cfRule type="notContainsBlanks" dxfId="375" priority="20">
      <formula>LEN(TRIM(L55))&gt;0</formula>
    </cfRule>
  </conditionalFormatting>
  <conditionalFormatting sqref="L56">
    <cfRule type="notContainsBlanks" dxfId="374" priority="19">
      <formula>LEN(TRIM(L56))&gt;0</formula>
    </cfRule>
  </conditionalFormatting>
  <conditionalFormatting sqref="L59:L61">
    <cfRule type="notContainsBlanks" dxfId="373" priority="17">
      <formula>LEN(TRIM(L59))&gt;0</formula>
    </cfRule>
  </conditionalFormatting>
  <conditionalFormatting sqref="L18">
    <cfRule type="notContainsBlanks" dxfId="372" priority="15">
      <formula>LEN(TRIM(L18))&gt;0</formula>
    </cfRule>
  </conditionalFormatting>
  <conditionalFormatting sqref="L20">
    <cfRule type="notContainsBlanks" dxfId="371" priority="14">
      <formula>LEN(TRIM(L20))&gt;0</formula>
    </cfRule>
  </conditionalFormatting>
  <conditionalFormatting sqref="L22">
    <cfRule type="notContainsBlanks" dxfId="370" priority="13">
      <formula>LEN(TRIM(L22))&gt;0</formula>
    </cfRule>
  </conditionalFormatting>
  <conditionalFormatting sqref="L26">
    <cfRule type="notContainsBlanks" dxfId="369" priority="12">
      <formula>LEN(TRIM(L26))&gt;0</formula>
    </cfRule>
  </conditionalFormatting>
  <conditionalFormatting sqref="L27">
    <cfRule type="notContainsBlanks" dxfId="368" priority="11">
      <formula>LEN(TRIM(L27))&gt;0</formula>
    </cfRule>
  </conditionalFormatting>
  <conditionalFormatting sqref="L14:L16">
    <cfRule type="notContainsBlanks" dxfId="367" priority="10">
      <formula>LEN(TRIM(L14))&gt;0</formula>
    </cfRule>
  </conditionalFormatting>
  <conditionalFormatting sqref="L58">
    <cfRule type="notContainsBlanks" dxfId="366" priority="9">
      <formula>LEN(TRIM(L58))&gt;0</formula>
    </cfRule>
  </conditionalFormatting>
  <conditionalFormatting sqref="L39">
    <cfRule type="notContainsBlanks" dxfId="365" priority="7">
      <formula>LEN(TRIM(L39))&gt;0</formula>
    </cfRule>
  </conditionalFormatting>
  <conditionalFormatting sqref="L40">
    <cfRule type="notContainsBlanks" dxfId="364" priority="6">
      <formula>LEN(TRIM(L40))&gt;0</formula>
    </cfRule>
  </conditionalFormatting>
  <conditionalFormatting sqref="L45">
    <cfRule type="notContainsBlanks" dxfId="363" priority="5">
      <formula>LEN(TRIM(L45))&gt;0</formula>
    </cfRule>
  </conditionalFormatting>
  <conditionalFormatting sqref="L62:L66">
    <cfRule type="notContainsBlanks" dxfId="362" priority="4">
      <formula>LEN(TRIM(L62))&gt;0</formula>
    </cfRule>
  </conditionalFormatting>
  <conditionalFormatting sqref="L6">
    <cfRule type="notContainsBlanks" dxfId="361" priority="2">
      <formula>LEN(TRIM(L6))&gt;0</formula>
    </cfRule>
  </conditionalFormatting>
  <conditionalFormatting sqref="L8">
    <cfRule type="notContainsBlanks" dxfId="360" priority="1">
      <formula>LEN(TRIM(L8))&gt;0</formula>
    </cfRule>
  </conditionalFormatting>
  <dataValidations count="1">
    <dataValidation type="list" allowBlank="1" showInputMessage="1" showErrorMessage="1" sqref="B6:B100">
      <formula1>Ana_Inra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29"/>
  <sheetViews>
    <sheetView zoomScaleNormal="100" workbookViewId="0">
      <selection activeCell="B6" sqref="B6:H16"/>
    </sheetView>
  </sheetViews>
  <sheetFormatPr baseColWidth="10" defaultRowHeight="16.5" x14ac:dyDescent="0.3"/>
  <cols>
    <col min="1" max="1" width="9.6640625" customWidth="1"/>
    <col min="2" max="2" width="13.44140625" style="278" customWidth="1"/>
    <col min="3" max="3" width="10" style="278" customWidth="1"/>
    <col min="4" max="4" width="8.77734375" customWidth="1"/>
    <col min="5" max="5" width="22.44140625" customWidth="1"/>
    <col min="6" max="6" width="35.33203125" customWidth="1"/>
    <col min="7" max="7" width="9.44140625" customWidth="1"/>
    <col min="9" max="10" width="9.6640625" customWidth="1"/>
    <col min="13" max="13" width="15.44140625" style="278" customWidth="1"/>
    <col min="14" max="14" width="12.44140625" customWidth="1"/>
  </cols>
  <sheetData>
    <row r="1" spans="1:14" ht="19.5" customHeight="1" x14ac:dyDescent="0.4">
      <c r="A1" s="927" t="s">
        <v>120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</row>
    <row r="2" spans="1:14" s="278" customFormat="1" ht="19.5" customHeight="1" x14ac:dyDescent="0.4">
      <c r="A2" s="932" t="s">
        <v>6</v>
      </c>
      <c r="B2" s="933"/>
      <c r="C2" s="933"/>
      <c r="D2" s="933"/>
      <c r="E2" s="933"/>
      <c r="F2" s="933"/>
      <c r="G2" s="934"/>
      <c r="H2" s="39"/>
      <c r="I2" s="33"/>
      <c r="J2" s="33"/>
      <c r="K2" s="27"/>
      <c r="L2" s="27"/>
      <c r="M2" s="87"/>
      <c r="N2" s="27"/>
    </row>
    <row r="3" spans="1:14" ht="17.25" x14ac:dyDescent="0.35">
      <c r="A3" s="929" t="s">
        <v>144</v>
      </c>
      <c r="B3" s="930"/>
      <c r="C3" s="930"/>
      <c r="D3" s="930"/>
      <c r="E3" s="930"/>
      <c r="F3" s="930"/>
      <c r="G3" s="931"/>
      <c r="H3" s="34"/>
      <c r="I3" s="33"/>
      <c r="J3" s="33"/>
      <c r="K3" s="27"/>
      <c r="L3" s="27"/>
      <c r="M3" s="27"/>
      <c r="N3" s="27"/>
    </row>
    <row r="4" spans="1:14" ht="17.25" x14ac:dyDescent="0.35">
      <c r="A4" s="935" t="s">
        <v>13</v>
      </c>
      <c r="B4" s="936"/>
      <c r="C4" s="936"/>
      <c r="D4" s="936"/>
      <c r="E4" s="936"/>
      <c r="F4" s="936"/>
      <c r="G4" s="937"/>
      <c r="H4" s="34">
        <f>SUM(H6:H300)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s="278" customFormat="1" x14ac:dyDescent="0.3">
      <c r="A6" s="316" t="str">
        <f ca="1">RIGHT(CELL("nomfichier",A2),LEN(CELL("nomfichier",A2))-FIND("]",CELL("nomfichier",A2)))</f>
        <v>P10181 Climatick</v>
      </c>
      <c r="B6" s="298"/>
      <c r="C6" s="121"/>
      <c r="D6" s="98"/>
      <c r="E6" s="99"/>
      <c r="F6" s="99"/>
      <c r="G6" s="100"/>
      <c r="H6" s="128"/>
      <c r="I6" s="330">
        <f t="shared" ref="I6:I9" si="0">(H6*20)/100</f>
        <v>0</v>
      </c>
      <c r="J6" s="100">
        <f t="shared" ref="J6:J9" si="1">H6+I6</f>
        <v>0</v>
      </c>
      <c r="K6" s="127"/>
      <c r="L6" s="135"/>
      <c r="M6" s="323"/>
      <c r="N6" s="135"/>
    </row>
    <row r="7" spans="1:14" s="278" customFormat="1" x14ac:dyDescent="0.3">
      <c r="A7" s="316" t="str">
        <f t="shared" ref="A7:A10" ca="1" si="2">RIGHT(CELL("nomfichier",A3),LEN(CELL("nomfichier",A3))-FIND("]",CELL("nomfichier",A3)))</f>
        <v>P10181 Climatick</v>
      </c>
      <c r="B7" s="298"/>
      <c r="C7" s="121"/>
      <c r="D7" s="98"/>
      <c r="E7" s="99"/>
      <c r="F7" s="99"/>
      <c r="G7" s="100"/>
      <c r="H7" s="128"/>
      <c r="I7" s="330">
        <f t="shared" si="0"/>
        <v>0</v>
      </c>
      <c r="J7" s="100">
        <f t="shared" si="1"/>
        <v>0</v>
      </c>
      <c r="K7" s="127"/>
      <c r="L7" s="135"/>
      <c r="M7" s="323"/>
      <c r="N7" s="135"/>
    </row>
    <row r="8" spans="1:14" x14ac:dyDescent="0.3">
      <c r="A8" s="316" t="str">
        <f t="shared" ca="1" si="2"/>
        <v>P10181 Climatick</v>
      </c>
      <c r="B8" s="298"/>
      <c r="C8" s="98"/>
      <c r="D8" s="98"/>
      <c r="E8" s="99"/>
      <c r="F8" s="99"/>
      <c r="G8" s="100"/>
      <c r="H8" s="659"/>
      <c r="I8" s="330">
        <f t="shared" si="0"/>
        <v>0</v>
      </c>
      <c r="J8" s="100">
        <f t="shared" si="1"/>
        <v>0</v>
      </c>
      <c r="K8" s="101"/>
      <c r="L8" s="89"/>
      <c r="M8" s="323"/>
      <c r="N8" s="323"/>
    </row>
    <row r="9" spans="1:14" s="278" customFormat="1" x14ac:dyDescent="0.3">
      <c r="A9" s="316" t="str">
        <f t="shared" ca="1" si="2"/>
        <v>P10181 Climatick</v>
      </c>
      <c r="B9" s="301"/>
      <c r="C9" s="326"/>
      <c r="D9" s="326"/>
      <c r="E9" s="245"/>
      <c r="F9" s="245"/>
      <c r="G9" s="335"/>
      <c r="H9" s="660"/>
      <c r="I9" s="330">
        <f t="shared" si="0"/>
        <v>0</v>
      </c>
      <c r="J9" s="330">
        <f t="shared" si="1"/>
        <v>0</v>
      </c>
      <c r="K9" s="666"/>
      <c r="L9" s="667"/>
      <c r="M9" s="668"/>
      <c r="N9" s="668"/>
    </row>
    <row r="10" spans="1:14" x14ac:dyDescent="0.3">
      <c r="A10" s="316" t="str">
        <f t="shared" ca="1" si="2"/>
        <v>P10181 Climatick</v>
      </c>
      <c r="B10" s="301"/>
      <c r="C10" s="326"/>
      <c r="D10" s="326"/>
      <c r="E10" s="245"/>
      <c r="F10" s="245"/>
      <c r="G10" s="335"/>
      <c r="H10" s="660"/>
      <c r="I10" s="330">
        <f>(H10*20)/100</f>
        <v>0</v>
      </c>
      <c r="J10" s="330">
        <f>H10+I10</f>
        <v>0</v>
      </c>
      <c r="K10" s="337"/>
      <c r="L10" s="95"/>
      <c r="M10" s="332"/>
      <c r="N10" s="332"/>
    </row>
    <row r="11" spans="1:14" x14ac:dyDescent="0.3">
      <c r="A11" s="316" t="str">
        <f ca="1">RIGHT(CELL("nomfichier",A7),LEN(CELL("nomfichier",A7))-FIND("]",CELL("nomfichier",A7)))</f>
        <v>P10181 Climatick</v>
      </c>
      <c r="B11" s="298"/>
      <c r="C11" s="98"/>
      <c r="D11" s="98"/>
      <c r="E11" s="99"/>
      <c r="F11" s="99"/>
      <c r="G11" s="100"/>
      <c r="H11" s="659"/>
      <c r="I11" s="330">
        <f t="shared" ref="I11:I16" si="3">(H11*20)/100</f>
        <v>0</v>
      </c>
      <c r="J11" s="330">
        <f t="shared" ref="J11:J16" si="4">H11+I11</f>
        <v>0</v>
      </c>
      <c r="K11" s="101"/>
      <c r="L11" s="89"/>
      <c r="M11" s="323"/>
      <c r="N11" s="323"/>
    </row>
    <row r="12" spans="1:14" x14ac:dyDescent="0.3">
      <c r="A12" s="316" t="str">
        <f ca="1">RIGHT(CELL("nomfichier",A8),LEN(CELL("nomfichier",A8))-FIND("]",CELL("nomfichier",A8)))</f>
        <v>P10181 Climatick</v>
      </c>
      <c r="B12" s="298"/>
      <c r="C12" s="98"/>
      <c r="D12" s="98"/>
      <c r="E12" s="99"/>
      <c r="F12" s="99"/>
      <c r="G12" s="100"/>
      <c r="H12" s="659"/>
      <c r="I12" s="330">
        <f t="shared" si="3"/>
        <v>0</v>
      </c>
      <c r="J12" s="330">
        <f t="shared" si="4"/>
        <v>0</v>
      </c>
      <c r="K12" s="101"/>
      <c r="L12" s="89"/>
      <c r="M12" s="323"/>
      <c r="N12" s="323"/>
    </row>
    <row r="13" spans="1:14" s="278" customFormat="1" x14ac:dyDescent="0.3">
      <c r="A13" s="316" t="str">
        <f ca="1">RIGHT(CELL("nomfichier",A9),LEN(CELL("nomfichier",A9))-FIND("]",CELL("nomfichier",A9)))</f>
        <v>P10181 Climatick</v>
      </c>
      <c r="B13" s="298"/>
      <c r="C13" s="98"/>
      <c r="D13" s="98"/>
      <c r="E13" s="99"/>
      <c r="F13" s="99"/>
      <c r="G13" s="100"/>
      <c r="H13" s="659"/>
      <c r="I13" s="330">
        <f t="shared" si="3"/>
        <v>0</v>
      </c>
      <c r="J13" s="119" t="str">
        <f t="shared" ref="J13" si="5">IF(H13="","",H13+I13)</f>
        <v/>
      </c>
      <c r="K13" s="666"/>
      <c r="L13" s="667"/>
      <c r="M13" s="668"/>
      <c r="N13" s="668"/>
    </row>
    <row r="14" spans="1:14" x14ac:dyDescent="0.3">
      <c r="A14" s="316" t="str">
        <f ca="1">RIGHT(CELL("nomfichier",A10),LEN(CELL("nomfichier",A10))-FIND("]",CELL("nomfichier",A10)))</f>
        <v>P10181 Climatick</v>
      </c>
      <c r="B14" s="298"/>
      <c r="C14" s="98"/>
      <c r="D14" s="98"/>
      <c r="E14" s="99"/>
      <c r="F14" s="99"/>
      <c r="G14" s="100"/>
      <c r="H14" s="659"/>
      <c r="I14" s="330">
        <f t="shared" si="3"/>
        <v>0</v>
      </c>
      <c r="J14" s="330">
        <f t="shared" si="4"/>
        <v>0</v>
      </c>
      <c r="K14" s="101"/>
      <c r="L14" s="89"/>
      <c r="M14" s="323"/>
      <c r="N14" s="323"/>
    </row>
    <row r="15" spans="1:14" s="278" customFormat="1" x14ac:dyDescent="0.3">
      <c r="A15" s="664" t="str">
        <f ca="1">RIGHT(CELL("nomfichier",A10),LEN(CELL("nomfichier",A10))-FIND("]",CELL("nomfichier",A10)))</f>
        <v>P10181 Climatick</v>
      </c>
      <c r="B15" s="639"/>
      <c r="C15" s="326"/>
      <c r="D15" s="326"/>
      <c r="E15" s="245"/>
      <c r="F15" s="245"/>
      <c r="G15" s="335"/>
      <c r="H15" s="660"/>
      <c r="I15" s="330">
        <f t="shared" si="3"/>
        <v>0</v>
      </c>
      <c r="J15" s="330">
        <f t="shared" si="4"/>
        <v>0</v>
      </c>
      <c r="K15" s="666"/>
      <c r="L15" s="667"/>
      <c r="M15" s="668"/>
      <c r="N15" s="668"/>
    </row>
    <row r="16" spans="1:14" x14ac:dyDescent="0.3">
      <c r="A16" s="316" t="str">
        <f ca="1">RIGHT(CELL("nomfichier",A10),LEN(CELL("nomfichier",A10))-FIND("]",CELL("nomfichier",A10)))</f>
        <v>P10181 Climatick</v>
      </c>
      <c r="B16" s="298"/>
      <c r="C16" s="98"/>
      <c r="D16" s="98"/>
      <c r="E16" s="99"/>
      <c r="F16" s="99"/>
      <c r="G16" s="100"/>
      <c r="H16" s="659"/>
      <c r="I16" s="330">
        <f t="shared" si="3"/>
        <v>0</v>
      </c>
      <c r="J16" s="330">
        <f t="shared" si="4"/>
        <v>0</v>
      </c>
      <c r="K16" s="101"/>
      <c r="L16" s="89"/>
      <c r="M16" s="323"/>
      <c r="N16" s="323"/>
    </row>
    <row r="17" spans="1:14" x14ac:dyDescent="0.3">
      <c r="A17" s="664" t="str">
        <f ca="1">RIGHT(CELL("nomfichier",A11),LEN(CELL("nomfichier",A11))-FIND("]",CELL("nomfichier",A11)))</f>
        <v>P10181 Climatick</v>
      </c>
      <c r="B17" s="639"/>
      <c r="C17" s="652"/>
      <c r="D17" s="652"/>
      <c r="E17" s="653"/>
      <c r="F17" s="653"/>
      <c r="G17" s="654"/>
      <c r="H17" s="665"/>
      <c r="I17" s="330">
        <f t="shared" ref="I17:I19" si="6">(H17*20)/100</f>
        <v>0</v>
      </c>
      <c r="J17" s="330">
        <f t="shared" ref="J17:J19" si="7">H17+I17</f>
        <v>0</v>
      </c>
      <c r="K17" s="666"/>
      <c r="L17" s="667"/>
      <c r="M17" s="668"/>
      <c r="N17" s="668"/>
    </row>
    <row r="18" spans="1:14" x14ac:dyDescent="0.3">
      <c r="A18" s="664" t="str">
        <f ca="1">RIGHT(CELL("nomfichier",A12),LEN(CELL("nomfichier",A12))-FIND("]",CELL("nomfichier",A12)))</f>
        <v>P10181 Climatick</v>
      </c>
      <c r="B18" s="639"/>
      <c r="C18" s="652"/>
      <c r="D18" s="652"/>
      <c r="E18" s="653"/>
      <c r="F18" s="653"/>
      <c r="G18" s="654"/>
      <c r="H18" s="665"/>
      <c r="I18" s="330">
        <f t="shared" si="6"/>
        <v>0</v>
      </c>
      <c r="J18" s="330">
        <f t="shared" si="7"/>
        <v>0</v>
      </c>
      <c r="K18" s="666"/>
      <c r="L18" s="667"/>
      <c r="M18" s="668"/>
      <c r="N18" s="668"/>
    </row>
    <row r="19" spans="1:14" x14ac:dyDescent="0.3">
      <c r="A19" s="664" t="str">
        <f t="shared" ref="A19" ca="1" si="8">RIGHT(CELL("nomfichier",A14),LEN(CELL("nomfichier",A14))-FIND("]",CELL("nomfichier",A14)))</f>
        <v>P10181 Climatick</v>
      </c>
      <c r="B19" s="639"/>
      <c r="C19" s="652"/>
      <c r="D19" s="652"/>
      <c r="E19" s="653"/>
      <c r="F19" s="653"/>
      <c r="G19" s="654"/>
      <c r="H19" s="665"/>
      <c r="I19" s="330">
        <f t="shared" si="6"/>
        <v>0</v>
      </c>
      <c r="J19" s="330">
        <f t="shared" si="7"/>
        <v>0</v>
      </c>
      <c r="K19" s="666"/>
      <c r="L19" s="667"/>
      <c r="M19" s="668"/>
      <c r="N19" s="668"/>
    </row>
    <row r="20" spans="1:14" x14ac:dyDescent="0.3">
      <c r="A20" s="89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1:14" x14ac:dyDescent="0.3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</row>
    <row r="22" spans="1:14" x14ac:dyDescent="0.3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</row>
    <row r="23" spans="1:14" x14ac:dyDescent="0.3">
      <c r="A23" s="89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1:14" x14ac:dyDescent="0.3">
      <c r="A24" s="89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</row>
    <row r="25" spans="1:14" x14ac:dyDescent="0.3">
      <c r="A25" s="89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</row>
    <row r="26" spans="1:14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</row>
    <row r="27" spans="1:14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</row>
    <row r="28" spans="1:14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</row>
    <row r="29" spans="1:14" x14ac:dyDescent="0.3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</row>
  </sheetData>
  <mergeCells count="4">
    <mergeCell ref="A1:N1"/>
    <mergeCell ref="A3:G3"/>
    <mergeCell ref="A2:G2"/>
    <mergeCell ref="A4:G4"/>
  </mergeCells>
  <dataValidations count="1">
    <dataValidation type="list" allowBlank="1" showInputMessage="1" showErrorMessage="1" sqref="B6:B19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27"/>
  <sheetViews>
    <sheetView zoomScaleNormal="100" workbookViewId="0">
      <pane ySplit="5" topLeftCell="A6" activePane="bottomLeft" state="frozen"/>
      <selection activeCell="C1" sqref="C1"/>
      <selection pane="bottomLeft" activeCell="I10" sqref="I6:I10"/>
    </sheetView>
  </sheetViews>
  <sheetFormatPr baseColWidth="10" defaultRowHeight="16.5" x14ac:dyDescent="0.3"/>
  <cols>
    <col min="1" max="1" width="8.33203125" customWidth="1"/>
    <col min="2" max="2" width="15.6640625" style="278" customWidth="1"/>
    <col min="3" max="3" width="12" style="278" customWidth="1"/>
    <col min="4" max="4" width="7.6640625" customWidth="1"/>
    <col min="5" max="5" width="14.6640625" customWidth="1"/>
    <col min="6" max="6" width="28.88671875" customWidth="1"/>
    <col min="13" max="13" width="11.5546875" style="278"/>
    <col min="14" max="14" width="12.44140625" customWidth="1"/>
  </cols>
  <sheetData>
    <row r="1" spans="1:14" ht="19.5" customHeight="1" x14ac:dyDescent="0.35">
      <c r="A1" s="938" t="s">
        <v>16</v>
      </c>
      <c r="B1" s="939"/>
      <c r="C1" s="939"/>
      <c r="D1" s="939"/>
      <c r="E1" s="939"/>
      <c r="F1" s="939"/>
      <c r="G1" s="939"/>
      <c r="H1" s="939"/>
      <c r="I1" s="939"/>
      <c r="J1" s="939"/>
      <c r="K1" s="939"/>
      <c r="L1" s="939"/>
      <c r="M1" s="939"/>
      <c r="N1" s="939"/>
    </row>
    <row r="2" spans="1:14" s="278" customFormat="1" ht="19.5" customHeight="1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27"/>
      <c r="L2" s="27"/>
      <c r="M2" s="27"/>
      <c r="N2" s="27"/>
    </row>
    <row r="3" spans="1:14" ht="18" customHeight="1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35" t="s">
        <v>13</v>
      </c>
      <c r="B4" s="936"/>
      <c r="C4" s="936"/>
      <c r="D4" s="936"/>
      <c r="E4" s="936"/>
      <c r="F4" s="936"/>
      <c r="G4" s="937"/>
      <c r="H4" s="34">
        <f>SUM(H6:H298)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16" t="str">
        <f t="shared" ref="A6:A15" ca="1" si="0">RIGHT(CELL("nomfichier",A1),LEN(CELL("nomfichier",A1))-FIND("]",CELL("nomfichier",A1)))</f>
        <v>P10500</v>
      </c>
      <c r="B6" s="298"/>
      <c r="C6" s="105"/>
      <c r="D6" s="98"/>
      <c r="E6" s="99"/>
      <c r="F6" s="99"/>
      <c r="G6" s="100"/>
      <c r="H6" s="128">
        <v>0</v>
      </c>
      <c r="I6" s="100">
        <v>0</v>
      </c>
      <c r="J6" s="119">
        <f t="shared" ref="J6" si="1">H6+I6</f>
        <v>0</v>
      </c>
      <c r="K6" s="127"/>
      <c r="L6" s="186"/>
      <c r="M6" s="333"/>
      <c r="N6" s="164"/>
    </row>
    <row r="7" spans="1:14" ht="24" customHeight="1" x14ac:dyDescent="0.3">
      <c r="A7" s="316" t="str">
        <f t="shared" ca="1" si="0"/>
        <v>P10500</v>
      </c>
      <c r="B7" s="298"/>
      <c r="C7" s="284"/>
      <c r="D7" s="187"/>
      <c r="E7" s="188"/>
      <c r="F7" s="188"/>
      <c r="G7" s="189"/>
      <c r="H7" s="128">
        <v>0</v>
      </c>
      <c r="I7" s="100">
        <v>0</v>
      </c>
      <c r="J7" s="189">
        <f>H7+I7</f>
        <v>0</v>
      </c>
      <c r="K7" s="134"/>
      <c r="L7" s="186"/>
      <c r="M7" s="334"/>
      <c r="N7" s="190"/>
    </row>
    <row r="8" spans="1:14" ht="19.5" customHeight="1" x14ac:dyDescent="0.3">
      <c r="A8" s="316" t="str">
        <f t="shared" ca="1" si="0"/>
        <v>P10500</v>
      </c>
      <c r="B8" s="298"/>
      <c r="C8" s="98"/>
      <c r="D8" s="326"/>
      <c r="E8" s="245"/>
      <c r="F8" s="245"/>
      <c r="G8" s="100"/>
      <c r="H8" s="128">
        <v>0</v>
      </c>
      <c r="I8" s="100">
        <v>0</v>
      </c>
      <c r="J8" s="100">
        <f>H8+I8</f>
        <v>0</v>
      </c>
      <c r="K8" s="127"/>
      <c r="L8" s="186"/>
      <c r="M8" s="323"/>
      <c r="N8" s="164"/>
    </row>
    <row r="9" spans="1:14" ht="19.5" customHeight="1" x14ac:dyDescent="0.3">
      <c r="A9" s="316" t="str">
        <f t="shared" ca="1" si="0"/>
        <v>P10500</v>
      </c>
      <c r="B9" s="298"/>
      <c r="C9" s="98"/>
      <c r="D9" s="98"/>
      <c r="E9" s="99"/>
      <c r="F9" s="99"/>
      <c r="G9" s="100"/>
      <c r="H9" s="128">
        <v>0</v>
      </c>
      <c r="I9" s="100">
        <v>0</v>
      </c>
      <c r="J9" s="100">
        <f t="shared" ref="J9:J14" si="2">IF(H9="","",H9+I9)</f>
        <v>0</v>
      </c>
      <c r="K9" s="127"/>
      <c r="L9" s="186"/>
      <c r="M9" s="323"/>
      <c r="N9" s="164"/>
    </row>
    <row r="10" spans="1:14" ht="19.5" customHeight="1" x14ac:dyDescent="0.3">
      <c r="A10" s="316" t="str">
        <f t="shared" ca="1" si="0"/>
        <v>P10500</v>
      </c>
      <c r="B10" s="298"/>
      <c r="C10" s="98"/>
      <c r="D10" s="98"/>
      <c r="E10" s="99"/>
      <c r="F10" s="99"/>
      <c r="G10" s="100"/>
      <c r="H10" s="128">
        <v>0</v>
      </c>
      <c r="I10" s="100">
        <v>0</v>
      </c>
      <c r="J10" s="100">
        <f t="shared" si="2"/>
        <v>0</v>
      </c>
      <c r="K10" s="127"/>
      <c r="L10" s="186"/>
      <c r="M10" s="323"/>
      <c r="N10" s="164"/>
    </row>
    <row r="11" spans="1:14" x14ac:dyDescent="0.3">
      <c r="A11" s="316" t="str">
        <f t="shared" ca="1" si="0"/>
        <v>P10500</v>
      </c>
      <c r="B11" s="298"/>
      <c r="C11" s="98"/>
      <c r="D11" s="98"/>
      <c r="E11" s="99"/>
      <c r="F11" s="99"/>
      <c r="G11" s="100"/>
      <c r="H11" s="128">
        <v>0</v>
      </c>
      <c r="I11" s="100">
        <f>IF(H11="","",H11*0.2)</f>
        <v>0</v>
      </c>
      <c r="J11" s="100">
        <f t="shared" si="2"/>
        <v>0</v>
      </c>
      <c r="K11" s="127"/>
      <c r="L11" s="164"/>
      <c r="M11" s="323"/>
      <c r="N11" s="164"/>
    </row>
    <row r="12" spans="1:14" x14ac:dyDescent="0.3">
      <c r="A12" s="316" t="str">
        <f t="shared" ca="1" si="0"/>
        <v>P10500</v>
      </c>
      <c r="B12" s="298"/>
      <c r="C12" s="98"/>
      <c r="D12" s="98"/>
      <c r="E12" s="99"/>
      <c r="F12" s="99"/>
      <c r="G12" s="100"/>
      <c r="H12" s="128">
        <v>0</v>
      </c>
      <c r="I12" s="100">
        <f t="shared" ref="I12" si="3">(H12*20)/100</f>
        <v>0</v>
      </c>
      <c r="J12" s="100">
        <f t="shared" ref="J12" si="4">H12+I12</f>
        <v>0</v>
      </c>
      <c r="K12" s="127"/>
      <c r="L12" s="164"/>
      <c r="M12" s="323"/>
      <c r="N12" s="164"/>
    </row>
    <row r="13" spans="1:14" x14ac:dyDescent="0.3">
      <c r="A13" s="316" t="str">
        <f t="shared" ca="1" si="0"/>
        <v>P10500</v>
      </c>
      <c r="B13" s="298"/>
      <c r="C13" s="98"/>
      <c r="D13" s="98"/>
      <c r="E13" s="99"/>
      <c r="F13" s="99"/>
      <c r="G13" s="100"/>
      <c r="H13" s="169"/>
      <c r="I13" s="119" t="str">
        <f>IF(H13="","",H13*0.2)</f>
        <v/>
      </c>
      <c r="J13" s="119" t="str">
        <f t="shared" si="2"/>
        <v/>
      </c>
      <c r="K13" s="101"/>
      <c r="L13" s="89"/>
      <c r="M13" s="323"/>
      <c r="N13" s="323"/>
    </row>
    <row r="14" spans="1:14" x14ac:dyDescent="0.3">
      <c r="A14" s="316" t="str">
        <f t="shared" ca="1" si="0"/>
        <v>P10500</v>
      </c>
      <c r="B14" s="298"/>
      <c r="C14" s="98"/>
      <c r="D14" s="98"/>
      <c r="E14" s="99"/>
      <c r="F14" s="99"/>
      <c r="G14" s="100"/>
      <c r="H14" s="169"/>
      <c r="I14" s="119" t="str">
        <f>IF(H14="","",H14*0.2)</f>
        <v/>
      </c>
      <c r="J14" s="119" t="str">
        <f t="shared" si="2"/>
        <v/>
      </c>
      <c r="K14" s="101"/>
      <c r="L14" s="89"/>
      <c r="M14" s="323"/>
      <c r="N14" s="323"/>
    </row>
    <row r="15" spans="1:14" x14ac:dyDescent="0.3">
      <c r="A15" s="318" t="str">
        <f t="shared" ca="1" si="0"/>
        <v>P10500</v>
      </c>
      <c r="B15" s="298"/>
      <c r="C15" s="326"/>
      <c r="D15" s="326"/>
      <c r="E15" s="245"/>
      <c r="F15" s="245"/>
      <c r="G15" s="335"/>
      <c r="H15" s="336"/>
      <c r="I15" s="330">
        <f>(H15*19.6)/100</f>
        <v>0</v>
      </c>
      <c r="J15" s="330">
        <f>H15+I15</f>
        <v>0</v>
      </c>
      <c r="K15" s="337"/>
      <c r="L15" s="95"/>
      <c r="M15" s="332"/>
      <c r="N15" s="332"/>
    </row>
    <row r="16" spans="1:14" x14ac:dyDescent="0.3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</row>
    <row r="17" spans="1:14" x14ac:dyDescent="0.3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</row>
    <row r="18" spans="1:14" x14ac:dyDescent="0.3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</row>
    <row r="19" spans="1:14" x14ac:dyDescent="0.3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1:14" x14ac:dyDescent="0.3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</row>
    <row r="21" spans="1:14" x14ac:dyDescent="0.3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</row>
    <row r="22" spans="1:14" x14ac:dyDescent="0.3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1:14" x14ac:dyDescent="0.3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</row>
    <row r="24" spans="1:14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</row>
    <row r="25" spans="1:14" x14ac:dyDescent="0.3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</row>
    <row r="26" spans="1:14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</row>
    <row r="27" spans="1:14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</row>
  </sheetData>
  <mergeCells count="4">
    <mergeCell ref="A1:N1"/>
    <mergeCell ref="A2:G2"/>
    <mergeCell ref="A4:G4"/>
    <mergeCell ref="A3:G3"/>
  </mergeCells>
  <phoneticPr fontId="23" type="noConversion"/>
  <dataValidations count="1">
    <dataValidation type="list" allowBlank="1" showInputMessage="1" showErrorMessage="1" sqref="B6:B15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39"/>
  <sheetViews>
    <sheetView zoomScaleNormal="100" workbookViewId="0">
      <pane ySplit="5" topLeftCell="A6" activePane="bottomLeft" state="frozen"/>
      <selection pane="bottomLeft" activeCell="G6" sqref="G6:H14"/>
    </sheetView>
  </sheetViews>
  <sheetFormatPr baseColWidth="10" defaultRowHeight="16.5" x14ac:dyDescent="0.3"/>
  <cols>
    <col min="1" max="1" width="10.77734375" customWidth="1"/>
    <col min="2" max="2" width="14.6640625" style="278" customWidth="1"/>
    <col min="3" max="3" width="9.77734375" style="278" customWidth="1"/>
    <col min="4" max="4" width="6.88671875" customWidth="1"/>
    <col min="5" max="5" width="18.109375" customWidth="1"/>
    <col min="6" max="6" width="33.5546875" customWidth="1"/>
    <col min="7" max="7" width="7.77734375" customWidth="1"/>
    <col min="8" max="8" width="10.6640625" customWidth="1"/>
    <col min="9" max="10" width="8.88671875" customWidth="1"/>
    <col min="13" max="13" width="16.21875" customWidth="1"/>
  </cols>
  <sheetData>
    <row r="1" spans="1:14" ht="19.5" x14ac:dyDescent="0.4">
      <c r="A1" s="940" t="s">
        <v>121</v>
      </c>
      <c r="B1" s="940"/>
      <c r="C1" s="940"/>
      <c r="D1" s="940"/>
      <c r="E1" s="940"/>
      <c r="F1" s="940"/>
      <c r="G1" s="940"/>
      <c r="H1" s="940"/>
      <c r="I1" s="940"/>
      <c r="J1" s="940"/>
      <c r="K1" s="940"/>
      <c r="L1" s="940"/>
      <c r="M1" s="940"/>
      <c r="N1" s="940"/>
    </row>
    <row r="2" spans="1:14" s="278" customFormat="1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27"/>
      <c r="L2" s="27"/>
      <c r="M2" s="27"/>
      <c r="N2" s="27"/>
    </row>
    <row r="3" spans="1:14" ht="18" customHeight="1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35" t="s">
        <v>13</v>
      </c>
      <c r="B4" s="936"/>
      <c r="C4" s="936"/>
      <c r="D4" s="936"/>
      <c r="E4" s="936"/>
      <c r="F4" s="936"/>
      <c r="G4" s="937"/>
      <c r="H4" s="34">
        <f>SUM(H6:H263)</f>
        <v>0</v>
      </c>
      <c r="I4" s="33"/>
      <c r="J4" s="33"/>
      <c r="K4" s="29"/>
      <c r="L4" s="6"/>
      <c r="M4" s="27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543" t="str">
        <f t="shared" ref="A6:A17" ca="1" si="0">RIGHT(CELL("nomfichier",A1),LEN(CELL("nomfichier",A1))-FIND("]",CELL("nomfichier",A1)))</f>
        <v>P10502 SAEB</v>
      </c>
      <c r="B6" s="544"/>
      <c r="C6" s="129"/>
      <c r="D6" s="545"/>
      <c r="E6" s="99"/>
      <c r="F6" s="99"/>
      <c r="G6" s="100"/>
      <c r="H6" s="104"/>
      <c r="I6" s="547">
        <v>0</v>
      </c>
      <c r="J6" s="547">
        <f>t_saeb[[#This Row],[HT]]+t_saeb[[#This Row],[TVA]]</f>
        <v>0</v>
      </c>
      <c r="K6" s="548"/>
      <c r="L6" s="546"/>
      <c r="M6" s="564"/>
      <c r="N6" s="549"/>
    </row>
    <row r="7" spans="1:14" x14ac:dyDescent="0.3">
      <c r="A7" s="543" t="str">
        <f t="shared" ca="1" si="0"/>
        <v>P10502 SAEB</v>
      </c>
      <c r="B7" s="544"/>
      <c r="C7" s="129"/>
      <c r="D7" s="545"/>
      <c r="E7" s="99"/>
      <c r="F7" s="99"/>
      <c r="G7" s="688"/>
      <c r="H7" s="200"/>
      <c r="I7" s="547">
        <v>0</v>
      </c>
      <c r="J7" s="547">
        <f>t_saeb[[#This Row],[HT]]+t_saeb[[#This Row],[TVA]]</f>
        <v>0</v>
      </c>
      <c r="K7" s="548"/>
      <c r="L7" s="546"/>
      <c r="M7" s="564"/>
      <c r="N7" s="549"/>
    </row>
    <row r="8" spans="1:14" x14ac:dyDescent="0.3">
      <c r="A8" s="543" t="str">
        <f t="shared" ca="1" si="0"/>
        <v>P10502 SAEB</v>
      </c>
      <c r="B8" s="544"/>
      <c r="C8" s="129"/>
      <c r="D8" s="545"/>
      <c r="E8" s="99"/>
      <c r="F8" s="99"/>
      <c r="G8" s="100"/>
      <c r="H8" s="104"/>
      <c r="I8" s="547">
        <v>0</v>
      </c>
      <c r="J8" s="547">
        <f>t_saeb[[#This Row],[HT]]+t_saeb[[#This Row],[TVA]]</f>
        <v>0</v>
      </c>
      <c r="K8" s="548"/>
      <c r="L8" s="546"/>
      <c r="M8" s="564"/>
      <c r="N8" s="549"/>
    </row>
    <row r="9" spans="1:14" x14ac:dyDescent="0.3">
      <c r="A9" s="543" t="str">
        <f t="shared" ca="1" si="0"/>
        <v>P10502 SAEB</v>
      </c>
      <c r="B9" s="544"/>
      <c r="C9" s="129"/>
      <c r="D9" s="545"/>
      <c r="E9" s="99"/>
      <c r="F9" s="99"/>
      <c r="G9" s="688"/>
      <c r="H9" s="200"/>
      <c r="I9" s="547">
        <v>0</v>
      </c>
      <c r="J9" s="547">
        <f>t_saeb[[#This Row],[HT]]+t_saeb[[#This Row],[TVA]]</f>
        <v>0</v>
      </c>
      <c r="K9" s="548"/>
      <c r="L9" s="546"/>
      <c r="M9" s="564"/>
      <c r="N9" s="549"/>
    </row>
    <row r="10" spans="1:14" x14ac:dyDescent="0.3">
      <c r="A10" s="543" t="str">
        <f t="shared" ca="1" si="0"/>
        <v>P10502 SAEB</v>
      </c>
      <c r="B10" s="544"/>
      <c r="C10" s="129"/>
      <c r="D10" s="545"/>
      <c r="E10" s="99"/>
      <c r="F10" s="99"/>
      <c r="G10" s="100"/>
      <c r="H10" s="104"/>
      <c r="I10" s="547">
        <v>0</v>
      </c>
      <c r="J10" s="547">
        <f>t_saeb[[#This Row],[HT]]+t_saeb[[#This Row],[TVA]]</f>
        <v>0</v>
      </c>
      <c r="K10" s="548"/>
      <c r="L10" s="546"/>
      <c r="M10" s="564"/>
      <c r="N10" s="549"/>
    </row>
    <row r="11" spans="1:14" x14ac:dyDescent="0.3">
      <c r="A11" s="543" t="str">
        <f t="shared" ref="A11" ca="1" si="1">RIGHT(CELL("nomfichier",A6),LEN(CELL("nomfichier",A6))-FIND("]",CELL("nomfichier",A6)))</f>
        <v>P10502 SAEB</v>
      </c>
      <c r="B11" s="544"/>
      <c r="C11" s="129"/>
      <c r="D11" s="545"/>
      <c r="E11" s="99"/>
      <c r="F11" s="99"/>
      <c r="G11" s="100"/>
      <c r="H11" s="104"/>
      <c r="I11" s="547">
        <v>0</v>
      </c>
      <c r="J11" s="547">
        <f>t_saeb[[#This Row],[HT]]+t_saeb[[#This Row],[TVA]]</f>
        <v>0</v>
      </c>
      <c r="K11" s="548"/>
      <c r="L11" s="546"/>
      <c r="M11" s="564"/>
      <c r="N11" s="549"/>
    </row>
    <row r="12" spans="1:14" x14ac:dyDescent="0.3">
      <c r="A12" s="543" t="str">
        <f t="shared" ca="1" si="0"/>
        <v>P10502 SAEB</v>
      </c>
      <c r="B12" s="544"/>
      <c r="C12" s="129"/>
      <c r="D12" s="545"/>
      <c r="E12" s="99"/>
      <c r="F12" s="99"/>
      <c r="G12" s="688"/>
      <c r="H12" s="200"/>
      <c r="I12" s="547">
        <v>0</v>
      </c>
      <c r="J12" s="547">
        <f>t_saeb[[#This Row],[HT]]+t_saeb[[#This Row],[TVA]]</f>
        <v>0</v>
      </c>
      <c r="K12" s="548"/>
      <c r="L12" s="546"/>
      <c r="M12" s="564"/>
      <c r="N12" s="549"/>
    </row>
    <row r="13" spans="1:14" x14ac:dyDescent="0.3">
      <c r="A13" s="543" t="str">
        <f t="shared" ca="1" si="0"/>
        <v>P10502 SAEB</v>
      </c>
      <c r="B13" s="561"/>
      <c r="C13" s="129"/>
      <c r="D13" s="562"/>
      <c r="E13" s="99"/>
      <c r="F13" s="99"/>
      <c r="G13" s="564"/>
      <c r="H13" s="565"/>
      <c r="I13" s="566">
        <v>0</v>
      </c>
      <c r="J13" s="566">
        <v>70.849999999999994</v>
      </c>
      <c r="K13" s="567"/>
      <c r="L13" s="564"/>
      <c r="M13" s="125"/>
      <c r="N13" s="568"/>
    </row>
    <row r="14" spans="1:14" x14ac:dyDescent="0.3">
      <c r="A14" s="543" t="str">
        <f t="shared" ca="1" si="0"/>
        <v>P10502 SAEB</v>
      </c>
      <c r="B14" s="561"/>
      <c r="C14" s="129"/>
      <c r="D14" s="562"/>
      <c r="E14" s="99"/>
      <c r="F14" s="99"/>
      <c r="G14" s="564"/>
      <c r="H14" s="565"/>
      <c r="I14" s="566">
        <v>0</v>
      </c>
      <c r="J14" s="566">
        <v>70.849999999999994</v>
      </c>
      <c r="K14" s="567"/>
      <c r="L14" s="564"/>
      <c r="M14" s="125"/>
      <c r="N14" s="568"/>
    </row>
    <row r="15" spans="1:14" x14ac:dyDescent="0.3">
      <c r="A15" s="543" t="str">
        <f t="shared" ca="1" si="0"/>
        <v>P10502 SAEB</v>
      </c>
      <c r="B15" s="561"/>
      <c r="C15" s="561"/>
      <c r="D15" s="562"/>
      <c r="E15" s="563"/>
      <c r="F15" s="563"/>
      <c r="G15" s="564"/>
      <c r="H15" s="565"/>
      <c r="I15" s="566"/>
      <c r="J15" s="566"/>
      <c r="K15" s="567"/>
      <c r="L15" s="564"/>
      <c r="M15" s="564"/>
      <c r="N15" s="568"/>
    </row>
    <row r="16" spans="1:14" x14ac:dyDescent="0.3">
      <c r="A16" s="543" t="str">
        <f t="shared" ca="1" si="0"/>
        <v>P10502 SAEB</v>
      </c>
      <c r="B16" s="561"/>
      <c r="C16" s="561"/>
      <c r="D16" s="562"/>
      <c r="E16" s="563"/>
      <c r="F16" s="563"/>
      <c r="G16" s="564"/>
      <c r="H16" s="565"/>
      <c r="I16" s="566"/>
      <c r="J16" s="566"/>
      <c r="K16" s="567"/>
      <c r="L16" s="564"/>
      <c r="M16" s="564"/>
      <c r="N16" s="568"/>
    </row>
    <row r="17" spans="1:14" x14ac:dyDescent="0.3">
      <c r="A17" s="543" t="str">
        <f t="shared" ca="1" si="0"/>
        <v>P10502 SAEB</v>
      </c>
      <c r="B17" s="561"/>
      <c r="C17" s="561"/>
      <c r="D17" s="562"/>
      <c r="E17" s="563"/>
      <c r="F17" s="563"/>
      <c r="G17" s="564"/>
      <c r="H17" s="565"/>
      <c r="I17" s="566"/>
      <c r="J17" s="566"/>
      <c r="K17" s="567"/>
      <c r="L17" s="564"/>
      <c r="M17" s="564"/>
      <c r="N17" s="568"/>
    </row>
    <row r="18" spans="1:14" x14ac:dyDescent="0.3">
      <c r="A18" s="543" t="str">
        <f t="shared" ref="A18:A22" ca="1" si="2">RIGHT(CELL("nomfichier",A13),LEN(CELL("nomfichier",A13))-FIND("]",CELL("nomfichier",A13)))</f>
        <v>P10502 SAEB</v>
      </c>
      <c r="B18" s="561"/>
      <c r="C18" s="561"/>
      <c r="D18" s="562"/>
      <c r="E18" s="563"/>
      <c r="F18" s="563"/>
      <c r="G18" s="564"/>
      <c r="H18" s="565"/>
      <c r="I18" s="566"/>
      <c r="J18" s="566"/>
      <c r="K18" s="567"/>
      <c r="L18" s="564"/>
      <c r="M18" s="564"/>
      <c r="N18" s="568"/>
    </row>
    <row r="19" spans="1:14" x14ac:dyDescent="0.3">
      <c r="A19" s="543" t="str">
        <f t="shared" ca="1" si="2"/>
        <v>P10502 SAEB</v>
      </c>
      <c r="B19" s="561"/>
      <c r="C19" s="561"/>
      <c r="D19" s="562"/>
      <c r="E19" s="563"/>
      <c r="F19" s="563"/>
      <c r="G19" s="564"/>
      <c r="H19" s="565"/>
      <c r="I19" s="566"/>
      <c r="J19" s="566"/>
      <c r="K19" s="567"/>
      <c r="L19" s="564"/>
      <c r="M19" s="564"/>
      <c r="N19" s="568"/>
    </row>
    <row r="20" spans="1:14" x14ac:dyDescent="0.3">
      <c r="A20" s="543" t="str">
        <f t="shared" ca="1" si="2"/>
        <v>P10502 SAEB</v>
      </c>
      <c r="B20" s="561"/>
      <c r="C20" s="561"/>
      <c r="D20" s="562"/>
      <c r="E20" s="563"/>
      <c r="F20" s="563"/>
      <c r="G20" s="564"/>
      <c r="H20" s="565"/>
      <c r="I20" s="566"/>
      <c r="J20" s="566"/>
      <c r="K20" s="567"/>
      <c r="L20" s="564"/>
      <c r="M20" s="564"/>
      <c r="N20" s="568"/>
    </row>
    <row r="21" spans="1:14" x14ac:dyDescent="0.3">
      <c r="A21" s="543" t="str">
        <f t="shared" ca="1" si="2"/>
        <v>P10502 SAEB</v>
      </c>
      <c r="B21" s="561"/>
      <c r="C21" s="561"/>
      <c r="D21" s="562"/>
      <c r="E21" s="563"/>
      <c r="F21" s="563"/>
      <c r="G21" s="564"/>
      <c r="H21" s="565"/>
      <c r="I21" s="566"/>
      <c r="J21" s="566"/>
      <c r="K21" s="567"/>
      <c r="L21" s="564"/>
      <c r="M21" s="564"/>
      <c r="N21" s="568"/>
    </row>
    <row r="22" spans="1:14" x14ac:dyDescent="0.3">
      <c r="A22" s="543" t="str">
        <f t="shared" ca="1" si="2"/>
        <v>P10502 SAEB</v>
      </c>
      <c r="B22" s="561"/>
      <c r="C22" s="561"/>
      <c r="D22" s="562"/>
      <c r="E22" s="563"/>
      <c r="F22" s="563"/>
      <c r="G22" s="564"/>
      <c r="H22" s="565"/>
      <c r="I22" s="566"/>
      <c r="J22" s="566"/>
      <c r="K22" s="567"/>
      <c r="L22" s="564"/>
      <c r="M22" s="564"/>
      <c r="N22" s="568"/>
    </row>
    <row r="23" spans="1:14" x14ac:dyDescent="0.3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</row>
    <row r="24" spans="1:14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</row>
    <row r="25" spans="1:14" x14ac:dyDescent="0.3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</row>
    <row r="26" spans="1:14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</row>
    <row r="27" spans="1:14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</row>
    <row r="28" spans="1:14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</row>
    <row r="29" spans="1:14" x14ac:dyDescent="0.3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</row>
    <row r="30" spans="1:14" x14ac:dyDescent="0.3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</row>
    <row r="31" spans="1:14" x14ac:dyDescent="0.3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</row>
    <row r="32" spans="1:14" x14ac:dyDescent="0.3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</row>
    <row r="33" spans="1:13" x14ac:dyDescent="0.3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</row>
    <row r="34" spans="1:13" x14ac:dyDescent="0.3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</row>
    <row r="35" spans="1:13" x14ac:dyDescent="0.3">
      <c r="A35" s="93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</row>
    <row r="36" spans="1:13" x14ac:dyDescent="0.3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</row>
    <row r="37" spans="1:13" x14ac:dyDescent="0.3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</row>
    <row r="38" spans="1:13" x14ac:dyDescent="0.3">
      <c r="A38" s="93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</row>
    <row r="39" spans="1:13" x14ac:dyDescent="0.3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</row>
  </sheetData>
  <mergeCells count="4">
    <mergeCell ref="A2:G2"/>
    <mergeCell ref="A4:G4"/>
    <mergeCell ref="A3:G3"/>
    <mergeCell ref="A1:N1"/>
  </mergeCells>
  <phoneticPr fontId="23" type="noConversion"/>
  <conditionalFormatting sqref="L15:L1048576 L1:L13">
    <cfRule type="notContainsBlanks" dxfId="313" priority="5">
      <formula>LEN(TRIM(L1))&gt;0</formula>
    </cfRule>
  </conditionalFormatting>
  <conditionalFormatting sqref="L14">
    <cfRule type="notContainsBlanks" dxfId="312" priority="1">
      <formula>LEN(TRIM(L14))&gt;0</formula>
    </cfRule>
  </conditionalFormatting>
  <dataValidations count="1">
    <dataValidation type="list" allowBlank="1" showInputMessage="1" showErrorMessage="1" sqref="B6:B22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32"/>
  <sheetViews>
    <sheetView workbookViewId="0">
      <selection activeCell="C6" sqref="C6:H8"/>
    </sheetView>
  </sheetViews>
  <sheetFormatPr baseColWidth="10" defaultRowHeight="16.5" x14ac:dyDescent="0.3"/>
  <cols>
    <col min="1" max="1" width="10.5546875" customWidth="1"/>
    <col min="2" max="3" width="10.5546875" style="278" customWidth="1"/>
    <col min="4" max="4" width="9.5546875" customWidth="1"/>
    <col min="5" max="5" width="20.77734375" customWidth="1"/>
    <col min="6" max="6" width="39.5546875" customWidth="1"/>
    <col min="13" max="13" width="11.5546875" style="278"/>
    <col min="14" max="14" width="12.44140625" customWidth="1"/>
  </cols>
  <sheetData>
    <row r="1" spans="1:14" ht="19.5" x14ac:dyDescent="0.4">
      <c r="A1" s="940" t="s">
        <v>29</v>
      </c>
      <c r="B1" s="940"/>
      <c r="C1" s="940"/>
      <c r="D1" s="940"/>
      <c r="E1" s="940"/>
      <c r="F1" s="940"/>
      <c r="G1" s="940"/>
      <c r="H1" s="940"/>
      <c r="I1" s="940"/>
      <c r="J1" s="940"/>
      <c r="K1" s="940"/>
      <c r="L1" s="940"/>
      <c r="M1" s="940"/>
      <c r="N1" s="940"/>
    </row>
    <row r="2" spans="1:14" s="278" customFormat="1" ht="19.5" x14ac:dyDescent="0.4">
      <c r="A2" s="932" t="s">
        <v>6</v>
      </c>
      <c r="B2" s="933"/>
      <c r="C2" s="933"/>
      <c r="D2" s="933"/>
      <c r="E2" s="933"/>
      <c r="F2" s="933"/>
      <c r="G2" s="934"/>
      <c r="H2" s="39"/>
      <c r="I2" s="33"/>
      <c r="J2" s="33"/>
      <c r="K2" s="27"/>
      <c r="L2" s="27"/>
      <c r="M2" s="87"/>
      <c r="N2" s="27"/>
    </row>
    <row r="3" spans="1:14" ht="17.25" x14ac:dyDescent="0.35">
      <c r="A3" s="929" t="s">
        <v>144</v>
      </c>
      <c r="B3" s="930"/>
      <c r="C3" s="930"/>
      <c r="D3" s="930"/>
      <c r="E3" s="930"/>
      <c r="F3" s="930"/>
      <c r="G3" s="931"/>
      <c r="H3" s="34"/>
      <c r="I3" s="33"/>
      <c r="J3" s="33"/>
      <c r="K3" s="27"/>
      <c r="L3" s="27"/>
      <c r="M3" s="27"/>
      <c r="N3" s="27"/>
    </row>
    <row r="4" spans="1:14" ht="17.25" x14ac:dyDescent="0.35">
      <c r="A4" s="935" t="s">
        <v>13</v>
      </c>
      <c r="B4" s="936"/>
      <c r="C4" s="936"/>
      <c r="D4" s="936"/>
      <c r="E4" s="936"/>
      <c r="F4" s="936"/>
      <c r="G4" s="937"/>
      <c r="H4" s="34">
        <f>SUM(H6:H298)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s="278" customFormat="1" x14ac:dyDescent="0.3">
      <c r="A6" s="316" t="str">
        <f ca="1">RIGHT(CELL("nomfichier",A2),LEN(CELL("nomfichier",A2))-FIND("]",CELL("nomfichier",A2)))</f>
        <v>P10504 R2A2</v>
      </c>
      <c r="B6" s="298"/>
      <c r="C6" s="349"/>
      <c r="D6" s="98"/>
      <c r="E6" s="99"/>
      <c r="F6" s="99"/>
      <c r="G6" s="347"/>
      <c r="H6" s="347"/>
      <c r="I6" s="330">
        <f t="shared" ref="I6:I14" si="0">(H6*20)/100</f>
        <v>0</v>
      </c>
      <c r="J6" s="330">
        <f t="shared" ref="J6:J14" si="1">H6+I6</f>
        <v>0</v>
      </c>
      <c r="K6" s="72"/>
      <c r="L6" s="348"/>
      <c r="M6" s="348"/>
      <c r="N6" s="348"/>
    </row>
    <row r="7" spans="1:14" s="278" customFormat="1" x14ac:dyDescent="0.3">
      <c r="A7" s="316" t="str">
        <f ca="1">RIGHT(CELL("nomfichier",A3),LEN(CELL("nomfichier",A3))-FIND("]",CELL("nomfichier",A3)))</f>
        <v>P10504 R2A2</v>
      </c>
      <c r="B7" s="298"/>
      <c r="C7" s="349"/>
      <c r="D7" s="98"/>
      <c r="E7" s="237"/>
      <c r="F7" s="237"/>
      <c r="G7" s="347"/>
      <c r="H7" s="347"/>
      <c r="I7" s="330">
        <f t="shared" si="0"/>
        <v>0</v>
      </c>
      <c r="J7" s="330">
        <f t="shared" si="1"/>
        <v>0</v>
      </c>
      <c r="K7" s="72"/>
      <c r="L7" s="348"/>
      <c r="M7" s="348"/>
      <c r="N7" s="348"/>
    </row>
    <row r="8" spans="1:14" s="278" customFormat="1" x14ac:dyDescent="0.3">
      <c r="A8" s="316" t="str">
        <f ca="1">RIGHT(CELL("nomfichier",A4),LEN(CELL("nomfichier",A4))-FIND("]",CELL("nomfichier",A4)))</f>
        <v>P10504 R2A2</v>
      </c>
      <c r="B8" s="298"/>
      <c r="C8" s="349"/>
      <c r="D8" s="98"/>
      <c r="E8" s="237"/>
      <c r="F8" s="237"/>
      <c r="G8" s="347"/>
      <c r="H8" s="689"/>
      <c r="I8" s="330">
        <f t="shared" si="0"/>
        <v>0</v>
      </c>
      <c r="J8" s="330">
        <f t="shared" si="1"/>
        <v>0</v>
      </c>
      <c r="K8" s="72"/>
      <c r="L8" s="348"/>
      <c r="M8" s="348"/>
      <c r="N8" s="348"/>
    </row>
    <row r="9" spans="1:14" s="278" customFormat="1" x14ac:dyDescent="0.3">
      <c r="A9" s="316" t="str">
        <f ca="1">RIGHT(CELL("nomfichier",A5),LEN(CELL("nomfichier",A5))-FIND("]",CELL("nomfichier",A5)))</f>
        <v>P10504 R2A2</v>
      </c>
      <c r="B9" s="298"/>
      <c r="C9" s="349"/>
      <c r="D9" s="346"/>
      <c r="E9" s="346"/>
      <c r="F9" s="346"/>
      <c r="G9" s="347"/>
      <c r="H9" s="347"/>
      <c r="I9" s="330">
        <f t="shared" si="0"/>
        <v>0</v>
      </c>
      <c r="J9" s="330">
        <f t="shared" si="1"/>
        <v>0</v>
      </c>
      <c r="K9" s="72"/>
      <c r="L9" s="348"/>
      <c r="M9" s="348"/>
      <c r="N9" s="348"/>
    </row>
    <row r="10" spans="1:14" s="278" customFormat="1" x14ac:dyDescent="0.3">
      <c r="A10" s="316" t="str">
        <f ca="1">RIGHT(CELL("nomfichier",A6),LEN(CELL("nomfichier",A6))-FIND("]",CELL("nomfichier",A6)))</f>
        <v>P10504 R2A2</v>
      </c>
      <c r="B10" s="298"/>
      <c r="C10" s="349"/>
      <c r="D10" s="346"/>
      <c r="E10" s="346"/>
      <c r="F10" s="346"/>
      <c r="G10" s="347"/>
      <c r="H10" s="347"/>
      <c r="I10" s="330">
        <f t="shared" si="0"/>
        <v>0</v>
      </c>
      <c r="J10" s="330">
        <f t="shared" si="1"/>
        <v>0</v>
      </c>
      <c r="K10" s="72"/>
      <c r="L10" s="348"/>
      <c r="M10" s="348"/>
      <c r="N10" s="348"/>
    </row>
    <row r="11" spans="1:14" s="278" customFormat="1" x14ac:dyDescent="0.3">
      <c r="A11" s="316" t="str">
        <f t="shared" ref="A11:A14" ca="1" si="2">RIGHT(CELL("nomfichier",A6),LEN(CELL("nomfichier",A6))-FIND("]",CELL("nomfichier",A6)))</f>
        <v>P10504 R2A2</v>
      </c>
      <c r="B11" s="298"/>
      <c r="C11" s="349"/>
      <c r="D11" s="346"/>
      <c r="E11" s="346"/>
      <c r="F11" s="346"/>
      <c r="G11" s="347"/>
      <c r="H11" s="347"/>
      <c r="I11" s="330">
        <f t="shared" si="0"/>
        <v>0</v>
      </c>
      <c r="J11" s="330">
        <f t="shared" si="1"/>
        <v>0</v>
      </c>
      <c r="K11" s="72"/>
      <c r="L11" s="348"/>
      <c r="M11" s="348"/>
      <c r="N11" s="348"/>
    </row>
    <row r="12" spans="1:14" s="278" customFormat="1" x14ac:dyDescent="0.3">
      <c r="A12" s="316" t="str">
        <f t="shared" ca="1" si="2"/>
        <v>P10504 R2A2</v>
      </c>
      <c r="B12" s="298"/>
      <c r="C12" s="349"/>
      <c r="D12" s="346"/>
      <c r="E12" s="346"/>
      <c r="F12" s="346"/>
      <c r="G12" s="347"/>
      <c r="H12" s="347"/>
      <c r="I12" s="330">
        <f t="shared" si="0"/>
        <v>0</v>
      </c>
      <c r="J12" s="330">
        <f t="shared" si="1"/>
        <v>0</v>
      </c>
      <c r="K12" s="72"/>
      <c r="L12" s="348"/>
      <c r="M12" s="348"/>
      <c r="N12" s="348"/>
    </row>
    <row r="13" spans="1:14" s="278" customFormat="1" x14ac:dyDescent="0.3">
      <c r="A13" s="316" t="str">
        <f t="shared" ca="1" si="2"/>
        <v>P10504 R2A2</v>
      </c>
      <c r="B13" s="298"/>
      <c r="C13" s="349"/>
      <c r="D13" s="346"/>
      <c r="E13" s="346"/>
      <c r="F13" s="346"/>
      <c r="G13" s="347"/>
      <c r="H13" s="347"/>
      <c r="I13" s="330">
        <f t="shared" si="0"/>
        <v>0</v>
      </c>
      <c r="J13" s="330">
        <f t="shared" si="1"/>
        <v>0</v>
      </c>
      <c r="K13" s="72"/>
      <c r="L13" s="348"/>
      <c r="M13" s="348"/>
      <c r="N13" s="348"/>
    </row>
    <row r="14" spans="1:14" s="278" customFormat="1" x14ac:dyDescent="0.3">
      <c r="A14" s="316" t="str">
        <f t="shared" ca="1" si="2"/>
        <v>P10504 R2A2</v>
      </c>
      <c r="B14" s="298"/>
      <c r="C14" s="350"/>
      <c r="D14" s="351"/>
      <c r="E14" s="351"/>
      <c r="F14" s="351"/>
      <c r="G14" s="352"/>
      <c r="H14" s="352"/>
      <c r="I14" s="330">
        <f t="shared" si="0"/>
        <v>0</v>
      </c>
      <c r="J14" s="330">
        <f t="shared" si="1"/>
        <v>0</v>
      </c>
      <c r="K14" s="353"/>
      <c r="L14" s="354"/>
      <c r="M14" s="354"/>
      <c r="N14" s="354"/>
    </row>
    <row r="16" spans="1:14" x14ac:dyDescent="0.3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</row>
    <row r="17" spans="1:14" x14ac:dyDescent="0.3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</row>
    <row r="18" spans="1:14" x14ac:dyDescent="0.3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</row>
    <row r="19" spans="1:14" x14ac:dyDescent="0.3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1:14" x14ac:dyDescent="0.3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</row>
    <row r="21" spans="1:14" x14ac:dyDescent="0.3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</row>
    <row r="22" spans="1:14" x14ac:dyDescent="0.3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1:14" x14ac:dyDescent="0.3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</row>
    <row r="24" spans="1:14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</row>
    <row r="25" spans="1:14" x14ac:dyDescent="0.3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</row>
    <row r="26" spans="1:14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</row>
    <row r="27" spans="1:14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</row>
    <row r="28" spans="1:14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</row>
    <row r="29" spans="1:14" x14ac:dyDescent="0.3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</row>
    <row r="30" spans="1:14" x14ac:dyDescent="0.3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</row>
    <row r="31" spans="1:14" x14ac:dyDescent="0.3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</row>
    <row r="32" spans="1:14" x14ac:dyDescent="0.3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</sheetData>
  <mergeCells count="4">
    <mergeCell ref="A1:N1"/>
    <mergeCell ref="A2:G2"/>
    <mergeCell ref="A4:G4"/>
    <mergeCell ref="A3:G3"/>
  </mergeCells>
  <dataValidations count="1">
    <dataValidation type="list" allowBlank="1" showInputMessage="1" showErrorMessage="1" sqref="B6:B14">
      <formula1>Ana_Inra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15"/>
  <sheetViews>
    <sheetView workbookViewId="0">
      <selection activeCell="B6" sqref="B6:H9"/>
    </sheetView>
  </sheetViews>
  <sheetFormatPr baseColWidth="10" defaultRowHeight="15" x14ac:dyDescent="0.25"/>
  <cols>
    <col min="1" max="1" width="8.109375" style="60" customWidth="1"/>
    <col min="2" max="2" width="15.6640625" style="60" customWidth="1"/>
    <col min="3" max="3" width="12" style="60" customWidth="1"/>
    <col min="4" max="4" width="7.88671875" style="60" customWidth="1"/>
    <col min="5" max="5" width="17.5546875" style="60" customWidth="1"/>
    <col min="6" max="6" width="28.6640625" style="60" customWidth="1"/>
    <col min="7" max="12" width="11.5546875" style="60"/>
    <col min="13" max="13" width="12.44140625" style="60" customWidth="1"/>
    <col min="14" max="16384" width="11.5546875" style="60"/>
  </cols>
  <sheetData>
    <row r="1" spans="1:14" ht="18" customHeight="1" x14ac:dyDescent="0.4">
      <c r="A1" s="941" t="s">
        <v>122</v>
      </c>
      <c r="B1" s="941"/>
      <c r="C1" s="941"/>
      <c r="D1" s="941"/>
      <c r="E1" s="941"/>
      <c r="F1" s="941"/>
      <c r="G1" s="941"/>
      <c r="H1" s="941"/>
      <c r="I1" s="941"/>
      <c r="J1" s="941"/>
      <c r="K1" s="941"/>
      <c r="L1" s="941"/>
      <c r="M1" s="941"/>
      <c r="N1" s="941"/>
    </row>
    <row r="2" spans="1:14" ht="18" customHeight="1" x14ac:dyDescent="0.4">
      <c r="A2" s="942" t="s">
        <v>6</v>
      </c>
      <c r="B2" s="943"/>
      <c r="C2" s="943"/>
      <c r="D2" s="943"/>
      <c r="E2" s="943"/>
      <c r="F2" s="943"/>
      <c r="G2" s="944"/>
      <c r="H2" s="64" t="e">
        <f>H3-H4</f>
        <v>#REF!</v>
      </c>
      <c r="I2" s="63"/>
      <c r="J2" s="63"/>
      <c r="K2" s="61"/>
      <c r="L2" s="61"/>
      <c r="M2" s="535" t="s">
        <v>19</v>
      </c>
      <c r="N2" s="61"/>
    </row>
    <row r="3" spans="1:14" ht="18" customHeight="1" x14ac:dyDescent="0.35">
      <c r="A3" s="948" t="s">
        <v>144</v>
      </c>
      <c r="B3" s="949"/>
      <c r="C3" s="949"/>
      <c r="D3" s="949"/>
      <c r="E3" s="949"/>
      <c r="F3" s="949"/>
      <c r="G3" s="950"/>
      <c r="H3" s="66" t="e">
        <f>#REF!</f>
        <v>#REF!</v>
      </c>
      <c r="I3" s="63"/>
      <c r="J3" s="63"/>
      <c r="K3" s="61"/>
      <c r="L3" s="61"/>
      <c r="M3" s="61"/>
      <c r="N3" s="61"/>
    </row>
    <row r="4" spans="1:14" ht="17.25" x14ac:dyDescent="0.35">
      <c r="A4" s="945" t="s">
        <v>13</v>
      </c>
      <c r="B4" s="946"/>
      <c r="C4" s="946"/>
      <c r="D4" s="946"/>
      <c r="E4" s="946"/>
      <c r="F4" s="946"/>
      <c r="G4" s="947"/>
      <c r="H4" s="66">
        <f>SUM(H6:H15)</f>
        <v>0</v>
      </c>
      <c r="I4" s="63"/>
      <c r="J4" s="63"/>
      <c r="K4" s="65"/>
      <c r="L4" s="62"/>
      <c r="M4" s="62"/>
      <c r="N4" s="61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25">
      <c r="A6" s="316" t="str">
        <f ca="1">RIGHT(CELL("nomfichier",A2),LEN(CELL("nomfichier",A2))-FIND("]",CELL("nomfichier",A2)))</f>
        <v>P10567 ERIAH</v>
      </c>
      <c r="B6" s="298"/>
      <c r="C6" s="191"/>
      <c r="D6" s="192"/>
      <c r="E6" s="193"/>
      <c r="F6" s="230"/>
      <c r="G6" s="197"/>
      <c r="H6" s="661"/>
      <c r="I6" s="100">
        <f t="shared" ref="I6:I15" si="0">H6*0.2</f>
        <v>0</v>
      </c>
      <c r="J6" s="100">
        <f t="shared" ref="J6:J15" si="1">H6+I6</f>
        <v>0</v>
      </c>
      <c r="K6" s="195"/>
      <c r="L6" s="196"/>
      <c r="M6" s="196"/>
      <c r="N6" s="355"/>
    </row>
    <row r="7" spans="1:14" ht="20.25" customHeight="1" x14ac:dyDescent="0.25">
      <c r="A7" s="316" t="str">
        <f t="shared" ref="A7:A14" ca="1" si="2">RIGHT(CELL("nomfichier",A3),LEN(CELL("nomfichier",A3))-FIND("]",CELL("nomfichier",A3)))</f>
        <v>P10567 ERIAH</v>
      </c>
      <c r="B7" s="298"/>
      <c r="C7" s="191"/>
      <c r="D7" s="202"/>
      <c r="E7" s="203"/>
      <c r="F7" s="203"/>
      <c r="G7" s="197"/>
      <c r="H7" s="661"/>
      <c r="I7" s="100">
        <f t="shared" si="0"/>
        <v>0</v>
      </c>
      <c r="J7" s="100">
        <f t="shared" si="1"/>
        <v>0</v>
      </c>
      <c r="K7" s="195"/>
      <c r="L7" s="196"/>
      <c r="M7" s="669"/>
      <c r="N7" s="356"/>
    </row>
    <row r="8" spans="1:14" ht="15.75" customHeight="1" x14ac:dyDescent="0.25">
      <c r="A8" s="316" t="str">
        <f t="shared" ca="1" si="2"/>
        <v>P10567 ERIAH</v>
      </c>
      <c r="B8" s="298"/>
      <c r="C8" s="191"/>
      <c r="D8" s="99"/>
      <c r="E8" s="99"/>
      <c r="F8" s="99"/>
      <c r="G8" s="564"/>
      <c r="H8" s="661"/>
      <c r="I8" s="100">
        <f t="shared" si="0"/>
        <v>0</v>
      </c>
      <c r="J8" s="100">
        <f t="shared" si="1"/>
        <v>0</v>
      </c>
      <c r="K8" s="195"/>
      <c r="L8" s="196"/>
      <c r="M8" s="196"/>
      <c r="N8" s="356"/>
    </row>
    <row r="9" spans="1:14" x14ac:dyDescent="0.25">
      <c r="A9" s="316" t="str">
        <f t="shared" ca="1" si="2"/>
        <v>P10567 ERIAH</v>
      </c>
      <c r="B9" s="298"/>
      <c r="C9" s="191"/>
      <c r="D9" s="192"/>
      <c r="E9" s="193"/>
      <c r="F9" s="193"/>
      <c r="G9" s="564"/>
      <c r="H9" s="690"/>
      <c r="I9" s="100">
        <f t="shared" ref="I9" si="3">H9*0.2</f>
        <v>0</v>
      </c>
      <c r="J9" s="100">
        <f t="shared" ref="J9" si="4">H9+I9</f>
        <v>0</v>
      </c>
      <c r="K9" s="195"/>
      <c r="L9" s="196"/>
      <c r="M9" s="196"/>
      <c r="N9" s="357"/>
    </row>
    <row r="10" spans="1:14" x14ac:dyDescent="0.25">
      <c r="A10" s="316" t="str">
        <f t="shared" ca="1" si="2"/>
        <v>P10567 ERIAH</v>
      </c>
      <c r="B10" s="191"/>
      <c r="C10" s="191"/>
      <c r="D10" s="192"/>
      <c r="E10" s="193"/>
      <c r="F10" s="193"/>
      <c r="G10" s="197"/>
      <c r="H10" s="194"/>
      <c r="I10" s="100">
        <f t="shared" si="0"/>
        <v>0</v>
      </c>
      <c r="J10" s="100">
        <f t="shared" si="1"/>
        <v>0</v>
      </c>
      <c r="K10" s="195"/>
      <c r="L10" s="196"/>
      <c r="M10" s="196"/>
      <c r="N10" s="357"/>
    </row>
    <row r="11" spans="1:14" x14ac:dyDescent="0.25">
      <c r="A11" s="316" t="str">
        <f t="shared" ca="1" si="2"/>
        <v>P10567 ERIAH</v>
      </c>
      <c r="B11" s="191"/>
      <c r="C11" s="191"/>
      <c r="D11" s="192"/>
      <c r="E11" s="193"/>
      <c r="F11" s="193"/>
      <c r="G11" s="197"/>
      <c r="H11" s="194"/>
      <c r="I11" s="100">
        <f t="shared" si="0"/>
        <v>0</v>
      </c>
      <c r="J11" s="100">
        <f t="shared" si="1"/>
        <v>0</v>
      </c>
      <c r="K11" s="195"/>
      <c r="L11" s="196"/>
      <c r="M11" s="196"/>
      <c r="N11" s="357"/>
    </row>
    <row r="12" spans="1:14" x14ac:dyDescent="0.25">
      <c r="A12" s="316" t="str">
        <f t="shared" ca="1" si="2"/>
        <v>P10567 ERIAH</v>
      </c>
      <c r="B12" s="191"/>
      <c r="C12" s="191"/>
      <c r="D12" s="192"/>
      <c r="E12" s="193"/>
      <c r="F12" s="193"/>
      <c r="G12" s="197"/>
      <c r="H12" s="194"/>
      <c r="I12" s="100">
        <f t="shared" si="0"/>
        <v>0</v>
      </c>
      <c r="J12" s="100">
        <f t="shared" si="1"/>
        <v>0</v>
      </c>
      <c r="K12" s="195"/>
      <c r="L12" s="196"/>
      <c r="M12" s="196"/>
      <c r="N12" s="357"/>
    </row>
    <row r="13" spans="1:14" x14ac:dyDescent="0.25">
      <c r="A13" s="316" t="str">
        <f t="shared" ca="1" si="2"/>
        <v>P10567 ERIAH</v>
      </c>
      <c r="B13" s="191"/>
      <c r="C13" s="191"/>
      <c r="D13" s="192"/>
      <c r="E13" s="193"/>
      <c r="F13" s="193"/>
      <c r="G13" s="197"/>
      <c r="H13" s="194"/>
      <c r="I13" s="100">
        <f t="shared" si="0"/>
        <v>0</v>
      </c>
      <c r="J13" s="100">
        <f t="shared" si="1"/>
        <v>0</v>
      </c>
      <c r="K13" s="195"/>
      <c r="L13" s="196"/>
      <c r="M13" s="196"/>
      <c r="N13" s="357"/>
    </row>
    <row r="14" spans="1:14" x14ac:dyDescent="0.25">
      <c r="A14" s="316" t="str">
        <f t="shared" ca="1" si="2"/>
        <v>P10567 ERIAH</v>
      </c>
      <c r="B14" s="191"/>
      <c r="C14" s="191"/>
      <c r="D14" s="192"/>
      <c r="E14" s="193"/>
      <c r="F14" s="193"/>
      <c r="G14" s="197"/>
      <c r="H14" s="194"/>
      <c r="I14" s="100">
        <f t="shared" si="0"/>
        <v>0</v>
      </c>
      <c r="J14" s="100">
        <f t="shared" si="1"/>
        <v>0</v>
      </c>
      <c r="K14" s="195"/>
      <c r="L14" s="196"/>
      <c r="M14" s="196"/>
      <c r="N14" s="357"/>
    </row>
    <row r="15" spans="1:14" x14ac:dyDescent="0.25">
      <c r="A15" s="358"/>
      <c r="B15" s="359"/>
      <c r="C15" s="359"/>
      <c r="D15" s="359"/>
      <c r="E15" s="359"/>
      <c r="F15" s="359"/>
      <c r="G15" s="601"/>
      <c r="H15" s="359"/>
      <c r="I15" s="335">
        <f t="shared" si="0"/>
        <v>0</v>
      </c>
      <c r="J15" s="335">
        <f t="shared" si="1"/>
        <v>0</v>
      </c>
      <c r="K15" s="359"/>
      <c r="L15" s="359"/>
      <c r="M15" s="359"/>
      <c r="N15" s="360"/>
    </row>
  </sheetData>
  <mergeCells count="4">
    <mergeCell ref="A1:N1"/>
    <mergeCell ref="A2:G2"/>
    <mergeCell ref="A4:G4"/>
    <mergeCell ref="A3:G3"/>
  </mergeCells>
  <conditionalFormatting sqref="L10:L15 L6:L8">
    <cfRule type="notContainsBlanks" dxfId="278" priority="2">
      <formula>LEN(TRIM(L6))&gt;0</formula>
    </cfRule>
  </conditionalFormatting>
  <conditionalFormatting sqref="L9">
    <cfRule type="notContainsBlanks" dxfId="277" priority="1">
      <formula>LEN(TRIM(L9))&gt;0</formula>
    </cfRule>
  </conditionalFormatting>
  <dataValidations count="1">
    <dataValidation type="list" allowBlank="1" showInputMessage="1" showErrorMessage="1" sqref="B6:B9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N13"/>
  <sheetViews>
    <sheetView zoomScaleNormal="100" workbookViewId="0">
      <pane ySplit="5" topLeftCell="A6" activePane="bottomLeft" state="frozen"/>
      <selection pane="bottomLeft" activeCell="B6" sqref="B6:H13"/>
    </sheetView>
  </sheetViews>
  <sheetFormatPr baseColWidth="10" defaultRowHeight="16.5" x14ac:dyDescent="0.3"/>
  <cols>
    <col min="1" max="1" width="11.109375" customWidth="1"/>
    <col min="2" max="3" width="11.109375" style="278" customWidth="1"/>
    <col min="4" max="4" width="10.5546875" bestFit="1" customWidth="1"/>
    <col min="5" max="5" width="18.44140625" customWidth="1"/>
    <col min="6" max="6" width="33.44140625" customWidth="1"/>
    <col min="7" max="7" width="7.44140625" customWidth="1"/>
    <col min="13" max="13" width="11.5546875" style="278"/>
    <col min="14" max="14" width="14.21875" customWidth="1"/>
  </cols>
  <sheetData>
    <row r="1" spans="1:14" ht="19.5" x14ac:dyDescent="0.4">
      <c r="A1" s="940" t="s">
        <v>38</v>
      </c>
      <c r="B1" s="940"/>
      <c r="C1" s="940"/>
      <c r="D1" s="940"/>
      <c r="E1" s="940"/>
      <c r="F1" s="940"/>
      <c r="G1" s="940"/>
      <c r="H1" s="940"/>
      <c r="I1" s="940"/>
      <c r="J1" s="940"/>
      <c r="K1" s="940"/>
      <c r="L1" s="940"/>
      <c r="M1" s="940"/>
      <c r="N1" s="940"/>
    </row>
    <row r="2" spans="1:14" ht="18" customHeight="1" x14ac:dyDescent="0.35">
      <c r="A2" s="929" t="s">
        <v>144</v>
      </c>
      <c r="B2" s="930"/>
      <c r="C2" s="930"/>
      <c r="D2" s="930"/>
      <c r="E2" s="930"/>
      <c r="F2" s="930"/>
      <c r="G2" s="931"/>
      <c r="H2" s="34" t="e">
        <f>#REF!</f>
        <v>#REF!</v>
      </c>
      <c r="I2" s="33"/>
      <c r="J2" s="33"/>
      <c r="K2" s="27"/>
      <c r="L2" s="27"/>
      <c r="M2" s="27"/>
      <c r="N2" s="27"/>
    </row>
    <row r="3" spans="1:14" ht="17.25" x14ac:dyDescent="0.35">
      <c r="A3" s="935" t="s">
        <v>13</v>
      </c>
      <c r="B3" s="936"/>
      <c r="C3" s="936"/>
      <c r="D3" s="936"/>
      <c r="E3" s="936"/>
      <c r="F3" s="936"/>
      <c r="G3" s="937"/>
      <c r="H3" s="34">
        <f>SUM(H6:H255)</f>
        <v>0</v>
      </c>
      <c r="I3" s="33"/>
      <c r="J3" s="33"/>
      <c r="K3" s="29"/>
      <c r="L3" s="6"/>
      <c r="M3" s="6"/>
      <c r="N3" s="27"/>
    </row>
    <row r="4" spans="1:14" ht="19.5" x14ac:dyDescent="0.4">
      <c r="A4" s="932" t="s">
        <v>6</v>
      </c>
      <c r="B4" s="933"/>
      <c r="C4" s="933"/>
      <c r="D4" s="933"/>
      <c r="E4" s="933"/>
      <c r="F4" s="933"/>
      <c r="G4" s="934"/>
      <c r="H4" s="39" t="e">
        <f>H2-H3</f>
        <v>#REF!</v>
      </c>
      <c r="I4" s="33"/>
      <c r="J4" s="33"/>
      <c r="K4" s="6"/>
      <c r="L4" s="38"/>
      <c r="M4" s="38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85" t="str">
        <f t="shared" ref="A6:A9" ca="1" si="0">RIGHT(CELL("nomfichier",A3),LEN(CELL("nomfichier",A3))-FIND("]",CELL("nomfichier",A3)))</f>
        <v>P10572 FORESEE</v>
      </c>
      <c r="B6" s="298"/>
      <c r="C6" s="361"/>
      <c r="D6" s="187"/>
      <c r="E6" s="188"/>
      <c r="F6" s="188"/>
      <c r="G6" s="189"/>
      <c r="H6" s="444"/>
      <c r="I6" s="170">
        <v>135.22</v>
      </c>
      <c r="J6" s="170">
        <f t="shared" ref="J6" si="1">H6+I6</f>
        <v>135.22</v>
      </c>
      <c r="K6" s="134"/>
      <c r="L6" s="190"/>
      <c r="M6" s="362"/>
      <c r="N6" s="190"/>
    </row>
    <row r="7" spans="1:14" x14ac:dyDescent="0.3">
      <c r="A7" s="85" t="str">
        <f t="shared" ca="1" si="0"/>
        <v>P10572 FORESEE</v>
      </c>
      <c r="B7" s="617"/>
      <c r="C7" s="129"/>
      <c r="D7" s="211"/>
      <c r="E7" s="213"/>
      <c r="F7" s="213"/>
      <c r="G7" s="618"/>
      <c r="H7" s="128"/>
      <c r="I7" s="606" t="str">
        <f t="shared" ref="I7" si="2">IF(H7="","",(H7*0.2))</f>
        <v/>
      </c>
      <c r="J7" s="606" t="str">
        <f t="shared" ref="J7" si="3">IF(H7="","",(H7+I7))</f>
        <v/>
      </c>
      <c r="K7" s="619"/>
      <c r="L7" s="620"/>
      <c r="M7" s="663"/>
      <c r="N7" s="186"/>
    </row>
    <row r="8" spans="1:14" x14ac:dyDescent="0.3">
      <c r="A8" s="85" t="str">
        <f t="shared" ca="1" si="0"/>
        <v>P10572 FORESEE</v>
      </c>
      <c r="B8" s="617"/>
      <c r="C8" s="129"/>
      <c r="D8" s="326"/>
      <c r="E8" s="245"/>
      <c r="F8" s="245"/>
      <c r="G8" s="618"/>
      <c r="H8" s="128"/>
      <c r="I8" s="606">
        <f t="shared" ref="I8:I9" si="4">H8*0.2</f>
        <v>0</v>
      </c>
      <c r="J8" s="606">
        <f t="shared" ref="J8:J11" si="5">H8+I8</f>
        <v>0</v>
      </c>
      <c r="K8" s="619"/>
      <c r="L8" s="620"/>
      <c r="M8" s="621"/>
      <c r="N8" s="620"/>
    </row>
    <row r="9" spans="1:14" x14ac:dyDescent="0.3">
      <c r="A9" s="85" t="str">
        <f t="shared" ca="1" si="0"/>
        <v>P10572 FORESEE</v>
      </c>
      <c r="B9" s="617"/>
      <c r="C9" s="129"/>
      <c r="D9" s="202"/>
      <c r="E9" s="203"/>
      <c r="F9" s="203"/>
      <c r="G9" s="618"/>
      <c r="H9" s="128"/>
      <c r="I9" s="606">
        <f t="shared" si="4"/>
        <v>0</v>
      </c>
      <c r="J9" s="606">
        <f t="shared" si="5"/>
        <v>0</v>
      </c>
      <c r="K9" s="619"/>
      <c r="L9" s="620"/>
      <c r="M9" s="662"/>
      <c r="N9" s="620"/>
    </row>
    <row r="10" spans="1:14" x14ac:dyDescent="0.3">
      <c r="A10" s="85" t="str">
        <f t="shared" ref="A10:A11" ca="1" si="6">RIGHT(CELL("nomfichier",A7),LEN(CELL("nomfichier",A7))-FIND("]",CELL("nomfichier",A7)))</f>
        <v>P10572 FORESEE</v>
      </c>
      <c r="B10" s="298"/>
      <c r="C10" s="289"/>
      <c r="D10" s="121"/>
      <c r="E10" s="122"/>
      <c r="F10" s="122"/>
      <c r="G10" s="110"/>
      <c r="H10" s="110"/>
      <c r="I10" s="110">
        <v>0</v>
      </c>
      <c r="J10" s="110">
        <f t="shared" si="5"/>
        <v>0</v>
      </c>
      <c r="K10" s="116"/>
      <c r="L10" s="183"/>
      <c r="M10" s="691"/>
      <c r="N10" s="620"/>
    </row>
    <row r="11" spans="1:14" x14ac:dyDescent="0.3">
      <c r="A11" s="85" t="str">
        <f t="shared" ca="1" si="6"/>
        <v>P10572 FORESEE</v>
      </c>
      <c r="B11" s="173"/>
      <c r="C11" s="144"/>
      <c r="D11" s="121"/>
      <c r="E11" s="122"/>
      <c r="F11" s="122"/>
      <c r="G11" s="110"/>
      <c r="H11" s="110"/>
      <c r="I11" s="110">
        <v>0</v>
      </c>
      <c r="J11" s="110">
        <f t="shared" si="5"/>
        <v>0</v>
      </c>
      <c r="K11" s="116"/>
      <c r="L11" s="183"/>
      <c r="M11" s="691"/>
      <c r="N11" s="620"/>
    </row>
    <row r="12" spans="1:14" x14ac:dyDescent="0.3">
      <c r="A12" s="85" t="str">
        <f t="shared" ref="A12:A13" ca="1" si="7">RIGHT(CELL("nomfichier",A7),LEN(CELL("nomfichier",A7))-FIND("]",CELL("nomfichier",A7)))</f>
        <v>P10572 FORESEE</v>
      </c>
      <c r="B12" s="617"/>
      <c r="C12" s="129"/>
      <c r="D12" s="605"/>
      <c r="E12" s="99"/>
      <c r="F12" s="99"/>
      <c r="G12" s="618"/>
      <c r="H12" s="618"/>
      <c r="I12" s="606">
        <f t="shared" ref="I12:I13" si="8">H12*0.2</f>
        <v>0</v>
      </c>
      <c r="J12" s="606">
        <f t="shared" ref="J12:J13" si="9">H12+I12</f>
        <v>0</v>
      </c>
      <c r="K12" s="619"/>
      <c r="L12" s="620"/>
      <c r="M12" s="691"/>
      <c r="N12" s="620"/>
    </row>
    <row r="13" spans="1:14" x14ac:dyDescent="0.3">
      <c r="A13" s="85" t="str">
        <f t="shared" ca="1" si="7"/>
        <v>P10572 FORESEE</v>
      </c>
      <c r="B13" s="617"/>
      <c r="C13" s="129"/>
      <c r="D13" s="605"/>
      <c r="E13" s="99"/>
      <c r="F13" s="99"/>
      <c r="G13" s="618"/>
      <c r="H13" s="618"/>
      <c r="I13" s="606">
        <f t="shared" si="8"/>
        <v>0</v>
      </c>
      <c r="J13" s="606">
        <f t="shared" si="9"/>
        <v>0</v>
      </c>
      <c r="K13" s="619"/>
      <c r="L13" s="620"/>
      <c r="M13" s="691"/>
      <c r="N13" s="620"/>
    </row>
  </sheetData>
  <mergeCells count="4">
    <mergeCell ref="A1:N1"/>
    <mergeCell ref="A4:G4"/>
    <mergeCell ref="A3:G3"/>
    <mergeCell ref="A2:G2"/>
  </mergeCells>
  <phoneticPr fontId="23" type="noConversion"/>
  <conditionalFormatting sqref="L14:L1048576 L1:L9">
    <cfRule type="notContainsBlanks" dxfId="261" priority="4">
      <formula>LEN(TRIM(L1))&gt;0</formula>
    </cfRule>
  </conditionalFormatting>
  <conditionalFormatting sqref="L12:L13">
    <cfRule type="notContainsBlanks" dxfId="260" priority="2">
      <formula>LEN(TRIM(L12))&gt;0</formula>
    </cfRule>
  </conditionalFormatting>
  <conditionalFormatting sqref="L10:L11">
    <cfRule type="notContainsBlanks" dxfId="259" priority="1">
      <formula>LEN(TRIM(L10))&gt;0</formula>
    </cfRule>
  </conditionalFormatting>
  <dataValidations count="1">
    <dataValidation type="list" allowBlank="1" showInputMessage="1" showErrorMessage="1" sqref="B6:B13">
      <formula1>Ana_Inra</formula1>
    </dataValidation>
  </dataValidations>
  <pageMargins left="0.7" right="0.7" top="0.75" bottom="0.75" header="0.3" footer="0.3"/>
  <pageSetup paperSize="9" scale="59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44"/>
  <sheetViews>
    <sheetView zoomScaleNormal="100" workbookViewId="0">
      <pane ySplit="5" topLeftCell="A6" activePane="bottomLeft" state="frozen"/>
      <selection pane="bottomLeft" activeCell="C6" sqref="C6:H11"/>
    </sheetView>
  </sheetViews>
  <sheetFormatPr baseColWidth="10" defaultRowHeight="16.5" x14ac:dyDescent="0.3"/>
  <cols>
    <col min="1" max="1" width="11.109375" customWidth="1"/>
    <col min="2" max="3" width="11.109375" style="278" customWidth="1"/>
    <col min="4" max="4" width="9.6640625" customWidth="1"/>
    <col min="5" max="5" width="16" customWidth="1"/>
    <col min="6" max="6" width="35.21875" customWidth="1"/>
    <col min="11" max="11" width="15" customWidth="1"/>
    <col min="13" max="13" width="11.5546875" style="278"/>
    <col min="14" max="14" width="14.77734375" style="377" customWidth="1"/>
  </cols>
  <sheetData>
    <row r="1" spans="1:15" ht="19.5" x14ac:dyDescent="0.4">
      <c r="A1" s="940" t="s">
        <v>24</v>
      </c>
      <c r="B1" s="940"/>
      <c r="C1" s="940"/>
      <c r="D1" s="940"/>
      <c r="E1" s="940"/>
      <c r="F1" s="940"/>
      <c r="G1" s="940"/>
      <c r="H1" s="940"/>
      <c r="I1" s="940"/>
      <c r="J1" s="940"/>
      <c r="K1" s="940"/>
      <c r="L1" s="940"/>
      <c r="M1" s="940"/>
      <c r="N1" s="940"/>
    </row>
    <row r="2" spans="1:15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6"/>
      <c r="N2" s="6"/>
    </row>
    <row r="3" spans="1:15" ht="18" customHeight="1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6"/>
      <c r="N3" s="6"/>
    </row>
    <row r="4" spans="1:15" ht="17.25" x14ac:dyDescent="0.35">
      <c r="A4" s="935" t="s">
        <v>13</v>
      </c>
      <c r="B4" s="936"/>
      <c r="C4" s="936"/>
      <c r="D4" s="936"/>
      <c r="E4" s="936"/>
      <c r="F4" s="936"/>
      <c r="G4" s="937"/>
      <c r="H4" s="34">
        <f>SUM(H6:H265)</f>
        <v>0</v>
      </c>
      <c r="I4" s="33"/>
      <c r="J4" s="33"/>
      <c r="K4" s="29"/>
      <c r="L4" s="6"/>
      <c r="M4" s="6"/>
      <c r="N4" s="6"/>
    </row>
    <row r="5" spans="1:15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5" x14ac:dyDescent="0.3">
      <c r="A6" s="518" t="str">
        <f t="shared" ref="A6:A10" ca="1" si="0">RIGHT(CELL("nomfichier",A1),LEN(CELL("nomfichier",A1))-FIND("]",CELL("nomfichier",A1)))</f>
        <v>00000268 120</v>
      </c>
      <c r="B6" s="519"/>
      <c r="C6" s="520"/>
      <c r="D6" s="121"/>
      <c r="E6" s="122"/>
      <c r="F6" s="122"/>
      <c r="G6" s="110"/>
      <c r="H6" s="184"/>
      <c r="I6" s="119">
        <v>0</v>
      </c>
      <c r="J6" s="119" t="str">
        <f t="shared" ref="J6:J34" si="1">IF(H6="","",(H6+I6))</f>
        <v/>
      </c>
      <c r="K6" s="111"/>
      <c r="L6" s="182"/>
      <c r="M6" s="367"/>
      <c r="N6" s="376"/>
      <c r="O6" s="58"/>
    </row>
    <row r="7" spans="1:15" x14ac:dyDescent="0.3">
      <c r="A7" s="518" t="str">
        <f t="shared" ca="1" si="0"/>
        <v>00000268 120</v>
      </c>
      <c r="B7" s="608"/>
      <c r="C7" s="572"/>
      <c r="D7" s="121"/>
      <c r="E7" s="122"/>
      <c r="F7" s="122"/>
      <c r="G7" s="569"/>
      <c r="H7" s="692"/>
      <c r="I7" s="119">
        <v>0</v>
      </c>
      <c r="J7" s="119" t="str">
        <f t="shared" si="1"/>
        <v/>
      </c>
      <c r="K7" s="111"/>
      <c r="L7" s="182"/>
      <c r="M7" s="367"/>
      <c r="N7" s="376"/>
      <c r="O7" s="58"/>
    </row>
    <row r="8" spans="1:15" x14ac:dyDescent="0.3">
      <c r="A8" s="518" t="str">
        <f t="shared" ca="1" si="0"/>
        <v>00000268 120</v>
      </c>
      <c r="B8" s="608"/>
      <c r="C8" s="520"/>
      <c r="D8" s="121"/>
      <c r="E8" s="122"/>
      <c r="F8" s="122"/>
      <c r="G8" s="110"/>
      <c r="H8" s="171"/>
      <c r="I8" s="119">
        <v>0</v>
      </c>
      <c r="J8" s="119" t="str">
        <f t="shared" si="1"/>
        <v/>
      </c>
      <c r="K8" s="111"/>
      <c r="L8" s="182"/>
      <c r="M8" s="367"/>
      <c r="N8" s="376"/>
      <c r="O8" s="58"/>
    </row>
    <row r="9" spans="1:15" x14ac:dyDescent="0.3">
      <c r="A9" s="518" t="str">
        <f t="shared" ca="1" si="0"/>
        <v>00000268 120</v>
      </c>
      <c r="B9" s="519"/>
      <c r="C9" s="520"/>
      <c r="D9" s="121"/>
      <c r="E9" s="122"/>
      <c r="F9" s="122"/>
      <c r="G9" s="110"/>
      <c r="H9" s="171"/>
      <c r="I9" s="119" t="str">
        <f t="shared" ref="I9:I11" si="2">IF(H9="","",(H9*0.2))</f>
        <v/>
      </c>
      <c r="J9" s="119" t="str">
        <f t="shared" ref="J9:J11" si="3">IF(H9="","",(H9+I9))</f>
        <v/>
      </c>
      <c r="K9" s="111"/>
      <c r="L9" s="182"/>
      <c r="M9" s="367"/>
      <c r="N9" s="376"/>
      <c r="O9" s="58"/>
    </row>
    <row r="10" spans="1:15" x14ac:dyDescent="0.3">
      <c r="A10" s="518" t="str">
        <f t="shared" ca="1" si="0"/>
        <v>00000268 120</v>
      </c>
      <c r="B10" s="519"/>
      <c r="C10" s="520"/>
      <c r="D10" s="121"/>
      <c r="E10" s="122"/>
      <c r="F10" s="122"/>
      <c r="G10" s="110"/>
      <c r="H10" s="184"/>
      <c r="I10" s="119" t="str">
        <f t="shared" si="2"/>
        <v/>
      </c>
      <c r="J10" s="119" t="str">
        <f t="shared" si="3"/>
        <v/>
      </c>
      <c r="K10" s="111"/>
      <c r="L10" s="182"/>
      <c r="M10" s="367"/>
      <c r="N10" s="376"/>
      <c r="O10" s="58"/>
    </row>
    <row r="11" spans="1:15" x14ac:dyDescent="0.3">
      <c r="A11" s="518" t="str">
        <f t="shared" ref="A11:A17" ca="1" si="4">RIGHT(CELL("nomfichier",A6),LEN(CELL("nomfichier",A6))-FIND("]",CELL("nomfichier",A6)))</f>
        <v>00000268 120</v>
      </c>
      <c r="B11" s="519"/>
      <c r="C11" s="520"/>
      <c r="D11" s="121"/>
      <c r="E11" s="122"/>
      <c r="F11" s="122"/>
      <c r="G11" s="110"/>
      <c r="H11" s="171"/>
      <c r="I11" s="119" t="str">
        <f t="shared" si="2"/>
        <v/>
      </c>
      <c r="J11" s="119" t="str">
        <f t="shared" si="3"/>
        <v/>
      </c>
      <c r="K11" s="111"/>
      <c r="L11" s="182"/>
      <c r="M11" s="367"/>
      <c r="N11" s="376"/>
      <c r="O11" s="58"/>
    </row>
    <row r="12" spans="1:15" x14ac:dyDescent="0.3">
      <c r="A12" s="518" t="str">
        <f t="shared" ca="1" si="4"/>
        <v>00000268 120</v>
      </c>
      <c r="B12" s="519"/>
      <c r="C12" s="520"/>
      <c r="D12" s="121"/>
      <c r="E12" s="122"/>
      <c r="F12" s="122"/>
      <c r="G12" s="110"/>
      <c r="H12" s="179"/>
      <c r="I12" s="119" t="str">
        <f t="shared" ref="I12:I34" si="5">IF(H12="","",(H12*0.2))</f>
        <v/>
      </c>
      <c r="J12" s="119" t="str">
        <f t="shared" si="1"/>
        <v/>
      </c>
      <c r="K12" s="111"/>
      <c r="L12" s="182"/>
      <c r="M12" s="367"/>
      <c r="N12" s="376"/>
      <c r="O12" s="58"/>
    </row>
    <row r="13" spans="1:15" x14ac:dyDescent="0.3">
      <c r="A13" s="518" t="str">
        <f t="shared" ca="1" si="4"/>
        <v>00000268 120</v>
      </c>
      <c r="B13" s="519"/>
      <c r="C13" s="520"/>
      <c r="D13" s="121"/>
      <c r="E13" s="122"/>
      <c r="F13" s="122"/>
      <c r="G13" s="110"/>
      <c r="H13" s="179"/>
      <c r="I13" s="119" t="str">
        <f t="shared" si="5"/>
        <v/>
      </c>
      <c r="J13" s="119" t="str">
        <f t="shared" si="1"/>
        <v/>
      </c>
      <c r="K13" s="111"/>
      <c r="L13" s="182"/>
      <c r="M13" s="367"/>
      <c r="N13" s="376"/>
      <c r="O13" s="58"/>
    </row>
    <row r="14" spans="1:15" x14ac:dyDescent="0.3">
      <c r="A14" s="518" t="str">
        <f t="shared" ca="1" si="4"/>
        <v>00000268 120</v>
      </c>
      <c r="B14" s="519"/>
      <c r="C14" s="520"/>
      <c r="D14" s="121"/>
      <c r="E14" s="122"/>
      <c r="F14" s="122"/>
      <c r="G14" s="110"/>
      <c r="H14" s="179"/>
      <c r="I14" s="119" t="str">
        <f t="shared" si="5"/>
        <v/>
      </c>
      <c r="J14" s="119" t="str">
        <f t="shared" si="1"/>
        <v/>
      </c>
      <c r="K14" s="111"/>
      <c r="L14" s="182"/>
      <c r="M14" s="367"/>
      <c r="N14" s="376"/>
      <c r="O14" s="58"/>
    </row>
    <row r="15" spans="1:15" x14ac:dyDescent="0.3">
      <c r="A15" s="518" t="str">
        <f t="shared" ca="1" si="4"/>
        <v>00000268 120</v>
      </c>
      <c r="B15" s="519"/>
      <c r="C15" s="520"/>
      <c r="D15" s="121"/>
      <c r="E15" s="122"/>
      <c r="F15" s="122"/>
      <c r="G15" s="110"/>
      <c r="H15" s="179"/>
      <c r="I15" s="119" t="str">
        <f t="shared" si="5"/>
        <v/>
      </c>
      <c r="J15" s="119" t="str">
        <f t="shared" si="1"/>
        <v/>
      </c>
      <c r="K15" s="111"/>
      <c r="L15" s="182"/>
      <c r="M15" s="367"/>
      <c r="N15" s="376"/>
      <c r="O15" s="58"/>
    </row>
    <row r="16" spans="1:15" x14ac:dyDescent="0.3">
      <c r="A16" s="518" t="str">
        <f t="shared" ca="1" si="4"/>
        <v>00000268 120</v>
      </c>
      <c r="B16" s="519"/>
      <c r="C16" s="520"/>
      <c r="D16" s="121"/>
      <c r="E16" s="122"/>
      <c r="F16" s="122"/>
      <c r="G16" s="110"/>
      <c r="H16" s="179"/>
      <c r="I16" s="119" t="str">
        <f t="shared" si="5"/>
        <v/>
      </c>
      <c r="J16" s="119" t="str">
        <f t="shared" si="1"/>
        <v/>
      </c>
      <c r="K16" s="111"/>
      <c r="L16" s="182"/>
      <c r="M16" s="367"/>
      <c r="N16" s="376"/>
      <c r="O16" s="58"/>
    </row>
    <row r="17" spans="1:15" x14ac:dyDescent="0.3">
      <c r="A17" s="518" t="str">
        <f t="shared" ca="1" si="4"/>
        <v>00000268 120</v>
      </c>
      <c r="B17" s="519"/>
      <c r="C17" s="520"/>
      <c r="D17" s="121"/>
      <c r="E17" s="122"/>
      <c r="F17" s="122"/>
      <c r="G17" s="110"/>
      <c r="H17" s="179"/>
      <c r="I17" s="119" t="str">
        <f t="shared" si="5"/>
        <v/>
      </c>
      <c r="J17" s="119" t="str">
        <f t="shared" si="1"/>
        <v/>
      </c>
      <c r="K17" s="111"/>
      <c r="L17" s="182"/>
      <c r="M17" s="367"/>
      <c r="N17" s="376"/>
      <c r="O17" s="58"/>
    </row>
    <row r="18" spans="1:15" x14ac:dyDescent="0.3">
      <c r="A18" s="518" t="str">
        <f t="shared" ref="A18:A34" ca="1" si="6">RIGHT(CELL("nomfichier",A13),LEN(CELL("nomfichier",A13))-FIND("]",CELL("nomfichier",A13)))</f>
        <v>00000268 120</v>
      </c>
      <c r="B18" s="519"/>
      <c r="C18" s="520"/>
      <c r="D18" s="121"/>
      <c r="E18" s="122"/>
      <c r="F18" s="122"/>
      <c r="G18" s="110"/>
      <c r="H18" s="179"/>
      <c r="I18" s="119" t="str">
        <f t="shared" si="5"/>
        <v/>
      </c>
      <c r="J18" s="119" t="str">
        <f t="shared" si="1"/>
        <v/>
      </c>
      <c r="K18" s="111"/>
      <c r="L18" s="182"/>
      <c r="M18" s="367"/>
      <c r="N18" s="376"/>
      <c r="O18" s="58"/>
    </row>
    <row r="19" spans="1:15" x14ac:dyDescent="0.3">
      <c r="A19" s="518" t="str">
        <f t="shared" ca="1" si="6"/>
        <v>00000268 120</v>
      </c>
      <c r="B19" s="519"/>
      <c r="C19" s="520"/>
      <c r="D19" s="121"/>
      <c r="E19" s="122"/>
      <c r="F19" s="122"/>
      <c r="G19" s="110"/>
      <c r="H19" s="179"/>
      <c r="I19" s="119" t="str">
        <f t="shared" si="5"/>
        <v/>
      </c>
      <c r="J19" s="119" t="str">
        <f t="shared" si="1"/>
        <v/>
      </c>
      <c r="K19" s="111"/>
      <c r="L19" s="182"/>
      <c r="M19" s="367"/>
      <c r="N19" s="376"/>
      <c r="O19" s="58"/>
    </row>
    <row r="20" spans="1:15" x14ac:dyDescent="0.3">
      <c r="A20" s="518" t="str">
        <f t="shared" ca="1" si="6"/>
        <v>00000268 120</v>
      </c>
      <c r="B20" s="519"/>
      <c r="C20" s="520"/>
      <c r="D20" s="121"/>
      <c r="E20" s="122"/>
      <c r="F20" s="122"/>
      <c r="G20" s="110"/>
      <c r="H20" s="179"/>
      <c r="I20" s="119" t="str">
        <f t="shared" si="5"/>
        <v/>
      </c>
      <c r="J20" s="119" t="str">
        <f t="shared" si="1"/>
        <v/>
      </c>
      <c r="K20" s="111"/>
      <c r="L20" s="182"/>
      <c r="M20" s="367"/>
      <c r="N20" s="376"/>
      <c r="O20" s="58"/>
    </row>
    <row r="21" spans="1:15" x14ac:dyDescent="0.3">
      <c r="A21" s="518" t="str">
        <f t="shared" ca="1" si="6"/>
        <v>00000268 120</v>
      </c>
      <c r="B21" s="519"/>
      <c r="C21" s="520"/>
      <c r="D21" s="121"/>
      <c r="E21" s="122"/>
      <c r="F21" s="122"/>
      <c r="G21" s="110"/>
      <c r="H21" s="179"/>
      <c r="I21" s="119" t="str">
        <f t="shared" si="5"/>
        <v/>
      </c>
      <c r="J21" s="119" t="str">
        <f t="shared" si="1"/>
        <v/>
      </c>
      <c r="K21" s="111"/>
      <c r="L21" s="182"/>
      <c r="M21" s="367"/>
      <c r="N21" s="376"/>
      <c r="O21" s="58"/>
    </row>
    <row r="22" spans="1:15" x14ac:dyDescent="0.3">
      <c r="A22" s="518" t="str">
        <f t="shared" ca="1" si="6"/>
        <v>00000268 120</v>
      </c>
      <c r="B22" s="519"/>
      <c r="C22" s="520"/>
      <c r="D22" s="121"/>
      <c r="E22" s="122"/>
      <c r="F22" s="122"/>
      <c r="G22" s="110"/>
      <c r="H22" s="179"/>
      <c r="I22" s="119" t="str">
        <f t="shared" si="5"/>
        <v/>
      </c>
      <c r="J22" s="119" t="str">
        <f t="shared" si="1"/>
        <v/>
      </c>
      <c r="K22" s="111"/>
      <c r="L22" s="182"/>
      <c r="M22" s="367"/>
      <c r="N22" s="376"/>
      <c r="O22" s="58"/>
    </row>
    <row r="23" spans="1:15" x14ac:dyDescent="0.3">
      <c r="A23" s="518" t="str">
        <f t="shared" ca="1" si="6"/>
        <v>00000268 120</v>
      </c>
      <c r="B23" s="519"/>
      <c r="C23" s="520"/>
      <c r="D23" s="121"/>
      <c r="E23" s="122"/>
      <c r="F23" s="122"/>
      <c r="G23" s="110"/>
      <c r="H23" s="179"/>
      <c r="I23" s="119" t="str">
        <f t="shared" si="5"/>
        <v/>
      </c>
      <c r="J23" s="119" t="str">
        <f t="shared" si="1"/>
        <v/>
      </c>
      <c r="K23" s="111"/>
      <c r="L23" s="182"/>
      <c r="M23" s="367"/>
      <c r="N23" s="376"/>
      <c r="O23" s="58"/>
    </row>
    <row r="24" spans="1:15" x14ac:dyDescent="0.3">
      <c r="A24" s="518" t="str">
        <f t="shared" ca="1" si="6"/>
        <v>00000268 120</v>
      </c>
      <c r="B24" s="519"/>
      <c r="C24" s="520"/>
      <c r="D24" s="121"/>
      <c r="E24" s="122"/>
      <c r="F24" s="122"/>
      <c r="G24" s="110"/>
      <c r="H24" s="179"/>
      <c r="I24" s="119" t="str">
        <f t="shared" si="5"/>
        <v/>
      </c>
      <c r="J24" s="119" t="str">
        <f t="shared" si="1"/>
        <v/>
      </c>
      <c r="K24" s="111"/>
      <c r="L24" s="182"/>
      <c r="M24" s="367"/>
      <c r="N24" s="376"/>
      <c r="O24" s="58"/>
    </row>
    <row r="25" spans="1:15" x14ac:dyDescent="0.3">
      <c r="A25" s="518" t="str">
        <f t="shared" ca="1" si="6"/>
        <v>00000268 120</v>
      </c>
      <c r="B25" s="519"/>
      <c r="C25" s="520"/>
      <c r="D25" s="121"/>
      <c r="E25" s="122"/>
      <c r="F25" s="122"/>
      <c r="G25" s="110"/>
      <c r="H25" s="179"/>
      <c r="I25" s="119" t="str">
        <f t="shared" si="5"/>
        <v/>
      </c>
      <c r="J25" s="119" t="str">
        <f t="shared" si="1"/>
        <v/>
      </c>
      <c r="K25" s="111"/>
      <c r="L25" s="182"/>
      <c r="M25" s="367"/>
      <c r="N25" s="376"/>
      <c r="O25" s="58"/>
    </row>
    <row r="26" spans="1:15" x14ac:dyDescent="0.3">
      <c r="A26" s="518" t="str">
        <f t="shared" ca="1" si="6"/>
        <v>00000268 120</v>
      </c>
      <c r="B26" s="519"/>
      <c r="C26" s="520"/>
      <c r="D26" s="121"/>
      <c r="E26" s="122"/>
      <c r="F26" s="122"/>
      <c r="G26" s="110"/>
      <c r="H26" s="179"/>
      <c r="I26" s="119" t="str">
        <f t="shared" si="5"/>
        <v/>
      </c>
      <c r="J26" s="119" t="str">
        <f t="shared" si="1"/>
        <v/>
      </c>
      <c r="K26" s="111"/>
      <c r="L26" s="182"/>
      <c r="M26" s="367"/>
      <c r="N26" s="376"/>
      <c r="O26" s="58"/>
    </row>
    <row r="27" spans="1:15" x14ac:dyDescent="0.3">
      <c r="A27" s="518" t="str">
        <f t="shared" ca="1" si="6"/>
        <v>00000268 120</v>
      </c>
      <c r="B27" s="519"/>
      <c r="C27" s="520"/>
      <c r="D27" s="121"/>
      <c r="E27" s="122"/>
      <c r="F27" s="122"/>
      <c r="G27" s="110"/>
      <c r="H27" s="179"/>
      <c r="I27" s="119" t="str">
        <f t="shared" si="5"/>
        <v/>
      </c>
      <c r="J27" s="119" t="str">
        <f t="shared" si="1"/>
        <v/>
      </c>
      <c r="K27" s="111"/>
      <c r="L27" s="182"/>
      <c r="M27" s="367"/>
      <c r="N27" s="376"/>
      <c r="O27" s="58"/>
    </row>
    <row r="28" spans="1:15" x14ac:dyDescent="0.3">
      <c r="A28" s="518" t="str">
        <f t="shared" ca="1" si="6"/>
        <v>00000268 120</v>
      </c>
      <c r="B28" s="519"/>
      <c r="C28" s="520"/>
      <c r="D28" s="121"/>
      <c r="E28" s="122"/>
      <c r="F28" s="122"/>
      <c r="G28" s="110"/>
      <c r="H28" s="179"/>
      <c r="I28" s="119" t="str">
        <f t="shared" si="5"/>
        <v/>
      </c>
      <c r="J28" s="119" t="str">
        <f t="shared" si="1"/>
        <v/>
      </c>
      <c r="K28" s="111"/>
      <c r="L28" s="182"/>
      <c r="M28" s="367"/>
      <c r="N28" s="376"/>
      <c r="O28" s="58"/>
    </row>
    <row r="29" spans="1:15" x14ac:dyDescent="0.3">
      <c r="A29" s="518" t="str">
        <f t="shared" ca="1" si="6"/>
        <v>00000268 120</v>
      </c>
      <c r="B29" s="519"/>
      <c r="C29" s="520"/>
      <c r="D29" s="121"/>
      <c r="E29" s="122"/>
      <c r="F29" s="122"/>
      <c r="G29" s="110"/>
      <c r="H29" s="179"/>
      <c r="I29" s="119" t="str">
        <f t="shared" si="5"/>
        <v/>
      </c>
      <c r="J29" s="119" t="str">
        <f t="shared" si="1"/>
        <v/>
      </c>
      <c r="K29" s="111"/>
      <c r="L29" s="182"/>
      <c r="M29" s="367"/>
      <c r="N29" s="376"/>
      <c r="O29" s="58"/>
    </row>
    <row r="30" spans="1:15" x14ac:dyDescent="0.3">
      <c r="A30" s="518" t="str">
        <f t="shared" ca="1" si="6"/>
        <v>00000268 120</v>
      </c>
      <c r="B30" s="519"/>
      <c r="C30" s="520"/>
      <c r="D30" s="121"/>
      <c r="E30" s="122"/>
      <c r="F30" s="122"/>
      <c r="G30" s="110"/>
      <c r="H30" s="179"/>
      <c r="I30" s="119" t="str">
        <f t="shared" si="5"/>
        <v/>
      </c>
      <c r="J30" s="119" t="str">
        <f t="shared" si="1"/>
        <v/>
      </c>
      <c r="K30" s="111"/>
      <c r="L30" s="182"/>
      <c r="M30" s="367"/>
      <c r="N30" s="376"/>
      <c r="O30" s="58"/>
    </row>
    <row r="31" spans="1:15" x14ac:dyDescent="0.3">
      <c r="A31" s="518" t="str">
        <f t="shared" ca="1" si="6"/>
        <v>00000268 120</v>
      </c>
      <c r="B31" s="521"/>
      <c r="C31" s="522"/>
      <c r="D31" s="121"/>
      <c r="E31" s="122"/>
      <c r="F31" s="122"/>
      <c r="G31" s="110"/>
      <c r="H31" s="179"/>
      <c r="I31" s="119" t="str">
        <f t="shared" si="5"/>
        <v/>
      </c>
      <c r="J31" s="119" t="str">
        <f t="shared" si="1"/>
        <v/>
      </c>
      <c r="K31" s="111"/>
      <c r="L31" s="182"/>
      <c r="M31" s="367"/>
      <c r="N31" s="376"/>
      <c r="O31" s="58"/>
    </row>
    <row r="32" spans="1:15" x14ac:dyDescent="0.3">
      <c r="A32" s="518" t="str">
        <f t="shared" ca="1" si="6"/>
        <v>00000268 120</v>
      </c>
      <c r="B32" s="521"/>
      <c r="C32" s="522"/>
      <c r="D32" s="121"/>
      <c r="E32" s="122"/>
      <c r="F32" s="122"/>
      <c r="G32" s="110"/>
      <c r="H32" s="179"/>
      <c r="I32" s="119" t="str">
        <f t="shared" si="5"/>
        <v/>
      </c>
      <c r="J32" s="119" t="str">
        <f t="shared" si="1"/>
        <v/>
      </c>
      <c r="K32" s="111"/>
      <c r="L32" s="182"/>
      <c r="M32" s="367"/>
      <c r="N32" s="376"/>
      <c r="O32" s="58"/>
    </row>
    <row r="33" spans="1:15" x14ac:dyDescent="0.3">
      <c r="A33" s="518" t="str">
        <f t="shared" ca="1" si="6"/>
        <v>00000268 120</v>
      </c>
      <c r="B33" s="521"/>
      <c r="C33" s="522"/>
      <c r="D33" s="121"/>
      <c r="E33" s="122"/>
      <c r="F33" s="122"/>
      <c r="G33" s="110"/>
      <c r="H33" s="179"/>
      <c r="I33" s="119" t="str">
        <f t="shared" si="5"/>
        <v/>
      </c>
      <c r="J33" s="119" t="str">
        <f t="shared" si="1"/>
        <v/>
      </c>
      <c r="K33" s="111"/>
      <c r="L33" s="182"/>
      <c r="M33" s="367"/>
      <c r="N33" s="376"/>
      <c r="O33" s="58"/>
    </row>
    <row r="34" spans="1:15" x14ac:dyDescent="0.3">
      <c r="A34" s="518" t="str">
        <f t="shared" ca="1" si="6"/>
        <v>00000268 120</v>
      </c>
      <c r="B34" s="523"/>
      <c r="C34" s="524"/>
      <c r="D34" s="121"/>
      <c r="E34" s="122"/>
      <c r="F34" s="122"/>
      <c r="G34" s="110"/>
      <c r="H34" s="179"/>
      <c r="I34" s="119" t="str">
        <f t="shared" si="5"/>
        <v/>
      </c>
      <c r="J34" s="119" t="str">
        <f t="shared" si="1"/>
        <v/>
      </c>
      <c r="K34" s="111"/>
      <c r="L34" s="182"/>
      <c r="M34" s="367"/>
      <c r="N34" s="376"/>
      <c r="O34" s="58"/>
    </row>
    <row r="35" spans="1:15" x14ac:dyDescent="0.3">
      <c r="A35" s="214"/>
      <c r="B35" s="214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6"/>
    </row>
    <row r="36" spans="1:15" x14ac:dyDescent="0.3">
      <c r="C36" s="516"/>
      <c r="D36" s="516"/>
      <c r="E36" s="516"/>
      <c r="F36" s="516"/>
      <c r="G36" s="516"/>
      <c r="H36" s="516"/>
      <c r="I36" s="516"/>
      <c r="J36" s="516"/>
      <c r="K36" s="516"/>
      <c r="L36" s="516"/>
      <c r="M36" s="516"/>
      <c r="N36" s="517"/>
    </row>
    <row r="37" spans="1:15" x14ac:dyDescent="0.3">
      <c r="C37" s="516"/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517"/>
    </row>
    <row r="38" spans="1:15" x14ac:dyDescent="0.3">
      <c r="C38" s="516"/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517"/>
    </row>
    <row r="39" spans="1:15" x14ac:dyDescent="0.3">
      <c r="C39" s="516"/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7"/>
    </row>
    <row r="40" spans="1:15" x14ac:dyDescent="0.3">
      <c r="C40" s="516"/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7"/>
    </row>
    <row r="41" spans="1:15" x14ac:dyDescent="0.3">
      <c r="C41" s="516"/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7"/>
    </row>
    <row r="42" spans="1:15" x14ac:dyDescent="0.3">
      <c r="C42" s="516"/>
      <c r="D42" s="516"/>
      <c r="E42" s="516"/>
      <c r="F42" s="516"/>
      <c r="G42" s="516"/>
      <c r="H42" s="516"/>
      <c r="I42" s="516"/>
      <c r="J42" s="516"/>
      <c r="K42" s="516"/>
      <c r="L42" s="516"/>
      <c r="M42" s="516"/>
      <c r="N42" s="517"/>
    </row>
    <row r="43" spans="1:15" x14ac:dyDescent="0.3">
      <c r="C43" s="516"/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7"/>
    </row>
    <row r="44" spans="1:15" x14ac:dyDescent="0.3">
      <c r="C44" s="516"/>
      <c r="D44" s="516"/>
      <c r="E44" s="516"/>
      <c r="F44" s="516"/>
      <c r="G44" s="516"/>
      <c r="H44" s="516"/>
      <c r="I44" s="516"/>
      <c r="J44" s="516"/>
      <c r="K44" s="516"/>
      <c r="L44" s="516"/>
      <c r="M44" s="516"/>
      <c r="N44" s="517"/>
    </row>
  </sheetData>
  <mergeCells count="4">
    <mergeCell ref="A1:N1"/>
    <mergeCell ref="A2:G2"/>
    <mergeCell ref="A4:G4"/>
    <mergeCell ref="A3:G3"/>
  </mergeCells>
  <conditionalFormatting sqref="L35:L1048576 L1:L6">
    <cfRule type="notContainsBlanks" dxfId="242" priority="5">
      <formula>LEN(TRIM(L1))&gt;0</formula>
    </cfRule>
  </conditionalFormatting>
  <conditionalFormatting sqref="L12:L34">
    <cfRule type="notContainsBlanks" dxfId="241" priority="4">
      <formula>LEN(TRIM(L12))&gt;0</formula>
    </cfRule>
  </conditionalFormatting>
  <conditionalFormatting sqref="L9:L11">
    <cfRule type="notContainsBlanks" dxfId="240" priority="2">
      <formula>LEN(TRIM(L9))&gt;0</formula>
    </cfRule>
  </conditionalFormatting>
  <conditionalFormatting sqref="L7:L8">
    <cfRule type="notContainsBlanks" dxfId="239" priority="1">
      <formula>LEN(TRIM(L7))&gt;0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28"/>
  <sheetViews>
    <sheetView workbookViewId="0">
      <selection activeCell="B6" sqref="B6:H6"/>
    </sheetView>
  </sheetViews>
  <sheetFormatPr baseColWidth="10" defaultRowHeight="16.5" x14ac:dyDescent="0.3"/>
  <cols>
    <col min="1" max="1" width="11.109375" customWidth="1"/>
    <col min="2" max="3" width="11.109375" style="278" customWidth="1"/>
    <col min="4" max="4" width="7.5546875" customWidth="1"/>
    <col min="5" max="5" width="24.77734375" customWidth="1"/>
    <col min="6" max="6" width="39.109375" customWidth="1"/>
    <col min="13" max="13" width="11.5546875" style="278"/>
    <col min="14" max="14" width="12.44140625" customWidth="1"/>
  </cols>
  <sheetData>
    <row r="1" spans="1:14" ht="19.5" x14ac:dyDescent="0.4">
      <c r="A1" s="940" t="s">
        <v>25</v>
      </c>
      <c r="B1" s="940"/>
      <c r="C1" s="940"/>
      <c r="D1" s="940"/>
      <c r="E1" s="940"/>
      <c r="F1" s="940"/>
      <c r="G1" s="940"/>
      <c r="H1" s="940"/>
      <c r="I1" s="940"/>
      <c r="J1" s="940"/>
      <c r="K1" s="940"/>
      <c r="L1" s="940"/>
      <c r="M1" s="940"/>
      <c r="N1" s="940"/>
    </row>
    <row r="2" spans="1:14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27"/>
    </row>
    <row r="3" spans="1:14" ht="18" customHeight="1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35" t="s">
        <v>13</v>
      </c>
      <c r="B4" s="936"/>
      <c r="C4" s="936"/>
      <c r="D4" s="936"/>
      <c r="E4" s="936"/>
      <c r="F4" s="936"/>
      <c r="G4" s="937"/>
      <c r="H4" s="34">
        <f>SUM(H6:H299)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16" t="str">
        <f ca="1">RIGHT(CELL("nomfichier",A3),LEN(CELL("nomfichier",A3))-FIND("]",CELL("nomfichier",A3)))</f>
        <v>00000268 126</v>
      </c>
      <c r="B6" s="363"/>
      <c r="C6" s="288"/>
      <c r="D6" s="98"/>
      <c r="E6" s="99"/>
      <c r="F6" s="99"/>
      <c r="G6" s="100"/>
      <c r="H6" s="128"/>
      <c r="I6" s="119">
        <f t="shared" ref="I6:I10" si="0">(H6*20)/100</f>
        <v>0</v>
      </c>
      <c r="J6" s="119">
        <f t="shared" ref="J6:J10" si="1">H6+I6</f>
        <v>0</v>
      </c>
      <c r="K6" s="127"/>
      <c r="L6" s="130"/>
      <c r="M6" s="368"/>
      <c r="N6" s="373"/>
    </row>
    <row r="7" spans="1:14" x14ac:dyDescent="0.3">
      <c r="A7" s="316" t="str">
        <f ca="1">RIGHT(CELL("nomfichier",A4),LEN(CELL("nomfichier",A4))-FIND("]",CELL("nomfichier",A4)))</f>
        <v>00000268 126</v>
      </c>
      <c r="B7" s="363"/>
      <c r="C7" s="288"/>
      <c r="D7" s="98"/>
      <c r="E7" s="99"/>
      <c r="F7" s="99"/>
      <c r="G7" s="100"/>
      <c r="H7" s="128">
        <v>0</v>
      </c>
      <c r="I7" s="119">
        <f t="shared" si="0"/>
        <v>0</v>
      </c>
      <c r="J7" s="119">
        <f t="shared" si="1"/>
        <v>0</v>
      </c>
      <c r="K7" s="127"/>
      <c r="L7" s="130"/>
      <c r="M7" s="368"/>
      <c r="N7" s="373"/>
    </row>
    <row r="8" spans="1:14" x14ac:dyDescent="0.3">
      <c r="A8" s="316" t="str">
        <f ca="1">RIGHT(CELL("nomfichier",A5),LEN(CELL("nomfichier",A5))-FIND("]",CELL("nomfichier",A5)))</f>
        <v>00000268 126</v>
      </c>
      <c r="B8" s="363"/>
      <c r="C8" s="288"/>
      <c r="D8" s="98"/>
      <c r="E8" s="99"/>
      <c r="F8" s="99"/>
      <c r="G8" s="100"/>
      <c r="H8" s="128">
        <v>0</v>
      </c>
      <c r="I8" s="119">
        <f t="shared" si="0"/>
        <v>0</v>
      </c>
      <c r="J8" s="119">
        <f t="shared" si="1"/>
        <v>0</v>
      </c>
      <c r="K8" s="127"/>
      <c r="L8" s="130"/>
      <c r="M8" s="368"/>
      <c r="N8" s="373"/>
    </row>
    <row r="9" spans="1:14" x14ac:dyDescent="0.3">
      <c r="A9" s="316" t="str">
        <f t="shared" ref="A9:A10" ca="1" si="2">RIGHT(CELL("nomfichier",A6),LEN(CELL("nomfichier",A6))-FIND("]",CELL("nomfichier",A6)))</f>
        <v>00000268 126</v>
      </c>
      <c r="B9" s="363"/>
      <c r="C9" s="288"/>
      <c r="D9" s="98"/>
      <c r="E9" s="99"/>
      <c r="F9" s="99"/>
      <c r="G9" s="100"/>
      <c r="H9" s="128">
        <v>0</v>
      </c>
      <c r="I9" s="119">
        <f t="shared" si="0"/>
        <v>0</v>
      </c>
      <c r="J9" s="119">
        <f t="shared" si="1"/>
        <v>0</v>
      </c>
      <c r="K9" s="127"/>
      <c r="L9" s="130"/>
      <c r="M9" s="368"/>
      <c r="N9" s="373"/>
    </row>
    <row r="10" spans="1:14" x14ac:dyDescent="0.3">
      <c r="A10" s="316" t="str">
        <f t="shared" ca="1" si="2"/>
        <v>00000268 126</v>
      </c>
      <c r="B10" s="363"/>
      <c r="C10" s="369"/>
      <c r="D10" s="326"/>
      <c r="E10" s="245"/>
      <c r="F10" s="245"/>
      <c r="G10" s="335"/>
      <c r="H10" s="370">
        <v>0</v>
      </c>
      <c r="I10" s="330">
        <f t="shared" si="0"/>
        <v>0</v>
      </c>
      <c r="J10" s="330">
        <f t="shared" si="1"/>
        <v>0</v>
      </c>
      <c r="K10" s="266"/>
      <c r="L10" s="371"/>
      <c r="M10" s="372"/>
      <c r="N10" s="374"/>
    </row>
    <row r="11" spans="1:14" x14ac:dyDescent="0.3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</row>
    <row r="12" spans="1:14" x14ac:dyDescent="0.3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</row>
    <row r="13" spans="1:14" x14ac:dyDescent="0.3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</row>
    <row r="14" spans="1:14" x14ac:dyDescent="0.3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</row>
    <row r="15" spans="1:14" x14ac:dyDescent="0.3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</row>
    <row r="16" spans="1:14" x14ac:dyDescent="0.3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</row>
    <row r="17" spans="1:14" x14ac:dyDescent="0.3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</row>
    <row r="18" spans="1:14" x14ac:dyDescent="0.3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</row>
    <row r="19" spans="1:14" x14ac:dyDescent="0.3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1:14" x14ac:dyDescent="0.3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</row>
    <row r="21" spans="1:14" x14ac:dyDescent="0.3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</row>
    <row r="22" spans="1:14" x14ac:dyDescent="0.3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1:14" x14ac:dyDescent="0.3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</row>
    <row r="24" spans="1:14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</row>
    <row r="25" spans="1:14" x14ac:dyDescent="0.3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</row>
    <row r="26" spans="1:14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</row>
    <row r="27" spans="1:14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</row>
    <row r="28" spans="1:14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</row>
  </sheetData>
  <mergeCells count="4">
    <mergeCell ref="A1:N1"/>
    <mergeCell ref="A4:G4"/>
    <mergeCell ref="A3:G3"/>
    <mergeCell ref="A2:G2"/>
  </mergeCells>
  <dataValidations count="1">
    <dataValidation type="list" allowBlank="1" showInputMessage="1" showErrorMessage="1" sqref="B6:B10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34"/>
  <sheetViews>
    <sheetView workbookViewId="0">
      <selection activeCell="A3" sqref="A3:G3"/>
    </sheetView>
  </sheetViews>
  <sheetFormatPr baseColWidth="10" defaultRowHeight="16.5" x14ac:dyDescent="0.3"/>
  <cols>
    <col min="2" max="3" width="11.5546875" style="278"/>
    <col min="5" max="5" width="11.77734375" customWidth="1"/>
    <col min="6" max="6" width="15.109375" customWidth="1"/>
    <col min="13" max="13" width="11.5546875" style="278"/>
    <col min="14" max="14" width="12.44140625" customWidth="1"/>
  </cols>
  <sheetData>
    <row r="1" spans="1:14" ht="19.5" x14ac:dyDescent="0.4">
      <c r="A1" s="927" t="s">
        <v>26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</row>
    <row r="2" spans="1:14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27"/>
    </row>
    <row r="3" spans="1:14" ht="18" customHeight="1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35" t="s">
        <v>13</v>
      </c>
      <c r="B4" s="936"/>
      <c r="C4" s="936"/>
      <c r="D4" s="936"/>
      <c r="E4" s="936"/>
      <c r="F4" s="936"/>
      <c r="G4" s="937"/>
      <c r="H4" s="34">
        <f>SUM(H6:H302)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16" t="str">
        <f t="shared" ref="A6:A9" ca="1" si="0">RIGHT(CELL("nomfichier",A1),LEN(CELL("nomfichier",A1))-FIND("]",CELL("nomfichier",A1)))</f>
        <v>00000268 250</v>
      </c>
      <c r="B6" s="363"/>
      <c r="C6" s="288"/>
      <c r="D6" s="98"/>
      <c r="E6" s="99"/>
      <c r="F6" s="99"/>
      <c r="G6" s="100"/>
      <c r="H6" s="178">
        <v>0</v>
      </c>
      <c r="I6" s="119">
        <v>0</v>
      </c>
      <c r="J6" s="119">
        <f>H6+I6</f>
        <v>0</v>
      </c>
      <c r="K6" s="127"/>
      <c r="L6" s="130"/>
      <c r="M6" s="368"/>
      <c r="N6" s="373"/>
    </row>
    <row r="7" spans="1:14" x14ac:dyDescent="0.3">
      <c r="A7" s="316" t="str">
        <f t="shared" ca="1" si="0"/>
        <v>00000268 250</v>
      </c>
      <c r="B7" s="363"/>
      <c r="C7" s="288"/>
      <c r="D7" s="98"/>
      <c r="E7" s="99"/>
      <c r="F7" s="99"/>
      <c r="G7" s="100"/>
      <c r="H7" s="178">
        <v>0</v>
      </c>
      <c r="I7" s="119">
        <v>0</v>
      </c>
      <c r="J7" s="119">
        <f t="shared" ref="J7:J13" si="1">H7+I7</f>
        <v>0</v>
      </c>
      <c r="K7" s="127"/>
      <c r="L7" s="130"/>
      <c r="M7" s="368"/>
      <c r="N7" s="373"/>
    </row>
    <row r="8" spans="1:14" x14ac:dyDescent="0.3">
      <c r="A8" s="316" t="str">
        <f t="shared" ca="1" si="0"/>
        <v>00000268 250</v>
      </c>
      <c r="B8" s="363"/>
      <c r="C8" s="288"/>
      <c r="D8" s="98"/>
      <c r="E8" s="99"/>
      <c r="F8" s="99"/>
      <c r="G8" s="100"/>
      <c r="H8" s="128">
        <v>0</v>
      </c>
      <c r="I8" s="119">
        <f t="shared" ref="I8:I13" si="2">(H8*20)/100</f>
        <v>0</v>
      </c>
      <c r="J8" s="119">
        <f t="shared" si="1"/>
        <v>0</v>
      </c>
      <c r="K8" s="127"/>
      <c r="L8" s="130"/>
      <c r="M8" s="368"/>
      <c r="N8" s="373"/>
    </row>
    <row r="9" spans="1:14" x14ac:dyDescent="0.3">
      <c r="A9" s="316" t="str">
        <f t="shared" ca="1" si="0"/>
        <v>00000268 250</v>
      </c>
      <c r="B9" s="363"/>
      <c r="C9" s="288"/>
      <c r="D9" s="98"/>
      <c r="E9" s="99"/>
      <c r="F9" s="99"/>
      <c r="G9" s="100"/>
      <c r="H9" s="128">
        <v>0</v>
      </c>
      <c r="I9" s="119">
        <f t="shared" si="2"/>
        <v>0</v>
      </c>
      <c r="J9" s="119">
        <f t="shared" si="1"/>
        <v>0</v>
      </c>
      <c r="K9" s="127"/>
      <c r="L9" s="130"/>
      <c r="M9" s="368"/>
      <c r="N9" s="373"/>
    </row>
    <row r="10" spans="1:14" x14ac:dyDescent="0.3">
      <c r="A10" s="316" t="str">
        <f t="shared" ref="A10:A13" ca="1" si="3">RIGHT(CELL("nomfichier",A5),LEN(CELL("nomfichier",A5))-FIND("]",CELL("nomfichier",A5)))</f>
        <v>00000268 250</v>
      </c>
      <c r="B10" s="363"/>
      <c r="C10" s="288"/>
      <c r="D10" s="98"/>
      <c r="E10" s="99"/>
      <c r="F10" s="99"/>
      <c r="G10" s="100"/>
      <c r="H10" s="128">
        <v>0</v>
      </c>
      <c r="I10" s="119">
        <f t="shared" si="2"/>
        <v>0</v>
      </c>
      <c r="J10" s="119">
        <f t="shared" si="1"/>
        <v>0</v>
      </c>
      <c r="K10" s="127"/>
      <c r="L10" s="130"/>
      <c r="M10" s="368"/>
      <c r="N10" s="373"/>
    </row>
    <row r="11" spans="1:14" x14ac:dyDescent="0.3">
      <c r="A11" s="316" t="str">
        <f t="shared" ca="1" si="3"/>
        <v>00000268 250</v>
      </c>
      <c r="B11" s="363"/>
      <c r="C11" s="288"/>
      <c r="D11" s="98"/>
      <c r="E11" s="99"/>
      <c r="F11" s="99"/>
      <c r="G11" s="100"/>
      <c r="H11" s="128">
        <v>0</v>
      </c>
      <c r="I11" s="119">
        <f t="shared" si="2"/>
        <v>0</v>
      </c>
      <c r="J11" s="119">
        <f t="shared" si="1"/>
        <v>0</v>
      </c>
      <c r="K11" s="127"/>
      <c r="L11" s="130"/>
      <c r="M11" s="368"/>
      <c r="N11" s="373"/>
    </row>
    <row r="12" spans="1:14" x14ac:dyDescent="0.3">
      <c r="A12" s="316" t="str">
        <f t="shared" ca="1" si="3"/>
        <v>00000268 250</v>
      </c>
      <c r="B12" s="363"/>
      <c r="C12" s="288"/>
      <c r="D12" s="98"/>
      <c r="E12" s="99"/>
      <c r="F12" s="99"/>
      <c r="G12" s="100"/>
      <c r="H12" s="128">
        <v>0</v>
      </c>
      <c r="I12" s="119">
        <f t="shared" si="2"/>
        <v>0</v>
      </c>
      <c r="J12" s="119">
        <f t="shared" si="1"/>
        <v>0</v>
      </c>
      <c r="K12" s="127"/>
      <c r="L12" s="130"/>
      <c r="M12" s="368"/>
      <c r="N12" s="373"/>
    </row>
    <row r="13" spans="1:14" x14ac:dyDescent="0.3">
      <c r="A13" s="316" t="str">
        <f t="shared" ca="1" si="3"/>
        <v>00000268 250</v>
      </c>
      <c r="B13" s="363"/>
      <c r="C13" s="369"/>
      <c r="D13" s="326"/>
      <c r="E13" s="245"/>
      <c r="F13" s="245"/>
      <c r="G13" s="335"/>
      <c r="H13" s="370">
        <v>0</v>
      </c>
      <c r="I13" s="330">
        <f t="shared" si="2"/>
        <v>0</v>
      </c>
      <c r="J13" s="330">
        <f t="shared" si="1"/>
        <v>0</v>
      </c>
      <c r="K13" s="266"/>
      <c r="L13" s="371"/>
      <c r="M13" s="372"/>
      <c r="N13" s="374"/>
    </row>
    <row r="14" spans="1:14" x14ac:dyDescent="0.3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</row>
    <row r="15" spans="1:14" x14ac:dyDescent="0.3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</row>
    <row r="16" spans="1:14" x14ac:dyDescent="0.3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</row>
    <row r="17" spans="1:14" x14ac:dyDescent="0.3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</row>
    <row r="18" spans="1:14" x14ac:dyDescent="0.3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</row>
    <row r="19" spans="1:14" x14ac:dyDescent="0.3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1:14" x14ac:dyDescent="0.3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</row>
    <row r="21" spans="1:14" x14ac:dyDescent="0.3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</row>
    <row r="22" spans="1:14" x14ac:dyDescent="0.3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1:14" x14ac:dyDescent="0.3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</row>
    <row r="24" spans="1:14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</row>
    <row r="25" spans="1:14" x14ac:dyDescent="0.3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</row>
    <row r="26" spans="1:14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</row>
    <row r="27" spans="1:14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</row>
    <row r="28" spans="1:14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</row>
    <row r="29" spans="1:14" x14ac:dyDescent="0.3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</row>
    <row r="30" spans="1:14" x14ac:dyDescent="0.3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</row>
    <row r="31" spans="1:14" x14ac:dyDescent="0.3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</row>
    <row r="32" spans="1:14" x14ac:dyDescent="0.3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4" x14ac:dyDescent="0.3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</row>
    <row r="34" spans="1:14" x14ac:dyDescent="0.3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</row>
  </sheetData>
  <mergeCells count="4">
    <mergeCell ref="A1:N1"/>
    <mergeCell ref="A2:G2"/>
    <mergeCell ref="A4:G4"/>
    <mergeCell ref="A3:G3"/>
  </mergeCells>
  <dataValidations count="1">
    <dataValidation type="list" allowBlank="1" showInputMessage="1" showErrorMessage="1" sqref="B6:B13">
      <formula1>Ana_Inra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103"/>
  <sheetViews>
    <sheetView zoomScaleNormal="100" workbookViewId="0">
      <pane ySplit="5" topLeftCell="A6" activePane="bottomLeft" state="frozen"/>
      <selection pane="bottomLeft" activeCell="A11" sqref="A6:A11"/>
    </sheetView>
  </sheetViews>
  <sheetFormatPr baseColWidth="10" defaultRowHeight="16.5" x14ac:dyDescent="0.3"/>
  <cols>
    <col min="1" max="1" width="13" bestFit="1" customWidth="1"/>
    <col min="2" max="3" width="9.77734375" style="278" customWidth="1"/>
    <col min="4" max="4" width="6.88671875" customWidth="1"/>
    <col min="5" max="5" width="18.109375" customWidth="1"/>
    <col min="6" max="6" width="33.5546875" customWidth="1"/>
    <col min="7" max="7" width="7.77734375" customWidth="1"/>
    <col min="8" max="8" width="10.6640625" customWidth="1"/>
    <col min="9" max="10" width="8.88671875" customWidth="1"/>
    <col min="13" max="13" width="11.5546875" style="278"/>
    <col min="14" max="14" width="16.21875" customWidth="1"/>
  </cols>
  <sheetData>
    <row r="1" spans="1:14" ht="18" customHeight="1" x14ac:dyDescent="0.4">
      <c r="A1" s="923" t="s">
        <v>27</v>
      </c>
      <c r="B1" s="924"/>
      <c r="C1" s="924"/>
      <c r="D1" s="924"/>
      <c r="E1" s="924"/>
      <c r="F1" s="924"/>
      <c r="G1" s="924"/>
      <c r="H1" s="924"/>
      <c r="I1" s="924"/>
      <c r="J1" s="924"/>
      <c r="K1" s="924"/>
      <c r="L1" s="924"/>
      <c r="M1" s="924"/>
      <c r="N1" s="924"/>
    </row>
    <row r="2" spans="1:14" ht="18" customHeight="1" x14ac:dyDescent="0.35">
      <c r="A2" s="929" t="s">
        <v>144</v>
      </c>
      <c r="B2" s="930"/>
      <c r="C2" s="930"/>
      <c r="D2" s="930"/>
      <c r="E2" s="930"/>
      <c r="F2" s="930"/>
      <c r="G2" s="931"/>
      <c r="H2" s="34" t="e">
        <f>#REF!</f>
        <v>#REF!</v>
      </c>
      <c r="I2" s="33"/>
      <c r="J2" s="33"/>
      <c r="K2" s="27"/>
      <c r="L2" s="27"/>
      <c r="M2" s="27"/>
      <c r="N2" s="27" t="s">
        <v>17</v>
      </c>
    </row>
    <row r="3" spans="1:14" ht="17.25" x14ac:dyDescent="0.35">
      <c r="A3" s="935" t="s">
        <v>13</v>
      </c>
      <c r="B3" s="936"/>
      <c r="C3" s="936"/>
      <c r="D3" s="936"/>
      <c r="E3" s="936"/>
      <c r="F3" s="936"/>
      <c r="G3" s="937"/>
      <c r="H3" s="34">
        <f>SUM(H6:H350)</f>
        <v>0</v>
      </c>
      <c r="I3" s="33"/>
      <c r="J3" s="33"/>
      <c r="K3" s="29"/>
      <c r="L3" s="6"/>
      <c r="M3" s="6"/>
      <c r="N3" s="27"/>
    </row>
    <row r="4" spans="1:14" ht="19.5" x14ac:dyDescent="0.4">
      <c r="A4" s="932" t="s">
        <v>6</v>
      </c>
      <c r="B4" s="933"/>
      <c r="C4" s="933"/>
      <c r="D4" s="933"/>
      <c r="E4" s="933"/>
      <c r="F4" s="933"/>
      <c r="G4" s="934"/>
      <c r="H4" s="39" t="e">
        <f>H2-H3</f>
        <v>#REF!</v>
      </c>
      <c r="I4" s="33"/>
      <c r="J4" s="33"/>
      <c r="K4" s="6"/>
      <c r="L4" s="38"/>
      <c r="M4" s="38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ht="13.9" customHeight="1" x14ac:dyDescent="0.3">
      <c r="A6" s="316" t="str">
        <f t="shared" ref="A6:A10" ca="1" si="0">RIGHT(CELL("nomfichier",A1),LEN(CELL("nomfichier",A1))-FIND("]",CELL("nomfichier",A1)))</f>
        <v>00000520 Cadence</v>
      </c>
      <c r="B6" s="363"/>
      <c r="C6" s="129"/>
      <c r="D6" s="172"/>
      <c r="E6" s="99"/>
      <c r="F6" s="99"/>
      <c r="G6" s="175"/>
      <c r="H6" s="100"/>
      <c r="I6" s="119">
        <f t="shared" ref="I6:I27" si="1">H6*0.2</f>
        <v>0</v>
      </c>
      <c r="J6" s="119">
        <f t="shared" ref="J6:J27" si="2">H6+I6</f>
        <v>0</v>
      </c>
      <c r="K6" s="116"/>
      <c r="L6" s="176"/>
      <c r="M6" s="177"/>
      <c r="N6" s="176"/>
    </row>
    <row r="7" spans="1:14" ht="13.9" customHeight="1" x14ac:dyDescent="0.3">
      <c r="A7" s="316" t="str">
        <f t="shared" ca="1" si="0"/>
        <v>00000520 Cadence</v>
      </c>
      <c r="B7" s="363"/>
      <c r="C7" s="98"/>
      <c r="D7" s="98"/>
      <c r="E7" s="99"/>
      <c r="F7" s="99"/>
      <c r="G7" s="100"/>
      <c r="H7" s="100"/>
      <c r="I7" s="119">
        <f t="shared" si="1"/>
        <v>0</v>
      </c>
      <c r="J7" s="119">
        <f t="shared" si="2"/>
        <v>0</v>
      </c>
      <c r="K7" s="173"/>
      <c r="L7" s="176"/>
      <c r="M7" s="177"/>
      <c r="N7" s="176"/>
    </row>
    <row r="8" spans="1:14" ht="13.9" customHeight="1" x14ac:dyDescent="0.3">
      <c r="A8" s="316" t="str">
        <f t="shared" ca="1" si="0"/>
        <v>00000520 Cadence</v>
      </c>
      <c r="B8" s="363"/>
      <c r="C8" s="98"/>
      <c r="D8" s="98"/>
      <c r="E8" s="99"/>
      <c r="F8" s="99"/>
      <c r="G8" s="100"/>
      <c r="H8" s="100"/>
      <c r="I8" s="119">
        <f t="shared" si="1"/>
        <v>0</v>
      </c>
      <c r="J8" s="119">
        <f t="shared" si="2"/>
        <v>0</v>
      </c>
      <c r="K8" s="173"/>
      <c r="L8" s="176"/>
      <c r="M8" s="177"/>
      <c r="N8" s="176"/>
    </row>
    <row r="9" spans="1:14" ht="13.9" customHeight="1" x14ac:dyDescent="0.3">
      <c r="A9" s="316" t="str">
        <f t="shared" ca="1" si="0"/>
        <v>00000520 Cadence</v>
      </c>
      <c r="B9" s="363"/>
      <c r="C9" s="98"/>
      <c r="D9" s="98"/>
      <c r="E9" s="99"/>
      <c r="F9" s="99"/>
      <c r="G9" s="100"/>
      <c r="H9" s="100"/>
      <c r="I9" s="119">
        <f t="shared" si="1"/>
        <v>0</v>
      </c>
      <c r="J9" s="119">
        <f t="shared" si="2"/>
        <v>0</v>
      </c>
      <c r="K9" s="173"/>
      <c r="L9" s="176"/>
      <c r="M9" s="177"/>
      <c r="N9" s="176"/>
    </row>
    <row r="10" spans="1:14" ht="13.9" customHeight="1" x14ac:dyDescent="0.3">
      <c r="A10" s="316" t="str">
        <f t="shared" ca="1" si="0"/>
        <v>00000520 Cadence</v>
      </c>
      <c r="B10" s="363"/>
      <c r="C10" s="98"/>
      <c r="D10" s="98"/>
      <c r="E10" s="99"/>
      <c r="F10" s="99"/>
      <c r="G10" s="100"/>
      <c r="H10" s="100"/>
      <c r="I10" s="119">
        <f t="shared" si="1"/>
        <v>0</v>
      </c>
      <c r="J10" s="119">
        <f t="shared" si="2"/>
        <v>0</v>
      </c>
      <c r="K10" s="173"/>
      <c r="L10" s="176"/>
      <c r="M10" s="177"/>
      <c r="N10" s="176"/>
    </row>
    <row r="11" spans="1:14" ht="13.9" customHeight="1" x14ac:dyDescent="0.3">
      <c r="A11" s="316" t="str">
        <f t="shared" ref="A11:A25" ca="1" si="3">RIGHT(CELL("nomfichier",A6),LEN(CELL("nomfichier",A6))-FIND("]",CELL("nomfichier",A6)))</f>
        <v>00000520 Cadence</v>
      </c>
      <c r="B11" s="363"/>
      <c r="C11" s="98"/>
      <c r="D11" s="98"/>
      <c r="E11" s="99"/>
      <c r="F11" s="99"/>
      <c r="G11" s="100"/>
      <c r="H11" s="100"/>
      <c r="I11" s="119">
        <f t="shared" si="1"/>
        <v>0</v>
      </c>
      <c r="J11" s="119">
        <f t="shared" si="2"/>
        <v>0</v>
      </c>
      <c r="K11" s="173"/>
      <c r="L11" s="176"/>
      <c r="M11" s="177"/>
      <c r="N11" s="176"/>
    </row>
    <row r="12" spans="1:14" ht="13.9" customHeight="1" x14ac:dyDescent="0.3">
      <c r="A12" s="316" t="str">
        <f t="shared" ca="1" si="3"/>
        <v>00000520 Cadence</v>
      </c>
      <c r="B12" s="363"/>
      <c r="C12" s="98"/>
      <c r="D12" s="98"/>
      <c r="E12" s="99"/>
      <c r="F12" s="99"/>
      <c r="G12" s="100"/>
      <c r="H12" s="100"/>
      <c r="I12" s="119">
        <f t="shared" si="1"/>
        <v>0</v>
      </c>
      <c r="J12" s="119">
        <f t="shared" si="2"/>
        <v>0</v>
      </c>
      <c r="K12" s="173"/>
      <c r="L12" s="176"/>
      <c r="M12" s="177"/>
      <c r="N12" s="176"/>
    </row>
    <row r="13" spans="1:14" ht="13.9" customHeight="1" x14ac:dyDescent="0.3">
      <c r="A13" s="316" t="str">
        <f t="shared" ca="1" si="3"/>
        <v>00000520 Cadence</v>
      </c>
      <c r="B13" s="363"/>
      <c r="C13" s="98"/>
      <c r="D13" s="98"/>
      <c r="E13" s="99"/>
      <c r="F13" s="99"/>
      <c r="G13" s="100"/>
      <c r="H13" s="100"/>
      <c r="I13" s="119">
        <f t="shared" si="1"/>
        <v>0</v>
      </c>
      <c r="J13" s="119">
        <f t="shared" si="2"/>
        <v>0</v>
      </c>
      <c r="K13" s="173"/>
      <c r="L13" s="176"/>
      <c r="M13" s="177"/>
      <c r="N13" s="176"/>
    </row>
    <row r="14" spans="1:14" ht="13.9" customHeight="1" x14ac:dyDescent="0.3">
      <c r="A14" s="316" t="str">
        <f t="shared" ca="1" si="3"/>
        <v>00000520 Cadence</v>
      </c>
      <c r="B14" s="363"/>
      <c r="C14" s="98"/>
      <c r="D14" s="98"/>
      <c r="E14" s="99"/>
      <c r="F14" s="99"/>
      <c r="G14" s="100"/>
      <c r="H14" s="100"/>
      <c r="I14" s="119">
        <f t="shared" si="1"/>
        <v>0</v>
      </c>
      <c r="J14" s="119">
        <f t="shared" si="2"/>
        <v>0</v>
      </c>
      <c r="K14" s="173"/>
      <c r="L14" s="176"/>
      <c r="M14" s="177"/>
      <c r="N14" s="176"/>
    </row>
    <row r="15" spans="1:14" ht="13.9" customHeight="1" x14ac:dyDescent="0.3">
      <c r="A15" s="316" t="str">
        <f t="shared" ca="1" si="3"/>
        <v>00000520 Cadence</v>
      </c>
      <c r="B15" s="363"/>
      <c r="C15" s="98"/>
      <c r="D15" s="98"/>
      <c r="E15" s="99"/>
      <c r="F15" s="99"/>
      <c r="G15" s="100"/>
      <c r="H15" s="100"/>
      <c r="I15" s="119">
        <f t="shared" si="1"/>
        <v>0</v>
      </c>
      <c r="J15" s="119">
        <f t="shared" si="2"/>
        <v>0</v>
      </c>
      <c r="K15" s="173"/>
      <c r="L15" s="176"/>
      <c r="M15" s="177"/>
      <c r="N15" s="176"/>
    </row>
    <row r="16" spans="1:14" ht="13.9" customHeight="1" x14ac:dyDescent="0.3">
      <c r="A16" s="316" t="str">
        <f t="shared" ca="1" si="3"/>
        <v>00000520 Cadence</v>
      </c>
      <c r="B16" s="363"/>
      <c r="C16" s="98"/>
      <c r="D16" s="98"/>
      <c r="E16" s="99"/>
      <c r="F16" s="99"/>
      <c r="G16" s="100"/>
      <c r="H16" s="100"/>
      <c r="I16" s="119">
        <f t="shared" si="1"/>
        <v>0</v>
      </c>
      <c r="J16" s="119">
        <f t="shared" si="2"/>
        <v>0</v>
      </c>
      <c r="K16" s="173"/>
      <c r="L16" s="176"/>
      <c r="M16" s="177"/>
      <c r="N16" s="176"/>
    </row>
    <row r="17" spans="1:14" ht="13.9" customHeight="1" x14ac:dyDescent="0.3">
      <c r="A17" s="316" t="str">
        <f t="shared" ca="1" si="3"/>
        <v>00000520 Cadence</v>
      </c>
      <c r="B17" s="363"/>
      <c r="C17" s="98"/>
      <c r="D17" s="98"/>
      <c r="E17" s="99"/>
      <c r="F17" s="99"/>
      <c r="G17" s="100"/>
      <c r="H17" s="100"/>
      <c r="I17" s="119">
        <f t="shared" si="1"/>
        <v>0</v>
      </c>
      <c r="J17" s="119">
        <f t="shared" si="2"/>
        <v>0</v>
      </c>
      <c r="K17" s="173"/>
      <c r="L17" s="176"/>
      <c r="M17" s="177"/>
      <c r="N17" s="176"/>
    </row>
    <row r="18" spans="1:14" ht="13.9" customHeight="1" x14ac:dyDescent="0.3">
      <c r="A18" s="316" t="str">
        <f t="shared" ca="1" si="3"/>
        <v>00000520 Cadence</v>
      </c>
      <c r="B18" s="363"/>
      <c r="C18" s="98"/>
      <c r="D18" s="98"/>
      <c r="E18" s="99"/>
      <c r="F18" s="99"/>
      <c r="G18" s="100"/>
      <c r="H18" s="100"/>
      <c r="I18" s="119">
        <f t="shared" si="1"/>
        <v>0</v>
      </c>
      <c r="J18" s="119">
        <f t="shared" si="2"/>
        <v>0</v>
      </c>
      <c r="K18" s="173"/>
      <c r="L18" s="176"/>
      <c r="M18" s="106"/>
      <c r="N18" s="176"/>
    </row>
    <row r="19" spans="1:14" ht="13.9" customHeight="1" x14ac:dyDescent="0.3">
      <c r="A19" s="316" t="str">
        <f t="shared" ca="1" si="3"/>
        <v>00000520 Cadence</v>
      </c>
      <c r="B19" s="363"/>
      <c r="C19" s="98"/>
      <c r="D19" s="98"/>
      <c r="E19" s="99"/>
      <c r="F19" s="99"/>
      <c r="G19" s="100"/>
      <c r="H19" s="100"/>
      <c r="I19" s="119">
        <f t="shared" si="1"/>
        <v>0</v>
      </c>
      <c r="J19" s="119">
        <f t="shared" si="2"/>
        <v>0</v>
      </c>
      <c r="K19" s="173"/>
      <c r="L19" s="176"/>
      <c r="M19" s="106"/>
      <c r="N19" s="176"/>
    </row>
    <row r="20" spans="1:14" ht="13.9" customHeight="1" x14ac:dyDescent="0.3">
      <c r="A20" s="316" t="str">
        <f t="shared" ca="1" si="3"/>
        <v>00000520 Cadence</v>
      </c>
      <c r="B20" s="363"/>
      <c r="C20" s="98"/>
      <c r="D20" s="98"/>
      <c r="E20" s="99"/>
      <c r="F20" s="99"/>
      <c r="G20" s="100"/>
      <c r="H20" s="100"/>
      <c r="I20" s="119">
        <f t="shared" si="1"/>
        <v>0</v>
      </c>
      <c r="J20" s="119">
        <f t="shared" si="2"/>
        <v>0</v>
      </c>
      <c r="K20" s="173"/>
      <c r="L20" s="176"/>
      <c r="M20" s="106"/>
      <c r="N20" s="176"/>
    </row>
    <row r="21" spans="1:14" ht="13.9" customHeight="1" x14ac:dyDescent="0.3">
      <c r="A21" s="316" t="str">
        <f t="shared" ca="1" si="3"/>
        <v>00000520 Cadence</v>
      </c>
      <c r="B21" s="363"/>
      <c r="C21" s="98"/>
      <c r="D21" s="98"/>
      <c r="E21" s="99"/>
      <c r="F21" s="99"/>
      <c r="G21" s="100"/>
      <c r="H21" s="100"/>
      <c r="I21" s="119">
        <f t="shared" si="1"/>
        <v>0</v>
      </c>
      <c r="J21" s="119">
        <f t="shared" si="2"/>
        <v>0</v>
      </c>
      <c r="K21" s="173"/>
      <c r="L21" s="176"/>
      <c r="M21" s="177"/>
      <c r="N21" s="176"/>
    </row>
    <row r="22" spans="1:14" ht="13.9" customHeight="1" x14ac:dyDescent="0.3">
      <c r="A22" s="316" t="str">
        <f t="shared" ca="1" si="3"/>
        <v>00000520 Cadence</v>
      </c>
      <c r="B22" s="363"/>
      <c r="C22" s="98"/>
      <c r="D22" s="98"/>
      <c r="E22" s="99"/>
      <c r="F22" s="99"/>
      <c r="G22" s="100"/>
      <c r="H22" s="100"/>
      <c r="I22" s="119">
        <f t="shared" si="1"/>
        <v>0</v>
      </c>
      <c r="J22" s="119">
        <f t="shared" si="2"/>
        <v>0</v>
      </c>
      <c r="K22" s="173"/>
      <c r="L22" s="176"/>
      <c r="M22" s="177"/>
      <c r="N22" s="176"/>
    </row>
    <row r="23" spans="1:14" ht="13.9" customHeight="1" x14ac:dyDescent="0.3">
      <c r="A23" s="316" t="str">
        <f t="shared" ca="1" si="3"/>
        <v>00000520 Cadence</v>
      </c>
      <c r="B23" s="363"/>
      <c r="C23" s="98"/>
      <c r="D23" s="98"/>
      <c r="E23" s="99"/>
      <c r="F23" s="99"/>
      <c r="G23" s="100"/>
      <c r="H23" s="100"/>
      <c r="I23" s="119">
        <f t="shared" si="1"/>
        <v>0</v>
      </c>
      <c r="J23" s="119">
        <f t="shared" si="2"/>
        <v>0</v>
      </c>
      <c r="K23" s="173"/>
      <c r="L23" s="176"/>
      <c r="M23" s="177"/>
      <c r="N23" s="176"/>
    </row>
    <row r="24" spans="1:14" x14ac:dyDescent="0.3">
      <c r="A24" s="316" t="str">
        <f t="shared" ca="1" si="3"/>
        <v>00000520 Cadence</v>
      </c>
      <c r="B24" s="363"/>
      <c r="C24" s="98"/>
      <c r="D24" s="98"/>
      <c r="E24" s="99"/>
      <c r="F24" s="99"/>
      <c r="G24" s="100"/>
      <c r="H24" s="100"/>
      <c r="I24" s="119">
        <f t="shared" si="1"/>
        <v>0</v>
      </c>
      <c r="J24" s="119">
        <f t="shared" si="2"/>
        <v>0</v>
      </c>
      <c r="K24" s="173"/>
      <c r="L24" s="176"/>
      <c r="M24" s="177"/>
      <c r="N24" s="176"/>
    </row>
    <row r="25" spans="1:14" x14ac:dyDescent="0.3">
      <c r="A25" s="316" t="str">
        <f t="shared" ca="1" si="3"/>
        <v>00000520 Cadence</v>
      </c>
      <c r="B25" s="363"/>
      <c r="C25" s="98"/>
      <c r="D25" s="98"/>
      <c r="E25" s="99"/>
      <c r="F25" s="99"/>
      <c r="G25" s="100"/>
      <c r="H25" s="100"/>
      <c r="I25" s="119">
        <f t="shared" si="1"/>
        <v>0</v>
      </c>
      <c r="J25" s="119">
        <f t="shared" si="2"/>
        <v>0</v>
      </c>
      <c r="K25" s="173"/>
      <c r="L25" s="176"/>
      <c r="M25" s="177"/>
      <c r="N25" s="176"/>
    </row>
    <row r="26" spans="1:14" x14ac:dyDescent="0.3">
      <c r="A26" s="316" t="str">
        <f t="shared" ref="A26:A57" ca="1" si="4">RIGHT(CELL("nomfichier",A21),LEN(CELL("nomfichier",A21))-FIND("]",CELL("nomfichier",A21)))</f>
        <v>00000520 Cadence</v>
      </c>
      <c r="B26" s="363"/>
      <c r="C26" s="98"/>
      <c r="D26" s="98"/>
      <c r="E26" s="99"/>
      <c r="F26" s="99"/>
      <c r="G26" s="100"/>
      <c r="H26" s="100"/>
      <c r="I26" s="119">
        <f t="shared" si="1"/>
        <v>0</v>
      </c>
      <c r="J26" s="119">
        <f t="shared" si="2"/>
        <v>0</v>
      </c>
      <c r="K26" s="173"/>
      <c r="L26" s="176"/>
      <c r="M26" s="177"/>
      <c r="N26" s="176"/>
    </row>
    <row r="27" spans="1:14" x14ac:dyDescent="0.3">
      <c r="A27" s="316" t="str">
        <f t="shared" ca="1" si="4"/>
        <v>00000520 Cadence</v>
      </c>
      <c r="B27" s="363"/>
      <c r="C27" s="23"/>
      <c r="D27" s="23"/>
      <c r="E27" s="24"/>
      <c r="F27" s="24"/>
      <c r="G27" s="25"/>
      <c r="H27" s="25"/>
      <c r="I27" s="41">
        <f t="shared" si="1"/>
        <v>0</v>
      </c>
      <c r="J27" s="41">
        <f t="shared" si="2"/>
        <v>0</v>
      </c>
      <c r="K27" s="26"/>
      <c r="L27" s="56"/>
      <c r="M27" s="57"/>
      <c r="N27" s="56"/>
    </row>
    <row r="28" spans="1:14" x14ac:dyDescent="0.3">
      <c r="A28" s="316" t="str">
        <f t="shared" ca="1" si="4"/>
        <v>00000520 Cadence</v>
      </c>
      <c r="B28" s="363"/>
      <c r="C28" s="23"/>
      <c r="D28" s="23"/>
      <c r="E28" s="24"/>
      <c r="F28" s="24"/>
      <c r="G28" s="25"/>
      <c r="H28" s="25"/>
      <c r="I28" s="41"/>
      <c r="J28" s="41"/>
      <c r="K28" s="26"/>
      <c r="L28" s="56"/>
      <c r="M28" s="57"/>
      <c r="N28" s="56"/>
    </row>
    <row r="29" spans="1:14" x14ac:dyDescent="0.3">
      <c r="A29" s="316" t="str">
        <f t="shared" ca="1" si="4"/>
        <v>00000520 Cadence</v>
      </c>
      <c r="B29" s="363"/>
      <c r="C29" s="23"/>
      <c r="D29" s="23"/>
      <c r="E29" s="24"/>
      <c r="F29" s="24"/>
      <c r="G29" s="50"/>
      <c r="H29" s="25"/>
      <c r="I29" s="41"/>
      <c r="J29" s="41"/>
      <c r="K29" s="26"/>
      <c r="L29" s="56"/>
      <c r="M29" s="57"/>
      <c r="N29" s="56"/>
    </row>
    <row r="30" spans="1:14" x14ac:dyDescent="0.3">
      <c r="A30" s="316" t="str">
        <f t="shared" ca="1" si="4"/>
        <v>00000520 Cadence</v>
      </c>
      <c r="B30" s="363"/>
      <c r="C30" s="22"/>
      <c r="D30" s="31"/>
      <c r="E30" s="24"/>
      <c r="F30" s="24"/>
      <c r="G30" s="32"/>
      <c r="H30" s="25"/>
      <c r="I30" s="41"/>
      <c r="J30" s="41"/>
      <c r="K30" s="26"/>
      <c r="L30" s="56"/>
      <c r="M30" s="57"/>
      <c r="N30" s="56"/>
    </row>
    <row r="31" spans="1:14" x14ac:dyDescent="0.3">
      <c r="A31" s="316" t="str">
        <f t="shared" ca="1" si="4"/>
        <v>00000520 Cadence</v>
      </c>
      <c r="B31" s="363"/>
      <c r="C31" s="23"/>
      <c r="D31" s="23"/>
      <c r="E31" s="24"/>
      <c r="F31" s="24"/>
      <c r="G31" s="50"/>
      <c r="H31" s="25"/>
      <c r="I31" s="41"/>
      <c r="J31" s="41"/>
      <c r="K31" s="26"/>
      <c r="L31" s="56"/>
      <c r="M31" s="57"/>
      <c r="N31" s="56"/>
    </row>
    <row r="32" spans="1:14" x14ac:dyDescent="0.3">
      <c r="A32" s="316" t="str">
        <f t="shared" ca="1" si="4"/>
        <v>00000520 Cadence</v>
      </c>
      <c r="B32" s="363"/>
      <c r="C32" s="23"/>
      <c r="D32" s="23"/>
      <c r="E32" s="24"/>
      <c r="F32" s="24"/>
      <c r="G32" s="50"/>
      <c r="H32" s="25"/>
      <c r="I32" s="41"/>
      <c r="J32" s="41"/>
      <c r="K32" s="26"/>
      <c r="L32" s="56"/>
      <c r="M32" s="57"/>
      <c r="N32" s="56"/>
    </row>
    <row r="33" spans="1:14" x14ac:dyDescent="0.3">
      <c r="A33" s="316" t="str">
        <f t="shared" ca="1" si="4"/>
        <v>00000520 Cadence</v>
      </c>
      <c r="B33" s="363"/>
      <c r="C33" s="22"/>
      <c r="D33" s="23"/>
      <c r="E33" s="24"/>
      <c r="F33" s="51"/>
      <c r="G33" s="52"/>
      <c r="H33" s="25"/>
      <c r="I33" s="41"/>
      <c r="J33" s="41"/>
      <c r="K33" s="53"/>
      <c r="L33" s="56"/>
      <c r="M33" s="22"/>
      <c r="N33" s="56"/>
    </row>
    <row r="34" spans="1:14" x14ac:dyDescent="0.3">
      <c r="A34" s="316" t="str">
        <f t="shared" ca="1" si="4"/>
        <v>00000520 Cadence</v>
      </c>
      <c r="B34" s="363"/>
      <c r="C34" s="22"/>
      <c r="D34" s="23"/>
      <c r="E34" s="24"/>
      <c r="F34" s="24"/>
      <c r="G34" s="25"/>
      <c r="H34" s="25"/>
      <c r="I34" s="41"/>
      <c r="J34" s="41"/>
      <c r="K34" s="26"/>
      <c r="L34" s="56"/>
      <c r="M34" s="49"/>
      <c r="N34" s="56"/>
    </row>
    <row r="35" spans="1:14" x14ac:dyDescent="0.3">
      <c r="A35" s="316" t="str">
        <f t="shared" ca="1" si="4"/>
        <v>00000520 Cadence</v>
      </c>
      <c r="B35" s="363"/>
      <c r="C35" s="23"/>
      <c r="D35" s="23"/>
      <c r="E35" s="24"/>
      <c r="F35" s="24"/>
      <c r="G35" s="25"/>
      <c r="H35" s="25"/>
      <c r="I35" s="41"/>
      <c r="J35" s="41"/>
      <c r="K35" s="26"/>
      <c r="L35" s="56"/>
      <c r="M35" s="47"/>
      <c r="N35" s="56"/>
    </row>
    <row r="36" spans="1:14" x14ac:dyDescent="0.3">
      <c r="A36" s="316" t="str">
        <f t="shared" ca="1" si="4"/>
        <v>00000520 Cadence</v>
      </c>
      <c r="B36" s="363"/>
      <c r="C36" s="23"/>
      <c r="D36" s="23"/>
      <c r="E36" s="24"/>
      <c r="F36" s="24"/>
      <c r="G36" s="25"/>
      <c r="H36" s="25"/>
      <c r="I36" s="41"/>
      <c r="J36" s="41"/>
      <c r="K36" s="26"/>
      <c r="L36" s="56"/>
      <c r="M36" s="47"/>
      <c r="N36" s="56"/>
    </row>
    <row r="37" spans="1:14" x14ac:dyDescent="0.3">
      <c r="A37" s="316" t="str">
        <f t="shared" ca="1" si="4"/>
        <v>00000520 Cadence</v>
      </c>
      <c r="B37" s="363"/>
      <c r="C37" s="23"/>
      <c r="D37" s="23"/>
      <c r="E37" s="24"/>
      <c r="F37" s="24"/>
      <c r="G37" s="25"/>
      <c r="H37" s="25"/>
      <c r="I37" s="41"/>
      <c r="J37" s="41"/>
      <c r="K37" s="26"/>
      <c r="L37" s="56"/>
      <c r="M37" s="47"/>
      <c r="N37" s="56"/>
    </row>
    <row r="38" spans="1:14" x14ac:dyDescent="0.3">
      <c r="A38" s="316" t="str">
        <f t="shared" ca="1" si="4"/>
        <v>00000520 Cadence</v>
      </c>
      <c r="B38" s="363"/>
      <c r="C38" s="23"/>
      <c r="D38" s="23"/>
      <c r="E38" s="24"/>
      <c r="F38" s="24"/>
      <c r="G38" s="25"/>
      <c r="H38" s="25"/>
      <c r="I38" s="41"/>
      <c r="J38" s="41"/>
      <c r="K38" s="26"/>
      <c r="L38" s="56"/>
      <c r="M38" s="47"/>
      <c r="N38" s="56"/>
    </row>
    <row r="39" spans="1:14" x14ac:dyDescent="0.3">
      <c r="A39" s="316" t="str">
        <f t="shared" ca="1" si="4"/>
        <v>00000520 Cadence</v>
      </c>
      <c r="B39" s="363"/>
      <c r="C39" s="23"/>
      <c r="D39" s="23"/>
      <c r="E39" s="24"/>
      <c r="F39" s="24"/>
      <c r="G39" s="25"/>
      <c r="H39" s="25"/>
      <c r="I39" s="41"/>
      <c r="J39" s="41"/>
      <c r="K39" s="26"/>
      <c r="L39" s="56"/>
      <c r="M39" s="47"/>
      <c r="N39" s="56"/>
    </row>
    <row r="40" spans="1:14" x14ac:dyDescent="0.3">
      <c r="A40" s="316" t="str">
        <f t="shared" ca="1" si="4"/>
        <v>00000520 Cadence</v>
      </c>
      <c r="B40" s="363"/>
      <c r="C40" s="23"/>
      <c r="D40" s="23"/>
      <c r="E40" s="24"/>
      <c r="F40" s="24"/>
      <c r="G40" s="25"/>
      <c r="H40" s="25"/>
      <c r="I40" s="41"/>
      <c r="J40" s="41"/>
      <c r="K40" s="26"/>
      <c r="L40" s="56"/>
      <c r="M40" s="47"/>
      <c r="N40" s="56"/>
    </row>
    <row r="41" spans="1:14" x14ac:dyDescent="0.3">
      <c r="A41" s="316" t="str">
        <f t="shared" ca="1" si="4"/>
        <v>00000520 Cadence</v>
      </c>
      <c r="B41" s="363"/>
      <c r="C41" s="43"/>
      <c r="D41" s="23"/>
      <c r="E41" s="24"/>
      <c r="F41" s="24"/>
      <c r="G41" s="25"/>
      <c r="H41" s="25"/>
      <c r="I41" s="41"/>
      <c r="J41" s="41"/>
      <c r="K41" s="26"/>
      <c r="L41" s="56"/>
      <c r="M41" s="47"/>
      <c r="N41" s="56"/>
    </row>
    <row r="42" spans="1:14" x14ac:dyDescent="0.3">
      <c r="A42" s="316" t="str">
        <f t="shared" ca="1" si="4"/>
        <v>00000520 Cadence</v>
      </c>
      <c r="B42" s="363"/>
      <c r="C42" s="43"/>
      <c r="D42" s="23"/>
      <c r="E42" s="24"/>
      <c r="F42" s="24"/>
      <c r="G42" s="25"/>
      <c r="H42" s="25"/>
      <c r="I42" s="41"/>
      <c r="J42" s="41"/>
      <c r="K42" s="26"/>
      <c r="L42" s="56"/>
      <c r="M42" s="47"/>
      <c r="N42" s="56"/>
    </row>
    <row r="43" spans="1:14" x14ac:dyDescent="0.3">
      <c r="A43" s="316" t="str">
        <f t="shared" ca="1" si="4"/>
        <v>00000520 Cadence</v>
      </c>
      <c r="B43" s="363"/>
      <c r="C43" s="43"/>
      <c r="D43" s="23"/>
      <c r="E43" s="24"/>
      <c r="F43" s="24"/>
      <c r="G43" s="25"/>
      <c r="H43" s="25"/>
      <c r="I43" s="41"/>
      <c r="J43" s="41"/>
      <c r="K43" s="26"/>
      <c r="L43" s="56"/>
      <c r="M43" s="47"/>
      <c r="N43" s="56"/>
    </row>
    <row r="44" spans="1:14" x14ac:dyDescent="0.3">
      <c r="A44" s="316" t="str">
        <f t="shared" ca="1" si="4"/>
        <v>00000520 Cadence</v>
      </c>
      <c r="B44" s="363"/>
      <c r="C44" s="43"/>
      <c r="D44" s="23"/>
      <c r="E44" s="24"/>
      <c r="F44" s="24"/>
      <c r="G44" s="25"/>
      <c r="H44" s="25"/>
      <c r="I44" s="41"/>
      <c r="J44" s="41"/>
      <c r="K44" s="26"/>
      <c r="L44" s="56"/>
      <c r="M44" s="49"/>
      <c r="N44" s="56"/>
    </row>
    <row r="45" spans="1:14" x14ac:dyDescent="0.3">
      <c r="A45" s="316" t="str">
        <f t="shared" ca="1" si="4"/>
        <v>00000520 Cadence</v>
      </c>
      <c r="B45" s="363"/>
      <c r="C45" s="43"/>
      <c r="D45" s="23"/>
      <c r="E45" s="24"/>
      <c r="F45" s="24"/>
      <c r="G45" s="25"/>
      <c r="H45" s="25"/>
      <c r="I45" s="41"/>
      <c r="J45" s="41"/>
      <c r="K45" s="26"/>
      <c r="L45" s="56"/>
      <c r="M45" s="47"/>
      <c r="N45" s="56"/>
    </row>
    <row r="46" spans="1:14" x14ac:dyDescent="0.3">
      <c r="A46" s="316" t="str">
        <f t="shared" ca="1" si="4"/>
        <v>00000520 Cadence</v>
      </c>
      <c r="B46" s="363"/>
      <c r="C46" s="43"/>
      <c r="D46" s="23"/>
      <c r="E46" s="24"/>
      <c r="F46" s="24"/>
      <c r="G46" s="25"/>
      <c r="H46" s="25"/>
      <c r="I46" s="41"/>
      <c r="J46" s="41"/>
      <c r="K46" s="26"/>
      <c r="L46" s="56"/>
      <c r="M46" s="47"/>
      <c r="N46" s="56"/>
    </row>
    <row r="47" spans="1:14" x14ac:dyDescent="0.3">
      <c r="A47" s="316" t="str">
        <f t="shared" ca="1" si="4"/>
        <v>00000520 Cadence</v>
      </c>
      <c r="B47" s="363"/>
      <c r="C47" s="43"/>
      <c r="D47" s="23"/>
      <c r="E47" s="24"/>
      <c r="F47" s="24"/>
      <c r="G47" s="25"/>
      <c r="H47" s="25"/>
      <c r="I47" s="41"/>
      <c r="J47" s="41"/>
      <c r="K47" s="26"/>
      <c r="L47" s="56"/>
      <c r="M47" s="47"/>
      <c r="N47" s="56"/>
    </row>
    <row r="48" spans="1:14" x14ac:dyDescent="0.3">
      <c r="A48" s="316" t="str">
        <f t="shared" ca="1" si="4"/>
        <v>00000520 Cadence</v>
      </c>
      <c r="B48" s="363"/>
      <c r="C48" s="23"/>
      <c r="D48" s="23"/>
      <c r="E48" s="24"/>
      <c r="F48" s="24"/>
      <c r="G48" s="25"/>
      <c r="H48" s="25"/>
      <c r="I48" s="41"/>
      <c r="J48" s="41"/>
      <c r="K48" s="26"/>
      <c r="L48" s="56"/>
      <c r="M48" s="47"/>
      <c r="N48" s="56"/>
    </row>
    <row r="49" spans="1:14" x14ac:dyDescent="0.3">
      <c r="A49" s="316" t="str">
        <f t="shared" ca="1" si="4"/>
        <v>00000520 Cadence</v>
      </c>
      <c r="B49" s="363"/>
      <c r="C49" s="22"/>
      <c r="D49" s="31"/>
      <c r="E49" s="24"/>
      <c r="F49" s="24"/>
      <c r="G49" s="54"/>
      <c r="H49" s="25"/>
      <c r="I49" s="41"/>
      <c r="J49" s="41"/>
      <c r="K49" s="26"/>
      <c r="L49" s="56"/>
      <c r="M49" s="47"/>
      <c r="N49" s="56"/>
    </row>
    <row r="50" spans="1:14" x14ac:dyDescent="0.3">
      <c r="A50" s="316" t="str">
        <f t="shared" ca="1" si="4"/>
        <v>00000520 Cadence</v>
      </c>
      <c r="B50" s="363"/>
      <c r="C50" s="22"/>
      <c r="D50" s="31"/>
      <c r="E50" s="24"/>
      <c r="F50" s="24"/>
      <c r="G50" s="45"/>
      <c r="H50" s="25"/>
      <c r="I50" s="41"/>
      <c r="J50" s="41"/>
      <c r="K50" s="26"/>
      <c r="L50" s="56"/>
      <c r="M50" s="47"/>
      <c r="N50" s="56"/>
    </row>
    <row r="51" spans="1:14" x14ac:dyDescent="0.3">
      <c r="A51" s="316" t="str">
        <f t="shared" ca="1" si="4"/>
        <v>00000520 Cadence</v>
      </c>
      <c r="B51" s="363"/>
      <c r="C51" s="22"/>
      <c r="D51" s="31"/>
      <c r="E51" s="24"/>
      <c r="F51" s="24"/>
      <c r="G51" s="48"/>
      <c r="H51" s="25"/>
      <c r="I51" s="41"/>
      <c r="J51" s="41"/>
      <c r="K51" s="26"/>
      <c r="L51" s="56"/>
      <c r="M51" s="47"/>
      <c r="N51" s="56"/>
    </row>
    <row r="52" spans="1:14" x14ac:dyDescent="0.3">
      <c r="A52" s="316" t="str">
        <f t="shared" ca="1" si="4"/>
        <v>00000520 Cadence</v>
      </c>
      <c r="B52" s="363"/>
      <c r="C52" s="22"/>
      <c r="D52" s="31"/>
      <c r="E52" s="24"/>
      <c r="F52" s="24"/>
      <c r="G52" s="47"/>
      <c r="H52" s="25"/>
      <c r="I52" s="41"/>
      <c r="J52" s="41"/>
      <c r="K52" s="26"/>
      <c r="L52" s="56"/>
      <c r="M52" s="47"/>
      <c r="N52" s="56"/>
    </row>
    <row r="53" spans="1:14" x14ac:dyDescent="0.3">
      <c r="A53" s="316" t="str">
        <f t="shared" ca="1" si="4"/>
        <v>00000520 Cadence</v>
      </c>
      <c r="B53" s="363"/>
      <c r="C53" s="22"/>
      <c r="D53" s="31"/>
      <c r="E53" s="24"/>
      <c r="F53" s="24"/>
      <c r="G53" s="47"/>
      <c r="H53" s="25"/>
      <c r="I53" s="41"/>
      <c r="J53" s="41"/>
      <c r="K53" s="26"/>
      <c r="L53" s="56"/>
      <c r="M53" s="47"/>
      <c r="N53" s="56"/>
    </row>
    <row r="54" spans="1:14" x14ac:dyDescent="0.3">
      <c r="A54" s="316" t="str">
        <f t="shared" ca="1" si="4"/>
        <v>00000520 Cadence</v>
      </c>
      <c r="B54" s="363"/>
      <c r="C54" s="22"/>
      <c r="D54" s="31"/>
      <c r="E54" s="24"/>
      <c r="F54" s="24"/>
      <c r="G54" s="47"/>
      <c r="H54" s="25"/>
      <c r="I54" s="41"/>
      <c r="J54" s="41"/>
      <c r="K54" s="26"/>
      <c r="L54" s="56"/>
      <c r="M54" s="47"/>
      <c r="N54" s="56"/>
    </row>
    <row r="55" spans="1:14" x14ac:dyDescent="0.3">
      <c r="A55" s="316" t="str">
        <f t="shared" ca="1" si="4"/>
        <v>00000520 Cadence</v>
      </c>
      <c r="B55" s="363"/>
      <c r="C55" s="22"/>
      <c r="D55" s="31"/>
      <c r="E55" s="24"/>
      <c r="F55" s="24"/>
      <c r="G55" s="47"/>
      <c r="H55" s="25"/>
      <c r="I55" s="41"/>
      <c r="J55" s="41"/>
      <c r="K55" s="26"/>
      <c r="L55" s="56"/>
      <c r="M55" s="47"/>
      <c r="N55" s="56"/>
    </row>
    <row r="56" spans="1:14" x14ac:dyDescent="0.3">
      <c r="A56" s="316" t="str">
        <f t="shared" ca="1" si="4"/>
        <v>00000520 Cadence</v>
      </c>
      <c r="B56" s="363"/>
      <c r="C56" s="22"/>
      <c r="D56" s="31"/>
      <c r="E56" s="24"/>
      <c r="F56" s="24"/>
      <c r="G56" s="25"/>
      <c r="H56" s="25"/>
      <c r="I56" s="41"/>
      <c r="J56" s="41"/>
      <c r="K56" s="26"/>
      <c r="L56" s="56"/>
      <c r="M56" s="49"/>
      <c r="N56" s="56"/>
    </row>
    <row r="57" spans="1:14" x14ac:dyDescent="0.3">
      <c r="A57" s="316" t="str">
        <f t="shared" ca="1" si="4"/>
        <v>00000520 Cadence</v>
      </c>
      <c r="B57" s="363"/>
      <c r="C57" s="22"/>
      <c r="D57" s="23"/>
      <c r="E57" s="24"/>
      <c r="F57" s="24"/>
      <c r="G57" s="25"/>
      <c r="H57" s="25"/>
      <c r="I57" s="41"/>
      <c r="J57" s="41"/>
      <c r="K57" s="26"/>
      <c r="L57" s="56"/>
      <c r="M57" s="47"/>
      <c r="N57" s="56"/>
    </row>
    <row r="58" spans="1:14" x14ac:dyDescent="0.3">
      <c r="A58" s="316" t="str">
        <f t="shared" ref="A58:A89" ca="1" si="5">RIGHT(CELL("nomfichier",A53),LEN(CELL("nomfichier",A53))-FIND("]",CELL("nomfichier",A53)))</f>
        <v>00000520 Cadence</v>
      </c>
      <c r="B58" s="363"/>
      <c r="C58" s="22"/>
      <c r="D58" s="23"/>
      <c r="E58" s="24"/>
      <c r="F58" s="24"/>
      <c r="G58" s="25"/>
      <c r="H58" s="25"/>
      <c r="I58" s="41"/>
      <c r="J58" s="41"/>
      <c r="K58" s="26"/>
      <c r="L58" s="56"/>
      <c r="M58" s="47"/>
      <c r="N58" s="56"/>
    </row>
    <row r="59" spans="1:14" x14ac:dyDescent="0.3">
      <c r="A59" s="316" t="str">
        <f t="shared" ca="1" si="5"/>
        <v>00000520 Cadence</v>
      </c>
      <c r="B59" s="363"/>
      <c r="C59" s="22"/>
      <c r="D59" s="31"/>
      <c r="E59" s="24"/>
      <c r="F59" s="24"/>
      <c r="G59" s="25"/>
      <c r="H59" s="25"/>
      <c r="I59" s="41"/>
      <c r="J59" s="41"/>
      <c r="K59" s="26"/>
      <c r="L59" s="56"/>
      <c r="M59" s="49"/>
      <c r="N59" s="56"/>
    </row>
    <row r="60" spans="1:14" x14ac:dyDescent="0.3">
      <c r="A60" s="316" t="str">
        <f t="shared" ca="1" si="5"/>
        <v>00000520 Cadence</v>
      </c>
      <c r="B60" s="363"/>
      <c r="C60" s="22"/>
      <c r="D60" s="31"/>
      <c r="E60" s="24"/>
      <c r="F60" s="24"/>
      <c r="G60" s="47"/>
      <c r="H60" s="25"/>
      <c r="I60" s="41"/>
      <c r="J60" s="41"/>
      <c r="K60" s="26"/>
      <c r="L60" s="56"/>
      <c r="M60" s="48"/>
      <c r="N60" s="56"/>
    </row>
    <row r="61" spans="1:14" x14ac:dyDescent="0.3">
      <c r="A61" s="316" t="str">
        <f t="shared" ca="1" si="5"/>
        <v>00000520 Cadence</v>
      </c>
      <c r="B61" s="363"/>
      <c r="C61" s="22"/>
      <c r="D61" s="31"/>
      <c r="E61" s="24"/>
      <c r="F61" s="24"/>
      <c r="G61" s="25"/>
      <c r="H61" s="25"/>
      <c r="I61" s="41"/>
      <c r="J61" s="41"/>
      <c r="K61" s="26"/>
      <c r="L61" s="56"/>
      <c r="M61" s="49"/>
      <c r="N61" s="56"/>
    </row>
    <row r="62" spans="1:14" x14ac:dyDescent="0.3">
      <c r="A62" s="316" t="str">
        <f t="shared" ca="1" si="5"/>
        <v>00000520 Cadence</v>
      </c>
      <c r="B62" s="363"/>
      <c r="C62" s="22"/>
      <c r="D62" s="31"/>
      <c r="E62" s="24"/>
      <c r="F62" s="24"/>
      <c r="G62" s="25"/>
      <c r="H62" s="25"/>
      <c r="I62" s="41"/>
      <c r="J62" s="41"/>
      <c r="K62" s="26"/>
      <c r="L62" s="56"/>
      <c r="M62" s="49"/>
      <c r="N62" s="56"/>
    </row>
    <row r="63" spans="1:14" x14ac:dyDescent="0.3">
      <c r="A63" s="316" t="str">
        <f t="shared" ca="1" si="5"/>
        <v>00000520 Cadence</v>
      </c>
      <c r="B63" s="363"/>
      <c r="C63" s="22"/>
      <c r="D63" s="31"/>
      <c r="E63" s="24"/>
      <c r="F63" s="24"/>
      <c r="G63" s="25"/>
      <c r="H63" s="25"/>
      <c r="I63" s="41"/>
      <c r="J63" s="41"/>
      <c r="K63" s="26"/>
      <c r="L63" s="56"/>
      <c r="M63" s="49"/>
      <c r="N63" s="56"/>
    </row>
    <row r="64" spans="1:14" x14ac:dyDescent="0.3">
      <c r="A64" s="316" t="str">
        <f t="shared" ca="1" si="5"/>
        <v>00000520 Cadence</v>
      </c>
      <c r="B64" s="363"/>
      <c r="C64" s="22"/>
      <c r="D64" s="31"/>
      <c r="E64" s="24"/>
      <c r="F64" s="24"/>
      <c r="G64" s="25"/>
      <c r="H64" s="25"/>
      <c r="I64" s="41"/>
      <c r="J64" s="41"/>
      <c r="K64" s="26"/>
      <c r="L64" s="56"/>
      <c r="M64" s="49"/>
      <c r="N64" s="56"/>
    </row>
    <row r="65" spans="1:14" x14ac:dyDescent="0.3">
      <c r="A65" s="316" t="str">
        <f t="shared" ca="1" si="5"/>
        <v>00000520 Cadence</v>
      </c>
      <c r="B65" s="363"/>
      <c r="C65" s="22"/>
      <c r="D65" s="31"/>
      <c r="E65" s="24"/>
      <c r="F65" s="24"/>
      <c r="G65" s="25"/>
      <c r="H65" s="25"/>
      <c r="I65" s="41"/>
      <c r="J65" s="41"/>
      <c r="K65" s="26"/>
      <c r="L65" s="56"/>
      <c r="M65" s="49"/>
      <c r="N65" s="56"/>
    </row>
    <row r="66" spans="1:14" x14ac:dyDescent="0.3">
      <c r="A66" s="316" t="str">
        <f t="shared" ca="1" si="5"/>
        <v>00000520 Cadence</v>
      </c>
      <c r="B66" s="363"/>
      <c r="C66" s="22"/>
      <c r="D66" s="31"/>
      <c r="E66" s="24"/>
      <c r="F66" s="24"/>
      <c r="G66" s="25"/>
      <c r="H66" s="25"/>
      <c r="I66" s="41"/>
      <c r="J66" s="41"/>
      <c r="K66" s="26"/>
      <c r="L66" s="56"/>
      <c r="M66" s="49"/>
      <c r="N66" s="56"/>
    </row>
    <row r="67" spans="1:14" x14ac:dyDescent="0.3">
      <c r="A67" s="316" t="str">
        <f t="shared" ca="1" si="5"/>
        <v>00000520 Cadence</v>
      </c>
      <c r="B67" s="363"/>
      <c r="C67" s="22"/>
      <c r="D67" s="31"/>
      <c r="E67" s="24"/>
      <c r="F67" s="24"/>
      <c r="G67" s="25"/>
      <c r="H67" s="25"/>
      <c r="I67" s="41"/>
      <c r="J67" s="41"/>
      <c r="K67" s="26"/>
      <c r="L67" s="56"/>
      <c r="M67" s="49"/>
      <c r="N67" s="56"/>
    </row>
    <row r="68" spans="1:14" x14ac:dyDescent="0.3">
      <c r="A68" s="316" t="str">
        <f t="shared" ca="1" si="5"/>
        <v>00000520 Cadence</v>
      </c>
      <c r="B68" s="363"/>
      <c r="C68" s="22"/>
      <c r="D68" s="31"/>
      <c r="E68" s="24"/>
      <c r="F68" s="24"/>
      <c r="G68" s="25"/>
      <c r="H68" s="25"/>
      <c r="I68" s="41"/>
      <c r="J68" s="41"/>
      <c r="K68" s="26"/>
      <c r="L68" s="56"/>
      <c r="M68" s="49"/>
      <c r="N68" s="56"/>
    </row>
    <row r="69" spans="1:14" x14ac:dyDescent="0.3">
      <c r="A69" s="316" t="str">
        <f t="shared" ca="1" si="5"/>
        <v>00000520 Cadence</v>
      </c>
      <c r="B69" s="363"/>
      <c r="C69" s="22"/>
      <c r="D69" s="31"/>
      <c r="E69" s="24"/>
      <c r="F69" s="24"/>
      <c r="G69" s="47"/>
      <c r="H69" s="25"/>
      <c r="I69" s="41"/>
      <c r="J69" s="41"/>
      <c r="K69" s="26"/>
      <c r="L69" s="56"/>
      <c r="M69" s="47"/>
      <c r="N69" s="56"/>
    </row>
    <row r="70" spans="1:14" x14ac:dyDescent="0.3">
      <c r="A70" s="316" t="str">
        <f t="shared" ca="1" si="5"/>
        <v>00000520 Cadence</v>
      </c>
      <c r="B70" s="363"/>
      <c r="C70" s="22"/>
      <c r="D70" s="23"/>
      <c r="E70" s="24"/>
      <c r="F70" s="24"/>
      <c r="G70" s="25"/>
      <c r="H70" s="25"/>
      <c r="I70" s="41"/>
      <c r="J70" s="41"/>
      <c r="K70" s="26"/>
      <c r="L70" s="56"/>
      <c r="M70" s="47"/>
      <c r="N70" s="56"/>
    </row>
    <row r="71" spans="1:14" x14ac:dyDescent="0.3">
      <c r="A71" s="316" t="str">
        <f t="shared" ca="1" si="5"/>
        <v>00000520 Cadence</v>
      </c>
      <c r="B71" s="363"/>
      <c r="C71" s="22"/>
      <c r="D71" s="23"/>
      <c r="E71" s="24"/>
      <c r="F71" s="24"/>
      <c r="G71" s="25"/>
      <c r="H71" s="25"/>
      <c r="I71" s="41"/>
      <c r="J71" s="41"/>
      <c r="K71" s="26"/>
      <c r="L71" s="56"/>
      <c r="M71" s="47"/>
      <c r="N71" s="56"/>
    </row>
    <row r="72" spans="1:14" x14ac:dyDescent="0.3">
      <c r="A72" s="316" t="str">
        <f t="shared" ca="1" si="5"/>
        <v>00000520 Cadence</v>
      </c>
      <c r="B72" s="363"/>
      <c r="C72" s="22"/>
      <c r="D72" s="31"/>
      <c r="E72" s="24"/>
      <c r="F72" s="24"/>
      <c r="G72" s="47"/>
      <c r="H72" s="25"/>
      <c r="I72" s="41"/>
      <c r="J72" s="41"/>
      <c r="K72" s="26"/>
      <c r="L72" s="56"/>
      <c r="M72" s="47"/>
      <c r="N72" s="56"/>
    </row>
    <row r="73" spans="1:14" x14ac:dyDescent="0.3">
      <c r="A73" s="316" t="str">
        <f t="shared" ca="1" si="5"/>
        <v>00000520 Cadence</v>
      </c>
      <c r="B73" s="363"/>
      <c r="C73" s="22"/>
      <c r="D73" s="31"/>
      <c r="E73" s="24"/>
      <c r="F73" s="24"/>
      <c r="G73" s="32"/>
      <c r="H73" s="25"/>
      <c r="I73" s="41"/>
      <c r="J73" s="41"/>
      <c r="K73" s="26"/>
      <c r="L73" s="56"/>
      <c r="M73" s="47"/>
      <c r="N73" s="56"/>
    </row>
    <row r="74" spans="1:14" x14ac:dyDescent="0.3">
      <c r="A74" s="316" t="str">
        <f t="shared" ca="1" si="5"/>
        <v>00000520 Cadence</v>
      </c>
      <c r="B74" s="363"/>
      <c r="C74" s="22"/>
      <c r="D74" s="31"/>
      <c r="E74" s="24"/>
      <c r="F74" s="24"/>
      <c r="G74" s="32"/>
      <c r="H74" s="25"/>
      <c r="I74" s="41"/>
      <c r="J74" s="41"/>
      <c r="K74" s="26"/>
      <c r="L74" s="56"/>
      <c r="M74" s="47"/>
      <c r="N74" s="56"/>
    </row>
    <row r="75" spans="1:14" x14ac:dyDescent="0.3">
      <c r="A75" s="316" t="str">
        <f t="shared" ca="1" si="5"/>
        <v>00000520 Cadence</v>
      </c>
      <c r="B75" s="363"/>
      <c r="C75" s="22"/>
      <c r="D75" s="23"/>
      <c r="E75" s="24"/>
      <c r="F75" s="24"/>
      <c r="G75" s="25"/>
      <c r="H75" s="25"/>
      <c r="I75" s="41"/>
      <c r="J75" s="41"/>
      <c r="K75" s="26"/>
      <c r="L75" s="56"/>
      <c r="M75" s="48"/>
      <c r="N75" s="56"/>
    </row>
    <row r="76" spans="1:14" x14ac:dyDescent="0.3">
      <c r="A76" s="316" t="str">
        <f t="shared" ca="1" si="5"/>
        <v>00000520 Cadence</v>
      </c>
      <c r="B76" s="363"/>
      <c r="C76" s="22"/>
      <c r="D76" s="31"/>
      <c r="E76" s="24"/>
      <c r="F76" s="24"/>
      <c r="G76" s="32"/>
      <c r="H76" s="25"/>
      <c r="I76" s="41"/>
      <c r="J76" s="41"/>
      <c r="K76" s="26"/>
      <c r="L76" s="56"/>
      <c r="M76" s="48"/>
      <c r="N76" s="56"/>
    </row>
    <row r="77" spans="1:14" x14ac:dyDescent="0.3">
      <c r="A77" s="316" t="str">
        <f t="shared" ca="1" si="5"/>
        <v>00000520 Cadence</v>
      </c>
      <c r="B77" s="363"/>
      <c r="C77" s="22"/>
      <c r="D77" s="31"/>
      <c r="E77" s="24"/>
      <c r="F77" s="24"/>
      <c r="G77" s="32"/>
      <c r="H77" s="25"/>
      <c r="I77" s="41"/>
      <c r="J77" s="41"/>
      <c r="K77" s="26"/>
      <c r="L77" s="56"/>
      <c r="M77" s="48"/>
      <c r="N77" s="56"/>
    </row>
    <row r="78" spans="1:14" x14ac:dyDescent="0.3">
      <c r="A78" s="316" t="str">
        <f t="shared" ca="1" si="5"/>
        <v>00000520 Cadence</v>
      </c>
      <c r="B78" s="363"/>
      <c r="C78" s="22"/>
      <c r="D78" s="23"/>
      <c r="E78" s="24"/>
      <c r="F78" s="24"/>
      <c r="G78" s="25"/>
      <c r="H78" s="25"/>
      <c r="I78" s="41"/>
      <c r="J78" s="41"/>
      <c r="K78" s="26"/>
      <c r="L78" s="56"/>
      <c r="M78" s="47"/>
      <c r="N78" s="56"/>
    </row>
    <row r="79" spans="1:14" x14ac:dyDescent="0.3">
      <c r="A79" s="316" t="str">
        <f t="shared" ca="1" si="5"/>
        <v>00000520 Cadence</v>
      </c>
      <c r="B79" s="363"/>
      <c r="C79" s="22"/>
      <c r="D79" s="31"/>
      <c r="E79" s="24"/>
      <c r="F79" s="24"/>
      <c r="G79" s="32"/>
      <c r="H79" s="25"/>
      <c r="I79" s="41"/>
      <c r="J79" s="41"/>
      <c r="K79" s="26"/>
      <c r="L79" s="56"/>
      <c r="M79" s="47"/>
      <c r="N79" s="56"/>
    </row>
    <row r="80" spans="1:14" x14ac:dyDescent="0.3">
      <c r="A80" s="316" t="str">
        <f t="shared" ca="1" si="5"/>
        <v>00000520 Cadence</v>
      </c>
      <c r="B80" s="363"/>
      <c r="C80" s="22"/>
      <c r="D80" s="31"/>
      <c r="E80" s="24"/>
      <c r="F80" s="24"/>
      <c r="G80" s="32"/>
      <c r="H80" s="25"/>
      <c r="I80" s="41"/>
      <c r="J80" s="41"/>
      <c r="K80" s="26"/>
      <c r="L80" s="56"/>
      <c r="M80" s="47"/>
      <c r="N80" s="56"/>
    </row>
    <row r="81" spans="1:14" x14ac:dyDescent="0.3">
      <c r="A81" s="316" t="str">
        <f t="shared" ca="1" si="5"/>
        <v>00000520 Cadence</v>
      </c>
      <c r="B81" s="363"/>
      <c r="C81" s="22"/>
      <c r="D81" s="31"/>
      <c r="E81" s="24"/>
      <c r="F81" s="24"/>
      <c r="G81" s="32"/>
      <c r="H81" s="25"/>
      <c r="I81" s="41"/>
      <c r="J81" s="41"/>
      <c r="K81" s="26"/>
      <c r="L81" s="56"/>
      <c r="M81" s="48"/>
      <c r="N81" s="56"/>
    </row>
    <row r="82" spans="1:14" x14ac:dyDescent="0.3">
      <c r="A82" s="316" t="str">
        <f t="shared" ca="1" si="5"/>
        <v>00000520 Cadence</v>
      </c>
      <c r="B82" s="363"/>
      <c r="C82" s="22"/>
      <c r="D82" s="31"/>
      <c r="E82" s="24"/>
      <c r="F82" s="24"/>
      <c r="G82" s="32"/>
      <c r="H82" s="25"/>
      <c r="I82" s="41"/>
      <c r="J82" s="41"/>
      <c r="K82" s="26"/>
      <c r="L82" s="56"/>
      <c r="M82" s="48"/>
      <c r="N82" s="56"/>
    </row>
    <row r="83" spans="1:14" x14ac:dyDescent="0.3">
      <c r="A83" s="316" t="str">
        <f t="shared" ca="1" si="5"/>
        <v>00000520 Cadence</v>
      </c>
      <c r="B83" s="363"/>
      <c r="C83" s="22"/>
      <c r="D83" s="31"/>
      <c r="E83" s="24"/>
      <c r="F83" s="24"/>
      <c r="G83" s="32"/>
      <c r="H83" s="25"/>
      <c r="I83" s="41"/>
      <c r="J83" s="41"/>
      <c r="K83" s="26"/>
      <c r="L83" s="56"/>
      <c r="M83" s="48"/>
      <c r="N83" s="56"/>
    </row>
    <row r="84" spans="1:14" x14ac:dyDescent="0.3">
      <c r="A84" s="316" t="str">
        <f t="shared" ca="1" si="5"/>
        <v>00000520 Cadence</v>
      </c>
      <c r="B84" s="363"/>
      <c r="C84" s="22"/>
      <c r="D84" s="31"/>
      <c r="E84" s="24"/>
      <c r="F84" s="24"/>
      <c r="G84" s="32"/>
      <c r="H84" s="25"/>
      <c r="I84" s="41"/>
      <c r="J84" s="41"/>
      <c r="K84" s="26"/>
      <c r="L84" s="56"/>
      <c r="M84" s="47"/>
      <c r="N84" s="56"/>
    </row>
    <row r="85" spans="1:14" x14ac:dyDescent="0.3">
      <c r="A85" s="316" t="str">
        <f t="shared" ca="1" si="5"/>
        <v>00000520 Cadence</v>
      </c>
      <c r="B85" s="363"/>
      <c r="C85" s="22"/>
      <c r="D85" s="31"/>
      <c r="E85" s="24"/>
      <c r="F85" s="24"/>
      <c r="G85" s="32"/>
      <c r="H85" s="25"/>
      <c r="I85" s="41"/>
      <c r="J85" s="41"/>
      <c r="K85" s="26"/>
      <c r="L85" s="56"/>
      <c r="M85" s="47"/>
      <c r="N85" s="56"/>
    </row>
    <row r="86" spans="1:14" x14ac:dyDescent="0.3">
      <c r="A86" s="316" t="str">
        <f t="shared" ca="1" si="5"/>
        <v>00000520 Cadence</v>
      </c>
      <c r="B86" s="363"/>
      <c r="C86" s="22"/>
      <c r="D86" s="31"/>
      <c r="E86" s="24"/>
      <c r="F86" s="24"/>
      <c r="G86" s="32"/>
      <c r="H86" s="25"/>
      <c r="I86" s="41"/>
      <c r="J86" s="41"/>
      <c r="K86" s="26"/>
      <c r="L86" s="56"/>
      <c r="M86" s="48"/>
      <c r="N86" s="56"/>
    </row>
    <row r="87" spans="1:14" x14ac:dyDescent="0.3">
      <c r="A87" s="316" t="str">
        <f t="shared" ca="1" si="5"/>
        <v>00000520 Cadence</v>
      </c>
      <c r="B87" s="363"/>
      <c r="C87" s="22"/>
      <c r="D87" s="23"/>
      <c r="E87" s="24"/>
      <c r="F87" s="24"/>
      <c r="G87" s="25"/>
      <c r="H87" s="25"/>
      <c r="I87" s="41"/>
      <c r="J87" s="41"/>
      <c r="K87" s="26"/>
      <c r="L87" s="56"/>
      <c r="M87" s="48"/>
      <c r="N87" s="56"/>
    </row>
    <row r="88" spans="1:14" x14ac:dyDescent="0.3">
      <c r="A88" s="316" t="str">
        <f t="shared" ca="1" si="5"/>
        <v>00000520 Cadence</v>
      </c>
      <c r="B88" s="363"/>
      <c r="C88" s="22"/>
      <c r="D88" s="23"/>
      <c r="E88" s="24"/>
      <c r="F88" s="24"/>
      <c r="G88" s="32"/>
      <c r="H88" s="25"/>
      <c r="I88" s="41"/>
      <c r="J88" s="41"/>
      <c r="K88" s="26"/>
      <c r="L88" s="56"/>
      <c r="M88" s="47"/>
      <c r="N88" s="56"/>
    </row>
    <row r="89" spans="1:14" x14ac:dyDescent="0.3">
      <c r="A89" s="316" t="str">
        <f t="shared" ca="1" si="5"/>
        <v>00000520 Cadence</v>
      </c>
      <c r="B89" s="363"/>
      <c r="C89" s="22"/>
      <c r="D89" s="23"/>
      <c r="E89" s="24"/>
      <c r="F89" s="24"/>
      <c r="G89" s="32"/>
      <c r="H89" s="25"/>
      <c r="I89" s="41"/>
      <c r="J89" s="41"/>
      <c r="K89" s="26"/>
      <c r="L89" s="56"/>
      <c r="M89" s="47"/>
      <c r="N89" s="56"/>
    </row>
    <row r="90" spans="1:14" x14ac:dyDescent="0.3">
      <c r="A90" s="316" t="str">
        <f t="shared" ref="A90:A103" ca="1" si="6">RIGHT(CELL("nomfichier",A85),LEN(CELL("nomfichier",A85))-FIND("]",CELL("nomfichier",A85)))</f>
        <v>00000520 Cadence</v>
      </c>
      <c r="B90" s="363"/>
      <c r="C90" s="22"/>
      <c r="D90" s="31"/>
      <c r="E90" s="24"/>
      <c r="F90" s="24"/>
      <c r="G90" s="32"/>
      <c r="H90" s="25"/>
      <c r="I90" s="41"/>
      <c r="J90" s="41"/>
      <c r="K90" s="26"/>
      <c r="L90" s="47"/>
      <c r="M90" s="47"/>
      <c r="N90" s="47"/>
    </row>
    <row r="91" spans="1:14" x14ac:dyDescent="0.3">
      <c r="A91" s="316" t="str">
        <f t="shared" ca="1" si="6"/>
        <v>00000520 Cadence</v>
      </c>
      <c r="B91" s="363"/>
      <c r="C91" s="22"/>
      <c r="D91" s="31"/>
      <c r="E91" s="24"/>
      <c r="F91" s="24"/>
      <c r="G91" s="32"/>
      <c r="H91" s="25"/>
      <c r="I91" s="41"/>
      <c r="J91" s="41"/>
      <c r="K91" s="26"/>
      <c r="L91" s="47"/>
      <c r="M91" s="47"/>
      <c r="N91" s="47"/>
    </row>
    <row r="92" spans="1:14" x14ac:dyDescent="0.3">
      <c r="A92" s="316" t="str">
        <f t="shared" ca="1" si="6"/>
        <v>00000520 Cadence</v>
      </c>
      <c r="B92" s="363"/>
      <c r="C92" s="22"/>
      <c r="D92" s="31"/>
      <c r="E92" s="24"/>
      <c r="F92" s="24"/>
      <c r="G92" s="32"/>
      <c r="H92" s="25"/>
      <c r="I92" s="41"/>
      <c r="J92" s="41"/>
      <c r="K92" s="26"/>
      <c r="L92" s="47"/>
      <c r="M92" s="47"/>
      <c r="N92" s="47"/>
    </row>
    <row r="93" spans="1:14" x14ac:dyDescent="0.3">
      <c r="A93" s="316" t="str">
        <f t="shared" ca="1" si="6"/>
        <v>00000520 Cadence</v>
      </c>
      <c r="B93" s="363"/>
      <c r="C93" s="22"/>
      <c r="D93" s="31"/>
      <c r="E93" s="24"/>
      <c r="F93" s="24"/>
      <c r="G93" s="32"/>
      <c r="H93" s="25"/>
      <c r="I93" s="41"/>
      <c r="J93" s="41"/>
      <c r="K93" s="26"/>
      <c r="L93" s="47"/>
      <c r="M93" s="47"/>
      <c r="N93" s="47"/>
    </row>
    <row r="94" spans="1:14" x14ac:dyDescent="0.3">
      <c r="A94" s="316" t="str">
        <f t="shared" ca="1" si="6"/>
        <v>00000520 Cadence</v>
      </c>
      <c r="B94" s="363"/>
      <c r="C94" s="22"/>
      <c r="D94" s="31"/>
      <c r="E94" s="24"/>
      <c r="F94" s="24"/>
      <c r="G94" s="32"/>
      <c r="H94" s="25"/>
      <c r="I94" s="41"/>
      <c r="J94" s="41"/>
      <c r="K94" s="26"/>
      <c r="L94" s="47"/>
      <c r="M94" s="47"/>
      <c r="N94" s="47"/>
    </row>
    <row r="95" spans="1:14" x14ac:dyDescent="0.3">
      <c r="A95" s="316" t="str">
        <f t="shared" ca="1" si="6"/>
        <v>00000520 Cadence</v>
      </c>
      <c r="B95" s="363"/>
      <c r="C95" s="22"/>
      <c r="D95" s="23"/>
      <c r="E95" s="24"/>
      <c r="F95" s="24"/>
      <c r="G95" s="25"/>
      <c r="H95" s="25"/>
      <c r="I95" s="41"/>
      <c r="J95" s="41"/>
      <c r="K95" s="26"/>
      <c r="L95" s="47"/>
      <c r="M95" s="47"/>
      <c r="N95" s="47"/>
    </row>
    <row r="96" spans="1:14" x14ac:dyDescent="0.3">
      <c r="A96" s="316" t="str">
        <f t="shared" ca="1" si="6"/>
        <v>00000520 Cadence</v>
      </c>
      <c r="B96" s="363"/>
      <c r="C96" s="22"/>
      <c r="D96" s="23"/>
      <c r="E96" s="24"/>
      <c r="F96" s="24"/>
      <c r="G96" s="25"/>
      <c r="H96" s="25"/>
      <c r="I96" s="41"/>
      <c r="J96" s="41"/>
      <c r="K96" s="26"/>
      <c r="L96" s="47"/>
      <c r="M96" s="47"/>
      <c r="N96" s="47"/>
    </row>
    <row r="97" spans="1:14" x14ac:dyDescent="0.3">
      <c r="A97" s="316" t="str">
        <f t="shared" ca="1" si="6"/>
        <v>00000520 Cadence</v>
      </c>
      <c r="B97" s="363"/>
      <c r="C97" s="22"/>
      <c r="D97" s="31"/>
      <c r="E97" s="24"/>
      <c r="F97" s="24"/>
      <c r="G97" s="32"/>
      <c r="H97" s="25"/>
      <c r="I97" s="41"/>
      <c r="J97" s="41"/>
      <c r="K97" s="26"/>
      <c r="L97" s="47"/>
      <c r="M97" s="47"/>
      <c r="N97" s="47"/>
    </row>
    <row r="98" spans="1:14" x14ac:dyDescent="0.3">
      <c r="A98" s="316" t="str">
        <f t="shared" ca="1" si="6"/>
        <v>00000520 Cadence</v>
      </c>
      <c r="B98" s="363"/>
      <c r="C98" s="22"/>
      <c r="D98" s="31"/>
      <c r="E98" s="24"/>
      <c r="F98" s="24"/>
      <c r="G98" s="44"/>
      <c r="H98" s="25"/>
      <c r="I98" s="41"/>
      <c r="J98" s="41"/>
      <c r="K98" s="55"/>
      <c r="L98" s="44"/>
      <c r="M98" s="44"/>
      <c r="N98" s="44"/>
    </row>
    <row r="99" spans="1:14" x14ac:dyDescent="0.3">
      <c r="A99" s="316" t="str">
        <f t="shared" ca="1" si="6"/>
        <v>00000520 Cadence</v>
      </c>
      <c r="B99" s="363"/>
      <c r="C99" s="22"/>
      <c r="D99" s="23"/>
      <c r="E99" s="24"/>
      <c r="F99" s="24"/>
      <c r="G99" s="41"/>
      <c r="H99" s="25"/>
      <c r="I99" s="41"/>
      <c r="J99" s="41"/>
      <c r="K99" s="55"/>
      <c r="L99" s="44"/>
      <c r="M99" s="44"/>
      <c r="N99" s="44"/>
    </row>
    <row r="100" spans="1:14" x14ac:dyDescent="0.3">
      <c r="A100" s="316" t="str">
        <f t="shared" ca="1" si="6"/>
        <v>00000520 Cadence</v>
      </c>
      <c r="B100" s="363"/>
      <c r="C100" s="22"/>
      <c r="D100" s="23"/>
      <c r="E100" s="24"/>
      <c r="F100" s="24"/>
      <c r="G100" s="41"/>
      <c r="H100" s="25"/>
      <c r="I100" s="41"/>
      <c r="J100" s="41"/>
      <c r="K100" s="55"/>
      <c r="L100" s="44"/>
      <c r="M100" s="44"/>
      <c r="N100" s="44"/>
    </row>
    <row r="101" spans="1:14" x14ac:dyDescent="0.3">
      <c r="A101" s="316" t="str">
        <f t="shared" ca="1" si="6"/>
        <v>00000520 Cadence</v>
      </c>
      <c r="B101" s="363"/>
      <c r="C101" s="22"/>
      <c r="D101" s="31"/>
      <c r="E101" s="24"/>
      <c r="F101" s="24"/>
      <c r="G101" s="44"/>
      <c r="H101" s="25"/>
      <c r="I101" s="41"/>
      <c r="J101" s="41"/>
      <c r="K101" s="55"/>
      <c r="L101" s="44"/>
      <c r="M101" s="44"/>
      <c r="N101" s="44"/>
    </row>
    <row r="102" spans="1:14" x14ac:dyDescent="0.3">
      <c r="A102" s="316" t="str">
        <f t="shared" ca="1" si="6"/>
        <v>00000520 Cadence</v>
      </c>
      <c r="B102" s="363"/>
      <c r="C102" s="22"/>
      <c r="D102" s="31"/>
      <c r="E102" s="24"/>
      <c r="F102" s="24"/>
      <c r="G102" s="44"/>
      <c r="H102" s="25"/>
      <c r="I102" s="41"/>
      <c r="J102" s="41"/>
      <c r="K102" s="55"/>
      <c r="L102" s="44"/>
      <c r="M102" s="44"/>
      <c r="N102" s="44"/>
    </row>
    <row r="103" spans="1:14" x14ac:dyDescent="0.3">
      <c r="A103" s="316" t="str">
        <f t="shared" ca="1" si="6"/>
        <v>00000520 Cadence</v>
      </c>
      <c r="B103" s="363"/>
      <c r="C103" s="315"/>
      <c r="D103" s="381"/>
      <c r="E103" s="296"/>
      <c r="F103" s="296"/>
      <c r="G103" s="382"/>
      <c r="H103" s="297"/>
      <c r="I103" s="297"/>
      <c r="J103" s="297"/>
      <c r="K103" s="383"/>
      <c r="L103" s="382"/>
      <c r="M103" s="382"/>
      <c r="N103" s="382"/>
    </row>
  </sheetData>
  <mergeCells count="4">
    <mergeCell ref="A1:N1"/>
    <mergeCell ref="A2:G2"/>
    <mergeCell ref="A4:G4"/>
    <mergeCell ref="A3:G3"/>
  </mergeCells>
  <dataValidations count="1">
    <dataValidation type="list" allowBlank="1" showInputMessage="1" showErrorMessage="1" sqref="B6:B103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N37"/>
  <sheetViews>
    <sheetView zoomScale="85" zoomScaleNormal="85" workbookViewId="0">
      <selection activeCell="H6" sqref="H6:H9"/>
    </sheetView>
  </sheetViews>
  <sheetFormatPr baseColWidth="10" defaultRowHeight="16.5" x14ac:dyDescent="0.3"/>
  <cols>
    <col min="1" max="1" width="16.33203125" customWidth="1"/>
    <col min="2" max="2" width="15.6640625" style="278" customWidth="1"/>
    <col min="3" max="3" width="10.5546875" style="278" customWidth="1"/>
    <col min="4" max="4" width="9.21875" customWidth="1"/>
    <col min="5" max="5" width="20.6640625" customWidth="1"/>
    <col min="6" max="6" width="44.33203125" customWidth="1"/>
    <col min="13" max="13" width="12.44140625" style="278" customWidth="1"/>
  </cols>
  <sheetData>
    <row r="1" spans="1:14" ht="18" customHeight="1" x14ac:dyDescent="0.4">
      <c r="A1" s="927" t="s">
        <v>33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</row>
    <row r="2" spans="1:14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27"/>
    </row>
    <row r="3" spans="1:14" ht="17.25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29" t="s">
        <v>143</v>
      </c>
      <c r="B4" s="930"/>
      <c r="C4" s="930"/>
      <c r="D4" s="930"/>
      <c r="E4" s="930"/>
      <c r="F4" s="930"/>
      <c r="G4" s="931"/>
      <c r="H4" s="34">
        <f>SUM(H6:H237)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16" t="str">
        <f t="shared" ref="A6:A9" ca="1" si="0">RIGHT(CELL("nomfichier",A1),LEN(CELL("nomfichier",A1))-FIND("]",CELL("nomfichier",A1)))</f>
        <v>00000853 GENTORE</v>
      </c>
      <c r="B6" s="363"/>
      <c r="C6" s="129"/>
      <c r="D6" s="98"/>
      <c r="E6" s="131"/>
      <c r="F6" s="132"/>
      <c r="G6" s="133"/>
      <c r="H6" s="128">
        <v>0</v>
      </c>
      <c r="I6" s="119">
        <v>0</v>
      </c>
      <c r="J6" s="119">
        <f t="shared" ref="J6:J37" si="1">H6+I6</f>
        <v>0</v>
      </c>
      <c r="K6" s="134"/>
      <c r="L6" s="135"/>
      <c r="M6" s="135"/>
      <c r="N6" s="136"/>
    </row>
    <row r="7" spans="1:14" x14ac:dyDescent="0.3">
      <c r="A7" s="316" t="str">
        <f t="shared" ca="1" si="0"/>
        <v>00000853 GENTORE</v>
      </c>
      <c r="B7" s="363"/>
      <c r="C7" s="129"/>
      <c r="D7" s="98"/>
      <c r="E7" s="131"/>
      <c r="F7" s="132"/>
      <c r="G7" s="133"/>
      <c r="H7" s="128">
        <v>0</v>
      </c>
      <c r="I7" s="119">
        <v>0</v>
      </c>
      <c r="J7" s="119">
        <f t="shared" si="1"/>
        <v>0</v>
      </c>
      <c r="K7" s="134"/>
      <c r="L7" s="135"/>
      <c r="M7" s="135"/>
      <c r="N7" s="136"/>
    </row>
    <row r="8" spans="1:14" x14ac:dyDescent="0.3">
      <c r="A8" s="316" t="str">
        <f t="shared" ca="1" si="0"/>
        <v>00000853 GENTORE</v>
      </c>
      <c r="B8" s="363"/>
      <c r="C8" s="137"/>
      <c r="D8" s="138"/>
      <c r="E8" s="139"/>
      <c r="F8" s="140"/>
      <c r="G8" s="141"/>
      <c r="H8" s="128">
        <v>0</v>
      </c>
      <c r="I8" s="110">
        <v>0</v>
      </c>
      <c r="J8" s="110">
        <f t="shared" si="1"/>
        <v>0</v>
      </c>
      <c r="K8" s="142"/>
      <c r="L8" s="135"/>
      <c r="M8" s="135"/>
      <c r="N8" s="143"/>
    </row>
    <row r="9" spans="1:14" x14ac:dyDescent="0.3">
      <c r="A9" s="316" t="str">
        <f t="shared" ca="1" si="0"/>
        <v>00000853 GENTORE</v>
      </c>
      <c r="B9" s="363"/>
      <c r="C9" s="144"/>
      <c r="D9" s="145"/>
      <c r="E9" s="146"/>
      <c r="F9" s="147"/>
      <c r="G9" s="148"/>
      <c r="H9" s="128">
        <v>0</v>
      </c>
      <c r="I9" s="110">
        <v>0</v>
      </c>
      <c r="J9" s="110">
        <f t="shared" si="1"/>
        <v>0</v>
      </c>
      <c r="K9" s="149"/>
      <c r="L9" s="135"/>
      <c r="M9" s="135"/>
      <c r="N9" s="150"/>
    </row>
    <row r="10" spans="1:14" x14ac:dyDescent="0.3">
      <c r="A10" s="316" t="str">
        <f t="shared" ref="A10:A37" ca="1" si="2">RIGHT(CELL("nomfichier",A5),LEN(CELL("nomfichier",A5))-FIND("]",CELL("nomfichier",A5)))</f>
        <v>00000853 GENTORE</v>
      </c>
      <c r="B10" s="363"/>
      <c r="C10" s="144"/>
      <c r="D10" s="121"/>
      <c r="E10" s="122"/>
      <c r="F10" s="122"/>
      <c r="G10" s="110"/>
      <c r="H10" s="128">
        <v>0</v>
      </c>
      <c r="I10" s="119">
        <v>0</v>
      </c>
      <c r="J10" s="119">
        <f t="shared" si="1"/>
        <v>0</v>
      </c>
      <c r="K10" s="151"/>
      <c r="L10" s="135"/>
      <c r="M10" s="135"/>
      <c r="N10" s="118"/>
    </row>
    <row r="11" spans="1:14" x14ac:dyDescent="0.3">
      <c r="A11" s="316" t="str">
        <f t="shared" ca="1" si="2"/>
        <v>00000853 GENTORE</v>
      </c>
      <c r="B11" s="363"/>
      <c r="C11" s="137"/>
      <c r="D11" s="138"/>
      <c r="E11" s="139"/>
      <c r="F11" s="140"/>
      <c r="G11" s="141"/>
      <c r="H11" s="128">
        <v>0</v>
      </c>
      <c r="I11" s="119">
        <v>0</v>
      </c>
      <c r="J11" s="119">
        <f t="shared" si="1"/>
        <v>0</v>
      </c>
      <c r="K11" s="152"/>
      <c r="L11" s="135"/>
      <c r="M11" s="135"/>
      <c r="N11" s="118"/>
    </row>
    <row r="12" spans="1:14" x14ac:dyDescent="0.3">
      <c r="A12" s="316" t="str">
        <f t="shared" ca="1" si="2"/>
        <v>00000853 GENTORE</v>
      </c>
      <c r="B12" s="363"/>
      <c r="C12" s="144"/>
      <c r="D12" s="121"/>
      <c r="E12" s="146"/>
      <c r="F12" s="147"/>
      <c r="G12" s="148"/>
      <c r="H12" s="128">
        <v>0</v>
      </c>
      <c r="I12" s="119">
        <v>0</v>
      </c>
      <c r="J12" s="119">
        <f t="shared" si="1"/>
        <v>0</v>
      </c>
      <c r="K12" s="116"/>
      <c r="L12" s="153"/>
      <c r="M12" s="135"/>
      <c r="N12" s="154"/>
    </row>
    <row r="13" spans="1:14" x14ac:dyDescent="0.3">
      <c r="A13" s="316" t="str">
        <f t="shared" ca="1" si="2"/>
        <v>00000853 GENTORE</v>
      </c>
      <c r="B13" s="363"/>
      <c r="C13" s="137"/>
      <c r="D13" s="138"/>
      <c r="E13" s="139"/>
      <c r="F13" s="140"/>
      <c r="G13" s="141"/>
      <c r="H13" s="128">
        <v>0</v>
      </c>
      <c r="I13" s="119">
        <v>0</v>
      </c>
      <c r="J13" s="119">
        <f t="shared" si="1"/>
        <v>0</v>
      </c>
      <c r="K13" s="142"/>
      <c r="L13" s="153"/>
      <c r="M13" s="135"/>
      <c r="N13" s="143"/>
    </row>
    <row r="14" spans="1:14" x14ac:dyDescent="0.3">
      <c r="A14" s="316" t="str">
        <f t="shared" ca="1" si="2"/>
        <v>00000853 GENTORE</v>
      </c>
      <c r="B14" s="363"/>
      <c r="C14" s="144"/>
      <c r="D14" s="121"/>
      <c r="E14" s="122"/>
      <c r="F14" s="122"/>
      <c r="G14" s="155"/>
      <c r="H14" s="156">
        <v>0</v>
      </c>
      <c r="I14" s="110">
        <v>0</v>
      </c>
      <c r="J14" s="110">
        <f t="shared" si="1"/>
        <v>0</v>
      </c>
      <c r="K14" s="142"/>
      <c r="L14" s="153"/>
      <c r="M14" s="153"/>
      <c r="N14" s="157"/>
    </row>
    <row r="15" spans="1:14" x14ac:dyDescent="0.3">
      <c r="A15" s="316" t="str">
        <f t="shared" ca="1" si="2"/>
        <v>00000853 GENTORE</v>
      </c>
      <c r="B15" s="363"/>
      <c r="C15" s="144"/>
      <c r="D15" s="121"/>
      <c r="E15" s="146"/>
      <c r="F15" s="147"/>
      <c r="G15" s="158"/>
      <c r="H15" s="156">
        <v>0</v>
      </c>
      <c r="I15" s="110">
        <v>0</v>
      </c>
      <c r="J15" s="110">
        <f t="shared" si="1"/>
        <v>0</v>
      </c>
      <c r="K15" s="142"/>
      <c r="L15" s="153"/>
      <c r="M15" s="153"/>
      <c r="N15" s="159"/>
    </row>
    <row r="16" spans="1:14" x14ac:dyDescent="0.3">
      <c r="A16" s="316" t="str">
        <f t="shared" ca="1" si="2"/>
        <v>00000853 GENTORE</v>
      </c>
      <c r="B16" s="363"/>
      <c r="C16" s="144"/>
      <c r="D16" s="121"/>
      <c r="E16" s="146"/>
      <c r="F16" s="147"/>
      <c r="G16" s="158"/>
      <c r="H16" s="128">
        <v>0</v>
      </c>
      <c r="I16" s="119">
        <v>0</v>
      </c>
      <c r="J16" s="119">
        <f t="shared" si="1"/>
        <v>0</v>
      </c>
      <c r="K16" s="142"/>
      <c r="L16" s="153"/>
      <c r="M16" s="153"/>
      <c r="N16" s="159"/>
    </row>
    <row r="17" spans="1:14" x14ac:dyDescent="0.3">
      <c r="A17" s="316" t="str">
        <f t="shared" ca="1" si="2"/>
        <v>00000853 GENTORE</v>
      </c>
      <c r="B17" s="363"/>
      <c r="C17" s="144"/>
      <c r="D17" s="121"/>
      <c r="E17" s="139"/>
      <c r="F17" s="122"/>
      <c r="G17" s="110"/>
      <c r="H17" s="128">
        <v>0</v>
      </c>
      <c r="I17" s="119">
        <v>0</v>
      </c>
      <c r="J17" s="119">
        <f t="shared" si="1"/>
        <v>0</v>
      </c>
      <c r="K17" s="142"/>
      <c r="L17" s="153"/>
      <c r="M17" s="153"/>
      <c r="N17" s="157"/>
    </row>
    <row r="18" spans="1:14" x14ac:dyDescent="0.3">
      <c r="A18" s="316" t="str">
        <f t="shared" ca="1" si="2"/>
        <v>00000853 GENTORE</v>
      </c>
      <c r="B18" s="363"/>
      <c r="C18" s="144"/>
      <c r="D18" s="121"/>
      <c r="E18" s="122"/>
      <c r="F18" s="122"/>
      <c r="G18" s="110"/>
      <c r="H18" s="128">
        <v>0</v>
      </c>
      <c r="I18" s="119">
        <v>0</v>
      </c>
      <c r="J18" s="119">
        <f t="shared" si="1"/>
        <v>0</v>
      </c>
      <c r="K18" s="151"/>
      <c r="L18" s="153"/>
      <c r="M18" s="153"/>
      <c r="N18" s="111"/>
    </row>
    <row r="19" spans="1:14" x14ac:dyDescent="0.3">
      <c r="A19" s="316" t="str">
        <f t="shared" ca="1" si="2"/>
        <v>00000853 GENTORE</v>
      </c>
      <c r="B19" s="363"/>
      <c r="C19" s="144"/>
      <c r="D19" s="121"/>
      <c r="E19" s="146"/>
      <c r="F19" s="147"/>
      <c r="G19" s="158"/>
      <c r="H19" s="128">
        <v>0</v>
      </c>
      <c r="I19" s="119">
        <v>0</v>
      </c>
      <c r="J19" s="119">
        <f t="shared" si="1"/>
        <v>0</v>
      </c>
      <c r="K19" s="142"/>
      <c r="L19" s="153"/>
      <c r="M19" s="153"/>
      <c r="N19" s="159"/>
    </row>
    <row r="20" spans="1:14" x14ac:dyDescent="0.3">
      <c r="A20" s="316" t="str">
        <f t="shared" ca="1" si="2"/>
        <v>00000853 GENTORE</v>
      </c>
      <c r="B20" s="363"/>
      <c r="C20" s="144"/>
      <c r="D20" s="121"/>
      <c r="E20" s="146"/>
      <c r="F20" s="147"/>
      <c r="G20" s="158"/>
      <c r="H20" s="156">
        <v>0</v>
      </c>
      <c r="I20" s="110">
        <v>0</v>
      </c>
      <c r="J20" s="110">
        <f t="shared" si="1"/>
        <v>0</v>
      </c>
      <c r="K20" s="142"/>
      <c r="L20" s="135"/>
      <c r="M20" s="135"/>
      <c r="N20" s="159"/>
    </row>
    <row r="21" spans="1:14" x14ac:dyDescent="0.3">
      <c r="A21" s="316" t="str">
        <f t="shared" ca="1" si="2"/>
        <v>00000853 GENTORE</v>
      </c>
      <c r="B21" s="363"/>
      <c r="C21" s="144"/>
      <c r="D21" s="121"/>
      <c r="E21" s="146"/>
      <c r="F21" s="147"/>
      <c r="G21" s="158"/>
      <c r="H21" s="156">
        <v>0</v>
      </c>
      <c r="I21" s="110">
        <v>0</v>
      </c>
      <c r="J21" s="110">
        <f t="shared" si="1"/>
        <v>0</v>
      </c>
      <c r="K21" s="142"/>
      <c r="L21" s="135"/>
      <c r="M21" s="135"/>
      <c r="N21" s="159"/>
    </row>
    <row r="22" spans="1:14" x14ac:dyDescent="0.3">
      <c r="A22" s="316" t="str">
        <f t="shared" ca="1" si="2"/>
        <v>00000853 GENTORE</v>
      </c>
      <c r="B22" s="363"/>
      <c r="C22" s="144"/>
      <c r="D22" s="121"/>
      <c r="E22" s="146"/>
      <c r="F22" s="147"/>
      <c r="G22" s="158"/>
      <c r="H22" s="128">
        <v>0</v>
      </c>
      <c r="I22" s="119">
        <v>0</v>
      </c>
      <c r="J22" s="119">
        <f t="shared" si="1"/>
        <v>0</v>
      </c>
      <c r="K22" s="142"/>
      <c r="L22" s="135"/>
      <c r="M22" s="135"/>
      <c r="N22" s="159"/>
    </row>
    <row r="23" spans="1:14" x14ac:dyDescent="0.3">
      <c r="A23" s="316" t="str">
        <f t="shared" ca="1" si="2"/>
        <v>00000853 GENTORE</v>
      </c>
      <c r="B23" s="363"/>
      <c r="C23" s="144"/>
      <c r="D23" s="121"/>
      <c r="E23" s="146"/>
      <c r="F23" s="147"/>
      <c r="G23" s="158"/>
      <c r="H23" s="128">
        <v>0</v>
      </c>
      <c r="I23" s="119">
        <v>0</v>
      </c>
      <c r="J23" s="119">
        <f t="shared" si="1"/>
        <v>0</v>
      </c>
      <c r="K23" s="142"/>
      <c r="L23" s="135"/>
      <c r="M23" s="135"/>
      <c r="N23" s="159"/>
    </row>
    <row r="24" spans="1:14" x14ac:dyDescent="0.3">
      <c r="A24" s="316" t="str">
        <f t="shared" ca="1" si="2"/>
        <v>00000853 GENTORE</v>
      </c>
      <c r="B24" s="363"/>
      <c r="C24" s="114"/>
      <c r="D24" s="117"/>
      <c r="E24" s="118"/>
      <c r="F24" s="118"/>
      <c r="G24" s="118"/>
      <c r="H24" s="128">
        <v>0</v>
      </c>
      <c r="I24" s="119">
        <v>0</v>
      </c>
      <c r="J24" s="119">
        <f t="shared" si="1"/>
        <v>0</v>
      </c>
      <c r="K24" s="111"/>
      <c r="L24" s="135"/>
      <c r="M24" s="135"/>
      <c r="N24" s="159"/>
    </row>
    <row r="25" spans="1:14" x14ac:dyDescent="0.3">
      <c r="A25" s="316" t="str">
        <f t="shared" ca="1" si="2"/>
        <v>00000853 GENTORE</v>
      </c>
      <c r="B25" s="363"/>
      <c r="C25" s="114"/>
      <c r="D25" s="117"/>
      <c r="E25" s="118"/>
      <c r="F25" s="118"/>
      <c r="G25" s="115"/>
      <c r="H25" s="128">
        <v>0</v>
      </c>
      <c r="I25" s="119">
        <v>0</v>
      </c>
      <c r="J25" s="119">
        <f t="shared" si="1"/>
        <v>0</v>
      </c>
      <c r="K25" s="111"/>
      <c r="L25" s="153"/>
      <c r="M25" s="153"/>
      <c r="N25" s="159"/>
    </row>
    <row r="26" spans="1:14" x14ac:dyDescent="0.3">
      <c r="A26" s="316" t="str">
        <f t="shared" ca="1" si="2"/>
        <v>00000853 GENTORE</v>
      </c>
      <c r="B26" s="363"/>
      <c r="C26" s="144"/>
      <c r="D26" s="121"/>
      <c r="E26" s="146"/>
      <c r="F26" s="147"/>
      <c r="G26" s="148"/>
      <c r="H26" s="156">
        <v>0</v>
      </c>
      <c r="I26" s="110">
        <v>0</v>
      </c>
      <c r="J26" s="110">
        <f t="shared" si="1"/>
        <v>0</v>
      </c>
      <c r="K26" s="142"/>
      <c r="L26" s="153"/>
      <c r="M26" s="153"/>
      <c r="N26" s="118"/>
    </row>
    <row r="27" spans="1:14" x14ac:dyDescent="0.3">
      <c r="A27" s="316" t="str">
        <f t="shared" ca="1" si="2"/>
        <v>00000853 GENTORE</v>
      </c>
      <c r="B27" s="363"/>
      <c r="C27" s="144"/>
      <c r="D27" s="121"/>
      <c r="E27" s="146"/>
      <c r="F27" s="147"/>
      <c r="G27" s="148"/>
      <c r="H27" s="156">
        <v>0</v>
      </c>
      <c r="I27" s="110">
        <v>0</v>
      </c>
      <c r="J27" s="110">
        <f t="shared" si="1"/>
        <v>0</v>
      </c>
      <c r="K27" s="142"/>
      <c r="L27" s="153"/>
      <c r="M27" s="153"/>
      <c r="N27" s="118"/>
    </row>
    <row r="28" spans="1:14" x14ac:dyDescent="0.3">
      <c r="A28" s="316" t="str">
        <f t="shared" ca="1" si="2"/>
        <v>00000853 GENTORE</v>
      </c>
      <c r="B28" s="363"/>
      <c r="C28" s="129"/>
      <c r="D28" s="98"/>
      <c r="E28" s="160"/>
      <c r="F28" s="161"/>
      <c r="G28" s="162"/>
      <c r="H28" s="128">
        <v>0</v>
      </c>
      <c r="I28" s="119">
        <v>0</v>
      </c>
      <c r="J28" s="119">
        <f t="shared" si="1"/>
        <v>0</v>
      </c>
      <c r="K28" s="163"/>
      <c r="L28" s="164"/>
      <c r="M28" s="164"/>
      <c r="N28" s="165"/>
    </row>
    <row r="29" spans="1:14" x14ac:dyDescent="0.3">
      <c r="A29" s="316" t="str">
        <f t="shared" ca="1" si="2"/>
        <v>00000853 GENTORE</v>
      </c>
      <c r="B29" s="363"/>
      <c r="C29" s="129"/>
      <c r="D29" s="98"/>
      <c r="E29" s="160"/>
      <c r="F29" s="161"/>
      <c r="G29" s="162"/>
      <c r="H29" s="128">
        <v>0</v>
      </c>
      <c r="I29" s="119">
        <v>0</v>
      </c>
      <c r="J29" s="119">
        <f t="shared" si="1"/>
        <v>0</v>
      </c>
      <c r="K29" s="163"/>
      <c r="L29" s="164"/>
      <c r="M29" s="164"/>
      <c r="N29" s="129"/>
    </row>
    <row r="30" spans="1:14" x14ac:dyDescent="0.3">
      <c r="A30" s="316" t="str">
        <f t="shared" ca="1" si="2"/>
        <v>00000853 GENTORE</v>
      </c>
      <c r="B30" s="363"/>
      <c r="C30" s="129"/>
      <c r="D30" s="98"/>
      <c r="E30" s="160"/>
      <c r="F30" s="161"/>
      <c r="G30" s="162"/>
      <c r="H30" s="128">
        <v>0</v>
      </c>
      <c r="I30" s="119">
        <v>0</v>
      </c>
      <c r="J30" s="119">
        <f t="shared" si="1"/>
        <v>0</v>
      </c>
      <c r="K30" s="163"/>
      <c r="L30" s="164"/>
      <c r="M30" s="164"/>
      <c r="N30" s="129"/>
    </row>
    <row r="31" spans="1:14" x14ac:dyDescent="0.3">
      <c r="A31" s="316" t="str">
        <f t="shared" ca="1" si="2"/>
        <v>00000853 GENTORE</v>
      </c>
      <c r="B31" s="363"/>
      <c r="C31" s="129"/>
      <c r="D31" s="98"/>
      <c r="E31" s="160"/>
      <c r="F31" s="161"/>
      <c r="G31" s="162"/>
      <c r="H31" s="128">
        <v>0</v>
      </c>
      <c r="I31" s="119">
        <v>0</v>
      </c>
      <c r="J31" s="119">
        <f t="shared" si="1"/>
        <v>0</v>
      </c>
      <c r="K31" s="163"/>
      <c r="L31" s="164"/>
      <c r="M31" s="164"/>
      <c r="N31" s="106"/>
    </row>
    <row r="32" spans="1:14" x14ac:dyDescent="0.3">
      <c r="A32" s="316" t="str">
        <f t="shared" ca="1" si="2"/>
        <v>00000853 GENTORE</v>
      </c>
      <c r="B32" s="363"/>
      <c r="C32" s="129"/>
      <c r="D32" s="98"/>
      <c r="E32" s="160"/>
      <c r="F32" s="161"/>
      <c r="G32" s="162"/>
      <c r="H32" s="128">
        <v>0</v>
      </c>
      <c r="I32" s="119">
        <v>0</v>
      </c>
      <c r="J32" s="119">
        <f t="shared" si="1"/>
        <v>0</v>
      </c>
      <c r="K32" s="163"/>
      <c r="L32" s="164"/>
      <c r="M32" s="164"/>
      <c r="N32" s="106"/>
    </row>
    <row r="33" spans="1:14" x14ac:dyDescent="0.3">
      <c r="A33" s="316" t="str">
        <f t="shared" ca="1" si="2"/>
        <v>00000853 GENTORE</v>
      </c>
      <c r="B33" s="363"/>
      <c r="C33" s="129"/>
      <c r="D33" s="98"/>
      <c r="E33" s="160"/>
      <c r="F33" s="161"/>
      <c r="G33" s="162"/>
      <c r="H33" s="128">
        <v>0</v>
      </c>
      <c r="I33" s="119">
        <v>0</v>
      </c>
      <c r="J33" s="119">
        <f t="shared" si="1"/>
        <v>0</v>
      </c>
      <c r="K33" s="163"/>
      <c r="L33" s="164"/>
      <c r="M33" s="164"/>
      <c r="N33" s="106"/>
    </row>
    <row r="34" spans="1:14" x14ac:dyDescent="0.3">
      <c r="A34" s="316" t="str">
        <f t="shared" ca="1" si="2"/>
        <v>00000853 GENTORE</v>
      </c>
      <c r="B34" s="363"/>
      <c r="C34" s="129"/>
      <c r="D34" s="166"/>
      <c r="E34" s="160"/>
      <c r="F34" s="161"/>
      <c r="G34" s="162"/>
      <c r="H34" s="128">
        <v>0</v>
      </c>
      <c r="I34" s="119">
        <f>(H34*20)/100</f>
        <v>0</v>
      </c>
      <c r="J34" s="119">
        <f t="shared" si="1"/>
        <v>0</v>
      </c>
      <c r="K34" s="163"/>
      <c r="L34" s="167"/>
      <c r="M34" s="167"/>
      <c r="N34" s="106"/>
    </row>
    <row r="35" spans="1:14" x14ac:dyDescent="0.3">
      <c r="A35" s="316" t="str">
        <f t="shared" ca="1" si="2"/>
        <v>00000853 GENTORE</v>
      </c>
      <c r="B35" s="363"/>
      <c r="C35" s="129"/>
      <c r="D35" s="166"/>
      <c r="E35" s="160"/>
      <c r="F35" s="161"/>
      <c r="G35" s="162"/>
      <c r="H35" s="128">
        <v>0</v>
      </c>
      <c r="I35" s="119">
        <f>(H35*20)/100</f>
        <v>0</v>
      </c>
      <c r="J35" s="119">
        <f t="shared" si="1"/>
        <v>0</v>
      </c>
      <c r="K35" s="163"/>
      <c r="L35" s="164"/>
      <c r="M35" s="164"/>
      <c r="N35" s="106"/>
    </row>
    <row r="36" spans="1:14" x14ac:dyDescent="0.3">
      <c r="A36" s="316" t="str">
        <f t="shared" ca="1" si="2"/>
        <v>00000853 GENTORE</v>
      </c>
      <c r="B36" s="363"/>
      <c r="C36" s="129"/>
      <c r="D36" s="166"/>
      <c r="E36" s="160"/>
      <c r="F36" s="161"/>
      <c r="G36" s="162"/>
      <c r="H36" s="128">
        <v>0</v>
      </c>
      <c r="I36" s="119">
        <f>(H36*20)/100</f>
        <v>0</v>
      </c>
      <c r="J36" s="119">
        <f t="shared" si="1"/>
        <v>0</v>
      </c>
      <c r="K36" s="163"/>
      <c r="L36" s="164"/>
      <c r="M36" s="164"/>
      <c r="N36" s="106"/>
    </row>
    <row r="37" spans="1:14" x14ac:dyDescent="0.3">
      <c r="A37" s="316" t="str">
        <f t="shared" ca="1" si="2"/>
        <v>00000853 GENTORE</v>
      </c>
      <c r="B37" s="363"/>
      <c r="C37" s="325"/>
      <c r="D37" s="326"/>
      <c r="E37" s="245"/>
      <c r="F37" s="245"/>
      <c r="G37" s="335"/>
      <c r="H37" s="370">
        <v>0</v>
      </c>
      <c r="I37" s="330">
        <f>(H37*19.6)/100</f>
        <v>0</v>
      </c>
      <c r="J37" s="330">
        <f t="shared" si="1"/>
        <v>0</v>
      </c>
      <c r="K37" s="331"/>
      <c r="L37" s="386"/>
      <c r="M37" s="386"/>
      <c r="N37" s="241"/>
    </row>
  </sheetData>
  <mergeCells count="4">
    <mergeCell ref="A1:N1"/>
    <mergeCell ref="A2:G2"/>
    <mergeCell ref="A4:G4"/>
    <mergeCell ref="A3:G3"/>
  </mergeCells>
  <dataValidations count="1">
    <dataValidation type="list" allowBlank="1" showInputMessage="1" showErrorMessage="1" sqref="B6:B37">
      <formula1>Ana_Inra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N40"/>
  <sheetViews>
    <sheetView zoomScale="85" zoomScaleNormal="85" workbookViewId="0">
      <selection activeCell="A4" sqref="A4:G4"/>
    </sheetView>
  </sheetViews>
  <sheetFormatPr baseColWidth="10" defaultRowHeight="16.5" x14ac:dyDescent="0.3"/>
  <cols>
    <col min="1" max="1" width="16.5546875" bestFit="1" customWidth="1"/>
    <col min="2" max="3" width="9.77734375" style="278" customWidth="1"/>
    <col min="4" max="4" width="9.77734375" customWidth="1"/>
    <col min="5" max="5" width="24.77734375" customWidth="1"/>
    <col min="6" max="6" width="50.44140625" customWidth="1"/>
    <col min="13" max="13" width="11.5546875" style="278"/>
  </cols>
  <sheetData>
    <row r="1" spans="1:14" ht="19.5" x14ac:dyDescent="0.4">
      <c r="A1" s="927" t="s">
        <v>94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</row>
    <row r="2" spans="1:14" s="278" customFormat="1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27"/>
    </row>
    <row r="3" spans="1:14" ht="17.25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29" t="s">
        <v>143</v>
      </c>
      <c r="B4" s="930"/>
      <c r="C4" s="930"/>
      <c r="D4" s="930"/>
      <c r="E4" s="930"/>
      <c r="F4" s="930"/>
      <c r="G4" s="931"/>
      <c r="H4" s="34">
        <f>SUM(H7:H238)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402" t="str">
        <f t="shared" ref="A6:A9" ca="1" si="0">RIGHT(CELL("nomfichier",A1),LEN(CELL("nomfichier",A1))-FIND("]",CELL("nomfichier",A1)))</f>
        <v>00000853 GENTORE (300)</v>
      </c>
      <c r="B6" s="363"/>
      <c r="C6" s="379"/>
      <c r="D6" s="393"/>
      <c r="E6" s="394"/>
      <c r="F6" s="395"/>
      <c r="G6" s="396"/>
      <c r="H6" s="397"/>
      <c r="I6" s="399"/>
      <c r="J6" s="399"/>
      <c r="K6" s="400"/>
      <c r="L6" s="404"/>
      <c r="M6" s="404"/>
      <c r="N6" s="279"/>
    </row>
    <row r="7" spans="1:14" x14ac:dyDescent="0.3">
      <c r="A7" s="402" t="str">
        <f t="shared" ca="1" si="0"/>
        <v>00000853 GENTORE (300)</v>
      </c>
      <c r="B7" s="363"/>
      <c r="C7" s="288"/>
      <c r="D7" s="98"/>
      <c r="E7" s="131"/>
      <c r="F7" s="132"/>
      <c r="G7" s="133"/>
      <c r="H7" s="109"/>
      <c r="I7" s="119">
        <v>0</v>
      </c>
      <c r="J7" s="119">
        <f t="shared" ref="J7:J35" si="1">H7+I7</f>
        <v>0</v>
      </c>
      <c r="K7" s="134"/>
      <c r="L7" s="135"/>
      <c r="M7" s="135"/>
      <c r="N7" s="136"/>
    </row>
    <row r="8" spans="1:14" x14ac:dyDescent="0.3">
      <c r="A8" s="402" t="str">
        <f t="shared" ca="1" si="0"/>
        <v>00000853 GENTORE (300)</v>
      </c>
      <c r="B8" s="363"/>
      <c r="C8" s="288"/>
      <c r="D8" s="98"/>
      <c r="E8" s="131"/>
      <c r="F8" s="132"/>
      <c r="G8" s="133"/>
      <c r="H8" s="109"/>
      <c r="I8" s="119">
        <v>0</v>
      </c>
      <c r="J8" s="119">
        <f t="shared" si="1"/>
        <v>0</v>
      </c>
      <c r="K8" s="134"/>
      <c r="L8" s="135"/>
      <c r="M8" s="135"/>
      <c r="N8" s="136"/>
    </row>
    <row r="9" spans="1:14" x14ac:dyDescent="0.3">
      <c r="A9" s="402" t="str">
        <f t="shared" ca="1" si="0"/>
        <v>00000853 GENTORE (300)</v>
      </c>
      <c r="B9" s="363"/>
      <c r="C9" s="291"/>
      <c r="D9" s="138"/>
      <c r="E9" s="139"/>
      <c r="F9" s="140"/>
      <c r="G9" s="141"/>
      <c r="H9" s="156"/>
      <c r="I9" s="110">
        <v>0</v>
      </c>
      <c r="J9" s="110">
        <f t="shared" si="1"/>
        <v>0</v>
      </c>
      <c r="K9" s="142"/>
      <c r="L9" s="135"/>
      <c r="M9" s="135"/>
      <c r="N9" s="143"/>
    </row>
    <row r="10" spans="1:14" x14ac:dyDescent="0.3">
      <c r="A10" s="402" t="str">
        <f t="shared" ref="A10:A35" ca="1" si="2">RIGHT(CELL("nomfichier",A5),LEN(CELL("nomfichier",A5))-FIND("]",CELL("nomfichier",A5)))</f>
        <v>00000853 GENTORE (300)</v>
      </c>
      <c r="B10" s="363"/>
      <c r="C10" s="289"/>
      <c r="D10" s="145"/>
      <c r="E10" s="146"/>
      <c r="F10" s="147"/>
      <c r="G10" s="148"/>
      <c r="H10" s="156"/>
      <c r="I10" s="110">
        <v>0</v>
      </c>
      <c r="J10" s="110">
        <f t="shared" si="1"/>
        <v>0</v>
      </c>
      <c r="K10" s="149"/>
      <c r="L10" s="135"/>
      <c r="M10" s="135"/>
      <c r="N10" s="150"/>
    </row>
    <row r="11" spans="1:14" x14ac:dyDescent="0.3">
      <c r="A11" s="402" t="str">
        <f t="shared" ca="1" si="2"/>
        <v>00000853 GENTORE (300)</v>
      </c>
      <c r="B11" s="363"/>
      <c r="C11" s="289"/>
      <c r="D11" s="121"/>
      <c r="E11" s="122"/>
      <c r="F11" s="122"/>
      <c r="G11" s="110"/>
      <c r="H11" s="128">
        <v>0</v>
      </c>
      <c r="I11" s="119">
        <v>0</v>
      </c>
      <c r="J11" s="119">
        <f t="shared" si="1"/>
        <v>0</v>
      </c>
      <c r="K11" s="151"/>
      <c r="L11" s="135"/>
      <c r="M11" s="135"/>
      <c r="N11" s="118"/>
    </row>
    <row r="12" spans="1:14" x14ac:dyDescent="0.3">
      <c r="A12" s="401" t="str">
        <f t="shared" ca="1" si="2"/>
        <v>00000853 GENTORE (300)</v>
      </c>
      <c r="B12" s="363"/>
      <c r="C12" s="291"/>
      <c r="D12" s="138"/>
      <c r="E12" s="139"/>
      <c r="F12" s="140"/>
      <c r="G12" s="141"/>
      <c r="H12" s="128">
        <v>0</v>
      </c>
      <c r="I12" s="119">
        <v>0</v>
      </c>
      <c r="J12" s="119">
        <f t="shared" si="1"/>
        <v>0</v>
      </c>
      <c r="K12" s="152"/>
      <c r="L12" s="135"/>
      <c r="M12" s="135"/>
      <c r="N12" s="118"/>
    </row>
    <row r="13" spans="1:14" x14ac:dyDescent="0.3">
      <c r="A13" s="402" t="str">
        <f t="shared" ca="1" si="2"/>
        <v>00000853 GENTORE (300)</v>
      </c>
      <c r="B13" s="363"/>
      <c r="C13" s="289"/>
      <c r="D13" s="121"/>
      <c r="E13" s="146"/>
      <c r="F13" s="147"/>
      <c r="G13" s="148"/>
      <c r="H13" s="128">
        <v>0</v>
      </c>
      <c r="I13" s="119">
        <v>0</v>
      </c>
      <c r="J13" s="119">
        <f t="shared" si="1"/>
        <v>0</v>
      </c>
      <c r="K13" s="116"/>
      <c r="L13" s="153"/>
      <c r="M13" s="135"/>
      <c r="N13" s="154"/>
    </row>
    <row r="14" spans="1:14" x14ac:dyDescent="0.3">
      <c r="A14" s="401" t="str">
        <f t="shared" ca="1" si="2"/>
        <v>00000853 GENTORE (300)</v>
      </c>
      <c r="B14" s="363"/>
      <c r="C14" s="291"/>
      <c r="D14" s="138"/>
      <c r="E14" s="139"/>
      <c r="F14" s="140"/>
      <c r="G14" s="141"/>
      <c r="H14" s="128">
        <v>0</v>
      </c>
      <c r="I14" s="119">
        <v>0</v>
      </c>
      <c r="J14" s="119">
        <f t="shared" si="1"/>
        <v>0</v>
      </c>
      <c r="K14" s="142"/>
      <c r="L14" s="153"/>
      <c r="M14" s="135"/>
      <c r="N14" s="143"/>
    </row>
    <row r="15" spans="1:14" x14ac:dyDescent="0.3">
      <c r="A15" s="402" t="str">
        <f t="shared" ca="1" si="2"/>
        <v>00000853 GENTORE (300)</v>
      </c>
      <c r="B15" s="363"/>
      <c r="C15" s="289"/>
      <c r="D15" s="121"/>
      <c r="E15" s="122"/>
      <c r="F15" s="122"/>
      <c r="G15" s="155"/>
      <c r="H15" s="156">
        <v>0</v>
      </c>
      <c r="I15" s="110">
        <v>0</v>
      </c>
      <c r="J15" s="110">
        <f t="shared" si="1"/>
        <v>0</v>
      </c>
      <c r="K15" s="142"/>
      <c r="L15" s="153"/>
      <c r="M15" s="153"/>
      <c r="N15" s="157"/>
    </row>
    <row r="16" spans="1:14" x14ac:dyDescent="0.3">
      <c r="A16" s="402" t="str">
        <f t="shared" ca="1" si="2"/>
        <v>00000853 GENTORE (300)</v>
      </c>
      <c r="B16" s="363"/>
      <c r="C16" s="289"/>
      <c r="D16" s="121"/>
      <c r="E16" s="146"/>
      <c r="F16" s="147"/>
      <c r="G16" s="158"/>
      <c r="H16" s="156">
        <v>0</v>
      </c>
      <c r="I16" s="110">
        <v>0</v>
      </c>
      <c r="J16" s="110">
        <f t="shared" si="1"/>
        <v>0</v>
      </c>
      <c r="K16" s="142"/>
      <c r="L16" s="153"/>
      <c r="M16" s="153"/>
      <c r="N16" s="159"/>
    </row>
    <row r="17" spans="1:14" x14ac:dyDescent="0.3">
      <c r="A17" s="402" t="str">
        <f t="shared" ca="1" si="2"/>
        <v>00000853 GENTORE (300)</v>
      </c>
      <c r="B17" s="363"/>
      <c r="C17" s="289"/>
      <c r="D17" s="121"/>
      <c r="E17" s="146"/>
      <c r="F17" s="147"/>
      <c r="G17" s="158"/>
      <c r="H17" s="128">
        <v>0</v>
      </c>
      <c r="I17" s="119">
        <v>0</v>
      </c>
      <c r="J17" s="119">
        <f t="shared" si="1"/>
        <v>0</v>
      </c>
      <c r="K17" s="142"/>
      <c r="L17" s="153"/>
      <c r="M17" s="153"/>
      <c r="N17" s="159"/>
    </row>
    <row r="18" spans="1:14" x14ac:dyDescent="0.3">
      <c r="A18" s="402" t="str">
        <f t="shared" ca="1" si="2"/>
        <v>00000853 GENTORE (300)</v>
      </c>
      <c r="B18" s="363"/>
      <c r="C18" s="289"/>
      <c r="D18" s="121"/>
      <c r="E18" s="139"/>
      <c r="F18" s="122"/>
      <c r="G18" s="110"/>
      <c r="H18" s="128">
        <v>0</v>
      </c>
      <c r="I18" s="119">
        <v>0</v>
      </c>
      <c r="J18" s="119">
        <f t="shared" si="1"/>
        <v>0</v>
      </c>
      <c r="K18" s="142"/>
      <c r="L18" s="153"/>
      <c r="M18" s="153"/>
      <c r="N18" s="157"/>
    </row>
    <row r="19" spans="1:14" x14ac:dyDescent="0.3">
      <c r="A19" s="402" t="str">
        <f t="shared" ca="1" si="2"/>
        <v>00000853 GENTORE (300)</v>
      </c>
      <c r="B19" s="363"/>
      <c r="C19" s="289"/>
      <c r="D19" s="121"/>
      <c r="E19" s="122"/>
      <c r="F19" s="122"/>
      <c r="G19" s="110"/>
      <c r="H19" s="128">
        <v>0</v>
      </c>
      <c r="I19" s="119">
        <v>0</v>
      </c>
      <c r="J19" s="119">
        <f t="shared" si="1"/>
        <v>0</v>
      </c>
      <c r="K19" s="151"/>
      <c r="L19" s="153"/>
      <c r="M19" s="153"/>
      <c r="N19" s="111"/>
    </row>
    <row r="20" spans="1:14" x14ac:dyDescent="0.3">
      <c r="A20" s="402" t="str">
        <f t="shared" ca="1" si="2"/>
        <v>00000853 GENTORE (300)</v>
      </c>
      <c r="B20" s="363"/>
      <c r="C20" s="289"/>
      <c r="D20" s="121"/>
      <c r="E20" s="146"/>
      <c r="F20" s="147"/>
      <c r="G20" s="158"/>
      <c r="H20" s="128">
        <v>0</v>
      </c>
      <c r="I20" s="119">
        <v>0</v>
      </c>
      <c r="J20" s="119">
        <f t="shared" si="1"/>
        <v>0</v>
      </c>
      <c r="K20" s="142"/>
      <c r="L20" s="153"/>
      <c r="M20" s="153"/>
      <c r="N20" s="159"/>
    </row>
    <row r="21" spans="1:14" x14ac:dyDescent="0.3">
      <c r="A21" s="402" t="str">
        <f t="shared" ca="1" si="2"/>
        <v>00000853 GENTORE (300)</v>
      </c>
      <c r="B21" s="363"/>
      <c r="C21" s="289"/>
      <c r="D21" s="121"/>
      <c r="E21" s="146"/>
      <c r="F21" s="147"/>
      <c r="G21" s="158"/>
      <c r="H21" s="156">
        <v>0</v>
      </c>
      <c r="I21" s="110">
        <v>0</v>
      </c>
      <c r="J21" s="110">
        <f t="shared" si="1"/>
        <v>0</v>
      </c>
      <c r="K21" s="142"/>
      <c r="L21" s="135"/>
      <c r="M21" s="135"/>
      <c r="N21" s="159"/>
    </row>
    <row r="22" spans="1:14" x14ac:dyDescent="0.3">
      <c r="A22" s="402" t="str">
        <f t="shared" ca="1" si="2"/>
        <v>00000853 GENTORE (300)</v>
      </c>
      <c r="B22" s="363"/>
      <c r="C22" s="289"/>
      <c r="D22" s="121"/>
      <c r="E22" s="146"/>
      <c r="F22" s="147"/>
      <c r="G22" s="158"/>
      <c r="H22" s="156">
        <v>0</v>
      </c>
      <c r="I22" s="110">
        <v>0</v>
      </c>
      <c r="J22" s="110">
        <f t="shared" si="1"/>
        <v>0</v>
      </c>
      <c r="K22" s="142"/>
      <c r="L22" s="135"/>
      <c r="M22" s="135"/>
      <c r="N22" s="159"/>
    </row>
    <row r="23" spans="1:14" x14ac:dyDescent="0.3">
      <c r="A23" s="402" t="str">
        <f t="shared" ca="1" si="2"/>
        <v>00000853 GENTORE (300)</v>
      </c>
      <c r="B23" s="363"/>
      <c r="C23" s="289"/>
      <c r="D23" s="121"/>
      <c r="E23" s="146"/>
      <c r="F23" s="147"/>
      <c r="G23" s="158"/>
      <c r="H23" s="128">
        <v>0</v>
      </c>
      <c r="I23" s="119">
        <v>0</v>
      </c>
      <c r="J23" s="119">
        <f t="shared" si="1"/>
        <v>0</v>
      </c>
      <c r="K23" s="142"/>
      <c r="L23" s="135"/>
      <c r="M23" s="135"/>
      <c r="N23" s="159"/>
    </row>
    <row r="24" spans="1:14" x14ac:dyDescent="0.3">
      <c r="A24" s="402" t="str">
        <f t="shared" ca="1" si="2"/>
        <v>00000853 GENTORE (300)</v>
      </c>
      <c r="B24" s="363"/>
      <c r="C24" s="289"/>
      <c r="D24" s="121"/>
      <c r="E24" s="146"/>
      <c r="F24" s="147"/>
      <c r="G24" s="158"/>
      <c r="H24" s="128">
        <v>0</v>
      </c>
      <c r="I24" s="119">
        <v>0</v>
      </c>
      <c r="J24" s="119">
        <f t="shared" si="1"/>
        <v>0</v>
      </c>
      <c r="K24" s="142"/>
      <c r="L24" s="135"/>
      <c r="M24" s="135"/>
      <c r="N24" s="159"/>
    </row>
    <row r="25" spans="1:14" x14ac:dyDescent="0.3">
      <c r="A25" s="114" t="str">
        <f t="shared" ca="1" si="2"/>
        <v>00000853 GENTORE (300)</v>
      </c>
      <c r="B25" s="363"/>
      <c r="C25" s="364"/>
      <c r="D25" s="117"/>
      <c r="E25" s="118"/>
      <c r="F25" s="118"/>
      <c r="G25" s="118"/>
      <c r="H25" s="128">
        <v>0</v>
      </c>
      <c r="I25" s="119">
        <v>0</v>
      </c>
      <c r="J25" s="119">
        <f t="shared" si="1"/>
        <v>0</v>
      </c>
      <c r="K25" s="111"/>
      <c r="L25" s="135"/>
      <c r="M25" s="135"/>
      <c r="N25" s="159"/>
    </row>
    <row r="26" spans="1:14" x14ac:dyDescent="0.3">
      <c r="A26" s="114" t="str">
        <f t="shared" ca="1" si="2"/>
        <v>00000853 GENTORE (300)</v>
      </c>
      <c r="B26" s="363"/>
      <c r="C26" s="364"/>
      <c r="D26" s="117"/>
      <c r="E26" s="118"/>
      <c r="F26" s="118"/>
      <c r="G26" s="115"/>
      <c r="H26" s="128">
        <v>0</v>
      </c>
      <c r="I26" s="119">
        <v>0</v>
      </c>
      <c r="J26" s="119">
        <f t="shared" si="1"/>
        <v>0</v>
      </c>
      <c r="K26" s="111"/>
      <c r="L26" s="153"/>
      <c r="M26" s="153"/>
      <c r="N26" s="159"/>
    </row>
    <row r="27" spans="1:14" x14ac:dyDescent="0.3">
      <c r="A27" s="402" t="str">
        <f t="shared" ca="1" si="2"/>
        <v>00000853 GENTORE (300)</v>
      </c>
      <c r="B27" s="363"/>
      <c r="C27" s="289"/>
      <c r="D27" s="121"/>
      <c r="E27" s="146"/>
      <c r="F27" s="147"/>
      <c r="G27" s="148"/>
      <c r="H27" s="156">
        <v>0</v>
      </c>
      <c r="I27" s="110">
        <v>0</v>
      </c>
      <c r="J27" s="110">
        <f t="shared" si="1"/>
        <v>0</v>
      </c>
      <c r="K27" s="142"/>
      <c r="L27" s="153"/>
      <c r="M27" s="153"/>
      <c r="N27" s="118"/>
    </row>
    <row r="28" spans="1:14" x14ac:dyDescent="0.3">
      <c r="A28" s="402" t="str">
        <f t="shared" ca="1" si="2"/>
        <v>00000853 GENTORE (300)</v>
      </c>
      <c r="B28" s="363"/>
      <c r="C28" s="289"/>
      <c r="D28" s="121"/>
      <c r="E28" s="146"/>
      <c r="F28" s="147"/>
      <c r="G28" s="148"/>
      <c r="H28" s="156">
        <v>0</v>
      </c>
      <c r="I28" s="110">
        <v>0</v>
      </c>
      <c r="J28" s="110">
        <f t="shared" si="1"/>
        <v>0</v>
      </c>
      <c r="K28" s="142"/>
      <c r="L28" s="153"/>
      <c r="M28" s="153"/>
      <c r="N28" s="118"/>
    </row>
    <row r="29" spans="1:14" x14ac:dyDescent="0.3">
      <c r="A29" s="173" t="str">
        <f t="shared" ca="1" si="2"/>
        <v>00000853 GENTORE (300)</v>
      </c>
      <c r="B29" s="363"/>
      <c r="C29" s="288"/>
      <c r="D29" s="98"/>
      <c r="E29" s="160"/>
      <c r="F29" s="161"/>
      <c r="G29" s="162"/>
      <c r="H29" s="128">
        <v>0</v>
      </c>
      <c r="I29" s="119">
        <v>0</v>
      </c>
      <c r="J29" s="119">
        <f t="shared" si="1"/>
        <v>0</v>
      </c>
      <c r="K29" s="163"/>
      <c r="L29" s="164" t="s">
        <v>18</v>
      </c>
      <c r="M29" s="164"/>
      <c r="N29" s="165"/>
    </row>
    <row r="30" spans="1:14" x14ac:dyDescent="0.3">
      <c r="A30" s="173" t="str">
        <f t="shared" ca="1" si="2"/>
        <v>00000853 GENTORE (300)</v>
      </c>
      <c r="B30" s="363"/>
      <c r="C30" s="288"/>
      <c r="D30" s="98"/>
      <c r="E30" s="160"/>
      <c r="F30" s="161"/>
      <c r="G30" s="162"/>
      <c r="H30" s="128">
        <v>0</v>
      </c>
      <c r="I30" s="119">
        <v>0</v>
      </c>
      <c r="J30" s="119">
        <f t="shared" si="1"/>
        <v>0</v>
      </c>
      <c r="K30" s="163"/>
      <c r="L30" s="164"/>
      <c r="M30" s="164"/>
      <c r="N30" s="129"/>
    </row>
    <row r="31" spans="1:14" x14ac:dyDescent="0.3">
      <c r="A31" s="173" t="str">
        <f t="shared" ca="1" si="2"/>
        <v>00000853 GENTORE (300)</v>
      </c>
      <c r="B31" s="363"/>
      <c r="C31" s="288"/>
      <c r="D31" s="98"/>
      <c r="E31" s="160"/>
      <c r="F31" s="161"/>
      <c r="G31" s="162"/>
      <c r="H31" s="128">
        <v>0</v>
      </c>
      <c r="I31" s="119">
        <v>0</v>
      </c>
      <c r="J31" s="119">
        <f t="shared" si="1"/>
        <v>0</v>
      </c>
      <c r="K31" s="163"/>
      <c r="L31" s="164"/>
      <c r="M31" s="164"/>
      <c r="N31" s="129"/>
    </row>
    <row r="32" spans="1:14" x14ac:dyDescent="0.3">
      <c r="A32" s="173" t="str">
        <f t="shared" ca="1" si="2"/>
        <v>00000853 GENTORE (300)</v>
      </c>
      <c r="B32" s="363"/>
      <c r="C32" s="288"/>
      <c r="D32" s="98"/>
      <c r="E32" s="160"/>
      <c r="F32" s="161"/>
      <c r="G32" s="162"/>
      <c r="H32" s="128">
        <v>0</v>
      </c>
      <c r="I32" s="119">
        <v>0</v>
      </c>
      <c r="J32" s="119">
        <f t="shared" si="1"/>
        <v>0</v>
      </c>
      <c r="K32" s="163"/>
      <c r="L32" s="164"/>
      <c r="M32" s="164"/>
      <c r="N32" s="106"/>
    </row>
    <row r="33" spans="1:14" x14ac:dyDescent="0.3">
      <c r="A33" s="173" t="str">
        <f t="shared" ca="1" si="2"/>
        <v>00000853 GENTORE (300)</v>
      </c>
      <c r="B33" s="363"/>
      <c r="C33" s="288"/>
      <c r="D33" s="98"/>
      <c r="E33" s="160"/>
      <c r="F33" s="161"/>
      <c r="G33" s="162"/>
      <c r="H33" s="128">
        <v>0</v>
      </c>
      <c r="I33" s="119">
        <v>0</v>
      </c>
      <c r="J33" s="119">
        <f t="shared" si="1"/>
        <v>0</v>
      </c>
      <c r="K33" s="163"/>
      <c r="L33" s="164"/>
      <c r="M33" s="164"/>
      <c r="N33" s="106"/>
    </row>
    <row r="34" spans="1:14" x14ac:dyDescent="0.3">
      <c r="A34" s="173" t="str">
        <f t="shared" ca="1" si="2"/>
        <v>00000853 GENTORE (300)</v>
      </c>
      <c r="B34" s="363"/>
      <c r="C34" s="288"/>
      <c r="D34" s="98"/>
      <c r="E34" s="160"/>
      <c r="F34" s="161"/>
      <c r="G34" s="162"/>
      <c r="H34" s="128">
        <v>0</v>
      </c>
      <c r="I34" s="119">
        <v>0</v>
      </c>
      <c r="J34" s="119">
        <f t="shared" si="1"/>
        <v>0</v>
      </c>
      <c r="K34" s="163"/>
      <c r="L34" s="164"/>
      <c r="M34" s="164"/>
      <c r="N34" s="106"/>
    </row>
    <row r="35" spans="1:14" x14ac:dyDescent="0.3">
      <c r="A35" s="403" t="str">
        <f t="shared" ca="1" si="2"/>
        <v>00000853 GENTORE (300)</v>
      </c>
      <c r="B35" s="363"/>
      <c r="C35" s="369"/>
      <c r="D35" s="391"/>
      <c r="E35" s="327"/>
      <c r="F35" s="328"/>
      <c r="G35" s="329"/>
      <c r="H35" s="370">
        <v>0</v>
      </c>
      <c r="I35" s="330">
        <f>(H35*20)/100</f>
        <v>0</v>
      </c>
      <c r="J35" s="330">
        <f t="shared" si="1"/>
        <v>0</v>
      </c>
      <c r="K35" s="331"/>
      <c r="L35" s="386"/>
      <c r="M35" s="386"/>
      <c r="N35" s="264"/>
    </row>
    <row r="36" spans="1:14" x14ac:dyDescent="0.3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</row>
    <row r="37" spans="1:14" x14ac:dyDescent="0.3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</row>
    <row r="38" spans="1:14" x14ac:dyDescent="0.3">
      <c r="A38" s="93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</row>
    <row r="39" spans="1:14" x14ac:dyDescent="0.3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</row>
    <row r="40" spans="1:14" x14ac:dyDescent="0.3">
      <c r="A40" s="93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</row>
  </sheetData>
  <mergeCells count="4">
    <mergeCell ref="A1:N1"/>
    <mergeCell ref="A4:G4"/>
    <mergeCell ref="A3:G3"/>
    <mergeCell ref="A2:G2"/>
  </mergeCells>
  <dataValidations count="1">
    <dataValidation type="list" allowBlank="1" showInputMessage="1" showErrorMessage="1" sqref="B6:B35">
      <formula1>Ana_Inra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N20"/>
  <sheetViews>
    <sheetView zoomScaleNormal="100" workbookViewId="0">
      <selection activeCell="A6" sqref="A6:A10"/>
    </sheetView>
  </sheetViews>
  <sheetFormatPr baseColWidth="10" defaultRowHeight="16.5" x14ac:dyDescent="0.3"/>
  <cols>
    <col min="1" max="1" width="15.77734375" customWidth="1"/>
    <col min="2" max="3" width="11.5546875" style="278"/>
    <col min="5" max="5" width="22.33203125" customWidth="1"/>
    <col min="6" max="6" width="31" customWidth="1"/>
    <col min="7" max="7" width="8.88671875" customWidth="1"/>
    <col min="13" max="13" width="11.5546875" style="278"/>
    <col min="14" max="14" width="12.44140625" customWidth="1"/>
  </cols>
  <sheetData>
    <row r="1" spans="1:14" ht="19.5" x14ac:dyDescent="0.4">
      <c r="A1" s="927" t="s">
        <v>43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</row>
    <row r="2" spans="1:14" s="278" customFormat="1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27"/>
    </row>
    <row r="3" spans="1:14" ht="17.25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29" t="s">
        <v>143</v>
      </c>
      <c r="B4" s="930"/>
      <c r="C4" s="930"/>
      <c r="D4" s="930"/>
      <c r="E4" s="930"/>
      <c r="F4" s="930"/>
      <c r="G4" s="931"/>
      <c r="H4" s="34">
        <f>SUM(H6:H225)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63" t="str">
        <f t="shared" ref="A6:A10" ca="1" si="0">RIGHT(CELL("nomfichier",A1),LEN(CELL("nomfichier",A1))-FIND("]",CELL("nomfichier",A1)))</f>
        <v>00001143 GRAZY DAISY</v>
      </c>
      <c r="B6" s="363"/>
      <c r="C6" s="289"/>
      <c r="D6" s="121"/>
      <c r="E6" s="122"/>
      <c r="F6" s="122"/>
      <c r="G6" s="110"/>
      <c r="H6" s="128">
        <v>0</v>
      </c>
      <c r="I6" s="119">
        <f t="shared" ref="I6:I20" si="1">H6*0.2</f>
        <v>0</v>
      </c>
      <c r="J6" s="119">
        <f t="shared" ref="J6:J20" si="2">H6+I6</f>
        <v>0</v>
      </c>
      <c r="K6" s="151"/>
      <c r="L6" s="153"/>
      <c r="M6" s="375"/>
      <c r="N6" s="153"/>
    </row>
    <row r="7" spans="1:14" x14ac:dyDescent="0.3">
      <c r="A7" s="363" t="str">
        <f t="shared" ca="1" si="0"/>
        <v>00001143 GRAZY DAISY</v>
      </c>
      <c r="B7" s="363"/>
      <c r="C7" s="289"/>
      <c r="D7" s="121"/>
      <c r="E7" s="146"/>
      <c r="F7" s="147"/>
      <c r="G7" s="158"/>
      <c r="H7" s="128">
        <v>0</v>
      </c>
      <c r="I7" s="119">
        <f t="shared" si="1"/>
        <v>0</v>
      </c>
      <c r="J7" s="119">
        <f t="shared" si="2"/>
        <v>0</v>
      </c>
      <c r="K7" s="142"/>
      <c r="L7" s="153"/>
      <c r="M7" s="322"/>
      <c r="N7" s="153"/>
    </row>
    <row r="8" spans="1:14" x14ac:dyDescent="0.3">
      <c r="A8" s="363" t="str">
        <f t="shared" ca="1" si="0"/>
        <v>00001143 GRAZY DAISY</v>
      </c>
      <c r="B8" s="363"/>
      <c r="C8" s="289"/>
      <c r="D8" s="121"/>
      <c r="E8" s="146"/>
      <c r="F8" s="147"/>
      <c r="G8" s="158"/>
      <c r="H8" s="156">
        <v>0</v>
      </c>
      <c r="I8" s="119">
        <f t="shared" si="1"/>
        <v>0</v>
      </c>
      <c r="J8" s="110">
        <f t="shared" si="2"/>
        <v>0</v>
      </c>
      <c r="K8" s="142"/>
      <c r="L8" s="135"/>
      <c r="M8" s="322"/>
      <c r="N8" s="135"/>
    </row>
    <row r="9" spans="1:14" x14ac:dyDescent="0.3">
      <c r="A9" s="363" t="str">
        <f t="shared" ca="1" si="0"/>
        <v>00001143 GRAZY DAISY</v>
      </c>
      <c r="B9" s="363"/>
      <c r="C9" s="289"/>
      <c r="D9" s="121"/>
      <c r="E9" s="146"/>
      <c r="F9" s="147"/>
      <c r="G9" s="158"/>
      <c r="H9" s="156">
        <v>0</v>
      </c>
      <c r="I9" s="119">
        <f t="shared" si="1"/>
        <v>0</v>
      </c>
      <c r="J9" s="110">
        <f t="shared" si="2"/>
        <v>0</v>
      </c>
      <c r="K9" s="142"/>
      <c r="L9" s="135"/>
      <c r="M9" s="322"/>
      <c r="N9" s="135"/>
    </row>
    <row r="10" spans="1:14" x14ac:dyDescent="0.3">
      <c r="A10" s="363" t="str">
        <f t="shared" ca="1" si="0"/>
        <v>00001143 GRAZY DAISY</v>
      </c>
      <c r="B10" s="363"/>
      <c r="C10" s="289"/>
      <c r="D10" s="121"/>
      <c r="E10" s="146"/>
      <c r="F10" s="147"/>
      <c r="G10" s="158"/>
      <c r="H10" s="128">
        <v>0</v>
      </c>
      <c r="I10" s="119">
        <f t="shared" si="1"/>
        <v>0</v>
      </c>
      <c r="J10" s="119">
        <f t="shared" si="2"/>
        <v>0</v>
      </c>
      <c r="K10" s="142"/>
      <c r="L10" s="135"/>
      <c r="M10" s="322"/>
      <c r="N10" s="135"/>
    </row>
    <row r="11" spans="1:14" x14ac:dyDescent="0.3">
      <c r="A11" s="363" t="str">
        <f t="shared" ref="A11:A20" ca="1" si="3">RIGHT(CELL("nomfichier",A6),LEN(CELL("nomfichier",A6))-FIND("]",CELL("nomfichier",A6)))</f>
        <v>00001143 GRAZY DAISY</v>
      </c>
      <c r="B11" s="363"/>
      <c r="C11" s="289"/>
      <c r="D11" s="121"/>
      <c r="E11" s="146"/>
      <c r="F11" s="147"/>
      <c r="G11" s="158"/>
      <c r="H11" s="128">
        <v>0</v>
      </c>
      <c r="I11" s="119">
        <f t="shared" si="1"/>
        <v>0</v>
      </c>
      <c r="J11" s="119">
        <f t="shared" si="2"/>
        <v>0</v>
      </c>
      <c r="K11" s="142"/>
      <c r="L11" s="135"/>
      <c r="M11" s="322"/>
      <c r="N11" s="135"/>
    </row>
    <row r="12" spans="1:14" x14ac:dyDescent="0.3">
      <c r="A12" s="364" t="str">
        <f t="shared" ca="1" si="3"/>
        <v>00001143 GRAZY DAISY</v>
      </c>
      <c r="B12" s="363"/>
      <c r="C12" s="364"/>
      <c r="D12" s="117"/>
      <c r="E12" s="118"/>
      <c r="F12" s="118"/>
      <c r="G12" s="118"/>
      <c r="H12" s="128">
        <v>0</v>
      </c>
      <c r="I12" s="119">
        <f t="shared" si="1"/>
        <v>0</v>
      </c>
      <c r="J12" s="119">
        <f t="shared" si="2"/>
        <v>0</v>
      </c>
      <c r="K12" s="111"/>
      <c r="L12" s="135"/>
      <c r="M12" s="322"/>
      <c r="N12" s="135"/>
    </row>
    <row r="13" spans="1:14" x14ac:dyDescent="0.3">
      <c r="A13" s="364" t="str">
        <f t="shared" ca="1" si="3"/>
        <v>00001143 GRAZY DAISY</v>
      </c>
      <c r="B13" s="363"/>
      <c r="C13" s="364"/>
      <c r="D13" s="117"/>
      <c r="E13" s="118"/>
      <c r="F13" s="118"/>
      <c r="G13" s="115"/>
      <c r="H13" s="128">
        <v>0</v>
      </c>
      <c r="I13" s="119">
        <f t="shared" si="1"/>
        <v>0</v>
      </c>
      <c r="J13" s="119">
        <f t="shared" si="2"/>
        <v>0</v>
      </c>
      <c r="K13" s="111"/>
      <c r="L13" s="153"/>
      <c r="M13" s="322"/>
      <c r="N13" s="153"/>
    </row>
    <row r="14" spans="1:14" x14ac:dyDescent="0.3">
      <c r="A14" s="363" t="str">
        <f t="shared" ca="1" si="3"/>
        <v>00001143 GRAZY DAISY</v>
      </c>
      <c r="B14" s="363"/>
      <c r="C14" s="289"/>
      <c r="D14" s="121"/>
      <c r="E14" s="146"/>
      <c r="F14" s="147"/>
      <c r="G14" s="148"/>
      <c r="H14" s="156">
        <v>0</v>
      </c>
      <c r="I14" s="119">
        <f t="shared" si="1"/>
        <v>0</v>
      </c>
      <c r="J14" s="110">
        <f t="shared" si="2"/>
        <v>0</v>
      </c>
      <c r="K14" s="142"/>
      <c r="L14" s="153"/>
      <c r="M14" s="320"/>
      <c r="N14" s="153"/>
    </row>
    <row r="15" spans="1:14" x14ac:dyDescent="0.3">
      <c r="A15" s="363" t="str">
        <f t="shared" ca="1" si="3"/>
        <v>00001143 GRAZY DAISY</v>
      </c>
      <c r="B15" s="363"/>
      <c r="C15" s="289"/>
      <c r="D15" s="121"/>
      <c r="E15" s="146"/>
      <c r="F15" s="147"/>
      <c r="G15" s="148"/>
      <c r="H15" s="156">
        <v>0</v>
      </c>
      <c r="I15" s="119">
        <f t="shared" si="1"/>
        <v>0</v>
      </c>
      <c r="J15" s="110">
        <f t="shared" si="2"/>
        <v>0</v>
      </c>
      <c r="K15" s="142"/>
      <c r="L15" s="153"/>
      <c r="M15" s="320"/>
      <c r="N15" s="153"/>
    </row>
    <row r="16" spans="1:14" x14ac:dyDescent="0.3">
      <c r="A16" s="298" t="str">
        <f t="shared" ca="1" si="3"/>
        <v>00001143 GRAZY DAISY</v>
      </c>
      <c r="B16" s="363"/>
      <c r="C16" s="288"/>
      <c r="D16" s="98"/>
      <c r="E16" s="160"/>
      <c r="F16" s="161"/>
      <c r="G16" s="162"/>
      <c r="H16" s="128">
        <v>0</v>
      </c>
      <c r="I16" s="119">
        <f t="shared" si="1"/>
        <v>0</v>
      </c>
      <c r="J16" s="119">
        <f t="shared" si="2"/>
        <v>0</v>
      </c>
      <c r="K16" s="163"/>
      <c r="L16" s="164"/>
      <c r="M16" s="324"/>
      <c r="N16" s="164"/>
    </row>
    <row r="17" spans="1:14" x14ac:dyDescent="0.3">
      <c r="A17" s="298" t="str">
        <f t="shared" ca="1" si="3"/>
        <v>00001143 GRAZY DAISY</v>
      </c>
      <c r="B17" s="363"/>
      <c r="C17" s="288"/>
      <c r="D17" s="98"/>
      <c r="E17" s="160"/>
      <c r="F17" s="161"/>
      <c r="G17" s="162"/>
      <c r="H17" s="128">
        <v>0</v>
      </c>
      <c r="I17" s="119">
        <f t="shared" si="1"/>
        <v>0</v>
      </c>
      <c r="J17" s="119">
        <f t="shared" si="2"/>
        <v>0</v>
      </c>
      <c r="K17" s="163"/>
      <c r="L17" s="164"/>
      <c r="M17" s="390"/>
      <c r="N17" s="164"/>
    </row>
    <row r="18" spans="1:14" x14ac:dyDescent="0.3">
      <c r="A18" s="298" t="str">
        <f t="shared" ca="1" si="3"/>
        <v>00001143 GRAZY DAISY</v>
      </c>
      <c r="B18" s="363"/>
      <c r="C18" s="288"/>
      <c r="D18" s="98"/>
      <c r="E18" s="160"/>
      <c r="F18" s="161"/>
      <c r="G18" s="162"/>
      <c r="H18" s="128">
        <v>0</v>
      </c>
      <c r="I18" s="119">
        <f t="shared" si="1"/>
        <v>0</v>
      </c>
      <c r="J18" s="119">
        <f t="shared" si="2"/>
        <v>0</v>
      </c>
      <c r="K18" s="163"/>
      <c r="L18" s="164"/>
      <c r="M18" s="390"/>
      <c r="N18" s="164"/>
    </row>
    <row r="19" spans="1:14" x14ac:dyDescent="0.3">
      <c r="A19" s="298" t="str">
        <f t="shared" ca="1" si="3"/>
        <v>00001143 GRAZY DAISY</v>
      </c>
      <c r="B19" s="363"/>
      <c r="C19" s="288"/>
      <c r="D19" s="98"/>
      <c r="E19" s="160"/>
      <c r="F19" s="161"/>
      <c r="G19" s="162"/>
      <c r="H19" s="128">
        <v>0</v>
      </c>
      <c r="I19" s="119">
        <f t="shared" si="1"/>
        <v>0</v>
      </c>
      <c r="J19" s="119">
        <f t="shared" si="2"/>
        <v>0</v>
      </c>
      <c r="K19" s="163"/>
      <c r="L19" s="164"/>
      <c r="M19" s="368"/>
      <c r="N19" s="164"/>
    </row>
    <row r="20" spans="1:14" x14ac:dyDescent="0.3">
      <c r="A20" s="301" t="str">
        <f t="shared" ca="1" si="3"/>
        <v>00001143 GRAZY DAISY</v>
      </c>
      <c r="B20" s="363"/>
      <c r="C20" s="369"/>
      <c r="D20" s="326"/>
      <c r="E20" s="327"/>
      <c r="F20" s="328"/>
      <c r="G20" s="329"/>
      <c r="H20" s="370">
        <v>0</v>
      </c>
      <c r="I20" s="330">
        <f t="shared" si="1"/>
        <v>0</v>
      </c>
      <c r="J20" s="330">
        <f t="shared" si="2"/>
        <v>0</v>
      </c>
      <c r="K20" s="331"/>
      <c r="L20" s="345"/>
      <c r="M20" s="372"/>
      <c r="N20" s="345"/>
    </row>
  </sheetData>
  <mergeCells count="4">
    <mergeCell ref="A1:N1"/>
    <mergeCell ref="A4:G4"/>
    <mergeCell ref="A3:G3"/>
    <mergeCell ref="A2:G2"/>
  </mergeCells>
  <conditionalFormatting sqref="L6:L20">
    <cfRule type="notContainsBlanks" dxfId="142" priority="1">
      <formula>LEN(TRIM(L6))&gt;0</formula>
    </cfRule>
  </conditionalFormatting>
  <dataValidations count="1">
    <dataValidation type="list" allowBlank="1" showInputMessage="1" showErrorMessage="1" sqref="B6:B20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N28"/>
  <sheetViews>
    <sheetView zoomScaleNormal="100" workbookViewId="0">
      <selection activeCell="A11" sqref="A6:A11"/>
    </sheetView>
  </sheetViews>
  <sheetFormatPr baseColWidth="10" defaultRowHeight="16.5" x14ac:dyDescent="0.3"/>
  <cols>
    <col min="1" max="1" width="14.109375" bestFit="1" customWidth="1"/>
    <col min="2" max="3" width="11.109375" style="278" customWidth="1"/>
    <col min="4" max="4" width="9.77734375" customWidth="1"/>
    <col min="5" max="5" width="23.44140625" customWidth="1"/>
    <col min="6" max="6" width="41.44140625" customWidth="1"/>
    <col min="13" max="13" width="11.5546875" style="278"/>
    <col min="14" max="14" width="12.44140625" customWidth="1"/>
  </cols>
  <sheetData>
    <row r="1" spans="1:14" ht="19.5" x14ac:dyDescent="0.4">
      <c r="A1" s="927" t="s">
        <v>37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</row>
    <row r="2" spans="1:14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27" t="s">
        <v>17</v>
      </c>
    </row>
    <row r="3" spans="1:14" ht="18" x14ac:dyDescent="0.35">
      <c r="A3" s="951" t="s">
        <v>144</v>
      </c>
      <c r="B3" s="952"/>
      <c r="C3" s="952"/>
      <c r="D3" s="952"/>
      <c r="E3" s="952"/>
      <c r="F3" s="952"/>
      <c r="G3" s="953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29" t="s">
        <v>143</v>
      </c>
      <c r="B4" s="930"/>
      <c r="C4" s="930"/>
      <c r="D4" s="930"/>
      <c r="E4" s="930"/>
      <c r="F4" s="930"/>
      <c r="G4" s="931"/>
      <c r="H4" s="34">
        <f>SUM(H6:H230)</f>
        <v>0</v>
      </c>
      <c r="I4" s="76" t="s">
        <v>35</v>
      </c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63" t="str">
        <f t="shared" ref="A6:A10" ca="1" si="0">RIGHT(CELL("nomfichier",A1),LEN(CELL("nomfichier",A1))-FIND("]",CELL("nomfichier",A1)))</f>
        <v>00001418 EVOLUTION</v>
      </c>
      <c r="B6" s="363"/>
      <c r="C6" s="291"/>
      <c r="D6" s="138"/>
      <c r="E6" s="139"/>
      <c r="F6" s="140"/>
      <c r="G6" s="141"/>
      <c r="H6" s="128">
        <v>0</v>
      </c>
      <c r="I6" s="119">
        <v>0</v>
      </c>
      <c r="J6" s="119">
        <f t="shared" ref="J6:J28" si="1">H6+I6</f>
        <v>0</v>
      </c>
      <c r="K6" s="142"/>
      <c r="L6" s="153"/>
      <c r="M6" s="387"/>
      <c r="N6" s="135"/>
    </row>
    <row r="7" spans="1:14" x14ac:dyDescent="0.3">
      <c r="A7" s="363" t="str">
        <f t="shared" ca="1" si="0"/>
        <v>00001418 EVOLUTION</v>
      </c>
      <c r="B7" s="363"/>
      <c r="C7" s="289"/>
      <c r="D7" s="121"/>
      <c r="E7" s="122"/>
      <c r="F7" s="122"/>
      <c r="G7" s="155"/>
      <c r="H7" s="156">
        <v>0</v>
      </c>
      <c r="I7" s="110">
        <v>0</v>
      </c>
      <c r="J7" s="110">
        <f t="shared" si="1"/>
        <v>0</v>
      </c>
      <c r="K7" s="142"/>
      <c r="L7" s="153"/>
      <c r="M7" s="321"/>
      <c r="N7" s="153"/>
    </row>
    <row r="8" spans="1:14" x14ac:dyDescent="0.3">
      <c r="A8" s="363" t="str">
        <f t="shared" ca="1" si="0"/>
        <v>00001418 EVOLUTION</v>
      </c>
      <c r="B8" s="363"/>
      <c r="C8" s="289"/>
      <c r="D8" s="121"/>
      <c r="E8" s="146"/>
      <c r="F8" s="147"/>
      <c r="G8" s="158"/>
      <c r="H8" s="156">
        <v>0</v>
      </c>
      <c r="I8" s="110">
        <v>0</v>
      </c>
      <c r="J8" s="110">
        <f t="shared" si="1"/>
        <v>0</v>
      </c>
      <c r="K8" s="142"/>
      <c r="L8" s="153"/>
      <c r="M8" s="322"/>
      <c r="N8" s="153"/>
    </row>
    <row r="9" spans="1:14" x14ac:dyDescent="0.3">
      <c r="A9" s="363" t="str">
        <f t="shared" ca="1" si="0"/>
        <v>00001418 EVOLUTION</v>
      </c>
      <c r="B9" s="363"/>
      <c r="C9" s="289"/>
      <c r="D9" s="121"/>
      <c r="E9" s="146"/>
      <c r="F9" s="147"/>
      <c r="G9" s="158"/>
      <c r="H9" s="128">
        <v>0</v>
      </c>
      <c r="I9" s="119">
        <v>0</v>
      </c>
      <c r="J9" s="119">
        <f t="shared" si="1"/>
        <v>0</v>
      </c>
      <c r="K9" s="142"/>
      <c r="L9" s="153"/>
      <c r="M9" s="322"/>
      <c r="N9" s="153"/>
    </row>
    <row r="10" spans="1:14" x14ac:dyDescent="0.3">
      <c r="A10" s="363" t="str">
        <f t="shared" ca="1" si="0"/>
        <v>00001418 EVOLUTION</v>
      </c>
      <c r="B10" s="363"/>
      <c r="C10" s="289"/>
      <c r="D10" s="121"/>
      <c r="E10" s="139"/>
      <c r="F10" s="122"/>
      <c r="G10" s="110"/>
      <c r="H10" s="128">
        <v>0</v>
      </c>
      <c r="I10" s="119">
        <v>0</v>
      </c>
      <c r="J10" s="119">
        <f t="shared" si="1"/>
        <v>0</v>
      </c>
      <c r="K10" s="142"/>
      <c r="L10" s="153"/>
      <c r="M10" s="321"/>
      <c r="N10" s="153"/>
    </row>
    <row r="11" spans="1:14" x14ac:dyDescent="0.3">
      <c r="A11" s="363" t="str">
        <f t="shared" ref="A11:A28" ca="1" si="2">RIGHT(CELL("nomfichier",A6),LEN(CELL("nomfichier",A6))-FIND("]",CELL("nomfichier",A6)))</f>
        <v>00001418 EVOLUTION</v>
      </c>
      <c r="B11" s="363"/>
      <c r="C11" s="289"/>
      <c r="D11" s="121"/>
      <c r="E11" s="122"/>
      <c r="F11" s="122"/>
      <c r="G11" s="110"/>
      <c r="H11" s="128">
        <v>0</v>
      </c>
      <c r="I11" s="119">
        <v>0</v>
      </c>
      <c r="J11" s="119">
        <f t="shared" si="1"/>
        <v>0</v>
      </c>
      <c r="K11" s="151"/>
      <c r="L11" s="153"/>
      <c r="M11" s="375"/>
      <c r="N11" s="153"/>
    </row>
    <row r="12" spans="1:14" x14ac:dyDescent="0.3">
      <c r="A12" s="363" t="str">
        <f t="shared" ca="1" si="2"/>
        <v>00001418 EVOLUTION</v>
      </c>
      <c r="B12" s="363"/>
      <c r="C12" s="289"/>
      <c r="D12" s="121"/>
      <c r="E12" s="146"/>
      <c r="F12" s="147"/>
      <c r="G12" s="158"/>
      <c r="H12" s="128">
        <v>0</v>
      </c>
      <c r="I12" s="119">
        <v>0</v>
      </c>
      <c r="J12" s="119">
        <f t="shared" si="1"/>
        <v>0</v>
      </c>
      <c r="K12" s="142"/>
      <c r="L12" s="153"/>
      <c r="M12" s="322"/>
      <c r="N12" s="153"/>
    </row>
    <row r="13" spans="1:14" x14ac:dyDescent="0.3">
      <c r="A13" s="363" t="str">
        <f t="shared" ca="1" si="2"/>
        <v>00001418 EVOLUTION</v>
      </c>
      <c r="B13" s="363"/>
      <c r="C13" s="289"/>
      <c r="D13" s="121"/>
      <c r="E13" s="146"/>
      <c r="F13" s="147"/>
      <c r="G13" s="158"/>
      <c r="H13" s="156">
        <v>0</v>
      </c>
      <c r="I13" s="110">
        <v>0</v>
      </c>
      <c r="J13" s="110">
        <f t="shared" si="1"/>
        <v>0</v>
      </c>
      <c r="K13" s="142"/>
      <c r="L13" s="135"/>
      <c r="M13" s="322"/>
      <c r="N13" s="135"/>
    </row>
    <row r="14" spans="1:14" x14ac:dyDescent="0.3">
      <c r="A14" s="363" t="str">
        <f t="shared" ca="1" si="2"/>
        <v>00001418 EVOLUTION</v>
      </c>
      <c r="B14" s="363"/>
      <c r="C14" s="289"/>
      <c r="D14" s="121"/>
      <c r="E14" s="146"/>
      <c r="F14" s="147"/>
      <c r="G14" s="158"/>
      <c r="H14" s="156">
        <v>0</v>
      </c>
      <c r="I14" s="110">
        <v>0</v>
      </c>
      <c r="J14" s="110">
        <f t="shared" si="1"/>
        <v>0</v>
      </c>
      <c r="K14" s="142"/>
      <c r="L14" s="135"/>
      <c r="M14" s="322"/>
      <c r="N14" s="135"/>
    </row>
    <row r="15" spans="1:14" x14ac:dyDescent="0.3">
      <c r="A15" s="363" t="str">
        <f t="shared" ca="1" si="2"/>
        <v>00001418 EVOLUTION</v>
      </c>
      <c r="B15" s="363"/>
      <c r="C15" s="289"/>
      <c r="D15" s="121"/>
      <c r="E15" s="146"/>
      <c r="F15" s="147"/>
      <c r="G15" s="158"/>
      <c r="H15" s="128">
        <v>0</v>
      </c>
      <c r="I15" s="119">
        <v>0</v>
      </c>
      <c r="J15" s="119">
        <f t="shared" si="1"/>
        <v>0</v>
      </c>
      <c r="K15" s="142"/>
      <c r="L15" s="135"/>
      <c r="M15" s="322"/>
      <c r="N15" s="135"/>
    </row>
    <row r="16" spans="1:14" x14ac:dyDescent="0.3">
      <c r="A16" s="363" t="str">
        <f t="shared" ca="1" si="2"/>
        <v>00001418 EVOLUTION</v>
      </c>
      <c r="B16" s="363"/>
      <c r="C16" s="289"/>
      <c r="D16" s="121"/>
      <c r="E16" s="146"/>
      <c r="F16" s="147"/>
      <c r="G16" s="158"/>
      <c r="H16" s="128">
        <v>0</v>
      </c>
      <c r="I16" s="119">
        <v>0</v>
      </c>
      <c r="J16" s="119">
        <f t="shared" si="1"/>
        <v>0</v>
      </c>
      <c r="K16" s="142"/>
      <c r="L16" s="135"/>
      <c r="M16" s="322"/>
      <c r="N16" s="135"/>
    </row>
    <row r="17" spans="1:14" x14ac:dyDescent="0.3">
      <c r="A17" s="364" t="str">
        <f t="shared" ca="1" si="2"/>
        <v>00001418 EVOLUTION</v>
      </c>
      <c r="B17" s="363"/>
      <c r="C17" s="364"/>
      <c r="D17" s="117"/>
      <c r="E17" s="118"/>
      <c r="F17" s="118"/>
      <c r="G17" s="118"/>
      <c r="H17" s="128">
        <v>0</v>
      </c>
      <c r="I17" s="119">
        <v>0</v>
      </c>
      <c r="J17" s="119">
        <f t="shared" si="1"/>
        <v>0</v>
      </c>
      <c r="K17" s="111"/>
      <c r="L17" s="135"/>
      <c r="M17" s="322"/>
      <c r="N17" s="135"/>
    </row>
    <row r="18" spans="1:14" x14ac:dyDescent="0.3">
      <c r="A18" s="364" t="str">
        <f t="shared" ca="1" si="2"/>
        <v>00001418 EVOLUTION</v>
      </c>
      <c r="B18" s="363"/>
      <c r="C18" s="364"/>
      <c r="D18" s="117"/>
      <c r="E18" s="118"/>
      <c r="F18" s="118"/>
      <c r="G18" s="115"/>
      <c r="H18" s="128">
        <v>0</v>
      </c>
      <c r="I18" s="119">
        <v>0</v>
      </c>
      <c r="J18" s="119">
        <f t="shared" si="1"/>
        <v>0</v>
      </c>
      <c r="K18" s="111"/>
      <c r="L18" s="153"/>
      <c r="M18" s="322"/>
      <c r="N18" s="153"/>
    </row>
    <row r="19" spans="1:14" x14ac:dyDescent="0.3">
      <c r="A19" s="363" t="str">
        <f t="shared" ca="1" si="2"/>
        <v>00001418 EVOLUTION</v>
      </c>
      <c r="B19" s="363"/>
      <c r="C19" s="289"/>
      <c r="D19" s="121"/>
      <c r="E19" s="146"/>
      <c r="F19" s="147"/>
      <c r="G19" s="148"/>
      <c r="H19" s="156">
        <v>0</v>
      </c>
      <c r="I19" s="110">
        <v>0</v>
      </c>
      <c r="J19" s="110">
        <f t="shared" si="1"/>
        <v>0</v>
      </c>
      <c r="K19" s="142"/>
      <c r="L19" s="153"/>
      <c r="M19" s="320"/>
      <c r="N19" s="153"/>
    </row>
    <row r="20" spans="1:14" x14ac:dyDescent="0.3">
      <c r="A20" s="363" t="str">
        <f t="shared" ca="1" si="2"/>
        <v>00001418 EVOLUTION</v>
      </c>
      <c r="B20" s="363"/>
      <c r="C20" s="289"/>
      <c r="D20" s="121"/>
      <c r="E20" s="146"/>
      <c r="F20" s="147"/>
      <c r="G20" s="148"/>
      <c r="H20" s="156">
        <v>0</v>
      </c>
      <c r="I20" s="110">
        <v>0</v>
      </c>
      <c r="J20" s="110">
        <f t="shared" si="1"/>
        <v>0</v>
      </c>
      <c r="K20" s="142"/>
      <c r="L20" s="153"/>
      <c r="M20" s="320"/>
      <c r="N20" s="153"/>
    </row>
    <row r="21" spans="1:14" x14ac:dyDescent="0.3">
      <c r="A21" s="298" t="str">
        <f t="shared" ca="1" si="2"/>
        <v>00001418 EVOLUTION</v>
      </c>
      <c r="B21" s="363"/>
      <c r="C21" s="288"/>
      <c r="D21" s="98"/>
      <c r="E21" s="160"/>
      <c r="F21" s="161"/>
      <c r="G21" s="162"/>
      <c r="H21" s="128">
        <v>0</v>
      </c>
      <c r="I21" s="119">
        <v>0</v>
      </c>
      <c r="J21" s="119">
        <f t="shared" si="1"/>
        <v>0</v>
      </c>
      <c r="K21" s="163"/>
      <c r="L21" s="164"/>
      <c r="M21" s="324"/>
      <c r="N21" s="164"/>
    </row>
    <row r="22" spans="1:14" x14ac:dyDescent="0.3">
      <c r="A22" s="298" t="str">
        <f t="shared" ca="1" si="2"/>
        <v>00001418 EVOLUTION</v>
      </c>
      <c r="B22" s="363"/>
      <c r="C22" s="288"/>
      <c r="D22" s="98"/>
      <c r="E22" s="160"/>
      <c r="F22" s="161"/>
      <c r="G22" s="162"/>
      <c r="H22" s="128">
        <v>0</v>
      </c>
      <c r="I22" s="119">
        <v>0</v>
      </c>
      <c r="J22" s="119">
        <f t="shared" si="1"/>
        <v>0</v>
      </c>
      <c r="K22" s="163"/>
      <c r="L22" s="164"/>
      <c r="M22" s="390"/>
      <c r="N22" s="164"/>
    </row>
    <row r="23" spans="1:14" x14ac:dyDescent="0.3">
      <c r="A23" s="298" t="str">
        <f t="shared" ca="1" si="2"/>
        <v>00001418 EVOLUTION</v>
      </c>
      <c r="B23" s="363"/>
      <c r="C23" s="288"/>
      <c r="D23" s="98"/>
      <c r="E23" s="160"/>
      <c r="F23" s="161"/>
      <c r="G23" s="162"/>
      <c r="H23" s="128">
        <v>0</v>
      </c>
      <c r="I23" s="119">
        <v>0</v>
      </c>
      <c r="J23" s="119">
        <f t="shared" si="1"/>
        <v>0</v>
      </c>
      <c r="K23" s="163"/>
      <c r="L23" s="164"/>
      <c r="M23" s="390"/>
      <c r="N23" s="164"/>
    </row>
    <row r="24" spans="1:14" x14ac:dyDescent="0.3">
      <c r="A24" s="298" t="str">
        <f t="shared" ca="1" si="2"/>
        <v>00001418 EVOLUTION</v>
      </c>
      <c r="B24" s="363"/>
      <c r="C24" s="288"/>
      <c r="D24" s="98"/>
      <c r="E24" s="160"/>
      <c r="F24" s="161"/>
      <c r="G24" s="162"/>
      <c r="H24" s="128">
        <v>0</v>
      </c>
      <c r="I24" s="119">
        <v>0</v>
      </c>
      <c r="J24" s="119">
        <f t="shared" si="1"/>
        <v>0</v>
      </c>
      <c r="K24" s="163"/>
      <c r="L24" s="164"/>
      <c r="M24" s="368"/>
      <c r="N24" s="164"/>
    </row>
    <row r="25" spans="1:14" x14ac:dyDescent="0.3">
      <c r="A25" s="298" t="str">
        <f t="shared" ca="1" si="2"/>
        <v>00001418 EVOLUTION</v>
      </c>
      <c r="B25" s="363"/>
      <c r="C25" s="288"/>
      <c r="D25" s="98"/>
      <c r="E25" s="160"/>
      <c r="F25" s="161"/>
      <c r="G25" s="162"/>
      <c r="H25" s="128">
        <v>0</v>
      </c>
      <c r="I25" s="119">
        <v>0</v>
      </c>
      <c r="J25" s="119">
        <f t="shared" si="1"/>
        <v>0</v>
      </c>
      <c r="K25" s="163"/>
      <c r="L25" s="164"/>
      <c r="M25" s="368"/>
      <c r="N25" s="164"/>
    </row>
    <row r="26" spans="1:14" x14ac:dyDescent="0.3">
      <c r="A26" s="298" t="str">
        <f t="shared" ca="1" si="2"/>
        <v>00001418 EVOLUTION</v>
      </c>
      <c r="B26" s="363"/>
      <c r="C26" s="288"/>
      <c r="D26" s="98"/>
      <c r="E26" s="160"/>
      <c r="F26" s="161"/>
      <c r="G26" s="162"/>
      <c r="H26" s="128">
        <v>0</v>
      </c>
      <c r="I26" s="119">
        <v>0</v>
      </c>
      <c r="J26" s="119">
        <f t="shared" si="1"/>
        <v>0</v>
      </c>
      <c r="K26" s="163"/>
      <c r="L26" s="164"/>
      <c r="M26" s="368"/>
      <c r="N26" s="164"/>
    </row>
    <row r="27" spans="1:14" x14ac:dyDescent="0.3">
      <c r="A27" s="298" t="str">
        <f t="shared" ca="1" si="2"/>
        <v>00001418 EVOLUTION</v>
      </c>
      <c r="B27" s="363"/>
      <c r="C27" s="288"/>
      <c r="D27" s="166"/>
      <c r="E27" s="160"/>
      <c r="F27" s="161"/>
      <c r="G27" s="162"/>
      <c r="H27" s="128">
        <v>0</v>
      </c>
      <c r="I27" s="119">
        <f>(H27*20)/100</f>
        <v>0</v>
      </c>
      <c r="J27" s="119">
        <f t="shared" si="1"/>
        <v>0</v>
      </c>
      <c r="K27" s="163"/>
      <c r="L27" s="167"/>
      <c r="M27" s="368"/>
      <c r="N27" s="406"/>
    </row>
    <row r="28" spans="1:14" x14ac:dyDescent="0.3">
      <c r="A28" s="301" t="str">
        <f t="shared" ca="1" si="2"/>
        <v>00001418 EVOLUTION</v>
      </c>
      <c r="B28" s="363"/>
      <c r="C28" s="369"/>
      <c r="D28" s="391"/>
      <c r="E28" s="327"/>
      <c r="F28" s="328"/>
      <c r="G28" s="329"/>
      <c r="H28" s="370">
        <v>0</v>
      </c>
      <c r="I28" s="330">
        <f>(H28*20)/100</f>
        <v>0</v>
      </c>
      <c r="J28" s="330">
        <f t="shared" si="1"/>
        <v>0</v>
      </c>
      <c r="K28" s="331"/>
      <c r="L28" s="345"/>
      <c r="M28" s="372"/>
      <c r="N28" s="345"/>
    </row>
  </sheetData>
  <mergeCells count="4">
    <mergeCell ref="A1:N1"/>
    <mergeCell ref="A3:G3"/>
    <mergeCell ref="A2:G2"/>
    <mergeCell ref="A4:G4"/>
  </mergeCells>
  <dataValidations count="1">
    <dataValidation type="list" allowBlank="1" showInputMessage="1" showErrorMessage="1" sqref="B6:B28">
      <formula1>Ana_Inra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N84"/>
  <sheetViews>
    <sheetView zoomScaleNormal="100" workbookViewId="0">
      <pane ySplit="4" topLeftCell="A5" activePane="bottomLeft" state="frozen"/>
      <selection pane="bottomLeft" activeCell="C6" sqref="C6:H6"/>
    </sheetView>
  </sheetViews>
  <sheetFormatPr baseColWidth="10" defaultRowHeight="16.5" x14ac:dyDescent="0.3"/>
  <cols>
    <col min="1" max="1" width="12.88671875" bestFit="1" customWidth="1"/>
    <col min="2" max="3" width="12" style="278" customWidth="1"/>
    <col min="4" max="4" width="9.109375" customWidth="1"/>
    <col min="5" max="5" width="18.33203125" customWidth="1"/>
    <col min="6" max="6" width="31.88671875" customWidth="1"/>
    <col min="7" max="7" width="8.77734375" customWidth="1"/>
    <col min="11" max="11" width="13.88671875" customWidth="1"/>
    <col min="13" max="13" width="11.5546875" style="278"/>
    <col min="14" max="14" width="18.77734375" customWidth="1"/>
  </cols>
  <sheetData>
    <row r="1" spans="1:14" ht="40.5" customHeight="1" x14ac:dyDescent="0.3">
      <c r="A1" s="954" t="s">
        <v>36</v>
      </c>
      <c r="B1" s="955"/>
      <c r="C1" s="955"/>
      <c r="D1" s="955"/>
      <c r="E1" s="955"/>
      <c r="F1" s="955"/>
      <c r="G1" s="955"/>
      <c r="H1" s="955"/>
      <c r="I1" s="955"/>
      <c r="J1" s="955"/>
      <c r="K1" s="955"/>
      <c r="L1" s="955"/>
      <c r="M1" s="955"/>
      <c r="N1" s="955"/>
    </row>
    <row r="2" spans="1:14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27"/>
    </row>
    <row r="3" spans="1:14" ht="17.25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29" t="s">
        <v>143</v>
      </c>
      <c r="B4" s="930"/>
      <c r="C4" s="930"/>
      <c r="D4" s="930"/>
      <c r="E4" s="930"/>
      <c r="F4" s="930"/>
      <c r="G4" s="931"/>
      <c r="H4" s="34">
        <f>SUM(H6:H234)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85" t="str">
        <f ca="1">RIGHT(CELL("nomfichier",A3),LEN(CELL("nomfichier",A3))-FIND("]",CELL("nomfichier",A3)))</f>
        <v>00001452 Welhbeef</v>
      </c>
      <c r="B6" s="363"/>
      <c r="C6" s="291"/>
      <c r="D6" s="138"/>
      <c r="E6" s="139"/>
      <c r="F6" s="140"/>
      <c r="G6" s="141"/>
      <c r="H6" s="179"/>
      <c r="I6" s="110">
        <v>0</v>
      </c>
      <c r="J6" s="110">
        <f t="shared" ref="J6:J40" si="0">H6+I6</f>
        <v>0</v>
      </c>
      <c r="K6" s="142"/>
      <c r="L6" s="135"/>
      <c r="M6" s="387"/>
      <c r="N6" s="135"/>
    </row>
    <row r="7" spans="1:14" x14ac:dyDescent="0.3">
      <c r="A7" s="363" t="str">
        <f ca="1">RIGHT(CELL("nomfichier",A4),LEN(CELL("nomfichier",A4))-FIND("]",CELL("nomfichier",A4)))</f>
        <v>00001452 Welhbeef</v>
      </c>
      <c r="B7" s="363"/>
      <c r="C7" s="289"/>
      <c r="D7" s="145"/>
      <c r="E7" s="146"/>
      <c r="F7" s="147"/>
      <c r="G7" s="148"/>
      <c r="H7" s="128">
        <v>0</v>
      </c>
      <c r="I7" s="110">
        <v>0</v>
      </c>
      <c r="J7" s="110">
        <f t="shared" si="0"/>
        <v>0</v>
      </c>
      <c r="K7" s="149"/>
      <c r="L7" s="135"/>
      <c r="M7" s="388"/>
      <c r="N7" s="135"/>
    </row>
    <row r="8" spans="1:14" x14ac:dyDescent="0.3">
      <c r="A8" s="363" t="str">
        <f ca="1">RIGHT(CELL("nomfichier",A5),LEN(CELL("nomfichier",A5))-FIND("]",CELL("nomfichier",A5)))</f>
        <v>00001452 Welhbeef</v>
      </c>
      <c r="B8" s="363"/>
      <c r="C8" s="289"/>
      <c r="D8" s="121"/>
      <c r="E8" s="122"/>
      <c r="F8" s="122"/>
      <c r="G8" s="110"/>
      <c r="H8" s="128">
        <v>0</v>
      </c>
      <c r="I8" s="119">
        <v>0</v>
      </c>
      <c r="J8" s="119">
        <f t="shared" si="0"/>
        <v>0</v>
      </c>
      <c r="K8" s="151"/>
      <c r="L8" s="135"/>
      <c r="M8" s="320"/>
      <c r="N8" s="135"/>
    </row>
    <row r="9" spans="1:14" x14ac:dyDescent="0.3">
      <c r="A9" s="363" t="str">
        <f t="shared" ref="A9:A14" ca="1" si="1">RIGHT(CELL("nomfichier",A6),LEN(CELL("nomfichier",A6))-FIND("]",CELL("nomfichier",A6)))</f>
        <v>00001452 Welhbeef</v>
      </c>
      <c r="B9" s="363"/>
      <c r="C9" s="291"/>
      <c r="D9" s="138"/>
      <c r="E9" s="139"/>
      <c r="F9" s="140"/>
      <c r="G9" s="141"/>
      <c r="H9" s="128">
        <v>0</v>
      </c>
      <c r="I9" s="119">
        <v>0</v>
      </c>
      <c r="J9" s="119">
        <f t="shared" si="0"/>
        <v>0</v>
      </c>
      <c r="K9" s="152"/>
      <c r="L9" s="135"/>
      <c r="M9" s="320"/>
      <c r="N9" s="135"/>
    </row>
    <row r="10" spans="1:14" x14ac:dyDescent="0.3">
      <c r="A10" s="363" t="str">
        <f t="shared" ca="1" si="1"/>
        <v>00001452 Welhbeef</v>
      </c>
      <c r="B10" s="363"/>
      <c r="C10" s="289"/>
      <c r="D10" s="121"/>
      <c r="E10" s="146"/>
      <c r="F10" s="147"/>
      <c r="G10" s="148"/>
      <c r="H10" s="128">
        <v>0</v>
      </c>
      <c r="I10" s="119">
        <v>0</v>
      </c>
      <c r="J10" s="119">
        <f t="shared" si="0"/>
        <v>0</v>
      </c>
      <c r="K10" s="116"/>
      <c r="L10" s="153"/>
      <c r="M10" s="389"/>
      <c r="N10" s="135"/>
    </row>
    <row r="11" spans="1:14" ht="26.25" customHeight="1" x14ac:dyDescent="0.3">
      <c r="A11" s="363" t="str">
        <f t="shared" ca="1" si="1"/>
        <v>00001452 Welhbeef</v>
      </c>
      <c r="B11" s="363"/>
      <c r="C11" s="291"/>
      <c r="D11" s="138"/>
      <c r="E11" s="139"/>
      <c r="F11" s="140"/>
      <c r="G11" s="141"/>
      <c r="H11" s="128">
        <v>0</v>
      </c>
      <c r="I11" s="119">
        <v>0</v>
      </c>
      <c r="J11" s="119">
        <f t="shared" si="0"/>
        <v>0</v>
      </c>
      <c r="K11" s="142"/>
      <c r="L11" s="153"/>
      <c r="M11" s="387"/>
      <c r="N11" s="135"/>
    </row>
    <row r="12" spans="1:14" x14ac:dyDescent="0.3">
      <c r="A12" s="363" t="str">
        <f t="shared" ca="1" si="1"/>
        <v>00001452 Welhbeef</v>
      </c>
      <c r="B12" s="363"/>
      <c r="C12" s="289"/>
      <c r="D12" s="121"/>
      <c r="E12" s="122"/>
      <c r="F12" s="122"/>
      <c r="G12" s="155"/>
      <c r="H12" s="156">
        <v>0</v>
      </c>
      <c r="I12" s="110">
        <v>0</v>
      </c>
      <c r="J12" s="110">
        <f t="shared" si="0"/>
        <v>0</v>
      </c>
      <c r="K12" s="142"/>
      <c r="L12" s="153"/>
      <c r="M12" s="321"/>
      <c r="N12" s="153"/>
    </row>
    <row r="13" spans="1:14" x14ac:dyDescent="0.3">
      <c r="A13" s="363" t="str">
        <f t="shared" ca="1" si="1"/>
        <v>00001452 Welhbeef</v>
      </c>
      <c r="B13" s="363"/>
      <c r="C13" s="289"/>
      <c r="D13" s="121"/>
      <c r="E13" s="146"/>
      <c r="F13" s="147"/>
      <c r="G13" s="158"/>
      <c r="H13" s="156">
        <v>0</v>
      </c>
      <c r="I13" s="110">
        <v>0</v>
      </c>
      <c r="J13" s="110">
        <f t="shared" si="0"/>
        <v>0</v>
      </c>
      <c r="K13" s="142"/>
      <c r="L13" s="153"/>
      <c r="M13" s="322"/>
      <c r="N13" s="153"/>
    </row>
    <row r="14" spans="1:14" x14ac:dyDescent="0.3">
      <c r="A14" s="363" t="str">
        <f t="shared" ca="1" si="1"/>
        <v>00001452 Welhbeef</v>
      </c>
      <c r="B14" s="363"/>
      <c r="C14" s="289"/>
      <c r="D14" s="121"/>
      <c r="E14" s="146"/>
      <c r="F14" s="147"/>
      <c r="G14" s="158"/>
      <c r="H14" s="128">
        <v>0</v>
      </c>
      <c r="I14" s="119">
        <v>0</v>
      </c>
      <c r="J14" s="119">
        <f t="shared" si="0"/>
        <v>0</v>
      </c>
      <c r="K14" s="142"/>
      <c r="L14" s="153"/>
      <c r="M14" s="322"/>
      <c r="N14" s="153"/>
    </row>
    <row r="15" spans="1:14" ht="18" customHeight="1" x14ac:dyDescent="0.3">
      <c r="A15" s="363" t="str">
        <f t="shared" ref="A15:A40" ca="1" si="2">RIGHT(CELL("nomfichier",A10),LEN(CELL("nomfichier",A10))-FIND("]",CELL("nomfichier",A10)))</f>
        <v>00001452 Welhbeef</v>
      </c>
      <c r="B15" s="363"/>
      <c r="C15" s="289"/>
      <c r="D15" s="121"/>
      <c r="E15" s="139"/>
      <c r="F15" s="122"/>
      <c r="G15" s="110"/>
      <c r="H15" s="128">
        <v>0</v>
      </c>
      <c r="I15" s="119">
        <v>0</v>
      </c>
      <c r="J15" s="119">
        <f t="shared" si="0"/>
        <v>0</v>
      </c>
      <c r="K15" s="142"/>
      <c r="L15" s="153"/>
      <c r="M15" s="321"/>
      <c r="N15" s="153"/>
    </row>
    <row r="16" spans="1:14" x14ac:dyDescent="0.3">
      <c r="A16" s="363" t="str">
        <f t="shared" ca="1" si="2"/>
        <v>00001452 Welhbeef</v>
      </c>
      <c r="B16" s="363"/>
      <c r="C16" s="289"/>
      <c r="D16" s="121"/>
      <c r="E16" s="122"/>
      <c r="F16" s="122"/>
      <c r="G16" s="110"/>
      <c r="H16" s="128">
        <v>0</v>
      </c>
      <c r="I16" s="119">
        <v>0</v>
      </c>
      <c r="J16" s="119">
        <f t="shared" si="0"/>
        <v>0</v>
      </c>
      <c r="K16" s="151"/>
      <c r="L16" s="153"/>
      <c r="M16" s="375"/>
      <c r="N16" s="153"/>
    </row>
    <row r="17" spans="1:14" x14ac:dyDescent="0.3">
      <c r="A17" s="363" t="str">
        <f t="shared" ca="1" si="2"/>
        <v>00001452 Welhbeef</v>
      </c>
      <c r="B17" s="363"/>
      <c r="C17" s="289"/>
      <c r="D17" s="121"/>
      <c r="E17" s="146"/>
      <c r="F17" s="147"/>
      <c r="G17" s="158"/>
      <c r="H17" s="128">
        <v>0</v>
      </c>
      <c r="I17" s="119">
        <v>0</v>
      </c>
      <c r="J17" s="119">
        <f t="shared" si="0"/>
        <v>0</v>
      </c>
      <c r="K17" s="142"/>
      <c r="L17" s="153"/>
      <c r="M17" s="322"/>
      <c r="N17" s="153"/>
    </row>
    <row r="18" spans="1:14" x14ac:dyDescent="0.3">
      <c r="A18" s="363" t="str">
        <f t="shared" ca="1" si="2"/>
        <v>00001452 Welhbeef</v>
      </c>
      <c r="B18" s="363"/>
      <c r="C18" s="289"/>
      <c r="D18" s="121"/>
      <c r="E18" s="146"/>
      <c r="F18" s="147"/>
      <c r="G18" s="158"/>
      <c r="H18" s="156">
        <v>0</v>
      </c>
      <c r="I18" s="110">
        <v>0</v>
      </c>
      <c r="J18" s="110">
        <f t="shared" si="0"/>
        <v>0</v>
      </c>
      <c r="K18" s="142"/>
      <c r="L18" s="135"/>
      <c r="M18" s="322"/>
      <c r="N18" s="135"/>
    </row>
    <row r="19" spans="1:14" ht="18" customHeight="1" x14ac:dyDescent="0.3">
      <c r="A19" s="363" t="str">
        <f t="shared" ca="1" si="2"/>
        <v>00001452 Welhbeef</v>
      </c>
      <c r="B19" s="363"/>
      <c r="C19" s="289"/>
      <c r="D19" s="121"/>
      <c r="E19" s="146"/>
      <c r="F19" s="147"/>
      <c r="G19" s="158"/>
      <c r="H19" s="156">
        <v>0</v>
      </c>
      <c r="I19" s="110">
        <v>0</v>
      </c>
      <c r="J19" s="110">
        <f t="shared" si="0"/>
        <v>0</v>
      </c>
      <c r="K19" s="142"/>
      <c r="L19" s="135"/>
      <c r="M19" s="322"/>
      <c r="N19" s="135"/>
    </row>
    <row r="20" spans="1:14" ht="19.5" customHeight="1" x14ac:dyDescent="0.3">
      <c r="A20" s="363" t="str">
        <f t="shared" ca="1" si="2"/>
        <v>00001452 Welhbeef</v>
      </c>
      <c r="B20" s="363"/>
      <c r="C20" s="289"/>
      <c r="D20" s="121"/>
      <c r="E20" s="146"/>
      <c r="F20" s="147"/>
      <c r="G20" s="158"/>
      <c r="H20" s="128">
        <v>0</v>
      </c>
      <c r="I20" s="119">
        <v>0</v>
      </c>
      <c r="J20" s="119">
        <f t="shared" si="0"/>
        <v>0</v>
      </c>
      <c r="K20" s="142"/>
      <c r="L20" s="135"/>
      <c r="M20" s="322"/>
      <c r="N20" s="135"/>
    </row>
    <row r="21" spans="1:14" ht="19.5" customHeight="1" x14ac:dyDescent="0.3">
      <c r="A21" s="363" t="str">
        <f t="shared" ca="1" si="2"/>
        <v>00001452 Welhbeef</v>
      </c>
      <c r="B21" s="363"/>
      <c r="C21" s="289"/>
      <c r="D21" s="121"/>
      <c r="E21" s="146"/>
      <c r="F21" s="147"/>
      <c r="G21" s="158"/>
      <c r="H21" s="128">
        <v>0</v>
      </c>
      <c r="I21" s="119">
        <v>0</v>
      </c>
      <c r="J21" s="119">
        <f t="shared" si="0"/>
        <v>0</v>
      </c>
      <c r="K21" s="142"/>
      <c r="L21" s="135"/>
      <c r="M21" s="322"/>
      <c r="N21" s="135"/>
    </row>
    <row r="22" spans="1:14" x14ac:dyDescent="0.3">
      <c r="A22" s="364" t="str">
        <f t="shared" ca="1" si="2"/>
        <v>00001452 Welhbeef</v>
      </c>
      <c r="B22" s="363"/>
      <c r="C22" s="364"/>
      <c r="D22" s="117"/>
      <c r="E22" s="118"/>
      <c r="F22" s="118"/>
      <c r="G22" s="118"/>
      <c r="H22" s="128">
        <v>0</v>
      </c>
      <c r="I22" s="119">
        <v>0</v>
      </c>
      <c r="J22" s="119">
        <f t="shared" si="0"/>
        <v>0</v>
      </c>
      <c r="K22" s="111"/>
      <c r="L22" s="135"/>
      <c r="M22" s="322"/>
      <c r="N22" s="135"/>
    </row>
    <row r="23" spans="1:14" x14ac:dyDescent="0.3">
      <c r="A23" s="364" t="str">
        <f t="shared" ca="1" si="2"/>
        <v>00001452 Welhbeef</v>
      </c>
      <c r="B23" s="363"/>
      <c r="C23" s="364"/>
      <c r="D23" s="117"/>
      <c r="E23" s="118"/>
      <c r="F23" s="118"/>
      <c r="G23" s="115"/>
      <c r="H23" s="128">
        <v>0</v>
      </c>
      <c r="I23" s="119">
        <v>0</v>
      </c>
      <c r="J23" s="119">
        <f t="shared" si="0"/>
        <v>0</v>
      </c>
      <c r="K23" s="111"/>
      <c r="L23" s="153"/>
      <c r="M23" s="322"/>
      <c r="N23" s="153"/>
    </row>
    <row r="24" spans="1:14" x14ac:dyDescent="0.3">
      <c r="A24" s="363" t="str">
        <f t="shared" ca="1" si="2"/>
        <v>00001452 Welhbeef</v>
      </c>
      <c r="B24" s="363"/>
      <c r="C24" s="289"/>
      <c r="D24" s="121"/>
      <c r="E24" s="146"/>
      <c r="F24" s="147"/>
      <c r="G24" s="148"/>
      <c r="H24" s="156">
        <v>0</v>
      </c>
      <c r="I24" s="110">
        <v>0</v>
      </c>
      <c r="J24" s="110">
        <f t="shared" si="0"/>
        <v>0</v>
      </c>
      <c r="K24" s="142"/>
      <c r="L24" s="153"/>
      <c r="M24" s="320"/>
      <c r="N24" s="153"/>
    </row>
    <row r="25" spans="1:14" x14ac:dyDescent="0.3">
      <c r="A25" s="363" t="str">
        <f t="shared" ca="1" si="2"/>
        <v>00001452 Welhbeef</v>
      </c>
      <c r="B25" s="363"/>
      <c r="C25" s="289"/>
      <c r="D25" s="121"/>
      <c r="E25" s="146"/>
      <c r="F25" s="147"/>
      <c r="G25" s="148"/>
      <c r="H25" s="156">
        <v>0</v>
      </c>
      <c r="I25" s="110">
        <v>0</v>
      </c>
      <c r="J25" s="110">
        <f t="shared" si="0"/>
        <v>0</v>
      </c>
      <c r="K25" s="142"/>
      <c r="L25" s="153"/>
      <c r="M25" s="320"/>
      <c r="N25" s="153"/>
    </row>
    <row r="26" spans="1:14" x14ac:dyDescent="0.3">
      <c r="A26" s="298" t="str">
        <f t="shared" ca="1" si="2"/>
        <v>00001452 Welhbeef</v>
      </c>
      <c r="B26" s="363"/>
      <c r="C26" s="288"/>
      <c r="D26" s="98"/>
      <c r="E26" s="160"/>
      <c r="F26" s="161"/>
      <c r="G26" s="162"/>
      <c r="H26" s="128">
        <v>0</v>
      </c>
      <c r="I26" s="119">
        <v>0</v>
      </c>
      <c r="J26" s="119">
        <f t="shared" si="0"/>
        <v>0</v>
      </c>
      <c r="K26" s="163"/>
      <c r="L26" s="164"/>
      <c r="M26" s="324"/>
      <c r="N26" s="164"/>
    </row>
    <row r="27" spans="1:14" x14ac:dyDescent="0.3">
      <c r="A27" s="298" t="str">
        <f t="shared" ca="1" si="2"/>
        <v>00001452 Welhbeef</v>
      </c>
      <c r="B27" s="363"/>
      <c r="C27" s="288"/>
      <c r="D27" s="98"/>
      <c r="E27" s="160"/>
      <c r="F27" s="161"/>
      <c r="G27" s="162"/>
      <c r="H27" s="128">
        <v>0</v>
      </c>
      <c r="I27" s="119">
        <v>0</v>
      </c>
      <c r="J27" s="119">
        <f t="shared" si="0"/>
        <v>0</v>
      </c>
      <c r="K27" s="163"/>
      <c r="L27" s="164"/>
      <c r="M27" s="390"/>
      <c r="N27" s="164"/>
    </row>
    <row r="28" spans="1:14" x14ac:dyDescent="0.3">
      <c r="A28" s="298" t="str">
        <f t="shared" ca="1" si="2"/>
        <v>00001452 Welhbeef</v>
      </c>
      <c r="B28" s="363"/>
      <c r="C28" s="288"/>
      <c r="D28" s="98"/>
      <c r="E28" s="160"/>
      <c r="F28" s="161"/>
      <c r="G28" s="162"/>
      <c r="H28" s="128">
        <v>0</v>
      </c>
      <c r="I28" s="119">
        <v>0</v>
      </c>
      <c r="J28" s="119">
        <f t="shared" si="0"/>
        <v>0</v>
      </c>
      <c r="K28" s="163"/>
      <c r="L28" s="164"/>
      <c r="M28" s="390"/>
      <c r="N28" s="164"/>
    </row>
    <row r="29" spans="1:14" x14ac:dyDescent="0.3">
      <c r="A29" s="298" t="str">
        <f t="shared" ca="1" si="2"/>
        <v>00001452 Welhbeef</v>
      </c>
      <c r="B29" s="363"/>
      <c r="C29" s="288"/>
      <c r="D29" s="98"/>
      <c r="E29" s="160"/>
      <c r="F29" s="161"/>
      <c r="G29" s="162"/>
      <c r="H29" s="128">
        <v>0</v>
      </c>
      <c r="I29" s="119">
        <v>0</v>
      </c>
      <c r="J29" s="119">
        <f t="shared" si="0"/>
        <v>0</v>
      </c>
      <c r="K29" s="163"/>
      <c r="L29" s="164"/>
      <c r="M29" s="368"/>
      <c r="N29" s="164"/>
    </row>
    <row r="30" spans="1:14" x14ac:dyDescent="0.3">
      <c r="A30" s="298" t="str">
        <f t="shared" ca="1" si="2"/>
        <v>00001452 Welhbeef</v>
      </c>
      <c r="B30" s="363"/>
      <c r="C30" s="288"/>
      <c r="D30" s="98"/>
      <c r="E30" s="160"/>
      <c r="F30" s="161"/>
      <c r="G30" s="162"/>
      <c r="H30" s="128">
        <v>0</v>
      </c>
      <c r="I30" s="119">
        <v>0</v>
      </c>
      <c r="J30" s="119">
        <f t="shared" si="0"/>
        <v>0</v>
      </c>
      <c r="K30" s="163"/>
      <c r="L30" s="164"/>
      <c r="M30" s="368"/>
      <c r="N30" s="164"/>
    </row>
    <row r="31" spans="1:14" x14ac:dyDescent="0.3">
      <c r="A31" s="298" t="str">
        <f t="shared" ca="1" si="2"/>
        <v>00001452 Welhbeef</v>
      </c>
      <c r="B31" s="363"/>
      <c r="C31" s="288"/>
      <c r="D31" s="98"/>
      <c r="E31" s="160"/>
      <c r="F31" s="161"/>
      <c r="G31" s="162"/>
      <c r="H31" s="128">
        <v>0</v>
      </c>
      <c r="I31" s="119">
        <v>0</v>
      </c>
      <c r="J31" s="119">
        <f t="shared" si="0"/>
        <v>0</v>
      </c>
      <c r="K31" s="163"/>
      <c r="L31" s="164"/>
      <c r="M31" s="368"/>
      <c r="N31" s="164"/>
    </row>
    <row r="32" spans="1:14" x14ac:dyDescent="0.3">
      <c r="A32" s="298" t="str">
        <f t="shared" ca="1" si="2"/>
        <v>00001452 Welhbeef</v>
      </c>
      <c r="B32" s="363"/>
      <c r="C32" s="288"/>
      <c r="D32" s="166"/>
      <c r="E32" s="160"/>
      <c r="F32" s="161"/>
      <c r="G32" s="162"/>
      <c r="H32" s="128">
        <v>0</v>
      </c>
      <c r="I32" s="119">
        <f>(H32*20)/100</f>
        <v>0</v>
      </c>
      <c r="J32" s="119">
        <f t="shared" si="0"/>
        <v>0</v>
      </c>
      <c r="K32" s="163"/>
      <c r="L32" s="167"/>
      <c r="M32" s="368"/>
      <c r="N32" s="406"/>
    </row>
    <row r="33" spans="1:14" x14ac:dyDescent="0.3">
      <c r="A33" s="298" t="str">
        <f t="shared" ca="1" si="2"/>
        <v>00001452 Welhbeef</v>
      </c>
      <c r="B33" s="363"/>
      <c r="C33" s="288"/>
      <c r="D33" s="166"/>
      <c r="E33" s="160"/>
      <c r="F33" s="161"/>
      <c r="G33" s="162"/>
      <c r="H33" s="128">
        <v>0</v>
      </c>
      <c r="I33" s="119">
        <f>(H33*20)/100</f>
        <v>0</v>
      </c>
      <c r="J33" s="119">
        <f t="shared" si="0"/>
        <v>0</v>
      </c>
      <c r="K33" s="163"/>
      <c r="L33" s="164"/>
      <c r="M33" s="368"/>
      <c r="N33" s="164"/>
    </row>
    <row r="34" spans="1:14" x14ac:dyDescent="0.3">
      <c r="A34" s="298" t="str">
        <f t="shared" ca="1" si="2"/>
        <v>00001452 Welhbeef</v>
      </c>
      <c r="B34" s="363"/>
      <c r="C34" s="288"/>
      <c r="D34" s="166"/>
      <c r="E34" s="160"/>
      <c r="F34" s="161"/>
      <c r="G34" s="162"/>
      <c r="H34" s="128">
        <v>0</v>
      </c>
      <c r="I34" s="119">
        <f>(H34*20)/100</f>
        <v>0</v>
      </c>
      <c r="J34" s="119">
        <f t="shared" si="0"/>
        <v>0</v>
      </c>
      <c r="K34" s="163"/>
      <c r="L34" s="164"/>
      <c r="M34" s="368"/>
      <c r="N34" s="164"/>
    </row>
    <row r="35" spans="1:14" x14ac:dyDescent="0.3">
      <c r="A35" s="298" t="str">
        <f t="shared" ca="1" si="2"/>
        <v>00001452 Welhbeef</v>
      </c>
      <c r="B35" s="363"/>
      <c r="C35" s="288"/>
      <c r="D35" s="98"/>
      <c r="E35" s="99"/>
      <c r="F35" s="99"/>
      <c r="G35" s="100"/>
      <c r="H35" s="128">
        <v>0</v>
      </c>
      <c r="I35" s="119">
        <f>(H35*19.6)/100</f>
        <v>0</v>
      </c>
      <c r="J35" s="119">
        <f t="shared" si="0"/>
        <v>0</v>
      </c>
      <c r="K35" s="163"/>
      <c r="L35" s="167"/>
      <c r="M35" s="405"/>
      <c r="N35" s="406"/>
    </row>
    <row r="36" spans="1:14" x14ac:dyDescent="0.3">
      <c r="A36" s="298" t="str">
        <f t="shared" ca="1" si="2"/>
        <v>00001452 Welhbeef</v>
      </c>
      <c r="B36" s="363"/>
      <c r="C36" s="288"/>
      <c r="D36" s="98"/>
      <c r="E36" s="99"/>
      <c r="F36" s="99"/>
      <c r="G36" s="100"/>
      <c r="H36" s="128">
        <v>0</v>
      </c>
      <c r="I36" s="119">
        <f>(H36*20)/100</f>
        <v>0</v>
      </c>
      <c r="J36" s="119">
        <f t="shared" si="0"/>
        <v>0</v>
      </c>
      <c r="K36" s="101"/>
      <c r="L36" s="167"/>
      <c r="M36" s="405"/>
      <c r="N36" s="406"/>
    </row>
    <row r="37" spans="1:14" x14ac:dyDescent="0.3">
      <c r="A37" s="298" t="str">
        <f t="shared" ca="1" si="2"/>
        <v>00001452 Welhbeef</v>
      </c>
      <c r="B37" s="363"/>
      <c r="C37" s="288"/>
      <c r="D37" s="98"/>
      <c r="E37" s="99"/>
      <c r="F37" s="99"/>
      <c r="G37" s="100"/>
      <c r="H37" s="128">
        <v>0</v>
      </c>
      <c r="I37" s="119">
        <v>0</v>
      </c>
      <c r="J37" s="119">
        <f t="shared" si="0"/>
        <v>0</v>
      </c>
      <c r="K37" s="101"/>
      <c r="L37" s="164"/>
      <c r="M37" s="390"/>
      <c r="N37" s="164"/>
    </row>
    <row r="38" spans="1:14" x14ac:dyDescent="0.3">
      <c r="A38" s="298" t="str">
        <f t="shared" ca="1" si="2"/>
        <v>00001452 Welhbeef</v>
      </c>
      <c r="B38" s="363"/>
      <c r="C38" s="288"/>
      <c r="D38" s="98"/>
      <c r="E38" s="99"/>
      <c r="F38" s="99"/>
      <c r="G38" s="100"/>
      <c r="H38" s="128">
        <v>0</v>
      </c>
      <c r="I38" s="119">
        <f>(H38*20)/100</f>
        <v>0</v>
      </c>
      <c r="J38" s="119">
        <f t="shared" si="0"/>
        <v>0</v>
      </c>
      <c r="K38" s="101"/>
      <c r="L38" s="164"/>
      <c r="M38" s="368"/>
      <c r="N38" s="164"/>
    </row>
    <row r="39" spans="1:14" x14ac:dyDescent="0.3">
      <c r="A39" s="407" t="str">
        <f t="shared" ca="1" si="2"/>
        <v>00001452 Welhbeef</v>
      </c>
      <c r="B39" s="363"/>
      <c r="C39" s="407"/>
      <c r="D39" s="98"/>
      <c r="E39" s="99"/>
      <c r="F39" s="99"/>
      <c r="G39" s="100"/>
      <c r="H39" s="169"/>
      <c r="I39" s="119">
        <f>(H39*20)/100</f>
        <v>0</v>
      </c>
      <c r="J39" s="119">
        <f t="shared" si="0"/>
        <v>0</v>
      </c>
      <c r="K39" s="101"/>
      <c r="L39" s="167"/>
      <c r="M39" s="368"/>
      <c r="N39" s="406"/>
    </row>
    <row r="40" spans="1:14" x14ac:dyDescent="0.3">
      <c r="A40" s="408" t="str">
        <f t="shared" ca="1" si="2"/>
        <v>00001452 Welhbeef</v>
      </c>
      <c r="B40" s="363"/>
      <c r="C40" s="408"/>
      <c r="D40" s="326"/>
      <c r="E40" s="245"/>
      <c r="F40" s="245"/>
      <c r="G40" s="335"/>
      <c r="H40" s="336"/>
      <c r="I40" s="330">
        <f>(H40*20)/100</f>
        <v>0</v>
      </c>
      <c r="J40" s="330">
        <f t="shared" si="0"/>
        <v>0</v>
      </c>
      <c r="K40" s="337"/>
      <c r="L40" s="386"/>
      <c r="M40" s="372"/>
      <c r="N40" s="409"/>
    </row>
    <row r="41" spans="1:14" x14ac:dyDescent="0.3">
      <c r="A41" s="93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</row>
    <row r="42" spans="1:14" x14ac:dyDescent="0.3">
      <c r="A42" s="93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</row>
    <row r="43" spans="1:14" x14ac:dyDescent="0.3">
      <c r="A43" s="93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</row>
    <row r="44" spans="1:14" x14ac:dyDescent="0.3">
      <c r="A44" s="9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</row>
    <row r="45" spans="1:14" x14ac:dyDescent="0.3">
      <c r="A45" s="93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</row>
    <row r="46" spans="1:14" x14ac:dyDescent="0.3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</row>
    <row r="47" spans="1:14" x14ac:dyDescent="0.3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</row>
    <row r="48" spans="1:14" x14ac:dyDescent="0.3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</row>
    <row r="49" spans="1:14" x14ac:dyDescent="0.3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</row>
    <row r="50" spans="1:14" x14ac:dyDescent="0.3">
      <c r="A50" s="93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</row>
    <row r="51" spans="1:14" x14ac:dyDescent="0.3">
      <c r="A51" s="93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</row>
    <row r="52" spans="1:14" x14ac:dyDescent="0.3">
      <c r="A52" s="93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</row>
    <row r="53" spans="1:14" x14ac:dyDescent="0.3">
      <c r="A53" s="93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</row>
    <row r="54" spans="1:14" x14ac:dyDescent="0.3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</row>
    <row r="55" spans="1:14" x14ac:dyDescent="0.3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</row>
    <row r="56" spans="1:14" x14ac:dyDescent="0.3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</row>
    <row r="57" spans="1:14" x14ac:dyDescent="0.3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</row>
    <row r="58" spans="1:14" x14ac:dyDescent="0.3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</row>
    <row r="59" spans="1:14" x14ac:dyDescent="0.3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</row>
    <row r="60" spans="1:14" x14ac:dyDescent="0.3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</row>
    <row r="61" spans="1:14" x14ac:dyDescent="0.3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</row>
    <row r="62" spans="1:14" x14ac:dyDescent="0.3">
      <c r="A62" s="93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</row>
    <row r="63" spans="1:14" x14ac:dyDescent="0.3">
      <c r="A63" s="93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</row>
    <row r="64" spans="1:14" x14ac:dyDescent="0.3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</row>
    <row r="65" spans="1:14" x14ac:dyDescent="0.3">
      <c r="A65" s="93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</row>
    <row r="66" spans="1:14" x14ac:dyDescent="0.3">
      <c r="A66" s="93"/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</row>
    <row r="67" spans="1:14" x14ac:dyDescent="0.3">
      <c r="A67" s="93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</row>
    <row r="68" spans="1:14" x14ac:dyDescent="0.3">
      <c r="A68" s="93"/>
      <c r="B68" s="93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</row>
    <row r="69" spans="1:14" x14ac:dyDescent="0.3">
      <c r="A69" s="93"/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</row>
    <row r="70" spans="1:14" x14ac:dyDescent="0.3">
      <c r="A70" s="93"/>
      <c r="B70" s="93"/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</row>
    <row r="71" spans="1:14" x14ac:dyDescent="0.3">
      <c r="A71" s="93"/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</row>
    <row r="72" spans="1:14" x14ac:dyDescent="0.3">
      <c r="A72" s="93"/>
      <c r="B72" s="93"/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</row>
    <row r="73" spans="1:14" x14ac:dyDescent="0.3">
      <c r="A73" s="93"/>
      <c r="B73" s="93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</row>
    <row r="74" spans="1:14" x14ac:dyDescent="0.3">
      <c r="A74" s="93"/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</row>
    <row r="84" spans="9:9" x14ac:dyDescent="0.3">
      <c r="I84" s="46" t="s">
        <v>40</v>
      </c>
    </row>
  </sheetData>
  <mergeCells count="4">
    <mergeCell ref="A1:N1"/>
    <mergeCell ref="A3:G3"/>
    <mergeCell ref="A4:G4"/>
    <mergeCell ref="A2:G2"/>
  </mergeCells>
  <dataValidations count="1">
    <dataValidation type="list" allowBlank="1" showInputMessage="1" showErrorMessage="1" sqref="B6:B40">
      <formula1>Ana_Inra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N24"/>
  <sheetViews>
    <sheetView zoomScaleNormal="100" workbookViewId="0">
      <selection activeCell="H9" sqref="H9"/>
    </sheetView>
  </sheetViews>
  <sheetFormatPr baseColWidth="10" defaultRowHeight="16.5" x14ac:dyDescent="0.3"/>
  <cols>
    <col min="1" max="1" width="14.5546875" bestFit="1" customWidth="1"/>
    <col min="2" max="2" width="8.21875" style="278" customWidth="1"/>
    <col min="3" max="3" width="11.5546875" style="278"/>
    <col min="5" max="5" width="19.109375" customWidth="1"/>
    <col min="6" max="6" width="38" customWidth="1"/>
    <col min="7" max="7" width="16.21875" customWidth="1"/>
    <col min="13" max="13" width="11.5546875" style="278"/>
    <col min="14" max="14" width="12.44140625" customWidth="1"/>
  </cols>
  <sheetData>
    <row r="1" spans="1:14" ht="26.25" customHeight="1" x14ac:dyDescent="0.3">
      <c r="A1" s="954" t="s">
        <v>42</v>
      </c>
      <c r="B1" s="955"/>
      <c r="C1" s="955"/>
      <c r="D1" s="955"/>
      <c r="E1" s="955"/>
      <c r="F1" s="955"/>
      <c r="G1" s="955"/>
      <c r="H1" s="955"/>
      <c r="I1" s="955"/>
      <c r="J1" s="955"/>
      <c r="K1" s="955"/>
      <c r="L1" s="955"/>
      <c r="M1" s="955"/>
      <c r="N1" s="955"/>
    </row>
    <row r="2" spans="1:14" s="278" customFormat="1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87" t="s">
        <v>39</v>
      </c>
    </row>
    <row r="3" spans="1:14" ht="18" x14ac:dyDescent="0.35">
      <c r="A3" s="951" t="s">
        <v>144</v>
      </c>
      <c r="B3" s="952"/>
      <c r="C3" s="952"/>
      <c r="D3" s="952"/>
      <c r="E3" s="952"/>
      <c r="F3" s="952"/>
      <c r="G3" s="953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29" t="s">
        <v>143</v>
      </c>
      <c r="B4" s="930"/>
      <c r="C4" s="930"/>
      <c r="D4" s="930"/>
      <c r="E4" s="930"/>
      <c r="F4" s="930"/>
      <c r="G4" s="931"/>
      <c r="H4" s="34">
        <f>SUM(H6:H224)</f>
        <v>0</v>
      </c>
      <c r="I4" s="33"/>
      <c r="J4" s="33"/>
      <c r="K4" s="29"/>
      <c r="L4" s="6"/>
      <c r="M4" s="6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63" t="str">
        <f t="shared" ref="A6:A12" ca="1" si="0">RIGHT(CELL("nomfichier",A1),LEN(CELL("nomfichier",A1))-FIND("]",CELL("nomfichier",A1)))</f>
        <v>00001614 ECOANTIBIO</v>
      </c>
      <c r="B6" s="363"/>
      <c r="C6" s="289"/>
      <c r="D6" s="121"/>
      <c r="E6" s="146"/>
      <c r="F6" s="147"/>
      <c r="G6" s="158"/>
      <c r="H6" s="156"/>
      <c r="I6" s="119">
        <f t="shared" ref="I6:I22" si="1">H6*0.2</f>
        <v>0</v>
      </c>
      <c r="J6" s="110">
        <f t="shared" ref="J6:J22" si="2">H6+I6</f>
        <v>0</v>
      </c>
      <c r="K6" s="142"/>
      <c r="L6" s="153"/>
      <c r="M6" s="322"/>
      <c r="N6" s="153"/>
    </row>
    <row r="7" spans="1:14" x14ac:dyDescent="0.3">
      <c r="A7" s="363" t="str">
        <f t="shared" ca="1" si="0"/>
        <v>00001614 ECOANTIBIO</v>
      </c>
      <c r="B7" s="363"/>
      <c r="C7" s="289"/>
      <c r="D7" s="121"/>
      <c r="E7" s="146"/>
      <c r="F7" s="147"/>
      <c r="G7" s="158"/>
      <c r="H7" s="128"/>
      <c r="I7" s="119">
        <f t="shared" si="1"/>
        <v>0</v>
      </c>
      <c r="J7" s="119">
        <f t="shared" si="2"/>
        <v>0</v>
      </c>
      <c r="K7" s="142"/>
      <c r="L7" s="153"/>
      <c r="M7" s="322"/>
      <c r="N7" s="153"/>
    </row>
    <row r="8" spans="1:14" x14ac:dyDescent="0.3">
      <c r="A8" s="363" t="str">
        <f t="shared" ca="1" si="0"/>
        <v>00001614 ECOANTIBIO</v>
      </c>
      <c r="B8" s="363"/>
      <c r="C8" s="289"/>
      <c r="D8" s="121"/>
      <c r="E8" s="146"/>
      <c r="F8" s="147"/>
      <c r="G8" s="158"/>
      <c r="H8" s="156"/>
      <c r="I8" s="119">
        <f t="shared" si="1"/>
        <v>0</v>
      </c>
      <c r="J8" s="110">
        <f t="shared" si="2"/>
        <v>0</v>
      </c>
      <c r="K8" s="142"/>
      <c r="L8" s="135"/>
      <c r="M8" s="322"/>
      <c r="N8" s="135"/>
    </row>
    <row r="9" spans="1:14" x14ac:dyDescent="0.3">
      <c r="A9" s="363" t="str">
        <f t="shared" ca="1" si="0"/>
        <v>00001614 ECOANTIBIO</v>
      </c>
      <c r="B9" s="363"/>
      <c r="C9" s="289"/>
      <c r="D9" s="121"/>
      <c r="E9" s="146"/>
      <c r="F9" s="147"/>
      <c r="G9" s="158"/>
      <c r="H9" s="128">
        <v>0</v>
      </c>
      <c r="I9" s="119">
        <f t="shared" si="1"/>
        <v>0</v>
      </c>
      <c r="J9" s="119">
        <f t="shared" si="2"/>
        <v>0</v>
      </c>
      <c r="K9" s="142"/>
      <c r="L9" s="135"/>
      <c r="M9" s="322"/>
      <c r="N9" s="135"/>
    </row>
    <row r="10" spans="1:14" x14ac:dyDescent="0.3">
      <c r="A10" s="363" t="str">
        <f t="shared" ca="1" si="0"/>
        <v>00001614 ECOANTIBIO</v>
      </c>
      <c r="B10" s="363"/>
      <c r="C10" s="289"/>
      <c r="D10" s="121"/>
      <c r="E10" s="146"/>
      <c r="F10" s="147"/>
      <c r="G10" s="158"/>
      <c r="H10" s="128">
        <v>0</v>
      </c>
      <c r="I10" s="119">
        <f t="shared" si="1"/>
        <v>0</v>
      </c>
      <c r="J10" s="119">
        <f t="shared" si="2"/>
        <v>0</v>
      </c>
      <c r="K10" s="142"/>
      <c r="L10" s="135"/>
      <c r="M10" s="322"/>
      <c r="N10" s="135"/>
    </row>
    <row r="11" spans="1:14" x14ac:dyDescent="0.3">
      <c r="A11" s="363" t="str">
        <f t="shared" ca="1" si="0"/>
        <v>00001614 ECOANTIBIO</v>
      </c>
      <c r="B11" s="363"/>
      <c r="C11" s="364"/>
      <c r="D11" s="117"/>
      <c r="E11" s="118"/>
      <c r="F11" s="118"/>
      <c r="G11" s="118"/>
      <c r="H11" s="128">
        <v>0</v>
      </c>
      <c r="I11" s="119">
        <f t="shared" si="1"/>
        <v>0</v>
      </c>
      <c r="J11" s="119">
        <f t="shared" si="2"/>
        <v>0</v>
      </c>
      <c r="K11" s="111"/>
      <c r="L11" s="135"/>
      <c r="M11" s="322"/>
      <c r="N11" s="135"/>
    </row>
    <row r="12" spans="1:14" x14ac:dyDescent="0.3">
      <c r="A12" s="363" t="str">
        <f t="shared" ca="1" si="0"/>
        <v>00001614 ECOANTIBIO</v>
      </c>
      <c r="B12" s="363"/>
      <c r="C12" s="364"/>
      <c r="D12" s="117"/>
      <c r="E12" s="118"/>
      <c r="F12" s="118"/>
      <c r="G12" s="115"/>
      <c r="H12" s="128">
        <v>0</v>
      </c>
      <c r="I12" s="119">
        <f t="shared" si="1"/>
        <v>0</v>
      </c>
      <c r="J12" s="119">
        <f t="shared" si="2"/>
        <v>0</v>
      </c>
      <c r="K12" s="111"/>
      <c r="L12" s="153"/>
      <c r="M12" s="322"/>
      <c r="N12" s="153"/>
    </row>
    <row r="13" spans="1:14" x14ac:dyDescent="0.3">
      <c r="A13" s="363" t="str">
        <f t="shared" ref="A13:A22" ca="1" si="3">RIGHT(CELL("nomfichier",A8),LEN(CELL("nomfichier",A8))-FIND("]",CELL("nomfichier",A8)))</f>
        <v>00001614 ECOANTIBIO</v>
      </c>
      <c r="B13" s="363"/>
      <c r="C13" s="289"/>
      <c r="D13" s="121"/>
      <c r="E13" s="146"/>
      <c r="F13" s="147"/>
      <c r="G13" s="148"/>
      <c r="H13" s="156">
        <v>0</v>
      </c>
      <c r="I13" s="119">
        <f t="shared" si="1"/>
        <v>0</v>
      </c>
      <c r="J13" s="110">
        <f t="shared" si="2"/>
        <v>0</v>
      </c>
      <c r="K13" s="142"/>
      <c r="L13" s="153"/>
      <c r="M13" s="320"/>
      <c r="N13" s="153"/>
    </row>
    <row r="14" spans="1:14" x14ac:dyDescent="0.3">
      <c r="A14" s="363" t="str">
        <f t="shared" ca="1" si="3"/>
        <v>00001614 ECOANTIBIO</v>
      </c>
      <c r="B14" s="363"/>
      <c r="C14" s="289"/>
      <c r="D14" s="121"/>
      <c r="E14" s="146"/>
      <c r="F14" s="147"/>
      <c r="G14" s="148"/>
      <c r="H14" s="156">
        <v>0</v>
      </c>
      <c r="I14" s="119">
        <f t="shared" si="1"/>
        <v>0</v>
      </c>
      <c r="J14" s="110">
        <f t="shared" si="2"/>
        <v>0</v>
      </c>
      <c r="K14" s="142"/>
      <c r="L14" s="153"/>
      <c r="M14" s="320"/>
      <c r="N14" s="153"/>
    </row>
    <row r="15" spans="1:14" x14ac:dyDescent="0.3">
      <c r="A15" s="298" t="str">
        <f t="shared" ca="1" si="3"/>
        <v>00001614 ECOANTIBIO</v>
      </c>
      <c r="B15" s="363"/>
      <c r="C15" s="288"/>
      <c r="D15" s="98"/>
      <c r="E15" s="160"/>
      <c r="F15" s="161"/>
      <c r="G15" s="162"/>
      <c r="H15" s="128">
        <v>0</v>
      </c>
      <c r="I15" s="119">
        <f t="shared" si="1"/>
        <v>0</v>
      </c>
      <c r="J15" s="119">
        <f t="shared" si="2"/>
        <v>0</v>
      </c>
      <c r="K15" s="163"/>
      <c r="L15" s="164"/>
      <c r="M15" s="324"/>
      <c r="N15" s="164"/>
    </row>
    <row r="16" spans="1:14" x14ac:dyDescent="0.3">
      <c r="A16" s="298" t="str">
        <f t="shared" ca="1" si="3"/>
        <v>00001614 ECOANTIBIO</v>
      </c>
      <c r="B16" s="363"/>
      <c r="C16" s="288"/>
      <c r="D16" s="98"/>
      <c r="E16" s="160"/>
      <c r="F16" s="161"/>
      <c r="G16" s="162"/>
      <c r="H16" s="128">
        <v>0</v>
      </c>
      <c r="I16" s="119">
        <f t="shared" si="1"/>
        <v>0</v>
      </c>
      <c r="J16" s="119">
        <f t="shared" si="2"/>
        <v>0</v>
      </c>
      <c r="K16" s="163"/>
      <c r="L16" s="164"/>
      <c r="M16" s="390"/>
      <c r="N16" s="164"/>
    </row>
    <row r="17" spans="1:14" x14ac:dyDescent="0.3">
      <c r="A17" s="298" t="str">
        <f t="shared" ca="1" si="3"/>
        <v>00001614 ECOANTIBIO</v>
      </c>
      <c r="B17" s="363"/>
      <c r="C17" s="288"/>
      <c r="D17" s="98"/>
      <c r="E17" s="160"/>
      <c r="F17" s="161"/>
      <c r="G17" s="162"/>
      <c r="H17" s="128">
        <v>0</v>
      </c>
      <c r="I17" s="119">
        <f t="shared" si="1"/>
        <v>0</v>
      </c>
      <c r="J17" s="119">
        <f t="shared" si="2"/>
        <v>0</v>
      </c>
      <c r="K17" s="163"/>
      <c r="L17" s="164"/>
      <c r="M17" s="390"/>
      <c r="N17" s="164"/>
    </row>
    <row r="18" spans="1:14" x14ac:dyDescent="0.3">
      <c r="A18" s="298" t="str">
        <f t="shared" ca="1" si="3"/>
        <v>00001614 ECOANTIBIO</v>
      </c>
      <c r="B18" s="363"/>
      <c r="C18" s="288"/>
      <c r="D18" s="98"/>
      <c r="E18" s="160"/>
      <c r="F18" s="161"/>
      <c r="G18" s="162"/>
      <c r="H18" s="128">
        <v>0</v>
      </c>
      <c r="I18" s="119">
        <f t="shared" si="1"/>
        <v>0</v>
      </c>
      <c r="J18" s="119">
        <f t="shared" si="2"/>
        <v>0</v>
      </c>
      <c r="K18" s="163"/>
      <c r="L18" s="164"/>
      <c r="M18" s="368"/>
      <c r="N18" s="164"/>
    </row>
    <row r="19" spans="1:14" x14ac:dyDescent="0.3">
      <c r="A19" s="298" t="str">
        <f t="shared" ca="1" si="3"/>
        <v>00001614 ECOANTIBIO</v>
      </c>
      <c r="B19" s="363"/>
      <c r="C19" s="288"/>
      <c r="D19" s="98"/>
      <c r="E19" s="160"/>
      <c r="F19" s="161"/>
      <c r="G19" s="162"/>
      <c r="H19" s="128">
        <v>0</v>
      </c>
      <c r="I19" s="119">
        <f t="shared" si="1"/>
        <v>0</v>
      </c>
      <c r="J19" s="119">
        <f t="shared" si="2"/>
        <v>0</v>
      </c>
      <c r="K19" s="163"/>
      <c r="L19" s="164"/>
      <c r="M19" s="368"/>
      <c r="N19" s="164"/>
    </row>
    <row r="20" spans="1:14" x14ac:dyDescent="0.3">
      <c r="A20" s="298" t="str">
        <f t="shared" ca="1" si="3"/>
        <v>00001614 ECOANTIBIO</v>
      </c>
      <c r="B20" s="363"/>
      <c r="C20" s="288"/>
      <c r="D20" s="98"/>
      <c r="E20" s="160"/>
      <c r="F20" s="161"/>
      <c r="G20" s="162"/>
      <c r="H20" s="128">
        <v>0</v>
      </c>
      <c r="I20" s="119">
        <f t="shared" si="1"/>
        <v>0</v>
      </c>
      <c r="J20" s="119">
        <f t="shared" si="2"/>
        <v>0</v>
      </c>
      <c r="K20" s="163"/>
      <c r="L20" s="164"/>
      <c r="M20" s="368"/>
      <c r="N20" s="164"/>
    </row>
    <row r="21" spans="1:14" x14ac:dyDescent="0.3">
      <c r="A21" s="298" t="str">
        <f t="shared" ca="1" si="3"/>
        <v>00001614 ECOANTIBIO</v>
      </c>
      <c r="B21" s="363"/>
      <c r="C21" s="288"/>
      <c r="D21" s="166"/>
      <c r="E21" s="160"/>
      <c r="F21" s="161"/>
      <c r="G21" s="162"/>
      <c r="H21" s="128">
        <v>0</v>
      </c>
      <c r="I21" s="119">
        <f t="shared" si="1"/>
        <v>0</v>
      </c>
      <c r="J21" s="119">
        <f t="shared" si="2"/>
        <v>0</v>
      </c>
      <c r="K21" s="163"/>
      <c r="L21" s="167"/>
      <c r="M21" s="368"/>
      <c r="N21" s="406"/>
    </row>
    <row r="22" spans="1:14" x14ac:dyDescent="0.3">
      <c r="A22" s="301" t="str">
        <f t="shared" ca="1" si="3"/>
        <v>00001614 ECOANTIBIO</v>
      </c>
      <c r="B22" s="363"/>
      <c r="C22" s="369"/>
      <c r="D22" s="391"/>
      <c r="E22" s="327"/>
      <c r="F22" s="328"/>
      <c r="G22" s="329"/>
      <c r="H22" s="370">
        <v>0</v>
      </c>
      <c r="I22" s="330">
        <f t="shared" si="1"/>
        <v>0</v>
      </c>
      <c r="J22" s="330">
        <f t="shared" si="2"/>
        <v>0</v>
      </c>
      <c r="K22" s="331"/>
      <c r="L22" s="345"/>
      <c r="M22" s="372"/>
      <c r="N22" s="345"/>
    </row>
    <row r="23" spans="1:14" x14ac:dyDescent="0.3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</row>
    <row r="24" spans="1:14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</row>
  </sheetData>
  <mergeCells count="4">
    <mergeCell ref="A1:N1"/>
    <mergeCell ref="A3:G3"/>
    <mergeCell ref="A4:G4"/>
    <mergeCell ref="A2:G2"/>
  </mergeCells>
  <conditionalFormatting sqref="L1:L1048576">
    <cfRule type="notContainsBlanks" dxfId="93" priority="1">
      <formula>LEN(TRIM(L1))&gt;0</formula>
    </cfRule>
  </conditionalFormatting>
  <dataValidations count="1">
    <dataValidation type="list" allowBlank="1" showInputMessage="1" showErrorMessage="1" sqref="B6:B22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1"/>
  <sheetViews>
    <sheetView workbookViewId="0">
      <selection sqref="A1:N1"/>
    </sheetView>
  </sheetViews>
  <sheetFormatPr baseColWidth="10" defaultRowHeight="16.5" x14ac:dyDescent="0.3"/>
  <cols>
    <col min="3" max="3" width="7.88671875" customWidth="1"/>
    <col min="4" max="4" width="8.44140625" customWidth="1"/>
    <col min="5" max="5" width="19.44140625" customWidth="1"/>
    <col min="6" max="6" width="38.6640625" customWidth="1"/>
  </cols>
  <sheetData>
    <row r="1" spans="1:14" ht="19.5" x14ac:dyDescent="0.4">
      <c r="A1" s="927"/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</row>
    <row r="2" spans="1:14" ht="19.5" x14ac:dyDescent="0.4">
      <c r="A2" s="932" t="s">
        <v>6</v>
      </c>
      <c r="B2" s="933"/>
      <c r="C2" s="933"/>
      <c r="D2" s="933"/>
      <c r="E2" s="933"/>
      <c r="F2" s="933"/>
      <c r="G2" s="934"/>
      <c r="H2" s="39" t="e">
        <f>H3-H4</f>
        <v>#REF!</v>
      </c>
      <c r="I2" s="33"/>
      <c r="J2" s="33"/>
      <c r="K2" s="6"/>
      <c r="L2" s="38"/>
      <c r="M2" s="38"/>
      <c r="N2" s="27"/>
    </row>
    <row r="3" spans="1:14" ht="17.25" x14ac:dyDescent="0.35">
      <c r="A3" s="929" t="s">
        <v>144</v>
      </c>
      <c r="B3" s="930"/>
      <c r="C3" s="930"/>
      <c r="D3" s="930"/>
      <c r="E3" s="930"/>
      <c r="F3" s="930"/>
      <c r="G3" s="931"/>
      <c r="H3" s="34" t="e">
        <f>#REF!</f>
        <v>#REF!</v>
      </c>
      <c r="I3" s="33"/>
      <c r="J3" s="33"/>
      <c r="K3" s="27"/>
      <c r="L3" s="27"/>
      <c r="M3" s="27"/>
      <c r="N3" s="27"/>
    </row>
    <row r="4" spans="1:14" ht="17.25" x14ac:dyDescent="0.35">
      <c r="A4" s="929" t="s">
        <v>143</v>
      </c>
      <c r="B4" s="930"/>
      <c r="C4" s="930"/>
      <c r="D4" s="930"/>
      <c r="E4" s="930"/>
      <c r="F4" s="930"/>
      <c r="G4" s="931"/>
      <c r="H4" s="34">
        <f>SUM(H6:H235)</f>
        <v>0</v>
      </c>
      <c r="I4" s="33"/>
      <c r="J4" s="33"/>
      <c r="K4" s="29"/>
      <c r="L4" s="6"/>
      <c r="M4" s="6"/>
      <c r="N4" s="27"/>
    </row>
    <row r="5" spans="1:14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68" t="s">
        <v>2</v>
      </c>
      <c r="M5" s="615" t="s">
        <v>3</v>
      </c>
      <c r="N5" s="616" t="s">
        <v>1</v>
      </c>
    </row>
    <row r="6" spans="1:14" x14ac:dyDescent="0.3">
      <c r="A6" s="85" t="str">
        <f ca="1">RIGHT(CELL("nomfichier",A3),LEN(CELL("nomfichier",A3))-FIND("]",CELL("nomfichier",A3)))</f>
        <v>00002140 Live Stock</v>
      </c>
      <c r="B6" s="363"/>
      <c r="C6" s="89"/>
      <c r="D6" s="89"/>
      <c r="E6" s="89"/>
      <c r="F6" s="89"/>
      <c r="G6" s="89"/>
      <c r="H6" s="89"/>
      <c r="I6" s="91">
        <f t="shared" ref="I6:I16" si="0">H6*0.2</f>
        <v>0</v>
      </c>
      <c r="J6" s="91">
        <f t="shared" ref="J6:J16" si="1">H6+I6</f>
        <v>0</v>
      </c>
      <c r="K6" s="125"/>
      <c r="L6" s="89"/>
      <c r="M6" s="89"/>
      <c r="N6" s="89"/>
    </row>
    <row r="7" spans="1:14" x14ac:dyDescent="0.3">
      <c r="A7" s="85" t="str">
        <f ca="1">RIGHT(CELL("nomfichier",A4),LEN(CELL("nomfichier",A4))-FIND("]",CELL("nomfichier",A4)))</f>
        <v>00002140 Live Stock</v>
      </c>
      <c r="B7" s="363"/>
      <c r="C7" s="89"/>
      <c r="D7" s="89"/>
      <c r="E7" s="89"/>
      <c r="F7" s="89"/>
      <c r="G7" s="89"/>
      <c r="H7" s="89"/>
      <c r="I7" s="91">
        <f t="shared" si="0"/>
        <v>0</v>
      </c>
      <c r="J7" s="91">
        <f t="shared" si="1"/>
        <v>0</v>
      </c>
      <c r="K7" s="125"/>
      <c r="L7" s="89"/>
      <c r="M7" s="89"/>
      <c r="N7" s="89"/>
    </row>
    <row r="8" spans="1:14" x14ac:dyDescent="0.3">
      <c r="A8" s="85" t="str">
        <f ca="1">RIGHT(CELL("nomfichier",A5),LEN(CELL("nomfichier",A5))-FIND("]",CELL("nomfichier",A5)))</f>
        <v>00002140 Live Stock</v>
      </c>
      <c r="B8" s="363"/>
      <c r="C8" s="89"/>
      <c r="D8" s="89"/>
      <c r="E8" s="89"/>
      <c r="F8" s="89"/>
      <c r="G8" s="89"/>
      <c r="H8" s="89"/>
      <c r="I8" s="91">
        <f t="shared" si="0"/>
        <v>0</v>
      </c>
      <c r="J8" s="91">
        <f t="shared" si="1"/>
        <v>0</v>
      </c>
      <c r="K8" s="125"/>
      <c r="L8" s="89"/>
      <c r="M8" s="89"/>
      <c r="N8" s="89"/>
    </row>
    <row r="9" spans="1:14" x14ac:dyDescent="0.3">
      <c r="A9" s="85" t="e">
        <f ca="1">RIGHT(CELL("nomfichier",#REF!),LEN(CELL("nomfichier",#REF!))-FIND("]",CELL("nomfichier",#REF!)))</f>
        <v>#REF!</v>
      </c>
      <c r="B9" s="363"/>
      <c r="C9" s="89"/>
      <c r="D9" s="89"/>
      <c r="E9" s="89"/>
      <c r="F9" s="89"/>
      <c r="G9" s="89"/>
      <c r="H9" s="89"/>
      <c r="I9" s="91">
        <f t="shared" si="0"/>
        <v>0</v>
      </c>
      <c r="J9" s="91">
        <f t="shared" si="1"/>
        <v>0</v>
      </c>
      <c r="K9" s="125"/>
      <c r="L9" s="89"/>
      <c r="M9" s="89"/>
      <c r="N9" s="89"/>
    </row>
    <row r="10" spans="1:14" x14ac:dyDescent="0.3">
      <c r="A10" s="85" t="e">
        <f ca="1">RIGHT(CELL("nomfichier",#REF!),LEN(CELL("nomfichier",#REF!))-FIND("]",CELL("nomfichier",#REF!)))</f>
        <v>#REF!</v>
      </c>
      <c r="B10" s="363"/>
      <c r="C10" s="89"/>
      <c r="D10" s="89"/>
      <c r="E10" s="89"/>
      <c r="F10" s="89"/>
      <c r="G10" s="89"/>
      <c r="H10" s="89"/>
      <c r="I10" s="91">
        <f t="shared" si="0"/>
        <v>0</v>
      </c>
      <c r="J10" s="91">
        <f t="shared" si="1"/>
        <v>0</v>
      </c>
      <c r="K10" s="125"/>
      <c r="L10" s="89"/>
      <c r="M10" s="89"/>
      <c r="N10" s="89"/>
    </row>
    <row r="11" spans="1:14" x14ac:dyDescent="0.3">
      <c r="A11" s="85" t="str">
        <f t="shared" ref="A11:A30" ca="1" si="2">RIGHT(CELL("nomfichier",A6),LEN(CELL("nomfichier",A6))-FIND("]",CELL("nomfichier",A6)))</f>
        <v>00002140 Live Stock</v>
      </c>
      <c r="B11" s="363"/>
      <c r="C11" s="89"/>
      <c r="D11" s="89"/>
      <c r="E11" s="89"/>
      <c r="F11" s="89"/>
      <c r="G11" s="89"/>
      <c r="H11" s="89"/>
      <c r="I11" s="91">
        <f t="shared" si="0"/>
        <v>0</v>
      </c>
      <c r="J11" s="91">
        <f t="shared" si="1"/>
        <v>0</v>
      </c>
      <c r="K11" s="125"/>
      <c r="L11" s="89"/>
      <c r="M11" s="89"/>
      <c r="N11" s="89"/>
    </row>
    <row r="12" spans="1:14" x14ac:dyDescent="0.3">
      <c r="A12" s="85" t="str">
        <f t="shared" ca="1" si="2"/>
        <v>00002140 Live Stock</v>
      </c>
      <c r="B12" s="363"/>
      <c r="C12" s="89"/>
      <c r="D12" s="89"/>
      <c r="E12" s="89"/>
      <c r="F12" s="89"/>
      <c r="G12" s="89"/>
      <c r="H12" s="89"/>
      <c r="I12" s="91">
        <f t="shared" si="0"/>
        <v>0</v>
      </c>
      <c r="J12" s="91">
        <f t="shared" si="1"/>
        <v>0</v>
      </c>
      <c r="K12" s="125"/>
      <c r="L12" s="89"/>
      <c r="M12" s="89"/>
      <c r="N12" s="89"/>
    </row>
    <row r="13" spans="1:14" x14ac:dyDescent="0.3">
      <c r="A13" s="85" t="str">
        <f t="shared" ca="1" si="2"/>
        <v>00002140 Live Stock</v>
      </c>
      <c r="B13" s="363"/>
      <c r="C13" s="89"/>
      <c r="D13" s="89"/>
      <c r="E13" s="89"/>
      <c r="F13" s="89"/>
      <c r="G13" s="89"/>
      <c r="H13" s="89"/>
      <c r="I13" s="91">
        <f t="shared" si="0"/>
        <v>0</v>
      </c>
      <c r="J13" s="91">
        <f t="shared" si="1"/>
        <v>0</v>
      </c>
      <c r="K13" s="125"/>
      <c r="L13" s="89"/>
      <c r="M13" s="89"/>
      <c r="N13" s="89"/>
    </row>
    <row r="14" spans="1:14" x14ac:dyDescent="0.3">
      <c r="A14" s="85" t="str">
        <f t="shared" ca="1" si="2"/>
        <v>00002140 Live Stock</v>
      </c>
      <c r="B14" s="363"/>
      <c r="C14" s="89"/>
      <c r="D14" s="89"/>
      <c r="E14" s="89"/>
      <c r="F14" s="89"/>
      <c r="G14" s="89"/>
      <c r="H14" s="89"/>
      <c r="I14" s="91">
        <f t="shared" si="0"/>
        <v>0</v>
      </c>
      <c r="J14" s="91">
        <f t="shared" si="1"/>
        <v>0</v>
      </c>
      <c r="K14" s="125"/>
      <c r="L14" s="89"/>
      <c r="M14" s="89"/>
      <c r="N14" s="89"/>
    </row>
    <row r="15" spans="1:14" x14ac:dyDescent="0.3">
      <c r="A15" s="85" t="str">
        <f t="shared" ca="1" si="2"/>
        <v>00002140 Live Stock</v>
      </c>
      <c r="B15" s="363"/>
      <c r="C15" s="89"/>
      <c r="D15" s="89"/>
      <c r="E15" s="89"/>
      <c r="F15" s="89"/>
      <c r="G15" s="89"/>
      <c r="H15" s="89"/>
      <c r="I15" s="91">
        <f t="shared" si="0"/>
        <v>0</v>
      </c>
      <c r="J15" s="91">
        <f t="shared" si="1"/>
        <v>0</v>
      </c>
      <c r="K15" s="125"/>
      <c r="L15" s="89"/>
      <c r="M15" s="89"/>
      <c r="N15" s="89"/>
    </row>
    <row r="16" spans="1:14" x14ac:dyDescent="0.3">
      <c r="A16" s="85" t="str">
        <f t="shared" ca="1" si="2"/>
        <v>00002140 Live Stock</v>
      </c>
      <c r="B16" s="363"/>
      <c r="C16" s="89"/>
      <c r="D16" s="89"/>
      <c r="E16" s="89"/>
      <c r="F16" s="89"/>
      <c r="G16" s="89"/>
      <c r="H16" s="89"/>
      <c r="I16" s="91">
        <f t="shared" si="0"/>
        <v>0</v>
      </c>
      <c r="J16" s="91">
        <f t="shared" si="1"/>
        <v>0</v>
      </c>
      <c r="K16" s="125"/>
      <c r="L16" s="89"/>
      <c r="M16" s="89"/>
      <c r="N16" s="89"/>
    </row>
    <row r="17" spans="1:14" x14ac:dyDescent="0.3">
      <c r="A17" s="85" t="str">
        <f t="shared" ca="1" si="2"/>
        <v>00002140 Live Stock</v>
      </c>
      <c r="B17" s="363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1:14" x14ac:dyDescent="0.3">
      <c r="A18" s="85" t="str">
        <f t="shared" ca="1" si="2"/>
        <v>00002140 Live Stock</v>
      </c>
      <c r="B18" s="363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</row>
    <row r="19" spans="1:14" x14ac:dyDescent="0.3">
      <c r="A19" s="85" t="str">
        <f t="shared" ca="1" si="2"/>
        <v>00002140 Live Stock</v>
      </c>
      <c r="B19" s="363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</row>
    <row r="20" spans="1:14" x14ac:dyDescent="0.3">
      <c r="A20" s="85" t="str">
        <f t="shared" ca="1" si="2"/>
        <v>00002140 Live Stock</v>
      </c>
      <c r="B20" s="363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1:14" x14ac:dyDescent="0.3">
      <c r="A21" s="85" t="str">
        <f t="shared" ca="1" si="2"/>
        <v>00002140 Live Stock</v>
      </c>
      <c r="B21" s="363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</row>
    <row r="22" spans="1:14" x14ac:dyDescent="0.3">
      <c r="A22" s="85" t="str">
        <f t="shared" ca="1" si="2"/>
        <v>00002140 Live Stock</v>
      </c>
      <c r="B22" s="363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</row>
    <row r="23" spans="1:14" x14ac:dyDescent="0.3">
      <c r="A23" s="85" t="str">
        <f t="shared" ca="1" si="2"/>
        <v>00002140 Live Stock</v>
      </c>
      <c r="B23" s="363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1:14" x14ac:dyDescent="0.3">
      <c r="A24" s="85" t="str">
        <f t="shared" ca="1" si="2"/>
        <v>00002140 Live Stock</v>
      </c>
      <c r="B24" s="363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</row>
    <row r="25" spans="1:14" x14ac:dyDescent="0.3">
      <c r="A25" s="85" t="str">
        <f t="shared" ca="1" si="2"/>
        <v>00002140 Live Stock</v>
      </c>
      <c r="B25" s="363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</row>
    <row r="26" spans="1:14" x14ac:dyDescent="0.3">
      <c r="A26" s="85" t="str">
        <f t="shared" ca="1" si="2"/>
        <v>00002140 Live Stock</v>
      </c>
      <c r="B26" s="363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</row>
    <row r="27" spans="1:14" x14ac:dyDescent="0.3">
      <c r="A27" s="85" t="str">
        <f t="shared" ca="1" si="2"/>
        <v>00002140 Live Stock</v>
      </c>
      <c r="B27" s="363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</row>
    <row r="28" spans="1:14" x14ac:dyDescent="0.3">
      <c r="A28" s="85" t="str">
        <f t="shared" ca="1" si="2"/>
        <v>00002140 Live Stock</v>
      </c>
      <c r="B28" s="363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</row>
    <row r="29" spans="1:14" x14ac:dyDescent="0.3">
      <c r="A29" s="85" t="str">
        <f t="shared" ca="1" si="2"/>
        <v>00002140 Live Stock</v>
      </c>
      <c r="B29" s="363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</row>
    <row r="30" spans="1:14" x14ac:dyDescent="0.3">
      <c r="A30" s="85" t="str">
        <f t="shared" ca="1" si="2"/>
        <v>00002140 Live Stock</v>
      </c>
      <c r="B30" s="363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</row>
    <row r="31" spans="1:14" x14ac:dyDescent="0.3">
      <c r="C31" s="614"/>
      <c r="D31" s="614"/>
      <c r="E31" s="614"/>
      <c r="F31" s="614"/>
      <c r="G31" s="614"/>
      <c r="H31" s="614"/>
      <c r="I31" s="614"/>
      <c r="J31" s="614"/>
      <c r="K31" s="614"/>
      <c r="L31" s="614"/>
      <c r="M31" s="614"/>
      <c r="N31" s="614"/>
    </row>
  </sheetData>
  <autoFilter ref="A5:N5"/>
  <mergeCells count="4">
    <mergeCell ref="A1:N1"/>
    <mergeCell ref="A2:G2"/>
    <mergeCell ref="A3:G3"/>
    <mergeCell ref="A4:G4"/>
  </mergeCells>
  <conditionalFormatting sqref="L6:L30">
    <cfRule type="notContainsBlanks" dxfId="76" priority="1">
      <formula>LEN(TRIM(L6))&gt;0</formula>
    </cfRule>
  </conditionalFormatting>
  <dataValidations count="1">
    <dataValidation type="list" allowBlank="1" showInputMessage="1" showErrorMessage="1" sqref="B6:B30">
      <formula1>Ana_Inra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N46"/>
  <sheetViews>
    <sheetView zoomScaleNormal="100" workbookViewId="0">
      <selection activeCell="C6" sqref="C6:H7"/>
    </sheetView>
  </sheetViews>
  <sheetFormatPr baseColWidth="10" defaultRowHeight="16.5" x14ac:dyDescent="0.3"/>
  <cols>
    <col min="1" max="1" width="11.109375" customWidth="1"/>
    <col min="2" max="3" width="11.109375" style="278" customWidth="1"/>
    <col min="4" max="4" width="7.5546875" customWidth="1"/>
    <col min="5" max="5" width="21.109375" customWidth="1"/>
    <col min="6" max="6" width="34.33203125" customWidth="1"/>
    <col min="7" max="7" width="8.33203125" customWidth="1"/>
    <col min="13" max="13" width="11.5546875" style="278"/>
    <col min="14" max="14" width="12.44140625" customWidth="1"/>
  </cols>
  <sheetData>
    <row r="1" spans="1:14" ht="48.75" customHeight="1" x14ac:dyDescent="0.3">
      <c r="A1" s="954" t="str">
        <f ca="1">RIGHT(CELL("nomfichier",A1),LEN(CELL("nomfichier",A1))-FIND("]",CELL("nomfichier",A1)))</f>
        <v>23000868</v>
      </c>
      <c r="B1" s="955"/>
      <c r="C1" s="955"/>
      <c r="D1" s="955"/>
      <c r="E1" s="955"/>
      <c r="F1" s="955"/>
      <c r="G1" s="955"/>
      <c r="H1" s="955"/>
      <c r="I1" s="955"/>
      <c r="J1" s="955"/>
      <c r="K1" s="955"/>
      <c r="L1" s="955"/>
      <c r="M1" s="955"/>
      <c r="N1" s="955"/>
    </row>
    <row r="2" spans="1:14" ht="18" customHeight="1" x14ac:dyDescent="0.35">
      <c r="A2" s="929" t="s">
        <v>144</v>
      </c>
      <c r="B2" s="930"/>
      <c r="C2" s="930"/>
      <c r="D2" s="930"/>
      <c r="E2" s="930"/>
      <c r="F2" s="930"/>
      <c r="G2" s="931"/>
      <c r="H2" s="34" t="e">
        <f>#REF!</f>
        <v>#REF!</v>
      </c>
      <c r="I2" s="33"/>
      <c r="J2" s="33"/>
      <c r="K2" s="27"/>
      <c r="L2" s="27"/>
      <c r="M2" s="27"/>
      <c r="N2" s="27"/>
    </row>
    <row r="3" spans="1:14" ht="17.25" x14ac:dyDescent="0.35">
      <c r="A3" s="935" t="s">
        <v>13</v>
      </c>
      <c r="B3" s="936"/>
      <c r="C3" s="936"/>
      <c r="D3" s="936"/>
      <c r="E3" s="936"/>
      <c r="F3" s="936"/>
      <c r="G3" s="937"/>
      <c r="H3" s="34">
        <f>SUM(H6:H308)</f>
        <v>0</v>
      </c>
      <c r="I3" s="33"/>
      <c r="J3" s="33"/>
      <c r="K3" s="29"/>
      <c r="L3" s="6"/>
      <c r="M3" s="6"/>
      <c r="N3" s="27"/>
    </row>
    <row r="4" spans="1:14" ht="19.5" x14ac:dyDescent="0.4">
      <c r="A4" s="932" t="s">
        <v>6</v>
      </c>
      <c r="B4" s="933"/>
      <c r="C4" s="933"/>
      <c r="D4" s="933"/>
      <c r="E4" s="933"/>
      <c r="F4" s="933"/>
      <c r="G4" s="934"/>
      <c r="H4" s="39" t="e">
        <f>H2-H3</f>
        <v>#REF!</v>
      </c>
      <c r="I4" s="33"/>
      <c r="J4" s="33"/>
      <c r="K4" s="6"/>
      <c r="L4" s="38"/>
      <c r="M4" s="38"/>
      <c r="N4" s="27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402" t="str">
        <f ca="1">RIGHT(CELL("nomfichier",A1),LEN(CELL("nomfichier",A1))-FIND("]",CELL("nomfichier",A1)))</f>
        <v>23000868</v>
      </c>
      <c r="B6" s="363"/>
      <c r="C6" s="287"/>
      <c r="D6" s="98"/>
      <c r="E6" s="99"/>
      <c r="F6" s="99"/>
      <c r="G6" s="100"/>
      <c r="H6" s="286"/>
      <c r="I6" s="119">
        <v>0</v>
      </c>
      <c r="J6" s="119">
        <f>H6+I6</f>
        <v>0</v>
      </c>
      <c r="K6" s="116"/>
      <c r="L6" s="112"/>
      <c r="M6" s="368"/>
      <c r="N6" s="373"/>
    </row>
    <row r="7" spans="1:14" x14ac:dyDescent="0.3">
      <c r="A7" s="402" t="str">
        <f t="shared" ref="A7:A19" ca="1" si="0">RIGHT(CELL("nomfichier",A2),LEN(CELL("nomfichier",A2))-FIND("]",CELL("nomfichier",A2)))</f>
        <v>23000868</v>
      </c>
      <c r="B7" s="363"/>
      <c r="C7" s="287"/>
      <c r="D7" s="98"/>
      <c r="E7" s="99"/>
      <c r="F7" s="99"/>
      <c r="G7" s="100"/>
      <c r="H7" s="286"/>
      <c r="I7" s="119">
        <v>0</v>
      </c>
      <c r="J7" s="119">
        <f t="shared" ref="J7:J19" si="1">H7+I7</f>
        <v>0</v>
      </c>
      <c r="K7" s="116"/>
      <c r="L7" s="112"/>
      <c r="M7" s="368"/>
      <c r="N7" s="373"/>
    </row>
    <row r="8" spans="1:14" s="278" customFormat="1" x14ac:dyDescent="0.3">
      <c r="A8" s="402" t="str">
        <f t="shared" ca="1" si="0"/>
        <v>23000868</v>
      </c>
      <c r="B8" s="363"/>
      <c r="C8" s="378"/>
      <c r="D8" s="392"/>
      <c r="E8" s="410"/>
      <c r="F8" s="410"/>
      <c r="G8" s="411"/>
      <c r="H8" s="128">
        <v>0</v>
      </c>
      <c r="I8" s="398">
        <f t="shared" ref="I8:I13" si="2">(H8*20)/100</f>
        <v>0</v>
      </c>
      <c r="J8" s="398">
        <f t="shared" ref="J8:J13" si="3">H8+I8</f>
        <v>0</v>
      </c>
      <c r="K8" s="412"/>
      <c r="L8" s="413"/>
      <c r="M8" s="380"/>
      <c r="N8" s="414"/>
    </row>
    <row r="9" spans="1:14" s="278" customFormat="1" x14ac:dyDescent="0.3">
      <c r="A9" s="402" t="str">
        <f t="shared" ca="1" si="0"/>
        <v>23000868</v>
      </c>
      <c r="B9" s="363"/>
      <c r="C9" s="378"/>
      <c r="D9" s="392"/>
      <c r="E9" s="410"/>
      <c r="F9" s="410"/>
      <c r="G9" s="411"/>
      <c r="H9" s="128">
        <v>0</v>
      </c>
      <c r="I9" s="398">
        <f t="shared" si="2"/>
        <v>0</v>
      </c>
      <c r="J9" s="398">
        <f t="shared" si="3"/>
        <v>0</v>
      </c>
      <c r="K9" s="412"/>
      <c r="L9" s="413"/>
      <c r="M9" s="380"/>
      <c r="N9" s="414"/>
    </row>
    <row r="10" spans="1:14" s="278" customFormat="1" x14ac:dyDescent="0.3">
      <c r="A10" s="402" t="str">
        <f t="shared" ca="1" si="0"/>
        <v>23000868</v>
      </c>
      <c r="B10" s="363"/>
      <c r="C10" s="378"/>
      <c r="D10" s="392"/>
      <c r="E10" s="410"/>
      <c r="F10" s="410"/>
      <c r="G10" s="411"/>
      <c r="H10" s="128">
        <v>0</v>
      </c>
      <c r="I10" s="398">
        <f t="shared" si="2"/>
        <v>0</v>
      </c>
      <c r="J10" s="398">
        <f t="shared" si="3"/>
        <v>0</v>
      </c>
      <c r="K10" s="412"/>
      <c r="L10" s="413"/>
      <c r="M10" s="380"/>
      <c r="N10" s="414"/>
    </row>
    <row r="11" spans="1:14" s="278" customFormat="1" x14ac:dyDescent="0.3">
      <c r="A11" s="402" t="str">
        <f t="shared" ca="1" si="0"/>
        <v>23000868</v>
      </c>
      <c r="B11" s="363"/>
      <c r="C11" s="378"/>
      <c r="D11" s="392"/>
      <c r="E11" s="410"/>
      <c r="F11" s="410"/>
      <c r="G11" s="411"/>
      <c r="H11" s="128">
        <v>0</v>
      </c>
      <c r="I11" s="398">
        <f t="shared" si="2"/>
        <v>0</v>
      </c>
      <c r="J11" s="398">
        <f t="shared" si="3"/>
        <v>0</v>
      </c>
      <c r="K11" s="412"/>
      <c r="L11" s="413"/>
      <c r="M11" s="380"/>
      <c r="N11" s="414"/>
    </row>
    <row r="12" spans="1:14" s="278" customFormat="1" x14ac:dyDescent="0.3">
      <c r="A12" s="402" t="str">
        <f t="shared" ca="1" si="0"/>
        <v>23000868</v>
      </c>
      <c r="B12" s="363"/>
      <c r="C12" s="378"/>
      <c r="D12" s="392"/>
      <c r="E12" s="410"/>
      <c r="F12" s="410"/>
      <c r="G12" s="411"/>
      <c r="H12" s="128">
        <v>0</v>
      </c>
      <c r="I12" s="398">
        <f t="shared" si="2"/>
        <v>0</v>
      </c>
      <c r="J12" s="398">
        <f t="shared" si="3"/>
        <v>0</v>
      </c>
      <c r="K12" s="412"/>
      <c r="L12" s="413"/>
      <c r="M12" s="380"/>
      <c r="N12" s="414"/>
    </row>
    <row r="13" spans="1:14" s="278" customFormat="1" x14ac:dyDescent="0.3">
      <c r="A13" s="402" t="str">
        <f t="shared" ca="1" si="0"/>
        <v>23000868</v>
      </c>
      <c r="B13" s="363"/>
      <c r="C13" s="378"/>
      <c r="D13" s="392"/>
      <c r="E13" s="410"/>
      <c r="F13" s="410"/>
      <c r="G13" s="411"/>
      <c r="H13" s="128">
        <v>0</v>
      </c>
      <c r="I13" s="398">
        <f t="shared" si="2"/>
        <v>0</v>
      </c>
      <c r="J13" s="398">
        <f t="shared" si="3"/>
        <v>0</v>
      </c>
      <c r="K13" s="412"/>
      <c r="L13" s="413"/>
      <c r="M13" s="380"/>
      <c r="N13" s="414"/>
    </row>
    <row r="14" spans="1:14" x14ac:dyDescent="0.3">
      <c r="A14" s="402" t="str">
        <f t="shared" ca="1" si="0"/>
        <v>23000868</v>
      </c>
      <c r="B14" s="363"/>
      <c r="C14" s="288"/>
      <c r="D14" s="98"/>
      <c r="E14" s="99"/>
      <c r="F14" s="99"/>
      <c r="G14" s="100"/>
      <c r="H14" s="128">
        <v>0</v>
      </c>
      <c r="I14" s="119">
        <v>0</v>
      </c>
      <c r="J14" s="119">
        <f t="shared" si="1"/>
        <v>0</v>
      </c>
      <c r="K14" s="116"/>
      <c r="L14" s="111"/>
      <c r="M14" s="368"/>
      <c r="N14" s="375"/>
    </row>
    <row r="15" spans="1:14" x14ac:dyDescent="0.3">
      <c r="A15" s="402" t="str">
        <f t="shared" ca="1" si="0"/>
        <v>23000868</v>
      </c>
      <c r="B15" s="363"/>
      <c r="C15" s="288"/>
      <c r="D15" s="98"/>
      <c r="E15" s="99"/>
      <c r="F15" s="99"/>
      <c r="G15" s="100"/>
      <c r="H15" s="128">
        <v>0</v>
      </c>
      <c r="I15" s="119">
        <v>0</v>
      </c>
      <c r="J15" s="119">
        <f t="shared" si="1"/>
        <v>0</v>
      </c>
      <c r="K15" s="116"/>
      <c r="L15" s="111"/>
      <c r="M15" s="368"/>
      <c r="N15" s="375"/>
    </row>
    <row r="16" spans="1:14" x14ac:dyDescent="0.3">
      <c r="A16" s="402" t="str">
        <f t="shared" ca="1" si="0"/>
        <v>23000868</v>
      </c>
      <c r="B16" s="363"/>
      <c r="C16" s="288"/>
      <c r="D16" s="98"/>
      <c r="E16" s="99"/>
      <c r="F16" s="99"/>
      <c r="G16" s="100"/>
      <c r="H16" s="128">
        <v>0</v>
      </c>
      <c r="I16" s="119">
        <f t="shared" ref="I16:I19" si="4">(H16*20)/100</f>
        <v>0</v>
      </c>
      <c r="J16" s="119">
        <f t="shared" si="1"/>
        <v>0</v>
      </c>
      <c r="K16" s="127"/>
      <c r="L16" s="130"/>
      <c r="M16" s="368"/>
      <c r="N16" s="373"/>
    </row>
    <row r="17" spans="1:14" x14ac:dyDescent="0.3">
      <c r="A17" s="402" t="str">
        <f t="shared" ca="1" si="0"/>
        <v>23000868</v>
      </c>
      <c r="B17" s="363"/>
      <c r="C17" s="288"/>
      <c r="D17" s="98"/>
      <c r="E17" s="99"/>
      <c r="F17" s="99"/>
      <c r="G17" s="100"/>
      <c r="H17" s="128">
        <v>0</v>
      </c>
      <c r="I17" s="119">
        <f t="shared" si="4"/>
        <v>0</v>
      </c>
      <c r="J17" s="119">
        <f t="shared" si="1"/>
        <v>0</v>
      </c>
      <c r="K17" s="127"/>
      <c r="L17" s="130"/>
      <c r="M17" s="368"/>
      <c r="N17" s="373"/>
    </row>
    <row r="18" spans="1:14" x14ac:dyDescent="0.3">
      <c r="A18" s="402" t="str">
        <f t="shared" ca="1" si="0"/>
        <v>23000868</v>
      </c>
      <c r="B18" s="363"/>
      <c r="C18" s="288"/>
      <c r="D18" s="98"/>
      <c r="E18" s="99"/>
      <c r="F18" s="99"/>
      <c r="G18" s="100"/>
      <c r="H18" s="128">
        <v>0</v>
      </c>
      <c r="I18" s="119">
        <f t="shared" si="4"/>
        <v>0</v>
      </c>
      <c r="J18" s="119">
        <f t="shared" si="1"/>
        <v>0</v>
      </c>
      <c r="K18" s="127"/>
      <c r="L18" s="130"/>
      <c r="M18" s="368"/>
      <c r="N18" s="373"/>
    </row>
    <row r="19" spans="1:14" x14ac:dyDescent="0.3">
      <c r="A19" s="402" t="str">
        <f t="shared" ca="1" si="0"/>
        <v>23000868</v>
      </c>
      <c r="B19" s="363"/>
      <c r="C19" s="369"/>
      <c r="D19" s="326"/>
      <c r="E19" s="245"/>
      <c r="F19" s="245"/>
      <c r="G19" s="335"/>
      <c r="H19" s="370">
        <v>0</v>
      </c>
      <c r="I19" s="330">
        <f t="shared" si="4"/>
        <v>0</v>
      </c>
      <c r="J19" s="330">
        <f t="shared" si="1"/>
        <v>0</v>
      </c>
      <c r="K19" s="266"/>
      <c r="L19" s="371"/>
      <c r="M19" s="372"/>
      <c r="N19" s="374"/>
    </row>
    <row r="20" spans="1:14" x14ac:dyDescent="0.3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</row>
    <row r="21" spans="1:14" x14ac:dyDescent="0.3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</row>
    <row r="22" spans="1:14" x14ac:dyDescent="0.3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1:14" x14ac:dyDescent="0.3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</row>
    <row r="24" spans="1:14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</row>
    <row r="25" spans="1:14" x14ac:dyDescent="0.3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</row>
    <row r="26" spans="1:14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</row>
    <row r="27" spans="1:14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</row>
    <row r="28" spans="1:14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</row>
    <row r="29" spans="1:14" x14ac:dyDescent="0.3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</row>
    <row r="30" spans="1:14" x14ac:dyDescent="0.3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</row>
    <row r="31" spans="1:14" x14ac:dyDescent="0.3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</row>
    <row r="32" spans="1:14" x14ac:dyDescent="0.3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4" x14ac:dyDescent="0.3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</row>
    <row r="34" spans="1:14" x14ac:dyDescent="0.3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</row>
    <row r="35" spans="1:14" x14ac:dyDescent="0.3">
      <c r="A35" s="93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</row>
    <row r="36" spans="1:14" x14ac:dyDescent="0.3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</row>
    <row r="37" spans="1:14" x14ac:dyDescent="0.3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</row>
    <row r="38" spans="1:14" x14ac:dyDescent="0.3">
      <c r="A38" s="93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</row>
    <row r="39" spans="1:14" x14ac:dyDescent="0.3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</row>
    <row r="40" spans="1:14" x14ac:dyDescent="0.3">
      <c r="A40" s="93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</row>
    <row r="41" spans="1:14" x14ac:dyDescent="0.3">
      <c r="A41" s="93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</row>
    <row r="42" spans="1:14" x14ac:dyDescent="0.3">
      <c r="A42" s="93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</row>
    <row r="43" spans="1:14" x14ac:dyDescent="0.3">
      <c r="A43" s="93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</row>
    <row r="44" spans="1:14" x14ac:dyDescent="0.3">
      <c r="A44" s="9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</row>
    <row r="45" spans="1:14" x14ac:dyDescent="0.3">
      <c r="A45" s="93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</row>
    <row r="46" spans="1:14" x14ac:dyDescent="0.3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</row>
  </sheetData>
  <mergeCells count="4">
    <mergeCell ref="A1:N1"/>
    <mergeCell ref="A4:G4"/>
    <mergeCell ref="A3:G3"/>
    <mergeCell ref="A2:G2"/>
  </mergeCells>
  <phoneticPr fontId="23" type="noConversion"/>
  <dataValidations count="1">
    <dataValidation type="list" allowBlank="1" showInputMessage="1" showErrorMessage="1" sqref="B6:B19">
      <formula1>Ana_Inra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N23"/>
  <sheetViews>
    <sheetView zoomScaleNormal="100" workbookViewId="0">
      <pane ySplit="5" topLeftCell="A6" activePane="bottomLeft" state="frozen"/>
      <selection pane="bottomLeft" activeCell="C6" sqref="C6:H6"/>
    </sheetView>
  </sheetViews>
  <sheetFormatPr baseColWidth="10" defaultRowHeight="16.5" x14ac:dyDescent="0.3"/>
  <cols>
    <col min="1" max="1" width="10" bestFit="1" customWidth="1"/>
    <col min="2" max="2" width="10.5546875" style="278" customWidth="1"/>
    <col min="3" max="3" width="6.109375" style="278" customWidth="1"/>
    <col min="4" max="4" width="8.6640625" customWidth="1"/>
    <col min="5" max="5" width="19.77734375" customWidth="1"/>
    <col min="6" max="6" width="36.77734375" bestFit="1" customWidth="1"/>
    <col min="7" max="7" width="7.44140625" customWidth="1"/>
    <col min="8" max="8" width="11.6640625" customWidth="1"/>
    <col min="9" max="9" width="8.21875" customWidth="1"/>
    <col min="10" max="10" width="8.6640625" customWidth="1"/>
    <col min="13" max="13" width="11.5546875" style="278"/>
  </cols>
  <sheetData>
    <row r="1" spans="1:14" ht="41.25" customHeight="1" x14ac:dyDescent="0.3">
      <c r="A1" s="960" t="s">
        <v>21</v>
      </c>
      <c r="B1" s="961"/>
      <c r="C1" s="961"/>
      <c r="D1" s="961"/>
      <c r="E1" s="961"/>
      <c r="F1" s="961"/>
      <c r="G1" s="961"/>
      <c r="H1" s="961"/>
      <c r="I1" s="961"/>
      <c r="J1" s="961"/>
      <c r="K1" s="961"/>
      <c r="L1" s="961"/>
      <c r="M1" s="961"/>
      <c r="N1" s="961"/>
    </row>
    <row r="2" spans="1:14" ht="19.5" x14ac:dyDescent="0.3">
      <c r="A2" s="958" t="s">
        <v>6</v>
      </c>
      <c r="B2" s="958"/>
      <c r="C2" s="958"/>
      <c r="D2" s="958"/>
      <c r="E2" s="958"/>
      <c r="F2" s="958"/>
      <c r="G2" s="959"/>
      <c r="H2" s="40" t="e">
        <f>H3-H4</f>
        <v>#REF!</v>
      </c>
      <c r="I2" s="21"/>
      <c r="J2" s="6"/>
      <c r="K2" s="20"/>
      <c r="L2" s="10"/>
      <c r="M2" s="10"/>
      <c r="N2" s="10"/>
    </row>
    <row r="3" spans="1:14" x14ac:dyDescent="0.3">
      <c r="A3" s="956" t="s">
        <v>31</v>
      </c>
      <c r="B3" s="956"/>
      <c r="C3" s="956"/>
      <c r="D3" s="956"/>
      <c r="E3" s="956"/>
      <c r="F3" s="956"/>
      <c r="G3" s="957"/>
      <c r="H3" s="29" t="e">
        <f>#REF!</f>
        <v>#REF!</v>
      </c>
      <c r="I3" s="21"/>
      <c r="J3" s="6"/>
      <c r="K3" s="19"/>
      <c r="L3" s="10"/>
      <c r="M3" s="10"/>
      <c r="N3" s="10"/>
    </row>
    <row r="4" spans="1:14" x14ac:dyDescent="0.3">
      <c r="A4" s="925" t="s">
        <v>30</v>
      </c>
      <c r="B4" s="925"/>
      <c r="C4" s="925"/>
      <c r="D4" s="925"/>
      <c r="E4" s="925"/>
      <c r="F4" s="925"/>
      <c r="G4" s="926"/>
      <c r="H4" s="29">
        <f>SUM(H6:H23)</f>
        <v>0</v>
      </c>
      <c r="I4" s="21"/>
      <c r="J4" s="6"/>
      <c r="K4" s="20"/>
      <c r="L4" s="10"/>
      <c r="M4" s="10"/>
      <c r="N4" s="10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64" t="str">
        <f ca="1">RIGHT(CELL("nomfichier",A5),LEN(CELL("nomfichier",A5))-FIND("]",CELL("nomfichier",A5)))</f>
        <v>34000618</v>
      </c>
      <c r="B6" s="363"/>
      <c r="C6" s="129"/>
      <c r="D6" s="562"/>
      <c r="E6" s="99"/>
      <c r="F6" s="99"/>
      <c r="G6" s="564"/>
      <c r="H6" s="565"/>
      <c r="I6" s="566">
        <v>0</v>
      </c>
      <c r="J6" s="566">
        <v>70.849999999999994</v>
      </c>
      <c r="K6" s="111"/>
      <c r="L6" s="111"/>
      <c r="M6" s="417"/>
      <c r="N6" s="375"/>
    </row>
    <row r="7" spans="1:14" x14ac:dyDescent="0.3">
      <c r="A7" s="364" t="str">
        <f t="shared" ref="A7:A10" ca="1" si="0">RIGHT(CELL("nomfichier",A6),LEN(CELL("nomfichier",A6))-FIND("]",CELL("nomfichier",A6)))</f>
        <v>34000618</v>
      </c>
      <c r="B7" s="363"/>
      <c r="C7" s="364"/>
      <c r="D7" s="88"/>
      <c r="E7" s="89"/>
      <c r="F7" s="89"/>
      <c r="G7" s="89"/>
      <c r="H7" s="109">
        <v>0</v>
      </c>
      <c r="I7" s="110">
        <f t="shared" ref="I7:I10" si="1">H7*20/100</f>
        <v>0</v>
      </c>
      <c r="J7" s="110">
        <f t="shared" ref="J7:J10" si="2">H7+I7</f>
        <v>0</v>
      </c>
      <c r="K7" s="111"/>
      <c r="L7" s="111"/>
      <c r="M7" s="417"/>
      <c r="N7" s="375"/>
    </row>
    <row r="8" spans="1:14" x14ac:dyDescent="0.3">
      <c r="A8" s="364" t="str">
        <f t="shared" ca="1" si="0"/>
        <v>34000618</v>
      </c>
      <c r="B8" s="363"/>
      <c r="C8" s="364"/>
      <c r="D8" s="88"/>
      <c r="E8" s="89"/>
      <c r="F8" s="89"/>
      <c r="G8" s="89"/>
      <c r="H8" s="109">
        <v>0</v>
      </c>
      <c r="I8" s="110">
        <f t="shared" si="1"/>
        <v>0</v>
      </c>
      <c r="J8" s="110">
        <f t="shared" si="2"/>
        <v>0</v>
      </c>
      <c r="K8" s="111"/>
      <c r="L8" s="111"/>
      <c r="M8" s="417"/>
      <c r="N8" s="375"/>
    </row>
    <row r="9" spans="1:14" x14ac:dyDescent="0.3">
      <c r="A9" s="364" t="str">
        <f t="shared" ca="1" si="0"/>
        <v>34000618</v>
      </c>
      <c r="B9" s="363"/>
      <c r="C9" s="364"/>
      <c r="D9" s="88"/>
      <c r="E9" s="89"/>
      <c r="F9" s="89"/>
      <c r="G9" s="89"/>
      <c r="H9" s="109">
        <v>0</v>
      </c>
      <c r="I9" s="110">
        <f t="shared" ref="I9" si="3">H9*20/100</f>
        <v>0</v>
      </c>
      <c r="J9" s="110">
        <f t="shared" ref="J9" si="4">H9+I9</f>
        <v>0</v>
      </c>
      <c r="K9" s="111"/>
      <c r="L9" s="111"/>
      <c r="M9" s="417"/>
      <c r="N9" s="375"/>
    </row>
    <row r="10" spans="1:14" x14ac:dyDescent="0.3">
      <c r="A10" s="364" t="str">
        <f t="shared" ca="1" si="0"/>
        <v>34000618</v>
      </c>
      <c r="B10" s="363"/>
      <c r="C10" s="364"/>
      <c r="D10" s="88"/>
      <c r="E10" s="89"/>
      <c r="F10" s="89"/>
      <c r="G10" s="89"/>
      <c r="H10" s="109">
        <v>0</v>
      </c>
      <c r="I10" s="110">
        <f t="shared" si="1"/>
        <v>0</v>
      </c>
      <c r="J10" s="110">
        <f t="shared" si="2"/>
        <v>0</v>
      </c>
      <c r="K10" s="111"/>
      <c r="L10" s="111"/>
      <c r="M10" s="417"/>
      <c r="N10" s="375"/>
    </row>
    <row r="11" spans="1:14" x14ac:dyDescent="0.3">
      <c r="A11" s="364" t="str">
        <f t="shared" ref="A11:A23" ca="1" si="5">RIGHT(CELL("nomfichier",A6),LEN(CELL("nomfichier",A6))-FIND("]",CELL("nomfichier",A6)))</f>
        <v>34000618</v>
      </c>
      <c r="B11" s="363"/>
      <c r="C11" s="364"/>
      <c r="D11" s="88"/>
      <c r="E11" s="89"/>
      <c r="F11" s="89"/>
      <c r="G11" s="89"/>
      <c r="H11" s="109">
        <v>0</v>
      </c>
      <c r="I11" s="110">
        <f t="shared" ref="I11:I23" si="6">H11*20/100</f>
        <v>0</v>
      </c>
      <c r="J11" s="110">
        <f t="shared" ref="J11:J23" si="7">H11+I11</f>
        <v>0</v>
      </c>
      <c r="K11" s="111"/>
      <c r="L11" s="111"/>
      <c r="M11" s="418"/>
      <c r="N11" s="375"/>
    </row>
    <row r="12" spans="1:14" x14ac:dyDescent="0.3">
      <c r="A12" s="364" t="str">
        <f t="shared" ca="1" si="5"/>
        <v>34000618</v>
      </c>
      <c r="B12" s="363"/>
      <c r="C12" s="364"/>
      <c r="D12" s="88"/>
      <c r="E12" s="106"/>
      <c r="F12" s="89"/>
      <c r="G12" s="108"/>
      <c r="H12" s="109">
        <v>0</v>
      </c>
      <c r="I12" s="110">
        <v>0</v>
      </c>
      <c r="J12" s="110">
        <f t="shared" si="7"/>
        <v>0</v>
      </c>
      <c r="K12" s="111"/>
      <c r="L12" s="116"/>
      <c r="M12" s="418"/>
      <c r="N12" s="304"/>
    </row>
    <row r="13" spans="1:14" x14ac:dyDescent="0.3">
      <c r="A13" s="364" t="str">
        <f t="shared" ca="1" si="5"/>
        <v>34000618</v>
      </c>
      <c r="B13" s="363"/>
      <c r="C13" s="364"/>
      <c r="D13" s="88"/>
      <c r="E13" s="89"/>
      <c r="F13" s="89"/>
      <c r="G13" s="89"/>
      <c r="H13" s="109">
        <v>0</v>
      </c>
      <c r="I13" s="110">
        <f t="shared" si="6"/>
        <v>0</v>
      </c>
      <c r="J13" s="110">
        <f t="shared" si="7"/>
        <v>0</v>
      </c>
      <c r="K13" s="111"/>
      <c r="L13" s="116"/>
      <c r="M13" s="419"/>
      <c r="N13" s="310"/>
    </row>
    <row r="14" spans="1:14" x14ac:dyDescent="0.3">
      <c r="A14" s="364" t="str">
        <f t="shared" ca="1" si="5"/>
        <v>34000618</v>
      </c>
      <c r="B14" s="363"/>
      <c r="C14" s="364"/>
      <c r="D14" s="88"/>
      <c r="E14" s="89"/>
      <c r="F14" s="89"/>
      <c r="G14" s="89"/>
      <c r="H14" s="109">
        <v>0</v>
      </c>
      <c r="I14" s="110">
        <v>0</v>
      </c>
      <c r="J14" s="110">
        <f t="shared" si="7"/>
        <v>0</v>
      </c>
      <c r="K14" s="111"/>
      <c r="L14" s="116"/>
      <c r="M14" s="333"/>
      <c r="N14" s="304"/>
    </row>
    <row r="15" spans="1:14" x14ac:dyDescent="0.3">
      <c r="A15" s="364" t="str">
        <f t="shared" ca="1" si="5"/>
        <v>34000618</v>
      </c>
      <c r="B15" s="363"/>
      <c r="C15" s="364"/>
      <c r="D15" s="88"/>
      <c r="E15" s="89"/>
      <c r="F15" s="89"/>
      <c r="G15" s="89"/>
      <c r="H15" s="109">
        <v>0</v>
      </c>
      <c r="I15" s="110">
        <v>0</v>
      </c>
      <c r="J15" s="110">
        <f t="shared" si="7"/>
        <v>0</v>
      </c>
      <c r="K15" s="111"/>
      <c r="L15" s="116"/>
      <c r="M15" s="333"/>
      <c r="N15" s="304"/>
    </row>
    <row r="16" spans="1:14" x14ac:dyDescent="0.3">
      <c r="A16" s="365" t="str">
        <f t="shared" ca="1" si="5"/>
        <v>34000618</v>
      </c>
      <c r="B16" s="363"/>
      <c r="C16" s="365"/>
      <c r="D16" s="36"/>
      <c r="E16" s="42"/>
      <c r="F16" s="42"/>
      <c r="G16" s="37"/>
      <c r="H16" s="283">
        <v>0</v>
      </c>
      <c r="I16" s="71">
        <v>0</v>
      </c>
      <c r="J16" s="71">
        <f t="shared" si="7"/>
        <v>0</v>
      </c>
      <c r="K16" s="73"/>
      <c r="L16" s="72"/>
      <c r="M16" s="420"/>
      <c r="N16" s="428"/>
    </row>
    <row r="17" spans="1:14" x14ac:dyDescent="0.3">
      <c r="A17" s="365" t="str">
        <f t="shared" ca="1" si="5"/>
        <v>34000618</v>
      </c>
      <c r="B17" s="363"/>
      <c r="C17" s="365"/>
      <c r="D17" s="36"/>
      <c r="E17" s="42"/>
      <c r="F17" s="42"/>
      <c r="G17" s="37"/>
      <c r="H17" s="283">
        <v>0</v>
      </c>
      <c r="I17" s="71">
        <v>0</v>
      </c>
      <c r="J17" s="71">
        <f t="shared" si="7"/>
        <v>0</v>
      </c>
      <c r="K17" s="73"/>
      <c r="L17" s="72"/>
      <c r="M17" s="420"/>
      <c r="N17" s="428"/>
    </row>
    <row r="18" spans="1:14" x14ac:dyDescent="0.3">
      <c r="A18" s="365" t="str">
        <f t="shared" ca="1" si="5"/>
        <v>34000618</v>
      </c>
      <c r="B18" s="363"/>
      <c r="C18" s="365"/>
      <c r="D18" s="36"/>
      <c r="E18" s="42"/>
      <c r="F18" s="42"/>
      <c r="G18" s="37"/>
      <c r="H18" s="283">
        <v>0</v>
      </c>
      <c r="I18" s="71">
        <f t="shared" si="6"/>
        <v>0</v>
      </c>
      <c r="J18" s="71">
        <f t="shared" ref="J18" si="8">H18+I18</f>
        <v>0</v>
      </c>
      <c r="K18" s="73"/>
      <c r="L18" s="72"/>
      <c r="M18" s="420"/>
      <c r="N18" s="428"/>
    </row>
    <row r="19" spans="1:14" x14ac:dyDescent="0.3">
      <c r="A19" s="365" t="str">
        <f t="shared" ca="1" si="5"/>
        <v>34000618</v>
      </c>
      <c r="B19" s="363"/>
      <c r="C19" s="365"/>
      <c r="D19" s="36"/>
      <c r="E19" s="42"/>
      <c r="F19" s="42"/>
      <c r="G19" s="37"/>
      <c r="H19" s="283">
        <v>0</v>
      </c>
      <c r="I19" s="71">
        <v>0</v>
      </c>
      <c r="J19" s="71">
        <f t="shared" si="7"/>
        <v>0</v>
      </c>
      <c r="K19" s="73"/>
      <c r="L19" s="72"/>
      <c r="M19" s="420"/>
      <c r="N19" s="428"/>
    </row>
    <row r="20" spans="1:14" x14ac:dyDescent="0.3">
      <c r="A20" s="365" t="str">
        <f t="shared" ca="1" si="5"/>
        <v>34000618</v>
      </c>
      <c r="B20" s="363"/>
      <c r="C20" s="365"/>
      <c r="D20" s="36"/>
      <c r="E20" s="42"/>
      <c r="F20" s="42"/>
      <c r="G20" s="37"/>
      <c r="H20" s="283">
        <v>0</v>
      </c>
      <c r="I20" s="71">
        <f t="shared" si="6"/>
        <v>0</v>
      </c>
      <c r="J20" s="71">
        <f t="shared" si="7"/>
        <v>0</v>
      </c>
      <c r="K20" s="73"/>
      <c r="L20" s="72"/>
      <c r="M20" s="420"/>
      <c r="N20" s="428"/>
    </row>
    <row r="21" spans="1:14" x14ac:dyDescent="0.3">
      <c r="A21" s="365" t="str">
        <f t="shared" ca="1" si="5"/>
        <v>34000618</v>
      </c>
      <c r="B21" s="363"/>
      <c r="C21" s="365"/>
      <c r="D21" s="36"/>
      <c r="E21" s="42"/>
      <c r="F21" s="42"/>
      <c r="G21" s="37"/>
      <c r="H21" s="283">
        <v>0</v>
      </c>
      <c r="I21" s="71">
        <f t="shared" si="6"/>
        <v>0</v>
      </c>
      <c r="J21" s="71">
        <f t="shared" si="7"/>
        <v>0</v>
      </c>
      <c r="K21" s="73"/>
      <c r="L21" s="72"/>
      <c r="M21" s="420"/>
      <c r="N21" s="428"/>
    </row>
    <row r="22" spans="1:14" x14ac:dyDescent="0.3">
      <c r="A22" s="365" t="str">
        <f t="shared" ca="1" si="5"/>
        <v>34000618</v>
      </c>
      <c r="B22" s="363"/>
      <c r="C22" s="365"/>
      <c r="D22" s="36"/>
      <c r="E22" s="42"/>
      <c r="F22" s="42"/>
      <c r="G22" s="37"/>
      <c r="H22" s="283">
        <v>0</v>
      </c>
      <c r="I22" s="71">
        <v>0</v>
      </c>
      <c r="J22" s="71">
        <f t="shared" si="7"/>
        <v>0</v>
      </c>
      <c r="K22" s="73"/>
      <c r="L22" s="72"/>
      <c r="M22" s="420"/>
      <c r="N22" s="428"/>
    </row>
    <row r="23" spans="1:14" x14ac:dyDescent="0.3">
      <c r="A23" s="421" t="str">
        <f t="shared" ca="1" si="5"/>
        <v>34000618</v>
      </c>
      <c r="B23" s="363"/>
      <c r="C23" s="421"/>
      <c r="D23" s="422"/>
      <c r="E23" s="423"/>
      <c r="F23" s="423"/>
      <c r="G23" s="424"/>
      <c r="H23" s="425">
        <v>0</v>
      </c>
      <c r="I23" s="319">
        <f t="shared" si="6"/>
        <v>0</v>
      </c>
      <c r="J23" s="319">
        <f t="shared" si="7"/>
        <v>0</v>
      </c>
      <c r="K23" s="74"/>
      <c r="L23" s="426"/>
      <c r="M23" s="427"/>
      <c r="N23" s="429"/>
    </row>
  </sheetData>
  <mergeCells count="4">
    <mergeCell ref="A3:G3"/>
    <mergeCell ref="A4:G4"/>
    <mergeCell ref="A2:G2"/>
    <mergeCell ref="A1:N1"/>
  </mergeCells>
  <phoneticPr fontId="23" type="noConversion"/>
  <conditionalFormatting sqref="L6:L23">
    <cfRule type="notContainsBlanks" dxfId="58" priority="1">
      <formula>LEN(TRIM(L6))&gt;0</formula>
    </cfRule>
  </conditionalFormatting>
  <dataValidations count="1">
    <dataValidation type="list" allowBlank="1" showInputMessage="1" showErrorMessage="1" sqref="B6:B23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N20"/>
  <sheetViews>
    <sheetView zoomScaleNormal="100" workbookViewId="0">
      <selection activeCell="O1" sqref="O1:O1048576"/>
    </sheetView>
  </sheetViews>
  <sheetFormatPr baseColWidth="10" defaultRowHeight="16.5" x14ac:dyDescent="0.3"/>
  <cols>
    <col min="1" max="1" width="9.5546875" customWidth="1"/>
    <col min="2" max="3" width="9.5546875" style="278" customWidth="1"/>
    <col min="4" max="4" width="9.21875" customWidth="1"/>
    <col min="5" max="5" width="23.44140625" customWidth="1"/>
    <col min="6" max="6" width="34.5546875" customWidth="1"/>
    <col min="13" max="13" width="11.5546875" style="484"/>
  </cols>
  <sheetData>
    <row r="1" spans="1:14" s="86" customFormat="1" ht="37.5" customHeight="1" x14ac:dyDescent="0.3">
      <c r="A1" s="960" t="s">
        <v>23</v>
      </c>
      <c r="B1" s="961"/>
      <c r="C1" s="961"/>
      <c r="D1" s="961"/>
      <c r="E1" s="961"/>
      <c r="F1" s="961"/>
      <c r="G1" s="961"/>
      <c r="H1" s="961"/>
      <c r="I1" s="961"/>
      <c r="J1" s="961"/>
      <c r="K1" s="961"/>
      <c r="L1" s="961"/>
      <c r="M1" s="961"/>
      <c r="N1" s="961"/>
    </row>
    <row r="2" spans="1:14" ht="19.5" x14ac:dyDescent="0.3">
      <c r="A2" s="958" t="s">
        <v>6</v>
      </c>
      <c r="B2" s="958"/>
      <c r="C2" s="958"/>
      <c r="D2" s="958"/>
      <c r="E2" s="958"/>
      <c r="F2" s="958"/>
      <c r="G2" s="959"/>
      <c r="H2" s="40" t="e">
        <f>H3-H4</f>
        <v>#REF!</v>
      </c>
      <c r="I2" s="21"/>
      <c r="J2" s="6"/>
      <c r="K2" s="20"/>
      <c r="L2" s="10"/>
      <c r="M2" s="478"/>
      <c r="N2" s="10"/>
    </row>
    <row r="3" spans="1:14" x14ac:dyDescent="0.3">
      <c r="A3" s="956" t="s">
        <v>31</v>
      </c>
      <c r="B3" s="956"/>
      <c r="C3" s="956"/>
      <c r="D3" s="956"/>
      <c r="E3" s="956"/>
      <c r="F3" s="956"/>
      <c r="G3" s="957"/>
      <c r="H3" s="29" t="e">
        <f>#REF!</f>
        <v>#REF!</v>
      </c>
      <c r="I3" s="21"/>
      <c r="J3" s="6"/>
      <c r="K3" s="19"/>
      <c r="L3" s="10"/>
      <c r="M3" s="478"/>
      <c r="N3" s="10"/>
    </row>
    <row r="4" spans="1:14" x14ac:dyDescent="0.3">
      <c r="A4" s="925" t="s">
        <v>30</v>
      </c>
      <c r="B4" s="925"/>
      <c r="C4" s="925"/>
      <c r="D4" s="925"/>
      <c r="E4" s="925"/>
      <c r="F4" s="925"/>
      <c r="G4" s="926"/>
      <c r="H4" s="29">
        <f>SUM(H6:H41)</f>
        <v>0</v>
      </c>
      <c r="I4" s="21"/>
      <c r="J4" s="6"/>
      <c r="K4" s="20"/>
      <c r="L4" s="10"/>
      <c r="M4" s="478"/>
      <c r="N4" s="10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479" t="s">
        <v>3</v>
      </c>
      <c r="N5" s="295" t="s">
        <v>1</v>
      </c>
    </row>
    <row r="6" spans="1:14" s="278" customFormat="1" x14ac:dyDescent="0.3">
      <c r="A6" s="693" t="str">
        <f t="shared" ref="A6:A8" ca="1" si="0">RIGHT(CELL("nomfichier",A2),LEN(CELL("nomfichier",A2))-FIND("]",CELL("nomfichier",A2)))</f>
        <v>34000625</v>
      </c>
      <c r="B6" s="462"/>
      <c r="C6" s="415"/>
      <c r="D6" s="463"/>
      <c r="E6" s="89"/>
      <c r="F6" s="89"/>
      <c r="G6" s="464"/>
      <c r="H6" s="91">
        <v>0</v>
      </c>
      <c r="I6" s="465">
        <v>0</v>
      </c>
      <c r="J6" s="465">
        <f t="shared" ref="J6" si="1">H6+I6</f>
        <v>0</v>
      </c>
      <c r="K6" s="466"/>
      <c r="L6" s="123"/>
      <c r="M6" s="481"/>
      <c r="N6" s="467"/>
    </row>
    <row r="7" spans="1:14" s="278" customFormat="1" x14ac:dyDescent="0.3">
      <c r="A7" s="693" t="str">
        <f t="shared" ca="1" si="0"/>
        <v>34000625</v>
      </c>
      <c r="B7" s="462"/>
      <c r="C7" s="415"/>
      <c r="D7" s="463"/>
      <c r="E7" s="89"/>
      <c r="F7" s="89"/>
      <c r="G7" s="464"/>
      <c r="H7" s="91">
        <v>0</v>
      </c>
      <c r="I7" s="465">
        <v>0</v>
      </c>
      <c r="J7" s="465">
        <f t="shared" ref="J7:J9" si="2">H7+I7</f>
        <v>0</v>
      </c>
      <c r="K7" s="466"/>
      <c r="L7" s="123"/>
      <c r="M7" s="481"/>
      <c r="N7" s="467"/>
    </row>
    <row r="8" spans="1:14" s="278" customFormat="1" x14ac:dyDescent="0.3">
      <c r="A8" s="693" t="str">
        <f t="shared" ca="1" si="0"/>
        <v>34000625</v>
      </c>
      <c r="B8" s="462"/>
      <c r="C8" s="415"/>
      <c r="D8" s="463"/>
      <c r="E8" s="89"/>
      <c r="F8" s="89"/>
      <c r="G8" s="464"/>
      <c r="H8" s="91">
        <v>0</v>
      </c>
      <c r="I8" s="465">
        <v>0</v>
      </c>
      <c r="J8" s="465">
        <f t="shared" si="2"/>
        <v>0</v>
      </c>
      <c r="K8" s="466"/>
      <c r="L8" s="123"/>
      <c r="M8" s="481"/>
      <c r="N8" s="467"/>
    </row>
    <row r="9" spans="1:14" s="278" customFormat="1" x14ac:dyDescent="0.3">
      <c r="A9" s="693" t="str">
        <f ca="1">RIGHT(CELL("nomfichier",A5),LEN(CELL("nomfichier",A5))-FIND("]",CELL("nomfichier",A5)))</f>
        <v>34000625</v>
      </c>
      <c r="B9" s="462"/>
      <c r="C9" s="415"/>
      <c r="D9" s="463"/>
      <c r="E9" s="89"/>
      <c r="F9" s="89"/>
      <c r="G9" s="464"/>
      <c r="H9" s="91">
        <v>0</v>
      </c>
      <c r="I9" s="465">
        <v>0</v>
      </c>
      <c r="J9" s="465">
        <f t="shared" si="2"/>
        <v>0</v>
      </c>
      <c r="K9" s="466"/>
      <c r="L9" s="123"/>
      <c r="M9" s="481"/>
      <c r="N9" s="467"/>
    </row>
    <row r="10" spans="1:14" x14ac:dyDescent="0.3">
      <c r="A10" s="693" t="str">
        <f t="shared" ref="A10:A12" ca="1" si="3">RIGHT(CELL("nomfichier",A6),LEN(CELL("nomfichier",A6))-FIND("]",CELL("nomfichier",A6)))</f>
        <v>34000625</v>
      </c>
      <c r="B10" s="363"/>
      <c r="C10" s="415"/>
      <c r="D10" s="88"/>
      <c r="E10" s="89"/>
      <c r="F10" s="89"/>
      <c r="G10" s="89"/>
      <c r="H10" s="91">
        <v>0</v>
      </c>
      <c r="I10" s="119">
        <f t="shared" ref="I10:I12" si="4">H10*20/100</f>
        <v>0</v>
      </c>
      <c r="J10" s="119">
        <f t="shared" ref="J10:J12" si="5">H10+I10</f>
        <v>0</v>
      </c>
      <c r="K10" s="123"/>
      <c r="L10" s="123"/>
      <c r="M10" s="480"/>
      <c r="N10" s="368"/>
    </row>
    <row r="11" spans="1:14" x14ac:dyDescent="0.3">
      <c r="A11" s="693" t="str">
        <f t="shared" ca="1" si="3"/>
        <v>34000625</v>
      </c>
      <c r="B11" s="363"/>
      <c r="C11" s="415"/>
      <c r="D11" s="88"/>
      <c r="E11" s="89"/>
      <c r="F11" s="89"/>
      <c r="G11" s="89"/>
      <c r="H11" s="91">
        <v>0</v>
      </c>
      <c r="I11" s="119">
        <f t="shared" si="4"/>
        <v>0</v>
      </c>
      <c r="J11" s="119">
        <f t="shared" si="5"/>
        <v>0</v>
      </c>
      <c r="K11" s="123"/>
      <c r="L11" s="123"/>
      <c r="M11" s="480"/>
      <c r="N11" s="368"/>
    </row>
    <row r="12" spans="1:14" x14ac:dyDescent="0.3">
      <c r="A12" s="693" t="str">
        <f t="shared" ca="1" si="3"/>
        <v>34000625</v>
      </c>
      <c r="B12" s="363"/>
      <c r="C12" s="416"/>
      <c r="D12" s="94"/>
      <c r="E12" s="95"/>
      <c r="F12" s="95"/>
      <c r="G12" s="95"/>
      <c r="H12" s="96">
        <v>0</v>
      </c>
      <c r="I12" s="330">
        <f t="shared" si="4"/>
        <v>0</v>
      </c>
      <c r="J12" s="330">
        <f t="shared" si="5"/>
        <v>0</v>
      </c>
      <c r="K12" s="92"/>
      <c r="L12" s="92"/>
      <c r="M12" s="482"/>
      <c r="N12" s="372"/>
    </row>
    <row r="13" spans="1:14" x14ac:dyDescent="0.3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483"/>
      <c r="N13" s="93"/>
    </row>
    <row r="14" spans="1:14" x14ac:dyDescent="0.3">
      <c r="A14" s="693" t="str">
        <f ca="1">RIGHT(CELL("nomfichier",A6),LEN(CELL("nomfichier",A6))-FIND("]",CELL("nomfichier",A6)))</f>
        <v>34000625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483"/>
      <c r="N14" s="93"/>
    </row>
    <row r="15" spans="1:14" x14ac:dyDescent="0.3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483"/>
      <c r="N15" s="93"/>
    </row>
    <row r="16" spans="1:14" x14ac:dyDescent="0.3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483"/>
      <c r="N16" s="93"/>
    </row>
    <row r="17" spans="1:14" x14ac:dyDescent="0.3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483"/>
      <c r="N17" s="93"/>
    </row>
    <row r="18" spans="1:14" x14ac:dyDescent="0.3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483"/>
      <c r="N18" s="93"/>
    </row>
    <row r="19" spans="1:14" x14ac:dyDescent="0.3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483"/>
      <c r="N19" s="93"/>
    </row>
    <row r="20" spans="1:14" x14ac:dyDescent="0.3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483"/>
      <c r="N20" s="93"/>
    </row>
  </sheetData>
  <mergeCells count="4">
    <mergeCell ref="A3:G3"/>
    <mergeCell ref="A4:G4"/>
    <mergeCell ref="A2:G2"/>
    <mergeCell ref="A1:N1"/>
  </mergeCells>
  <phoneticPr fontId="23" type="noConversion"/>
  <conditionalFormatting sqref="L1:L1048576">
    <cfRule type="notContainsBlanks" dxfId="42" priority="2">
      <formula>LEN(TRIM(L1))&gt;0</formula>
    </cfRule>
  </conditionalFormatting>
  <dataValidations count="1">
    <dataValidation type="list" allowBlank="1" showInputMessage="1" showErrorMessage="1" sqref="B6:B12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N32"/>
  <sheetViews>
    <sheetView zoomScaleNormal="100" workbookViewId="0">
      <pane ySplit="5" topLeftCell="A6" activePane="bottomLeft" state="frozen"/>
      <selection pane="bottomLeft" activeCell="C6" sqref="C6:I7"/>
    </sheetView>
  </sheetViews>
  <sheetFormatPr baseColWidth="10" defaultRowHeight="18" x14ac:dyDescent="0.35"/>
  <cols>
    <col min="1" max="1" width="7.44140625" customWidth="1"/>
    <col min="2" max="2" width="12.109375" style="278" customWidth="1"/>
    <col min="3" max="3" width="7.44140625" style="278" customWidth="1"/>
    <col min="4" max="4" width="9.21875" customWidth="1"/>
    <col min="5" max="5" width="18.77734375" customWidth="1"/>
    <col min="6" max="6" width="41" customWidth="1"/>
    <col min="7" max="7" width="9.21875" customWidth="1"/>
    <col min="11" max="11" width="14.109375" customWidth="1"/>
    <col min="12" max="12" width="11.5546875" style="571"/>
    <col min="13" max="13" width="11.5546875" style="278"/>
    <col min="14" max="14" width="21.21875" customWidth="1"/>
  </cols>
  <sheetData>
    <row r="1" spans="1:14" ht="22.5" customHeight="1" x14ac:dyDescent="0.3">
      <c r="A1" s="960" t="s">
        <v>32</v>
      </c>
      <c r="B1" s="961"/>
      <c r="C1" s="961"/>
      <c r="D1" s="961"/>
      <c r="E1" s="961"/>
      <c r="F1" s="961"/>
      <c r="G1" s="961"/>
      <c r="H1" s="961"/>
      <c r="I1" s="961"/>
      <c r="J1" s="961"/>
      <c r="K1" s="961"/>
      <c r="L1" s="961"/>
      <c r="M1" s="961"/>
      <c r="N1" s="961"/>
    </row>
    <row r="2" spans="1:14" ht="19.5" x14ac:dyDescent="0.3">
      <c r="A2" s="958" t="s">
        <v>6</v>
      </c>
      <c r="B2" s="958"/>
      <c r="C2" s="958"/>
      <c r="D2" s="958"/>
      <c r="E2" s="958"/>
      <c r="F2" s="958"/>
      <c r="G2" s="959"/>
      <c r="H2" s="40" t="e">
        <f>H3-H4</f>
        <v>#REF!</v>
      </c>
      <c r="I2" s="21"/>
      <c r="J2" s="6"/>
      <c r="K2" s="20"/>
      <c r="L2" s="468"/>
      <c r="M2" s="10"/>
      <c r="N2" s="10"/>
    </row>
    <row r="3" spans="1:14" ht="16.5" customHeight="1" x14ac:dyDescent="0.3">
      <c r="A3" s="956" t="s">
        <v>31</v>
      </c>
      <c r="B3" s="956"/>
      <c r="C3" s="956"/>
      <c r="D3" s="956"/>
      <c r="E3" s="956"/>
      <c r="F3" s="956"/>
      <c r="G3" s="957"/>
      <c r="H3" s="29" t="e">
        <f>#REF!</f>
        <v>#REF!</v>
      </c>
      <c r="I3" s="21"/>
      <c r="J3" s="6"/>
      <c r="K3" s="19"/>
      <c r="L3" s="468"/>
      <c r="M3" s="10"/>
      <c r="N3" s="10"/>
    </row>
    <row r="4" spans="1:14" ht="16.5" x14ac:dyDescent="0.3">
      <c r="A4" s="925" t="s">
        <v>30</v>
      </c>
      <c r="B4" s="925"/>
      <c r="C4" s="925"/>
      <c r="D4" s="925"/>
      <c r="E4" s="925"/>
      <c r="F4" s="925"/>
      <c r="G4" s="926"/>
      <c r="H4" s="29">
        <f>SUM(H6:H43)</f>
        <v>0</v>
      </c>
      <c r="I4" s="21"/>
      <c r="J4" s="6"/>
      <c r="K4" s="20"/>
      <c r="L4" s="468"/>
      <c r="M4" s="10"/>
      <c r="N4" s="10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s="278" customFormat="1" ht="18.75" customHeight="1" x14ac:dyDescent="0.3">
      <c r="A6" s="416" t="str">
        <f t="shared" ref="A6:A10" ca="1" si="0">RIGHT(CELL("nomfichier",A2),LEN(CELL("nomfichier",A2))-FIND("]",CELL("nomfichier",A2)))</f>
        <v>34000645</v>
      </c>
      <c r="B6" s="363"/>
      <c r="C6" s="416"/>
      <c r="D6" s="94"/>
      <c r="E6" s="95"/>
      <c r="F6" s="433"/>
      <c r="G6" s="95"/>
      <c r="H6" s="109"/>
      <c r="I6" s="330"/>
      <c r="J6" s="330">
        <f t="shared" ref="J6" si="1">H6+I6</f>
        <v>0</v>
      </c>
      <c r="K6" s="92"/>
      <c r="L6" s="92"/>
      <c r="M6" s="332"/>
      <c r="N6" s="372"/>
    </row>
    <row r="7" spans="1:14" s="278" customFormat="1" ht="18.75" customHeight="1" x14ac:dyDescent="0.3">
      <c r="A7" s="416" t="str">
        <f t="shared" ca="1" si="0"/>
        <v>34000645</v>
      </c>
      <c r="B7" s="583"/>
      <c r="C7" s="415"/>
      <c r="D7" s="585"/>
      <c r="E7" s="89"/>
      <c r="F7" s="124"/>
      <c r="G7" s="586"/>
      <c r="H7" s="588"/>
      <c r="I7" s="589"/>
      <c r="J7" s="589">
        <f t="shared" ref="J7:J13" si="2">H7+I7</f>
        <v>0</v>
      </c>
      <c r="K7" s="590"/>
      <c r="L7" s="591"/>
      <c r="M7" s="407"/>
      <c r="N7" s="593"/>
    </row>
    <row r="8" spans="1:14" s="278" customFormat="1" ht="18.75" customHeight="1" x14ac:dyDescent="0.3">
      <c r="A8" s="416" t="str">
        <f t="shared" ca="1" si="0"/>
        <v>34000645</v>
      </c>
      <c r="B8" s="583"/>
      <c r="C8" s="584"/>
      <c r="D8" s="585"/>
      <c r="E8" s="586"/>
      <c r="F8" s="587"/>
      <c r="G8" s="586"/>
      <c r="H8" s="588"/>
      <c r="I8" s="589">
        <f t="shared" ref="I8:I13" si="3">H8*0.2</f>
        <v>0</v>
      </c>
      <c r="J8" s="589">
        <f t="shared" si="2"/>
        <v>0</v>
      </c>
      <c r="K8" s="590"/>
      <c r="L8" s="591"/>
      <c r="M8" s="592"/>
      <c r="N8" s="593"/>
    </row>
    <row r="9" spans="1:14" s="278" customFormat="1" ht="24.95" customHeight="1" x14ac:dyDescent="0.3">
      <c r="A9" s="416" t="str">
        <f t="shared" ca="1" si="0"/>
        <v>34000645</v>
      </c>
      <c r="B9" s="583"/>
      <c r="C9" s="584"/>
      <c r="D9" s="585"/>
      <c r="E9" s="586"/>
      <c r="F9" s="587"/>
      <c r="G9" s="586"/>
      <c r="H9" s="588"/>
      <c r="I9" s="589">
        <f t="shared" si="3"/>
        <v>0</v>
      </c>
      <c r="J9" s="589">
        <f t="shared" si="2"/>
        <v>0</v>
      </c>
      <c r="K9" s="590"/>
      <c r="L9" s="591"/>
      <c r="M9" s="592"/>
      <c r="N9" s="593"/>
    </row>
    <row r="10" spans="1:14" s="278" customFormat="1" ht="24.95" customHeight="1" x14ac:dyDescent="0.3">
      <c r="A10" s="416" t="str">
        <f t="shared" ca="1" si="0"/>
        <v>34000645</v>
      </c>
      <c r="B10" s="583"/>
      <c r="C10" s="584"/>
      <c r="D10" s="585"/>
      <c r="E10" s="586"/>
      <c r="F10" s="587"/>
      <c r="G10" s="586"/>
      <c r="H10" s="588"/>
      <c r="I10" s="589">
        <f t="shared" si="3"/>
        <v>0</v>
      </c>
      <c r="J10" s="589">
        <f t="shared" si="2"/>
        <v>0</v>
      </c>
      <c r="K10" s="590"/>
      <c r="L10" s="591"/>
      <c r="M10" s="592"/>
      <c r="N10" s="593"/>
    </row>
    <row r="11" spans="1:14" s="278" customFormat="1" ht="24.95" customHeight="1" x14ac:dyDescent="0.3">
      <c r="A11" s="416" t="str">
        <f ca="1">RIGHT(CELL("nomfichier",A7),LEN(CELL("nomfichier",A7))-FIND("]",CELL("nomfichier",A7)))</f>
        <v>34000645</v>
      </c>
      <c r="B11" s="583"/>
      <c r="C11" s="584"/>
      <c r="D11" s="585"/>
      <c r="E11" s="586"/>
      <c r="F11" s="587"/>
      <c r="G11" s="586"/>
      <c r="H11" s="588"/>
      <c r="I11" s="589">
        <f t="shared" si="3"/>
        <v>0</v>
      </c>
      <c r="J11" s="589">
        <f t="shared" si="2"/>
        <v>0</v>
      </c>
      <c r="K11" s="590"/>
      <c r="L11" s="591"/>
      <c r="M11" s="592"/>
      <c r="N11" s="593"/>
    </row>
    <row r="12" spans="1:14" s="278" customFormat="1" ht="24.95" customHeight="1" x14ac:dyDescent="0.3">
      <c r="A12" s="416" t="str">
        <f ca="1">RIGHT(CELL("nomfichier",A8),LEN(CELL("nomfichier",A8))-FIND("]",CELL("nomfichier",A8)))</f>
        <v>34000645</v>
      </c>
      <c r="B12" s="583"/>
      <c r="C12" s="584"/>
      <c r="D12" s="585"/>
      <c r="E12" s="586"/>
      <c r="F12" s="587"/>
      <c r="G12" s="586"/>
      <c r="H12" s="588"/>
      <c r="I12" s="589">
        <f t="shared" si="3"/>
        <v>0</v>
      </c>
      <c r="J12" s="589">
        <f t="shared" si="2"/>
        <v>0</v>
      </c>
      <c r="K12" s="590"/>
      <c r="L12" s="591"/>
      <c r="M12" s="592"/>
      <c r="N12" s="593"/>
    </row>
    <row r="13" spans="1:14" ht="16.5" x14ac:dyDescent="0.3">
      <c r="A13" s="416" t="str">
        <f ca="1">RIGHT(CELL("nomfichier",A9),LEN(CELL("nomfichier",A9))-FIND("]",CELL("nomfichier",A9)))</f>
        <v>34000645</v>
      </c>
      <c r="B13" s="583"/>
      <c r="C13" s="584"/>
      <c r="D13" s="585"/>
      <c r="E13" s="586"/>
      <c r="F13" s="587"/>
      <c r="G13" s="586"/>
      <c r="H13" s="588"/>
      <c r="I13" s="589">
        <f t="shared" si="3"/>
        <v>0</v>
      </c>
      <c r="J13" s="589">
        <f t="shared" si="2"/>
        <v>0</v>
      </c>
      <c r="K13" s="590"/>
      <c r="L13" s="591"/>
      <c r="M13" s="592"/>
      <c r="N13" s="593"/>
    </row>
    <row r="14" spans="1:14" ht="16.5" x14ac:dyDescent="0.3">
      <c r="A14" s="416"/>
      <c r="B14" s="363"/>
      <c r="C14" s="416"/>
      <c r="D14" s="94"/>
      <c r="E14" s="95"/>
      <c r="F14" s="433"/>
      <c r="G14" s="95"/>
      <c r="H14" s="96"/>
      <c r="I14" s="330"/>
      <c r="J14" s="330"/>
      <c r="K14" s="92"/>
      <c r="L14" s="92"/>
      <c r="M14" s="332"/>
      <c r="N14" s="372"/>
    </row>
    <row r="15" spans="1:14" ht="16.5" x14ac:dyDescent="0.3">
      <c r="A15" s="416"/>
      <c r="B15" s="363"/>
      <c r="C15" s="416"/>
      <c r="D15" s="94"/>
      <c r="E15" s="95"/>
      <c r="F15" s="433"/>
      <c r="G15" s="95"/>
      <c r="H15" s="96"/>
      <c r="I15" s="330"/>
      <c r="J15" s="330"/>
      <c r="K15" s="92"/>
      <c r="L15" s="92"/>
      <c r="M15" s="332"/>
      <c r="N15" s="372"/>
    </row>
    <row r="16" spans="1:14" ht="16.5" x14ac:dyDescent="0.3">
      <c r="A16" s="416"/>
      <c r="B16" s="363"/>
      <c r="C16" s="416"/>
      <c r="D16" s="94"/>
      <c r="E16" s="95"/>
      <c r="F16" s="433"/>
      <c r="G16" s="95"/>
      <c r="H16" s="96"/>
      <c r="I16" s="330"/>
      <c r="J16" s="330"/>
      <c r="K16" s="92"/>
      <c r="L16" s="92"/>
      <c r="M16" s="332"/>
      <c r="N16" s="372"/>
    </row>
    <row r="17" spans="1:14" ht="16.5" x14ac:dyDescent="0.3">
      <c r="A17" s="416"/>
      <c r="B17" s="363"/>
      <c r="C17" s="416"/>
      <c r="D17" s="94"/>
      <c r="E17" s="95"/>
      <c r="F17" s="433"/>
      <c r="G17" s="95"/>
      <c r="H17" s="96"/>
      <c r="I17" s="330"/>
      <c r="J17" s="330"/>
      <c r="K17" s="92"/>
      <c r="L17" s="92"/>
      <c r="M17" s="332"/>
      <c r="N17" s="372"/>
    </row>
    <row r="18" spans="1:14" ht="16.5" x14ac:dyDescent="0.3">
      <c r="A18" s="416"/>
      <c r="B18" s="363"/>
      <c r="C18" s="416"/>
      <c r="D18" s="94"/>
      <c r="E18" s="95"/>
      <c r="F18" s="433"/>
      <c r="G18" s="95"/>
      <c r="H18" s="96"/>
      <c r="I18" s="330"/>
      <c r="J18" s="330"/>
      <c r="K18" s="92"/>
      <c r="L18" s="92"/>
      <c r="M18" s="332"/>
      <c r="N18" s="372"/>
    </row>
    <row r="19" spans="1:14" ht="16.5" x14ac:dyDescent="0.3">
      <c r="A19" s="416"/>
      <c r="B19" s="363"/>
      <c r="C19" s="416"/>
      <c r="D19" s="94"/>
      <c r="E19" s="95"/>
      <c r="F19" s="433"/>
      <c r="G19" s="95"/>
      <c r="H19" s="96"/>
      <c r="I19" s="330"/>
      <c r="J19" s="330"/>
      <c r="K19" s="92"/>
      <c r="L19" s="92"/>
      <c r="M19" s="332"/>
      <c r="N19" s="372"/>
    </row>
    <row r="20" spans="1:14" ht="16.5" x14ac:dyDescent="0.3">
      <c r="A20" s="416"/>
      <c r="B20" s="363"/>
      <c r="C20" s="416"/>
      <c r="D20" s="94"/>
      <c r="E20" s="95"/>
      <c r="F20" s="433"/>
      <c r="G20" s="95"/>
      <c r="H20" s="96"/>
      <c r="I20" s="330"/>
      <c r="J20" s="330"/>
      <c r="K20" s="92"/>
      <c r="L20" s="92"/>
      <c r="M20" s="332"/>
      <c r="N20" s="372"/>
    </row>
    <row r="21" spans="1:14" ht="16.5" x14ac:dyDescent="0.3">
      <c r="A21" s="416"/>
      <c r="B21" s="363"/>
      <c r="C21" s="416"/>
      <c r="D21" s="94"/>
      <c r="E21" s="95"/>
      <c r="F21" s="433"/>
      <c r="G21" s="95"/>
      <c r="H21" s="96"/>
      <c r="I21" s="330"/>
      <c r="J21" s="330"/>
      <c r="K21" s="92"/>
      <c r="L21" s="92"/>
      <c r="M21" s="332"/>
      <c r="N21" s="372"/>
    </row>
    <row r="22" spans="1:14" ht="16.5" x14ac:dyDescent="0.3">
      <c r="A22" s="416"/>
      <c r="B22" s="363"/>
      <c r="C22" s="416"/>
      <c r="D22" s="94"/>
      <c r="E22" s="95"/>
      <c r="F22" s="433"/>
      <c r="G22" s="95"/>
      <c r="H22" s="96"/>
      <c r="I22" s="330"/>
      <c r="J22" s="330"/>
      <c r="K22" s="92"/>
      <c r="L22" s="92"/>
      <c r="M22" s="332"/>
      <c r="N22" s="372"/>
    </row>
    <row r="23" spans="1:14" ht="16.5" x14ac:dyDescent="0.3">
      <c r="A23" s="416"/>
      <c r="B23" s="363"/>
      <c r="C23" s="416"/>
      <c r="D23" s="94"/>
      <c r="E23" s="95"/>
      <c r="F23" s="433"/>
      <c r="G23" s="95"/>
      <c r="H23" s="96"/>
      <c r="I23" s="330"/>
      <c r="J23" s="330"/>
      <c r="K23" s="92"/>
      <c r="L23" s="92"/>
      <c r="M23" s="332"/>
      <c r="N23" s="372"/>
    </row>
    <row r="24" spans="1:14" ht="16.5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570"/>
      <c r="M24" s="93"/>
      <c r="N24" s="93"/>
    </row>
    <row r="25" spans="1:14" ht="16.5" x14ac:dyDescent="0.3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570"/>
      <c r="M25" s="93"/>
      <c r="N25" s="93"/>
    </row>
    <row r="26" spans="1:14" ht="16.5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570"/>
      <c r="M26" s="93"/>
      <c r="N26" s="93"/>
    </row>
    <row r="27" spans="1:14" ht="16.5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570"/>
      <c r="M27" s="93"/>
      <c r="N27" s="93"/>
    </row>
    <row r="28" spans="1:14" ht="16.5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570"/>
      <c r="M28" s="93"/>
      <c r="N28" s="93"/>
    </row>
    <row r="29" spans="1:14" ht="16.5" x14ac:dyDescent="0.3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570"/>
      <c r="M29" s="93"/>
      <c r="N29" s="93"/>
    </row>
    <row r="30" spans="1:14" ht="16.5" x14ac:dyDescent="0.3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570"/>
      <c r="M30" s="93"/>
      <c r="N30" s="93"/>
    </row>
    <row r="31" spans="1:14" ht="16.5" x14ac:dyDescent="0.3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570"/>
      <c r="M31" s="93"/>
      <c r="N31" s="93"/>
    </row>
    <row r="32" spans="1:14" ht="16.5" x14ac:dyDescent="0.3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570"/>
      <c r="M32" s="93"/>
      <c r="N32" s="93"/>
    </row>
  </sheetData>
  <mergeCells count="4">
    <mergeCell ref="A3:G3"/>
    <mergeCell ref="A4:G4"/>
    <mergeCell ref="A2:G2"/>
    <mergeCell ref="A1:N1"/>
  </mergeCells>
  <conditionalFormatting sqref="L24:L1048576 L1:L13">
    <cfRule type="notContainsBlanks" dxfId="26" priority="2">
      <formula>LEN(TRIM(L1))&gt;0</formula>
    </cfRule>
  </conditionalFormatting>
  <conditionalFormatting sqref="L14:L23">
    <cfRule type="notContainsBlanks" dxfId="25" priority="1">
      <formula>LEN(TRIM(L14))&gt;0</formula>
    </cfRule>
  </conditionalFormatting>
  <dataValidations count="1">
    <dataValidation type="list" allowBlank="1" showInputMessage="1" showErrorMessage="1" sqref="B6:B13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N23"/>
  <sheetViews>
    <sheetView zoomScaleNormal="100" workbookViewId="0">
      <selection activeCell="C6" sqref="C6:H6"/>
    </sheetView>
  </sheetViews>
  <sheetFormatPr baseColWidth="10" defaultRowHeight="16.5" x14ac:dyDescent="0.3"/>
  <cols>
    <col min="1" max="1" width="10.5546875" bestFit="1" customWidth="1"/>
    <col min="2" max="2" width="13.109375" style="278" customWidth="1"/>
    <col min="3" max="3" width="9.5546875" style="278" customWidth="1"/>
    <col min="4" max="4" width="9.21875" customWidth="1"/>
    <col min="5" max="5" width="23.44140625" customWidth="1"/>
    <col min="6" max="6" width="34.5546875" customWidth="1"/>
    <col min="13" max="13" width="11.5546875" style="278"/>
  </cols>
  <sheetData>
    <row r="1" spans="1:14" ht="19.5" x14ac:dyDescent="0.3">
      <c r="A1" s="962" t="s">
        <v>34</v>
      </c>
      <c r="B1" s="962"/>
      <c r="C1" s="962"/>
      <c r="D1" s="962"/>
      <c r="E1" s="962"/>
      <c r="F1" s="962"/>
      <c r="G1" s="962"/>
      <c r="H1" s="962"/>
      <c r="I1" s="962"/>
      <c r="J1" s="962"/>
      <c r="K1" s="962"/>
      <c r="L1" s="962"/>
      <c r="M1" s="962"/>
      <c r="N1" s="962"/>
    </row>
    <row r="2" spans="1:14" ht="19.5" x14ac:dyDescent="0.3">
      <c r="A2" s="958" t="s">
        <v>6</v>
      </c>
      <c r="B2" s="958"/>
      <c r="C2" s="958"/>
      <c r="D2" s="958"/>
      <c r="E2" s="958"/>
      <c r="F2" s="958"/>
      <c r="G2" s="959"/>
      <c r="H2" s="40" t="e">
        <f>H3-H4</f>
        <v>#REF!</v>
      </c>
      <c r="I2" s="21"/>
      <c r="J2" s="6"/>
      <c r="K2" s="20"/>
      <c r="L2" s="10"/>
      <c r="M2" s="10"/>
      <c r="N2" s="10"/>
    </row>
    <row r="3" spans="1:14" s="278" customFormat="1" ht="16.5" customHeight="1" x14ac:dyDescent="0.3">
      <c r="A3" s="956" t="s">
        <v>31</v>
      </c>
      <c r="B3" s="956"/>
      <c r="C3" s="956"/>
      <c r="D3" s="956"/>
      <c r="E3" s="956"/>
      <c r="F3" s="956"/>
      <c r="G3" s="957"/>
      <c r="H3" s="29" t="e">
        <f>#REF!</f>
        <v>#REF!</v>
      </c>
      <c r="I3" s="21"/>
      <c r="J3" s="6"/>
      <c r="K3" s="19"/>
      <c r="L3" s="10"/>
      <c r="M3" s="10"/>
      <c r="N3" s="10"/>
    </row>
    <row r="4" spans="1:14" x14ac:dyDescent="0.3">
      <c r="A4" s="925" t="s">
        <v>30</v>
      </c>
      <c r="B4" s="925"/>
      <c r="C4" s="925"/>
      <c r="D4" s="925"/>
      <c r="E4" s="925"/>
      <c r="F4" s="925"/>
      <c r="G4" s="926"/>
      <c r="H4" s="29">
        <f>SUM(H6:H37)</f>
        <v>0</v>
      </c>
      <c r="I4" s="21"/>
      <c r="J4" s="6"/>
      <c r="K4" s="20"/>
      <c r="L4" s="10"/>
      <c r="M4" s="10"/>
      <c r="N4" s="10"/>
    </row>
    <row r="5" spans="1:14" s="3" customFormat="1" ht="38.25" customHeight="1" x14ac:dyDescent="0.3">
      <c r="A5" s="292" t="s">
        <v>45</v>
      </c>
      <c r="B5" s="302" t="s">
        <v>114</v>
      </c>
      <c r="C5" s="292" t="s">
        <v>7</v>
      </c>
      <c r="D5" s="293" t="s">
        <v>4</v>
      </c>
      <c r="E5" s="294" t="s">
        <v>8</v>
      </c>
      <c r="F5" s="70" t="s">
        <v>5</v>
      </c>
      <c r="G5" s="69" t="s">
        <v>9</v>
      </c>
      <c r="H5" s="69" t="s">
        <v>11</v>
      </c>
      <c r="I5" s="69" t="s">
        <v>12</v>
      </c>
      <c r="J5" s="69" t="s">
        <v>10</v>
      </c>
      <c r="K5" s="68" t="s">
        <v>14</v>
      </c>
      <c r="L5" s="75" t="s">
        <v>2</v>
      </c>
      <c r="M5" s="67" t="s">
        <v>3</v>
      </c>
      <c r="N5" s="295" t="s">
        <v>1</v>
      </c>
    </row>
    <row r="6" spans="1:14" x14ac:dyDescent="0.3">
      <c r="A6" s="300" t="str">
        <f t="shared" ref="A6:A9" ca="1" si="0">RIGHT(CELL("nomfichier",A1),LEN(CELL("nomfichier",A1))-FIND("]",CELL("nomfichier",A1)))</f>
        <v>34000645 (250)</v>
      </c>
      <c r="B6" s="363"/>
      <c r="C6" s="290"/>
      <c r="D6" s="117"/>
      <c r="E6" s="118"/>
      <c r="F6" s="126"/>
      <c r="G6" s="118"/>
      <c r="H6" s="285"/>
      <c r="I6" s="119">
        <f>H6*0.2</f>
        <v>0</v>
      </c>
      <c r="J6" s="119">
        <f t="shared" ref="J6:J9" si="1">H6+I6</f>
        <v>0</v>
      </c>
      <c r="K6" s="111"/>
      <c r="L6" s="120"/>
      <c r="M6" s="312"/>
      <c r="N6" s="313"/>
    </row>
    <row r="7" spans="1:14" x14ac:dyDescent="0.3">
      <c r="A7" s="431" t="str">
        <f t="shared" ca="1" si="0"/>
        <v>34000645 (250)</v>
      </c>
      <c r="B7" s="430"/>
      <c r="C7" s="430"/>
      <c r="D7" s="117"/>
      <c r="E7" s="118"/>
      <c r="F7" s="118"/>
      <c r="G7" s="118"/>
      <c r="H7" s="90"/>
      <c r="I7" s="119">
        <f t="shared" ref="I7:I9" si="2">H7*20/100</f>
        <v>0</v>
      </c>
      <c r="J7" s="119">
        <f t="shared" si="1"/>
        <v>0</v>
      </c>
      <c r="K7" s="111"/>
      <c r="L7" s="127"/>
      <c r="M7" s="304"/>
      <c r="N7" s="313"/>
    </row>
    <row r="8" spans="1:14" x14ac:dyDescent="0.3">
      <c r="A8" s="364" t="str">
        <f t="shared" ca="1" si="0"/>
        <v>34000645 (250)</v>
      </c>
      <c r="B8" s="364"/>
      <c r="C8" s="364"/>
      <c r="D8" s="117"/>
      <c r="E8" s="118"/>
      <c r="F8" s="118"/>
      <c r="G8" s="118"/>
      <c r="H8" s="91"/>
      <c r="I8" s="119">
        <v>0</v>
      </c>
      <c r="J8" s="119">
        <f t="shared" si="1"/>
        <v>0</v>
      </c>
      <c r="K8" s="111"/>
      <c r="L8" s="116"/>
      <c r="M8" s="320"/>
      <c r="N8" s="313"/>
    </row>
    <row r="9" spans="1:14" x14ac:dyDescent="0.3">
      <c r="A9" s="434" t="str">
        <f t="shared" ca="1" si="0"/>
        <v>34000645 (250)</v>
      </c>
      <c r="B9" s="434"/>
      <c r="C9" s="434"/>
      <c r="D9" s="249"/>
      <c r="E9" s="276"/>
      <c r="F9" s="276"/>
      <c r="G9" s="305"/>
      <c r="H9" s="96"/>
      <c r="I9" s="330">
        <f t="shared" si="2"/>
        <v>0</v>
      </c>
      <c r="J9" s="330">
        <f t="shared" si="1"/>
        <v>0</v>
      </c>
      <c r="K9" s="180"/>
      <c r="L9" s="180"/>
      <c r="M9" s="366"/>
      <c r="N9" s="384"/>
    </row>
    <row r="10" spans="1:14" x14ac:dyDescent="0.3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</row>
    <row r="11" spans="1:14" x14ac:dyDescent="0.3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</row>
    <row r="12" spans="1:14" x14ac:dyDescent="0.3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</row>
    <row r="13" spans="1:14" x14ac:dyDescent="0.3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</row>
    <row r="14" spans="1:14" x14ac:dyDescent="0.3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</row>
    <row r="15" spans="1:14" x14ac:dyDescent="0.3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</row>
    <row r="16" spans="1:14" x14ac:dyDescent="0.3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</row>
    <row r="17" spans="1:14" x14ac:dyDescent="0.3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</row>
    <row r="18" spans="1:14" x14ac:dyDescent="0.3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</row>
    <row r="19" spans="1:14" x14ac:dyDescent="0.3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1:14" x14ac:dyDescent="0.3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</row>
    <row r="21" spans="1:14" x14ac:dyDescent="0.3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</row>
    <row r="22" spans="1:14" x14ac:dyDescent="0.3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1:14" x14ac:dyDescent="0.3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</row>
  </sheetData>
  <mergeCells count="4">
    <mergeCell ref="A3:G3"/>
    <mergeCell ref="A4:G4"/>
    <mergeCell ref="A1:N1"/>
    <mergeCell ref="A2:G2"/>
  </mergeCells>
  <dataValidations count="1">
    <dataValidation type="list" allowBlank="1" showInputMessage="1" showErrorMessage="1" sqref="B6">
      <formula1>Ana_Inra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4</vt:i4>
      </vt:variant>
    </vt:vector>
  </HeadingPairs>
  <TitlesOfParts>
    <vt:vector size="31" baseType="lpstr">
      <vt:lpstr>Navigation</vt:lpstr>
      <vt:lpstr>DEPENSES</vt:lpstr>
      <vt:lpstr> SE</vt:lpstr>
      <vt:lpstr>SE EB03 BEAUNEE</vt:lpstr>
      <vt:lpstr>RPNC</vt:lpstr>
      <vt:lpstr>P10181 Climatick</vt:lpstr>
      <vt:lpstr>P10500</vt:lpstr>
      <vt:lpstr>P10502 SAEB</vt:lpstr>
      <vt:lpstr>P10504 R2A2</vt:lpstr>
      <vt:lpstr>P10567 ERIAH</vt:lpstr>
      <vt:lpstr>P10572 FORESEE</vt:lpstr>
      <vt:lpstr>00000268 120</vt:lpstr>
      <vt:lpstr>00000268 126</vt:lpstr>
      <vt:lpstr>00000268 250</vt:lpstr>
      <vt:lpstr>00000520 Cadence</vt:lpstr>
      <vt:lpstr>00000853 GENTORE</vt:lpstr>
      <vt:lpstr>00000853 GENTORE (300)</vt:lpstr>
      <vt:lpstr>00001143 GRAZY DAISY</vt:lpstr>
      <vt:lpstr>00001418 EVOLUTION</vt:lpstr>
      <vt:lpstr>00001452 Welhbeef</vt:lpstr>
      <vt:lpstr>00001614 ECOANTIBIO</vt:lpstr>
      <vt:lpstr>00002140 Live Stock</vt:lpstr>
      <vt:lpstr>23000868</vt:lpstr>
      <vt:lpstr>34000618</vt:lpstr>
      <vt:lpstr>34000625</vt:lpstr>
      <vt:lpstr>34000645</vt:lpstr>
      <vt:lpstr>34000645 (250)</vt:lpstr>
      <vt:lpstr>Ana_Inra</vt:lpstr>
      <vt:lpstr>Anal</vt:lpstr>
      <vt:lpstr>' SE'!Impression_des_titres</vt:lpstr>
      <vt:lpstr>DEPENSES!Impression_des_titres</vt:lpstr>
    </vt:vector>
  </TitlesOfParts>
  <Company>ENVN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ALONSO</dc:creator>
  <cp:lastModifiedBy>Robert BALAGUER</cp:lastModifiedBy>
  <cp:lastPrinted>2018-11-29T10:35:54Z</cp:lastPrinted>
  <dcterms:created xsi:type="dcterms:W3CDTF">2003-03-21T14:54:20Z</dcterms:created>
  <dcterms:modified xsi:type="dcterms:W3CDTF">2019-01-24T09:25:22Z</dcterms:modified>
</cp:coreProperties>
</file>