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9420" yWindow="0" windowWidth="9564" windowHeight="7056" activeTab="1"/>
  </bookViews>
  <sheets>
    <sheet name="DB" sheetId="41" r:id="rId1"/>
    <sheet name="Recherche" sheetId="42" r:id="rId2"/>
    <sheet name="Doc" sheetId="43" r:id="rId3"/>
    <sheet name="origin" sheetId="15" state="hidden" r:id="rId4"/>
    <sheet name="Pivot" sheetId="17" state="hidden" r:id="rId5"/>
    <sheet name="Simulation " sheetId="38" state="hidden" r:id="rId6"/>
    <sheet name="NOTES" sheetId="39" state="hidden" r:id="rId7"/>
  </sheets>
  <definedNames>
    <definedName name="_xlnm._FilterDatabase" localSheetId="0" hidden="1">DB!$A$1:$F$131</definedName>
    <definedName name="_xlnm._FilterDatabase" localSheetId="6" hidden="1">NOTES!#REF!</definedName>
    <definedName name="_xlnm._FilterDatabase" localSheetId="3" hidden="1">origin!$A$1:$K$132</definedName>
    <definedName name="_xlnm._FilterDatabase" localSheetId="1" hidden="1">Recherche!$A$1:$E$2</definedName>
    <definedName name="BD">OFFSET(DB!$A$1,0,0,COUNTA(DB!$A:$A),COUNTA(DB!$1:$1))</definedName>
    <definedName name="CR">Recherche!$A$1:$E$4</definedName>
    <definedName name="_xlnm.Criteria" localSheetId="1">Recherche!$A$1:$E$4</definedName>
    <definedName name="_xlnm.Extract" localSheetId="1">Recherche!$A$12:$F$12</definedName>
    <definedName name="RE">Recherche!$A$12:$F$12</definedName>
  </definedNames>
  <calcPr calcId="145621"/>
  <pivotCaches>
    <pivotCache cacheId="0" r:id="rId8"/>
  </pivotCaches>
</workbook>
</file>

<file path=xl/calcChain.xml><?xml version="1.0" encoding="utf-8"?>
<calcChain xmlns="http://schemas.openxmlformats.org/spreadsheetml/2006/main">
  <c r="K188" i="17" l="1"/>
  <c r="K187" i="17"/>
  <c r="F121" i="38" s="1"/>
  <c r="K186" i="17"/>
  <c r="F120" i="38" s="1"/>
  <c r="K185" i="17"/>
  <c r="F119" i="38" s="1"/>
  <c r="K184" i="17"/>
  <c r="F118" i="38"/>
  <c r="K171" i="17"/>
  <c r="K170" i="17"/>
  <c r="F112" i="38" s="1"/>
  <c r="K169" i="17"/>
  <c r="F111" i="38" s="1"/>
  <c r="K168" i="17"/>
  <c r="F110" i="38" s="1"/>
  <c r="K167" i="17"/>
  <c r="F109" i="38" s="1"/>
  <c r="K166" i="17"/>
  <c r="K165" i="17"/>
  <c r="F107" i="38" s="1"/>
  <c r="K153" i="17"/>
  <c r="F102" i="38" s="1"/>
  <c r="K152" i="17"/>
  <c r="F101" i="38" s="1"/>
  <c r="K151" i="17"/>
  <c r="F100" i="38" s="1"/>
  <c r="K150" i="17"/>
  <c r="K149" i="17"/>
  <c r="F98" i="38"/>
  <c r="K148" i="17"/>
  <c r="F97" i="38" s="1"/>
  <c r="K147" i="17"/>
  <c r="F96" i="38" s="1"/>
  <c r="K146" i="17"/>
  <c r="K134" i="17"/>
  <c r="K133" i="17"/>
  <c r="F89" i="38" s="1"/>
  <c r="K132" i="17"/>
  <c r="K131" i="17"/>
  <c r="K130" i="17"/>
  <c r="K129" i="17"/>
  <c r="F85" i="38" s="1"/>
  <c r="K128" i="17"/>
  <c r="K127" i="17"/>
  <c r="K126" i="17"/>
  <c r="F82" i="38" s="1"/>
  <c r="K125" i="17"/>
  <c r="F81" i="38" s="1"/>
  <c r="K124" i="17"/>
  <c r="K123" i="17"/>
  <c r="K122" i="17"/>
  <c r="F78" i="38" s="1"/>
  <c r="K106" i="17"/>
  <c r="F70" i="38" s="1"/>
  <c r="K105" i="17"/>
  <c r="K104" i="17"/>
  <c r="F68" i="38"/>
  <c r="K103" i="17"/>
  <c r="K102" i="17"/>
  <c r="F66" i="38" s="1"/>
  <c r="K101" i="17"/>
  <c r="F65" i="38" s="1"/>
  <c r="K100" i="17"/>
  <c r="F64" i="38" s="1"/>
  <c r="K99" i="17"/>
  <c r="F63" i="38" s="1"/>
  <c r="K84" i="17"/>
  <c r="K83" i="17"/>
  <c r="K82" i="17"/>
  <c r="F56" i="38" s="1"/>
  <c r="K81" i="17"/>
  <c r="F55" i="38" s="1"/>
  <c r="K80" i="17"/>
  <c r="F54" i="38" s="1"/>
  <c r="K68" i="17"/>
  <c r="F49" i="38" s="1"/>
  <c r="K67" i="17"/>
  <c r="F48" i="38" s="1"/>
  <c r="K66" i="17"/>
  <c r="F47" i="38" s="1"/>
  <c r="K65" i="17"/>
  <c r="F46" i="38" s="1"/>
  <c r="K64" i="17"/>
  <c r="F45" i="38" s="1"/>
  <c r="K63" i="17"/>
  <c r="F44" i="38" s="1"/>
  <c r="K62" i="17"/>
  <c r="F43" i="38" s="1"/>
  <c r="K61" i="17"/>
  <c r="K46" i="17"/>
  <c r="F37" i="38" s="1"/>
  <c r="K45" i="17"/>
  <c r="K44" i="17"/>
  <c r="F35" i="38" s="1"/>
  <c r="K43" i="17"/>
  <c r="K42" i="17"/>
  <c r="F33" i="38" s="1"/>
  <c r="K41" i="17"/>
  <c r="K40" i="17"/>
  <c r="F31" i="38" s="1"/>
  <c r="K39" i="17"/>
  <c r="K38" i="17"/>
  <c r="F29" i="38" s="1"/>
  <c r="K37" i="17"/>
  <c r="K36" i="17"/>
  <c r="F27" i="38" s="1"/>
  <c r="K35" i="17"/>
  <c r="F26" i="38" s="1"/>
  <c r="K34" i="17"/>
  <c r="F25" i="38" s="1"/>
  <c r="K8" i="17"/>
  <c r="K9" i="17"/>
  <c r="F9" i="38" s="1"/>
  <c r="K10" i="17"/>
  <c r="F10" i="38" s="1"/>
  <c r="K11" i="17"/>
  <c r="F11" i="38" s="1"/>
  <c r="K12" i="17"/>
  <c r="K13" i="17"/>
  <c r="F13" i="38" s="1"/>
  <c r="K14" i="17"/>
  <c r="F14" i="38" s="1"/>
  <c r="K15" i="17"/>
  <c r="F15" i="38" s="1"/>
  <c r="K16" i="17"/>
  <c r="K17" i="17"/>
  <c r="F17" i="38" s="1"/>
  <c r="K18" i="17"/>
  <c r="K19" i="17"/>
  <c r="F19" i="38" s="1"/>
  <c r="K7" i="17"/>
  <c r="F7" i="38" s="1"/>
  <c r="J188" i="17"/>
  <c r="J187" i="17"/>
  <c r="J186" i="17"/>
  <c r="E120" i="38" s="1"/>
  <c r="J185" i="17"/>
  <c r="J184" i="17"/>
  <c r="E118" i="38" s="1"/>
  <c r="J171" i="17"/>
  <c r="J170" i="17"/>
  <c r="J169" i="17"/>
  <c r="J168" i="17"/>
  <c r="J167" i="17"/>
  <c r="J166" i="17"/>
  <c r="J165" i="17"/>
  <c r="J153" i="17"/>
  <c r="E102" i="38" s="1"/>
  <c r="J152" i="17"/>
  <c r="E101" i="38" s="1"/>
  <c r="J151" i="17"/>
  <c r="E100" i="38" s="1"/>
  <c r="J150" i="17"/>
  <c r="E99" i="38" s="1"/>
  <c r="J149" i="17"/>
  <c r="E98" i="38" s="1"/>
  <c r="J148" i="17"/>
  <c r="J147" i="17"/>
  <c r="E96" i="38" s="1"/>
  <c r="J146" i="17"/>
  <c r="J134" i="17"/>
  <c r="J133" i="17"/>
  <c r="E89" i="38" s="1"/>
  <c r="J132" i="17"/>
  <c r="E88" i="38" s="1"/>
  <c r="J131" i="17"/>
  <c r="E87" i="38" s="1"/>
  <c r="J130" i="17"/>
  <c r="E86" i="38" s="1"/>
  <c r="J129" i="17"/>
  <c r="E85" i="38" s="1"/>
  <c r="J128" i="17"/>
  <c r="E84" i="38" s="1"/>
  <c r="J127" i="17"/>
  <c r="E83" i="38" s="1"/>
  <c r="J126" i="17"/>
  <c r="J125" i="17"/>
  <c r="E81" i="38" s="1"/>
  <c r="J124" i="17"/>
  <c r="J123" i="17"/>
  <c r="E79" i="38"/>
  <c r="J122" i="17"/>
  <c r="E78" i="38" s="1"/>
  <c r="J106" i="17"/>
  <c r="E70" i="38" s="1"/>
  <c r="J105" i="17"/>
  <c r="J104" i="17"/>
  <c r="J103" i="17"/>
  <c r="E67" i="38" s="1"/>
  <c r="J102" i="17"/>
  <c r="E66" i="38" s="1"/>
  <c r="J101" i="17"/>
  <c r="J100" i="17"/>
  <c r="E64" i="38" s="1"/>
  <c r="J99" i="17"/>
  <c r="E63" i="38" s="1"/>
  <c r="J84" i="17"/>
  <c r="E58" i="38" s="1"/>
  <c r="J83" i="17"/>
  <c r="J82" i="17"/>
  <c r="J81" i="17"/>
  <c r="E55" i="38" s="1"/>
  <c r="J80" i="17"/>
  <c r="E54" i="38" s="1"/>
  <c r="J68" i="17"/>
  <c r="J67" i="17"/>
  <c r="J66" i="17"/>
  <c r="J65" i="17"/>
  <c r="J64" i="17"/>
  <c r="J63" i="17"/>
  <c r="J62" i="17"/>
  <c r="J61" i="17"/>
  <c r="E42" i="38" s="1"/>
  <c r="J46" i="17"/>
  <c r="J45" i="17"/>
  <c r="E36" i="38" s="1"/>
  <c r="J44" i="17"/>
  <c r="E35" i="38" s="1"/>
  <c r="J43" i="17"/>
  <c r="J42" i="17"/>
  <c r="J41" i="17"/>
  <c r="E32" i="38" s="1"/>
  <c r="J40" i="17"/>
  <c r="E31" i="38" s="1"/>
  <c r="J39" i="17"/>
  <c r="J38" i="17"/>
  <c r="J37" i="17"/>
  <c r="E28" i="38" s="1"/>
  <c r="J36" i="17"/>
  <c r="E27" i="38" s="1"/>
  <c r="J35" i="17"/>
  <c r="J34" i="17"/>
  <c r="J8" i="17"/>
  <c r="E8" i="38" s="1"/>
  <c r="J9" i="17"/>
  <c r="E9" i="38" s="1"/>
  <c r="J10" i="17"/>
  <c r="E10" i="38" s="1"/>
  <c r="J11" i="17"/>
  <c r="J12" i="17"/>
  <c r="E12" i="38"/>
  <c r="J13" i="17"/>
  <c r="E13" i="38" s="1"/>
  <c r="J14" i="17"/>
  <c r="E14" i="38"/>
  <c r="J15" i="17"/>
  <c r="E15" i="38" s="1"/>
  <c r="J16" i="17"/>
  <c r="E16" i="38" s="1"/>
  <c r="J17" i="17"/>
  <c r="J18" i="17"/>
  <c r="E18" i="38" s="1"/>
  <c r="J19" i="17"/>
  <c r="E19" i="38" s="1"/>
  <c r="J7" i="17"/>
  <c r="E7" i="38" s="1"/>
  <c r="P125" i="15"/>
  <c r="P126" i="15"/>
  <c r="P127" i="15"/>
  <c r="P128" i="15"/>
  <c r="P129" i="15"/>
  <c r="P130" i="15"/>
  <c r="Q130" i="15"/>
  <c r="Q4" i="15"/>
  <c r="Q8" i="15"/>
  <c r="Q16" i="15"/>
  <c r="Q20" i="15"/>
  <c r="Q24" i="15"/>
  <c r="Q32" i="15"/>
  <c r="Q36" i="15"/>
  <c r="Q40" i="15"/>
  <c r="Q48" i="15"/>
  <c r="Q52" i="15"/>
  <c r="Q56" i="15"/>
  <c r="Q64" i="15"/>
  <c r="Q68" i="15"/>
  <c r="Q72" i="15"/>
  <c r="Q73" i="15"/>
  <c r="Q76" i="15"/>
  <c r="Q80" i="15"/>
  <c r="Q84" i="15"/>
  <c r="Q85" i="15"/>
  <c r="Q88" i="15"/>
  <c r="Q92" i="15"/>
  <c r="Q96" i="15"/>
  <c r="Q104" i="15"/>
  <c r="Q108" i="15"/>
  <c r="Q113" i="15"/>
  <c r="Q117" i="15"/>
  <c r="Q120" i="15"/>
  <c r="Q121" i="15"/>
  <c r="Q131" i="15"/>
  <c r="Q132" i="15"/>
  <c r="P3" i="15"/>
  <c r="P4" i="15"/>
  <c r="P5" i="15"/>
  <c r="P6" i="15"/>
  <c r="P7" i="15"/>
  <c r="P8" i="15"/>
  <c r="P9" i="15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79" i="15"/>
  <c r="P80" i="15"/>
  <c r="P81" i="15"/>
  <c r="P82" i="15"/>
  <c r="P83" i="15"/>
  <c r="P84" i="15"/>
  <c r="P85" i="15"/>
  <c r="P86" i="15"/>
  <c r="P87" i="15"/>
  <c r="P88" i="15"/>
  <c r="P89" i="15"/>
  <c r="P90" i="15"/>
  <c r="P91" i="15"/>
  <c r="P92" i="15"/>
  <c r="P93" i="15"/>
  <c r="P94" i="15"/>
  <c r="P95" i="15"/>
  <c r="P96" i="15"/>
  <c r="P97" i="15"/>
  <c r="P98" i="15"/>
  <c r="P99" i="15"/>
  <c r="P100" i="15"/>
  <c r="P101" i="15"/>
  <c r="P102" i="15"/>
  <c r="P103" i="15"/>
  <c r="P104" i="15"/>
  <c r="P105" i="15"/>
  <c r="P106" i="15"/>
  <c r="P107" i="15"/>
  <c r="P108" i="15"/>
  <c r="P109" i="15"/>
  <c r="P110" i="15"/>
  <c r="P111" i="15"/>
  <c r="P112" i="15"/>
  <c r="P113" i="15"/>
  <c r="P114" i="15"/>
  <c r="P115" i="15"/>
  <c r="P116" i="15"/>
  <c r="P117" i="15"/>
  <c r="P118" i="15"/>
  <c r="P119" i="15"/>
  <c r="P120" i="15"/>
  <c r="P121" i="15"/>
  <c r="P122" i="15"/>
  <c r="P123" i="15"/>
  <c r="P124" i="15"/>
  <c r="P131" i="15"/>
  <c r="P2" i="15"/>
  <c r="N3" i="15"/>
  <c r="Q3" i="15" s="1"/>
  <c r="N4" i="15"/>
  <c r="N5" i="15"/>
  <c r="Q5" i="15" s="1"/>
  <c r="N6" i="15"/>
  <c r="Q6" i="15" s="1"/>
  <c r="N7" i="15"/>
  <c r="Q7" i="15" s="1"/>
  <c r="N8" i="15"/>
  <c r="N9" i="15"/>
  <c r="Q9" i="15" s="1"/>
  <c r="N10" i="15"/>
  <c r="Q10" i="15" s="1"/>
  <c r="N11" i="15"/>
  <c r="Q11" i="15" s="1"/>
  <c r="N12" i="15"/>
  <c r="Q12" i="15" s="1"/>
  <c r="N13" i="15"/>
  <c r="Q13" i="15" s="1"/>
  <c r="N14" i="15"/>
  <c r="Q14" i="15" s="1"/>
  <c r="N15" i="15"/>
  <c r="Q15" i="15" s="1"/>
  <c r="N16" i="15"/>
  <c r="N17" i="15"/>
  <c r="Q17" i="15" s="1"/>
  <c r="N18" i="15"/>
  <c r="Q18" i="15" s="1"/>
  <c r="N19" i="15"/>
  <c r="Q19" i="15" s="1"/>
  <c r="N20" i="15"/>
  <c r="N21" i="15"/>
  <c r="Q21" i="15" s="1"/>
  <c r="N22" i="15"/>
  <c r="Q22" i="15" s="1"/>
  <c r="N23" i="15"/>
  <c r="Q23" i="15" s="1"/>
  <c r="N24" i="15"/>
  <c r="N25" i="15"/>
  <c r="Q25" i="15" s="1"/>
  <c r="N26" i="15"/>
  <c r="Q26" i="15" s="1"/>
  <c r="N27" i="15"/>
  <c r="Q27" i="15" s="1"/>
  <c r="N28" i="15"/>
  <c r="Q28" i="15" s="1"/>
  <c r="N29" i="15"/>
  <c r="Q29" i="15" s="1"/>
  <c r="N30" i="15"/>
  <c r="Q30" i="15" s="1"/>
  <c r="N31" i="15"/>
  <c r="Q31" i="15" s="1"/>
  <c r="N32" i="15"/>
  <c r="N33" i="15"/>
  <c r="Q33" i="15" s="1"/>
  <c r="N34" i="15"/>
  <c r="Q34" i="15" s="1"/>
  <c r="N35" i="15"/>
  <c r="Q35" i="15" s="1"/>
  <c r="N36" i="15"/>
  <c r="N37" i="15"/>
  <c r="Q37" i="15" s="1"/>
  <c r="N38" i="15"/>
  <c r="Q38" i="15" s="1"/>
  <c r="N39" i="15"/>
  <c r="Q39" i="15" s="1"/>
  <c r="N40" i="15"/>
  <c r="N41" i="15"/>
  <c r="Q41" i="15" s="1"/>
  <c r="N42" i="15"/>
  <c r="Q42" i="15" s="1"/>
  <c r="N43" i="15"/>
  <c r="Q43" i="15" s="1"/>
  <c r="N44" i="15"/>
  <c r="Q44" i="15" s="1"/>
  <c r="N45" i="15"/>
  <c r="Q45" i="15" s="1"/>
  <c r="N46" i="15"/>
  <c r="Q46" i="15" s="1"/>
  <c r="N47" i="15"/>
  <c r="Q47" i="15" s="1"/>
  <c r="N48" i="15"/>
  <c r="N49" i="15"/>
  <c r="Q49" i="15" s="1"/>
  <c r="N50" i="15"/>
  <c r="Q50" i="15" s="1"/>
  <c r="N51" i="15"/>
  <c r="Q51" i="15" s="1"/>
  <c r="N52" i="15"/>
  <c r="N53" i="15"/>
  <c r="Q53" i="15" s="1"/>
  <c r="N54" i="15"/>
  <c r="Q54" i="15" s="1"/>
  <c r="N55" i="15"/>
  <c r="Q55" i="15" s="1"/>
  <c r="N56" i="15"/>
  <c r="N57" i="15"/>
  <c r="Q57" i="15" s="1"/>
  <c r="N58" i="15"/>
  <c r="Q58" i="15" s="1"/>
  <c r="N59" i="15"/>
  <c r="Q59" i="15" s="1"/>
  <c r="N60" i="15"/>
  <c r="Q60" i="15" s="1"/>
  <c r="N61" i="15"/>
  <c r="Q61" i="15" s="1"/>
  <c r="N62" i="15"/>
  <c r="Q62" i="15" s="1"/>
  <c r="N63" i="15"/>
  <c r="Q63" i="15" s="1"/>
  <c r="N64" i="15"/>
  <c r="N65" i="15"/>
  <c r="Q65" i="15" s="1"/>
  <c r="N66" i="15"/>
  <c r="Q66" i="15" s="1"/>
  <c r="N67" i="15"/>
  <c r="Q67" i="15" s="1"/>
  <c r="N68" i="15"/>
  <c r="N69" i="15"/>
  <c r="Q69" i="15" s="1"/>
  <c r="N70" i="15"/>
  <c r="Q70" i="15" s="1"/>
  <c r="N71" i="15"/>
  <c r="Q71" i="15" s="1"/>
  <c r="N72" i="15"/>
  <c r="N73" i="15"/>
  <c r="N74" i="15"/>
  <c r="Q74" i="15" s="1"/>
  <c r="N75" i="15"/>
  <c r="Q75" i="15" s="1"/>
  <c r="N76" i="15"/>
  <c r="N77" i="15"/>
  <c r="Q77" i="15" s="1"/>
  <c r="N78" i="15"/>
  <c r="Q78" i="15" s="1"/>
  <c r="N79" i="15"/>
  <c r="Q79" i="15" s="1"/>
  <c r="N80" i="15"/>
  <c r="N81" i="15"/>
  <c r="Q81" i="15" s="1"/>
  <c r="N82" i="15"/>
  <c r="Q82" i="15" s="1"/>
  <c r="N83" i="15"/>
  <c r="Q83" i="15" s="1"/>
  <c r="N84" i="15"/>
  <c r="N85" i="15"/>
  <c r="N86" i="15"/>
  <c r="Q86" i="15" s="1"/>
  <c r="N87" i="15"/>
  <c r="Q87" i="15" s="1"/>
  <c r="N88" i="15"/>
  <c r="N89" i="15"/>
  <c r="Q89" i="15" s="1"/>
  <c r="N90" i="15"/>
  <c r="Q90" i="15" s="1"/>
  <c r="N91" i="15"/>
  <c r="Q91" i="15" s="1"/>
  <c r="N92" i="15"/>
  <c r="N93" i="15"/>
  <c r="Q93" i="15" s="1"/>
  <c r="N94" i="15"/>
  <c r="Q94" i="15" s="1"/>
  <c r="N95" i="15"/>
  <c r="Q95" i="15" s="1"/>
  <c r="N96" i="15"/>
  <c r="N97" i="15"/>
  <c r="Q97" i="15" s="1"/>
  <c r="N98" i="15"/>
  <c r="Q98" i="15" s="1"/>
  <c r="N99" i="15"/>
  <c r="Q99" i="15" s="1"/>
  <c r="N100" i="15"/>
  <c r="Q100" i="15" s="1"/>
  <c r="N101" i="15"/>
  <c r="Q101" i="15" s="1"/>
  <c r="N102" i="15"/>
  <c r="Q102" i="15" s="1"/>
  <c r="N103" i="15"/>
  <c r="Q103" i="15" s="1"/>
  <c r="N104" i="15"/>
  <c r="N105" i="15"/>
  <c r="Q105" i="15" s="1"/>
  <c r="N106" i="15"/>
  <c r="Q106" i="15" s="1"/>
  <c r="N107" i="15"/>
  <c r="Q107" i="15" s="1"/>
  <c r="N108" i="15"/>
  <c r="N109" i="15"/>
  <c r="Q109" i="15" s="1"/>
  <c r="N110" i="15"/>
  <c r="Q110" i="15" s="1"/>
  <c r="N111" i="15"/>
  <c r="Q111" i="15" s="1"/>
  <c r="N112" i="15"/>
  <c r="Q112" i="15" s="1"/>
  <c r="N113" i="15"/>
  <c r="N114" i="15"/>
  <c r="Q114" i="15" s="1"/>
  <c r="N115" i="15"/>
  <c r="Q115" i="15" s="1"/>
  <c r="N116" i="15"/>
  <c r="Q116" i="15" s="1"/>
  <c r="N117" i="15"/>
  <c r="N118" i="15"/>
  <c r="Q118" i="15" s="1"/>
  <c r="N119" i="15"/>
  <c r="Q119" i="15" s="1"/>
  <c r="N120" i="15"/>
  <c r="N121" i="15"/>
  <c r="N122" i="15"/>
  <c r="Q122" i="15" s="1"/>
  <c r="N123" i="15"/>
  <c r="Q123" i="15" s="1"/>
  <c r="N124" i="15"/>
  <c r="Q124" i="15" s="1"/>
  <c r="N125" i="15"/>
  <c r="Q125" i="15" s="1"/>
  <c r="N126" i="15"/>
  <c r="Q126" i="15" s="1"/>
  <c r="N127" i="15"/>
  <c r="Q127" i="15" s="1"/>
  <c r="N128" i="15"/>
  <c r="Q128" i="15" s="1"/>
  <c r="N129" i="15"/>
  <c r="Q129" i="15" s="1"/>
  <c r="N130" i="15"/>
  <c r="N131" i="15"/>
  <c r="N2" i="15"/>
  <c r="Q2" i="15" s="1"/>
  <c r="F117" i="38"/>
  <c r="E117" i="38"/>
  <c r="D117" i="38"/>
  <c r="C117" i="38"/>
  <c r="F106" i="38"/>
  <c r="E106" i="38"/>
  <c r="D106" i="38"/>
  <c r="C106" i="38"/>
  <c r="F94" i="38"/>
  <c r="E94" i="38"/>
  <c r="D94" i="38"/>
  <c r="C94" i="38"/>
  <c r="F77" i="38"/>
  <c r="E77" i="38"/>
  <c r="D77" i="38"/>
  <c r="C77" i="38"/>
  <c r="F62" i="38"/>
  <c r="E62" i="38"/>
  <c r="D62" i="38"/>
  <c r="C62" i="38"/>
  <c r="F53" i="38"/>
  <c r="E53" i="38"/>
  <c r="D53" i="38"/>
  <c r="C53" i="38"/>
  <c r="F41" i="38"/>
  <c r="E41" i="38"/>
  <c r="D41" i="38"/>
  <c r="C41" i="38"/>
  <c r="F24" i="38"/>
  <c r="E24" i="38"/>
  <c r="D24" i="38"/>
  <c r="C24" i="38"/>
  <c r="F122" i="38"/>
  <c r="F108" i="38"/>
  <c r="F113" i="38"/>
  <c r="F99" i="38"/>
  <c r="F95" i="38"/>
  <c r="F79" i="38"/>
  <c r="F80" i="38"/>
  <c r="F83" i="38"/>
  <c r="F84" i="38"/>
  <c r="F86" i="38"/>
  <c r="F87" i="38"/>
  <c r="F88" i="38"/>
  <c r="F90" i="38"/>
  <c r="F67" i="38"/>
  <c r="F69" i="38"/>
  <c r="F57" i="38"/>
  <c r="F58" i="38"/>
  <c r="F42" i="38"/>
  <c r="F28" i="38"/>
  <c r="F30" i="38"/>
  <c r="F32" i="38"/>
  <c r="F34" i="38"/>
  <c r="F36" i="38"/>
  <c r="F12" i="38"/>
  <c r="F16" i="38"/>
  <c r="F18" i="38"/>
  <c r="F8" i="38"/>
  <c r="J126" i="15"/>
  <c r="K126" i="15" s="1"/>
  <c r="J125" i="15"/>
  <c r="H126" i="15"/>
  <c r="H125" i="15"/>
  <c r="K125" i="15" s="1"/>
  <c r="J118" i="15"/>
  <c r="H118" i="15"/>
  <c r="K118" i="15"/>
  <c r="J117" i="15"/>
  <c r="H117" i="15"/>
  <c r="K117" i="15" s="1"/>
  <c r="H53" i="15"/>
  <c r="J53" i="15"/>
  <c r="J120" i="15"/>
  <c r="H120" i="15"/>
  <c r="K120" i="15" s="1"/>
  <c r="J119" i="15"/>
  <c r="K119" i="15" s="1"/>
  <c r="H119" i="15"/>
  <c r="J116" i="15"/>
  <c r="H116" i="15"/>
  <c r="K116" i="15" s="1"/>
  <c r="J115" i="15"/>
  <c r="H115" i="15"/>
  <c r="J17" i="15"/>
  <c r="H17" i="15"/>
  <c r="K132" i="15"/>
  <c r="J74" i="15"/>
  <c r="H74" i="15"/>
  <c r="K74" i="15" s="1"/>
  <c r="K72" i="15"/>
  <c r="K73" i="15"/>
  <c r="J70" i="15"/>
  <c r="H70" i="15"/>
  <c r="K70" i="15"/>
  <c r="B90" i="38"/>
  <c r="B37" i="38"/>
  <c r="B19" i="38"/>
  <c r="E90" i="38"/>
  <c r="E37" i="38"/>
  <c r="K131" i="15"/>
  <c r="J131" i="15"/>
  <c r="H131" i="15"/>
  <c r="J130" i="15"/>
  <c r="H130" i="15"/>
  <c r="K130" i="15"/>
  <c r="J129" i="15"/>
  <c r="H129" i="15"/>
  <c r="K129" i="15"/>
  <c r="J128" i="15"/>
  <c r="H128" i="15"/>
  <c r="K128" i="15" s="1"/>
  <c r="J127" i="15"/>
  <c r="H127" i="15"/>
  <c r="K127" i="15" s="1"/>
  <c r="J54" i="15"/>
  <c r="H54" i="15"/>
  <c r="K54" i="15"/>
  <c r="J110" i="15"/>
  <c r="H110" i="15"/>
  <c r="K110" i="15" s="1"/>
  <c r="B118" i="38"/>
  <c r="J124" i="15"/>
  <c r="K124" i="15" s="1"/>
  <c r="H124" i="15"/>
  <c r="J113" i="15"/>
  <c r="H113" i="15"/>
  <c r="K113" i="15" s="1"/>
  <c r="E122" i="38"/>
  <c r="E111" i="38"/>
  <c r="E112" i="38"/>
  <c r="E113" i="38"/>
  <c r="E49" i="38"/>
  <c r="E46" i="38"/>
  <c r="E47" i="38"/>
  <c r="E48" i="38"/>
  <c r="B43" i="38"/>
  <c r="B44" i="38"/>
  <c r="B45" i="38"/>
  <c r="B46" i="38"/>
  <c r="B47" i="38"/>
  <c r="B48" i="38"/>
  <c r="B49" i="38"/>
  <c r="B9" i="38"/>
  <c r="B10" i="38"/>
  <c r="B11" i="38"/>
  <c r="B12" i="38"/>
  <c r="B13" i="38"/>
  <c r="B14" i="38"/>
  <c r="B15" i="38"/>
  <c r="B16" i="38"/>
  <c r="B17" i="38"/>
  <c r="B18" i="38"/>
  <c r="B8" i="38"/>
  <c r="B7" i="38"/>
  <c r="E121" i="38"/>
  <c r="E119" i="38"/>
  <c r="E110" i="38"/>
  <c r="E109" i="38"/>
  <c r="E108" i="38"/>
  <c r="E107" i="38"/>
  <c r="E97" i="38"/>
  <c r="E95" i="38"/>
  <c r="E82" i="38"/>
  <c r="E80" i="38"/>
  <c r="E69" i="38"/>
  <c r="E68" i="38"/>
  <c r="E65" i="38"/>
  <c r="E57" i="38"/>
  <c r="E56" i="38"/>
  <c r="E45" i="38"/>
  <c r="E44" i="38"/>
  <c r="E43" i="38"/>
  <c r="E34" i="38"/>
  <c r="E33" i="38"/>
  <c r="E30" i="38"/>
  <c r="E29" i="38"/>
  <c r="E26" i="38"/>
  <c r="E25" i="38"/>
  <c r="H107" i="15"/>
  <c r="K107" i="15" s="1"/>
  <c r="H121" i="15"/>
  <c r="H71" i="15"/>
  <c r="H72" i="15"/>
  <c r="H73" i="15"/>
  <c r="H108" i="15"/>
  <c r="H109" i="15"/>
  <c r="H30" i="15"/>
  <c r="K30" i="15" s="1"/>
  <c r="H31" i="15"/>
  <c r="K31" i="15" s="1"/>
  <c r="H32" i="15"/>
  <c r="H41" i="15"/>
  <c r="K41" i="15" s="1"/>
  <c r="J46" i="15"/>
  <c r="K46" i="15" s="1"/>
  <c r="H47" i="15"/>
  <c r="H75" i="15"/>
  <c r="H91" i="15"/>
  <c r="H48" i="15"/>
  <c r="H33" i="15"/>
  <c r="J114" i="15"/>
  <c r="K114" i="15" s="1"/>
  <c r="H49" i="15"/>
  <c r="K49" i="15" s="1"/>
  <c r="H50" i="15"/>
  <c r="H51" i="15"/>
  <c r="H52" i="15"/>
  <c r="H122" i="15"/>
  <c r="H123" i="15"/>
  <c r="H92" i="15"/>
  <c r="H18" i="15"/>
  <c r="H55" i="15"/>
  <c r="J55" i="15"/>
  <c r="J30" i="15"/>
  <c r="H114" i="15"/>
  <c r="H112" i="15"/>
  <c r="H111" i="15"/>
  <c r="K111" i="15" s="1"/>
  <c r="J51" i="15"/>
  <c r="J33" i="15"/>
  <c r="K33" i="15" s="1"/>
  <c r="J73" i="15"/>
  <c r="J91" i="15"/>
  <c r="K91" i="15" s="1"/>
  <c r="J18" i="15"/>
  <c r="J123" i="15"/>
  <c r="K123" i="15"/>
  <c r="J50" i="15"/>
  <c r="K50" i="15" s="1"/>
  <c r="J47" i="15"/>
  <c r="J109" i="15"/>
  <c r="J72" i="15"/>
  <c r="J121" i="15"/>
  <c r="J111" i="15"/>
  <c r="J108" i="15"/>
  <c r="K108" i="15"/>
  <c r="J92" i="15"/>
  <c r="J52" i="15"/>
  <c r="J49" i="15"/>
  <c r="J48" i="15"/>
  <c r="K48" i="15" s="1"/>
  <c r="J41" i="15"/>
  <c r="J107" i="15"/>
  <c r="J71" i="15"/>
  <c r="J112" i="15"/>
  <c r="K112" i="15" s="1"/>
  <c r="J32" i="15"/>
  <c r="K32" i="15" s="1"/>
  <c r="J122" i="15"/>
  <c r="K122" i="15" s="1"/>
  <c r="J75" i="15"/>
  <c r="J31" i="15"/>
  <c r="H46" i="15"/>
  <c r="J14" i="15"/>
  <c r="H13" i="15"/>
  <c r="E11" i="38"/>
  <c r="E17" i="38"/>
  <c r="J84" i="15"/>
  <c r="J82" i="15"/>
  <c r="H69" i="15"/>
  <c r="H106" i="15"/>
  <c r="K106" i="15" s="1"/>
  <c r="H16" i="15"/>
  <c r="H15" i="15"/>
  <c r="H90" i="15"/>
  <c r="J104" i="15"/>
  <c r="H38" i="15"/>
  <c r="H39" i="15"/>
  <c r="J40" i="15"/>
  <c r="H100" i="15"/>
  <c r="B2" i="38"/>
  <c r="B25" i="38"/>
  <c r="B26" i="38"/>
  <c r="B27" i="38"/>
  <c r="B28" i="38"/>
  <c r="B29" i="38"/>
  <c r="B30" i="38"/>
  <c r="B31" i="38"/>
  <c r="B32" i="38"/>
  <c r="B33" i="38"/>
  <c r="B34" i="38"/>
  <c r="B35" i="38"/>
  <c r="B36" i="38"/>
  <c r="B42" i="38"/>
  <c r="B54" i="38"/>
  <c r="B55" i="38"/>
  <c r="B56" i="38"/>
  <c r="B57" i="38"/>
  <c r="B58" i="38"/>
  <c r="B63" i="38"/>
  <c r="B64" i="38"/>
  <c r="B65" i="38"/>
  <c r="B66" i="38"/>
  <c r="B67" i="38"/>
  <c r="B68" i="38"/>
  <c r="B69" i="38"/>
  <c r="B70" i="38"/>
  <c r="B78" i="38"/>
  <c r="B79" i="38"/>
  <c r="B80" i="38"/>
  <c r="B81" i="38"/>
  <c r="B82" i="38"/>
  <c r="B83" i="38"/>
  <c r="B84" i="38"/>
  <c r="B85" i="38"/>
  <c r="B86" i="38"/>
  <c r="B87" i="38"/>
  <c r="B88" i="38"/>
  <c r="B89" i="38"/>
  <c r="B95" i="38"/>
  <c r="B96" i="38"/>
  <c r="B97" i="38"/>
  <c r="B98" i="38"/>
  <c r="B99" i="38"/>
  <c r="B100" i="38"/>
  <c r="B101" i="38"/>
  <c r="B102" i="38"/>
  <c r="B107" i="38"/>
  <c r="B108" i="38"/>
  <c r="B109" i="38"/>
  <c r="B110" i="38"/>
  <c r="B111" i="38"/>
  <c r="B112" i="38"/>
  <c r="B113" i="38"/>
  <c r="B119" i="38"/>
  <c r="B120" i="38"/>
  <c r="B121" i="38"/>
  <c r="B122" i="38"/>
  <c r="J2" i="15"/>
  <c r="K2" i="15" s="1"/>
  <c r="J3" i="15"/>
  <c r="K3" i="15" s="1"/>
  <c r="H4" i="15"/>
  <c r="J5" i="15"/>
  <c r="J6" i="15"/>
  <c r="J7" i="15"/>
  <c r="J8" i="15"/>
  <c r="J9" i="15"/>
  <c r="H10" i="15"/>
  <c r="K10" i="15" s="1"/>
  <c r="J11" i="15"/>
  <c r="H12" i="15"/>
  <c r="H19" i="15"/>
  <c r="H20" i="15"/>
  <c r="H21" i="15"/>
  <c r="H22" i="15"/>
  <c r="K22" i="15" s="1"/>
  <c r="H23" i="15"/>
  <c r="J24" i="15"/>
  <c r="J25" i="15"/>
  <c r="J26" i="15"/>
  <c r="K26" i="15" s="1"/>
  <c r="J27" i="15"/>
  <c r="H28" i="15"/>
  <c r="J28" i="15"/>
  <c r="H29" i="15"/>
  <c r="K29" i="15" s="1"/>
  <c r="J29" i="15"/>
  <c r="J34" i="15"/>
  <c r="J35" i="15"/>
  <c r="H36" i="15"/>
  <c r="K36" i="15" s="1"/>
  <c r="J37" i="15"/>
  <c r="H42" i="15"/>
  <c r="K42" i="15" s="1"/>
  <c r="H43" i="15"/>
  <c r="K43" i="15" s="1"/>
  <c r="H44" i="15"/>
  <c r="H45" i="15"/>
  <c r="J56" i="15"/>
  <c r="H57" i="15"/>
  <c r="K57" i="15" s="1"/>
  <c r="J58" i="15"/>
  <c r="K58" i="15" s="1"/>
  <c r="H59" i="15"/>
  <c r="K59" i="15" s="1"/>
  <c r="H60" i="15"/>
  <c r="J61" i="15"/>
  <c r="J62" i="15"/>
  <c r="K62" i="15" s="1"/>
  <c r="J63" i="15"/>
  <c r="H64" i="15"/>
  <c r="H65" i="15"/>
  <c r="K65" i="15"/>
  <c r="J66" i="15"/>
  <c r="H67" i="15"/>
  <c r="H68" i="15"/>
  <c r="J76" i="15"/>
  <c r="K76" i="15" s="1"/>
  <c r="J77" i="15"/>
  <c r="H78" i="15"/>
  <c r="J79" i="15"/>
  <c r="J80" i="15"/>
  <c r="K80" i="15" s="1"/>
  <c r="J81" i="15"/>
  <c r="H83" i="15"/>
  <c r="K83" i="15"/>
  <c r="J85" i="15"/>
  <c r="J86" i="15"/>
  <c r="H87" i="15"/>
  <c r="J88" i="15"/>
  <c r="H89" i="15"/>
  <c r="H93" i="15"/>
  <c r="K93" i="15" s="1"/>
  <c r="J94" i="15"/>
  <c r="J95" i="15"/>
  <c r="K95" i="15" s="1"/>
  <c r="J96" i="15"/>
  <c r="H97" i="15"/>
  <c r="K97" i="15"/>
  <c r="J98" i="15"/>
  <c r="K98" i="15" s="1"/>
  <c r="H99" i="15"/>
  <c r="H101" i="15"/>
  <c r="H102" i="15"/>
  <c r="H103" i="15"/>
  <c r="H105" i="15"/>
  <c r="H27" i="15"/>
  <c r="K27" i="15"/>
  <c r="H82" i="15"/>
  <c r="J106" i="15"/>
  <c r="J39" i="15"/>
  <c r="H84" i="15"/>
  <c r="K84" i="15" s="1"/>
  <c r="J38" i="15"/>
  <c r="H40" i="15"/>
  <c r="J69" i="15"/>
  <c r="K69" i="15" s="1"/>
  <c r="J36" i="15"/>
  <c r="J90" i="15"/>
  <c r="H11" i="15"/>
  <c r="H76" i="15"/>
  <c r="H3" i="15"/>
  <c r="H6" i="15"/>
  <c r="K6" i="15" s="1"/>
  <c r="J16" i="15"/>
  <c r="K16" i="15" s="1"/>
  <c r="J67" i="15"/>
  <c r="H88" i="15"/>
  <c r="J97" i="15"/>
  <c r="H95" i="15"/>
  <c r="J44" i="15"/>
  <c r="H25" i="15"/>
  <c r="K25" i="15"/>
  <c r="H66" i="15"/>
  <c r="K66" i="15" s="1"/>
  <c r="J87" i="15"/>
  <c r="H37" i="15"/>
  <c r="K37" i="15" s="1"/>
  <c r="H81" i="15"/>
  <c r="H62" i="15"/>
  <c r="J60" i="15"/>
  <c r="K60" i="15" s="1"/>
  <c r="H35" i="15"/>
  <c r="J100" i="15"/>
  <c r="J4" i="15"/>
  <c r="K4" i="15" s="1"/>
  <c r="H94" i="15"/>
  <c r="H63" i="15"/>
  <c r="K63" i="15"/>
  <c r="H34" i="15"/>
  <c r="K34" i="15" s="1"/>
  <c r="H98" i="15"/>
  <c r="H26" i="15"/>
  <c r="H9" i="15"/>
  <c r="K9" i="15" s="1"/>
  <c r="J45" i="15"/>
  <c r="H2" i="15"/>
  <c r="J99" i="15"/>
  <c r="K99" i="15" s="1"/>
  <c r="H77" i="15"/>
  <c r="K77" i="15" s="1"/>
  <c r="H79" i="15"/>
  <c r="H7" i="15"/>
  <c r="K7" i="15" s="1"/>
  <c r="J83" i="15"/>
  <c r="J103" i="15"/>
  <c r="J20" i="15"/>
  <c r="J12" i="15"/>
  <c r="K12" i="15" s="1"/>
  <c r="J59" i="15"/>
  <c r="H61" i="15"/>
  <c r="J78" i="15"/>
  <c r="K78" i="15" s="1"/>
  <c r="H80" i="15"/>
  <c r="J15" i="15"/>
  <c r="J21" i="15"/>
  <c r="K21" i="15" s="1"/>
  <c r="J42" i="15"/>
  <c r="H58" i="15"/>
  <c r="H86" i="15"/>
  <c r="K86" i="15"/>
  <c r="J10" i="15"/>
  <c r="H85" i="15"/>
  <c r="H96" i="15"/>
  <c r="J102" i="15"/>
  <c r="K102" i="15" s="1"/>
  <c r="J65" i="15"/>
  <c r="J68" i="15"/>
  <c r="H24" i="15"/>
  <c r="J105" i="15"/>
  <c r="K105" i="15" s="1"/>
  <c r="J93" i="15"/>
  <c r="J89" i="15"/>
  <c r="J57" i="15"/>
  <c r="H104" i="15"/>
  <c r="K104" i="15" s="1"/>
  <c r="J13" i="15"/>
  <c r="J43" i="15"/>
  <c r="J101" i="15"/>
  <c r="H5" i="15"/>
  <c r="K5" i="15" s="1"/>
  <c r="H56" i="15"/>
  <c r="J23" i="15"/>
  <c r="H8" i="15"/>
  <c r="K8" i="15" s="1"/>
  <c r="H14" i="15"/>
  <c r="K14" i="15" s="1"/>
  <c r="J19" i="15"/>
  <c r="K19" i="15"/>
  <c r="J64" i="15"/>
  <c r="K64" i="15" s="1"/>
  <c r="J22" i="15"/>
  <c r="K85" i="15"/>
  <c r="K11" i="15"/>
  <c r="K17" i="15"/>
  <c r="K75" i="15"/>
  <c r="K96" i="15"/>
  <c r="K89" i="15"/>
  <c r="K68" i="15"/>
  <c r="K56" i="15"/>
  <c r="K24" i="15"/>
  <c r="K81" i="15"/>
  <c r="K90" i="15"/>
  <c r="K18" i="15"/>
  <c r="K87" i="15"/>
  <c r="K67" i="15"/>
  <c r="K51" i="15"/>
  <c r="K39" i="15"/>
  <c r="K79" i="15"/>
  <c r="K47" i="15"/>
  <c r="K52" i="15"/>
  <c r="K82" i="15"/>
  <c r="K23" i="15"/>
  <c r="K101" i="15"/>
  <c r="K94" i="15"/>
  <c r="K44" i="15"/>
  <c r="K38" i="15"/>
  <c r="K109" i="15"/>
  <c r="K115" i="15"/>
  <c r="K61" i="15"/>
  <c r="K40" i="15"/>
  <c r="K103" i="15"/>
  <c r="K45" i="15"/>
  <c r="K15" i="15"/>
  <c r="K13" i="15"/>
  <c r="K55" i="15" l="1"/>
  <c r="K28" i="15"/>
  <c r="K20" i="15"/>
  <c r="K35" i="15"/>
  <c r="K88" i="15"/>
  <c r="K92" i="15"/>
  <c r="K121" i="15"/>
  <c r="K53" i="15"/>
  <c r="K100" i="15"/>
  <c r="K71" i="15"/>
</calcChain>
</file>

<file path=xl/sharedStrings.xml><?xml version="1.0" encoding="utf-8"?>
<sst xmlns="http://schemas.openxmlformats.org/spreadsheetml/2006/main" count="1483" uniqueCount="298">
  <si>
    <t>Référence</t>
  </si>
  <si>
    <t>Désignation</t>
  </si>
  <si>
    <t>lct one shot</t>
  </si>
  <si>
    <t>EDT VAPO 100ML</t>
  </si>
  <si>
    <t>EDT VAPO 50ML</t>
  </si>
  <si>
    <t>DEO VAPO 100ML</t>
  </si>
  <si>
    <t>DEO VAPO 100ML NEW</t>
  </si>
  <si>
    <t>DEO STICK NEW</t>
  </si>
  <si>
    <t>EDT 100ML VAPO</t>
  </si>
  <si>
    <t>EDT 200ML VAPO</t>
  </si>
  <si>
    <t>EDT EDCC 100ML VAPO</t>
  </si>
  <si>
    <t>EDT EDCC 200ML VAPO</t>
  </si>
  <si>
    <t>EDC DEODARANT VAPO 100ML</t>
  </si>
  <si>
    <t>EDT VOY.50ML VAPO.</t>
  </si>
  <si>
    <t>EDT VOY.100ML VAPO</t>
  </si>
  <si>
    <t>DEO STICK 75ML</t>
  </si>
  <si>
    <t>EDP VAPO 100ML</t>
  </si>
  <si>
    <t>PARFUM RECHARGE 50ML VAPO</t>
  </si>
  <si>
    <t>EDT 50ML VAPO</t>
  </si>
  <si>
    <t>CREME SATINEE POUR LE CORPS 200 ML</t>
  </si>
  <si>
    <t>Type</t>
  </si>
  <si>
    <t>Données</t>
  </si>
  <si>
    <t>Ligne</t>
  </si>
  <si>
    <t>Gamme</t>
  </si>
  <si>
    <t>Promotion</t>
  </si>
  <si>
    <t>Alcool</t>
  </si>
  <si>
    <t>Dérivés</t>
  </si>
  <si>
    <t>Coffrets</t>
  </si>
  <si>
    <t>Travel Retail</t>
  </si>
  <si>
    <t>FX327040</t>
  </si>
  <si>
    <t>FK417035</t>
  </si>
  <si>
    <t>(Tous)</t>
  </si>
  <si>
    <t>FK417040</t>
  </si>
  <si>
    <t>FK415045</t>
  </si>
  <si>
    <t>FK717040</t>
  </si>
  <si>
    <t>FK717044</t>
  </si>
  <si>
    <t>FK467040</t>
  </si>
  <si>
    <t>GAMME ALCOOL</t>
  </si>
  <si>
    <t>GAMME DERIVES</t>
  </si>
  <si>
    <t>ONE SHOT</t>
  </si>
  <si>
    <t>PROMOTION COFFRETS</t>
  </si>
  <si>
    <t>GEL 200ML</t>
  </si>
  <si>
    <t>LAIT 200ML</t>
  </si>
  <si>
    <t>FR417040</t>
  </si>
  <si>
    <t>EDT VAPO 30ML</t>
  </si>
  <si>
    <t>A-DECLARATION</t>
  </si>
  <si>
    <t>FR517040</t>
  </si>
  <si>
    <t>GAMME</t>
  </si>
  <si>
    <t>PROMOTION</t>
  </si>
  <si>
    <t>PROMOTION TRAVEL RETAIL</t>
  </si>
  <si>
    <t>HDP 1</t>
  </si>
  <si>
    <t>HDP 10</t>
  </si>
  <si>
    <t>HDP 12</t>
  </si>
  <si>
    <t>HDP 7</t>
  </si>
  <si>
    <t>HDP8</t>
  </si>
  <si>
    <t>FC017037</t>
  </si>
  <si>
    <t>FC107037</t>
  </si>
  <si>
    <t>FC127037</t>
  </si>
  <si>
    <t>FC077037</t>
  </si>
  <si>
    <t>FC087037</t>
  </si>
  <si>
    <t>HDP 6</t>
  </si>
  <si>
    <t>FC067037</t>
  </si>
  <si>
    <t>HDP4</t>
  </si>
  <si>
    <t>FC047037</t>
  </si>
  <si>
    <t>FP327030</t>
  </si>
  <si>
    <t>FP327035</t>
  </si>
  <si>
    <t>FP327040</t>
  </si>
  <si>
    <t>FP615044</t>
  </si>
  <si>
    <t>FP145044</t>
  </si>
  <si>
    <t>FP467040</t>
  </si>
  <si>
    <t>FC027037</t>
  </si>
  <si>
    <t>Total général</t>
  </si>
  <si>
    <t>COEFFICIENTS PARFUMS</t>
  </si>
  <si>
    <t>SET TR 4 MINIATURES MASCULINS DK EDT + DK BIS + EDC + EDCO</t>
  </si>
  <si>
    <t>FP329900</t>
  </si>
  <si>
    <t>FF417035</t>
  </si>
  <si>
    <t>DECLARATION BIS VAPO EDT 50ML</t>
  </si>
  <si>
    <t>FF417040</t>
  </si>
  <si>
    <t>DECLARATION BIS VAPO EDT 100ML</t>
  </si>
  <si>
    <t>FF615044</t>
  </si>
  <si>
    <t>DECLARATION BIS GEL DOUCHE 200ML</t>
  </si>
  <si>
    <t>FF465037</t>
  </si>
  <si>
    <t>DECLARATION BIS DEO STICK 75GR</t>
  </si>
  <si>
    <t>L'HEURE CONVOITEE VAPORISATEUR EDP 75ML</t>
  </si>
  <si>
    <t>FP155044</t>
  </si>
  <si>
    <t>FK577040</t>
  </si>
  <si>
    <t>GEL DOUCHE200ML sans PARABEN</t>
  </si>
  <si>
    <t>(Plusieurs éléments)</t>
  </si>
  <si>
    <t>ONE SHOT &amp; PROMOTION</t>
  </si>
  <si>
    <t>FS327035</t>
  </si>
  <si>
    <t>FS327030</t>
  </si>
  <si>
    <t>FS467040</t>
  </si>
  <si>
    <t>FS145044</t>
  </si>
  <si>
    <t>FS327037</t>
  </si>
  <si>
    <t>AR 100ML sans PARABEN</t>
  </si>
  <si>
    <t>EMULSION A/R 100ML</t>
  </si>
  <si>
    <t>EDT 100V NEW</t>
  </si>
  <si>
    <t>EDT CCTRE 100V NEW</t>
  </si>
  <si>
    <t>VAPO EDP 100ML</t>
  </si>
  <si>
    <t>VAPO EDP 50ML</t>
  </si>
  <si>
    <t>VAPO EDP 30ML</t>
  </si>
  <si>
    <t>VAPO EDT 50ML</t>
  </si>
  <si>
    <t>CREME CORPS 200ML</t>
  </si>
  <si>
    <t>Statut</t>
  </si>
  <si>
    <t>EDT TRAVEL SET 100ML+GD 100ML</t>
  </si>
  <si>
    <t>EDP ESSENCE 50 VAPO</t>
  </si>
  <si>
    <t>EDP ESSENCE 100 VAPO</t>
  </si>
  <si>
    <t>BU15</t>
  </si>
  <si>
    <t>GOUTTE DE ROSE 100ML</t>
  </si>
  <si>
    <t>CLARK EDT 100ML VAPO</t>
  </si>
  <si>
    <t>NR EAU DE CARTIER 50 V</t>
  </si>
  <si>
    <t>EXTREME 100ML</t>
  </si>
  <si>
    <t>VERSION</t>
  </si>
  <si>
    <t>COMMENTAIRES</t>
  </si>
  <si>
    <t>DATE</t>
  </si>
  <si>
    <t>NOUVELLES HEURES - OUD ROSE</t>
  </si>
  <si>
    <t>NOUVELLES HEURES - OUD OUD</t>
  </si>
  <si>
    <t>NOUVELLES HEURES - OUD MUSC</t>
  </si>
  <si>
    <t>FV037037</t>
  </si>
  <si>
    <t>FV027037</t>
  </si>
  <si>
    <t>FV017037</t>
  </si>
  <si>
    <t>EDP TRAVEL SET 50ML+LAIT 100ML</t>
  </si>
  <si>
    <t>FP817035</t>
  </si>
  <si>
    <t>EDT LYS ROSE VAPORISATEUR 50ML</t>
  </si>
  <si>
    <t>FP817040</t>
  </si>
  <si>
    <t>EDT LYS ROSE VAPORISATEUR 100ML</t>
  </si>
  <si>
    <t>NEW EDC FY15 100ML</t>
  </si>
  <si>
    <t>NEW EDC FY15 200ML</t>
  </si>
  <si>
    <t>LAIT CORPS 200ML</t>
  </si>
  <si>
    <t>VAPO EDT 30ML</t>
  </si>
  <si>
    <t>VAPO EDT 75ML</t>
  </si>
  <si>
    <t>FS417030</t>
  </si>
  <si>
    <t>FS417035</t>
  </si>
  <si>
    <t>FS417037</t>
  </si>
  <si>
    <t>FS329900</t>
  </si>
  <si>
    <t>FK100002</t>
  </si>
  <si>
    <t>FK200002</t>
  </si>
  <si>
    <t>VAPO DECLARATION 150ML</t>
  </si>
  <si>
    <t>VAPO DECLARATION 150ML ED Limitee</t>
  </si>
  <si>
    <t>VAPO EDP 75ML CELESTE</t>
  </si>
  <si>
    <t>COFFRET NOEL FY16 BV 100ML + CREME 100ML + MINIATURE</t>
  </si>
  <si>
    <t>COFFRET NOEL FY16 DECLA EDT 50ML + GEL DOUCHE 100ML</t>
  </si>
  <si>
    <t>COFFRET NOEL FY16 DECLA EDT 100ML + GEL DOUCHE 100ML + EAR 50ML</t>
  </si>
  <si>
    <t>COFFRET NOEL FY16 LA PANTHERE EDP 50ML + CREME 100ML</t>
  </si>
  <si>
    <t>FC075003</t>
  </si>
  <si>
    <t>FP100005</t>
  </si>
  <si>
    <t>FM050002</t>
  </si>
  <si>
    <t>MUST EDP 50ML</t>
  </si>
  <si>
    <t>FM100002</t>
  </si>
  <si>
    <t>MUST EDP 100ML</t>
  </si>
  <si>
    <t>FP100004</t>
  </si>
  <si>
    <t>BAISER VOLE EDP FRAICHE 50ML</t>
  </si>
  <si>
    <t>BAISER VOLE EDP FRAICHE 100ML</t>
  </si>
  <si>
    <t>v.poisson pilote</t>
  </si>
  <si>
    <t>Base budget  V58(FY14) et V67(FY15)</t>
  </si>
  <si>
    <t>PM16</t>
  </si>
  <si>
    <t>VOL LE16</t>
  </si>
  <si>
    <t>CA LE16</t>
  </si>
  <si>
    <t>DA LE16</t>
  </si>
  <si>
    <t>BU16</t>
  </si>
  <si>
    <t>LE16</t>
  </si>
  <si>
    <t>BU17</t>
  </si>
  <si>
    <t>FS075006</t>
  </si>
  <si>
    <t>FV075003</t>
  </si>
  <si>
    <t>FV045003</t>
  </si>
  <si>
    <t>FV045005</t>
  </si>
  <si>
    <t>FS050007</t>
  </si>
  <si>
    <t>FS075010</t>
  </si>
  <si>
    <t>FK050003</t>
  </si>
  <si>
    <t>FK100006</t>
  </si>
  <si>
    <t>FK200003</t>
  </si>
  <si>
    <t>FM050003</t>
  </si>
  <si>
    <t>FC075004</t>
  </si>
  <si>
    <t>FP009003</t>
  </si>
  <si>
    <t>FK100005</t>
  </si>
  <si>
    <t>FS100005</t>
  </si>
  <si>
    <t>COFFRET PRESTIGE HV : LES 4 HEURES VOYAGEUSES 75ML</t>
  </si>
  <si>
    <t>COFFRET LA PTH EDPL 50ML+ CREME CORPS 100ML</t>
  </si>
  <si>
    <t>COFFRET LA PTH EDPL 75ML+ CREME CORPS 100ML</t>
  </si>
  <si>
    <t>NEW EDC  VAPO 50ML</t>
  </si>
  <si>
    <t>NEW EDC  TR 100ML</t>
  </si>
  <si>
    <t>NEW EDC  VAPO 200 ML</t>
  </si>
  <si>
    <t>COMBO TRAVEL RETAIL LA PANTHERE EDP 75ML+ LAIT 100ML</t>
  </si>
  <si>
    <t>MUST PARFUM EXTRAIT 50ML VAPO</t>
  </si>
  <si>
    <t>PASHA EDITION NOIRE 50ML VAPO</t>
  </si>
  <si>
    <t>PASHA EDITION NOIRE 150ML VAPO</t>
  </si>
  <si>
    <t>L'HEURE IX VAPO 75ML</t>
  </si>
  <si>
    <t>BAISER VOLE EDP VAPO  9ML</t>
  </si>
  <si>
    <t>PASHA EDT EDITION NOIRE VAPO  9ML</t>
  </si>
  <si>
    <t>NEW EDC  VAPO 100ML</t>
  </si>
  <si>
    <t>LA PANTHERE EDP LEGERE 100ML</t>
  </si>
  <si>
    <t>PASHA EDITION NOIRE DEO STICK 75ML</t>
  </si>
  <si>
    <t>PASHA EDITION NOIRE SPORT 50ML</t>
  </si>
  <si>
    <t>PASHA EDITION NOIRE SPORT 100ML</t>
  </si>
  <si>
    <t>PASHA EDITION NOIRE SPORT 150ML</t>
  </si>
  <si>
    <t>PR LE16</t>
  </si>
  <si>
    <t>Coeff LE16</t>
  </si>
  <si>
    <t>Somme de CA LE16</t>
  </si>
  <si>
    <t>Somme de DA LE16</t>
  </si>
  <si>
    <t>B-EAU DE CARTIER</t>
  </si>
  <si>
    <t>C-LE BAISER DU DRAGON</t>
  </si>
  <si>
    <t>D-MUST</t>
  </si>
  <si>
    <t>E-PASHA</t>
  </si>
  <si>
    <t>F-SANTOS</t>
  </si>
  <si>
    <t>G-LES HEURES DE PARFUMS</t>
  </si>
  <si>
    <t>H-ROADSTER</t>
  </si>
  <si>
    <t>I-BAISER VOLE</t>
  </si>
  <si>
    <t>J-DECLARATION D'UN SOIR</t>
  </si>
  <si>
    <t>K-LA PANTHERE</t>
  </si>
  <si>
    <t>v1</t>
  </si>
  <si>
    <t>Intégration Budget 16</t>
  </si>
  <si>
    <t>FS100007</t>
  </si>
  <si>
    <t>V3</t>
  </si>
  <si>
    <t>Intégration ED Limitée La Panthère</t>
  </si>
  <si>
    <t>V4</t>
  </si>
  <si>
    <t>Intégration  Coffrets TR Baiser  Volé 100ml  &amp;  Panthère EDP LEGERE</t>
  </si>
  <si>
    <t>EDP TRAVEL SET 100ML+LAIT 100ML</t>
  </si>
  <si>
    <t>FS075014</t>
  </si>
  <si>
    <t>LA PANTHERE EDP75 ML ED LIMITEE FILAIRE</t>
  </si>
  <si>
    <t>LA PANTHERE EDP LEGERE 100ML ED LIMITEE FILAIRE</t>
  </si>
  <si>
    <t>V5</t>
  </si>
  <si>
    <t xml:space="preserve">Emission NDV ED LIMITEE FILAIRE EDP &amp; EDPL PTH. Mise à jour et suppression Vapo 25ml Rechargeable +recharge EDPL  </t>
  </si>
  <si>
    <t>v6</t>
  </si>
  <si>
    <t>MAJ  PRS  EDC TR ESSENCE DE PARADIS</t>
  </si>
  <si>
    <t>V7</t>
  </si>
  <si>
    <t>MAJ PRS QTES COFFRETS FDP FDM 2016</t>
  </si>
  <si>
    <t>FP100008</t>
  </si>
  <si>
    <t>FS100008</t>
  </si>
  <si>
    <t>FS075016</t>
  </si>
  <si>
    <t>FS075015</t>
  </si>
  <si>
    <t>COFFRET  FDP FDM DECLARATION EDT 100ML + DEO STICK 75ML</t>
  </si>
  <si>
    <t>COFFRET FDP FDM BAISER VOLE EDP 100ML + LAIT CORPS 100ML + GEL DOUCHE 100ML</t>
  </si>
  <si>
    <t>COFFRET  FDP FDM PASHA EDITION NOIRE 100ML + STICK 75ML</t>
  </si>
  <si>
    <t>COFFRET FDP FDM PASHA EDITION NOIRE  SPORT 100ML + GEL DOUCHE 100ML</t>
  </si>
  <si>
    <t>COFFRET FDP FDM LA PANTHERE EDP 50ML + LAIT PARFUME CORPS 100ML</t>
  </si>
  <si>
    <t>COFFRET FDP FDM LA PANTHERE EDP 75ML + LC 100ML+ GD 100ML</t>
  </si>
  <si>
    <t>COFFRET FDP FDM  LA PANTHERE EDP LEGERE 75ML + LC 100ML + GD 100ML</t>
  </si>
  <si>
    <t>L-SKYWALKER</t>
  </si>
  <si>
    <t>FW050002</t>
  </si>
  <si>
    <t>FW080002</t>
  </si>
  <si>
    <t>FW100002</t>
  </si>
  <si>
    <t>FW100003</t>
  </si>
  <si>
    <t>VAPO EDP 50 ML NON RECHARGEABLE</t>
  </si>
  <si>
    <t>VAPO EDP 80ML NON RECHARGEABLE</t>
  </si>
  <si>
    <t>VAPO EDP 100ML RECHARGEABLE</t>
  </si>
  <si>
    <t>VAPO EDP 100ML RECHARGE</t>
  </si>
  <si>
    <t>nouvelle</t>
  </si>
  <si>
    <t>COMBO TRAVEL RETAIL LA PANTHERE EDP légère 100ML+ LAIT 100ML</t>
  </si>
  <si>
    <t>V8</t>
  </si>
  <si>
    <t>MAJ des PRS et Volume EDPL 100ml suite passage One Shot et simulation Combo TR</t>
  </si>
  <si>
    <t>FK004003</t>
  </si>
  <si>
    <t>Coffret TR 4 MINIATURES FEMININES - Panthère EDP, EDPL, BV EDP &amp; EDC EDT)</t>
  </si>
  <si>
    <t>NOUVELLES HEURES - OUD radieux</t>
  </si>
  <si>
    <t>V9</t>
  </si>
  <si>
    <t xml:space="preserve">MAJ ligne HDP : maj PRS/PM/ QTES  malle prestige &amp; oud absolu </t>
  </si>
  <si>
    <t>OUD &amp; OUD CONCENTRE 45ML -  annulée - remplacée par OUD ABSOLU</t>
  </si>
  <si>
    <t>OUD &amp; MUSC CONCENTRE 45ML-annulée - remplacée par OUD ABSOLU</t>
  </si>
  <si>
    <t>OUD ABSOLU 45ML</t>
  </si>
  <si>
    <t>V10</t>
  </si>
  <si>
    <t xml:space="preserve">MAJ ligne Déclaration Ajout OS Déclaration Fraiche </t>
  </si>
  <si>
    <t>EDT VAPO FRAICHE 100ML</t>
  </si>
  <si>
    <t>FS050012</t>
  </si>
  <si>
    <t>FS075017</t>
  </si>
  <si>
    <t>LA PANTHERE EDP MOONLIGHT 50ML</t>
  </si>
  <si>
    <t>LA PANTHERE EDP MOONLIGHT 75ML</t>
  </si>
  <si>
    <t>FS050013</t>
  </si>
  <si>
    <t>FS075023</t>
  </si>
  <si>
    <t>LA PANTHERE EDP OUD 50ML</t>
  </si>
  <si>
    <t>LA PANTHERE EDP OUD 75ML</t>
  </si>
  <si>
    <t>V11</t>
  </si>
  <si>
    <t>Ajout &amp; simulation Panthère Oud &amp; Moonlight</t>
  </si>
  <si>
    <t>COFFRET NOEL FY16 PASHA EDITION NOIRE  150ML + GEL DOUCHE 100ML</t>
  </si>
  <si>
    <t>FP1000010</t>
  </si>
  <si>
    <t>FS050010</t>
  </si>
  <si>
    <t>FS075018</t>
  </si>
  <si>
    <t>COFFRET NOEL FY16 LA PTH EDP 75ML + CREME CORPS 100ML+ MINIAT 6ML</t>
  </si>
  <si>
    <t>FS050011</t>
  </si>
  <si>
    <t>COFFRET NOEL FY16 LA PANTHERE EDP 50ML + LAIT PARFUME CORPS 100ML</t>
  </si>
  <si>
    <t>FS075025</t>
  </si>
  <si>
    <t>COFFRET NOEL FY16 LA PANTHERE MOONLIGHT 75ML + LAIT PARFUME CORPS 100ML + GIFT</t>
  </si>
  <si>
    <t>FW100004</t>
  </si>
  <si>
    <t>FW080003</t>
  </si>
  <si>
    <t>COFFRET NOEL FY16 SKYWALKER 100 ML + RECHARGE 100 ML</t>
  </si>
  <si>
    <t>COFFRET NOEL FY16 SKY EDP 80ML + DEO STICK 75ML</t>
  </si>
  <si>
    <t>PM17</t>
  </si>
  <si>
    <t>VOL LE17</t>
  </si>
  <si>
    <t>CA LE17</t>
  </si>
  <si>
    <t>PR LE17</t>
  </si>
  <si>
    <t>DA LE17</t>
  </si>
  <si>
    <t>Coeff LE17</t>
  </si>
  <si>
    <t>Somme de CA LE17</t>
  </si>
  <si>
    <t>Somme de DA LE17</t>
  </si>
  <si>
    <t>BD</t>
  </si>
  <si>
    <t>CR</t>
  </si>
  <si>
    <t>RE</t>
  </si>
  <si>
    <t>=Recherche!$A$1:$E$4</t>
  </si>
  <si>
    <t>=DECALER(DB!$A$1;0;0;NBVAL(DB!$A:$A);NBVAL(DB!$1:$1))</t>
  </si>
  <si>
    <t>=Recherche!$A$12:$F$12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</si>
</sst>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0.0"/>
    <numFmt numFmtId="166" formatCode="#,##0.00\ _F"/>
    <numFmt numFmtId="167" formatCode="_-* #,##0\ _F_-;\-* #,##0\ _F_-;_-* &quot;-&quot;??\ _F_-;_-@_-"/>
    <numFmt numFmtId="168" formatCode="0.000"/>
    <numFmt numFmtId="169" formatCode="0.0000000"/>
    <numFmt numFmtId="170" formatCode="#,##0.00\ &quot;€&quot;"/>
  </numFmts>
  <fonts count="19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b/>
      <sz val="18"/>
      <color indexed="9"/>
      <name val="Cartier SackersGothicMedium"/>
      <family val="3"/>
    </font>
    <font>
      <sz val="9"/>
      <name val="Cartier SackersGothicMedium"/>
      <family val="3"/>
    </font>
    <font>
      <sz val="9"/>
      <color indexed="8"/>
      <name val="Cartier SackersGothicMedium"/>
      <family val="3"/>
    </font>
    <font>
      <b/>
      <sz val="9"/>
      <color indexed="8"/>
      <name val="Cartier SackersGothicMedium"/>
      <family val="3"/>
    </font>
    <font>
      <b/>
      <sz val="9"/>
      <color indexed="10"/>
      <name val="Cartier SackersGothicMedium"/>
      <family val="3"/>
    </font>
    <font>
      <b/>
      <sz val="9"/>
      <name val="Cartier SackersGothicMedium"/>
      <family val="3"/>
    </font>
    <font>
      <sz val="6"/>
      <name val="Cartier SackersGothicMedium"/>
      <family val="3"/>
    </font>
    <font>
      <sz val="10"/>
      <name val="Arial"/>
    </font>
    <font>
      <b/>
      <sz val="9"/>
      <color theme="0" tint="-4.9989318521683403E-2"/>
      <name val="Cartier SackersGothicMedium"/>
      <family val="3"/>
    </font>
    <font>
      <sz val="9"/>
      <color theme="0" tint="-4.9989318521683403E-2"/>
      <name val="Cartier SackersGothicMedium"/>
      <family val="3"/>
    </font>
    <font>
      <i/>
      <sz val="8"/>
      <color theme="2" tint="-0.749992370372631"/>
      <name val="Cartier SackersGothicMedium"/>
      <family val="3"/>
    </font>
    <font>
      <b/>
      <sz val="10"/>
      <color rgb="FF0000FF"/>
      <name val="Arial"/>
      <family val="2"/>
    </font>
    <font>
      <sz val="10"/>
      <color rgb="FF0000FF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49998474074526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7">
    <xf numFmtId="0" fontId="0" fillId="0" borderId="0"/>
    <xf numFmtId="44" fontId="1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3" fillId="0" borderId="0" applyFont="0" applyFill="0" applyBorder="0" applyAlignment="0" applyProtection="0"/>
    <xf numFmtId="16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4" fontId="1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44" fontId="1" fillId="0" borderId="0" applyFont="0" applyFill="0" applyBorder="0" applyAlignment="0" applyProtection="0"/>
    <xf numFmtId="0" fontId="1" fillId="0" borderId="0"/>
  </cellStyleXfs>
  <cellXfs count="135">
    <xf numFmtId="0" fontId="0" fillId="0" borderId="0" xfId="0"/>
    <xf numFmtId="3" fontId="0" fillId="0" borderId="0" xfId="0" applyNumberFormat="1" applyBorder="1"/>
    <xf numFmtId="2" fontId="0" fillId="0" borderId="0" xfId="0" applyNumberFormat="1"/>
    <xf numFmtId="0" fontId="4" fillId="0" borderId="0" xfId="0" applyFont="1" applyAlignment="1">
      <alignment horizontal="center"/>
    </xf>
    <xf numFmtId="0" fontId="7" fillId="0" borderId="0" xfId="0" applyFont="1"/>
    <xf numFmtId="0" fontId="8" fillId="2" borderId="0" xfId="0" applyFont="1" applyFill="1" applyAlignment="1">
      <alignment horizontal="left" wrapText="1"/>
    </xf>
    <xf numFmtId="0" fontId="7" fillId="2" borderId="0" xfId="0" applyFont="1" applyFill="1"/>
    <xf numFmtId="3" fontId="7" fillId="0" borderId="1" xfId="0" applyNumberFormat="1" applyFont="1" applyBorder="1"/>
    <xf numFmtId="165" fontId="7" fillId="2" borderId="1" xfId="0" applyNumberFormat="1" applyFont="1" applyFill="1" applyBorder="1" applyAlignment="1">
      <alignment horizontal="center"/>
    </xf>
    <xf numFmtId="0" fontId="7" fillId="0" borderId="0" xfId="0" applyFont="1" applyFill="1"/>
    <xf numFmtId="3" fontId="11" fillId="2" borderId="2" xfId="0" applyNumberFormat="1" applyFont="1" applyFill="1" applyBorder="1" applyAlignment="1">
      <alignment horizontal="left"/>
    </xf>
    <xf numFmtId="4" fontId="11" fillId="2" borderId="2" xfId="0" applyNumberFormat="1" applyFont="1" applyFill="1" applyBorder="1" applyAlignment="1">
      <alignment horizontal="center"/>
    </xf>
    <xf numFmtId="3" fontId="7" fillId="2" borderId="0" xfId="0" applyNumberFormat="1" applyFont="1" applyFill="1" applyBorder="1"/>
    <xf numFmtId="0" fontId="14" fillId="3" borderId="0" xfId="0" applyFont="1" applyFill="1"/>
    <xf numFmtId="0" fontId="15" fillId="3" borderId="0" xfId="0" applyFont="1" applyFill="1"/>
    <xf numFmtId="0" fontId="10" fillId="0" borderId="0" xfId="0" applyFont="1"/>
    <xf numFmtId="2" fontId="7" fillId="2" borderId="0" xfId="0" applyNumberFormat="1" applyFont="1" applyFill="1" applyBorder="1" applyAlignment="1">
      <alignment horizontal="center"/>
    </xf>
    <xf numFmtId="3" fontId="7" fillId="0" borderId="0" xfId="0" applyNumberFormat="1" applyFont="1" applyBorder="1"/>
    <xf numFmtId="0" fontId="7" fillId="0" borderId="3" xfId="0" applyFont="1" applyBorder="1"/>
    <xf numFmtId="0" fontId="14" fillId="4" borderId="0" xfId="0" applyFont="1" applyFill="1"/>
    <xf numFmtId="0" fontId="15" fillId="4" borderId="0" xfId="0" applyFont="1" applyFill="1"/>
    <xf numFmtId="0" fontId="16" fillId="0" borderId="0" xfId="0" applyFont="1" applyAlignment="1">
      <alignment horizontal="left"/>
    </xf>
    <xf numFmtId="0" fontId="12" fillId="2" borderId="0" xfId="0" applyFont="1" applyFill="1" applyAlignment="1">
      <alignment horizontal="center"/>
    </xf>
    <xf numFmtId="0" fontId="2" fillId="0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4" fillId="5" borderId="0" xfId="0" applyFont="1" applyFill="1" applyAlignment="1">
      <alignment horizontal="center" vertical="center"/>
    </xf>
    <xf numFmtId="0" fontId="5" fillId="0" borderId="0" xfId="0" applyFont="1" applyFill="1" applyAlignment="1"/>
    <xf numFmtId="2" fontId="0" fillId="0" borderId="1" xfId="0" applyNumberFormat="1" applyBorder="1" applyAlignment="1">
      <alignment vertical="center"/>
    </xf>
    <xf numFmtId="2" fontId="0" fillId="0" borderId="0" xfId="0" applyNumberFormat="1" applyBorder="1" applyAlignment="1">
      <alignment vertical="center"/>
    </xf>
    <xf numFmtId="0" fontId="0" fillId="0" borderId="0" xfId="0" applyBorder="1"/>
    <xf numFmtId="2" fontId="0" fillId="0" borderId="0" xfId="0" applyNumberFormat="1" applyBorder="1"/>
    <xf numFmtId="2" fontId="0" fillId="0" borderId="4" xfId="0" applyNumberFormat="1" applyBorder="1" applyAlignment="1">
      <alignment vertical="center"/>
    </xf>
    <xf numFmtId="3" fontId="3" fillId="0" borderId="0" xfId="0" applyNumberFormat="1" applyFont="1" applyFill="1" applyBorder="1" applyAlignment="1">
      <alignment horizontal="right" vertical="center"/>
    </xf>
    <xf numFmtId="2" fontId="3" fillId="0" borderId="0" xfId="0" applyNumberFormat="1" applyFont="1" applyFill="1" applyBorder="1" applyAlignment="1">
      <alignment horizontal="right" vertical="center"/>
    </xf>
    <xf numFmtId="0" fontId="7" fillId="2" borderId="1" xfId="0" applyFont="1" applyFill="1" applyBorder="1" applyAlignment="1">
      <alignment horizontal="center" vertical="center"/>
    </xf>
    <xf numFmtId="4" fontId="3" fillId="0" borderId="0" xfId="0" applyNumberFormat="1" applyFont="1" applyFill="1" applyBorder="1" applyAlignment="1">
      <alignment horizontal="right" vertic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 applyProtection="1">
      <alignment horizontal="center" vertical="center"/>
      <protection locked="0"/>
    </xf>
    <xf numFmtId="166" fontId="3" fillId="0" borderId="0" xfId="0" applyNumberFormat="1" applyFont="1" applyFill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7" fillId="0" borderId="0" xfId="0" applyFont="1" applyAlignment="1"/>
    <xf numFmtId="0" fontId="7" fillId="0" borderId="0" xfId="0" applyFont="1" applyFill="1" applyAlignment="1">
      <alignment vertical="center"/>
    </xf>
    <xf numFmtId="15" fontId="16" fillId="0" borderId="0" xfId="0" applyNumberFormat="1" applyFont="1" applyAlignment="1">
      <alignment horizontal="left"/>
    </xf>
    <xf numFmtId="168" fontId="3" fillId="0" borderId="0" xfId="0" applyNumberFormat="1" applyFont="1" applyFill="1" applyBorder="1" applyAlignment="1">
      <alignment horizontal="right" vertical="center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Border="1"/>
    <xf numFmtId="0" fontId="2" fillId="0" borderId="0" xfId="0" applyFont="1"/>
    <xf numFmtId="0" fontId="2" fillId="0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left" vertical="center" wrapText="1"/>
      <protection locked="0"/>
    </xf>
    <xf numFmtId="165" fontId="2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left" vertical="center"/>
      <protection locked="0"/>
    </xf>
    <xf numFmtId="2" fontId="3" fillId="0" borderId="1" xfId="0" applyNumberFormat="1" applyFont="1" applyFill="1" applyBorder="1" applyAlignment="1" applyProtection="1">
      <alignment horizontal="right" vertical="center"/>
      <protection locked="0"/>
    </xf>
    <xf numFmtId="0" fontId="3" fillId="0" borderId="0" xfId="0" applyFont="1" applyFill="1" applyAlignment="1" applyProtection="1">
      <alignment horizontal="left"/>
      <protection locked="0"/>
    </xf>
    <xf numFmtId="0" fontId="3" fillId="0" borderId="0" xfId="0" applyFont="1" applyFill="1" applyAlignment="1" applyProtection="1">
      <alignment horizontal="center"/>
      <protection locked="0"/>
    </xf>
    <xf numFmtId="165" fontId="7" fillId="6" borderId="1" xfId="6" applyNumberFormat="1" applyFont="1" applyFill="1" applyBorder="1" applyAlignment="1">
      <alignment horizontal="center"/>
    </xf>
    <xf numFmtId="2" fontId="7" fillId="6" borderId="1" xfId="6" applyNumberFormat="1" applyFont="1" applyFill="1" applyBorder="1" applyAlignment="1">
      <alignment horizontal="center"/>
    </xf>
    <xf numFmtId="165" fontId="9" fillId="0" borderId="1" xfId="0" applyNumberFormat="1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3" fillId="7" borderId="0" xfId="0" applyFont="1" applyFill="1" applyAlignment="1" applyProtection="1">
      <alignment horizontal="left" vertical="center"/>
      <protection locked="0"/>
    </xf>
    <xf numFmtId="0" fontId="2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NumberFormat="1" applyFont="1" applyFill="1" applyAlignment="1" applyProtection="1">
      <alignment horizontal="center"/>
      <protection locked="0"/>
    </xf>
    <xf numFmtId="169" fontId="3" fillId="0" borderId="0" xfId="0" applyNumberFormat="1" applyFont="1" applyFill="1" applyAlignment="1" applyProtection="1">
      <alignment horizontal="left" vertical="center"/>
      <protection locked="0"/>
    </xf>
    <xf numFmtId="166" fontId="3" fillId="0" borderId="0" xfId="0" applyNumberFormat="1" applyFont="1" applyFill="1" applyBorder="1" applyAlignment="1">
      <alignment horizontal="left" vertical="center"/>
    </xf>
    <xf numFmtId="0" fontId="7" fillId="0" borderId="1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/>
    </xf>
    <xf numFmtId="0" fontId="3" fillId="0" borderId="5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Protection="1">
      <protection locked="0"/>
    </xf>
    <xf numFmtId="0" fontId="3" fillId="0" borderId="0" xfId="0" applyFont="1" applyFill="1" applyBorder="1" applyAlignment="1" applyProtection="1">
      <alignment horizontal="left" vertical="center"/>
      <protection locked="0"/>
    </xf>
    <xf numFmtId="0" fontId="3" fillId="0" borderId="1" xfId="0" applyFont="1" applyFill="1" applyBorder="1" applyAlignment="1" applyProtection="1">
      <alignment horizontal="left"/>
      <protection locked="0"/>
    </xf>
    <xf numFmtId="3" fontId="3" fillId="0" borderId="0" xfId="0" applyNumberFormat="1" applyFont="1" applyFill="1" applyAlignment="1" applyProtection="1">
      <alignment horizontal="left" vertical="center"/>
      <protection locked="0"/>
    </xf>
    <xf numFmtId="167" fontId="3" fillId="0" borderId="1" xfId="6" applyNumberFormat="1" applyFont="1" applyFill="1" applyBorder="1" applyAlignment="1" applyProtection="1">
      <alignment horizontal="right" vertical="center"/>
      <protection locked="0"/>
    </xf>
    <xf numFmtId="0" fontId="3" fillId="2" borderId="1" xfId="12" applyNumberFormat="1" applyFont="1" applyFill="1" applyBorder="1" applyAlignment="1">
      <alignment horizontal="center" wrapText="1"/>
    </xf>
    <xf numFmtId="0" fontId="3" fillId="2" borderId="1" xfId="12" applyNumberFormat="1" applyFont="1" applyFill="1" applyBorder="1" applyAlignment="1">
      <alignment horizontal="center"/>
    </xf>
    <xf numFmtId="3" fontId="17" fillId="0" borderId="1" xfId="0" applyNumberFormat="1" applyFont="1" applyFill="1" applyBorder="1" applyAlignment="1" applyProtection="1">
      <alignment horizontal="center" vertical="center" wrapText="1"/>
      <protection locked="0"/>
    </xf>
    <xf numFmtId="3" fontId="18" fillId="0" borderId="1" xfId="0" applyNumberFormat="1" applyFont="1" applyFill="1" applyBorder="1" applyAlignment="1" applyProtection="1">
      <alignment horizontal="right" vertical="center"/>
      <protection locked="0"/>
    </xf>
    <xf numFmtId="169" fontId="17" fillId="0" borderId="1" xfId="0" applyNumberFormat="1" applyFont="1" applyFill="1" applyBorder="1" applyAlignment="1" applyProtection="1">
      <alignment horizontal="center" vertical="center" wrapText="1"/>
      <protection locked="0"/>
    </xf>
    <xf numFmtId="2" fontId="18" fillId="0" borderId="1" xfId="0" applyNumberFormat="1" applyFont="1" applyFill="1" applyBorder="1" applyAlignment="1" applyProtection="1">
      <alignment horizontal="right" vertical="center"/>
      <protection locked="0"/>
    </xf>
    <xf numFmtId="0" fontId="7" fillId="6" borderId="1" xfId="0" applyFont="1" applyFill="1" applyBorder="1" applyAlignment="1">
      <alignment horizontal="center" vertical="center"/>
    </xf>
    <xf numFmtId="2" fontId="7" fillId="6" borderId="1" xfId="0" applyNumberFormat="1" applyFont="1" applyFill="1" applyBorder="1" applyAlignment="1">
      <alignment horizontal="center"/>
    </xf>
    <xf numFmtId="4" fontId="7" fillId="0" borderId="1" xfId="0" applyNumberFormat="1" applyFont="1" applyBorder="1"/>
    <xf numFmtId="165" fontId="7" fillId="7" borderId="1" xfId="0" applyNumberFormat="1" applyFont="1" applyFill="1" applyBorder="1" applyAlignment="1">
      <alignment horizontal="center"/>
    </xf>
    <xf numFmtId="169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3" fontId="0" fillId="0" borderId="0" xfId="0" applyNumberFormat="1"/>
    <xf numFmtId="3" fontId="0" fillId="0" borderId="6" xfId="0" applyNumberFormat="1" applyBorder="1"/>
    <xf numFmtId="3" fontId="0" fillId="0" borderId="6" xfId="0" pivotButton="1" applyNumberFormat="1" applyBorder="1"/>
    <xf numFmtId="3" fontId="0" fillId="0" borderId="7" xfId="0" applyNumberFormat="1" applyBorder="1"/>
    <xf numFmtId="3" fontId="0" fillId="0" borderId="8" xfId="0" applyNumberFormat="1" applyBorder="1"/>
    <xf numFmtId="3" fontId="0" fillId="0" borderId="9" xfId="0" applyNumberFormat="1" applyBorder="1"/>
    <xf numFmtId="3" fontId="0" fillId="0" borderId="10" xfId="0" applyNumberFormat="1" applyBorder="1"/>
    <xf numFmtId="3" fontId="0" fillId="0" borderId="11" xfId="0" pivotButton="1" applyNumberFormat="1" applyBorder="1"/>
    <xf numFmtId="3" fontId="0" fillId="0" borderId="11" xfId="0" applyNumberFormat="1" applyBorder="1"/>
    <xf numFmtId="3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3" fontId="3" fillId="0" borderId="1" xfId="0" applyNumberFormat="1" applyFont="1" applyFill="1" applyBorder="1" applyAlignment="1" applyProtection="1">
      <alignment horizontal="right" vertical="center"/>
      <protection locked="0"/>
    </xf>
    <xf numFmtId="3" fontId="0" fillId="0" borderId="12" xfId="0" applyNumberFormat="1" applyBorder="1"/>
    <xf numFmtId="3" fontId="0" fillId="0" borderId="13" xfId="0" applyNumberFormat="1" applyBorder="1"/>
    <xf numFmtId="3" fontId="0" fillId="0" borderId="14" xfId="0" applyNumberFormat="1" applyBorder="1"/>
    <xf numFmtId="3" fontId="0" fillId="0" borderId="15" xfId="0" applyNumberFormat="1" applyBorder="1"/>
    <xf numFmtId="3" fontId="0" fillId="0" borderId="16" xfId="0" applyNumberFormat="1" applyBorder="1"/>
    <xf numFmtId="2" fontId="18" fillId="0" borderId="1" xfId="0" applyNumberFormat="1" applyFont="1" applyFill="1" applyBorder="1" applyAlignment="1" applyProtection="1">
      <alignment horizontal="right" vertical="center"/>
      <protection locked="0"/>
    </xf>
    <xf numFmtId="2" fontId="3" fillId="0" borderId="1" xfId="12" applyNumberFormat="1" applyBorder="1" applyAlignment="1">
      <alignment vertical="center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165" fontId="2" fillId="0" borderId="0" xfId="0" applyNumberFormat="1" applyFont="1" applyFill="1" applyBorder="1" applyAlignment="1" applyProtection="1">
      <alignment horizontal="center" vertical="center"/>
      <protection locked="0"/>
    </xf>
    <xf numFmtId="3" fontId="17" fillId="0" borderId="0" xfId="0" applyNumberFormat="1" applyFont="1" applyFill="1" applyBorder="1" applyAlignment="1" applyProtection="1">
      <alignment horizontal="center" vertical="center" wrapText="1"/>
      <protection locked="0"/>
    </xf>
    <xf numFmtId="169" fontId="17" fillId="0" borderId="0" xfId="0" applyNumberFormat="1" applyFont="1" applyFill="1" applyBorder="1" applyAlignment="1" applyProtection="1">
      <alignment horizontal="center" vertical="center" wrapText="1"/>
      <protection locked="0"/>
    </xf>
    <xf numFmtId="3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169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7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/>
    <xf numFmtId="0" fontId="2" fillId="0" borderId="18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0" fontId="3" fillId="2" borderId="0" xfId="12" applyNumberFormat="1" applyFont="1" applyFill="1" applyBorder="1" applyAlignment="1">
      <alignment horizont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2" borderId="0" xfId="12" applyNumberFormat="1" applyFont="1" applyFill="1" applyBorder="1" applyAlignment="1">
      <alignment horizontal="center" wrapText="1"/>
    </xf>
    <xf numFmtId="0" fontId="3" fillId="0" borderId="0" xfId="0" applyFont="1" applyBorder="1" applyProtection="1">
      <protection locked="0"/>
    </xf>
    <xf numFmtId="0" fontId="3" fillId="0" borderId="0" xfId="0" applyFont="1" applyFill="1" applyBorder="1" applyAlignment="1" applyProtection="1">
      <alignment horizontal="left"/>
      <protection locked="0"/>
    </xf>
    <xf numFmtId="0" fontId="3" fillId="0" borderId="0" xfId="0" applyFont="1" applyFill="1" applyBorder="1" applyAlignment="1" applyProtection="1">
      <alignment horizontal="left" vertical="center" wrapText="1"/>
      <protection locked="0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 vertical="center" wrapText="1"/>
    </xf>
    <xf numFmtId="2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170" fontId="3" fillId="0" borderId="0" xfId="15" applyNumberFormat="1" applyFont="1" applyFill="1" applyBorder="1" applyAlignment="1" applyProtection="1">
      <alignment horizontal="right" vertical="center"/>
      <protection locked="0"/>
    </xf>
    <xf numFmtId="170" fontId="3" fillId="0" borderId="0" xfId="15" applyNumberFormat="1" applyFont="1" applyFill="1" applyBorder="1" applyAlignment="1">
      <alignment horizontal="right" vertical="center"/>
    </xf>
    <xf numFmtId="44" fontId="2" fillId="0" borderId="1" xfId="0" applyNumberFormat="1" applyFont="1" applyFill="1" applyBorder="1" applyAlignment="1" applyProtection="1">
      <alignment horizontal="center" vertical="center"/>
      <protection locked="0"/>
    </xf>
    <xf numFmtId="0" fontId="6" fillId="8" borderId="0" xfId="0" applyFont="1" applyFill="1" applyBorder="1" applyAlignment="1">
      <alignment horizontal="center" vertical="center"/>
    </xf>
  </cellXfs>
  <cellStyles count="17">
    <cellStyle name="Euro" xfId="1"/>
    <cellStyle name="Euro 2" xfId="2"/>
    <cellStyle name="Euro 2 2" xfId="3"/>
    <cellStyle name="Euro 3" xfId="4"/>
    <cellStyle name="Euro 4" xfId="5"/>
    <cellStyle name="Milliers" xfId="6" builtinId="3"/>
    <cellStyle name="Milliers 2" xfId="7"/>
    <cellStyle name="Milliers 2 2" xfId="8"/>
    <cellStyle name="Milliers 3" xfId="9"/>
    <cellStyle name="Milliers 4" xfId="10"/>
    <cellStyle name="Milliers 5" xfId="11"/>
    <cellStyle name="Monétaire" xfId="15" builtinId="4"/>
    <cellStyle name="Normal" xfId="0" builtinId="0"/>
    <cellStyle name="Normal 2" xfId="12"/>
    <cellStyle name="Normal 2 2" xfId="13"/>
    <cellStyle name="Normal 3" xfId="14"/>
    <cellStyle name="Normal 4" xfId="16"/>
  </cellStyles>
  <dxfs count="44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1926772</xdr:colOff>
      <xdr:row>6</xdr:row>
      <xdr:rowOff>10886</xdr:rowOff>
    </xdr:from>
    <xdr:to>
      <xdr:col>1</xdr:col>
      <xdr:colOff>783773</xdr:colOff>
      <xdr:row>7</xdr:row>
      <xdr:rowOff>152400</xdr:rowOff>
    </xdr:to>
    <xdr:sp macro="[0]!Filtre" textlink="">
      <xdr:nvSpPr>
        <xdr:cNvPr id="2" name="ZoneTexte 1"/>
        <xdr:cNvSpPr txBox="1"/>
      </xdr:nvSpPr>
      <xdr:spPr>
        <a:xfrm>
          <a:off x="1926772" y="990600"/>
          <a:ext cx="794658" cy="304800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/>
            <a:t>Filtre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111473</xdr:colOff>
      <xdr:row>0</xdr:row>
      <xdr:rowOff>28575</xdr:rowOff>
    </xdr:from>
    <xdr:to>
      <xdr:col>1</xdr:col>
      <xdr:colOff>830314</xdr:colOff>
      <xdr:row>0</xdr:row>
      <xdr:rowOff>685800</xdr:rowOff>
    </xdr:to>
    <xdr:pic>
      <xdr:nvPicPr>
        <xdr:cNvPr id="2" name="Picture 2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853" y="28575"/>
          <a:ext cx="705771" cy="657225"/>
        </a:xfrm>
        <a:prstGeom prst="rect">
          <a:avLst/>
        </a:prstGeom>
        <a:noFill/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  <a:extLst>
          <a:ext uri="{909E8E84-426E-40DD-AFC4-6F175D3DCCD1}">
            <a14:hiddenFill xmlns:a14="http://schemas.microsoft.com/office/drawing/2010/main">
              <a:solidFill>
                <a:srgbClr val="000000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FFFFFF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EWTON Steve (CAR-FR)" refreshedDate="42374.666906018516" createdVersion="4" refreshedVersion="4" recordCount="130">
  <cacheSource type="worksheet">
    <worksheetSource ref="A1:Q131" sheet="origin"/>
  </cacheSource>
  <cacheFields count="17">
    <cacheField name="Ligne" numFmtId="0">
      <sharedItems count="12">
        <s v="A-DECLARATION"/>
        <s v="B-EAU DE CARTIER"/>
        <s v="C-LE BAISER DU DRAGON"/>
        <s v="D-MUST"/>
        <s v="E-PASHA"/>
        <s v="F-SANTOS"/>
        <s v="G-LES HEURES DE PARFUMS"/>
        <s v="H-ROADSTER"/>
        <s v="I-BAISER VOLE"/>
        <s v="J-DECLARATION D'UN SOIR"/>
        <s v="K-LA PANTHERE"/>
        <s v="L-SKYWALKER"/>
      </sharedItems>
    </cacheField>
    <cacheField name="Référence" numFmtId="0">
      <sharedItems containsBlank="1" containsMixedTypes="1" containsNumber="1" containsInteger="1" minValue="6510009" maxValue="69817440"/>
    </cacheField>
    <cacheField name="Désignation" numFmtId="0">
      <sharedItems containsBlank="1"/>
    </cacheField>
    <cacheField name="Statut" numFmtId="0">
      <sharedItems containsBlank="1" count="4">
        <s v="Gamme"/>
        <s v="Promotion"/>
        <s v="lct one shot"/>
        <m/>
      </sharedItems>
    </cacheField>
    <cacheField name="Type" numFmtId="0">
      <sharedItems containsBlank="1" count="5">
        <s v="Alcool"/>
        <s v="Travel Retail"/>
        <s v="Dérivés"/>
        <s v="Coffrets"/>
        <m/>
      </sharedItems>
    </cacheField>
    <cacheField name="PM16" numFmtId="2">
      <sharedItems containsString="0" containsBlank="1" containsNumber="1" minValue="19" maxValue="1392"/>
    </cacheField>
    <cacheField name="VOL LE16" numFmtId="3">
      <sharedItems containsString="0" containsBlank="1" containsNumber="1" containsInteger="1" minValue="0" maxValue="200000"/>
    </cacheField>
    <cacheField name="CA LE16" numFmtId="167">
      <sharedItems containsSemiMixedTypes="0" containsString="0" containsNumber="1" minValue="0" maxValue="16454351.799999999"/>
    </cacheField>
    <cacheField name="PR LE16" numFmtId="2">
      <sharedItems containsString="0" containsBlank="1" containsNumber="1" minValue="0" maxValue="196.65"/>
    </cacheField>
    <cacheField name="DA LE16" numFmtId="167">
      <sharedItems containsSemiMixedTypes="0" containsString="0" containsNumber="1" minValue="0" maxValue="1584149.476"/>
    </cacheField>
    <cacheField name="Coeff LE16" numFmtId="2">
      <sharedItems containsMixedTypes="1" containsNumber="1" minValue="4.7669491525423728" maxValue="19.181615058886823"/>
    </cacheField>
    <cacheField name="PM17" numFmtId="2">
      <sharedItems containsString="0" containsBlank="1" containsNumber="1" minValue="19" maxValue="1392"/>
    </cacheField>
    <cacheField name="VOL LE17" numFmtId="3">
      <sharedItems containsString="0" containsBlank="1" containsNumber="1" containsInteger="1" minValue="0" maxValue="200000"/>
    </cacheField>
    <cacheField name="CA LE17" numFmtId="167">
      <sharedItems containsSemiMixedTypes="0" containsString="0" containsNumber="1" minValue="0" maxValue="16454351.799999999"/>
    </cacheField>
    <cacheField name="PR LE17" numFmtId="2">
      <sharedItems containsString="0" containsBlank="1" containsNumber="1" minValue="5.1349999999999998" maxValue="17.809999999999999"/>
    </cacheField>
    <cacheField name="DA LE17" numFmtId="167">
      <sharedItems containsSemiMixedTypes="0" containsString="0" containsNumber="1" minValue="0" maxValue="1584149.476"/>
    </cacheField>
    <cacheField name="Coeff LE17" numFmtId="2">
      <sharedItems containsMixedTypes="1" containsNumber="1" minValue="6.3662581110310015" maxValue="14.14610701698173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0">
  <r>
    <x v="0"/>
    <n v="66417035"/>
    <s v="EDT VAPO 50ML"/>
    <x v="0"/>
    <x v="0"/>
    <n v="49"/>
    <n v="63000"/>
    <n v="3087000"/>
    <n v="4.0874443395666784"/>
    <n v="257508.99339270074"/>
    <n v="11.987930826525856"/>
    <n v="49"/>
    <n v="63000"/>
    <n v="3087000"/>
    <m/>
    <n v="0"/>
    <e v="#DIV/0!"/>
  </r>
  <r>
    <x v="0"/>
    <n v="66417040"/>
    <s v="EDT VAPO 100ML"/>
    <x v="0"/>
    <x v="0"/>
    <n v="70.7"/>
    <n v="200000"/>
    <n v="14140000"/>
    <n v="4.4470073515249711"/>
    <n v="889401.47030499426"/>
    <n v="15.898332161685206"/>
    <n v="70.7"/>
    <n v="200000"/>
    <n v="14140000"/>
    <m/>
    <n v="0"/>
    <e v="#DIV/0!"/>
  </r>
  <r>
    <x v="0"/>
    <n v="66417430"/>
    <s v="EDT VAPO 30ML"/>
    <x v="0"/>
    <x v="0"/>
    <n v="34.9"/>
    <n v="23040"/>
    <n v="804096"/>
    <n v="4.0138760850291115"/>
    <n v="92479.704999070731"/>
    <n v="8.6948374241470585"/>
    <n v="34.9"/>
    <n v="23040"/>
    <n v="804096"/>
    <m/>
    <n v="0"/>
    <e v="#DIV/0!"/>
  </r>
  <r>
    <x v="0"/>
    <n v="66419902"/>
    <s v="EDT TRAVEL SET 100ML+GD 100ML"/>
    <x v="1"/>
    <x v="1"/>
    <n v="70.7"/>
    <n v="10000"/>
    <n v="707000"/>
    <n v="7.19"/>
    <n v="71900"/>
    <n v="9.8331015299026419"/>
    <n v="70.7"/>
    <n v="10000"/>
    <n v="707000"/>
    <m/>
    <n v="0"/>
    <e v="#DIV/0!"/>
  </r>
  <r>
    <x v="0"/>
    <n v="66445240"/>
    <s v="EMULSION A/R 100ML"/>
    <x v="0"/>
    <x v="2"/>
    <n v="36.700000000000003"/>
    <n v="3240"/>
    <n v="118908.00000000001"/>
    <n v="5.1094669517812159"/>
    <n v="16554.672923771141"/>
    <n v="7.1827453521753348"/>
    <n v="36.700000000000003"/>
    <n v="3240"/>
    <n v="118908.00000000001"/>
    <m/>
    <n v="0"/>
    <e v="#DIV/0!"/>
  </r>
  <r>
    <x v="0"/>
    <n v="66455240"/>
    <s v="AR 100ML sans PARABEN"/>
    <x v="0"/>
    <x v="2"/>
    <n v="44.5"/>
    <n v="7500"/>
    <n v="333750"/>
    <n v="4.3589936418107351"/>
    <n v="32692.452313580514"/>
    <n v="10.20877836874169"/>
    <n v="44.5"/>
    <n v="7500"/>
    <n v="333750"/>
    <m/>
    <n v="0"/>
    <e v="#DIV/0!"/>
  </r>
  <r>
    <x v="0"/>
    <n v="66465037"/>
    <s v="DEO STICK NEW"/>
    <x v="0"/>
    <x v="2"/>
    <n v="21.3"/>
    <n v="9072"/>
    <n v="193233.6"/>
    <n v="3.6073598116678967"/>
    <n v="32725.96821145116"/>
    <n v="5.9045953583853183"/>
    <n v="21.3"/>
    <n v="9072"/>
    <n v="193233.6"/>
    <m/>
    <n v="0"/>
    <e v="#DIV/0!"/>
  </r>
  <r>
    <x v="0"/>
    <n v="66467440"/>
    <s v="DEO VAPO 100ML NEW"/>
    <x v="0"/>
    <x v="2"/>
    <n v="23.2"/>
    <n v="15120"/>
    <n v="350784"/>
    <n v="3.5787074356288966"/>
    <n v="54110.056426708914"/>
    <n v="6.4827875475445227"/>
    <n v="23.2"/>
    <n v="15120"/>
    <n v="350784"/>
    <m/>
    <n v="0"/>
    <e v="#DIV/0!"/>
  </r>
  <r>
    <x v="0"/>
    <n v="66615244"/>
    <s v="GEL DOUCHE200ML sans PARABEN"/>
    <x v="0"/>
    <x v="2"/>
    <n v="25.4"/>
    <n v="3600"/>
    <n v="91440"/>
    <n v="4.2646798710737848"/>
    <n v="15352.847535865625"/>
    <n v="5.9558983951601148"/>
    <n v="25.4"/>
    <n v="3600"/>
    <n v="91440"/>
    <m/>
    <n v="0"/>
    <e v="#DIV/0!"/>
  </r>
  <r>
    <x v="0"/>
    <n v="66717035"/>
    <s v="EDP ESSENCE 50 VAPO"/>
    <x v="0"/>
    <x v="0"/>
    <n v="51.5"/>
    <n v="18900"/>
    <n v="973350"/>
    <n v="4.8150357087216253"/>
    <n v="91004.174894838725"/>
    <n v="10.695663150891368"/>
    <n v="51.5"/>
    <n v="18900"/>
    <n v="973350"/>
    <m/>
    <n v="0"/>
    <e v="#DIV/0!"/>
  </r>
  <r>
    <x v="0"/>
    <n v="66717040"/>
    <s v="EDP ESSENCE 100 VAPO"/>
    <x v="0"/>
    <x v="0"/>
    <n v="74.2"/>
    <n v="80124"/>
    <n v="5945200.7999999998"/>
    <n v="5.3592779681773255"/>
    <n v="429406.78792224004"/>
    <n v="13.845148626473501"/>
    <n v="74.2"/>
    <n v="80124"/>
    <n v="5945200.7999999998"/>
    <m/>
    <n v="0"/>
    <e v="#DIV/0!"/>
  </r>
  <r>
    <x v="0"/>
    <n v="66150002"/>
    <s v="VAPO DECLARATION 150ML"/>
    <x v="0"/>
    <x v="0"/>
    <n v="89.4"/>
    <n v="25000"/>
    <n v="2235000"/>
    <n v="6.1205773268103325"/>
    <n v="153014.4331702583"/>
    <n v="14.606465244446111"/>
    <n v="89.4"/>
    <n v="25000"/>
    <n v="2235000"/>
    <m/>
    <n v="0"/>
    <e v="#DIV/0!"/>
  </r>
  <r>
    <x v="0"/>
    <n v="66150003"/>
    <s v="VAPO DECLARATION 150ML ED Limitee"/>
    <x v="2"/>
    <x v="0"/>
    <n v="89.4"/>
    <n v="27600"/>
    <n v="2467440"/>
    <n v="11.028127818549903"/>
    <n v="304376.32779197732"/>
    <n v="8.1065436918154319"/>
    <n v="89.4"/>
    <n v="27600"/>
    <n v="2467440"/>
    <m/>
    <n v="0"/>
    <e v="#DIV/0!"/>
  </r>
  <r>
    <x v="0"/>
    <n v="66050007"/>
    <s v="COFFRET NOEL FY16 DECLA EDT 50ML + GEL DOUCHE 100ML"/>
    <x v="1"/>
    <x v="3"/>
    <n v="49"/>
    <n v="21698"/>
    <n v="1063202"/>
    <n v="8.6999999999999993"/>
    <n v="188772.59999999998"/>
    <n v="5.6321839080459775"/>
    <n v="49"/>
    <n v="21698"/>
    <n v="1063202"/>
    <m/>
    <n v="0"/>
    <e v="#DIV/0!"/>
  </r>
  <r>
    <x v="0"/>
    <n v="66100009"/>
    <s v="COFFRET NOEL FY16 DECLA EDT 100ML + GEL DOUCHE 100ML + EAR 50ML"/>
    <x v="1"/>
    <x v="3"/>
    <n v="70.7"/>
    <n v="27310"/>
    <n v="1930817"/>
    <n v="10.3"/>
    <n v="281293"/>
    <n v="6.8640776699029127"/>
    <n v="70.7"/>
    <n v="27310"/>
    <n v="1930817"/>
    <m/>
    <n v="0"/>
    <e v="#DIV/0!"/>
  </r>
  <r>
    <x v="0"/>
    <n v="66100008"/>
    <s v="EDT VAPO FRAICHE 100ML"/>
    <x v="2"/>
    <x v="0"/>
    <n v="64.34"/>
    <n v="40000"/>
    <n v="2573600"/>
    <n v="5.0350000000000001"/>
    <n v="201400"/>
    <n v="12.778550148957299"/>
    <n v="64.34"/>
    <n v="40000"/>
    <n v="2573600"/>
    <m/>
    <n v="0"/>
    <e v="#DIV/0!"/>
  </r>
  <r>
    <x v="0"/>
    <n v="66100007"/>
    <s v="COFFRET  FDP FDM DECLARATION EDT 100ML + DEO STICK 75ML"/>
    <x v="1"/>
    <x v="3"/>
    <n v="70.7"/>
    <n v="26000"/>
    <n v="1838200"/>
    <n v="9.9600000000000009"/>
    <n v="258960.00000000003"/>
    <n v="7.0983935742971882"/>
    <n v="70.7"/>
    <n v="26000"/>
    <n v="1838200"/>
    <m/>
    <n v="0"/>
    <e v="#DIV/0!"/>
  </r>
  <r>
    <x v="1"/>
    <n v="60409903"/>
    <s v="SET TR 4 MINIATURES MASCULINS DK EDT + DK BIS + EDC + EDCO"/>
    <x v="1"/>
    <x v="1"/>
    <n v="45"/>
    <n v="15000"/>
    <n v="675000"/>
    <n v="8.9263762488012386"/>
    <n v="133895.64373201857"/>
    <n v="5.0412394398055147"/>
    <n v="45"/>
    <n v="15000"/>
    <n v="675000"/>
    <m/>
    <n v="0"/>
    <e v="#DIV/0!"/>
  </r>
  <r>
    <x v="1"/>
    <s v="FK415045"/>
    <s v="EDT 200ML VAPO"/>
    <x v="0"/>
    <x v="0"/>
    <n v="84.4"/>
    <n v="37800"/>
    <n v="3190320"/>
    <n v="6.1102925271640762"/>
    <n v="230969.05752680209"/>
    <n v="13.812759311405983"/>
    <n v="84.4"/>
    <n v="37800"/>
    <n v="3190320"/>
    <m/>
    <n v="0"/>
    <e v="#DIV/0!"/>
  </r>
  <r>
    <x v="1"/>
    <s v="FK417035"/>
    <s v="NR EAU DE CARTIER 50 V"/>
    <x v="0"/>
    <x v="0"/>
    <n v="45.2"/>
    <n v="15876"/>
    <n v="717595.20000000007"/>
    <n v="4.9925532778933137"/>
    <n v="79261.775839834256"/>
    <n v="9.0534837555249581"/>
    <n v="45.2"/>
    <n v="15876"/>
    <n v="717595.20000000007"/>
    <m/>
    <n v="0"/>
    <e v="#DIV/0!"/>
  </r>
  <r>
    <x v="1"/>
    <s v="FK417040"/>
    <s v="EDT 100ML VAPO"/>
    <x v="0"/>
    <x v="0"/>
    <n v="63.3"/>
    <n v="63000"/>
    <n v="3987900"/>
    <n v="5.0840069905223535"/>
    <n v="320292.44040290825"/>
    <n v="12.450809001247318"/>
    <n v="63.3"/>
    <n v="63000"/>
    <n v="3987900"/>
    <m/>
    <n v="0"/>
    <e v="#DIV/0!"/>
  </r>
  <r>
    <x v="1"/>
    <s v="FK467040"/>
    <s v="EDC DEODARANT VAPO 100ML"/>
    <x v="0"/>
    <x v="2"/>
    <n v="22.5"/>
    <n v="3600"/>
    <n v="81000"/>
    <n v="3.7476574127510434"/>
    <n v="13491.566685903756"/>
    <n v="6.0037504824869847"/>
    <n v="22.5"/>
    <n v="3600"/>
    <n v="81000"/>
    <m/>
    <n v="0"/>
    <e v="#DIV/0!"/>
  </r>
  <r>
    <x v="1"/>
    <s v="FK577040"/>
    <s v="GOUTTE DE ROSE 100ML"/>
    <x v="0"/>
    <x v="0"/>
    <n v="63.3"/>
    <n v="10500"/>
    <n v="664650"/>
    <n v="5.1258199588195437"/>
    <n v="53821.109567605206"/>
    <n v="12.349243732426713"/>
    <n v="63.3"/>
    <n v="10500"/>
    <n v="664650"/>
    <m/>
    <n v="0"/>
    <e v="#DIV/0!"/>
  </r>
  <r>
    <x v="1"/>
    <s v="FK717040"/>
    <s v="EDT EDCC 100ML VAPO"/>
    <x v="0"/>
    <x v="0"/>
    <n v="63.3"/>
    <n v="42000"/>
    <n v="2658600"/>
    <n v="5.5819998258460819"/>
    <n v="234443.99268553543"/>
    <n v="11.340021851470663"/>
    <n v="63.3"/>
    <n v="42000"/>
    <n v="2658600"/>
    <m/>
    <n v="0"/>
    <e v="#DIV/0!"/>
  </r>
  <r>
    <x v="1"/>
    <s v="FK717044"/>
    <s v="EDT EDCC 200ML VAPO"/>
    <x v="0"/>
    <x v="0"/>
    <n v="84.4"/>
    <n v="53280"/>
    <n v="4496832"/>
    <n v="7.1730521501373925"/>
    <n v="382180.21855932026"/>
    <n v="11.766260475101022"/>
    <n v="84.4"/>
    <n v="53280"/>
    <n v="4496832"/>
    <m/>
    <n v="0"/>
    <e v="#DIV/0!"/>
  </r>
  <r>
    <x v="1"/>
    <s v="FK004003"/>
    <s v="Coffret TR 4 MINIATURES FEMININES - Panthère EDP, EDPL, BV EDP &amp; EDC EDT)"/>
    <x v="1"/>
    <x v="1"/>
    <n v="45"/>
    <n v="18000"/>
    <n v="810000"/>
    <n v="9.44"/>
    <n v="169920"/>
    <n v="4.7669491525423728"/>
    <n v="45"/>
    <n v="18000"/>
    <n v="810000"/>
    <m/>
    <n v="0"/>
    <e v="#DIV/0!"/>
  </r>
  <r>
    <x v="1"/>
    <s v="FK100002"/>
    <s v="NEW EDC FY15 100ML"/>
    <x v="0"/>
    <x v="0"/>
    <n v="63.3"/>
    <n v="10500"/>
    <n v="664650"/>
    <n v="5.0023480344119644"/>
    <n v="52524.654361325629"/>
    <n v="12.654057567476118"/>
    <n v="63.3"/>
    <n v="10500"/>
    <n v="664650"/>
    <m/>
    <n v="0"/>
    <e v="#DIV/0!"/>
  </r>
  <r>
    <x v="1"/>
    <s v="FK200002"/>
    <s v="NEW EDC FY15 200ML"/>
    <x v="0"/>
    <x v="0"/>
    <n v="84.4"/>
    <n v="6700"/>
    <n v="565480"/>
    <n v="6.0486477197714983"/>
    <n v="40525.93972246904"/>
    <n v="13.95353208025618"/>
    <n v="84.4"/>
    <n v="6700"/>
    <n v="565480"/>
    <m/>
    <n v="0"/>
    <e v="#DIV/0!"/>
  </r>
  <r>
    <x v="1"/>
    <s v="FK050003"/>
    <s v="NEW EDC  VAPO 50ML"/>
    <x v="0"/>
    <x v="0"/>
    <n v="51"/>
    <n v="36971"/>
    <n v="1885521"/>
    <n v="4.9001598475491246"/>
    <n v="181163.8097237387"/>
    <n v="10.407823741812887"/>
    <n v="51"/>
    <n v="36971"/>
    <n v="1885521"/>
    <m/>
    <n v="0"/>
    <e v="#DIV/0!"/>
  </r>
  <r>
    <x v="1"/>
    <s v="FK100006"/>
    <s v="NEW EDC  TR 100ML"/>
    <x v="2"/>
    <x v="0"/>
    <n v="63.3"/>
    <n v="32350"/>
    <n v="2047755"/>
    <n v="5.09"/>
    <n v="164661.5"/>
    <n v="12.436149312377211"/>
    <n v="63.3"/>
    <n v="32350"/>
    <n v="2047755"/>
    <m/>
    <n v="0"/>
    <e v="#DIV/0!"/>
  </r>
  <r>
    <x v="1"/>
    <s v="FK200003"/>
    <s v="NEW EDC  VAPO 200 ML"/>
    <x v="0"/>
    <x v="0"/>
    <n v="95.4"/>
    <n v="44960"/>
    <n v="4289184"/>
    <n v="7.6762320551948662"/>
    <n v="345123.39320156118"/>
    <n v="12.427972384633467"/>
    <n v="95.4"/>
    <n v="44960"/>
    <n v="4289184"/>
    <m/>
    <n v="0"/>
    <e v="#DIV/0!"/>
  </r>
  <r>
    <x v="1"/>
    <s v="FK100005"/>
    <s v="NEW EDC  VAPO 100ML"/>
    <x v="0"/>
    <x v="0"/>
    <n v="71.5"/>
    <n v="67870"/>
    <n v="4852705"/>
    <n v="5.7197097471740772"/>
    <n v="388196.70054070459"/>
    <n v="12.500634325950864"/>
    <n v="71.5"/>
    <n v="67870"/>
    <n v="4852705"/>
    <m/>
    <n v="0"/>
    <e v="#DIV/0!"/>
  </r>
  <r>
    <x v="2"/>
    <s v="FX327040"/>
    <s v="EDP VAPO 100ML"/>
    <x v="0"/>
    <x v="0"/>
    <n v="101.2"/>
    <n v="25200"/>
    <n v="2550240"/>
    <n v="8.5448391033565461"/>
    <n v="215329.94540458496"/>
    <n v="11.843406151468324"/>
    <n v="101.2"/>
    <n v="25200"/>
    <n v="2550240"/>
    <m/>
    <n v="0"/>
    <e v="#DIV/0!"/>
  </r>
  <r>
    <x v="3"/>
    <n v="69105244"/>
    <s v="CREME SATINEE POUR LE CORPS 200 ML"/>
    <x v="0"/>
    <x v="2"/>
    <n v="64.599999999999994"/>
    <n v="2592"/>
    <n v="167443.19999999998"/>
    <n v="11.185741873588066"/>
    <n v="28993.442936340267"/>
    <n v="5.7752092556806121"/>
    <n v="64.599999999999994"/>
    <n v="2592"/>
    <n v="167443.19999999998"/>
    <m/>
    <n v="0"/>
    <e v="#DIV/0!"/>
  </r>
  <r>
    <x v="3"/>
    <n v="69317335"/>
    <s v="PARFUM RECHARGE 50ML VAPO"/>
    <x v="0"/>
    <x v="0"/>
    <n v="130.80000000000001"/>
    <n v="15000"/>
    <n v="1962000.0000000002"/>
    <n v="6.8190295550426292"/>
    <n v="102285.44332563944"/>
    <n v="19.181615058886823"/>
    <n v="130.80000000000001"/>
    <n v="15000"/>
    <n v="1962000.0000000002"/>
    <m/>
    <n v="0"/>
    <e v="#DIV/0!"/>
  </r>
  <r>
    <x v="3"/>
    <n v="69817435"/>
    <s v="EDT 50ML VAPO"/>
    <x v="0"/>
    <x v="0"/>
    <n v="59.9"/>
    <n v="15600"/>
    <n v="934440"/>
    <n v="5.631109650916013"/>
    <n v="87845.310554289797"/>
    <n v="10.637335039330315"/>
    <n v="59.9"/>
    <n v="15600"/>
    <n v="934440"/>
    <m/>
    <n v="0"/>
    <e v="#DIV/0!"/>
  </r>
  <r>
    <x v="3"/>
    <n v="69817440"/>
    <s v="EDT 100ML VAPO"/>
    <x v="0"/>
    <x v="0"/>
    <n v="87.3"/>
    <n v="45360"/>
    <n v="3959928"/>
    <n v="6.3596241762411436"/>
    <n v="288472.55263429828"/>
    <n v="13.727226260655968"/>
    <n v="87.3"/>
    <n v="45360"/>
    <n v="3959928"/>
    <m/>
    <n v="0"/>
    <e v="#DIV/0!"/>
  </r>
  <r>
    <x v="3"/>
    <s v="FM050002"/>
    <s v="MUST EDP 50ML"/>
    <x v="0"/>
    <x v="0"/>
    <n v="74.099999999999994"/>
    <n v="60000"/>
    <n v="4446000"/>
    <n v="5.3278648187170745"/>
    <n v="319671.88912302448"/>
    <n v="13.908010529787228"/>
    <n v="74.099999999999994"/>
    <n v="60000"/>
    <n v="4446000"/>
    <m/>
    <n v="0"/>
    <e v="#DIV/0!"/>
  </r>
  <r>
    <x v="3"/>
    <s v="FM100002"/>
    <s v="MUST EDP 100ML"/>
    <x v="0"/>
    <x v="0"/>
    <n v="104.2"/>
    <n v="80742"/>
    <n v="8413316.4000000004"/>
    <n v="6.2471841793271894"/>
    <n v="504410.14500723593"/>
    <n v="16.679514643543317"/>
    <n v="104.2"/>
    <n v="80742"/>
    <n v="8413316.4000000004"/>
    <m/>
    <n v="0"/>
    <e v="#DIV/0!"/>
  </r>
  <r>
    <x v="3"/>
    <s v="FM050003"/>
    <s v="MUST PARFUM EXTRAIT 50ML VAPO"/>
    <x v="0"/>
    <x v="0"/>
    <n v="155"/>
    <n v="15000"/>
    <n v="2325000"/>
    <n v="10.410106519568346"/>
    <n v="156151.5977935252"/>
    <n v="14.889376944283857"/>
    <n v="155"/>
    <n v="15000"/>
    <n v="2325000"/>
    <m/>
    <n v="0"/>
    <e v="#DIV/0!"/>
  </r>
  <r>
    <x v="4"/>
    <n v="65417035"/>
    <s v="EDT VOY.50ML VAPO."/>
    <x v="0"/>
    <x v="0"/>
    <n v="49"/>
    <n v="20160"/>
    <n v="987840"/>
    <n v="5.2121790595241926"/>
    <n v="105077.52984000772"/>
    <n v="9.4010584518316787"/>
    <n v="49"/>
    <n v="20160"/>
    <n v="987840"/>
    <m/>
    <n v="0"/>
    <e v="#DIV/0!"/>
  </r>
  <r>
    <x v="4"/>
    <n v="65417040"/>
    <s v="EDT VOY.100ML VAPO"/>
    <x v="0"/>
    <x v="0"/>
    <n v="70.7"/>
    <n v="103640"/>
    <n v="7327348"/>
    <n v="5.6453131362041713"/>
    <n v="585080.25343620032"/>
    <n v="12.52366313333288"/>
    <n v="70.7"/>
    <n v="103640"/>
    <n v="7327348"/>
    <m/>
    <n v="0"/>
    <e v="#DIV/0!"/>
  </r>
  <r>
    <x v="4"/>
    <n v="65466537"/>
    <s v="DEO STICK 75ML"/>
    <x v="0"/>
    <x v="2"/>
    <n v="21.3"/>
    <n v="3024"/>
    <n v="64411.200000000004"/>
    <n v="3.2553403073401244"/>
    <n v="9844.1490893965365"/>
    <n v="6.543094727138933"/>
    <n v="21.3"/>
    <n v="3024"/>
    <n v="64411.200000000004"/>
    <m/>
    <n v="0"/>
    <e v="#DIV/0!"/>
  </r>
  <r>
    <x v="4"/>
    <n v="65717040"/>
    <s v="EXTREME 100ML"/>
    <x v="0"/>
    <x v="0"/>
    <n v="74.2"/>
    <n v="100000"/>
    <n v="7420000"/>
    <n v="5.9454884259949292"/>
    <n v="594548.84259949287"/>
    <n v="12.480051205815482"/>
    <n v="74.2"/>
    <n v="100000"/>
    <n v="7420000"/>
    <m/>
    <n v="0"/>
    <e v="#DIV/0!"/>
  </r>
  <r>
    <x v="4"/>
    <n v="65050002"/>
    <s v="PASHA EDITION NOIRE 50ML VAPO"/>
    <x v="0"/>
    <x v="0"/>
    <n v="51.5"/>
    <n v="15000"/>
    <n v="772500"/>
    <n v="5.634770672670407"/>
    <n v="84521.560090056111"/>
    <n v="9.1396798541924209"/>
    <n v="51.5"/>
    <n v="15000"/>
    <n v="772500"/>
    <m/>
    <n v="0"/>
    <e v="#DIV/0!"/>
  </r>
  <r>
    <x v="4"/>
    <n v="65150002"/>
    <s v="PASHA EDITION NOIRE 150ML VAPO"/>
    <x v="0"/>
    <x v="0"/>
    <n v="93.9"/>
    <n v="30000"/>
    <n v="2817000"/>
    <n v="7.076209599107913"/>
    <n v="212286.2879732374"/>
    <n v="13.269816090783662"/>
    <n v="93.9"/>
    <n v="30000"/>
    <n v="2817000"/>
    <m/>
    <n v="0"/>
    <e v="#DIV/0!"/>
  </r>
  <r>
    <x v="4"/>
    <n v="65009003"/>
    <s v="PASHA EDT EDITION NOIRE VAPO  9ML"/>
    <x v="0"/>
    <x v="0"/>
    <n v="19"/>
    <n v="20000"/>
    <n v="380000"/>
    <n v="2.1834366456779386"/>
    <n v="43668.732913558772"/>
    <n v="8.7018783153658497"/>
    <n v="19"/>
    <n v="20000"/>
    <n v="380000"/>
    <m/>
    <n v="0"/>
    <e v="#DIV/0!"/>
  </r>
  <r>
    <x v="4"/>
    <n v="65100003"/>
    <s v="PASHA EDITION NOIRE DEO STICK 75ML"/>
    <x v="0"/>
    <x v="2"/>
    <n v="21.3"/>
    <n v="10000"/>
    <n v="213000"/>
    <n v="3.4224609472884682"/>
    <n v="34224.60947288468"/>
    <n v="6.2235918329106044"/>
    <n v="21.3"/>
    <n v="10000"/>
    <n v="213000"/>
    <m/>
    <n v="0"/>
    <e v="#DIV/0!"/>
  </r>
  <r>
    <x v="4"/>
    <n v="65050004"/>
    <s v="PASHA EDITION NOIRE SPORT 50ML"/>
    <x v="0"/>
    <x v="0"/>
    <n v="51.5"/>
    <n v="22255"/>
    <n v="1146132.5"/>
    <n v="5.7056497945649758"/>
    <n v="126979.23617804353"/>
    <n v="9.0261410802074291"/>
    <n v="51.5"/>
    <n v="22255"/>
    <n v="1146132.5"/>
    <m/>
    <n v="0"/>
    <e v="#DIV/0!"/>
  </r>
  <r>
    <x v="4"/>
    <n v="65100006"/>
    <s v="PASHA EDITION NOIRE SPORT 100ML"/>
    <x v="0"/>
    <x v="0"/>
    <n v="74.2"/>
    <n v="95322"/>
    <n v="7072892.4000000004"/>
    <n v="6.3716106952583509"/>
    <n v="607354.67469341657"/>
    <n v="11.645407032670473"/>
    <n v="74.2"/>
    <n v="95322"/>
    <n v="7072892.4000000004"/>
    <m/>
    <n v="0"/>
    <e v="#DIV/0!"/>
  </r>
  <r>
    <x v="4"/>
    <n v="65150003"/>
    <s v="PASHA EDITION NOIRE SPORT 150ML"/>
    <x v="0"/>
    <x v="0"/>
    <n v="93.9"/>
    <n v="37226"/>
    <n v="3495521.4000000004"/>
    <n v="7.8180166331283214"/>
    <n v="291033.4871848349"/>
    <n v="12.010718882600614"/>
    <n v="93.9"/>
    <n v="37226"/>
    <n v="3495521.4000000004"/>
    <m/>
    <n v="0"/>
    <e v="#DIV/0!"/>
  </r>
  <r>
    <x v="4"/>
    <n v="6510009"/>
    <s v="COFFRET NOEL FY16 PASHA EDITION NOIRE  150ML + GEL DOUCHE 100ML"/>
    <x v="1"/>
    <x v="3"/>
    <n v="74.2"/>
    <n v="18330"/>
    <n v="1360086"/>
    <n v="11.65"/>
    <n v="213544.5"/>
    <n v="6.3690987124463518"/>
    <n v="74.2"/>
    <n v="18330"/>
    <n v="1360086"/>
    <m/>
    <n v="0"/>
    <e v="#DIV/0!"/>
  </r>
  <r>
    <x v="4"/>
    <n v="65100008"/>
    <s v="COFFRET  FDP FDM PASHA EDITION NOIRE 100ML + STICK 75ML"/>
    <x v="1"/>
    <x v="3"/>
    <n v="74.2"/>
    <n v="15000"/>
    <n v="1113000"/>
    <n v="11.52"/>
    <n v="172800"/>
    <n v="6.4409722222222223"/>
    <n v="74.2"/>
    <n v="15000"/>
    <n v="1113000"/>
    <m/>
    <n v="0"/>
    <e v="#DIV/0!"/>
  </r>
  <r>
    <x v="4"/>
    <n v="65100010"/>
    <s v="COFFRET FDP FDM PASHA EDITION NOIRE  SPORT 100ML + GEL DOUCHE 100ML"/>
    <x v="1"/>
    <x v="3"/>
    <n v="74.2"/>
    <n v="15000"/>
    <n v="1113000"/>
    <n v="12.09"/>
    <n v="181350"/>
    <n v="6.1373035566583951"/>
    <n v="74.2"/>
    <n v="15000"/>
    <n v="1113000"/>
    <m/>
    <n v="0"/>
    <e v="#DIV/0!"/>
  </r>
  <r>
    <x v="5"/>
    <n v="63417440"/>
    <s v="EDT 100V NEW"/>
    <x v="0"/>
    <x v="0"/>
    <n v="70.7"/>
    <n v="62208"/>
    <n v="4398105.6000000006"/>
    <n v="5.818387835318001"/>
    <n v="361950.27045946219"/>
    <n v="12.15113223818569"/>
    <n v="70.7"/>
    <n v="62208"/>
    <n v="4398105.6000000006"/>
    <m/>
    <n v="0"/>
    <e v="#DIV/0!"/>
  </r>
  <r>
    <x v="5"/>
    <n v="63717440"/>
    <s v="EDT CCTRE 100V NEW"/>
    <x v="0"/>
    <x v="0"/>
    <n v="74.2"/>
    <n v="10800"/>
    <n v="801360"/>
    <n v="5.9304130612279522"/>
    <n v="64048.461061261885"/>
    <n v="12.511776032112699"/>
    <n v="74.2"/>
    <n v="10800"/>
    <n v="801360"/>
    <m/>
    <n v="0"/>
    <e v="#DIV/0!"/>
  </r>
  <r>
    <x v="6"/>
    <s v="FC017037"/>
    <s v="HDP 1"/>
    <x v="0"/>
    <x v="0"/>
    <n v="215.3"/>
    <n v="250"/>
    <n v="53825"/>
    <n v="27.633408615326275"/>
    <n v="6908.352153831569"/>
    <n v="7.7912936111902056"/>
    <n v="215.3"/>
    <n v="250"/>
    <n v="53825"/>
    <m/>
    <n v="0"/>
    <e v="#DIV/0!"/>
  </r>
  <r>
    <x v="6"/>
    <s v="FC027037"/>
    <s v="L'HEURE CONVOITEE VAPORISATEUR EDP 75ML"/>
    <x v="0"/>
    <x v="0"/>
    <n v="215.3"/>
    <n v="500"/>
    <n v="107650"/>
    <n v="31.982635935778521"/>
    <n v="15991.317967889261"/>
    <n v="6.7317778444629992"/>
    <n v="215.3"/>
    <n v="500"/>
    <n v="107650"/>
    <m/>
    <n v="0"/>
    <e v="#DIV/0!"/>
  </r>
  <r>
    <x v="6"/>
    <s v="FC047037"/>
    <s v="HDP4"/>
    <x v="0"/>
    <x v="0"/>
    <n v="215.3"/>
    <n v="200"/>
    <n v="43060"/>
    <n v="29.308932824571897"/>
    <n v="5861.7865649143796"/>
    <n v="7.3458832939661898"/>
    <n v="215.3"/>
    <n v="200"/>
    <n v="43060"/>
    <m/>
    <n v="0"/>
    <e v="#DIV/0!"/>
  </r>
  <r>
    <x v="6"/>
    <s v="FC067037"/>
    <s v="HDP 6"/>
    <x v="0"/>
    <x v="0"/>
    <n v="215.3"/>
    <n v="600"/>
    <n v="129180"/>
    <n v="25.08733780900501"/>
    <n v="15052.402685403005"/>
    <n v="8.5820186119038446"/>
    <n v="215.3"/>
    <n v="600"/>
    <n v="129180"/>
    <m/>
    <n v="0"/>
    <e v="#DIV/0!"/>
  </r>
  <r>
    <x v="6"/>
    <s v="FC077037"/>
    <s v="HDP 7"/>
    <x v="0"/>
    <x v="0"/>
    <n v="215.3"/>
    <n v="400"/>
    <n v="86120"/>
    <n v="26.731345663974544"/>
    <n v="10692.538265589817"/>
    <n v="8.0542148048370326"/>
    <n v="215.3"/>
    <n v="400"/>
    <n v="86120"/>
    <m/>
    <n v="0"/>
    <e v="#DIV/0!"/>
  </r>
  <r>
    <x v="6"/>
    <s v="FC087037"/>
    <s v="HDP8"/>
    <x v="0"/>
    <x v="0"/>
    <n v="215.3"/>
    <n v="1600"/>
    <n v="344480"/>
    <n v="24.900347107014902"/>
    <n v="39840.55537122384"/>
    <n v="8.6464658132956664"/>
    <n v="215.3"/>
    <n v="1600"/>
    <n v="344480"/>
    <m/>
    <n v="0"/>
    <e v="#DIV/0!"/>
  </r>
  <r>
    <x v="6"/>
    <s v="FC107037"/>
    <s v="HDP 10"/>
    <x v="0"/>
    <x v="0"/>
    <n v="215.3"/>
    <n v="450"/>
    <n v="96885"/>
    <n v="24.706538821316919"/>
    <n v="11117.942469592614"/>
    <n v="8.7142922591098895"/>
    <n v="215.3"/>
    <n v="450"/>
    <n v="96885"/>
    <m/>
    <n v="0"/>
    <e v="#DIV/0!"/>
  </r>
  <r>
    <x v="6"/>
    <s v="FC127037"/>
    <s v="HDP 12"/>
    <x v="0"/>
    <x v="0"/>
    <n v="215.3"/>
    <n v="1050"/>
    <n v="226065"/>
    <n v="25.587389960385746"/>
    <n v="26866.759458405035"/>
    <n v="8.4143009636123978"/>
    <n v="215.3"/>
    <n v="1050"/>
    <n v="226065"/>
    <m/>
    <n v="0"/>
    <e v="#DIV/0!"/>
  </r>
  <r>
    <x v="6"/>
    <s v="FV017037"/>
    <s v="NOUVELLES HEURES - OUD OUD"/>
    <x v="0"/>
    <x v="0"/>
    <n v="278.3"/>
    <n v="1400"/>
    <n v="389620"/>
    <n v="35.734305414466341"/>
    <n v="50028.027580252878"/>
    <n v="7.7880344048141383"/>
    <n v="278.3"/>
    <n v="1400"/>
    <n v="389620"/>
    <m/>
    <n v="0"/>
    <e v="#DIV/0!"/>
  </r>
  <r>
    <x v="6"/>
    <s v="FV027037"/>
    <s v="NOUVELLES HEURES - OUD ROSE"/>
    <x v="0"/>
    <x v="0"/>
    <n v="278.3"/>
    <n v="1100"/>
    <n v="306130"/>
    <n v="36.108745898635668"/>
    <n v="39719.620488499233"/>
    <n v="7.7072740432814451"/>
    <n v="278.3"/>
    <n v="1100"/>
    <n v="306130"/>
    <m/>
    <n v="0"/>
    <e v="#DIV/0!"/>
  </r>
  <r>
    <x v="6"/>
    <s v="FV037037"/>
    <s v="NOUVELLES HEURES - OUD MUSC"/>
    <x v="0"/>
    <x v="0"/>
    <n v="278.3"/>
    <n v="1100"/>
    <n v="306130"/>
    <n v="32.415322978002578"/>
    <n v="35656.855275802838"/>
    <n v="8.585445845745781"/>
    <n v="278.3"/>
    <n v="1100"/>
    <n v="306130"/>
    <m/>
    <n v="0"/>
    <e v="#DIV/0!"/>
  </r>
  <r>
    <x v="6"/>
    <s v="FC075003"/>
    <s v="NOUVELLES HEURES - OUD radieux"/>
    <x v="0"/>
    <x v="0"/>
    <n v="278.3"/>
    <n v="2053"/>
    <n v="571349.9"/>
    <n v="32.798229018260578"/>
    <n v="67334.76417448897"/>
    <n v="8.4852142426670376"/>
    <n v="278.3"/>
    <n v="2053"/>
    <n v="571349.9"/>
    <m/>
    <n v="0"/>
    <e v="#DIV/0!"/>
  </r>
  <r>
    <x v="6"/>
    <s v="FV075003"/>
    <s v="COFFRET PRESTIGE HV : LES 4 HEURES VOYAGEUSES 75ML"/>
    <x v="1"/>
    <x v="3"/>
    <n v="1392"/>
    <n v="245"/>
    <n v="341040"/>
    <n v="196.65"/>
    <n v="48179.25"/>
    <n v="7.0785659801678111"/>
    <n v="1392"/>
    <n v="245"/>
    <n v="341040"/>
    <m/>
    <n v="0"/>
    <e v="#DIV/0!"/>
  </r>
  <r>
    <x v="6"/>
    <s v="nouvelle"/>
    <s v="COFFRET PRESTIGE HV : LES 4 HEURES VOYAGEUSES 75ML"/>
    <x v="1"/>
    <x v="3"/>
    <n v="1328"/>
    <n v="30"/>
    <n v="39840"/>
    <n v="190.46199999999999"/>
    <n v="5713.86"/>
    <n v="6.9725194526992267"/>
    <n v="1328"/>
    <n v="30"/>
    <n v="39840"/>
    <m/>
    <n v="0"/>
    <e v="#DIV/0!"/>
  </r>
  <r>
    <x v="6"/>
    <s v="FV045003"/>
    <s v="OUD &amp; OUD CONCENTRE 45ML -  annulée - remplacée par OUD ABSOLU"/>
    <x v="0"/>
    <x v="0"/>
    <n v="318"/>
    <n v="0"/>
    <n v="0"/>
    <n v="0"/>
    <n v="0"/>
    <s v=""/>
    <n v="318"/>
    <n v="0"/>
    <n v="0"/>
    <m/>
    <n v="0"/>
    <s v=""/>
  </r>
  <r>
    <x v="6"/>
    <s v="FV045005"/>
    <s v="OUD &amp; MUSC CONCENTRE 45ML-annulée - remplacée par OUD ABSOLU"/>
    <x v="0"/>
    <x v="0"/>
    <n v="318"/>
    <n v="0"/>
    <n v="0"/>
    <n v="0"/>
    <n v="0"/>
    <s v=""/>
    <n v="318"/>
    <n v="0"/>
    <n v="0"/>
    <m/>
    <n v="0"/>
    <s v=""/>
  </r>
  <r>
    <x v="6"/>
    <s v="FV045005"/>
    <s v="OUD ABSOLU 45ML"/>
    <x v="0"/>
    <x v="0"/>
    <n v="278.3"/>
    <n v="1139"/>
    <n v="316983.7"/>
    <n v="32.716999999999999"/>
    <n v="37264.663"/>
    <n v="8.5062811382461714"/>
    <n v="278.3"/>
    <n v="1139"/>
    <n v="316983.7"/>
    <m/>
    <n v="0"/>
    <e v="#DIV/0!"/>
  </r>
  <r>
    <x v="6"/>
    <s v="FC075004"/>
    <s v="L'HEURE IX VAPO 75ML"/>
    <x v="0"/>
    <x v="0"/>
    <n v="215.3"/>
    <n v="899"/>
    <n v="193554.7"/>
    <n v="32.204777798575833"/>
    <n v="28952.095240919673"/>
    <n v="6.6853434402370278"/>
    <n v="215.3"/>
    <n v="899"/>
    <n v="193554.7"/>
    <m/>
    <n v="0"/>
    <e v="#DIV/0!"/>
  </r>
  <r>
    <x v="7"/>
    <s v="FR417040"/>
    <s v="CLARK EDT 100ML VAPO"/>
    <x v="0"/>
    <x v="0"/>
    <n v="70.7"/>
    <n v="44000"/>
    <n v="3110800"/>
    <n v="6.0831567886328148"/>
    <n v="267658.89869984385"/>
    <n v="11.622255098226685"/>
    <n v="70.7"/>
    <n v="44000"/>
    <n v="3110800"/>
    <m/>
    <n v="0"/>
    <e v="#DIV/0!"/>
  </r>
  <r>
    <x v="7"/>
    <s v="FR517040"/>
    <s v="EDT VAPO 100ML"/>
    <x v="0"/>
    <x v="0"/>
    <n v="70.7"/>
    <n v="20000"/>
    <n v="1414000"/>
    <n v="6.2165896196127912"/>
    <n v="124331.79239225583"/>
    <n v="11.372795105687489"/>
    <n v="70.7"/>
    <n v="20000"/>
    <n v="1414000"/>
    <m/>
    <n v="0"/>
    <e v="#DIV/0!"/>
  </r>
  <r>
    <x v="8"/>
    <s v="FP145044"/>
    <s v="LAIT 200ML"/>
    <x v="0"/>
    <x v="2"/>
    <n v="36"/>
    <n v="6000"/>
    <n v="216000"/>
    <n v="6.2179276735937172"/>
    <n v="37307.566041562306"/>
    <n v="5.7897103166517558"/>
    <n v="36"/>
    <n v="6000"/>
    <n v="216000"/>
    <m/>
    <n v="0"/>
    <e v="#DIV/0!"/>
  </r>
  <r>
    <x v="8"/>
    <s v="FP155044"/>
    <s v="CREME CORPS 200ML"/>
    <x v="0"/>
    <x v="2"/>
    <n v="64.599999999999994"/>
    <n v="2160"/>
    <n v="139536"/>
    <n v="10.461575136375332"/>
    <n v="22597.002294570717"/>
    <n v="6.1749783524837589"/>
    <n v="64.599999999999994"/>
    <n v="2160"/>
    <n v="139536"/>
    <m/>
    <n v="0"/>
    <e v="#DIV/0!"/>
  </r>
  <r>
    <x v="8"/>
    <s v="FP327030"/>
    <s v="VAPO EDP 30ML"/>
    <x v="0"/>
    <x v="0"/>
    <n v="50.7"/>
    <n v="30000"/>
    <n v="1521000"/>
    <n v="6.3902651137615862"/>
    <n v="191707.95341284759"/>
    <n v="7.933943130280519"/>
    <n v="50.7"/>
    <n v="30000"/>
    <n v="1521000"/>
    <m/>
    <n v="0"/>
    <e v="#DIV/0!"/>
  </r>
  <r>
    <x v="8"/>
    <s v="FP327035"/>
    <s v="VAPO EDP 50ML"/>
    <x v="0"/>
    <x v="0"/>
    <n v="71.900000000000006"/>
    <n v="60480"/>
    <n v="4348512"/>
    <n v="6.6585485814799439"/>
    <n v="402709.01820790698"/>
    <n v="10.798149044069804"/>
    <n v="71.900000000000006"/>
    <n v="60480"/>
    <n v="4348512"/>
    <m/>
    <n v="0"/>
    <e v="#DIV/0!"/>
  </r>
  <r>
    <x v="8"/>
    <s v="FP100005"/>
    <s v="BAISER VOLE EDP FRAICHE 50ML"/>
    <x v="2"/>
    <x v="0"/>
    <n v="66"/>
    <n v="19900"/>
    <n v="1313400"/>
    <n v="7.795692059838828"/>
    <n v="155134.27199079268"/>
    <n v="8.4662143518999535"/>
    <n v="66"/>
    <n v="19900"/>
    <n v="1313400"/>
    <m/>
    <n v="0"/>
    <e v="#DIV/0!"/>
  </r>
  <r>
    <x v="8"/>
    <s v="FP327040"/>
    <s v="VAPO EDP 100ML"/>
    <x v="0"/>
    <x v="0"/>
    <n v="101.2"/>
    <n v="60000"/>
    <n v="6072000"/>
    <n v="7.6375286872750223"/>
    <n v="458251.72123650135"/>
    <n v="13.250359395521555"/>
    <n v="101.2"/>
    <n v="60000"/>
    <n v="6072000"/>
    <m/>
    <n v="0"/>
    <e v="#DIV/0!"/>
  </r>
  <r>
    <x v="8"/>
    <s v="FP100004"/>
    <s v="BAISER VOLE EDP FRAICHE 100ML"/>
    <x v="2"/>
    <x v="0"/>
    <n v="92.8"/>
    <n v="16028"/>
    <n v="1487398.4"/>
    <n v="8.720076673619678"/>
    <n v="139765.3889247762"/>
    <n v="10.642108260440214"/>
    <n v="92.8"/>
    <n v="16028"/>
    <n v="1487398.4"/>
    <m/>
    <n v="0"/>
    <e v="#DIV/0!"/>
  </r>
  <r>
    <x v="8"/>
    <s v="FP329900"/>
    <s v="EDP TRAVEL SET 50ML+LAIT 100ML"/>
    <x v="1"/>
    <x v="1"/>
    <n v="71.900000000000006"/>
    <n v="0"/>
    <n v="0"/>
    <n v="10.077333471251777"/>
    <n v="0"/>
    <s v=""/>
    <n v="71.900000000000006"/>
    <n v="0"/>
    <n v="0"/>
    <m/>
    <n v="0"/>
    <s v=""/>
  </r>
  <r>
    <x v="8"/>
    <s v="FP467040"/>
    <s v="DEO VAPO 100ML"/>
    <x v="0"/>
    <x v="2"/>
    <n v="27.5"/>
    <n v="5040"/>
    <n v="138600"/>
    <n v="3.8767861006632689"/>
    <n v="19539.001947342877"/>
    <n v="7.0935045901281724"/>
    <n v="27.5"/>
    <n v="5040"/>
    <n v="138600"/>
    <m/>
    <n v="0"/>
    <e v="#DIV/0!"/>
  </r>
  <r>
    <x v="8"/>
    <s v="FP615044"/>
    <s v="GEL 200ML"/>
    <x v="0"/>
    <x v="2"/>
    <n v="33.299999999999997"/>
    <n v="3000"/>
    <n v="99899.999999999985"/>
    <n v="5.6171034398488295"/>
    <n v="16851.31031954649"/>
    <n v="5.9283223740839954"/>
    <n v="33.299999999999997"/>
    <n v="3000"/>
    <n v="99899.999999999985"/>
    <m/>
    <n v="0"/>
    <e v="#DIV/0!"/>
  </r>
  <r>
    <x v="8"/>
    <s v="FP817035"/>
    <s v="EDT LYS ROSE VAPORISATEUR 50ML"/>
    <x v="2"/>
    <x v="0"/>
    <n v="59.9"/>
    <n v="13000"/>
    <n v="778700"/>
    <n v="5.8517479127226943"/>
    <n v="76072.72286539503"/>
    <n v="10.236257763217589"/>
    <n v="59.9"/>
    <n v="13000"/>
    <n v="778700"/>
    <m/>
    <n v="0"/>
    <e v="#DIV/0!"/>
  </r>
  <r>
    <x v="8"/>
    <s v="FP817040"/>
    <s v="EDT LYS ROSE VAPORISATEUR 100ML"/>
    <x v="2"/>
    <x v="0"/>
    <n v="87.3"/>
    <n v="15080"/>
    <n v="1316484"/>
    <n v="7.459118999682147"/>
    <n v="112483.51451520677"/>
    <n v="11.703795046535669"/>
    <n v="87.3"/>
    <n v="15080"/>
    <n v="1316484"/>
    <m/>
    <n v="0"/>
    <e v="#DIV/0!"/>
  </r>
  <r>
    <x v="8"/>
    <s v="FP1000010"/>
    <s v="COFFRET NOEL FY16 BV 100ML + CREME 100ML + MINIATURE"/>
    <x v="1"/>
    <x v="3"/>
    <n v="101.2"/>
    <n v="17120"/>
    <n v="1732544"/>
    <n v="13.98"/>
    <n v="239337.60000000001"/>
    <n v="7.2389127324749643"/>
    <n v="101.2"/>
    <n v="17120"/>
    <n v="1732544"/>
    <m/>
    <n v="0"/>
    <e v="#DIV/0!"/>
  </r>
  <r>
    <x v="8"/>
    <s v="FP009003"/>
    <s v="BAISER VOLE EDP VAPO  9ML"/>
    <x v="0"/>
    <x v="0"/>
    <n v="22"/>
    <n v="20000"/>
    <n v="440000"/>
    <n v="1.9848999824707247"/>
    <n v="39697.999649414494"/>
    <n v="11.083681895455141"/>
    <n v="22"/>
    <n v="20000"/>
    <n v="440000"/>
    <m/>
    <n v="0"/>
    <e v="#DIV/0!"/>
  </r>
  <r>
    <x v="8"/>
    <s v="FP100008"/>
    <s v="COFFRET FDP FDM BAISER VOLE EDP 100ML + LAIT CORPS 100ML + GEL DOUCHE 100ML"/>
    <x v="1"/>
    <x v="3"/>
    <n v="101.2"/>
    <n v="9000"/>
    <n v="910800"/>
    <n v="13.89"/>
    <n v="125010"/>
    <n v="7.2858171346292293"/>
    <n v="101.2"/>
    <n v="9000"/>
    <n v="910800"/>
    <m/>
    <n v="0"/>
    <e v="#DIV/0!"/>
  </r>
  <r>
    <x v="9"/>
    <s v="FF417035"/>
    <s v="DECLARATION BIS VAPO EDT 50ML"/>
    <x v="0"/>
    <x v="0"/>
    <n v="49"/>
    <n v="16180"/>
    <n v="792820"/>
    <n v="4.3281571435222022"/>
    <n v="70029.582582189236"/>
    <n v="11.321215560145856"/>
    <n v="49"/>
    <n v="16180"/>
    <n v="792820"/>
    <m/>
    <n v="0"/>
    <e v="#DIV/0!"/>
  </r>
  <r>
    <x v="9"/>
    <s v="FF417040"/>
    <s v="DECLARATION BIS VAPO EDT 100ML"/>
    <x v="0"/>
    <x v="0"/>
    <n v="70.7"/>
    <n v="64800"/>
    <n v="4581360"/>
    <n v="5.3710727607639406"/>
    <n v="348045.51489750337"/>
    <n v="13.16310598442613"/>
    <n v="70.7"/>
    <n v="64800"/>
    <n v="4581360"/>
    <m/>
    <n v="0"/>
    <e v="#DIV/0!"/>
  </r>
  <r>
    <x v="9"/>
    <s v="FF465037"/>
    <s v="DECLARATION BIS DEO STICK 75GR"/>
    <x v="0"/>
    <x v="2"/>
    <n v="21.3"/>
    <n v="3024"/>
    <n v="64411.200000000004"/>
    <n v="3.9415371617469481"/>
    <n v="11919.208377122772"/>
    <n v="5.4039830466952958"/>
    <n v="21.3"/>
    <n v="3024"/>
    <n v="64411.200000000004"/>
    <m/>
    <n v="0"/>
    <e v="#DIV/0!"/>
  </r>
  <r>
    <x v="9"/>
    <s v="FF615044"/>
    <s v="DECLARATION BIS GEL DOUCHE 200ML"/>
    <x v="0"/>
    <x v="2"/>
    <n v="25.4"/>
    <n v="3600"/>
    <n v="91440"/>
    <n v="5.0039159553026602"/>
    <n v="18014.097439089575"/>
    <n v="5.0760245029862201"/>
    <n v="25.4"/>
    <n v="3600"/>
    <n v="91440"/>
    <m/>
    <n v="0"/>
    <e v="#DIV/0!"/>
  </r>
  <r>
    <x v="10"/>
    <s v="FS145044"/>
    <s v="LAIT CORPS 200ML"/>
    <x v="0"/>
    <x v="2"/>
    <n v="36"/>
    <n v="8877"/>
    <n v="319572"/>
    <n v="6.084279606605028"/>
    <n v="54010.15006783283"/>
    <n v="5.9168878367980975"/>
    <n v="36"/>
    <n v="8877"/>
    <n v="319572"/>
    <m/>
    <n v="0"/>
    <e v="#DIV/0!"/>
  </r>
  <r>
    <x v="10"/>
    <s v="FS327030"/>
    <s v="VAPO EDP 30ML"/>
    <x v="0"/>
    <x v="0"/>
    <n v="51.7"/>
    <n v="100000"/>
    <n v="5170000"/>
    <n v="7.2943893964554594"/>
    <n v="729438.93964554591"/>
    <n v="7.0876391689649072"/>
    <n v="51.7"/>
    <n v="100000"/>
    <n v="5170000"/>
    <m/>
    <n v="0"/>
    <e v="#DIV/0!"/>
  </r>
  <r>
    <x v="10"/>
    <s v="FS327035"/>
    <s v="VAPO EDP 50ML"/>
    <x v="0"/>
    <x v="0"/>
    <n v="73.3"/>
    <n v="120000"/>
    <n v="8796000"/>
    <n v="7.5737798997601216"/>
    <n v="908853.58797121455"/>
    <n v="9.678126506200897"/>
    <n v="73.3"/>
    <n v="120000"/>
    <n v="8796000"/>
    <m/>
    <n v="0"/>
    <e v="#DIV/0!"/>
  </r>
  <r>
    <x v="10"/>
    <s v="FS327037"/>
    <s v="VAPO EDP 100ML"/>
    <x v="0"/>
    <x v="0"/>
    <n v="92.2"/>
    <n v="140000"/>
    <n v="12908000"/>
    <n v="8.5370643405448039"/>
    <n v="1195189.0076762727"/>
    <n v="10.799965459100211"/>
    <n v="92.2"/>
    <n v="140000"/>
    <n v="12908000"/>
    <m/>
    <n v="0"/>
    <e v="#DIV/0!"/>
  </r>
  <r>
    <x v="10"/>
    <s v="FS467040"/>
    <s v="DEO VAPO 100ML"/>
    <x v="0"/>
    <x v="2"/>
    <n v="27.5"/>
    <n v="10080"/>
    <n v="277200"/>
    <n v="4.0494457920653071"/>
    <n v="40818.413584018293"/>
    <n v="6.7910527544003481"/>
    <n v="27.5"/>
    <n v="10080"/>
    <n v="277200"/>
    <m/>
    <n v="0"/>
    <e v="#DIV/0!"/>
  </r>
  <r>
    <x v="10"/>
    <s v="FS417030"/>
    <s v="VAPO EDT 30ML"/>
    <x v="0"/>
    <x v="0"/>
    <n v="46.1"/>
    <n v="40000"/>
    <n v="1844000"/>
    <n v="4.5503263903602997"/>
    <n v="182013.05561441198"/>
    <n v="10.131141383101918"/>
    <n v="46.1"/>
    <n v="40000"/>
    <n v="1844000"/>
    <m/>
    <n v="0"/>
    <e v="#DIV/0!"/>
  </r>
  <r>
    <x v="10"/>
    <s v="FS417035"/>
    <s v="VAPO EDT 50ML"/>
    <x v="0"/>
    <x v="0"/>
    <n v="67.2"/>
    <n v="90000"/>
    <n v="6048000"/>
    <n v="4.3689287530384764"/>
    <n v="393203.58777346287"/>
    <n v="15.38134490137065"/>
    <n v="67.2"/>
    <n v="90000"/>
    <n v="6048000"/>
    <m/>
    <n v="0"/>
    <e v="#DIV/0!"/>
  </r>
  <r>
    <x v="10"/>
    <s v="FS075006"/>
    <s v="VAPO EDP 75ML CELESTE"/>
    <x v="2"/>
    <x v="0"/>
    <n v="92.2"/>
    <n v="25496"/>
    <n v="2350731.2000000002"/>
    <n v="10.513921133629369"/>
    <n v="268062.93322301441"/>
    <n v="8.7693258136674732"/>
    <n v="92.2"/>
    <n v="25496"/>
    <n v="2350731.2000000002"/>
    <m/>
    <n v="0"/>
    <e v="#DIV/0!"/>
  </r>
  <r>
    <x v="10"/>
    <s v="FS417037"/>
    <s v="VAPO EDT 75ML"/>
    <x v="0"/>
    <x v="0"/>
    <n v="84.6"/>
    <n v="80000"/>
    <n v="6768000"/>
    <n v="4.6860168294174089"/>
    <n v="374881.3463533927"/>
    <n v="18.053712370153381"/>
    <n v="84.6"/>
    <n v="80000"/>
    <n v="6768000"/>
    <m/>
    <n v="0"/>
    <e v="#DIV/0!"/>
  </r>
  <r>
    <x v="10"/>
    <s v="FS050010"/>
    <s v="COFFRET NOEL FY16 LA PANTHERE EDP 50ML + CREME 100ML"/>
    <x v="1"/>
    <x v="3"/>
    <n v="73.3"/>
    <n v="30025"/>
    <n v="2200832.5"/>
    <n v="12.92"/>
    <n v="387923"/>
    <n v="5.6733746130030962"/>
    <n v="73.3"/>
    <n v="30025"/>
    <n v="2200832.5"/>
    <m/>
    <n v="0"/>
    <e v="#DIV/0!"/>
  </r>
  <r>
    <x v="10"/>
    <s v="FS075018"/>
    <s v="COFFRET NOEL FY16 LA PTH EDP 75ML + CREME CORPS 100ML+ MINIAT 6ML"/>
    <x v="1"/>
    <x v="3"/>
    <n v="92.2"/>
    <n v="21876"/>
    <n v="2016967.2"/>
    <n v="15.44"/>
    <n v="337765.44"/>
    <n v="5.971502590673575"/>
    <n v="92.2"/>
    <n v="21876"/>
    <n v="2016967.2"/>
    <m/>
    <n v="0"/>
    <e v="#DIV/0!"/>
  </r>
  <r>
    <x v="10"/>
    <s v="FS050007"/>
    <s v="COFFRET LA PTH EDPL 50ML+ CREME CORPS 100ML"/>
    <x v="1"/>
    <x v="3"/>
    <n v="67.2"/>
    <n v="8357"/>
    <n v="561590.4"/>
    <n v="9.3983132257343911"/>
    <n v="78541.70362746231"/>
    <n v="7.1502192346594136"/>
    <n v="67.2"/>
    <n v="8357"/>
    <n v="561590.4"/>
    <m/>
    <n v="0"/>
    <e v="#DIV/0!"/>
  </r>
  <r>
    <x v="10"/>
    <s v="FS075010"/>
    <s v="COFFRET LA PTH EDPL 75ML+ CREME CORPS 100ML"/>
    <x v="1"/>
    <x v="3"/>
    <n v="84.6"/>
    <n v="15074"/>
    <n v="1275260.3999999999"/>
    <n v="9.3105362972393664"/>
    <n v="140347.0241445862"/>
    <n v="9.0864798008557717"/>
    <n v="84.6"/>
    <n v="15074"/>
    <n v="1275260.3999999999"/>
    <m/>
    <n v="0"/>
    <e v="#DIV/0!"/>
  </r>
  <r>
    <x v="8"/>
    <m/>
    <s v="EDP TRAVEL SET 100ML+LAIT 100ML"/>
    <x v="1"/>
    <x v="1"/>
    <n v="101.2"/>
    <n v="10000"/>
    <n v="1012000"/>
    <n v="11.51"/>
    <n v="115100"/>
    <n v="8.7923544743701125"/>
    <n v="101.2"/>
    <n v="10000"/>
    <n v="1012000"/>
    <m/>
    <n v="0"/>
    <e v="#DIV/0!"/>
  </r>
  <r>
    <x v="10"/>
    <s v="FS329900"/>
    <s v="COMBO TRAVEL RETAIL LA PANTHERE EDP 75ML+ LAIT 100ML"/>
    <x v="1"/>
    <x v="1"/>
    <n v="92.2"/>
    <n v="12546"/>
    <n v="1156741.2"/>
    <n v="12.245959706496313"/>
    <n v="153637.81047770273"/>
    <n v="7.5290138306668748"/>
    <n v="92.2"/>
    <n v="12546"/>
    <n v="1156741.2"/>
    <m/>
    <n v="0"/>
    <e v="#DIV/0!"/>
  </r>
  <r>
    <x v="10"/>
    <s v="FS075014"/>
    <s v="LA PANTHERE EDP75 ML ED LIMITEE FILAIRE"/>
    <x v="2"/>
    <x v="0"/>
    <n v="92.2"/>
    <n v="28000"/>
    <n v="2581600"/>
    <n v="10.172000000000001"/>
    <n v="284816"/>
    <n v="9.0640975226110889"/>
    <n v="92.2"/>
    <n v="28000"/>
    <n v="2581600"/>
    <m/>
    <n v="0"/>
    <e v="#DIV/0!"/>
  </r>
  <r>
    <x v="10"/>
    <s v="FS100005"/>
    <s v="LA PANTHERE EDP LEGERE 100ML"/>
    <x v="2"/>
    <x v="0"/>
    <n v="101.2"/>
    <n v="50000"/>
    <n v="5060000"/>
    <n v="5.8949999999999996"/>
    <n v="294750"/>
    <n v="17.167090754877016"/>
    <n v="101.2"/>
    <n v="50000"/>
    <n v="5060000"/>
    <m/>
    <n v="0"/>
    <e v="#DIV/0!"/>
  </r>
  <r>
    <x v="10"/>
    <s v="FS100007"/>
    <s v="LA PANTHERE EDP LEGERE 100ML ED LIMITEE FILAIRE"/>
    <x v="2"/>
    <x v="0"/>
    <n v="101.2"/>
    <n v="28000"/>
    <n v="2833600"/>
    <n v="7.8769999999999998"/>
    <n v="220556"/>
    <n v="12.84753078583217"/>
    <n v="101.2"/>
    <n v="28000"/>
    <n v="2833600"/>
    <m/>
    <n v="0"/>
    <e v="#DIV/0!"/>
  </r>
  <r>
    <x v="10"/>
    <s v="FS100008"/>
    <s v="COFFRET FDP FDM LA PANTHERE EDP 50ML + LAIT PARFUME CORPS 100ML"/>
    <x v="1"/>
    <x v="3"/>
    <n v="73.3"/>
    <n v="10000"/>
    <n v="733000"/>
    <n v="12.04"/>
    <n v="120399.99999999999"/>
    <n v="6.088039867109635"/>
    <n v="73.3"/>
    <n v="10000"/>
    <n v="733000"/>
    <m/>
    <n v="0"/>
    <e v="#DIV/0!"/>
  </r>
  <r>
    <x v="10"/>
    <s v="FS075016"/>
    <s v="COFFRET FDP FDM LA PANTHERE EDP 75ML + LC 100ML+ GD 100ML"/>
    <x v="1"/>
    <x v="3"/>
    <n v="92.2"/>
    <n v="10000"/>
    <n v="922000"/>
    <n v="14.61"/>
    <n v="146100"/>
    <n v="6.3107460643394937"/>
    <n v="92.2"/>
    <n v="10000"/>
    <n v="922000"/>
    <m/>
    <n v="0"/>
    <e v="#DIV/0!"/>
  </r>
  <r>
    <x v="10"/>
    <s v="FS050011"/>
    <s v="COFFRET NOEL FY16 LA PANTHERE EDP 50ML + LAIT PARFUME CORPS 100ML"/>
    <x v="1"/>
    <x v="3"/>
    <n v="67.2"/>
    <n v="12668"/>
    <n v="851289.60000000009"/>
    <n v="9.76"/>
    <n v="123639.67999999999"/>
    <n v="6.8852459016393457"/>
    <n v="67.2"/>
    <n v="12668"/>
    <n v="851289.60000000009"/>
    <m/>
    <n v="0"/>
    <e v="#DIV/0!"/>
  </r>
  <r>
    <x v="10"/>
    <s v="FS075025"/>
    <s v="COFFRET NOEL FY16 LA PANTHERE MOONLIGHT 75ML + LAIT PARFUME CORPS 100ML + GIFT"/>
    <x v="1"/>
    <x v="3"/>
    <n v="96.9"/>
    <n v="4000"/>
    <n v="387600"/>
    <n v="19.63"/>
    <n v="78520"/>
    <n v="4.9363219561895058"/>
    <n v="96.9"/>
    <n v="4000"/>
    <n v="387600"/>
    <m/>
    <n v="0"/>
    <e v="#DIV/0!"/>
  </r>
  <r>
    <x v="10"/>
    <s v="FS075015"/>
    <s v="COFFRET FDP FDM  LA PANTHERE EDP LEGERE 75ML + LC 100ML + GD 100ML"/>
    <x v="1"/>
    <x v="3"/>
    <n v="84.6"/>
    <n v="16000"/>
    <n v="1353600"/>
    <n v="10.7"/>
    <n v="171200"/>
    <n v="7.9065420560747661"/>
    <n v="84.6"/>
    <n v="16000"/>
    <n v="1353600"/>
    <m/>
    <n v="0"/>
    <e v="#DIV/0!"/>
  </r>
  <r>
    <x v="10"/>
    <m/>
    <s v="COMBO TRAVEL RETAIL LA PANTHERE EDP légère 100ML+ LAIT 100ML"/>
    <x v="1"/>
    <x v="1"/>
    <n v="101.2"/>
    <n v="10000"/>
    <n v="1012000"/>
    <n v="9.141"/>
    <n v="91410"/>
    <n v="11.070998796630565"/>
    <n v="101.2"/>
    <n v="10000"/>
    <n v="1012000"/>
    <m/>
    <n v="0"/>
    <e v="#DIV/0!"/>
  </r>
  <r>
    <x v="10"/>
    <s v="FS050012"/>
    <s v="LA PANTHERE EDP MOONLIGHT 50ML"/>
    <x v="0"/>
    <x v="0"/>
    <n v="77"/>
    <n v="37500"/>
    <n v="2887500"/>
    <n v="9.0709999999999997"/>
    <n v="340162.5"/>
    <n v="8.4885900121265578"/>
    <n v="77"/>
    <n v="37500"/>
    <n v="2887500"/>
    <m/>
    <n v="0"/>
    <e v="#DIV/0!"/>
  </r>
  <r>
    <x v="10"/>
    <s v="FS075017"/>
    <s v="LA PANTHERE EDP MOONLIGHT 75ML"/>
    <x v="0"/>
    <x v="0"/>
    <n v="96.9"/>
    <n v="50000"/>
    <n v="4845000"/>
    <n v="9.7270000000000003"/>
    <n v="486350"/>
    <n v="9.9619615503238403"/>
    <n v="96.9"/>
    <n v="50000"/>
    <n v="4845000"/>
    <m/>
    <n v="0"/>
    <e v="#DIV/0!"/>
  </r>
  <r>
    <x v="10"/>
    <s v="FS050013"/>
    <s v="LA PANTHERE EDP OUD 50ML"/>
    <x v="0"/>
    <x v="0"/>
    <n v="93.9"/>
    <n v="12500"/>
    <n v="1173750"/>
    <n v="14.696999999999999"/>
    <n v="183712.5"/>
    <n v="6.3890589916309448"/>
    <n v="93.9"/>
    <n v="12500"/>
    <n v="1173750"/>
    <m/>
    <n v="0"/>
    <e v="#DIV/0!"/>
  </r>
  <r>
    <x v="10"/>
    <s v="FS075023"/>
    <s v="LA PANTHERE EDP OUD 75ML"/>
    <x v="0"/>
    <x v="0"/>
    <n v="118.1"/>
    <n v="25000"/>
    <n v="2952500"/>
    <n v="15.416"/>
    <n v="385400"/>
    <n v="7.6608718214841725"/>
    <n v="118.1"/>
    <n v="25000"/>
    <n v="2952500"/>
    <m/>
    <n v="0"/>
    <e v="#DIV/0!"/>
  </r>
  <r>
    <x v="11"/>
    <s v="FW100004"/>
    <s v="COFFRET NOEL FY16 SKYWALKER 100 ML + RECHARGE 100 ML"/>
    <x v="1"/>
    <x v="3"/>
    <n v="130"/>
    <n v="11434"/>
    <n v="1486420"/>
    <n v="17.809999999999999"/>
    <n v="203639.53999999998"/>
    <n v="7.2992700729927016"/>
    <n v="130"/>
    <n v="11434"/>
    <n v="1486420"/>
    <n v="17.809999999999999"/>
    <n v="203639.53999999998"/>
    <n v="7.2992700729927016"/>
  </r>
  <r>
    <x v="11"/>
    <s v="FW080003"/>
    <s v="COFFRET NOEL FY16 SKY EDP 80ML + DEO STICK 75ML"/>
    <x v="1"/>
    <x v="3"/>
    <n v="88.3"/>
    <n v="36139"/>
    <n v="3191073.6999999997"/>
    <n v="13.87"/>
    <n v="501247.93"/>
    <n v="6.3662581110310015"/>
    <n v="88.3"/>
    <n v="36139"/>
    <n v="3191073.6999999997"/>
    <n v="13.87"/>
    <n v="501247.93"/>
    <n v="6.3662581110310015"/>
  </r>
  <r>
    <x v="11"/>
    <s v="FW050002"/>
    <s v="VAPO EDP 50 ML NON RECHARGEABLE"/>
    <x v="0"/>
    <x v="0"/>
    <n v="63.75"/>
    <n v="173269"/>
    <n v="11045898.75"/>
    <n v="5.1349999999999998"/>
    <n v="889736.31499999994"/>
    <n v="12.414800389483934"/>
    <n v="63.75"/>
    <n v="173269"/>
    <n v="11045898.75"/>
    <n v="5.1349999999999998"/>
    <n v="889736.31499999994"/>
    <n v="12.414800389483934"/>
  </r>
  <r>
    <x v="11"/>
    <s v="FW080002"/>
    <s v="VAPO EDP 80ML NON RECHARGEABLE"/>
    <x v="0"/>
    <x v="0"/>
    <n v="88.3"/>
    <n v="186346"/>
    <n v="16454351.799999999"/>
    <n v="6.242"/>
    <n v="1163171.7320000001"/>
    <n v="14.146107016981734"/>
    <n v="88.3"/>
    <n v="186346"/>
    <n v="16454351.799999999"/>
    <n v="6.242"/>
    <n v="1163171.7320000001"/>
    <n v="14.146107016981734"/>
  </r>
  <r>
    <x v="11"/>
    <s v="FW100002"/>
    <s v="VAPO EDP 100ML RECHARGEABLE"/>
    <x v="0"/>
    <x v="0"/>
    <n v="96.7"/>
    <n v="125866"/>
    <n v="12171242.200000001"/>
    <n v="12.586"/>
    <n v="1584149.476"/>
    <n v="7.6831399968218665"/>
    <n v="96.7"/>
    <n v="125866"/>
    <n v="12171242.200000001"/>
    <n v="12.586"/>
    <n v="1584149.476"/>
    <n v="7.6831399968218665"/>
  </r>
  <r>
    <x v="11"/>
    <s v="FW100003"/>
    <s v="VAPO EDP 100ML RECHARGE"/>
    <x v="0"/>
    <x v="0"/>
    <n v="67.5"/>
    <n v="104616"/>
    <n v="7061580"/>
    <n v="6.2539999999999996"/>
    <n v="654268.46399999992"/>
    <n v="10.793092420850657"/>
    <n v="67.5"/>
    <n v="104616"/>
    <n v="7061580"/>
    <n v="6.2539999999999996"/>
    <n v="654268.46399999992"/>
    <n v="10.793092420850657"/>
  </r>
  <r>
    <x v="11"/>
    <m/>
    <m/>
    <x v="3"/>
    <x v="4"/>
    <m/>
    <m/>
    <n v="0"/>
    <m/>
    <n v="0"/>
    <s v=""/>
    <m/>
    <m/>
    <n v="0"/>
    <m/>
    <n v="0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9" cacheId="0" applyNumberFormats="0" applyBorderFormats="0" applyFontFormats="0" applyPatternFormats="0" applyAlignmentFormats="0" applyWidthHeightFormats="1" dataCaption="Données" updatedVersion="4" minRefreshableVersion="3" asteriskTotals="1" showMemberPropertyTips="0" useAutoFormatting="1" itemPrintTitles="1" createdVersion="4" indent="0" compact="0" compactData="0" gridDropZones="1">
  <location ref="A182:E188" firstHeaderRow="1" firstDataRow="2" firstDataCol="1" rowPageCount="2" colPageCount="1"/>
  <pivotFields count="17">
    <pivotField axis="axisRow" compact="0" outline="0" subtotalTop="0" showAll="0" includeNewItemsInFilter="1" sortType="ascending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 defaultSubtotal="0">
      <items count="4">
        <item h="1" x="0"/>
        <item h="1" x="2"/>
        <item x="1"/>
        <item x="3"/>
      </items>
    </pivotField>
    <pivotField axis="axisPage" compact="0" outline="0" subtotalTop="0" showAll="0" includeNewItemsInFilter="1">
      <items count="6">
        <item h="1" x="0"/>
        <item h="1" x="3"/>
        <item h="1" x="2"/>
        <item x="1"/>
        <item h="1" x="4"/>
        <item t="default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  <pivotField compact="0" numFmtId="2" outline="0" subtotalTop="0" showAll="0" includeNewItemsInFilter="1" defaultSubtotal="0"/>
    <pivotField dataField="1" compact="0" numFmtId="2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</pivotFields>
  <rowFields count="1">
    <field x="0"/>
  </rowFields>
  <rowItems count="5">
    <i>
      <x/>
    </i>
    <i>
      <x v="1"/>
    </i>
    <i>
      <x v="8"/>
    </i>
    <i>
      <x v="10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2">
    <pageField fld="3" hier="0"/>
    <pageField fld="4" item="3" hier="0"/>
  </pageFields>
  <dataFields count="4">
    <dataField name="Somme de CA LE16" fld="7" baseField="0" baseItem="0"/>
    <dataField name="Somme de DA LE16" fld="9" baseField="0" baseItem="0"/>
    <dataField name="Somme de CA LE17" fld="13" baseField="0" baseItem="0"/>
    <dataField name="Somme de DA LE17" fld="15" baseField="0" baseItem="0"/>
  </dataFields>
  <formats count="1">
    <format dxfId="35">
      <pivotArea type="all" dataOnly="0" outline="0" fieldPosition="0"/>
    </format>
  </format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Données" updatedVersion="4" minRefreshableVersion="3" asteriskTotals="1" showMemberPropertyTips="0" useAutoFormatting="1" itemPrintTitles="1" createdVersion="4" indent="0" compact="0" compactData="0" gridDropZones="1">
  <location ref="A120:E134" firstHeaderRow="1" firstDataRow="2" firstDataCol="1" rowPageCount="2" colPageCount="1"/>
  <pivotFields count="17">
    <pivotField axis="axisRow" compact="0" outline="0" subtotalTop="0" showAll="0" includeNewItemsInFilter="1" sortType="ascending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 defaultSubtotal="0">
      <items count="4">
        <item x="0"/>
        <item h="1" x="2"/>
        <item h="1" x="1"/>
        <item h="1" x="3"/>
      </items>
    </pivotField>
    <pivotField axis="axisPage" compact="0" outline="0" subtotalTop="0" showAll="0" includeNewItemsInFilter="1">
      <items count="6">
        <item x="0"/>
        <item h="1" x="3"/>
        <item h="1" x="2"/>
        <item h="1" x="1"/>
        <item h="1" x="4"/>
        <item t="default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  <pivotField compact="0" numFmtId="2" outline="0" subtotalTop="0" showAll="0" includeNewItemsInFilter="1" defaultSubtotal="0"/>
    <pivotField dataField="1" compact="0" numFmtId="2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2">
    <pageField fld="3" item="0" hier="0"/>
    <pageField fld="4" item="0" hier="0"/>
  </pageFields>
  <dataFields count="4">
    <dataField name="Somme de CA LE16" fld="7" baseField="0" baseItem="0"/>
    <dataField name="Somme de DA LE16" fld="9" baseField="0" baseItem="0"/>
    <dataField name="Somme de CA LE17" fld="13" baseField="0" baseItem="0"/>
    <dataField name="Somme de DA LE17" fld="15" baseField="0" baseItem="0"/>
  </dataFields>
  <formats count="1">
    <format dxfId="36">
      <pivotArea type="all" dataOnly="0" outline="0" fieldPosition="0"/>
    </format>
  </formats>
  <pivotTableStyleInfo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Données" updatedVersion="4" minRefreshableVersion="3" asteriskTotals="1" showMemberPropertyTips="0" useAutoFormatting="1" itemPrintTitles="1" createdVersion="4" indent="0" compact="0" compactData="0" gridDropZones="1">
  <location ref="A97:E106" firstHeaderRow="1" firstDataRow="2" firstDataCol="1" rowPageCount="1" colPageCount="1"/>
  <pivotFields count="17">
    <pivotField axis="axisRow" compact="0" outline="0" subtotalTop="0" showAll="0" includeNewItemsInFilter="1" sortType="ascending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 defaultSubtotal="0">
      <items count="4">
        <item h="1" x="0"/>
        <item x="2"/>
        <item x="1"/>
        <item x="3"/>
      </items>
    </pivotField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  <pivotField compact="0" numFmtId="2" outline="0" subtotalTop="0" showAll="0" includeNewItemsInFilter="1" defaultSubtotal="0"/>
    <pivotField dataField="1" compact="0" numFmtId="2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</pivotFields>
  <rowFields count="1">
    <field x="0"/>
  </rowFields>
  <rowItems count="8">
    <i>
      <x/>
    </i>
    <i>
      <x v="1"/>
    </i>
    <i>
      <x v="4"/>
    </i>
    <i>
      <x v="6"/>
    </i>
    <i>
      <x v="8"/>
    </i>
    <i>
      <x v="10"/>
    </i>
    <i>
      <x v="1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3" hier="0"/>
  </pageFields>
  <dataFields count="4">
    <dataField name="Somme de CA LE16" fld="7" baseField="0" baseItem="0"/>
    <dataField name="Somme de DA LE16" fld="9" baseField="0" baseItem="0"/>
    <dataField name="Somme de CA LE17" fld="13" baseField="0" baseItem="0"/>
    <dataField name="Somme de DA LE17" fld="15" baseField="0" baseItem="0"/>
  </dataFields>
  <formats count="1">
    <format dxfId="37">
      <pivotArea type="all" dataOnly="0" outline="0" fieldPosition="0"/>
    </format>
  </formats>
  <pivotTableStyleInfo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Données" updatedVersion="4" minRefreshableVersion="3" asteriskTotals="1" showMemberPropertyTips="0" useAutoFormatting="1" itemPrintTitles="1" createdVersion="4" indent="0" compact="0" compactData="0" gridDropZones="1">
  <location ref="A78:E84" firstHeaderRow="1" firstDataRow="2" firstDataCol="1" rowPageCount="1" colPageCount="1"/>
  <pivotFields count="17">
    <pivotField axis="axisRow" compact="0" outline="0" subtotalTop="0" showAll="0" includeNewItemsInFilter="1" sortType="ascending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 defaultSubtotal="0">
      <items count="4">
        <item h="1" x="0"/>
        <item x="2"/>
        <item h="1" x="1"/>
        <item h="1" x="3"/>
      </items>
    </pivotField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  <pivotField compact="0" numFmtId="2" outline="0" subtotalTop="0" showAll="0" includeNewItemsInFilter="1" defaultSubtotal="0"/>
    <pivotField dataField="1" compact="0" numFmtId="2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</pivotFields>
  <rowFields count="1">
    <field x="0"/>
  </rowFields>
  <rowItems count="5">
    <i>
      <x/>
    </i>
    <i>
      <x v="1"/>
    </i>
    <i>
      <x v="8"/>
    </i>
    <i>
      <x v="10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3" item="1" hier="0"/>
  </pageFields>
  <dataFields count="4">
    <dataField name="Somme de CA LE16" fld="7" baseField="0" baseItem="0"/>
    <dataField name="Somme de DA LE16" fld="9" baseField="0" baseItem="0"/>
    <dataField name="Somme de CA LE17" fld="13" baseField="0" baseItem="0"/>
    <dataField name="Somme de DA LE17" fld="15" baseField="0" baseItem="0"/>
  </dataFields>
  <formats count="1">
    <format dxfId="38">
      <pivotArea type="all" dataOnly="0" outline="0" fieldPosition="0"/>
    </format>
  </formats>
  <pivotTableStyleInfo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Données" updatedVersion="4" minRefreshableVersion="3" asteriskTotals="1" showMemberPropertyTips="0" useAutoFormatting="1" itemPrintTitles="1" createdVersion="4" indent="0" compact="0" compactData="0" gridDropZones="1">
  <location ref="A5:E19" firstHeaderRow="1" firstDataRow="2" firstDataCol="1" rowPageCount="1" colPageCount="1"/>
  <pivotFields count="17">
    <pivotField axis="axisRow" compact="0" outline="0" subtotalTop="0" showAll="0" includeNewItemsInFilter="1" sortType="ascending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 defaultSubtotal="0">
      <items count="4">
        <item x="0"/>
        <item x="2"/>
        <item x="1"/>
        <item x="3"/>
      </items>
    </pivotField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  <pivotField compact="0" numFmtId="2" outline="0" subtotalTop="0" showAll="0" includeNewItemsInFilter="1" defaultSubtotal="0"/>
    <pivotField dataField="1" compact="0" numFmtId="2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3" hier="0"/>
  </pageFields>
  <dataFields count="4">
    <dataField name="Somme de CA LE16" fld="7" baseField="0" baseItem="0"/>
    <dataField name="Somme de DA LE16" fld="9" baseField="0" baseItem="0"/>
    <dataField name="Somme de CA LE17" fld="13" baseField="0" baseItem="0"/>
    <dataField name="Somme de DA LE17" fld="15" baseField="0" baseItem="0"/>
  </dataFields>
  <formats count="1">
    <format dxfId="39">
      <pivotArea type="all" dataOnly="0" outline="0" fieldPosition="0"/>
    </format>
  </formats>
  <pivotTableStyleInfo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Données" updatedVersion="4" minRefreshableVersion="3" asteriskTotals="1" showMemberPropertyTips="0" useAutoFormatting="1" itemPrintTitles="1" createdVersion="4" indent="0" compact="0" compactData="0" gridDropZones="1">
  <location ref="A163:E171" firstHeaderRow="1" firstDataRow="2" firstDataCol="1" rowPageCount="2" colPageCount="1"/>
  <pivotFields count="17">
    <pivotField axis="axisRow" compact="0" outline="0" subtotalTop="0" showAll="0" includeNewItemsInFilter="1" sortType="ascending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 defaultSubtotal="0">
      <items count="4">
        <item h="1" x="0"/>
        <item h="1" x="2"/>
        <item x="1"/>
        <item h="1" x="3"/>
      </items>
    </pivotField>
    <pivotField axis="axisPage" compact="0" outline="0" subtotalTop="0" showAll="0" includeNewItemsInFilter="1">
      <items count="6">
        <item h="1" x="0"/>
        <item x="3"/>
        <item h="1" x="2"/>
        <item h="1" x="1"/>
        <item h="1" x="4"/>
        <item t="default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  <pivotField compact="0" numFmtId="2" outline="0" subtotalTop="0" showAll="0" includeNewItemsInFilter="1" defaultSubtotal="0"/>
    <pivotField dataField="1" compact="0" numFmtId="2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</pivotFields>
  <rowFields count="1">
    <field x="0"/>
  </rowFields>
  <rowItems count="7">
    <i>
      <x/>
    </i>
    <i>
      <x v="4"/>
    </i>
    <i>
      <x v="6"/>
    </i>
    <i>
      <x v="8"/>
    </i>
    <i>
      <x v="10"/>
    </i>
    <i>
      <x v="1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2">
    <pageField fld="3" item="2" hier="0"/>
    <pageField fld="4" item="1" hier="0"/>
  </pageFields>
  <dataFields count="4">
    <dataField name="Somme de CA LE16" fld="7" baseField="0" baseItem="0"/>
    <dataField name="Somme de DA LE16" fld="9" baseField="0" baseItem="0"/>
    <dataField name="Somme de CA LE17" fld="13" baseField="0" baseItem="0"/>
    <dataField name="Somme de DA LE17" fld="15" baseField="0" baseItem="0"/>
  </dataFields>
  <formats count="1">
    <format dxfId="40">
      <pivotArea type="all" dataOnly="0" outline="0" fieldPosition="0"/>
    </format>
  </formats>
  <pivotTableStyleInfo showRowHeaders="1" showColHeaders="1" showRowStripes="0" showColStripes="0" showLastColumn="1"/>
</pivotTableDefinition>
</file>

<file path=xl/pivotTables/pivotTable7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Données" updatedVersion="4" minRefreshableVersion="3" asteriskTotals="1" showMemberPropertyTips="0" useAutoFormatting="1" itemPrintTitles="1" createdVersion="4" indent="0" compact="0" compactData="0" gridDropZones="1">
  <location ref="A59:E68" firstHeaderRow="1" firstDataRow="2" firstDataCol="1" rowPageCount="1" colPageCount="1"/>
  <pivotFields count="17">
    <pivotField axis="axisRow" compact="0" outline="0" subtotalTop="0" showAll="0" includeNewItemsInFilter="1" sortType="ascending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 defaultSubtotal="0">
      <items count="4">
        <item h="1" x="0"/>
        <item h="1" x="2"/>
        <item x="1"/>
        <item h="1" x="3"/>
      </items>
    </pivotField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  <pivotField compact="0" numFmtId="2" outline="0" subtotalTop="0" showAll="0" includeNewItemsInFilter="1" defaultSubtotal="0"/>
    <pivotField dataField="1" compact="0" numFmtId="2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</pivotFields>
  <rowFields count="1">
    <field x="0"/>
  </rowFields>
  <rowItems count="8">
    <i>
      <x/>
    </i>
    <i>
      <x v="1"/>
    </i>
    <i>
      <x v="4"/>
    </i>
    <i>
      <x v="6"/>
    </i>
    <i>
      <x v="8"/>
    </i>
    <i>
      <x v="10"/>
    </i>
    <i>
      <x v="1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3" item="2" hier="0"/>
  </pageFields>
  <dataFields count="4">
    <dataField name="Somme de CA LE16" fld="7" baseField="0" baseItem="0"/>
    <dataField name="Somme de DA LE16" fld="9" baseField="0" baseItem="0"/>
    <dataField name="Somme de CA LE17" fld="13" baseField="0" baseItem="0"/>
    <dataField name="Somme de DA LE17" fld="15" baseField="0" baseItem="0"/>
  </dataFields>
  <formats count="1">
    <format dxfId="41">
      <pivotArea type="all" dataOnly="0" outline="0" fieldPosition="0"/>
    </format>
  </formats>
  <pivotTableStyleInfo showRowHeaders="1" showColHeaders="1" showRowStripes="0" showColStripes="0" showLastColumn="1"/>
</pivotTableDefinition>
</file>

<file path=xl/pivotTables/pivotTable8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Données" updatedVersion="4" minRefreshableVersion="3" asteriskTotals="1" showMemberPropertyTips="0" useAutoFormatting="1" itemPrintTitles="1" createdVersion="4" indent="0" compact="0" compactData="0" gridDropZones="1">
  <location ref="A144:E153" firstHeaderRow="1" firstDataRow="2" firstDataCol="1" rowPageCount="2" colPageCount="1"/>
  <pivotFields count="17">
    <pivotField axis="axisRow" compact="0" outline="0" subtotalTop="0" showAll="0" includeNewItemsInFilter="1" sortType="ascending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 defaultSubtotal="0">
      <items count="4">
        <item x="0"/>
        <item h="1" x="2"/>
        <item h="1" x="1"/>
        <item h="1" x="3"/>
      </items>
    </pivotField>
    <pivotField axis="axisPage" compact="0" outline="0" subtotalTop="0" showAll="0" includeNewItemsInFilter="1">
      <items count="6">
        <item h="1" x="0"/>
        <item h="1" x="3"/>
        <item x="2"/>
        <item h="1" x="1"/>
        <item h="1" x="4"/>
        <item t="default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  <pivotField compact="0" numFmtId="2" outline="0" subtotalTop="0" showAll="0" includeNewItemsInFilter="1" defaultSubtotal="0"/>
    <pivotField dataField="1" compact="0" numFmtId="2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</pivotFields>
  <rowFields count="1">
    <field x="0"/>
  </rowFields>
  <rowItems count="8">
    <i>
      <x/>
    </i>
    <i>
      <x v="1"/>
    </i>
    <i>
      <x v="3"/>
    </i>
    <i>
      <x v="4"/>
    </i>
    <i>
      <x v="8"/>
    </i>
    <i>
      <x v="9"/>
    </i>
    <i>
      <x v="10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2">
    <pageField fld="3" item="0" hier="0"/>
    <pageField fld="4" item="2" hier="0"/>
  </pageFields>
  <dataFields count="4">
    <dataField name="Somme de CA LE16" fld="7" baseField="0" baseItem="0"/>
    <dataField name="Somme de DA LE16" fld="9" baseField="0" baseItem="0"/>
    <dataField name="Somme de CA LE17" fld="13" baseField="0" baseItem="0"/>
    <dataField name="Somme de DA LE17" fld="15" baseField="0" baseItem="0"/>
  </dataFields>
  <formats count="1">
    <format dxfId="42">
      <pivotArea type="all" dataOnly="0" outline="0" fieldPosition="0"/>
    </format>
  </formats>
  <pivotTableStyleInfo showRowHeaders="1" showColHeaders="1" showRowStripes="0" showColStripes="0" showLastColumn="1"/>
</pivotTableDefinition>
</file>

<file path=xl/pivotTables/pivotTable9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Données" updatedVersion="4" minRefreshableVersion="3" asteriskTotals="1" showMemberPropertyTips="0" useAutoFormatting="1" itemPrintTitles="1" createdVersion="4" indent="0" compact="0" compactData="0" gridDropZones="1">
  <location ref="A32:E46" firstHeaderRow="1" firstDataRow="2" firstDataCol="1" rowPageCount="1" colPageCount="1"/>
  <pivotFields count="17">
    <pivotField axis="axisRow" compact="0" outline="0" subtotalTop="0" showAll="0" includeNewItemsInFilter="1" sortType="ascending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 defaultSubtotal="0">
      <items count="4">
        <item x="0"/>
        <item h="1" x="2"/>
        <item h="1" x="1"/>
        <item h="1" x="3"/>
      </items>
    </pivotField>
    <pivotField compact="0" outline="0" subtotalTop="0" showAll="0" includeNewItemsInFilter="1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  <pivotField compact="0" numFmtId="2" outline="0" subtotalTop="0" showAll="0" includeNewItemsInFilter="1" defaultSubtotal="0"/>
    <pivotField dataField="1" compact="0" numFmtId="2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  <pivotField dataField="1" compact="0" numFmtId="167" outline="0" subtotalTop="0" showAll="0" includeNewItemsInFilter="1" defaultSubtotal="0"/>
    <pivotField compact="0" outline="0" subtotalTop="0" showAll="0" includeNewItemsInFilter="1" defaultSubtota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3" item="0" hier="0"/>
  </pageFields>
  <dataFields count="4">
    <dataField name="Somme de CA LE16" fld="7" baseField="0" baseItem="0"/>
    <dataField name="Somme de DA LE16" fld="9" baseField="0" baseItem="0"/>
    <dataField name="Somme de CA LE17" fld="13" baseField="0" baseItem="0"/>
    <dataField name="Somme de DA LE17" fld="15" baseField="0" baseItem="0"/>
  </dataFields>
  <formats count="1">
    <format dxfId="43">
      <pivotArea type="all" dataOnly="0" outline="0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10" Type="http://schemas.openxmlformats.org/officeDocument/2006/relationships/printerSettings" Target="../printerSettings/printerSettings5.bin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31"/>
  <sheetViews>
    <sheetView topLeftCell="A10" zoomScale="70" zoomScaleNormal="70" workbookViewId="0">
      <selection activeCell="B35" sqref="B35"/>
    </sheetView>
  </sheetViews>
  <sheetFormatPr baseColWidth="10" defaultRowHeight="13.2"/>
  <cols>
    <col min="1" max="1" width="27.77734375" bestFit="1" customWidth="1"/>
    <col min="2" max="2" width="10.33203125" bestFit="1" customWidth="1"/>
    <col min="3" max="3" width="84.33203125" bestFit="1" customWidth="1"/>
    <col min="4" max="4" width="10.21875" bestFit="1" customWidth="1"/>
    <col min="5" max="5" width="10.77734375" bestFit="1" customWidth="1"/>
  </cols>
  <sheetData>
    <row r="1" spans="1:7">
      <c r="A1" s="106" t="s">
        <v>22</v>
      </c>
      <c r="B1" s="107" t="s">
        <v>0</v>
      </c>
      <c r="C1" s="108" t="s">
        <v>1</v>
      </c>
      <c r="D1" s="108" t="s">
        <v>103</v>
      </c>
      <c r="E1" s="108" t="s">
        <v>20</v>
      </c>
      <c r="F1" s="110" t="s">
        <v>155</v>
      </c>
      <c r="G1" s="31"/>
    </row>
    <row r="2" spans="1:7">
      <c r="A2" s="118" t="s">
        <v>45</v>
      </c>
      <c r="B2" s="46">
        <v>66417035</v>
      </c>
      <c r="C2" s="73" t="s">
        <v>4</v>
      </c>
      <c r="D2" s="123" t="s">
        <v>23</v>
      </c>
      <c r="E2" s="123" t="s">
        <v>25</v>
      </c>
      <c r="F2" s="131">
        <v>49</v>
      </c>
      <c r="G2" s="31"/>
    </row>
    <row r="3" spans="1:7">
      <c r="A3" s="118" t="s">
        <v>45</v>
      </c>
      <c r="B3" s="46">
        <v>66417040</v>
      </c>
      <c r="C3" s="73" t="s">
        <v>3</v>
      </c>
      <c r="D3" s="123" t="s">
        <v>23</v>
      </c>
      <c r="E3" s="123" t="s">
        <v>25</v>
      </c>
      <c r="F3" s="131">
        <v>70.7</v>
      </c>
      <c r="G3" s="31"/>
    </row>
    <row r="4" spans="1:7">
      <c r="A4" s="118" t="s">
        <v>45</v>
      </c>
      <c r="B4" s="46">
        <v>66417430</v>
      </c>
      <c r="C4" s="73" t="s">
        <v>44</v>
      </c>
      <c r="D4" s="123" t="s">
        <v>23</v>
      </c>
      <c r="E4" s="123" t="s">
        <v>25</v>
      </c>
      <c r="F4" s="131">
        <v>34.9</v>
      </c>
      <c r="G4" s="31"/>
    </row>
    <row r="5" spans="1:7">
      <c r="A5" s="118" t="s">
        <v>45</v>
      </c>
      <c r="B5" s="46">
        <v>66419902</v>
      </c>
      <c r="C5" s="73" t="s">
        <v>104</v>
      </c>
      <c r="D5" s="123" t="s">
        <v>24</v>
      </c>
      <c r="E5" s="123" t="s">
        <v>28</v>
      </c>
      <c r="F5" s="131">
        <v>70.7</v>
      </c>
      <c r="G5" s="31"/>
    </row>
    <row r="6" spans="1:7">
      <c r="A6" s="118" t="s">
        <v>45</v>
      </c>
      <c r="B6" s="46">
        <v>66445240</v>
      </c>
      <c r="C6" s="73" t="s">
        <v>95</v>
      </c>
      <c r="D6" s="123" t="s">
        <v>23</v>
      </c>
      <c r="E6" s="123" t="s">
        <v>26</v>
      </c>
      <c r="F6" s="131">
        <v>36.700000000000003</v>
      </c>
      <c r="G6" s="31"/>
    </row>
    <row r="7" spans="1:7">
      <c r="A7" s="118" t="s">
        <v>45</v>
      </c>
      <c r="B7" s="46">
        <v>66455240</v>
      </c>
      <c r="C7" s="73" t="s">
        <v>94</v>
      </c>
      <c r="D7" s="123" t="s">
        <v>23</v>
      </c>
      <c r="E7" s="123" t="s">
        <v>26</v>
      </c>
      <c r="F7" s="131">
        <v>44.5</v>
      </c>
      <c r="G7" s="31"/>
    </row>
    <row r="8" spans="1:7">
      <c r="A8" s="118" t="s">
        <v>45</v>
      </c>
      <c r="B8" s="46">
        <v>66465037</v>
      </c>
      <c r="C8" s="73" t="s">
        <v>7</v>
      </c>
      <c r="D8" s="123" t="s">
        <v>23</v>
      </c>
      <c r="E8" s="123" t="s">
        <v>26</v>
      </c>
      <c r="F8" s="131">
        <v>21.3</v>
      </c>
      <c r="G8" s="31"/>
    </row>
    <row r="9" spans="1:7">
      <c r="A9" s="118" t="s">
        <v>45</v>
      </c>
      <c r="B9" s="46">
        <v>66467440</v>
      </c>
      <c r="C9" s="73" t="s">
        <v>6</v>
      </c>
      <c r="D9" s="123" t="s">
        <v>23</v>
      </c>
      <c r="E9" s="123" t="s">
        <v>26</v>
      </c>
      <c r="F9" s="131">
        <v>23.2</v>
      </c>
      <c r="G9" s="31"/>
    </row>
    <row r="10" spans="1:7">
      <c r="A10" s="118" t="s">
        <v>45</v>
      </c>
      <c r="B10" s="46">
        <v>66615244</v>
      </c>
      <c r="C10" s="73" t="s">
        <v>86</v>
      </c>
      <c r="D10" s="123" t="s">
        <v>23</v>
      </c>
      <c r="E10" s="123" t="s">
        <v>26</v>
      </c>
      <c r="F10" s="131">
        <v>25.4</v>
      </c>
      <c r="G10" s="31"/>
    </row>
    <row r="11" spans="1:7">
      <c r="A11" s="118" t="s">
        <v>45</v>
      </c>
      <c r="B11" s="46">
        <v>66717035</v>
      </c>
      <c r="C11" s="73" t="s">
        <v>105</v>
      </c>
      <c r="D11" s="123" t="s">
        <v>23</v>
      </c>
      <c r="E11" s="123" t="s">
        <v>25</v>
      </c>
      <c r="F11" s="131">
        <v>51.5</v>
      </c>
      <c r="G11" s="31"/>
    </row>
    <row r="12" spans="1:7">
      <c r="A12" s="118" t="s">
        <v>45</v>
      </c>
      <c r="B12" s="46">
        <v>66717040</v>
      </c>
      <c r="C12" s="73" t="s">
        <v>106</v>
      </c>
      <c r="D12" s="123" t="s">
        <v>23</v>
      </c>
      <c r="E12" s="123" t="s">
        <v>25</v>
      </c>
      <c r="F12" s="131">
        <v>74.2</v>
      </c>
      <c r="G12" s="31"/>
    </row>
    <row r="13" spans="1:7">
      <c r="A13" s="118" t="s">
        <v>45</v>
      </c>
      <c r="B13" s="46">
        <v>66150002</v>
      </c>
      <c r="C13" s="73" t="s">
        <v>137</v>
      </c>
      <c r="D13" s="123" t="s">
        <v>23</v>
      </c>
      <c r="E13" s="123" t="s">
        <v>25</v>
      </c>
      <c r="F13" s="131">
        <v>89.4</v>
      </c>
      <c r="G13" s="31"/>
    </row>
    <row r="14" spans="1:7">
      <c r="A14" s="118" t="s">
        <v>45</v>
      </c>
      <c r="B14" s="46">
        <v>66150003</v>
      </c>
      <c r="C14" s="73" t="s">
        <v>138</v>
      </c>
      <c r="D14" s="123" t="s">
        <v>2</v>
      </c>
      <c r="E14" s="123" t="s">
        <v>25</v>
      </c>
      <c r="F14" s="131">
        <v>89.4</v>
      </c>
      <c r="G14" s="31"/>
    </row>
    <row r="15" spans="1:7">
      <c r="A15" s="118" t="s">
        <v>45</v>
      </c>
      <c r="B15" s="124">
        <v>66050007</v>
      </c>
      <c r="C15" s="73" t="s">
        <v>141</v>
      </c>
      <c r="D15" s="123" t="s">
        <v>24</v>
      </c>
      <c r="E15" s="123" t="s">
        <v>27</v>
      </c>
      <c r="F15" s="131">
        <v>49</v>
      </c>
      <c r="G15" s="31"/>
    </row>
    <row r="16" spans="1:7">
      <c r="A16" s="118" t="s">
        <v>45</v>
      </c>
      <c r="B16" s="124">
        <v>66100009</v>
      </c>
      <c r="C16" s="73" t="s">
        <v>142</v>
      </c>
      <c r="D16" s="123" t="s">
        <v>24</v>
      </c>
      <c r="E16" s="123" t="s">
        <v>27</v>
      </c>
      <c r="F16" s="131">
        <v>70.7</v>
      </c>
      <c r="G16" s="31"/>
    </row>
    <row r="17" spans="1:7">
      <c r="A17" s="118" t="s">
        <v>45</v>
      </c>
      <c r="B17" s="46">
        <v>66100008</v>
      </c>
      <c r="C17" s="73" t="s">
        <v>260</v>
      </c>
      <c r="D17" s="123" t="s">
        <v>2</v>
      </c>
      <c r="E17" s="123" t="s">
        <v>25</v>
      </c>
      <c r="F17" s="131">
        <v>64.34</v>
      </c>
      <c r="G17" s="31"/>
    </row>
    <row r="18" spans="1:7">
      <c r="A18" s="118" t="s">
        <v>45</v>
      </c>
      <c r="B18" s="124">
        <v>66100007</v>
      </c>
      <c r="C18" s="73" t="s">
        <v>230</v>
      </c>
      <c r="D18" s="123" t="s">
        <v>24</v>
      </c>
      <c r="E18" s="123" t="s">
        <v>27</v>
      </c>
      <c r="F18" s="131">
        <v>70.7</v>
      </c>
      <c r="G18" s="31"/>
    </row>
    <row r="19" spans="1:7">
      <c r="A19" s="118" t="s">
        <v>199</v>
      </c>
      <c r="B19" s="46">
        <v>60409903</v>
      </c>
      <c r="C19" s="73" t="s">
        <v>73</v>
      </c>
      <c r="D19" s="123" t="s">
        <v>24</v>
      </c>
      <c r="E19" s="123" t="s">
        <v>28</v>
      </c>
      <c r="F19" s="131">
        <v>45</v>
      </c>
      <c r="G19" s="31"/>
    </row>
    <row r="20" spans="1:7">
      <c r="A20" s="118" t="s">
        <v>199</v>
      </c>
      <c r="B20" s="46" t="s">
        <v>33</v>
      </c>
      <c r="C20" s="73" t="s">
        <v>9</v>
      </c>
      <c r="D20" s="123" t="s">
        <v>23</v>
      </c>
      <c r="E20" s="123" t="s">
        <v>25</v>
      </c>
      <c r="F20" s="131">
        <v>84.4</v>
      </c>
      <c r="G20" s="31"/>
    </row>
    <row r="21" spans="1:7">
      <c r="A21" s="118" t="s">
        <v>199</v>
      </c>
      <c r="B21" s="46" t="s">
        <v>30</v>
      </c>
      <c r="C21" s="125" t="s">
        <v>110</v>
      </c>
      <c r="D21" s="123" t="s">
        <v>23</v>
      </c>
      <c r="E21" s="123" t="s">
        <v>25</v>
      </c>
      <c r="F21" s="131">
        <v>45.2</v>
      </c>
      <c r="G21" s="31"/>
    </row>
    <row r="22" spans="1:7">
      <c r="A22" s="118" t="s">
        <v>199</v>
      </c>
      <c r="B22" s="46" t="s">
        <v>32</v>
      </c>
      <c r="C22" s="73" t="s">
        <v>8</v>
      </c>
      <c r="D22" s="123" t="s">
        <v>23</v>
      </c>
      <c r="E22" s="123" t="s">
        <v>25</v>
      </c>
      <c r="F22" s="131">
        <v>63.3</v>
      </c>
      <c r="G22" s="31"/>
    </row>
    <row r="23" spans="1:7">
      <c r="A23" s="118" t="s">
        <v>199</v>
      </c>
      <c r="B23" s="46" t="s">
        <v>36</v>
      </c>
      <c r="C23" s="73" t="s">
        <v>12</v>
      </c>
      <c r="D23" s="123" t="s">
        <v>23</v>
      </c>
      <c r="E23" s="123" t="s">
        <v>26</v>
      </c>
      <c r="F23" s="131">
        <v>22.5</v>
      </c>
      <c r="G23" s="31"/>
    </row>
    <row r="24" spans="1:7">
      <c r="A24" s="118" t="s">
        <v>199</v>
      </c>
      <c r="B24" s="46" t="s">
        <v>85</v>
      </c>
      <c r="C24" s="73" t="s">
        <v>108</v>
      </c>
      <c r="D24" s="123" t="s">
        <v>23</v>
      </c>
      <c r="E24" s="123" t="s">
        <v>25</v>
      </c>
      <c r="F24" s="131">
        <v>63.3</v>
      </c>
      <c r="G24" s="31"/>
    </row>
    <row r="25" spans="1:7">
      <c r="A25" s="118" t="s">
        <v>199</v>
      </c>
      <c r="B25" s="46" t="s">
        <v>34</v>
      </c>
      <c r="C25" s="73" t="s">
        <v>10</v>
      </c>
      <c r="D25" s="123" t="s">
        <v>23</v>
      </c>
      <c r="E25" s="123" t="s">
        <v>25</v>
      </c>
      <c r="F25" s="131">
        <v>63.3</v>
      </c>
      <c r="G25" s="31"/>
    </row>
    <row r="26" spans="1:7">
      <c r="A26" s="118" t="s">
        <v>199</v>
      </c>
      <c r="B26" s="46" t="s">
        <v>35</v>
      </c>
      <c r="C26" s="73" t="s">
        <v>11</v>
      </c>
      <c r="D26" s="123" t="s">
        <v>23</v>
      </c>
      <c r="E26" s="123" t="s">
        <v>25</v>
      </c>
      <c r="F26" s="131">
        <v>84.4</v>
      </c>
      <c r="G26" s="31"/>
    </row>
    <row r="27" spans="1:7">
      <c r="A27" s="118" t="s">
        <v>199</v>
      </c>
      <c r="B27" s="46" t="s">
        <v>250</v>
      </c>
      <c r="C27" s="73" t="s">
        <v>251</v>
      </c>
      <c r="D27" s="123" t="s">
        <v>24</v>
      </c>
      <c r="E27" s="123" t="s">
        <v>28</v>
      </c>
      <c r="F27" s="131">
        <v>45</v>
      </c>
      <c r="G27" s="31"/>
    </row>
    <row r="28" spans="1:7">
      <c r="A28" s="118" t="s">
        <v>199</v>
      </c>
      <c r="B28" s="46" t="s">
        <v>135</v>
      </c>
      <c r="C28" s="73" t="s">
        <v>126</v>
      </c>
      <c r="D28" s="123" t="s">
        <v>23</v>
      </c>
      <c r="E28" s="123" t="s">
        <v>25</v>
      </c>
      <c r="F28" s="131">
        <v>63.3</v>
      </c>
      <c r="G28" s="31"/>
    </row>
    <row r="29" spans="1:7">
      <c r="A29" s="118" t="s">
        <v>199</v>
      </c>
      <c r="B29" s="46" t="s">
        <v>136</v>
      </c>
      <c r="C29" s="73" t="s">
        <v>127</v>
      </c>
      <c r="D29" s="123" t="s">
        <v>23</v>
      </c>
      <c r="E29" s="123" t="s">
        <v>25</v>
      </c>
      <c r="F29" s="131">
        <v>84.4</v>
      </c>
      <c r="G29" s="31"/>
    </row>
    <row r="30" spans="1:7">
      <c r="A30" s="118" t="s">
        <v>199</v>
      </c>
      <c r="B30" s="122" t="s">
        <v>168</v>
      </c>
      <c r="C30" s="73" t="s">
        <v>179</v>
      </c>
      <c r="D30" s="123" t="s">
        <v>23</v>
      </c>
      <c r="E30" s="123" t="s">
        <v>25</v>
      </c>
      <c r="F30" s="131">
        <v>51</v>
      </c>
      <c r="G30" s="31"/>
    </row>
    <row r="31" spans="1:7">
      <c r="A31" s="118" t="s">
        <v>199</v>
      </c>
      <c r="B31" s="122" t="s">
        <v>169</v>
      </c>
      <c r="C31" s="73" t="s">
        <v>180</v>
      </c>
      <c r="D31" s="123" t="s">
        <v>2</v>
      </c>
      <c r="E31" s="123" t="s">
        <v>25</v>
      </c>
      <c r="F31" s="131">
        <v>63.3</v>
      </c>
      <c r="G31" s="31"/>
    </row>
    <row r="32" spans="1:7">
      <c r="A32" s="118" t="s">
        <v>199</v>
      </c>
      <c r="B32" s="122" t="s">
        <v>170</v>
      </c>
      <c r="C32" s="73" t="s">
        <v>181</v>
      </c>
      <c r="D32" s="123" t="s">
        <v>23</v>
      </c>
      <c r="E32" s="123" t="s">
        <v>25</v>
      </c>
      <c r="F32" s="131">
        <v>95.4</v>
      </c>
      <c r="G32" s="31"/>
    </row>
    <row r="33" spans="1:7">
      <c r="A33" s="118" t="s">
        <v>199</v>
      </c>
      <c r="B33" s="122" t="s">
        <v>174</v>
      </c>
      <c r="C33" s="73" t="s">
        <v>189</v>
      </c>
      <c r="D33" s="123" t="s">
        <v>23</v>
      </c>
      <c r="E33" s="123" t="s">
        <v>25</v>
      </c>
      <c r="F33" s="131">
        <v>71.5</v>
      </c>
      <c r="G33" s="31"/>
    </row>
    <row r="34" spans="1:7">
      <c r="A34" s="118" t="s">
        <v>200</v>
      </c>
      <c r="B34" s="46" t="s">
        <v>29</v>
      </c>
      <c r="C34" s="73" t="s">
        <v>16</v>
      </c>
      <c r="D34" s="123" t="s">
        <v>23</v>
      </c>
      <c r="E34" s="123" t="s">
        <v>25</v>
      </c>
      <c r="F34" s="131">
        <v>101.2</v>
      </c>
      <c r="G34" s="31"/>
    </row>
    <row r="35" spans="1:7">
      <c r="A35" s="118" t="s">
        <v>201</v>
      </c>
      <c r="B35" s="46">
        <v>69105244</v>
      </c>
      <c r="C35" s="73" t="s">
        <v>19</v>
      </c>
      <c r="D35" s="123" t="s">
        <v>23</v>
      </c>
      <c r="E35" s="123" t="s">
        <v>26</v>
      </c>
      <c r="F35" s="131">
        <v>64.599999999999994</v>
      </c>
      <c r="G35" s="31"/>
    </row>
    <row r="36" spans="1:7">
      <c r="A36" s="118" t="s">
        <v>201</v>
      </c>
      <c r="B36" s="46">
        <v>69317335</v>
      </c>
      <c r="C36" s="73" t="s">
        <v>17</v>
      </c>
      <c r="D36" s="123" t="s">
        <v>23</v>
      </c>
      <c r="E36" s="123" t="s">
        <v>25</v>
      </c>
      <c r="F36" s="131">
        <v>130.80000000000001</v>
      </c>
      <c r="G36" s="31"/>
    </row>
    <row r="37" spans="1:7">
      <c r="A37" s="118" t="s">
        <v>201</v>
      </c>
      <c r="B37" s="46">
        <v>69817435</v>
      </c>
      <c r="C37" s="73" t="s">
        <v>18</v>
      </c>
      <c r="D37" s="123" t="s">
        <v>23</v>
      </c>
      <c r="E37" s="123" t="s">
        <v>25</v>
      </c>
      <c r="F37" s="131">
        <v>59.9</v>
      </c>
      <c r="G37" s="31"/>
    </row>
    <row r="38" spans="1:7">
      <c r="A38" s="118" t="s">
        <v>201</v>
      </c>
      <c r="B38" s="46">
        <v>69817440</v>
      </c>
      <c r="C38" s="73" t="s">
        <v>8</v>
      </c>
      <c r="D38" s="123" t="s">
        <v>23</v>
      </c>
      <c r="E38" s="123" t="s">
        <v>25</v>
      </c>
      <c r="F38" s="131">
        <v>87.3</v>
      </c>
      <c r="G38" s="31"/>
    </row>
    <row r="39" spans="1:7">
      <c r="A39" s="118" t="s">
        <v>201</v>
      </c>
      <c r="B39" s="46" t="s">
        <v>146</v>
      </c>
      <c r="C39" s="73" t="s">
        <v>147</v>
      </c>
      <c r="D39" s="123" t="s">
        <v>23</v>
      </c>
      <c r="E39" s="123" t="s">
        <v>25</v>
      </c>
      <c r="F39" s="131">
        <v>74.099999999999994</v>
      </c>
      <c r="G39" s="31"/>
    </row>
    <row r="40" spans="1:7">
      <c r="A40" s="118" t="s">
        <v>201</v>
      </c>
      <c r="B40" s="46" t="s">
        <v>148</v>
      </c>
      <c r="C40" s="73" t="s">
        <v>149</v>
      </c>
      <c r="D40" s="123" t="s">
        <v>23</v>
      </c>
      <c r="E40" s="123" t="s">
        <v>25</v>
      </c>
      <c r="F40" s="131">
        <v>104.2</v>
      </c>
      <c r="G40" s="31"/>
    </row>
    <row r="41" spans="1:7">
      <c r="A41" s="118" t="s">
        <v>201</v>
      </c>
      <c r="B41" s="122" t="s">
        <v>171</v>
      </c>
      <c r="C41" s="73" t="s">
        <v>183</v>
      </c>
      <c r="D41" s="123" t="s">
        <v>23</v>
      </c>
      <c r="E41" s="123" t="s">
        <v>25</v>
      </c>
      <c r="F41" s="131">
        <v>155</v>
      </c>
      <c r="G41" s="31"/>
    </row>
    <row r="42" spans="1:7">
      <c r="A42" s="118" t="s">
        <v>202</v>
      </c>
      <c r="B42" s="46">
        <v>65417035</v>
      </c>
      <c r="C42" s="73" t="s">
        <v>13</v>
      </c>
      <c r="D42" s="123" t="s">
        <v>23</v>
      </c>
      <c r="E42" s="123" t="s">
        <v>25</v>
      </c>
      <c r="F42" s="131">
        <v>49</v>
      </c>
      <c r="G42" s="31"/>
    </row>
    <row r="43" spans="1:7">
      <c r="A43" s="118" t="s">
        <v>202</v>
      </c>
      <c r="B43" s="46">
        <v>65417040</v>
      </c>
      <c r="C43" s="73" t="s">
        <v>14</v>
      </c>
      <c r="D43" s="123" t="s">
        <v>23</v>
      </c>
      <c r="E43" s="123" t="s">
        <v>25</v>
      </c>
      <c r="F43" s="131">
        <v>70.7</v>
      </c>
      <c r="G43" s="31"/>
    </row>
    <row r="44" spans="1:7">
      <c r="A44" s="118" t="s">
        <v>202</v>
      </c>
      <c r="B44" s="46">
        <v>65466537</v>
      </c>
      <c r="C44" s="73" t="s">
        <v>15</v>
      </c>
      <c r="D44" s="123" t="s">
        <v>23</v>
      </c>
      <c r="E44" s="123" t="s">
        <v>26</v>
      </c>
      <c r="F44" s="131">
        <v>21.3</v>
      </c>
      <c r="G44" s="31"/>
    </row>
    <row r="45" spans="1:7">
      <c r="A45" s="118" t="s">
        <v>202</v>
      </c>
      <c r="B45" s="46">
        <v>65717040</v>
      </c>
      <c r="C45" s="73" t="s">
        <v>111</v>
      </c>
      <c r="D45" s="123" t="s">
        <v>23</v>
      </c>
      <c r="E45" s="123" t="s">
        <v>25</v>
      </c>
      <c r="F45" s="131">
        <v>74.2</v>
      </c>
      <c r="G45" s="31"/>
    </row>
    <row r="46" spans="1:7">
      <c r="A46" s="118" t="s">
        <v>202</v>
      </c>
      <c r="B46" s="122">
        <v>65050002</v>
      </c>
      <c r="C46" s="73" t="s">
        <v>184</v>
      </c>
      <c r="D46" s="123" t="s">
        <v>23</v>
      </c>
      <c r="E46" s="123" t="s">
        <v>25</v>
      </c>
      <c r="F46" s="131">
        <v>51.5</v>
      </c>
      <c r="G46" s="31"/>
    </row>
    <row r="47" spans="1:7">
      <c r="A47" s="118" t="s">
        <v>202</v>
      </c>
      <c r="B47" s="122">
        <v>65150002</v>
      </c>
      <c r="C47" s="73" t="s">
        <v>185</v>
      </c>
      <c r="D47" s="123" t="s">
        <v>23</v>
      </c>
      <c r="E47" s="123" t="s">
        <v>25</v>
      </c>
      <c r="F47" s="131">
        <v>93.9</v>
      </c>
      <c r="G47" s="31"/>
    </row>
    <row r="48" spans="1:7">
      <c r="A48" s="118" t="s">
        <v>202</v>
      </c>
      <c r="B48" s="122">
        <v>65009003</v>
      </c>
      <c r="C48" s="73" t="s">
        <v>188</v>
      </c>
      <c r="D48" s="123" t="s">
        <v>23</v>
      </c>
      <c r="E48" s="123" t="s">
        <v>25</v>
      </c>
      <c r="F48" s="131">
        <v>19</v>
      </c>
      <c r="G48" s="31"/>
    </row>
    <row r="49" spans="1:7">
      <c r="A49" s="118" t="s">
        <v>202</v>
      </c>
      <c r="B49" s="122">
        <v>65100003</v>
      </c>
      <c r="C49" s="73" t="s">
        <v>191</v>
      </c>
      <c r="D49" s="123" t="s">
        <v>23</v>
      </c>
      <c r="E49" s="123" t="s">
        <v>26</v>
      </c>
      <c r="F49" s="131">
        <v>21.3</v>
      </c>
      <c r="G49" s="31"/>
    </row>
    <row r="50" spans="1:7">
      <c r="A50" s="118" t="s">
        <v>202</v>
      </c>
      <c r="B50" s="122">
        <v>65050004</v>
      </c>
      <c r="C50" s="73" t="s">
        <v>192</v>
      </c>
      <c r="D50" s="123" t="s">
        <v>23</v>
      </c>
      <c r="E50" s="123" t="s">
        <v>25</v>
      </c>
      <c r="F50" s="131">
        <v>51.5</v>
      </c>
      <c r="G50" s="31"/>
    </row>
    <row r="51" spans="1:7">
      <c r="A51" s="118" t="s">
        <v>202</v>
      </c>
      <c r="B51" s="122">
        <v>65100006</v>
      </c>
      <c r="C51" s="73" t="s">
        <v>193</v>
      </c>
      <c r="D51" s="123" t="s">
        <v>23</v>
      </c>
      <c r="E51" s="123" t="s">
        <v>25</v>
      </c>
      <c r="F51" s="131">
        <v>74.2</v>
      </c>
      <c r="G51" s="31"/>
    </row>
    <row r="52" spans="1:7">
      <c r="A52" s="118" t="s">
        <v>202</v>
      </c>
      <c r="B52" s="122">
        <v>65150003</v>
      </c>
      <c r="C52" s="73" t="s">
        <v>194</v>
      </c>
      <c r="D52" s="123" t="s">
        <v>23</v>
      </c>
      <c r="E52" s="123" t="s">
        <v>25</v>
      </c>
      <c r="F52" s="131">
        <v>93.9</v>
      </c>
      <c r="G52" s="31"/>
    </row>
    <row r="53" spans="1:7">
      <c r="A53" s="118" t="s">
        <v>202</v>
      </c>
      <c r="B53" s="122">
        <v>6510009</v>
      </c>
      <c r="C53" s="73" t="s">
        <v>271</v>
      </c>
      <c r="D53" s="123" t="s">
        <v>24</v>
      </c>
      <c r="E53" s="123" t="s">
        <v>27</v>
      </c>
      <c r="F53" s="131">
        <v>74.2</v>
      </c>
      <c r="G53" s="31"/>
    </row>
    <row r="54" spans="1:7">
      <c r="A54" s="118" t="s">
        <v>202</v>
      </c>
      <c r="B54" s="122">
        <v>65100008</v>
      </c>
      <c r="C54" s="126" t="s">
        <v>232</v>
      </c>
      <c r="D54" s="123" t="s">
        <v>24</v>
      </c>
      <c r="E54" s="123" t="s">
        <v>27</v>
      </c>
      <c r="F54" s="131">
        <v>74.2</v>
      </c>
      <c r="G54" s="31"/>
    </row>
    <row r="55" spans="1:7">
      <c r="A55" s="118" t="s">
        <v>202</v>
      </c>
      <c r="B55" s="122">
        <v>65100010</v>
      </c>
      <c r="C55" s="126" t="s">
        <v>233</v>
      </c>
      <c r="D55" s="123" t="s">
        <v>24</v>
      </c>
      <c r="E55" s="123" t="s">
        <v>27</v>
      </c>
      <c r="F55" s="131">
        <v>74.2</v>
      </c>
      <c r="G55" s="31"/>
    </row>
    <row r="56" spans="1:7">
      <c r="A56" s="118" t="s">
        <v>203</v>
      </c>
      <c r="B56" s="46">
        <v>63417440</v>
      </c>
      <c r="C56" s="73" t="s">
        <v>96</v>
      </c>
      <c r="D56" s="123" t="s">
        <v>23</v>
      </c>
      <c r="E56" s="123" t="s">
        <v>25</v>
      </c>
      <c r="F56" s="131">
        <v>70.7</v>
      </c>
      <c r="G56" s="31"/>
    </row>
    <row r="57" spans="1:7">
      <c r="A57" s="118" t="s">
        <v>203</v>
      </c>
      <c r="B57" s="46">
        <v>63717440</v>
      </c>
      <c r="C57" s="73" t="s">
        <v>97</v>
      </c>
      <c r="D57" s="123" t="s">
        <v>23</v>
      </c>
      <c r="E57" s="123" t="s">
        <v>25</v>
      </c>
      <c r="F57" s="131">
        <v>74.2</v>
      </c>
      <c r="G57" s="31"/>
    </row>
    <row r="58" spans="1:7">
      <c r="A58" s="118" t="s">
        <v>204</v>
      </c>
      <c r="B58" s="46" t="s">
        <v>55</v>
      </c>
      <c r="C58" s="73" t="s">
        <v>50</v>
      </c>
      <c r="D58" s="123" t="s">
        <v>23</v>
      </c>
      <c r="E58" s="123" t="s">
        <v>25</v>
      </c>
      <c r="F58" s="131">
        <v>215.3</v>
      </c>
      <c r="G58" s="31"/>
    </row>
    <row r="59" spans="1:7">
      <c r="A59" s="118" t="s">
        <v>204</v>
      </c>
      <c r="B59" s="46" t="s">
        <v>70</v>
      </c>
      <c r="C59" s="73" t="s">
        <v>83</v>
      </c>
      <c r="D59" s="123" t="s">
        <v>23</v>
      </c>
      <c r="E59" s="123" t="s">
        <v>25</v>
      </c>
      <c r="F59" s="131">
        <v>215.3</v>
      </c>
      <c r="G59" s="31"/>
    </row>
    <row r="60" spans="1:7">
      <c r="A60" s="118" t="s">
        <v>204</v>
      </c>
      <c r="B60" s="46" t="s">
        <v>63</v>
      </c>
      <c r="C60" s="73" t="s">
        <v>62</v>
      </c>
      <c r="D60" s="123" t="s">
        <v>23</v>
      </c>
      <c r="E60" s="123" t="s">
        <v>25</v>
      </c>
      <c r="F60" s="131">
        <v>215.3</v>
      </c>
      <c r="G60" s="31"/>
    </row>
    <row r="61" spans="1:7">
      <c r="A61" s="118" t="s">
        <v>204</v>
      </c>
      <c r="B61" s="46" t="s">
        <v>61</v>
      </c>
      <c r="C61" s="73" t="s">
        <v>60</v>
      </c>
      <c r="D61" s="123" t="s">
        <v>23</v>
      </c>
      <c r="E61" s="123" t="s">
        <v>25</v>
      </c>
      <c r="F61" s="131">
        <v>215.3</v>
      </c>
      <c r="G61" s="31"/>
    </row>
    <row r="62" spans="1:7">
      <c r="A62" s="118" t="s">
        <v>204</v>
      </c>
      <c r="B62" s="46" t="s">
        <v>58</v>
      </c>
      <c r="C62" s="73" t="s">
        <v>53</v>
      </c>
      <c r="D62" s="123" t="s">
        <v>23</v>
      </c>
      <c r="E62" s="123" t="s">
        <v>25</v>
      </c>
      <c r="F62" s="131">
        <v>215.3</v>
      </c>
      <c r="G62" s="31"/>
    </row>
    <row r="63" spans="1:7">
      <c r="A63" s="118" t="s">
        <v>204</v>
      </c>
      <c r="B63" s="46" t="s">
        <v>59</v>
      </c>
      <c r="C63" s="73" t="s">
        <v>54</v>
      </c>
      <c r="D63" s="123" t="s">
        <v>23</v>
      </c>
      <c r="E63" s="123" t="s">
        <v>25</v>
      </c>
      <c r="F63" s="131">
        <v>215.3</v>
      </c>
      <c r="G63" s="31"/>
    </row>
    <row r="64" spans="1:7">
      <c r="A64" s="118" t="s">
        <v>204</v>
      </c>
      <c r="B64" s="46" t="s">
        <v>56</v>
      </c>
      <c r="C64" s="73" t="s">
        <v>51</v>
      </c>
      <c r="D64" s="123" t="s">
        <v>23</v>
      </c>
      <c r="E64" s="123" t="s">
        <v>25</v>
      </c>
      <c r="F64" s="131">
        <v>215.3</v>
      </c>
      <c r="G64" s="31"/>
    </row>
    <row r="65" spans="1:7">
      <c r="A65" s="118" t="s">
        <v>204</v>
      </c>
      <c r="B65" s="46" t="s">
        <v>57</v>
      </c>
      <c r="C65" s="73" t="s">
        <v>52</v>
      </c>
      <c r="D65" s="123" t="s">
        <v>23</v>
      </c>
      <c r="E65" s="123" t="s">
        <v>25</v>
      </c>
      <c r="F65" s="131">
        <v>215.3</v>
      </c>
      <c r="G65" s="31"/>
    </row>
    <row r="66" spans="1:7">
      <c r="A66" s="118" t="s">
        <v>204</v>
      </c>
      <c r="B66" s="46" t="s">
        <v>120</v>
      </c>
      <c r="C66" s="73" t="s">
        <v>116</v>
      </c>
      <c r="D66" s="123" t="s">
        <v>23</v>
      </c>
      <c r="E66" s="123" t="s">
        <v>25</v>
      </c>
      <c r="F66" s="131">
        <v>278.3</v>
      </c>
      <c r="G66" s="31"/>
    </row>
    <row r="67" spans="1:7">
      <c r="A67" s="118" t="s">
        <v>204</v>
      </c>
      <c r="B67" s="46" t="s">
        <v>119</v>
      </c>
      <c r="C67" s="73" t="s">
        <v>115</v>
      </c>
      <c r="D67" s="123" t="s">
        <v>23</v>
      </c>
      <c r="E67" s="123" t="s">
        <v>25</v>
      </c>
      <c r="F67" s="131">
        <v>278.3</v>
      </c>
      <c r="G67" s="31"/>
    </row>
    <row r="68" spans="1:7">
      <c r="A68" s="118" t="s">
        <v>204</v>
      </c>
      <c r="B68" s="46" t="s">
        <v>118</v>
      </c>
      <c r="C68" s="73" t="s">
        <v>117</v>
      </c>
      <c r="D68" s="123" t="s">
        <v>23</v>
      </c>
      <c r="E68" s="123" t="s">
        <v>25</v>
      </c>
      <c r="F68" s="131">
        <v>278.3</v>
      </c>
      <c r="G68" s="31"/>
    </row>
    <row r="69" spans="1:7">
      <c r="A69" s="118" t="s">
        <v>204</v>
      </c>
      <c r="B69" s="46" t="s">
        <v>144</v>
      </c>
      <c r="C69" s="73" t="s">
        <v>252</v>
      </c>
      <c r="D69" s="123" t="s">
        <v>23</v>
      </c>
      <c r="E69" s="123" t="s">
        <v>25</v>
      </c>
      <c r="F69" s="131">
        <v>278.3</v>
      </c>
      <c r="G69" s="31"/>
    </row>
    <row r="70" spans="1:7">
      <c r="A70" s="118" t="s">
        <v>204</v>
      </c>
      <c r="B70" s="122" t="s">
        <v>163</v>
      </c>
      <c r="C70" s="73" t="s">
        <v>176</v>
      </c>
      <c r="D70" s="123" t="s">
        <v>24</v>
      </c>
      <c r="E70" s="123" t="s">
        <v>27</v>
      </c>
      <c r="F70" s="131">
        <v>1392</v>
      </c>
      <c r="G70" s="31"/>
    </row>
    <row r="71" spans="1:7">
      <c r="A71" s="118" t="s">
        <v>204</v>
      </c>
      <c r="B71" s="122" t="s">
        <v>246</v>
      </c>
      <c r="C71" s="73" t="s">
        <v>176</v>
      </c>
      <c r="D71" s="123" t="s">
        <v>24</v>
      </c>
      <c r="E71" s="123" t="s">
        <v>27</v>
      </c>
      <c r="F71" s="131">
        <v>1328</v>
      </c>
      <c r="G71" s="31"/>
    </row>
    <row r="72" spans="1:7">
      <c r="A72" s="118" t="s">
        <v>204</v>
      </c>
      <c r="B72" s="122" t="s">
        <v>164</v>
      </c>
      <c r="C72" s="73" t="s">
        <v>255</v>
      </c>
      <c r="D72" s="123" t="s">
        <v>23</v>
      </c>
      <c r="E72" s="123" t="s">
        <v>25</v>
      </c>
      <c r="F72" s="131">
        <v>318</v>
      </c>
      <c r="G72" s="31"/>
    </row>
    <row r="73" spans="1:7">
      <c r="A73" s="118" t="s">
        <v>204</v>
      </c>
      <c r="B73" s="122" t="s">
        <v>165</v>
      </c>
      <c r="C73" s="73" t="s">
        <v>256</v>
      </c>
      <c r="D73" s="123" t="s">
        <v>23</v>
      </c>
      <c r="E73" s="123" t="s">
        <v>25</v>
      </c>
      <c r="F73" s="131">
        <v>318</v>
      </c>
      <c r="G73" s="31"/>
    </row>
    <row r="74" spans="1:7">
      <c r="A74" s="118" t="s">
        <v>204</v>
      </c>
      <c r="B74" s="122" t="s">
        <v>165</v>
      </c>
      <c r="C74" s="73" t="s">
        <v>257</v>
      </c>
      <c r="D74" s="123" t="s">
        <v>23</v>
      </c>
      <c r="E74" s="123" t="s">
        <v>25</v>
      </c>
      <c r="F74" s="131">
        <v>278.3</v>
      </c>
      <c r="G74" s="31"/>
    </row>
    <row r="75" spans="1:7">
      <c r="A75" s="118" t="s">
        <v>204</v>
      </c>
      <c r="B75" s="122" t="s">
        <v>172</v>
      </c>
      <c r="C75" s="73" t="s">
        <v>186</v>
      </c>
      <c r="D75" s="123" t="s">
        <v>23</v>
      </c>
      <c r="E75" s="123" t="s">
        <v>25</v>
      </c>
      <c r="F75" s="131">
        <v>215.3</v>
      </c>
      <c r="G75" s="31"/>
    </row>
    <row r="76" spans="1:7">
      <c r="A76" s="118" t="s">
        <v>205</v>
      </c>
      <c r="B76" s="46" t="s">
        <v>43</v>
      </c>
      <c r="C76" s="73" t="s">
        <v>109</v>
      </c>
      <c r="D76" s="123" t="s">
        <v>23</v>
      </c>
      <c r="E76" s="123" t="s">
        <v>25</v>
      </c>
      <c r="F76" s="131">
        <v>70.7</v>
      </c>
      <c r="G76" s="31"/>
    </row>
    <row r="77" spans="1:7">
      <c r="A77" s="118" t="s">
        <v>205</v>
      </c>
      <c r="B77" s="46" t="s">
        <v>46</v>
      </c>
      <c r="C77" s="127" t="s">
        <v>3</v>
      </c>
      <c r="D77" s="123" t="s">
        <v>23</v>
      </c>
      <c r="E77" s="123" t="s">
        <v>25</v>
      </c>
      <c r="F77" s="131">
        <v>70.7</v>
      </c>
      <c r="G77" s="31"/>
    </row>
    <row r="78" spans="1:7">
      <c r="A78" s="118" t="s">
        <v>206</v>
      </c>
      <c r="B78" s="46" t="s">
        <v>68</v>
      </c>
      <c r="C78" s="73" t="s">
        <v>42</v>
      </c>
      <c r="D78" s="123" t="s">
        <v>23</v>
      </c>
      <c r="E78" s="123" t="s">
        <v>26</v>
      </c>
      <c r="F78" s="131">
        <v>36</v>
      </c>
      <c r="G78" s="31"/>
    </row>
    <row r="79" spans="1:7">
      <c r="A79" s="118" t="s">
        <v>206</v>
      </c>
      <c r="B79" s="46" t="s">
        <v>84</v>
      </c>
      <c r="C79" s="73" t="s">
        <v>102</v>
      </c>
      <c r="D79" s="123" t="s">
        <v>23</v>
      </c>
      <c r="E79" s="123" t="s">
        <v>26</v>
      </c>
      <c r="F79" s="131">
        <v>64.599999999999994</v>
      </c>
      <c r="G79" s="31"/>
    </row>
    <row r="80" spans="1:7">
      <c r="A80" s="118" t="s">
        <v>206</v>
      </c>
      <c r="B80" s="46" t="s">
        <v>64</v>
      </c>
      <c r="C80" s="73" t="s">
        <v>100</v>
      </c>
      <c r="D80" s="123" t="s">
        <v>23</v>
      </c>
      <c r="E80" s="123" t="s">
        <v>25</v>
      </c>
      <c r="F80" s="131">
        <v>50.7</v>
      </c>
      <c r="G80" s="31"/>
    </row>
    <row r="81" spans="1:7">
      <c r="A81" s="118" t="s">
        <v>206</v>
      </c>
      <c r="B81" s="46" t="s">
        <v>65</v>
      </c>
      <c r="C81" s="73" t="s">
        <v>99</v>
      </c>
      <c r="D81" s="123" t="s">
        <v>23</v>
      </c>
      <c r="E81" s="123" t="s">
        <v>25</v>
      </c>
      <c r="F81" s="131">
        <v>71.900000000000006</v>
      </c>
      <c r="G81" s="31"/>
    </row>
    <row r="82" spans="1:7">
      <c r="A82" s="118" t="s">
        <v>206</v>
      </c>
      <c r="B82" s="46" t="s">
        <v>145</v>
      </c>
      <c r="C82" s="73" t="s">
        <v>151</v>
      </c>
      <c r="D82" s="123" t="s">
        <v>2</v>
      </c>
      <c r="E82" s="123" t="s">
        <v>25</v>
      </c>
      <c r="F82" s="131">
        <v>66</v>
      </c>
      <c r="G82" s="31"/>
    </row>
    <row r="83" spans="1:7">
      <c r="A83" s="118" t="s">
        <v>206</v>
      </c>
      <c r="B83" s="46" t="s">
        <v>66</v>
      </c>
      <c r="C83" s="73" t="s">
        <v>98</v>
      </c>
      <c r="D83" s="123" t="s">
        <v>23</v>
      </c>
      <c r="E83" s="123" t="s">
        <v>25</v>
      </c>
      <c r="F83" s="131">
        <v>101.2</v>
      </c>
      <c r="G83" s="31"/>
    </row>
    <row r="84" spans="1:7">
      <c r="A84" s="118" t="s">
        <v>206</v>
      </c>
      <c r="B84" s="46" t="s">
        <v>150</v>
      </c>
      <c r="C84" s="73" t="s">
        <v>152</v>
      </c>
      <c r="D84" s="123" t="s">
        <v>2</v>
      </c>
      <c r="E84" s="123" t="s">
        <v>25</v>
      </c>
      <c r="F84" s="131">
        <v>92.8</v>
      </c>
      <c r="G84" s="31"/>
    </row>
    <row r="85" spans="1:7">
      <c r="A85" s="118" t="s">
        <v>206</v>
      </c>
      <c r="B85" s="46" t="s">
        <v>74</v>
      </c>
      <c r="C85" s="73" t="s">
        <v>121</v>
      </c>
      <c r="D85" s="123" t="s">
        <v>24</v>
      </c>
      <c r="E85" s="123" t="s">
        <v>28</v>
      </c>
      <c r="F85" s="131">
        <v>71.900000000000006</v>
      </c>
      <c r="G85" s="31"/>
    </row>
    <row r="86" spans="1:7">
      <c r="A86" s="118" t="s">
        <v>206</v>
      </c>
      <c r="B86" s="46" t="s">
        <v>69</v>
      </c>
      <c r="C86" s="73" t="s">
        <v>5</v>
      </c>
      <c r="D86" s="123" t="s">
        <v>23</v>
      </c>
      <c r="E86" s="123" t="s">
        <v>26</v>
      </c>
      <c r="F86" s="131">
        <v>27.5</v>
      </c>
      <c r="G86" s="31"/>
    </row>
    <row r="87" spans="1:7">
      <c r="A87" s="118" t="s">
        <v>206</v>
      </c>
      <c r="B87" s="46" t="s">
        <v>67</v>
      </c>
      <c r="C87" s="73" t="s">
        <v>41</v>
      </c>
      <c r="D87" s="123" t="s">
        <v>23</v>
      </c>
      <c r="E87" s="123" t="s">
        <v>26</v>
      </c>
      <c r="F87" s="131">
        <v>33.299999999999997</v>
      </c>
      <c r="G87" s="31"/>
    </row>
    <row r="88" spans="1:7">
      <c r="A88" s="118" t="s">
        <v>206</v>
      </c>
      <c r="B88" s="46" t="s">
        <v>122</v>
      </c>
      <c r="C88" s="73" t="s">
        <v>123</v>
      </c>
      <c r="D88" s="123" t="s">
        <v>2</v>
      </c>
      <c r="E88" s="123" t="s">
        <v>25</v>
      </c>
      <c r="F88" s="131">
        <v>59.9</v>
      </c>
      <c r="G88" s="31"/>
    </row>
    <row r="89" spans="1:7">
      <c r="A89" s="118" t="s">
        <v>206</v>
      </c>
      <c r="B89" s="46" t="s">
        <v>124</v>
      </c>
      <c r="C89" s="73" t="s">
        <v>125</v>
      </c>
      <c r="D89" s="123" t="s">
        <v>2</v>
      </c>
      <c r="E89" s="123" t="s">
        <v>25</v>
      </c>
      <c r="F89" s="131">
        <v>87.3</v>
      </c>
      <c r="G89" s="31"/>
    </row>
    <row r="90" spans="1:7">
      <c r="A90" s="118" t="s">
        <v>206</v>
      </c>
      <c r="B90" s="124" t="s">
        <v>272</v>
      </c>
      <c r="C90" s="73" t="s">
        <v>140</v>
      </c>
      <c r="D90" s="123" t="s">
        <v>24</v>
      </c>
      <c r="E90" s="123" t="s">
        <v>27</v>
      </c>
      <c r="F90" s="131">
        <v>101.2</v>
      </c>
      <c r="G90" s="31"/>
    </row>
    <row r="91" spans="1:7">
      <c r="A91" s="118" t="s">
        <v>206</v>
      </c>
      <c r="B91" s="122" t="s">
        <v>173</v>
      </c>
      <c r="C91" s="73" t="s">
        <v>187</v>
      </c>
      <c r="D91" s="123" t="s">
        <v>23</v>
      </c>
      <c r="E91" s="123" t="s">
        <v>25</v>
      </c>
      <c r="F91" s="131">
        <v>22</v>
      </c>
      <c r="G91" s="31"/>
    </row>
    <row r="92" spans="1:7">
      <c r="A92" s="118" t="s">
        <v>206</v>
      </c>
      <c r="B92" s="122" t="s">
        <v>226</v>
      </c>
      <c r="C92" s="73" t="s">
        <v>231</v>
      </c>
      <c r="D92" s="123" t="s">
        <v>24</v>
      </c>
      <c r="E92" s="123" t="s">
        <v>27</v>
      </c>
      <c r="F92" s="131">
        <v>101.2</v>
      </c>
      <c r="G92" s="31"/>
    </row>
    <row r="93" spans="1:7">
      <c r="A93" s="118" t="s">
        <v>206</v>
      </c>
      <c r="B93" s="122"/>
      <c r="C93" s="73" t="s">
        <v>216</v>
      </c>
      <c r="D93" s="123" t="s">
        <v>24</v>
      </c>
      <c r="E93" s="123" t="s">
        <v>28</v>
      </c>
      <c r="F93" s="131">
        <v>101.2</v>
      </c>
      <c r="G93" s="31"/>
    </row>
    <row r="94" spans="1:7">
      <c r="A94" s="118" t="s">
        <v>207</v>
      </c>
      <c r="B94" s="46" t="s">
        <v>75</v>
      </c>
      <c r="C94" s="73" t="s">
        <v>76</v>
      </c>
      <c r="D94" s="123" t="s">
        <v>23</v>
      </c>
      <c r="E94" s="123" t="s">
        <v>25</v>
      </c>
      <c r="F94" s="131">
        <v>49</v>
      </c>
      <c r="G94" s="31"/>
    </row>
    <row r="95" spans="1:7">
      <c r="A95" s="118" t="s">
        <v>207</v>
      </c>
      <c r="B95" s="46" t="s">
        <v>77</v>
      </c>
      <c r="C95" s="73" t="s">
        <v>78</v>
      </c>
      <c r="D95" s="123" t="s">
        <v>23</v>
      </c>
      <c r="E95" s="123" t="s">
        <v>25</v>
      </c>
      <c r="F95" s="131">
        <v>70.7</v>
      </c>
      <c r="G95" s="31"/>
    </row>
    <row r="96" spans="1:7">
      <c r="A96" s="118" t="s">
        <v>207</v>
      </c>
      <c r="B96" s="46" t="s">
        <v>81</v>
      </c>
      <c r="C96" s="73" t="s">
        <v>82</v>
      </c>
      <c r="D96" s="123" t="s">
        <v>23</v>
      </c>
      <c r="E96" s="123" t="s">
        <v>26</v>
      </c>
      <c r="F96" s="131">
        <v>21.3</v>
      </c>
      <c r="G96" s="31"/>
    </row>
    <row r="97" spans="1:7">
      <c r="A97" s="118" t="s">
        <v>207</v>
      </c>
      <c r="B97" s="46" t="s">
        <v>79</v>
      </c>
      <c r="C97" s="73" t="s">
        <v>80</v>
      </c>
      <c r="D97" s="123" t="s">
        <v>23</v>
      </c>
      <c r="E97" s="123" t="s">
        <v>26</v>
      </c>
      <c r="F97" s="131">
        <v>25.4</v>
      </c>
      <c r="G97" s="31"/>
    </row>
    <row r="98" spans="1:7">
      <c r="A98" s="118" t="s">
        <v>208</v>
      </c>
      <c r="B98" s="46" t="s">
        <v>92</v>
      </c>
      <c r="C98" s="73" t="s">
        <v>128</v>
      </c>
      <c r="D98" s="123" t="s">
        <v>23</v>
      </c>
      <c r="E98" s="123" t="s">
        <v>26</v>
      </c>
      <c r="F98" s="131">
        <v>36</v>
      </c>
      <c r="G98" s="31"/>
    </row>
    <row r="99" spans="1:7">
      <c r="A99" s="118" t="s">
        <v>208</v>
      </c>
      <c r="B99" s="46" t="s">
        <v>90</v>
      </c>
      <c r="C99" s="73" t="s">
        <v>100</v>
      </c>
      <c r="D99" s="123" t="s">
        <v>23</v>
      </c>
      <c r="E99" s="123" t="s">
        <v>25</v>
      </c>
      <c r="F99" s="131">
        <v>51.7</v>
      </c>
      <c r="G99" s="31"/>
    </row>
    <row r="100" spans="1:7">
      <c r="A100" s="118" t="s">
        <v>208</v>
      </c>
      <c r="B100" s="46" t="s">
        <v>89</v>
      </c>
      <c r="C100" s="73" t="s">
        <v>99</v>
      </c>
      <c r="D100" s="123" t="s">
        <v>23</v>
      </c>
      <c r="E100" s="123" t="s">
        <v>25</v>
      </c>
      <c r="F100" s="131">
        <v>73.3</v>
      </c>
      <c r="G100" s="31"/>
    </row>
    <row r="101" spans="1:7">
      <c r="A101" s="118" t="s">
        <v>208</v>
      </c>
      <c r="B101" s="46" t="s">
        <v>93</v>
      </c>
      <c r="C101" s="73" t="s">
        <v>98</v>
      </c>
      <c r="D101" s="123" t="s">
        <v>23</v>
      </c>
      <c r="E101" s="123" t="s">
        <v>25</v>
      </c>
      <c r="F101" s="131">
        <v>92.2</v>
      </c>
      <c r="G101" s="31"/>
    </row>
    <row r="102" spans="1:7">
      <c r="A102" s="118" t="s">
        <v>208</v>
      </c>
      <c r="B102" s="46" t="s">
        <v>91</v>
      </c>
      <c r="C102" s="73" t="s">
        <v>5</v>
      </c>
      <c r="D102" s="123" t="s">
        <v>23</v>
      </c>
      <c r="E102" s="123" t="s">
        <v>26</v>
      </c>
      <c r="F102" s="131">
        <v>27.5</v>
      </c>
      <c r="G102" s="31"/>
    </row>
    <row r="103" spans="1:7">
      <c r="A103" s="118" t="s">
        <v>208</v>
      </c>
      <c r="B103" s="46" t="s">
        <v>131</v>
      </c>
      <c r="C103" s="73" t="s">
        <v>129</v>
      </c>
      <c r="D103" s="123" t="s">
        <v>23</v>
      </c>
      <c r="E103" s="123" t="s">
        <v>25</v>
      </c>
      <c r="F103" s="131">
        <v>46.1</v>
      </c>
      <c r="G103" s="31"/>
    </row>
    <row r="104" spans="1:7">
      <c r="A104" s="118" t="s">
        <v>208</v>
      </c>
      <c r="B104" s="46" t="s">
        <v>132</v>
      </c>
      <c r="C104" s="73" t="s">
        <v>101</v>
      </c>
      <c r="D104" s="123" t="s">
        <v>23</v>
      </c>
      <c r="E104" s="123" t="s">
        <v>25</v>
      </c>
      <c r="F104" s="131">
        <v>67.2</v>
      </c>
      <c r="G104" s="31"/>
    </row>
    <row r="105" spans="1:7">
      <c r="A105" s="118" t="s">
        <v>208</v>
      </c>
      <c r="B105" s="46" t="s">
        <v>162</v>
      </c>
      <c r="C105" s="73" t="s">
        <v>139</v>
      </c>
      <c r="D105" s="123" t="s">
        <v>2</v>
      </c>
      <c r="E105" s="123" t="s">
        <v>25</v>
      </c>
      <c r="F105" s="131">
        <v>92.2</v>
      </c>
      <c r="G105" s="31"/>
    </row>
    <row r="106" spans="1:7">
      <c r="A106" s="118" t="s">
        <v>208</v>
      </c>
      <c r="B106" s="46" t="s">
        <v>133</v>
      </c>
      <c r="C106" s="73" t="s">
        <v>130</v>
      </c>
      <c r="D106" s="123" t="s">
        <v>23</v>
      </c>
      <c r="E106" s="123" t="s">
        <v>25</v>
      </c>
      <c r="F106" s="131">
        <v>84.6</v>
      </c>
      <c r="G106" s="31"/>
    </row>
    <row r="107" spans="1:7">
      <c r="A107" s="118" t="s">
        <v>208</v>
      </c>
      <c r="B107" s="124" t="s">
        <v>273</v>
      </c>
      <c r="C107" s="73" t="s">
        <v>143</v>
      </c>
      <c r="D107" s="123" t="s">
        <v>24</v>
      </c>
      <c r="E107" s="123" t="s">
        <v>27</v>
      </c>
      <c r="F107" s="131">
        <v>73.3</v>
      </c>
      <c r="G107" s="31"/>
    </row>
    <row r="108" spans="1:7">
      <c r="A108" s="118" t="s">
        <v>208</v>
      </c>
      <c r="B108" s="122" t="s">
        <v>274</v>
      </c>
      <c r="C108" s="73" t="s">
        <v>275</v>
      </c>
      <c r="D108" s="123" t="s">
        <v>24</v>
      </c>
      <c r="E108" s="123" t="s">
        <v>27</v>
      </c>
      <c r="F108" s="131">
        <v>92.2</v>
      </c>
      <c r="G108" s="31"/>
    </row>
    <row r="109" spans="1:7">
      <c r="A109" s="118" t="s">
        <v>208</v>
      </c>
      <c r="B109" s="122" t="s">
        <v>166</v>
      </c>
      <c r="C109" s="73" t="s">
        <v>177</v>
      </c>
      <c r="D109" s="123" t="s">
        <v>24</v>
      </c>
      <c r="E109" s="123" t="s">
        <v>27</v>
      </c>
      <c r="F109" s="131">
        <v>67.2</v>
      </c>
      <c r="G109" s="31"/>
    </row>
    <row r="110" spans="1:7">
      <c r="A110" s="118" t="s">
        <v>208</v>
      </c>
      <c r="B110" s="122" t="s">
        <v>167</v>
      </c>
      <c r="C110" s="73" t="s">
        <v>178</v>
      </c>
      <c r="D110" s="123" t="s">
        <v>24</v>
      </c>
      <c r="E110" s="123" t="s">
        <v>27</v>
      </c>
      <c r="F110" s="131">
        <v>84.6</v>
      </c>
      <c r="G110" s="31"/>
    </row>
    <row r="111" spans="1:7">
      <c r="A111" s="118" t="s">
        <v>208</v>
      </c>
      <c r="B111" s="122" t="s">
        <v>134</v>
      </c>
      <c r="C111" s="73" t="s">
        <v>182</v>
      </c>
      <c r="D111" s="123" t="s">
        <v>24</v>
      </c>
      <c r="E111" s="123" t="s">
        <v>28</v>
      </c>
      <c r="F111" s="131">
        <v>92.2</v>
      </c>
      <c r="G111" s="31"/>
    </row>
    <row r="112" spans="1:7">
      <c r="A112" s="118" t="s">
        <v>208</v>
      </c>
      <c r="B112" s="122" t="s">
        <v>217</v>
      </c>
      <c r="C112" s="73" t="s">
        <v>218</v>
      </c>
      <c r="D112" s="123" t="s">
        <v>2</v>
      </c>
      <c r="E112" s="123" t="s">
        <v>25</v>
      </c>
      <c r="F112" s="131">
        <v>92.2</v>
      </c>
      <c r="G112" s="31"/>
    </row>
    <row r="113" spans="1:7">
      <c r="A113" s="118" t="s">
        <v>208</v>
      </c>
      <c r="B113" s="122" t="s">
        <v>175</v>
      </c>
      <c r="C113" s="73" t="s">
        <v>190</v>
      </c>
      <c r="D113" s="123" t="s">
        <v>2</v>
      </c>
      <c r="E113" s="123" t="s">
        <v>25</v>
      </c>
      <c r="F113" s="131">
        <v>101.2</v>
      </c>
      <c r="G113" s="31"/>
    </row>
    <row r="114" spans="1:7">
      <c r="A114" s="118" t="s">
        <v>208</v>
      </c>
      <c r="B114" s="122" t="s">
        <v>211</v>
      </c>
      <c r="C114" s="73" t="s">
        <v>219</v>
      </c>
      <c r="D114" s="123" t="s">
        <v>2</v>
      </c>
      <c r="E114" s="123" t="s">
        <v>25</v>
      </c>
      <c r="F114" s="131">
        <v>101.2</v>
      </c>
      <c r="G114" s="31"/>
    </row>
    <row r="115" spans="1:7">
      <c r="A115" s="118" t="s">
        <v>208</v>
      </c>
      <c r="B115" s="122" t="s">
        <v>227</v>
      </c>
      <c r="C115" s="73" t="s">
        <v>234</v>
      </c>
      <c r="D115" s="123" t="s">
        <v>24</v>
      </c>
      <c r="E115" s="123" t="s">
        <v>27</v>
      </c>
      <c r="F115" s="131">
        <v>73.3</v>
      </c>
      <c r="G115" s="31"/>
    </row>
    <row r="116" spans="1:7">
      <c r="A116" s="118" t="s">
        <v>208</v>
      </c>
      <c r="B116" s="122" t="s">
        <v>228</v>
      </c>
      <c r="C116" s="73" t="s">
        <v>235</v>
      </c>
      <c r="D116" s="123" t="s">
        <v>24</v>
      </c>
      <c r="E116" s="123" t="s">
        <v>27</v>
      </c>
      <c r="F116" s="131">
        <v>92.2</v>
      </c>
      <c r="G116" s="31"/>
    </row>
    <row r="117" spans="1:7">
      <c r="A117" s="118" t="s">
        <v>208</v>
      </c>
      <c r="B117" s="122" t="s">
        <v>276</v>
      </c>
      <c r="C117" s="73" t="s">
        <v>277</v>
      </c>
      <c r="D117" s="123" t="s">
        <v>24</v>
      </c>
      <c r="E117" s="123" t="s">
        <v>27</v>
      </c>
      <c r="F117" s="131">
        <v>67.2</v>
      </c>
      <c r="G117" s="31"/>
    </row>
    <row r="118" spans="1:7">
      <c r="A118" s="118" t="s">
        <v>208</v>
      </c>
      <c r="B118" s="122" t="s">
        <v>278</v>
      </c>
      <c r="C118" s="73" t="s">
        <v>279</v>
      </c>
      <c r="D118" s="123" t="s">
        <v>24</v>
      </c>
      <c r="E118" s="123" t="s">
        <v>27</v>
      </c>
      <c r="F118" s="131">
        <v>96.9</v>
      </c>
      <c r="G118" s="31"/>
    </row>
    <row r="119" spans="1:7">
      <c r="A119" s="118" t="s">
        <v>208</v>
      </c>
      <c r="B119" s="122" t="s">
        <v>229</v>
      </c>
      <c r="C119" s="73" t="s">
        <v>236</v>
      </c>
      <c r="D119" s="123" t="s">
        <v>24</v>
      </c>
      <c r="E119" s="123" t="s">
        <v>27</v>
      </c>
      <c r="F119" s="131">
        <v>84.6</v>
      </c>
      <c r="G119" s="31"/>
    </row>
    <row r="120" spans="1:7">
      <c r="A120" s="118" t="s">
        <v>208</v>
      </c>
      <c r="B120" s="122"/>
      <c r="C120" s="73" t="s">
        <v>247</v>
      </c>
      <c r="D120" s="123" t="s">
        <v>24</v>
      </c>
      <c r="E120" s="123" t="s">
        <v>28</v>
      </c>
      <c r="F120" s="131">
        <v>101.2</v>
      </c>
      <c r="G120" s="31"/>
    </row>
    <row r="121" spans="1:7">
      <c r="A121" s="118" t="s">
        <v>208</v>
      </c>
      <c r="B121" s="122" t="s">
        <v>261</v>
      </c>
      <c r="C121" s="73" t="s">
        <v>263</v>
      </c>
      <c r="D121" s="123" t="s">
        <v>23</v>
      </c>
      <c r="E121" s="123" t="s">
        <v>25</v>
      </c>
      <c r="F121" s="131">
        <v>77</v>
      </c>
      <c r="G121" s="31"/>
    </row>
    <row r="122" spans="1:7">
      <c r="A122" s="118" t="s">
        <v>208</v>
      </c>
      <c r="B122" s="122" t="s">
        <v>262</v>
      </c>
      <c r="C122" s="73" t="s">
        <v>264</v>
      </c>
      <c r="D122" s="123" t="s">
        <v>23</v>
      </c>
      <c r="E122" s="123" t="s">
        <v>25</v>
      </c>
      <c r="F122" s="131">
        <v>96.9</v>
      </c>
      <c r="G122" s="31"/>
    </row>
    <row r="123" spans="1:7">
      <c r="A123" s="118" t="s">
        <v>208</v>
      </c>
      <c r="B123" s="122" t="s">
        <v>265</v>
      </c>
      <c r="C123" s="73" t="s">
        <v>267</v>
      </c>
      <c r="D123" s="123" t="s">
        <v>23</v>
      </c>
      <c r="E123" s="123" t="s">
        <v>25</v>
      </c>
      <c r="F123" s="131">
        <v>93.9</v>
      </c>
      <c r="G123" s="31"/>
    </row>
    <row r="124" spans="1:7">
      <c r="A124" s="118" t="s">
        <v>208</v>
      </c>
      <c r="B124" s="122" t="s">
        <v>266</v>
      </c>
      <c r="C124" s="73" t="s">
        <v>268</v>
      </c>
      <c r="D124" s="123" t="s">
        <v>23</v>
      </c>
      <c r="E124" s="123" t="s">
        <v>25</v>
      </c>
      <c r="F124" s="131">
        <v>118.1</v>
      </c>
      <c r="G124" s="31"/>
    </row>
    <row r="125" spans="1:7">
      <c r="A125" s="118" t="s">
        <v>237</v>
      </c>
      <c r="B125" s="122" t="s">
        <v>280</v>
      </c>
      <c r="C125" s="73" t="s">
        <v>282</v>
      </c>
      <c r="D125" s="123" t="s">
        <v>24</v>
      </c>
      <c r="E125" s="123" t="s">
        <v>27</v>
      </c>
      <c r="F125" s="131">
        <v>130</v>
      </c>
      <c r="G125" s="31"/>
    </row>
    <row r="126" spans="1:7">
      <c r="A126" s="118" t="s">
        <v>237</v>
      </c>
      <c r="B126" s="122" t="s">
        <v>281</v>
      </c>
      <c r="C126" s="73" t="s">
        <v>283</v>
      </c>
      <c r="D126" s="123" t="s">
        <v>24</v>
      </c>
      <c r="E126" s="123" t="s">
        <v>27</v>
      </c>
      <c r="F126" s="131">
        <v>88.3</v>
      </c>
      <c r="G126" s="31"/>
    </row>
    <row r="127" spans="1:7">
      <c r="A127" s="118" t="s">
        <v>237</v>
      </c>
      <c r="B127" s="122" t="s">
        <v>238</v>
      </c>
      <c r="C127" s="73" t="s">
        <v>242</v>
      </c>
      <c r="D127" s="123" t="s">
        <v>23</v>
      </c>
      <c r="E127" s="123" t="s">
        <v>25</v>
      </c>
      <c r="F127" s="131">
        <v>63.75</v>
      </c>
      <c r="G127" s="31"/>
    </row>
    <row r="128" spans="1:7">
      <c r="A128" s="118" t="s">
        <v>237</v>
      </c>
      <c r="B128" s="122" t="s">
        <v>239</v>
      </c>
      <c r="C128" s="73" t="s">
        <v>243</v>
      </c>
      <c r="D128" s="123" t="s">
        <v>23</v>
      </c>
      <c r="E128" s="123" t="s">
        <v>25</v>
      </c>
      <c r="F128" s="131">
        <v>88.3</v>
      </c>
      <c r="G128" s="31"/>
    </row>
    <row r="129" spans="1:7">
      <c r="A129" s="118" t="s">
        <v>237</v>
      </c>
      <c r="B129" s="122" t="s">
        <v>240</v>
      </c>
      <c r="C129" s="73" t="s">
        <v>244</v>
      </c>
      <c r="D129" s="123" t="s">
        <v>23</v>
      </c>
      <c r="E129" s="123" t="s">
        <v>25</v>
      </c>
      <c r="F129" s="131">
        <v>96.7</v>
      </c>
      <c r="G129" s="31"/>
    </row>
    <row r="130" spans="1:7">
      <c r="A130" s="118" t="s">
        <v>237</v>
      </c>
      <c r="B130" s="122" t="s">
        <v>241</v>
      </c>
      <c r="C130" s="73" t="s">
        <v>245</v>
      </c>
      <c r="D130" s="123" t="s">
        <v>23</v>
      </c>
      <c r="E130" s="123" t="s">
        <v>25</v>
      </c>
      <c r="F130" s="131">
        <v>67.5</v>
      </c>
      <c r="G130" s="31"/>
    </row>
    <row r="131" spans="1:7">
      <c r="A131" s="118" t="s">
        <v>237</v>
      </c>
      <c r="B131" s="122"/>
      <c r="C131" s="73"/>
      <c r="D131" s="123"/>
      <c r="E131" s="123"/>
      <c r="F131" s="13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142"/>
  <sheetViews>
    <sheetView tabSelected="1" zoomScale="70" zoomScaleNormal="70" workbookViewId="0">
      <selection activeCell="C25" sqref="C25"/>
    </sheetView>
  </sheetViews>
  <sheetFormatPr baseColWidth="10" defaultRowHeight="13.2"/>
  <cols>
    <col min="1" max="1" width="28.21875" bestFit="1" customWidth="1"/>
    <col min="3" max="3" width="41.5546875" customWidth="1"/>
  </cols>
  <sheetData>
    <row r="1" spans="1:17">
      <c r="A1" s="117" t="s">
        <v>22</v>
      </c>
      <c r="B1" s="51" t="s">
        <v>103</v>
      </c>
      <c r="C1" s="51" t="s">
        <v>20</v>
      </c>
      <c r="D1" s="115" t="s">
        <v>155</v>
      </c>
      <c r="E1" s="53" t="s">
        <v>155</v>
      </c>
      <c r="F1" s="108"/>
      <c r="G1" s="112"/>
      <c r="H1" s="106"/>
      <c r="I1" s="106"/>
      <c r="J1" s="110"/>
      <c r="K1" s="113"/>
      <c r="L1" s="108"/>
      <c r="M1" s="114"/>
      <c r="N1" s="106"/>
      <c r="O1" s="106"/>
    </row>
    <row r="2" spans="1:17">
      <c r="A2" s="24"/>
      <c r="B2" s="51"/>
      <c r="C2" s="51"/>
      <c r="D2" s="133"/>
      <c r="E2" s="133"/>
      <c r="F2" s="108"/>
      <c r="G2" s="112"/>
      <c r="H2" s="106"/>
      <c r="I2" s="106"/>
      <c r="J2" s="110"/>
      <c r="K2" s="113"/>
      <c r="L2" s="108"/>
      <c r="M2" s="114"/>
      <c r="N2" s="106"/>
      <c r="O2" s="106"/>
    </row>
    <row r="3" spans="1:17">
      <c r="A3" s="24"/>
      <c r="B3" s="51"/>
      <c r="C3" s="51"/>
      <c r="D3" s="133"/>
      <c r="E3" s="133"/>
      <c r="F3" s="108"/>
      <c r="G3" s="112"/>
      <c r="H3" s="106"/>
      <c r="I3" s="106"/>
      <c r="J3" s="110"/>
      <c r="K3" s="113"/>
      <c r="L3" s="108"/>
      <c r="M3" s="114"/>
      <c r="N3" s="106"/>
      <c r="O3" s="106"/>
    </row>
    <row r="4" spans="1:17">
      <c r="A4" s="24"/>
      <c r="B4" s="51"/>
      <c r="C4" s="51"/>
      <c r="D4" s="133"/>
      <c r="E4" s="133"/>
      <c r="F4" s="108"/>
      <c r="G4" s="112"/>
      <c r="H4" s="106"/>
      <c r="I4" s="106"/>
      <c r="J4" s="110"/>
      <c r="K4" s="113"/>
      <c r="L4" s="108"/>
      <c r="M4" s="114"/>
      <c r="N4" s="106"/>
      <c r="O4" s="106"/>
    </row>
    <row r="5" spans="1:17">
      <c r="A5" s="106"/>
      <c r="B5" s="109"/>
      <c r="C5" s="109"/>
      <c r="D5" s="110"/>
      <c r="E5" s="111"/>
      <c r="F5" s="108"/>
      <c r="G5" s="112"/>
      <c r="H5" s="106"/>
      <c r="I5" s="106"/>
      <c r="J5" s="110"/>
      <c r="K5" s="113"/>
      <c r="L5" s="108"/>
      <c r="M5" s="114"/>
      <c r="N5" s="106"/>
      <c r="O5" s="106"/>
    </row>
    <row r="6" spans="1:17">
      <c r="A6" s="106"/>
      <c r="B6" s="109"/>
      <c r="C6" s="109"/>
      <c r="D6" s="110"/>
      <c r="E6" s="111"/>
      <c r="F6" s="108"/>
      <c r="G6" s="112"/>
      <c r="H6" s="106"/>
      <c r="I6" s="106"/>
      <c r="J6" s="110"/>
      <c r="K6" s="113"/>
      <c r="L6" s="108"/>
      <c r="M6" s="114"/>
      <c r="N6" s="106"/>
      <c r="O6" s="106"/>
    </row>
    <row r="7" spans="1:17">
      <c r="A7" s="106"/>
      <c r="B7" s="109"/>
      <c r="C7" s="109"/>
      <c r="D7" s="110"/>
      <c r="E7" s="111"/>
      <c r="F7" s="108"/>
      <c r="G7" s="112"/>
      <c r="H7" s="106"/>
      <c r="I7" s="106"/>
      <c r="J7" s="110"/>
      <c r="K7" s="113"/>
      <c r="L7" s="108"/>
      <c r="M7" s="114"/>
      <c r="N7" s="106"/>
      <c r="O7" s="106"/>
    </row>
    <row r="8" spans="1:17">
      <c r="A8" s="106"/>
      <c r="B8" s="109"/>
      <c r="C8" s="109"/>
      <c r="D8" s="110"/>
      <c r="E8" s="111"/>
      <c r="F8" s="108"/>
      <c r="G8" s="112"/>
      <c r="H8" s="106"/>
      <c r="I8" s="106"/>
      <c r="J8" s="110"/>
      <c r="K8" s="113"/>
      <c r="L8" s="108"/>
      <c r="M8" s="114"/>
      <c r="N8" s="106"/>
      <c r="O8" s="106"/>
    </row>
    <row r="9" spans="1:17">
      <c r="A9" s="106"/>
      <c r="B9" s="109"/>
      <c r="C9" s="109"/>
      <c r="D9" s="110"/>
      <c r="E9" s="111"/>
      <c r="F9" s="108"/>
      <c r="G9" s="112"/>
      <c r="H9" s="106"/>
      <c r="I9" s="106"/>
      <c r="J9" s="110"/>
      <c r="K9" s="113"/>
      <c r="L9" s="108"/>
      <c r="M9" s="114"/>
      <c r="N9" s="106"/>
      <c r="O9" s="106"/>
    </row>
    <row r="10" spans="1:17">
      <c r="A10" s="106"/>
      <c r="B10" s="109"/>
      <c r="C10" s="109"/>
      <c r="D10" s="110"/>
      <c r="E10" s="111"/>
      <c r="F10" s="130"/>
      <c r="G10" s="112"/>
      <c r="H10" s="106"/>
      <c r="I10" s="106"/>
      <c r="J10" s="110"/>
      <c r="K10" s="113"/>
      <c r="L10" s="108"/>
      <c r="M10" s="114"/>
      <c r="N10" s="106"/>
      <c r="O10" s="106"/>
    </row>
    <row r="11" spans="1:17">
      <c r="A11" s="106"/>
      <c r="B11" s="109"/>
      <c r="C11" s="109"/>
      <c r="D11" s="110"/>
      <c r="E11" s="111"/>
      <c r="F11" s="108"/>
      <c r="G11" s="112"/>
      <c r="H11" s="106"/>
      <c r="I11" s="106"/>
      <c r="J11" s="110"/>
      <c r="K11" s="113"/>
      <c r="L11" s="108"/>
      <c r="M11" s="114"/>
      <c r="N11" s="106"/>
      <c r="O11" s="106"/>
    </row>
    <row r="12" spans="1:17">
      <c r="A12" s="49" t="s">
        <v>22</v>
      </c>
      <c r="B12" s="65" t="s">
        <v>0</v>
      </c>
      <c r="C12" s="50" t="s">
        <v>1</v>
      </c>
      <c r="D12" s="51" t="s">
        <v>103</v>
      </c>
      <c r="E12" s="51" t="s">
        <v>20</v>
      </c>
      <c r="F12" s="53" t="s">
        <v>155</v>
      </c>
      <c r="G12" s="97" t="s">
        <v>156</v>
      </c>
      <c r="H12" s="50" t="s">
        <v>157</v>
      </c>
      <c r="I12" s="87" t="s">
        <v>195</v>
      </c>
      <c r="J12" s="49" t="s">
        <v>158</v>
      </c>
      <c r="K12" s="49" t="s">
        <v>196</v>
      </c>
      <c r="L12" s="53" t="s">
        <v>284</v>
      </c>
      <c r="M12" s="97" t="s">
        <v>285</v>
      </c>
      <c r="N12" s="50" t="s">
        <v>286</v>
      </c>
      <c r="O12" s="87" t="s">
        <v>287</v>
      </c>
      <c r="P12" s="49" t="s">
        <v>288</v>
      </c>
      <c r="Q12" s="49" t="s">
        <v>289</v>
      </c>
    </row>
    <row r="13" spans="1:17">
      <c r="A13" s="120"/>
      <c r="B13" s="38"/>
      <c r="C13" s="119"/>
      <c r="D13" s="121"/>
      <c r="E13" s="121"/>
      <c r="F13" s="132"/>
    </row>
    <row r="14" spans="1:17">
      <c r="A14" s="120"/>
      <c r="B14" s="38"/>
      <c r="C14" s="119"/>
      <c r="D14" s="121"/>
      <c r="E14" s="121"/>
      <c r="F14" s="132"/>
    </row>
    <row r="15" spans="1:17">
      <c r="A15" s="120"/>
      <c r="B15" s="124"/>
      <c r="C15" s="119"/>
      <c r="D15" s="121"/>
      <c r="E15" s="121"/>
      <c r="F15" s="132"/>
    </row>
    <row r="16" spans="1:17">
      <c r="A16" s="120"/>
      <c r="B16" s="38"/>
      <c r="C16" s="119"/>
      <c r="D16" s="121"/>
      <c r="E16" s="121"/>
      <c r="F16" s="132"/>
    </row>
    <row r="17" spans="1:11">
      <c r="A17" s="120"/>
      <c r="B17" s="38"/>
      <c r="C17" s="119"/>
      <c r="D17" s="121"/>
      <c r="E17" s="121"/>
      <c r="F17" s="132"/>
    </row>
    <row r="18" spans="1:11">
      <c r="A18" s="120"/>
      <c r="B18" s="38"/>
      <c r="C18" s="119"/>
      <c r="D18" s="121"/>
      <c r="E18" s="121"/>
      <c r="F18" s="132"/>
    </row>
    <row r="19" spans="1:11">
      <c r="A19" s="120"/>
      <c r="B19" s="38"/>
      <c r="C19" s="119"/>
      <c r="D19" s="121"/>
      <c r="E19" s="121"/>
      <c r="F19" s="132"/>
    </row>
    <row r="20" spans="1:11">
      <c r="A20" s="120"/>
      <c r="B20" s="122"/>
      <c r="C20" s="119"/>
      <c r="D20" s="121"/>
      <c r="E20" s="121"/>
      <c r="F20" s="132"/>
    </row>
    <row r="21" spans="1:11">
      <c r="A21" s="120"/>
      <c r="B21" s="122"/>
      <c r="C21" s="119"/>
      <c r="D21" s="121"/>
      <c r="E21" s="121"/>
      <c r="F21" s="132"/>
    </row>
    <row r="22" spans="1:11">
      <c r="A22" s="120"/>
      <c r="B22" s="38"/>
      <c r="C22" s="119"/>
      <c r="D22" s="121"/>
      <c r="E22" s="121"/>
      <c r="F22" s="132"/>
      <c r="J22" s="48"/>
      <c r="K22" s="48"/>
    </row>
    <row r="23" spans="1:11">
      <c r="A23" s="120"/>
      <c r="B23" s="38"/>
      <c r="C23" s="119"/>
      <c r="D23" s="121"/>
      <c r="E23" s="121"/>
      <c r="F23" s="132"/>
    </row>
    <row r="24" spans="1:11">
      <c r="A24" s="120"/>
      <c r="B24" s="38"/>
      <c r="C24" s="119"/>
      <c r="D24" s="121"/>
      <c r="E24" s="121"/>
      <c r="F24" s="132"/>
      <c r="J24" s="48"/>
      <c r="K24" s="48"/>
    </row>
    <row r="25" spans="1:11">
      <c r="A25" s="120"/>
      <c r="B25" s="38"/>
      <c r="C25" s="119"/>
      <c r="D25" s="121"/>
      <c r="E25" s="121"/>
      <c r="F25" s="132"/>
    </row>
    <row r="26" spans="1:11">
      <c r="A26" s="120"/>
      <c r="B26" s="124"/>
      <c r="C26" s="119"/>
      <c r="D26" s="121"/>
      <c r="E26" s="121"/>
      <c r="F26" s="132"/>
    </row>
    <row r="27" spans="1:11">
      <c r="A27" s="120"/>
      <c r="B27" s="124"/>
      <c r="C27" s="119"/>
      <c r="D27" s="121"/>
      <c r="E27" s="121"/>
      <c r="F27" s="132"/>
    </row>
    <row r="28" spans="1:11">
      <c r="A28" s="120"/>
      <c r="B28" s="38"/>
      <c r="C28" s="119"/>
      <c r="D28" s="121"/>
      <c r="E28" s="121"/>
      <c r="F28" s="132"/>
      <c r="J28" s="116"/>
    </row>
    <row r="29" spans="1:11">
      <c r="A29" s="120"/>
      <c r="B29" s="124"/>
      <c r="C29" s="119"/>
      <c r="D29" s="121"/>
      <c r="E29" s="121"/>
      <c r="F29" s="132"/>
      <c r="J29" s="116"/>
    </row>
    <row r="30" spans="1:11">
      <c r="A30" s="120"/>
      <c r="B30" s="38"/>
      <c r="C30" s="119"/>
      <c r="D30" s="121"/>
      <c r="E30" s="121"/>
      <c r="F30" s="132"/>
      <c r="J30" s="116"/>
    </row>
    <row r="31" spans="1:11">
      <c r="A31" s="120"/>
      <c r="B31" s="38"/>
      <c r="C31" s="119"/>
      <c r="D31" s="121"/>
      <c r="E31" s="121"/>
      <c r="F31" s="132"/>
    </row>
    <row r="32" spans="1:11">
      <c r="A32" s="120"/>
      <c r="B32" s="38"/>
      <c r="C32" s="119"/>
      <c r="D32" s="121"/>
      <c r="E32" s="121"/>
      <c r="F32" s="132"/>
    </row>
    <row r="33" spans="1:6">
      <c r="A33" s="120"/>
      <c r="B33" s="38"/>
      <c r="C33" s="119"/>
      <c r="D33" s="121"/>
      <c r="E33" s="121"/>
      <c r="F33" s="132"/>
    </row>
    <row r="34" spans="1:6">
      <c r="A34" s="120"/>
      <c r="B34" s="122"/>
      <c r="C34" s="119"/>
      <c r="D34" s="121"/>
      <c r="E34" s="121"/>
      <c r="F34" s="132"/>
    </row>
    <row r="35" spans="1:6">
      <c r="A35" s="120"/>
      <c r="B35" s="122"/>
      <c r="C35" s="119"/>
      <c r="D35" s="121"/>
      <c r="E35" s="121"/>
      <c r="F35" s="132"/>
    </row>
    <row r="36" spans="1:6">
      <c r="A36" s="120"/>
      <c r="B36" s="38"/>
      <c r="C36" s="119"/>
      <c r="D36" s="121"/>
      <c r="E36" s="121"/>
      <c r="F36" s="132"/>
    </row>
    <row r="37" spans="1:6">
      <c r="A37" s="120"/>
      <c r="B37" s="38"/>
      <c r="C37" s="119"/>
      <c r="D37" s="121"/>
      <c r="E37" s="121"/>
      <c r="F37" s="132"/>
    </row>
    <row r="38" spans="1:6">
      <c r="A38" s="120"/>
      <c r="B38" s="38"/>
      <c r="C38" s="119"/>
      <c r="D38" s="121"/>
      <c r="E38" s="121"/>
      <c r="F38" s="132"/>
    </row>
    <row r="39" spans="1:6">
      <c r="A39" s="120"/>
      <c r="B39" s="38"/>
      <c r="C39" s="119"/>
      <c r="D39" s="121"/>
      <c r="E39" s="121"/>
      <c r="F39" s="132"/>
    </row>
    <row r="40" spans="1:6">
      <c r="A40" s="120"/>
      <c r="B40" s="38"/>
      <c r="C40" s="119"/>
      <c r="D40" s="121"/>
      <c r="E40" s="121"/>
      <c r="F40" s="132"/>
    </row>
    <row r="41" spans="1:6">
      <c r="A41" s="120"/>
      <c r="B41" s="122"/>
      <c r="C41" s="119"/>
      <c r="D41" s="121"/>
      <c r="E41" s="121"/>
      <c r="F41" s="132"/>
    </row>
    <row r="42" spans="1:6">
      <c r="A42" s="120"/>
      <c r="B42" s="122"/>
      <c r="C42" s="119"/>
      <c r="D42" s="121"/>
      <c r="E42" s="121"/>
      <c r="F42" s="132"/>
    </row>
    <row r="43" spans="1:6">
      <c r="A43" s="120"/>
      <c r="B43" s="122"/>
      <c r="C43" s="119"/>
      <c r="D43" s="121"/>
      <c r="E43" s="121"/>
      <c r="F43" s="132"/>
    </row>
    <row r="44" spans="1:6">
      <c r="A44" s="120"/>
      <c r="B44" s="122"/>
      <c r="C44" s="119"/>
      <c r="D44" s="121"/>
      <c r="E44" s="121"/>
      <c r="F44" s="132"/>
    </row>
    <row r="45" spans="1:6">
      <c r="A45" s="120"/>
      <c r="B45" s="38"/>
      <c r="C45" s="119"/>
      <c r="D45" s="121"/>
      <c r="E45" s="121"/>
      <c r="F45" s="132"/>
    </row>
    <row r="46" spans="1:6">
      <c r="A46" s="120"/>
      <c r="B46" s="38"/>
      <c r="C46" s="119"/>
      <c r="D46" s="121"/>
      <c r="E46" s="121"/>
      <c r="F46" s="132"/>
    </row>
    <row r="47" spans="1:6">
      <c r="A47" s="120"/>
      <c r="B47" s="38"/>
      <c r="C47" s="119"/>
      <c r="D47" s="121"/>
      <c r="E47" s="121"/>
      <c r="F47" s="132"/>
    </row>
    <row r="48" spans="1:6">
      <c r="A48" s="120"/>
      <c r="B48" s="38"/>
      <c r="C48" s="119"/>
      <c r="D48" s="121"/>
      <c r="E48" s="121"/>
      <c r="F48" s="132"/>
    </row>
    <row r="49" spans="1:6">
      <c r="A49" s="120"/>
      <c r="B49" s="38"/>
      <c r="C49" s="119"/>
      <c r="D49" s="121"/>
      <c r="E49" s="121"/>
      <c r="F49" s="132"/>
    </row>
    <row r="50" spans="1:6">
      <c r="A50" s="120"/>
      <c r="B50" s="38"/>
      <c r="C50" s="119"/>
      <c r="D50" s="121"/>
      <c r="E50" s="121"/>
      <c r="F50" s="132"/>
    </row>
    <row r="51" spans="1:6">
      <c r="A51" s="120"/>
      <c r="B51" s="38"/>
      <c r="C51" s="119"/>
      <c r="D51" s="121"/>
      <c r="E51" s="121"/>
      <c r="F51" s="132"/>
    </row>
    <row r="52" spans="1:6">
      <c r="A52" s="120"/>
      <c r="B52" s="122"/>
      <c r="C52" s="119"/>
      <c r="D52" s="121"/>
      <c r="E52" s="121"/>
      <c r="F52" s="132"/>
    </row>
    <row r="53" spans="1:6">
      <c r="A53" s="120"/>
      <c r="B53" s="38"/>
      <c r="C53" s="119"/>
      <c r="D53" s="121"/>
      <c r="E53" s="121"/>
      <c r="F53" s="132"/>
    </row>
    <row r="54" spans="1:6">
      <c r="A54" s="120"/>
      <c r="B54" s="38"/>
      <c r="C54" s="119"/>
      <c r="D54" s="121"/>
      <c r="E54" s="121"/>
      <c r="F54" s="132"/>
    </row>
    <row r="55" spans="1:6">
      <c r="A55" s="120"/>
      <c r="B55" s="38"/>
      <c r="C55" s="119"/>
      <c r="D55" s="121"/>
      <c r="E55" s="121"/>
      <c r="F55" s="132"/>
    </row>
    <row r="56" spans="1:6">
      <c r="A56" s="120"/>
      <c r="B56" s="38"/>
      <c r="C56" s="119"/>
      <c r="D56" s="121"/>
      <c r="E56" s="121"/>
      <c r="F56" s="132"/>
    </row>
    <row r="57" spans="1:6">
      <c r="A57" s="120"/>
      <c r="B57" s="122"/>
      <c r="C57" s="119"/>
      <c r="D57" s="121"/>
      <c r="E57" s="121"/>
      <c r="F57" s="132"/>
    </row>
    <row r="58" spans="1:6">
      <c r="A58" s="120"/>
      <c r="B58" s="122"/>
      <c r="C58" s="119"/>
      <c r="D58" s="121"/>
      <c r="E58" s="121"/>
      <c r="F58" s="132"/>
    </row>
    <row r="59" spans="1:6">
      <c r="A59" s="120"/>
      <c r="B59" s="122"/>
      <c r="C59" s="119"/>
      <c r="D59" s="121"/>
      <c r="E59" s="121"/>
      <c r="F59" s="132"/>
    </row>
    <row r="60" spans="1:6">
      <c r="A60" s="120"/>
      <c r="B60" s="122"/>
      <c r="C60" s="119"/>
      <c r="D60" s="121"/>
      <c r="E60" s="121"/>
      <c r="F60" s="132"/>
    </row>
    <row r="61" spans="1:6">
      <c r="A61" s="120"/>
      <c r="B61" s="122"/>
      <c r="C61" s="119"/>
      <c r="D61" s="121"/>
      <c r="E61" s="121"/>
      <c r="F61" s="132"/>
    </row>
    <row r="62" spans="1:6">
      <c r="A62" s="120"/>
      <c r="B62" s="122"/>
      <c r="C62" s="119"/>
      <c r="D62" s="121"/>
      <c r="E62" s="121"/>
      <c r="F62" s="132"/>
    </row>
    <row r="63" spans="1:6">
      <c r="A63" s="120"/>
      <c r="B63" s="122"/>
      <c r="C63" s="119"/>
      <c r="D63" s="121"/>
      <c r="E63" s="121"/>
      <c r="F63" s="132"/>
    </row>
    <row r="64" spans="1:6">
      <c r="A64" s="120"/>
      <c r="B64" s="122"/>
      <c r="C64" s="119"/>
      <c r="D64" s="121"/>
      <c r="E64" s="121"/>
      <c r="F64" s="132"/>
    </row>
    <row r="65" spans="1:6">
      <c r="A65" s="120"/>
      <c r="B65" s="122"/>
      <c r="C65" s="128"/>
      <c r="D65" s="121"/>
      <c r="E65" s="121"/>
      <c r="F65" s="132"/>
    </row>
    <row r="66" spans="1:6">
      <c r="A66" s="120"/>
      <c r="B66" s="122"/>
      <c r="C66" s="128"/>
      <c r="D66" s="121"/>
      <c r="E66" s="121"/>
      <c r="F66" s="132"/>
    </row>
    <row r="67" spans="1:6">
      <c r="A67" s="120"/>
      <c r="B67" s="38"/>
      <c r="C67" s="119"/>
      <c r="D67" s="121"/>
      <c r="E67" s="121"/>
      <c r="F67" s="132"/>
    </row>
    <row r="68" spans="1:6">
      <c r="A68" s="120"/>
      <c r="B68" s="38"/>
      <c r="C68" s="119"/>
      <c r="D68" s="121"/>
      <c r="E68" s="121"/>
      <c r="F68" s="132"/>
    </row>
    <row r="69" spans="1:6">
      <c r="A69" s="120"/>
      <c r="B69" s="38"/>
      <c r="C69" s="119"/>
      <c r="D69" s="121"/>
      <c r="E69" s="121"/>
      <c r="F69" s="132"/>
    </row>
    <row r="70" spans="1:6">
      <c r="A70" s="120"/>
      <c r="B70" s="38"/>
      <c r="C70" s="119"/>
      <c r="D70" s="121"/>
      <c r="E70" s="121"/>
      <c r="F70" s="132"/>
    </row>
    <row r="71" spans="1:6">
      <c r="A71" s="120"/>
      <c r="B71" s="38"/>
      <c r="C71" s="119"/>
      <c r="D71" s="121"/>
      <c r="E71" s="121"/>
      <c r="F71" s="132"/>
    </row>
    <row r="72" spans="1:6">
      <c r="A72" s="120"/>
      <c r="B72" s="38"/>
      <c r="C72" s="119"/>
      <c r="D72" s="121"/>
      <c r="E72" s="121"/>
      <c r="F72" s="132"/>
    </row>
    <row r="73" spans="1:6">
      <c r="A73" s="120"/>
      <c r="B73" s="38"/>
      <c r="C73" s="119"/>
      <c r="D73" s="121"/>
      <c r="E73" s="121"/>
      <c r="F73" s="132"/>
    </row>
    <row r="74" spans="1:6">
      <c r="A74" s="120"/>
      <c r="B74" s="38"/>
      <c r="C74" s="119"/>
      <c r="D74" s="121"/>
      <c r="E74" s="121"/>
      <c r="F74" s="132"/>
    </row>
    <row r="75" spans="1:6">
      <c r="A75" s="120"/>
      <c r="B75" s="38"/>
      <c r="C75" s="119"/>
      <c r="D75" s="121"/>
      <c r="E75" s="121"/>
      <c r="F75" s="132"/>
    </row>
    <row r="76" spans="1:6">
      <c r="A76" s="120"/>
      <c r="B76" s="38"/>
      <c r="C76" s="119"/>
      <c r="D76" s="121"/>
      <c r="E76" s="121"/>
      <c r="F76" s="132"/>
    </row>
    <row r="77" spans="1:6">
      <c r="A77" s="120"/>
      <c r="B77" s="38"/>
      <c r="C77" s="119"/>
      <c r="D77" s="121"/>
      <c r="E77" s="121"/>
      <c r="F77" s="132"/>
    </row>
    <row r="78" spans="1:6">
      <c r="A78" s="120"/>
      <c r="B78" s="38"/>
      <c r="C78" s="119"/>
      <c r="D78" s="121"/>
      <c r="E78" s="121"/>
      <c r="F78" s="132"/>
    </row>
    <row r="79" spans="1:6">
      <c r="A79" s="120"/>
      <c r="B79" s="38"/>
      <c r="C79" s="119"/>
      <c r="D79" s="121"/>
      <c r="E79" s="121"/>
      <c r="F79" s="132"/>
    </row>
    <row r="80" spans="1:6">
      <c r="A80" s="120"/>
      <c r="B80" s="38"/>
      <c r="C80" s="119"/>
      <c r="D80" s="121"/>
      <c r="E80" s="121"/>
      <c r="F80" s="132"/>
    </row>
    <row r="81" spans="1:6">
      <c r="A81" s="120"/>
      <c r="B81" s="122"/>
      <c r="C81" s="119"/>
      <c r="D81" s="121"/>
      <c r="E81" s="121"/>
      <c r="F81" s="132"/>
    </row>
    <row r="82" spans="1:6">
      <c r="A82" s="120"/>
      <c r="B82" s="122"/>
      <c r="C82" s="119"/>
      <c r="D82" s="121"/>
      <c r="E82" s="121"/>
      <c r="F82" s="132"/>
    </row>
    <row r="83" spans="1:6">
      <c r="A83" s="120"/>
      <c r="B83" s="122"/>
      <c r="C83" s="119"/>
      <c r="D83" s="121"/>
      <c r="E83" s="121"/>
      <c r="F83" s="132"/>
    </row>
    <row r="84" spans="1:6">
      <c r="A84" s="120"/>
      <c r="B84" s="122"/>
      <c r="C84" s="119"/>
      <c r="D84" s="121"/>
      <c r="E84" s="121"/>
      <c r="F84" s="132"/>
    </row>
    <row r="85" spans="1:6">
      <c r="A85" s="120"/>
      <c r="B85" s="122"/>
      <c r="C85" s="119"/>
      <c r="D85" s="121"/>
      <c r="E85" s="121"/>
      <c r="F85" s="132"/>
    </row>
    <row r="86" spans="1:6">
      <c r="A86" s="120"/>
      <c r="B86" s="122"/>
      <c r="C86" s="119"/>
      <c r="D86" s="121"/>
      <c r="E86" s="121"/>
      <c r="F86" s="132"/>
    </row>
    <row r="87" spans="1:6">
      <c r="A87" s="120"/>
      <c r="B87" s="38"/>
      <c r="C87" s="119"/>
      <c r="D87" s="121"/>
      <c r="E87" s="121"/>
      <c r="F87" s="132"/>
    </row>
    <row r="88" spans="1:6">
      <c r="A88" s="120"/>
      <c r="B88" s="38"/>
      <c r="C88" s="129"/>
      <c r="D88" s="121"/>
      <c r="E88" s="121"/>
      <c r="F88" s="132"/>
    </row>
    <row r="89" spans="1:6">
      <c r="A89" s="120"/>
      <c r="B89" s="38"/>
      <c r="C89" s="119"/>
      <c r="D89" s="121"/>
      <c r="E89" s="121"/>
      <c r="F89" s="132"/>
    </row>
    <row r="90" spans="1:6">
      <c r="A90" s="120"/>
      <c r="B90" s="38"/>
      <c r="C90" s="119"/>
      <c r="D90" s="121"/>
      <c r="E90" s="121"/>
      <c r="F90" s="132"/>
    </row>
    <row r="91" spans="1:6">
      <c r="A91" s="120"/>
      <c r="B91" s="38"/>
      <c r="C91" s="119"/>
      <c r="D91" s="121"/>
      <c r="E91" s="121"/>
      <c r="F91" s="132"/>
    </row>
    <row r="92" spans="1:6">
      <c r="A92" s="120"/>
      <c r="B92" s="38"/>
      <c r="C92" s="119"/>
      <c r="D92" s="121"/>
      <c r="E92" s="121"/>
      <c r="F92" s="132"/>
    </row>
    <row r="93" spans="1:6">
      <c r="A93" s="120"/>
      <c r="B93" s="38"/>
      <c r="C93" s="119"/>
      <c r="D93" s="121"/>
      <c r="E93" s="121"/>
      <c r="F93" s="132"/>
    </row>
    <row r="94" spans="1:6">
      <c r="A94" s="120"/>
      <c r="B94" s="38"/>
      <c r="C94" s="119"/>
      <c r="D94" s="121"/>
      <c r="E94" s="121"/>
      <c r="F94" s="132"/>
    </row>
    <row r="95" spans="1:6">
      <c r="A95" s="120"/>
      <c r="B95" s="38"/>
      <c r="C95" s="119"/>
      <c r="D95" s="121"/>
      <c r="E95" s="121"/>
      <c r="F95" s="132"/>
    </row>
    <row r="96" spans="1:6">
      <c r="A96" s="120"/>
      <c r="B96" s="38"/>
      <c r="C96" s="119"/>
      <c r="D96" s="121"/>
      <c r="E96" s="121"/>
      <c r="F96" s="132"/>
    </row>
    <row r="97" spans="1:6">
      <c r="A97" s="120"/>
      <c r="B97" s="38"/>
      <c r="C97" s="119"/>
      <c r="D97" s="121"/>
      <c r="E97" s="121"/>
      <c r="F97" s="132"/>
    </row>
    <row r="98" spans="1:6">
      <c r="A98" s="120"/>
      <c r="B98" s="38"/>
      <c r="C98" s="119"/>
      <c r="D98" s="121"/>
      <c r="E98" s="121"/>
      <c r="F98" s="132"/>
    </row>
    <row r="99" spans="1:6">
      <c r="A99" s="120"/>
      <c r="B99" s="38"/>
      <c r="C99" s="119"/>
      <c r="D99" s="121"/>
      <c r="E99" s="121"/>
      <c r="F99" s="132"/>
    </row>
    <row r="100" spans="1:6">
      <c r="A100" s="120"/>
      <c r="B100" s="38"/>
      <c r="C100" s="119"/>
      <c r="D100" s="121"/>
      <c r="E100" s="121"/>
      <c r="F100" s="132"/>
    </row>
    <row r="101" spans="1:6">
      <c r="A101" s="120"/>
      <c r="B101" s="124"/>
      <c r="C101" s="119"/>
      <c r="D101" s="121"/>
      <c r="E101" s="121"/>
      <c r="F101" s="132"/>
    </row>
    <row r="102" spans="1:6">
      <c r="A102" s="120"/>
      <c r="B102" s="122"/>
      <c r="C102" s="119"/>
      <c r="D102" s="121"/>
      <c r="E102" s="121"/>
      <c r="F102" s="132"/>
    </row>
    <row r="103" spans="1:6">
      <c r="A103" s="120"/>
      <c r="B103" s="122"/>
      <c r="C103" s="119"/>
      <c r="D103" s="121"/>
      <c r="E103" s="121"/>
      <c r="F103" s="132"/>
    </row>
    <row r="104" spans="1:6">
      <c r="A104" s="120"/>
      <c r="B104" s="122"/>
      <c r="C104" s="119"/>
      <c r="D104" s="121"/>
      <c r="E104" s="121"/>
      <c r="F104" s="132"/>
    </row>
    <row r="105" spans="1:6">
      <c r="A105" s="120"/>
      <c r="B105" s="38"/>
      <c r="C105" s="119"/>
      <c r="D105" s="121"/>
      <c r="E105" s="121"/>
      <c r="F105" s="132"/>
    </row>
    <row r="106" spans="1:6">
      <c r="A106" s="120"/>
      <c r="B106" s="38"/>
      <c r="C106" s="119"/>
      <c r="D106" s="121"/>
      <c r="E106" s="121"/>
      <c r="F106" s="132"/>
    </row>
    <row r="107" spans="1:6">
      <c r="A107" s="120"/>
      <c r="B107" s="38"/>
      <c r="C107" s="119"/>
      <c r="D107" s="121"/>
      <c r="E107" s="121"/>
      <c r="F107" s="132"/>
    </row>
    <row r="108" spans="1:6">
      <c r="A108" s="120"/>
      <c r="B108" s="38"/>
      <c r="C108" s="119"/>
      <c r="D108" s="121"/>
      <c r="E108" s="121"/>
      <c r="F108" s="132"/>
    </row>
    <row r="109" spans="1:6">
      <c r="A109" s="120"/>
      <c r="B109" s="38"/>
      <c r="C109" s="119"/>
      <c r="D109" s="121"/>
      <c r="E109" s="121"/>
      <c r="F109" s="132"/>
    </row>
    <row r="110" spans="1:6">
      <c r="A110" s="120"/>
      <c r="B110" s="38"/>
      <c r="C110" s="119"/>
      <c r="D110" s="121"/>
      <c r="E110" s="121"/>
      <c r="F110" s="132"/>
    </row>
    <row r="111" spans="1:6">
      <c r="A111" s="120"/>
      <c r="B111" s="38"/>
      <c r="C111" s="119"/>
      <c r="D111" s="121"/>
      <c r="E111" s="121"/>
      <c r="F111" s="132"/>
    </row>
    <row r="112" spans="1:6">
      <c r="A112" s="120"/>
      <c r="B112" s="38"/>
      <c r="C112" s="119"/>
      <c r="D112" s="121"/>
      <c r="E112" s="121"/>
      <c r="F112" s="132"/>
    </row>
    <row r="113" spans="1:6">
      <c r="A113" s="120"/>
      <c r="B113" s="38"/>
      <c r="C113" s="119"/>
      <c r="D113" s="121"/>
      <c r="E113" s="121"/>
      <c r="F113" s="132"/>
    </row>
    <row r="114" spans="1:6">
      <c r="A114" s="120"/>
      <c r="B114" s="38"/>
      <c r="C114" s="119"/>
      <c r="D114" s="121"/>
      <c r="E114" s="121"/>
      <c r="F114" s="132"/>
    </row>
    <row r="115" spans="1:6">
      <c r="A115" s="120"/>
      <c r="B115" s="38"/>
      <c r="C115" s="119"/>
      <c r="D115" s="121"/>
      <c r="E115" s="121"/>
      <c r="F115" s="132"/>
    </row>
    <row r="116" spans="1:6">
      <c r="A116" s="120"/>
      <c r="B116" s="38"/>
      <c r="C116" s="119"/>
      <c r="D116" s="121"/>
      <c r="E116" s="121"/>
      <c r="F116" s="132"/>
    </row>
    <row r="117" spans="1:6">
      <c r="A117" s="120"/>
      <c r="B117" s="38"/>
      <c r="C117" s="119"/>
      <c r="D117" s="121"/>
      <c r="E117" s="121"/>
      <c r="F117" s="132"/>
    </row>
    <row r="118" spans="1:6">
      <c r="A118" s="120"/>
      <c r="B118" s="124"/>
      <c r="C118" s="119"/>
      <c r="D118" s="121"/>
      <c r="E118" s="121"/>
      <c r="F118" s="132"/>
    </row>
    <row r="119" spans="1:6">
      <c r="A119" s="120"/>
      <c r="B119" s="122"/>
      <c r="C119" s="119"/>
      <c r="D119" s="121"/>
      <c r="E119" s="121"/>
      <c r="F119" s="132"/>
    </row>
    <row r="120" spans="1:6">
      <c r="A120" s="120"/>
      <c r="B120" s="122"/>
      <c r="C120" s="119"/>
      <c r="D120" s="121"/>
      <c r="E120" s="121"/>
      <c r="F120" s="132"/>
    </row>
    <row r="121" spans="1:6">
      <c r="A121" s="120"/>
      <c r="B121" s="122"/>
      <c r="C121" s="119"/>
      <c r="D121" s="121"/>
      <c r="E121" s="121"/>
      <c r="F121" s="132"/>
    </row>
    <row r="122" spans="1:6">
      <c r="A122" s="120"/>
      <c r="B122" s="122"/>
      <c r="C122" s="119"/>
      <c r="D122" s="121"/>
      <c r="E122" s="121"/>
      <c r="F122" s="132"/>
    </row>
    <row r="123" spans="1:6">
      <c r="A123" s="120"/>
      <c r="B123" s="122"/>
      <c r="C123" s="119"/>
      <c r="D123" s="121"/>
      <c r="E123" s="121"/>
      <c r="F123" s="132"/>
    </row>
    <row r="124" spans="1:6">
      <c r="A124" s="120"/>
      <c r="B124" s="122"/>
      <c r="C124" s="119"/>
      <c r="D124" s="121"/>
      <c r="E124" s="121"/>
      <c r="F124" s="132"/>
    </row>
    <row r="125" spans="1:6">
      <c r="A125" s="120"/>
      <c r="B125" s="122"/>
      <c r="C125" s="119"/>
      <c r="D125" s="121"/>
      <c r="E125" s="121"/>
      <c r="F125" s="132"/>
    </row>
    <row r="126" spans="1:6">
      <c r="A126" s="120"/>
      <c r="B126" s="122"/>
      <c r="C126" s="119"/>
      <c r="D126" s="121"/>
      <c r="E126" s="121"/>
      <c r="F126" s="132"/>
    </row>
    <row r="127" spans="1:6">
      <c r="A127" s="120"/>
      <c r="B127" s="122"/>
      <c r="C127" s="119"/>
      <c r="D127" s="121"/>
      <c r="E127" s="121"/>
      <c r="F127" s="132"/>
    </row>
    <row r="128" spans="1:6">
      <c r="A128" s="120"/>
      <c r="B128" s="122"/>
      <c r="C128" s="119"/>
      <c r="D128" s="121"/>
      <c r="E128" s="121"/>
      <c r="F128" s="132"/>
    </row>
    <row r="129" spans="1:6">
      <c r="A129" s="120"/>
      <c r="B129" s="122"/>
      <c r="C129" s="119"/>
      <c r="D129" s="121"/>
      <c r="E129" s="121"/>
      <c r="F129" s="132"/>
    </row>
    <row r="130" spans="1:6">
      <c r="A130" s="120"/>
      <c r="B130" s="122"/>
      <c r="C130" s="119"/>
      <c r="D130" s="121"/>
      <c r="E130" s="121"/>
      <c r="F130" s="132"/>
    </row>
    <row r="131" spans="1:6">
      <c r="A131" s="120"/>
      <c r="B131" s="122"/>
      <c r="C131" s="119"/>
      <c r="D131" s="121"/>
      <c r="E131" s="121"/>
      <c r="F131" s="132"/>
    </row>
    <row r="132" spans="1:6">
      <c r="A132" s="120"/>
      <c r="B132" s="122"/>
      <c r="C132" s="119"/>
      <c r="D132" s="121"/>
      <c r="E132" s="121"/>
      <c r="F132" s="132"/>
    </row>
    <row r="133" spans="1:6">
      <c r="A133" s="120"/>
      <c r="B133" s="122"/>
      <c r="C133" s="119"/>
      <c r="D133" s="121"/>
      <c r="E133" s="121"/>
      <c r="F133" s="132"/>
    </row>
    <row r="134" spans="1:6">
      <c r="A134" s="120"/>
      <c r="B134" s="122"/>
      <c r="C134" s="119"/>
      <c r="D134" s="121"/>
      <c r="E134" s="121"/>
      <c r="F134" s="132"/>
    </row>
    <row r="135" spans="1:6">
      <c r="A135" s="120"/>
      <c r="B135" s="122"/>
      <c r="C135" s="119"/>
      <c r="D135" s="121"/>
      <c r="E135" s="121"/>
      <c r="F135" s="132"/>
    </row>
    <row r="136" spans="1:6">
      <c r="A136" s="120"/>
      <c r="B136" s="122"/>
      <c r="C136" s="119"/>
      <c r="D136" s="121"/>
      <c r="E136" s="121"/>
      <c r="F136" s="132"/>
    </row>
    <row r="137" spans="1:6">
      <c r="A137" s="120"/>
      <c r="B137" s="122"/>
      <c r="C137" s="119"/>
      <c r="D137" s="121"/>
      <c r="E137" s="121"/>
      <c r="F137" s="132"/>
    </row>
    <row r="138" spans="1:6">
      <c r="A138" s="120"/>
      <c r="B138" s="122"/>
      <c r="C138" s="119"/>
      <c r="D138" s="121"/>
      <c r="E138" s="121"/>
      <c r="F138" s="132"/>
    </row>
    <row r="139" spans="1:6">
      <c r="A139" s="120"/>
      <c r="B139" s="122"/>
      <c r="C139" s="119"/>
      <c r="D139" s="121"/>
      <c r="E139" s="121"/>
      <c r="F139" s="132"/>
    </row>
    <row r="140" spans="1:6">
      <c r="A140" s="120"/>
      <c r="B140" s="122"/>
      <c r="C140" s="119"/>
      <c r="D140" s="121"/>
      <c r="E140" s="121"/>
      <c r="F140" s="132"/>
    </row>
    <row r="141" spans="1:6">
      <c r="A141" s="120"/>
      <c r="B141" s="122"/>
      <c r="C141" s="119"/>
      <c r="D141" s="121"/>
      <c r="E141" s="121"/>
      <c r="F141" s="132"/>
    </row>
    <row r="142" spans="1:6">
      <c r="A142" s="120"/>
      <c r="B142" s="122"/>
      <c r="C142" s="119"/>
      <c r="D142" s="121"/>
      <c r="E142" s="121"/>
      <c r="F142" s="132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Doc!$A$6:$A$17</xm:f>
          </x14:formula1>
          <xm:sqref>A2:A4</xm:sqref>
        </x14:dataValidation>
        <x14:dataValidation type="list" allowBlank="1" showInputMessage="1" showErrorMessage="1">
          <x14:formula1>
            <xm:f>Doc!$D$6:$D$8</xm:f>
          </x14:formula1>
          <xm:sqref>B2:B4</xm:sqref>
        </x14:dataValidation>
        <x14:dataValidation type="list" allowBlank="1" showInputMessage="1" showErrorMessage="1">
          <x14:formula1>
            <xm:f>Doc!$F$6:$F$9</xm:f>
          </x14:formula1>
          <xm:sqref>C2:C4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17"/>
  <sheetViews>
    <sheetView workbookViewId="0">
      <selection activeCell="E16" sqref="E16"/>
    </sheetView>
  </sheetViews>
  <sheetFormatPr baseColWidth="10" defaultRowHeight="13.2"/>
  <sheetData>
    <row r="1" spans="1:6">
      <c r="A1" s="116" t="s">
        <v>292</v>
      </c>
      <c r="B1" t="s">
        <v>296</v>
      </c>
    </row>
    <row r="2" spans="1:6">
      <c r="A2" t="s">
        <v>293</v>
      </c>
      <c r="B2" t="s">
        <v>295</v>
      </c>
    </row>
    <row r="3" spans="1:6">
      <c r="A3" t="s">
        <v>294</v>
      </c>
      <c r="B3" t="s">
        <v>297</v>
      </c>
    </row>
    <row r="6" spans="1:6">
      <c r="A6" s="73" t="s">
        <v>45</v>
      </c>
      <c r="D6" s="123" t="s">
        <v>23</v>
      </c>
      <c r="F6" s="123" t="s">
        <v>25</v>
      </c>
    </row>
    <row r="7" spans="1:6">
      <c r="A7" s="73" t="s">
        <v>199</v>
      </c>
      <c r="D7" s="123" t="s">
        <v>24</v>
      </c>
      <c r="F7" s="123" t="s">
        <v>28</v>
      </c>
    </row>
    <row r="8" spans="1:6">
      <c r="A8" s="73" t="s">
        <v>200</v>
      </c>
      <c r="D8" s="123" t="s">
        <v>2</v>
      </c>
      <c r="F8" s="123" t="s">
        <v>26</v>
      </c>
    </row>
    <row r="9" spans="1:6">
      <c r="A9" s="73" t="s">
        <v>201</v>
      </c>
      <c r="F9" s="123" t="s">
        <v>27</v>
      </c>
    </row>
    <row r="10" spans="1:6">
      <c r="A10" s="73" t="s">
        <v>202</v>
      </c>
    </row>
    <row r="11" spans="1:6">
      <c r="A11" s="73" t="s">
        <v>203</v>
      </c>
    </row>
    <row r="12" spans="1:6">
      <c r="A12" s="73" t="s">
        <v>204</v>
      </c>
    </row>
    <row r="13" spans="1:6">
      <c r="A13" s="73" t="s">
        <v>205</v>
      </c>
    </row>
    <row r="14" spans="1:6">
      <c r="A14" s="73" t="s">
        <v>206</v>
      </c>
    </row>
    <row r="15" spans="1:6">
      <c r="A15" s="73" t="s">
        <v>207</v>
      </c>
    </row>
    <row r="16" spans="1:6">
      <c r="A16" s="73" t="s">
        <v>208</v>
      </c>
    </row>
    <row r="17" spans="1:1">
      <c r="A17" s="73" t="s">
        <v>237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indexed="13"/>
    <pageSetUpPr fitToPage="1"/>
  </sheetPr>
  <dimension ref="A1:Q132"/>
  <sheetViews>
    <sheetView showGridLines="0" zoomScale="70" zoomScaleNormal="70" zoomScaleSheetLayoutView="50" workbookViewId="0">
      <pane xSplit="2" ySplit="1" topLeftCell="C2" activePane="bottomRight" state="frozen"/>
      <selection activeCell="A13" sqref="A13"/>
      <selection pane="topRight" activeCell="A13" sqref="A13"/>
      <selection pane="bottomLeft" activeCell="A13" sqref="A13"/>
      <selection pane="bottomRight" activeCell="A13" sqref="A13"/>
    </sheetView>
  </sheetViews>
  <sheetFormatPr baseColWidth="10" defaultColWidth="9.109375" defaultRowHeight="13.2" outlineLevelCol="1"/>
  <cols>
    <col min="1" max="1" width="27.5546875" style="55" bestFit="1" customWidth="1"/>
    <col min="2" max="2" width="19.88671875" style="66" bestFit="1" customWidth="1"/>
    <col min="3" max="3" width="85.33203125" style="57" customWidth="1" outlineLevel="1"/>
    <col min="4" max="5" width="10.88671875" style="58" customWidth="1"/>
    <col min="6" max="6" width="10.88671875" style="55" customWidth="1"/>
    <col min="7" max="7" width="15.109375" style="75" bestFit="1" customWidth="1"/>
    <col min="8" max="8" width="14.88671875" style="55" bestFit="1" customWidth="1"/>
    <col min="9" max="9" width="14.109375" style="67" bestFit="1" customWidth="1"/>
    <col min="10" max="10" width="15.5546875" style="55" bestFit="1" customWidth="1"/>
    <col min="11" max="11" width="17.44140625" style="55" bestFit="1" customWidth="1"/>
    <col min="12" max="12" width="10.88671875" style="55" customWidth="1"/>
    <col min="13" max="13" width="15.33203125" style="75" bestFit="1" customWidth="1"/>
    <col min="14" max="14" width="14.88671875" style="55" bestFit="1" customWidth="1"/>
    <col min="15" max="15" width="14.109375" style="67" bestFit="1" customWidth="1"/>
    <col min="16" max="16" width="15.5546875" style="55" bestFit="1" customWidth="1"/>
    <col min="17" max="17" width="17.44140625" style="55" bestFit="1" customWidth="1"/>
    <col min="18" max="16384" width="9.109375" style="55"/>
  </cols>
  <sheetData>
    <row r="1" spans="1:17" s="54" customFormat="1" ht="46.5" customHeight="1">
      <c r="A1" s="49" t="s">
        <v>22</v>
      </c>
      <c r="B1" s="65" t="s">
        <v>0</v>
      </c>
      <c r="C1" s="50" t="s">
        <v>1</v>
      </c>
      <c r="D1" s="51" t="s">
        <v>103</v>
      </c>
      <c r="E1" s="51" t="s">
        <v>20</v>
      </c>
      <c r="F1" s="53" t="s">
        <v>155</v>
      </c>
      <c r="G1" s="79" t="s">
        <v>156</v>
      </c>
      <c r="H1" s="50" t="s">
        <v>157</v>
      </c>
      <c r="I1" s="81" t="s">
        <v>195</v>
      </c>
      <c r="J1" s="49" t="s">
        <v>158</v>
      </c>
      <c r="K1" s="49" t="s">
        <v>196</v>
      </c>
      <c r="L1" s="53" t="s">
        <v>284</v>
      </c>
      <c r="M1" s="97" t="s">
        <v>285</v>
      </c>
      <c r="N1" s="50" t="s">
        <v>286</v>
      </c>
      <c r="O1" s="87" t="s">
        <v>287</v>
      </c>
      <c r="P1" s="49" t="s">
        <v>288</v>
      </c>
      <c r="Q1" s="49" t="s">
        <v>289</v>
      </c>
    </row>
    <row r="2" spans="1:17" ht="13.5" customHeight="1">
      <c r="A2" s="23" t="s">
        <v>45</v>
      </c>
      <c r="B2" s="39">
        <v>66417035</v>
      </c>
      <c r="C2" s="24" t="s">
        <v>4</v>
      </c>
      <c r="D2" s="25" t="s">
        <v>23</v>
      </c>
      <c r="E2" s="25" t="s">
        <v>25</v>
      </c>
      <c r="F2" s="56">
        <v>49</v>
      </c>
      <c r="G2" s="80">
        <v>63000</v>
      </c>
      <c r="H2" s="76">
        <f t="shared" ref="H2:H33" si="0">G2*F2</f>
        <v>3087000</v>
      </c>
      <c r="I2" s="82">
        <v>4.0874443395666784</v>
      </c>
      <c r="J2" s="76">
        <f t="shared" ref="J2:J33" si="1">+I2*G2</f>
        <v>257508.99339270074</v>
      </c>
      <c r="K2" s="56">
        <f t="shared" ref="K2:K33" si="2">IF(N(G2)=0,"",H2/J2)</f>
        <v>11.987930826525856</v>
      </c>
      <c r="L2" s="56">
        <v>49</v>
      </c>
      <c r="M2" s="98">
        <v>63000</v>
      </c>
      <c r="N2" s="76">
        <f>M2*L2</f>
        <v>3087000</v>
      </c>
      <c r="O2" s="56"/>
      <c r="P2" s="76">
        <f>+O2*M2</f>
        <v>0</v>
      </c>
      <c r="Q2" s="56" t="e">
        <f>IF(N(M2)=0,"",N2/P2)</f>
        <v>#DIV/0!</v>
      </c>
    </row>
    <row r="3" spans="1:17" ht="13.5" customHeight="1">
      <c r="A3" s="23" t="s">
        <v>45</v>
      </c>
      <c r="B3" s="39">
        <v>66417040</v>
      </c>
      <c r="C3" s="24" t="s">
        <v>3</v>
      </c>
      <c r="D3" s="25" t="s">
        <v>23</v>
      </c>
      <c r="E3" s="25" t="s">
        <v>25</v>
      </c>
      <c r="F3" s="56">
        <v>70.7</v>
      </c>
      <c r="G3" s="80">
        <v>200000</v>
      </c>
      <c r="H3" s="76">
        <f t="shared" si="0"/>
        <v>14140000</v>
      </c>
      <c r="I3" s="82">
        <v>4.4470073515249711</v>
      </c>
      <c r="J3" s="76">
        <f t="shared" si="1"/>
        <v>889401.47030499426</v>
      </c>
      <c r="K3" s="56">
        <f t="shared" si="2"/>
        <v>15.898332161685206</v>
      </c>
      <c r="L3" s="56">
        <v>70.7</v>
      </c>
      <c r="M3" s="98">
        <v>200000</v>
      </c>
      <c r="N3" s="76">
        <f t="shared" ref="N3:N66" si="3">M3*L3</f>
        <v>14140000</v>
      </c>
      <c r="O3" s="56"/>
      <c r="P3" s="76">
        <f t="shared" ref="P3:P66" si="4">+O3*M3</f>
        <v>0</v>
      </c>
      <c r="Q3" s="56" t="e">
        <f t="shared" ref="Q3:Q66" si="5">IF(N(M3)=0,"",N3/P3)</f>
        <v>#DIV/0!</v>
      </c>
    </row>
    <row r="4" spans="1:17" ht="13.5" customHeight="1">
      <c r="A4" s="23" t="s">
        <v>45</v>
      </c>
      <c r="B4" s="39">
        <v>66417430</v>
      </c>
      <c r="C4" s="24" t="s">
        <v>44</v>
      </c>
      <c r="D4" s="25" t="s">
        <v>23</v>
      </c>
      <c r="E4" s="25" t="s">
        <v>25</v>
      </c>
      <c r="F4" s="56">
        <v>34.9</v>
      </c>
      <c r="G4" s="80">
        <v>23040</v>
      </c>
      <c r="H4" s="76">
        <f t="shared" si="0"/>
        <v>804096</v>
      </c>
      <c r="I4" s="82">
        <v>4.0138760850291115</v>
      </c>
      <c r="J4" s="76">
        <f t="shared" si="1"/>
        <v>92479.704999070731</v>
      </c>
      <c r="K4" s="56">
        <f t="shared" si="2"/>
        <v>8.6948374241470585</v>
      </c>
      <c r="L4" s="56">
        <v>34.9</v>
      </c>
      <c r="M4" s="98">
        <v>23040</v>
      </c>
      <c r="N4" s="76">
        <f t="shared" si="3"/>
        <v>804096</v>
      </c>
      <c r="O4" s="56"/>
      <c r="P4" s="76">
        <f t="shared" si="4"/>
        <v>0</v>
      </c>
      <c r="Q4" s="56" t="e">
        <f t="shared" si="5"/>
        <v>#DIV/0!</v>
      </c>
    </row>
    <row r="5" spans="1:17" ht="13.5" customHeight="1">
      <c r="A5" s="23" t="s">
        <v>45</v>
      </c>
      <c r="B5" s="39">
        <v>66419902</v>
      </c>
      <c r="C5" s="24" t="s">
        <v>104</v>
      </c>
      <c r="D5" s="25" t="s">
        <v>24</v>
      </c>
      <c r="E5" s="25" t="s">
        <v>28</v>
      </c>
      <c r="F5" s="56">
        <v>70.7</v>
      </c>
      <c r="G5" s="80">
        <v>10000</v>
      </c>
      <c r="H5" s="76">
        <f t="shared" si="0"/>
        <v>707000</v>
      </c>
      <c r="I5" s="82">
        <v>7.19</v>
      </c>
      <c r="J5" s="76">
        <f t="shared" si="1"/>
        <v>71900</v>
      </c>
      <c r="K5" s="56">
        <f t="shared" si="2"/>
        <v>9.8331015299026419</v>
      </c>
      <c r="L5" s="56">
        <v>70.7</v>
      </c>
      <c r="M5" s="98">
        <v>10000</v>
      </c>
      <c r="N5" s="76">
        <f t="shared" si="3"/>
        <v>707000</v>
      </c>
      <c r="O5" s="56"/>
      <c r="P5" s="76">
        <f t="shared" si="4"/>
        <v>0</v>
      </c>
      <c r="Q5" s="56" t="e">
        <f t="shared" si="5"/>
        <v>#DIV/0!</v>
      </c>
    </row>
    <row r="6" spans="1:17" ht="13.5" customHeight="1">
      <c r="A6" s="23" t="s">
        <v>45</v>
      </c>
      <c r="B6" s="39">
        <v>66445240</v>
      </c>
      <c r="C6" s="24" t="s">
        <v>95</v>
      </c>
      <c r="D6" s="25" t="s">
        <v>23</v>
      </c>
      <c r="E6" s="25" t="s">
        <v>26</v>
      </c>
      <c r="F6" s="56">
        <v>36.700000000000003</v>
      </c>
      <c r="G6" s="80">
        <v>3240</v>
      </c>
      <c r="H6" s="76">
        <f t="shared" si="0"/>
        <v>118908.00000000001</v>
      </c>
      <c r="I6" s="82">
        <v>5.1094669517812159</v>
      </c>
      <c r="J6" s="76">
        <f t="shared" si="1"/>
        <v>16554.672923771141</v>
      </c>
      <c r="K6" s="56">
        <f t="shared" si="2"/>
        <v>7.1827453521753348</v>
      </c>
      <c r="L6" s="56">
        <v>36.700000000000003</v>
      </c>
      <c r="M6" s="98">
        <v>3240</v>
      </c>
      <c r="N6" s="76">
        <f t="shared" si="3"/>
        <v>118908.00000000001</v>
      </c>
      <c r="O6" s="56"/>
      <c r="P6" s="76">
        <f t="shared" si="4"/>
        <v>0</v>
      </c>
      <c r="Q6" s="56" t="e">
        <f t="shared" si="5"/>
        <v>#DIV/0!</v>
      </c>
    </row>
    <row r="7" spans="1:17" ht="13.5" customHeight="1">
      <c r="A7" s="23" t="s">
        <v>45</v>
      </c>
      <c r="B7" s="39">
        <v>66455240</v>
      </c>
      <c r="C7" s="24" t="s">
        <v>94</v>
      </c>
      <c r="D7" s="25" t="s">
        <v>23</v>
      </c>
      <c r="E7" s="25" t="s">
        <v>26</v>
      </c>
      <c r="F7" s="56">
        <v>44.5</v>
      </c>
      <c r="G7" s="80">
        <v>7500</v>
      </c>
      <c r="H7" s="76">
        <f t="shared" si="0"/>
        <v>333750</v>
      </c>
      <c r="I7" s="82">
        <v>4.3589936418107351</v>
      </c>
      <c r="J7" s="76">
        <f t="shared" si="1"/>
        <v>32692.452313580514</v>
      </c>
      <c r="K7" s="56">
        <f t="shared" si="2"/>
        <v>10.20877836874169</v>
      </c>
      <c r="L7" s="56">
        <v>44.5</v>
      </c>
      <c r="M7" s="98">
        <v>7500</v>
      </c>
      <c r="N7" s="76">
        <f t="shared" si="3"/>
        <v>333750</v>
      </c>
      <c r="O7" s="56"/>
      <c r="P7" s="76">
        <f t="shared" si="4"/>
        <v>0</v>
      </c>
      <c r="Q7" s="56" t="e">
        <f t="shared" si="5"/>
        <v>#DIV/0!</v>
      </c>
    </row>
    <row r="8" spans="1:17" ht="13.5" customHeight="1">
      <c r="A8" s="23" t="s">
        <v>45</v>
      </c>
      <c r="B8" s="39">
        <v>66465037</v>
      </c>
      <c r="C8" s="24" t="s">
        <v>7</v>
      </c>
      <c r="D8" s="25" t="s">
        <v>23</v>
      </c>
      <c r="E8" s="25" t="s">
        <v>26</v>
      </c>
      <c r="F8" s="56">
        <v>21.3</v>
      </c>
      <c r="G8" s="80">
        <v>9072</v>
      </c>
      <c r="H8" s="76">
        <f t="shared" si="0"/>
        <v>193233.6</v>
      </c>
      <c r="I8" s="82">
        <v>3.6073598116678967</v>
      </c>
      <c r="J8" s="76">
        <f t="shared" si="1"/>
        <v>32725.96821145116</v>
      </c>
      <c r="K8" s="56">
        <f t="shared" si="2"/>
        <v>5.9045953583853183</v>
      </c>
      <c r="L8" s="56">
        <v>21.3</v>
      </c>
      <c r="M8" s="98">
        <v>9072</v>
      </c>
      <c r="N8" s="76">
        <f t="shared" si="3"/>
        <v>193233.6</v>
      </c>
      <c r="O8" s="56"/>
      <c r="P8" s="76">
        <f t="shared" si="4"/>
        <v>0</v>
      </c>
      <c r="Q8" s="56" t="e">
        <f t="shared" si="5"/>
        <v>#DIV/0!</v>
      </c>
    </row>
    <row r="9" spans="1:17" ht="13.5" customHeight="1">
      <c r="A9" s="23" t="s">
        <v>45</v>
      </c>
      <c r="B9" s="39">
        <v>66467440</v>
      </c>
      <c r="C9" s="24" t="s">
        <v>6</v>
      </c>
      <c r="D9" s="25" t="s">
        <v>23</v>
      </c>
      <c r="E9" s="25" t="s">
        <v>26</v>
      </c>
      <c r="F9" s="56">
        <v>23.2</v>
      </c>
      <c r="G9" s="80">
        <v>15120</v>
      </c>
      <c r="H9" s="76">
        <f t="shared" si="0"/>
        <v>350784</v>
      </c>
      <c r="I9" s="82">
        <v>3.5787074356288966</v>
      </c>
      <c r="J9" s="76">
        <f t="shared" si="1"/>
        <v>54110.056426708914</v>
      </c>
      <c r="K9" s="56">
        <f t="shared" si="2"/>
        <v>6.4827875475445227</v>
      </c>
      <c r="L9" s="56">
        <v>23.2</v>
      </c>
      <c r="M9" s="98">
        <v>15120</v>
      </c>
      <c r="N9" s="76">
        <f t="shared" si="3"/>
        <v>350784</v>
      </c>
      <c r="O9" s="56"/>
      <c r="P9" s="76">
        <f t="shared" si="4"/>
        <v>0</v>
      </c>
      <c r="Q9" s="56" t="e">
        <f t="shared" si="5"/>
        <v>#DIV/0!</v>
      </c>
    </row>
    <row r="10" spans="1:17" ht="13.5" customHeight="1">
      <c r="A10" s="23" t="s">
        <v>45</v>
      </c>
      <c r="B10" s="39">
        <v>66615244</v>
      </c>
      <c r="C10" s="24" t="s">
        <v>86</v>
      </c>
      <c r="D10" s="25" t="s">
        <v>23</v>
      </c>
      <c r="E10" s="25" t="s">
        <v>26</v>
      </c>
      <c r="F10" s="56">
        <v>25.4</v>
      </c>
      <c r="G10" s="80">
        <v>3600</v>
      </c>
      <c r="H10" s="76">
        <f t="shared" si="0"/>
        <v>91440</v>
      </c>
      <c r="I10" s="82">
        <v>4.2646798710737848</v>
      </c>
      <c r="J10" s="76">
        <f t="shared" si="1"/>
        <v>15352.847535865625</v>
      </c>
      <c r="K10" s="56">
        <f t="shared" si="2"/>
        <v>5.9558983951601148</v>
      </c>
      <c r="L10" s="56">
        <v>25.4</v>
      </c>
      <c r="M10" s="98">
        <v>3600</v>
      </c>
      <c r="N10" s="76">
        <f t="shared" si="3"/>
        <v>91440</v>
      </c>
      <c r="O10" s="56"/>
      <c r="P10" s="76">
        <f t="shared" si="4"/>
        <v>0</v>
      </c>
      <c r="Q10" s="56" t="e">
        <f t="shared" si="5"/>
        <v>#DIV/0!</v>
      </c>
    </row>
    <row r="11" spans="1:17" ht="13.5" customHeight="1">
      <c r="A11" s="23" t="s">
        <v>45</v>
      </c>
      <c r="B11" s="39">
        <v>66717035</v>
      </c>
      <c r="C11" s="24" t="s">
        <v>105</v>
      </c>
      <c r="D11" s="25" t="s">
        <v>23</v>
      </c>
      <c r="E11" s="25" t="s">
        <v>25</v>
      </c>
      <c r="F11" s="56">
        <v>51.5</v>
      </c>
      <c r="G11" s="80">
        <v>18900</v>
      </c>
      <c r="H11" s="76">
        <f t="shared" si="0"/>
        <v>973350</v>
      </c>
      <c r="I11" s="82">
        <v>4.8150357087216253</v>
      </c>
      <c r="J11" s="76">
        <f t="shared" si="1"/>
        <v>91004.174894838725</v>
      </c>
      <c r="K11" s="56">
        <f t="shared" si="2"/>
        <v>10.695663150891368</v>
      </c>
      <c r="L11" s="56">
        <v>51.5</v>
      </c>
      <c r="M11" s="98">
        <v>18900</v>
      </c>
      <c r="N11" s="76">
        <f t="shared" si="3"/>
        <v>973350</v>
      </c>
      <c r="O11" s="56"/>
      <c r="P11" s="76">
        <f t="shared" si="4"/>
        <v>0</v>
      </c>
      <c r="Q11" s="56" t="e">
        <f t="shared" si="5"/>
        <v>#DIV/0!</v>
      </c>
    </row>
    <row r="12" spans="1:17" ht="13.5" customHeight="1">
      <c r="A12" s="23" t="s">
        <v>45</v>
      </c>
      <c r="B12" s="39">
        <v>66717040</v>
      </c>
      <c r="C12" s="24" t="s">
        <v>106</v>
      </c>
      <c r="D12" s="25" t="s">
        <v>23</v>
      </c>
      <c r="E12" s="25" t="s">
        <v>25</v>
      </c>
      <c r="F12" s="56">
        <v>74.2</v>
      </c>
      <c r="G12" s="80">
        <v>80124</v>
      </c>
      <c r="H12" s="76">
        <f t="shared" si="0"/>
        <v>5945200.7999999998</v>
      </c>
      <c r="I12" s="82">
        <v>5.3592779681773255</v>
      </c>
      <c r="J12" s="76">
        <f t="shared" si="1"/>
        <v>429406.78792224004</v>
      </c>
      <c r="K12" s="56">
        <f t="shared" si="2"/>
        <v>13.845148626473501</v>
      </c>
      <c r="L12" s="56">
        <v>74.2</v>
      </c>
      <c r="M12" s="98">
        <v>80124</v>
      </c>
      <c r="N12" s="76">
        <f t="shared" si="3"/>
        <v>5945200.7999999998</v>
      </c>
      <c r="O12" s="56"/>
      <c r="P12" s="76">
        <f t="shared" si="4"/>
        <v>0</v>
      </c>
      <c r="Q12" s="56" t="e">
        <f t="shared" si="5"/>
        <v>#DIV/0!</v>
      </c>
    </row>
    <row r="13" spans="1:17" ht="13.5" customHeight="1">
      <c r="A13" s="23" t="s">
        <v>45</v>
      </c>
      <c r="B13" s="39">
        <v>66150002</v>
      </c>
      <c r="C13" s="24" t="s">
        <v>137</v>
      </c>
      <c r="D13" s="25" t="s">
        <v>23</v>
      </c>
      <c r="E13" s="25" t="s">
        <v>25</v>
      </c>
      <c r="F13" s="56">
        <v>89.4</v>
      </c>
      <c r="G13" s="80">
        <v>25000</v>
      </c>
      <c r="H13" s="76">
        <f t="shared" si="0"/>
        <v>2235000</v>
      </c>
      <c r="I13" s="82">
        <v>6.1205773268103325</v>
      </c>
      <c r="J13" s="76">
        <f t="shared" si="1"/>
        <v>153014.4331702583</v>
      </c>
      <c r="K13" s="56">
        <f t="shared" si="2"/>
        <v>14.606465244446111</v>
      </c>
      <c r="L13" s="56">
        <v>89.4</v>
      </c>
      <c r="M13" s="98">
        <v>25000</v>
      </c>
      <c r="N13" s="76">
        <f t="shared" si="3"/>
        <v>2235000</v>
      </c>
      <c r="O13" s="56"/>
      <c r="P13" s="76">
        <f t="shared" si="4"/>
        <v>0</v>
      </c>
      <c r="Q13" s="56" t="e">
        <f t="shared" si="5"/>
        <v>#DIV/0!</v>
      </c>
    </row>
    <row r="14" spans="1:17" ht="13.5" customHeight="1">
      <c r="A14" s="23" t="s">
        <v>45</v>
      </c>
      <c r="B14" s="39">
        <v>66150003</v>
      </c>
      <c r="C14" s="24" t="s">
        <v>138</v>
      </c>
      <c r="D14" s="25" t="s">
        <v>2</v>
      </c>
      <c r="E14" s="25" t="s">
        <v>25</v>
      </c>
      <c r="F14" s="56">
        <v>89.4</v>
      </c>
      <c r="G14" s="80">
        <v>27600</v>
      </c>
      <c r="H14" s="76">
        <f t="shared" si="0"/>
        <v>2467440</v>
      </c>
      <c r="I14" s="82">
        <v>11.028127818549903</v>
      </c>
      <c r="J14" s="76">
        <f t="shared" si="1"/>
        <v>304376.32779197732</v>
      </c>
      <c r="K14" s="56">
        <f t="shared" si="2"/>
        <v>8.1065436918154319</v>
      </c>
      <c r="L14" s="56">
        <v>89.4</v>
      </c>
      <c r="M14" s="98">
        <v>27600</v>
      </c>
      <c r="N14" s="76">
        <f t="shared" si="3"/>
        <v>2467440</v>
      </c>
      <c r="O14" s="56"/>
      <c r="P14" s="76">
        <f t="shared" si="4"/>
        <v>0</v>
      </c>
      <c r="Q14" s="56" t="e">
        <f t="shared" si="5"/>
        <v>#DIV/0!</v>
      </c>
    </row>
    <row r="15" spans="1:17" ht="12.75" customHeight="1">
      <c r="A15" s="23" t="s">
        <v>45</v>
      </c>
      <c r="B15" s="77">
        <v>66050007</v>
      </c>
      <c r="C15" s="24" t="s">
        <v>141</v>
      </c>
      <c r="D15" s="25" t="s">
        <v>24</v>
      </c>
      <c r="E15" s="25" t="s">
        <v>27</v>
      </c>
      <c r="F15" s="56">
        <v>49</v>
      </c>
      <c r="G15" s="80">
        <v>21698</v>
      </c>
      <c r="H15" s="76">
        <f t="shared" si="0"/>
        <v>1063202</v>
      </c>
      <c r="I15" s="82">
        <v>8.6999999999999993</v>
      </c>
      <c r="J15" s="76">
        <f t="shared" si="1"/>
        <v>188772.59999999998</v>
      </c>
      <c r="K15" s="56">
        <f t="shared" si="2"/>
        <v>5.6321839080459775</v>
      </c>
      <c r="L15" s="56">
        <v>49</v>
      </c>
      <c r="M15" s="98">
        <v>21698</v>
      </c>
      <c r="N15" s="76">
        <f t="shared" si="3"/>
        <v>1063202</v>
      </c>
      <c r="O15" s="56"/>
      <c r="P15" s="76">
        <f t="shared" si="4"/>
        <v>0</v>
      </c>
      <c r="Q15" s="56" t="e">
        <f t="shared" si="5"/>
        <v>#DIV/0!</v>
      </c>
    </row>
    <row r="16" spans="1:17" ht="13.5" customHeight="1">
      <c r="A16" s="23" t="s">
        <v>45</v>
      </c>
      <c r="B16" s="77">
        <v>66100009</v>
      </c>
      <c r="C16" s="24" t="s">
        <v>142</v>
      </c>
      <c r="D16" s="25" t="s">
        <v>24</v>
      </c>
      <c r="E16" s="25" t="s">
        <v>27</v>
      </c>
      <c r="F16" s="56">
        <v>70.7</v>
      </c>
      <c r="G16" s="80">
        <v>27310</v>
      </c>
      <c r="H16" s="76">
        <f t="shared" si="0"/>
        <v>1930817</v>
      </c>
      <c r="I16" s="82">
        <v>10.3</v>
      </c>
      <c r="J16" s="76">
        <f t="shared" si="1"/>
        <v>281293</v>
      </c>
      <c r="K16" s="56">
        <f t="shared" si="2"/>
        <v>6.8640776699029127</v>
      </c>
      <c r="L16" s="56">
        <v>70.7</v>
      </c>
      <c r="M16" s="98">
        <v>27310</v>
      </c>
      <c r="N16" s="76">
        <f t="shared" si="3"/>
        <v>1930817</v>
      </c>
      <c r="O16" s="56"/>
      <c r="P16" s="76">
        <f t="shared" si="4"/>
        <v>0</v>
      </c>
      <c r="Q16" s="56" t="e">
        <f t="shared" si="5"/>
        <v>#DIV/0!</v>
      </c>
    </row>
    <row r="17" spans="1:17" ht="13.5" customHeight="1">
      <c r="A17" s="23" t="s">
        <v>45</v>
      </c>
      <c r="B17" s="39">
        <v>66100008</v>
      </c>
      <c r="C17" s="24" t="s">
        <v>260</v>
      </c>
      <c r="D17" s="25" t="s">
        <v>2</v>
      </c>
      <c r="E17" s="25" t="s">
        <v>25</v>
      </c>
      <c r="F17" s="56">
        <v>64.34</v>
      </c>
      <c r="G17" s="80">
        <v>40000</v>
      </c>
      <c r="H17" s="76">
        <f t="shared" si="0"/>
        <v>2573600</v>
      </c>
      <c r="I17" s="82">
        <v>5.0350000000000001</v>
      </c>
      <c r="J17" s="76">
        <f t="shared" si="1"/>
        <v>201400</v>
      </c>
      <c r="K17" s="56">
        <f t="shared" si="2"/>
        <v>12.778550148957299</v>
      </c>
      <c r="L17" s="56">
        <v>64.34</v>
      </c>
      <c r="M17" s="98">
        <v>40000</v>
      </c>
      <c r="N17" s="76">
        <f t="shared" si="3"/>
        <v>2573600</v>
      </c>
      <c r="O17" s="56"/>
      <c r="P17" s="76">
        <f t="shared" si="4"/>
        <v>0</v>
      </c>
      <c r="Q17" s="56" t="e">
        <f t="shared" si="5"/>
        <v>#DIV/0!</v>
      </c>
    </row>
    <row r="18" spans="1:17" ht="13.5" customHeight="1">
      <c r="A18" s="23" t="s">
        <v>45</v>
      </c>
      <c r="B18" s="77">
        <v>66100007</v>
      </c>
      <c r="C18" s="24" t="s">
        <v>230</v>
      </c>
      <c r="D18" s="25" t="s">
        <v>24</v>
      </c>
      <c r="E18" s="25" t="s">
        <v>27</v>
      </c>
      <c r="F18" s="56">
        <v>70.7</v>
      </c>
      <c r="G18" s="80">
        <v>26000</v>
      </c>
      <c r="H18" s="76">
        <f t="shared" si="0"/>
        <v>1838200</v>
      </c>
      <c r="I18" s="82">
        <v>9.9600000000000009</v>
      </c>
      <c r="J18" s="76">
        <f t="shared" si="1"/>
        <v>258960.00000000003</v>
      </c>
      <c r="K18" s="56">
        <f t="shared" si="2"/>
        <v>7.0983935742971882</v>
      </c>
      <c r="L18" s="56">
        <v>70.7</v>
      </c>
      <c r="M18" s="98">
        <v>26000</v>
      </c>
      <c r="N18" s="76">
        <f t="shared" si="3"/>
        <v>1838200</v>
      </c>
      <c r="O18" s="56"/>
      <c r="P18" s="76">
        <f t="shared" si="4"/>
        <v>0</v>
      </c>
      <c r="Q18" s="56" t="e">
        <f t="shared" si="5"/>
        <v>#DIV/0!</v>
      </c>
    </row>
    <row r="19" spans="1:17" ht="13.5" customHeight="1">
      <c r="A19" s="23" t="s">
        <v>199</v>
      </c>
      <c r="B19" s="39">
        <v>60409903</v>
      </c>
      <c r="C19" s="24" t="s">
        <v>73</v>
      </c>
      <c r="D19" s="25" t="s">
        <v>24</v>
      </c>
      <c r="E19" s="25" t="s">
        <v>28</v>
      </c>
      <c r="F19" s="56">
        <v>45</v>
      </c>
      <c r="G19" s="80">
        <v>15000</v>
      </c>
      <c r="H19" s="76">
        <f t="shared" si="0"/>
        <v>675000</v>
      </c>
      <c r="I19" s="82">
        <v>8.9263762488012386</v>
      </c>
      <c r="J19" s="76">
        <f t="shared" si="1"/>
        <v>133895.64373201857</v>
      </c>
      <c r="K19" s="56">
        <f t="shared" si="2"/>
        <v>5.0412394398055147</v>
      </c>
      <c r="L19" s="56">
        <v>45</v>
      </c>
      <c r="M19" s="98">
        <v>15000</v>
      </c>
      <c r="N19" s="76">
        <f t="shared" si="3"/>
        <v>675000</v>
      </c>
      <c r="O19" s="56"/>
      <c r="P19" s="76">
        <f t="shared" si="4"/>
        <v>0</v>
      </c>
      <c r="Q19" s="56" t="e">
        <f t="shared" si="5"/>
        <v>#DIV/0!</v>
      </c>
    </row>
    <row r="20" spans="1:17" ht="13.5" customHeight="1">
      <c r="A20" s="23" t="s">
        <v>199</v>
      </c>
      <c r="B20" s="39" t="s">
        <v>33</v>
      </c>
      <c r="C20" s="24" t="s">
        <v>9</v>
      </c>
      <c r="D20" s="25" t="s">
        <v>23</v>
      </c>
      <c r="E20" s="25" t="s">
        <v>25</v>
      </c>
      <c r="F20" s="56">
        <v>84.4</v>
      </c>
      <c r="G20" s="80">
        <v>37800</v>
      </c>
      <c r="H20" s="76">
        <f t="shared" si="0"/>
        <v>3190320</v>
      </c>
      <c r="I20" s="82">
        <v>6.1102925271640762</v>
      </c>
      <c r="J20" s="76">
        <f t="shared" si="1"/>
        <v>230969.05752680209</v>
      </c>
      <c r="K20" s="56">
        <f t="shared" si="2"/>
        <v>13.812759311405983</v>
      </c>
      <c r="L20" s="56">
        <v>84.4</v>
      </c>
      <c r="M20" s="98">
        <v>37800</v>
      </c>
      <c r="N20" s="76">
        <f t="shared" si="3"/>
        <v>3190320</v>
      </c>
      <c r="O20" s="56"/>
      <c r="P20" s="76">
        <f t="shared" si="4"/>
        <v>0</v>
      </c>
      <c r="Q20" s="56" t="e">
        <f t="shared" si="5"/>
        <v>#DIV/0!</v>
      </c>
    </row>
    <row r="21" spans="1:17" ht="13.5" customHeight="1">
      <c r="A21" s="23" t="s">
        <v>199</v>
      </c>
      <c r="B21" s="39" t="s">
        <v>30</v>
      </c>
      <c r="C21" s="72" t="s">
        <v>110</v>
      </c>
      <c r="D21" s="25" t="s">
        <v>23</v>
      </c>
      <c r="E21" s="25" t="s">
        <v>25</v>
      </c>
      <c r="F21" s="56">
        <v>45.2</v>
      </c>
      <c r="G21" s="80">
        <v>15876</v>
      </c>
      <c r="H21" s="76">
        <f t="shared" si="0"/>
        <v>717595.20000000007</v>
      </c>
      <c r="I21" s="82">
        <v>4.9925532778933137</v>
      </c>
      <c r="J21" s="76">
        <f t="shared" si="1"/>
        <v>79261.775839834256</v>
      </c>
      <c r="K21" s="56">
        <f t="shared" si="2"/>
        <v>9.0534837555249581</v>
      </c>
      <c r="L21" s="56">
        <v>45.2</v>
      </c>
      <c r="M21" s="98">
        <v>15876</v>
      </c>
      <c r="N21" s="76">
        <f t="shared" si="3"/>
        <v>717595.20000000007</v>
      </c>
      <c r="O21" s="56"/>
      <c r="P21" s="76">
        <f t="shared" si="4"/>
        <v>0</v>
      </c>
      <c r="Q21" s="56" t="e">
        <f t="shared" si="5"/>
        <v>#DIV/0!</v>
      </c>
    </row>
    <row r="22" spans="1:17" ht="13.5" customHeight="1">
      <c r="A22" s="23" t="s">
        <v>199</v>
      </c>
      <c r="B22" s="39" t="s">
        <v>32</v>
      </c>
      <c r="C22" s="24" t="s">
        <v>8</v>
      </c>
      <c r="D22" s="25" t="s">
        <v>23</v>
      </c>
      <c r="E22" s="25" t="s">
        <v>25</v>
      </c>
      <c r="F22" s="56">
        <v>63.3</v>
      </c>
      <c r="G22" s="80">
        <v>63000</v>
      </c>
      <c r="H22" s="76">
        <f t="shared" si="0"/>
        <v>3987900</v>
      </c>
      <c r="I22" s="82">
        <v>5.0840069905223535</v>
      </c>
      <c r="J22" s="76">
        <f t="shared" si="1"/>
        <v>320292.44040290825</v>
      </c>
      <c r="K22" s="56">
        <f t="shared" si="2"/>
        <v>12.450809001247318</v>
      </c>
      <c r="L22" s="56">
        <v>63.3</v>
      </c>
      <c r="M22" s="98">
        <v>63000</v>
      </c>
      <c r="N22" s="76">
        <f t="shared" si="3"/>
        <v>3987900</v>
      </c>
      <c r="O22" s="56"/>
      <c r="P22" s="76">
        <f t="shared" si="4"/>
        <v>0</v>
      </c>
      <c r="Q22" s="56" t="e">
        <f t="shared" si="5"/>
        <v>#DIV/0!</v>
      </c>
    </row>
    <row r="23" spans="1:17" ht="13.5" customHeight="1">
      <c r="A23" s="23" t="s">
        <v>199</v>
      </c>
      <c r="B23" s="39" t="s">
        <v>36</v>
      </c>
      <c r="C23" s="24" t="s">
        <v>12</v>
      </c>
      <c r="D23" s="25" t="s">
        <v>23</v>
      </c>
      <c r="E23" s="25" t="s">
        <v>26</v>
      </c>
      <c r="F23" s="56">
        <v>22.5</v>
      </c>
      <c r="G23" s="80">
        <v>3600</v>
      </c>
      <c r="H23" s="76">
        <f t="shared" si="0"/>
        <v>81000</v>
      </c>
      <c r="I23" s="82">
        <v>3.7476574127510434</v>
      </c>
      <c r="J23" s="76">
        <f t="shared" si="1"/>
        <v>13491.566685903756</v>
      </c>
      <c r="K23" s="56">
        <f t="shared" si="2"/>
        <v>6.0037504824869847</v>
      </c>
      <c r="L23" s="56">
        <v>22.5</v>
      </c>
      <c r="M23" s="98">
        <v>3600</v>
      </c>
      <c r="N23" s="76">
        <f t="shared" si="3"/>
        <v>81000</v>
      </c>
      <c r="O23" s="56"/>
      <c r="P23" s="76">
        <f t="shared" si="4"/>
        <v>0</v>
      </c>
      <c r="Q23" s="56" t="e">
        <f t="shared" si="5"/>
        <v>#DIV/0!</v>
      </c>
    </row>
    <row r="24" spans="1:17" ht="13.5" customHeight="1">
      <c r="A24" s="23" t="s">
        <v>199</v>
      </c>
      <c r="B24" s="39" t="s">
        <v>85</v>
      </c>
      <c r="C24" s="24" t="s">
        <v>108</v>
      </c>
      <c r="D24" s="25" t="s">
        <v>23</v>
      </c>
      <c r="E24" s="25" t="s">
        <v>25</v>
      </c>
      <c r="F24" s="56">
        <v>63.3</v>
      </c>
      <c r="G24" s="80">
        <v>10500</v>
      </c>
      <c r="H24" s="76">
        <f t="shared" si="0"/>
        <v>664650</v>
      </c>
      <c r="I24" s="82">
        <v>5.1258199588195437</v>
      </c>
      <c r="J24" s="76">
        <f t="shared" si="1"/>
        <v>53821.109567605206</v>
      </c>
      <c r="K24" s="56">
        <f t="shared" si="2"/>
        <v>12.349243732426713</v>
      </c>
      <c r="L24" s="56">
        <v>63.3</v>
      </c>
      <c r="M24" s="98">
        <v>10500</v>
      </c>
      <c r="N24" s="76">
        <f t="shared" si="3"/>
        <v>664650</v>
      </c>
      <c r="O24" s="56"/>
      <c r="P24" s="76">
        <f t="shared" si="4"/>
        <v>0</v>
      </c>
      <c r="Q24" s="56" t="e">
        <f t="shared" si="5"/>
        <v>#DIV/0!</v>
      </c>
    </row>
    <row r="25" spans="1:17">
      <c r="A25" s="23" t="s">
        <v>199</v>
      </c>
      <c r="B25" s="39" t="s">
        <v>34</v>
      </c>
      <c r="C25" s="24" t="s">
        <v>10</v>
      </c>
      <c r="D25" s="25" t="s">
        <v>23</v>
      </c>
      <c r="E25" s="25" t="s">
        <v>25</v>
      </c>
      <c r="F25" s="56">
        <v>63.3</v>
      </c>
      <c r="G25" s="80">
        <v>42000</v>
      </c>
      <c r="H25" s="76">
        <f t="shared" si="0"/>
        <v>2658600</v>
      </c>
      <c r="I25" s="82">
        <v>5.5819998258460819</v>
      </c>
      <c r="J25" s="76">
        <f t="shared" si="1"/>
        <v>234443.99268553543</v>
      </c>
      <c r="K25" s="56">
        <f t="shared" si="2"/>
        <v>11.340021851470663</v>
      </c>
      <c r="L25" s="56">
        <v>63.3</v>
      </c>
      <c r="M25" s="98">
        <v>42000</v>
      </c>
      <c r="N25" s="76">
        <f t="shared" si="3"/>
        <v>2658600</v>
      </c>
      <c r="O25" s="56"/>
      <c r="P25" s="76">
        <f t="shared" si="4"/>
        <v>0</v>
      </c>
      <c r="Q25" s="56" t="e">
        <f t="shared" si="5"/>
        <v>#DIV/0!</v>
      </c>
    </row>
    <row r="26" spans="1:17">
      <c r="A26" s="23" t="s">
        <v>199</v>
      </c>
      <c r="B26" s="39" t="s">
        <v>35</v>
      </c>
      <c r="C26" s="24" t="s">
        <v>11</v>
      </c>
      <c r="D26" s="25" t="s">
        <v>23</v>
      </c>
      <c r="E26" s="25" t="s">
        <v>25</v>
      </c>
      <c r="F26" s="56">
        <v>84.4</v>
      </c>
      <c r="G26" s="80">
        <v>53280</v>
      </c>
      <c r="H26" s="76">
        <f t="shared" si="0"/>
        <v>4496832</v>
      </c>
      <c r="I26" s="82">
        <v>7.1730521501373925</v>
      </c>
      <c r="J26" s="76">
        <f t="shared" si="1"/>
        <v>382180.21855932026</v>
      </c>
      <c r="K26" s="56">
        <f t="shared" si="2"/>
        <v>11.766260475101022</v>
      </c>
      <c r="L26" s="56">
        <v>84.4</v>
      </c>
      <c r="M26" s="98">
        <v>53280</v>
      </c>
      <c r="N26" s="76">
        <f t="shared" si="3"/>
        <v>4496832</v>
      </c>
      <c r="O26" s="56"/>
      <c r="P26" s="76">
        <f t="shared" si="4"/>
        <v>0</v>
      </c>
      <c r="Q26" s="56" t="e">
        <f t="shared" si="5"/>
        <v>#DIV/0!</v>
      </c>
    </row>
    <row r="27" spans="1:17" ht="13.5" customHeight="1">
      <c r="A27" s="23" t="s">
        <v>199</v>
      </c>
      <c r="B27" s="39" t="s">
        <v>250</v>
      </c>
      <c r="C27" s="24" t="s">
        <v>251</v>
      </c>
      <c r="D27" s="25" t="s">
        <v>24</v>
      </c>
      <c r="E27" s="25" t="s">
        <v>28</v>
      </c>
      <c r="F27" s="56">
        <v>45</v>
      </c>
      <c r="G27" s="80">
        <v>18000</v>
      </c>
      <c r="H27" s="76">
        <f t="shared" si="0"/>
        <v>810000</v>
      </c>
      <c r="I27" s="82">
        <v>9.44</v>
      </c>
      <c r="J27" s="76">
        <f t="shared" si="1"/>
        <v>169920</v>
      </c>
      <c r="K27" s="56">
        <f t="shared" si="2"/>
        <v>4.7669491525423728</v>
      </c>
      <c r="L27" s="56">
        <v>45</v>
      </c>
      <c r="M27" s="98">
        <v>18000</v>
      </c>
      <c r="N27" s="76">
        <f t="shared" si="3"/>
        <v>810000</v>
      </c>
      <c r="O27" s="56"/>
      <c r="P27" s="76">
        <f t="shared" si="4"/>
        <v>0</v>
      </c>
      <c r="Q27" s="56" t="e">
        <f t="shared" si="5"/>
        <v>#DIV/0!</v>
      </c>
    </row>
    <row r="28" spans="1:17" ht="13.5" customHeight="1">
      <c r="A28" s="23" t="s">
        <v>199</v>
      </c>
      <c r="B28" s="39" t="s">
        <v>135</v>
      </c>
      <c r="C28" s="24" t="s">
        <v>126</v>
      </c>
      <c r="D28" s="25" t="s">
        <v>23</v>
      </c>
      <c r="E28" s="25" t="s">
        <v>25</v>
      </c>
      <c r="F28" s="56">
        <v>63.3</v>
      </c>
      <c r="G28" s="80">
        <v>10500</v>
      </c>
      <c r="H28" s="76">
        <f t="shared" si="0"/>
        <v>664650</v>
      </c>
      <c r="I28" s="82">
        <v>5.0023480344119644</v>
      </c>
      <c r="J28" s="76">
        <f t="shared" si="1"/>
        <v>52524.654361325629</v>
      </c>
      <c r="K28" s="56">
        <f t="shared" si="2"/>
        <v>12.654057567476118</v>
      </c>
      <c r="L28" s="56">
        <v>63.3</v>
      </c>
      <c r="M28" s="98">
        <v>10500</v>
      </c>
      <c r="N28" s="76">
        <f t="shared" si="3"/>
        <v>664650</v>
      </c>
      <c r="O28" s="56"/>
      <c r="P28" s="76">
        <f t="shared" si="4"/>
        <v>0</v>
      </c>
      <c r="Q28" s="56" t="e">
        <f t="shared" si="5"/>
        <v>#DIV/0!</v>
      </c>
    </row>
    <row r="29" spans="1:17" ht="13.5" customHeight="1">
      <c r="A29" s="23" t="s">
        <v>199</v>
      </c>
      <c r="B29" s="39" t="s">
        <v>136</v>
      </c>
      <c r="C29" s="24" t="s">
        <v>127</v>
      </c>
      <c r="D29" s="25" t="s">
        <v>23</v>
      </c>
      <c r="E29" s="25" t="s">
        <v>25</v>
      </c>
      <c r="F29" s="56">
        <v>84.4</v>
      </c>
      <c r="G29" s="80">
        <v>6700</v>
      </c>
      <c r="H29" s="76">
        <f t="shared" si="0"/>
        <v>565480</v>
      </c>
      <c r="I29" s="82">
        <v>6.0486477197714983</v>
      </c>
      <c r="J29" s="76">
        <f t="shared" si="1"/>
        <v>40525.93972246904</v>
      </c>
      <c r="K29" s="56">
        <f t="shared" si="2"/>
        <v>13.95353208025618</v>
      </c>
      <c r="L29" s="56">
        <v>84.4</v>
      </c>
      <c r="M29" s="98">
        <v>6700</v>
      </c>
      <c r="N29" s="76">
        <f t="shared" si="3"/>
        <v>565480</v>
      </c>
      <c r="O29" s="56"/>
      <c r="P29" s="76">
        <f t="shared" si="4"/>
        <v>0</v>
      </c>
      <c r="Q29" s="56" t="e">
        <f t="shared" si="5"/>
        <v>#DIV/0!</v>
      </c>
    </row>
    <row r="30" spans="1:17" ht="13.5" customHeight="1">
      <c r="A30" s="23" t="s">
        <v>199</v>
      </c>
      <c r="B30" s="78" t="s">
        <v>168</v>
      </c>
      <c r="C30" s="24" t="s">
        <v>179</v>
      </c>
      <c r="D30" s="25" t="s">
        <v>23</v>
      </c>
      <c r="E30" s="25" t="s">
        <v>25</v>
      </c>
      <c r="F30" s="56">
        <v>51</v>
      </c>
      <c r="G30" s="80">
        <v>36971</v>
      </c>
      <c r="H30" s="76">
        <f t="shared" si="0"/>
        <v>1885521</v>
      </c>
      <c r="I30" s="82">
        <v>4.9001598475491246</v>
      </c>
      <c r="J30" s="76">
        <f t="shared" si="1"/>
        <v>181163.8097237387</v>
      </c>
      <c r="K30" s="56">
        <f t="shared" si="2"/>
        <v>10.407823741812887</v>
      </c>
      <c r="L30" s="56">
        <v>51</v>
      </c>
      <c r="M30" s="98">
        <v>36971</v>
      </c>
      <c r="N30" s="76">
        <f t="shared" si="3"/>
        <v>1885521</v>
      </c>
      <c r="O30" s="56"/>
      <c r="P30" s="76">
        <f t="shared" si="4"/>
        <v>0</v>
      </c>
      <c r="Q30" s="56" t="e">
        <f t="shared" si="5"/>
        <v>#DIV/0!</v>
      </c>
    </row>
    <row r="31" spans="1:17" ht="13.5" customHeight="1">
      <c r="A31" s="23" t="s">
        <v>199</v>
      </c>
      <c r="B31" s="78" t="s">
        <v>169</v>
      </c>
      <c r="C31" s="24" t="s">
        <v>180</v>
      </c>
      <c r="D31" s="25" t="s">
        <v>2</v>
      </c>
      <c r="E31" s="25" t="s">
        <v>25</v>
      </c>
      <c r="F31" s="56">
        <v>63.3</v>
      </c>
      <c r="G31" s="80">
        <v>32350</v>
      </c>
      <c r="H31" s="76">
        <f t="shared" si="0"/>
        <v>2047755</v>
      </c>
      <c r="I31" s="82">
        <v>5.09</v>
      </c>
      <c r="J31" s="76">
        <f t="shared" si="1"/>
        <v>164661.5</v>
      </c>
      <c r="K31" s="56">
        <f t="shared" si="2"/>
        <v>12.436149312377211</v>
      </c>
      <c r="L31" s="56">
        <v>63.3</v>
      </c>
      <c r="M31" s="98">
        <v>32350</v>
      </c>
      <c r="N31" s="76">
        <f t="shared" si="3"/>
        <v>2047755</v>
      </c>
      <c r="O31" s="56"/>
      <c r="P31" s="76">
        <f t="shared" si="4"/>
        <v>0</v>
      </c>
      <c r="Q31" s="56" t="e">
        <f t="shared" si="5"/>
        <v>#DIV/0!</v>
      </c>
    </row>
    <row r="32" spans="1:17" ht="13.5" customHeight="1">
      <c r="A32" s="23" t="s">
        <v>199</v>
      </c>
      <c r="B32" s="78" t="s">
        <v>170</v>
      </c>
      <c r="C32" s="24" t="s">
        <v>181</v>
      </c>
      <c r="D32" s="25" t="s">
        <v>23</v>
      </c>
      <c r="E32" s="25" t="s">
        <v>25</v>
      </c>
      <c r="F32" s="56">
        <v>95.4</v>
      </c>
      <c r="G32" s="80">
        <v>44960</v>
      </c>
      <c r="H32" s="76">
        <f t="shared" si="0"/>
        <v>4289184</v>
      </c>
      <c r="I32" s="82">
        <v>7.6762320551948662</v>
      </c>
      <c r="J32" s="76">
        <f t="shared" si="1"/>
        <v>345123.39320156118</v>
      </c>
      <c r="K32" s="56">
        <f t="shared" si="2"/>
        <v>12.427972384633467</v>
      </c>
      <c r="L32" s="56">
        <v>95.4</v>
      </c>
      <c r="M32" s="98">
        <v>44960</v>
      </c>
      <c r="N32" s="76">
        <f t="shared" si="3"/>
        <v>4289184</v>
      </c>
      <c r="O32" s="56"/>
      <c r="P32" s="76">
        <f t="shared" si="4"/>
        <v>0</v>
      </c>
      <c r="Q32" s="56" t="e">
        <f t="shared" si="5"/>
        <v>#DIV/0!</v>
      </c>
    </row>
    <row r="33" spans="1:17" ht="13.5" customHeight="1">
      <c r="A33" s="23" t="s">
        <v>199</v>
      </c>
      <c r="B33" s="78" t="s">
        <v>174</v>
      </c>
      <c r="C33" s="24" t="s">
        <v>189</v>
      </c>
      <c r="D33" s="25" t="s">
        <v>23</v>
      </c>
      <c r="E33" s="25" t="s">
        <v>25</v>
      </c>
      <c r="F33" s="56">
        <v>71.5</v>
      </c>
      <c r="G33" s="80">
        <v>67870</v>
      </c>
      <c r="H33" s="76">
        <f t="shared" si="0"/>
        <v>4852705</v>
      </c>
      <c r="I33" s="82">
        <v>5.7197097471740772</v>
      </c>
      <c r="J33" s="76">
        <f t="shared" si="1"/>
        <v>388196.70054070459</v>
      </c>
      <c r="K33" s="56">
        <f t="shared" si="2"/>
        <v>12.500634325950864</v>
      </c>
      <c r="L33" s="56">
        <v>71.5</v>
      </c>
      <c r="M33" s="98">
        <v>67870</v>
      </c>
      <c r="N33" s="76">
        <f t="shared" si="3"/>
        <v>4852705</v>
      </c>
      <c r="O33" s="56"/>
      <c r="P33" s="76">
        <f t="shared" si="4"/>
        <v>0</v>
      </c>
      <c r="Q33" s="56" t="e">
        <f t="shared" si="5"/>
        <v>#DIV/0!</v>
      </c>
    </row>
    <row r="34" spans="1:17" ht="13.5" customHeight="1">
      <c r="A34" s="23" t="s">
        <v>200</v>
      </c>
      <c r="B34" s="39" t="s">
        <v>29</v>
      </c>
      <c r="C34" s="24" t="s">
        <v>16</v>
      </c>
      <c r="D34" s="25" t="s">
        <v>23</v>
      </c>
      <c r="E34" s="25" t="s">
        <v>25</v>
      </c>
      <c r="F34" s="56">
        <v>101.2</v>
      </c>
      <c r="G34" s="80">
        <v>25200</v>
      </c>
      <c r="H34" s="76">
        <f t="shared" ref="H34:H65" si="6">G34*F34</f>
        <v>2550240</v>
      </c>
      <c r="I34" s="82">
        <v>8.5448391033565461</v>
      </c>
      <c r="J34" s="76">
        <f t="shared" ref="J34:J65" si="7">+I34*G34</f>
        <v>215329.94540458496</v>
      </c>
      <c r="K34" s="56">
        <f t="shared" ref="K34:K65" si="8">IF(N(G34)=0,"",H34/J34)</f>
        <v>11.843406151468324</v>
      </c>
      <c r="L34" s="56">
        <v>101.2</v>
      </c>
      <c r="M34" s="98">
        <v>25200</v>
      </c>
      <c r="N34" s="76">
        <f t="shared" si="3"/>
        <v>2550240</v>
      </c>
      <c r="O34" s="56"/>
      <c r="P34" s="76">
        <f t="shared" si="4"/>
        <v>0</v>
      </c>
      <c r="Q34" s="56" t="e">
        <f t="shared" si="5"/>
        <v>#DIV/0!</v>
      </c>
    </row>
    <row r="35" spans="1:17" ht="13.5" customHeight="1">
      <c r="A35" s="23" t="s">
        <v>201</v>
      </c>
      <c r="B35" s="39">
        <v>69105244</v>
      </c>
      <c r="C35" s="24" t="s">
        <v>19</v>
      </c>
      <c r="D35" s="25" t="s">
        <v>23</v>
      </c>
      <c r="E35" s="25" t="s">
        <v>26</v>
      </c>
      <c r="F35" s="56">
        <v>64.599999999999994</v>
      </c>
      <c r="G35" s="80">
        <v>2592</v>
      </c>
      <c r="H35" s="76">
        <f t="shared" si="6"/>
        <v>167443.19999999998</v>
      </c>
      <c r="I35" s="82">
        <v>11.185741873588066</v>
      </c>
      <c r="J35" s="76">
        <f t="shared" si="7"/>
        <v>28993.442936340267</v>
      </c>
      <c r="K35" s="56">
        <f t="shared" si="8"/>
        <v>5.7752092556806121</v>
      </c>
      <c r="L35" s="56">
        <v>64.599999999999994</v>
      </c>
      <c r="M35" s="98">
        <v>2592</v>
      </c>
      <c r="N35" s="76">
        <f t="shared" si="3"/>
        <v>167443.19999999998</v>
      </c>
      <c r="O35" s="56"/>
      <c r="P35" s="76">
        <f t="shared" si="4"/>
        <v>0</v>
      </c>
      <c r="Q35" s="56" t="e">
        <f t="shared" si="5"/>
        <v>#DIV/0!</v>
      </c>
    </row>
    <row r="36" spans="1:17" ht="13.5" customHeight="1">
      <c r="A36" s="23" t="s">
        <v>201</v>
      </c>
      <c r="B36" s="39">
        <v>69317335</v>
      </c>
      <c r="C36" s="24" t="s">
        <v>17</v>
      </c>
      <c r="D36" s="25" t="s">
        <v>23</v>
      </c>
      <c r="E36" s="25" t="s">
        <v>25</v>
      </c>
      <c r="F36" s="56">
        <v>130.80000000000001</v>
      </c>
      <c r="G36" s="80">
        <v>15000</v>
      </c>
      <c r="H36" s="76">
        <f t="shared" si="6"/>
        <v>1962000.0000000002</v>
      </c>
      <c r="I36" s="82">
        <v>6.8190295550426292</v>
      </c>
      <c r="J36" s="76">
        <f t="shared" si="7"/>
        <v>102285.44332563944</v>
      </c>
      <c r="K36" s="56">
        <f t="shared" si="8"/>
        <v>19.181615058886823</v>
      </c>
      <c r="L36" s="56">
        <v>130.80000000000001</v>
      </c>
      <c r="M36" s="98">
        <v>15000</v>
      </c>
      <c r="N36" s="76">
        <f t="shared" si="3"/>
        <v>1962000.0000000002</v>
      </c>
      <c r="O36" s="56"/>
      <c r="P36" s="76">
        <f t="shared" si="4"/>
        <v>0</v>
      </c>
      <c r="Q36" s="56" t="e">
        <f t="shared" si="5"/>
        <v>#DIV/0!</v>
      </c>
    </row>
    <row r="37" spans="1:17" ht="13.5" customHeight="1">
      <c r="A37" s="23" t="s">
        <v>201</v>
      </c>
      <c r="B37" s="39">
        <v>69817435</v>
      </c>
      <c r="C37" s="24" t="s">
        <v>18</v>
      </c>
      <c r="D37" s="25" t="s">
        <v>23</v>
      </c>
      <c r="E37" s="25" t="s">
        <v>25</v>
      </c>
      <c r="F37" s="56">
        <v>59.9</v>
      </c>
      <c r="G37" s="80">
        <v>15600</v>
      </c>
      <c r="H37" s="76">
        <f t="shared" si="6"/>
        <v>934440</v>
      </c>
      <c r="I37" s="82">
        <v>5.631109650916013</v>
      </c>
      <c r="J37" s="76">
        <f t="shared" si="7"/>
        <v>87845.310554289797</v>
      </c>
      <c r="K37" s="56">
        <f t="shared" si="8"/>
        <v>10.637335039330315</v>
      </c>
      <c r="L37" s="56">
        <v>59.9</v>
      </c>
      <c r="M37" s="98">
        <v>15600</v>
      </c>
      <c r="N37" s="76">
        <f t="shared" si="3"/>
        <v>934440</v>
      </c>
      <c r="O37" s="56"/>
      <c r="P37" s="76">
        <f t="shared" si="4"/>
        <v>0</v>
      </c>
      <c r="Q37" s="56" t="e">
        <f t="shared" si="5"/>
        <v>#DIV/0!</v>
      </c>
    </row>
    <row r="38" spans="1:17" ht="13.5" customHeight="1">
      <c r="A38" s="23" t="s">
        <v>201</v>
      </c>
      <c r="B38" s="39">
        <v>69817440</v>
      </c>
      <c r="C38" s="24" t="s">
        <v>8</v>
      </c>
      <c r="D38" s="25" t="s">
        <v>23</v>
      </c>
      <c r="E38" s="25" t="s">
        <v>25</v>
      </c>
      <c r="F38" s="56">
        <v>87.3</v>
      </c>
      <c r="G38" s="80">
        <v>45360</v>
      </c>
      <c r="H38" s="76">
        <f t="shared" si="6"/>
        <v>3959928</v>
      </c>
      <c r="I38" s="82">
        <v>6.3596241762411436</v>
      </c>
      <c r="J38" s="76">
        <f t="shared" si="7"/>
        <v>288472.55263429828</v>
      </c>
      <c r="K38" s="56">
        <f t="shared" si="8"/>
        <v>13.727226260655968</v>
      </c>
      <c r="L38" s="56">
        <v>87.3</v>
      </c>
      <c r="M38" s="98">
        <v>45360</v>
      </c>
      <c r="N38" s="76">
        <f t="shared" si="3"/>
        <v>3959928</v>
      </c>
      <c r="O38" s="56"/>
      <c r="P38" s="76">
        <f t="shared" si="4"/>
        <v>0</v>
      </c>
      <c r="Q38" s="56" t="e">
        <f t="shared" si="5"/>
        <v>#DIV/0!</v>
      </c>
    </row>
    <row r="39" spans="1:17" ht="13.5" customHeight="1">
      <c r="A39" s="23" t="s">
        <v>201</v>
      </c>
      <c r="B39" s="39" t="s">
        <v>146</v>
      </c>
      <c r="C39" s="24" t="s">
        <v>147</v>
      </c>
      <c r="D39" s="25" t="s">
        <v>23</v>
      </c>
      <c r="E39" s="25" t="s">
        <v>25</v>
      </c>
      <c r="F39" s="56">
        <v>74.099999999999994</v>
      </c>
      <c r="G39" s="80">
        <v>60000</v>
      </c>
      <c r="H39" s="76">
        <f t="shared" si="6"/>
        <v>4446000</v>
      </c>
      <c r="I39" s="82">
        <v>5.3278648187170745</v>
      </c>
      <c r="J39" s="76">
        <f t="shared" si="7"/>
        <v>319671.88912302448</v>
      </c>
      <c r="K39" s="56">
        <f t="shared" si="8"/>
        <v>13.908010529787228</v>
      </c>
      <c r="L39" s="56">
        <v>74.099999999999994</v>
      </c>
      <c r="M39" s="98">
        <v>60000</v>
      </c>
      <c r="N39" s="76">
        <f t="shared" si="3"/>
        <v>4446000</v>
      </c>
      <c r="O39" s="56"/>
      <c r="P39" s="76">
        <f t="shared" si="4"/>
        <v>0</v>
      </c>
      <c r="Q39" s="56" t="e">
        <f t="shared" si="5"/>
        <v>#DIV/0!</v>
      </c>
    </row>
    <row r="40" spans="1:17" ht="13.5" customHeight="1">
      <c r="A40" s="23" t="s">
        <v>201</v>
      </c>
      <c r="B40" s="39" t="s">
        <v>148</v>
      </c>
      <c r="C40" s="73" t="s">
        <v>149</v>
      </c>
      <c r="D40" s="25" t="s">
        <v>23</v>
      </c>
      <c r="E40" s="25" t="s">
        <v>25</v>
      </c>
      <c r="F40" s="56">
        <v>104.2</v>
      </c>
      <c r="G40" s="80">
        <v>80742</v>
      </c>
      <c r="H40" s="76">
        <f t="shared" si="6"/>
        <v>8413316.4000000004</v>
      </c>
      <c r="I40" s="82">
        <v>6.2471841793271894</v>
      </c>
      <c r="J40" s="76">
        <f t="shared" si="7"/>
        <v>504410.14500723593</v>
      </c>
      <c r="K40" s="56">
        <f t="shared" si="8"/>
        <v>16.679514643543317</v>
      </c>
      <c r="L40" s="56">
        <v>104.2</v>
      </c>
      <c r="M40" s="98">
        <v>80742</v>
      </c>
      <c r="N40" s="76">
        <f t="shared" si="3"/>
        <v>8413316.4000000004</v>
      </c>
      <c r="O40" s="56"/>
      <c r="P40" s="76">
        <f t="shared" si="4"/>
        <v>0</v>
      </c>
      <c r="Q40" s="56" t="e">
        <f t="shared" si="5"/>
        <v>#DIV/0!</v>
      </c>
    </row>
    <row r="41" spans="1:17" ht="13.5" customHeight="1">
      <c r="A41" s="23" t="s">
        <v>201</v>
      </c>
      <c r="B41" s="78" t="s">
        <v>171</v>
      </c>
      <c r="C41" s="24" t="s">
        <v>183</v>
      </c>
      <c r="D41" s="25" t="s">
        <v>23</v>
      </c>
      <c r="E41" s="25" t="s">
        <v>25</v>
      </c>
      <c r="F41" s="56">
        <v>155</v>
      </c>
      <c r="G41" s="80">
        <v>15000</v>
      </c>
      <c r="H41" s="76">
        <f t="shared" si="6"/>
        <v>2325000</v>
      </c>
      <c r="I41" s="82">
        <v>10.410106519568346</v>
      </c>
      <c r="J41" s="76">
        <f t="shared" si="7"/>
        <v>156151.5977935252</v>
      </c>
      <c r="K41" s="56">
        <f t="shared" si="8"/>
        <v>14.889376944283857</v>
      </c>
      <c r="L41" s="56">
        <v>155</v>
      </c>
      <c r="M41" s="98">
        <v>15000</v>
      </c>
      <c r="N41" s="76">
        <f t="shared" si="3"/>
        <v>2325000</v>
      </c>
      <c r="O41" s="56"/>
      <c r="P41" s="76">
        <f t="shared" si="4"/>
        <v>0</v>
      </c>
      <c r="Q41" s="56" t="e">
        <f t="shared" si="5"/>
        <v>#DIV/0!</v>
      </c>
    </row>
    <row r="42" spans="1:17" ht="13.5" customHeight="1">
      <c r="A42" s="23" t="s">
        <v>202</v>
      </c>
      <c r="B42" s="39">
        <v>65417035</v>
      </c>
      <c r="C42" s="24" t="s">
        <v>13</v>
      </c>
      <c r="D42" s="25" t="s">
        <v>23</v>
      </c>
      <c r="E42" s="25" t="s">
        <v>25</v>
      </c>
      <c r="F42" s="56">
        <v>49</v>
      </c>
      <c r="G42" s="80">
        <v>20160</v>
      </c>
      <c r="H42" s="76">
        <f t="shared" si="6"/>
        <v>987840</v>
      </c>
      <c r="I42" s="82">
        <v>5.2121790595241926</v>
      </c>
      <c r="J42" s="76">
        <f t="shared" si="7"/>
        <v>105077.52984000772</v>
      </c>
      <c r="K42" s="56">
        <f t="shared" si="8"/>
        <v>9.4010584518316787</v>
      </c>
      <c r="L42" s="56">
        <v>49</v>
      </c>
      <c r="M42" s="98">
        <v>20160</v>
      </c>
      <c r="N42" s="76">
        <f t="shared" si="3"/>
        <v>987840</v>
      </c>
      <c r="O42" s="56"/>
      <c r="P42" s="76">
        <f t="shared" si="4"/>
        <v>0</v>
      </c>
      <c r="Q42" s="56" t="e">
        <f t="shared" si="5"/>
        <v>#DIV/0!</v>
      </c>
    </row>
    <row r="43" spans="1:17" ht="13.5" customHeight="1">
      <c r="A43" s="23" t="s">
        <v>202</v>
      </c>
      <c r="B43" s="39">
        <v>65417040</v>
      </c>
      <c r="C43" s="24" t="s">
        <v>14</v>
      </c>
      <c r="D43" s="25" t="s">
        <v>23</v>
      </c>
      <c r="E43" s="25" t="s">
        <v>25</v>
      </c>
      <c r="F43" s="56">
        <v>70.7</v>
      </c>
      <c r="G43" s="80">
        <v>103640</v>
      </c>
      <c r="H43" s="76">
        <f t="shared" si="6"/>
        <v>7327348</v>
      </c>
      <c r="I43" s="82">
        <v>5.6453131362041713</v>
      </c>
      <c r="J43" s="76">
        <f t="shared" si="7"/>
        <v>585080.25343620032</v>
      </c>
      <c r="K43" s="56">
        <f t="shared" si="8"/>
        <v>12.52366313333288</v>
      </c>
      <c r="L43" s="56">
        <v>70.7</v>
      </c>
      <c r="M43" s="98">
        <v>103640</v>
      </c>
      <c r="N43" s="76">
        <f t="shared" si="3"/>
        <v>7327348</v>
      </c>
      <c r="O43" s="56"/>
      <c r="P43" s="76">
        <f t="shared" si="4"/>
        <v>0</v>
      </c>
      <c r="Q43" s="56" t="e">
        <f t="shared" si="5"/>
        <v>#DIV/0!</v>
      </c>
    </row>
    <row r="44" spans="1:17" ht="13.5" customHeight="1">
      <c r="A44" s="23" t="s">
        <v>202</v>
      </c>
      <c r="B44" s="39">
        <v>65466537</v>
      </c>
      <c r="C44" s="24" t="s">
        <v>15</v>
      </c>
      <c r="D44" s="25" t="s">
        <v>23</v>
      </c>
      <c r="E44" s="25" t="s">
        <v>26</v>
      </c>
      <c r="F44" s="56">
        <v>21.3</v>
      </c>
      <c r="G44" s="80">
        <v>3024</v>
      </c>
      <c r="H44" s="76">
        <f t="shared" si="6"/>
        <v>64411.200000000004</v>
      </c>
      <c r="I44" s="82">
        <v>3.2553403073401244</v>
      </c>
      <c r="J44" s="76">
        <f t="shared" si="7"/>
        <v>9844.1490893965365</v>
      </c>
      <c r="K44" s="56">
        <f t="shared" si="8"/>
        <v>6.543094727138933</v>
      </c>
      <c r="L44" s="56">
        <v>21.3</v>
      </c>
      <c r="M44" s="98">
        <v>3024</v>
      </c>
      <c r="N44" s="76">
        <f t="shared" si="3"/>
        <v>64411.200000000004</v>
      </c>
      <c r="O44" s="56"/>
      <c r="P44" s="76">
        <f t="shared" si="4"/>
        <v>0</v>
      </c>
      <c r="Q44" s="56" t="e">
        <f t="shared" si="5"/>
        <v>#DIV/0!</v>
      </c>
    </row>
    <row r="45" spans="1:17" ht="13.5" customHeight="1">
      <c r="A45" s="23" t="s">
        <v>202</v>
      </c>
      <c r="B45" s="39">
        <v>65717040</v>
      </c>
      <c r="C45" s="24" t="s">
        <v>111</v>
      </c>
      <c r="D45" s="25" t="s">
        <v>23</v>
      </c>
      <c r="E45" s="25" t="s">
        <v>25</v>
      </c>
      <c r="F45" s="56">
        <v>74.2</v>
      </c>
      <c r="G45" s="80">
        <v>100000</v>
      </c>
      <c r="H45" s="76">
        <f t="shared" si="6"/>
        <v>7420000</v>
      </c>
      <c r="I45" s="82">
        <v>5.9454884259949292</v>
      </c>
      <c r="J45" s="76">
        <f t="shared" si="7"/>
        <v>594548.84259949287</v>
      </c>
      <c r="K45" s="56">
        <f t="shared" si="8"/>
        <v>12.480051205815482</v>
      </c>
      <c r="L45" s="56">
        <v>74.2</v>
      </c>
      <c r="M45" s="98">
        <v>100000</v>
      </c>
      <c r="N45" s="76">
        <f t="shared" si="3"/>
        <v>7420000</v>
      </c>
      <c r="O45" s="56"/>
      <c r="P45" s="76">
        <f t="shared" si="4"/>
        <v>0</v>
      </c>
      <c r="Q45" s="56" t="e">
        <f t="shared" si="5"/>
        <v>#DIV/0!</v>
      </c>
    </row>
    <row r="46" spans="1:17" ht="13.5" customHeight="1">
      <c r="A46" s="23" t="s">
        <v>202</v>
      </c>
      <c r="B46" s="78">
        <v>65050002</v>
      </c>
      <c r="C46" s="24" t="s">
        <v>184</v>
      </c>
      <c r="D46" s="25" t="s">
        <v>23</v>
      </c>
      <c r="E46" s="25" t="s">
        <v>25</v>
      </c>
      <c r="F46" s="56">
        <v>51.5</v>
      </c>
      <c r="G46" s="80">
        <v>15000</v>
      </c>
      <c r="H46" s="76">
        <f t="shared" si="6"/>
        <v>772500</v>
      </c>
      <c r="I46" s="82">
        <v>5.634770672670407</v>
      </c>
      <c r="J46" s="76">
        <f t="shared" si="7"/>
        <v>84521.560090056111</v>
      </c>
      <c r="K46" s="56">
        <f t="shared" si="8"/>
        <v>9.1396798541924209</v>
      </c>
      <c r="L46" s="56">
        <v>51.5</v>
      </c>
      <c r="M46" s="98">
        <v>15000</v>
      </c>
      <c r="N46" s="76">
        <f t="shared" si="3"/>
        <v>772500</v>
      </c>
      <c r="O46" s="56"/>
      <c r="P46" s="76">
        <f t="shared" si="4"/>
        <v>0</v>
      </c>
      <c r="Q46" s="56" t="e">
        <f t="shared" si="5"/>
        <v>#DIV/0!</v>
      </c>
    </row>
    <row r="47" spans="1:17" ht="13.5" customHeight="1">
      <c r="A47" s="23" t="s">
        <v>202</v>
      </c>
      <c r="B47" s="78">
        <v>65150002</v>
      </c>
      <c r="C47" s="24" t="s">
        <v>185</v>
      </c>
      <c r="D47" s="25" t="s">
        <v>23</v>
      </c>
      <c r="E47" s="25" t="s">
        <v>25</v>
      </c>
      <c r="F47" s="56">
        <v>93.9</v>
      </c>
      <c r="G47" s="80">
        <v>30000</v>
      </c>
      <c r="H47" s="76">
        <f t="shared" si="6"/>
        <v>2817000</v>
      </c>
      <c r="I47" s="82">
        <v>7.076209599107913</v>
      </c>
      <c r="J47" s="76">
        <f t="shared" si="7"/>
        <v>212286.2879732374</v>
      </c>
      <c r="K47" s="56">
        <f t="shared" si="8"/>
        <v>13.269816090783662</v>
      </c>
      <c r="L47" s="56">
        <v>93.9</v>
      </c>
      <c r="M47" s="98">
        <v>30000</v>
      </c>
      <c r="N47" s="76">
        <f t="shared" si="3"/>
        <v>2817000</v>
      </c>
      <c r="O47" s="56"/>
      <c r="P47" s="76">
        <f t="shared" si="4"/>
        <v>0</v>
      </c>
      <c r="Q47" s="56" t="e">
        <f t="shared" si="5"/>
        <v>#DIV/0!</v>
      </c>
    </row>
    <row r="48" spans="1:17" ht="13.5" customHeight="1">
      <c r="A48" s="23" t="s">
        <v>202</v>
      </c>
      <c r="B48" s="78">
        <v>65009003</v>
      </c>
      <c r="C48" s="24" t="s">
        <v>188</v>
      </c>
      <c r="D48" s="25" t="s">
        <v>23</v>
      </c>
      <c r="E48" s="25" t="s">
        <v>25</v>
      </c>
      <c r="F48" s="56">
        <v>19</v>
      </c>
      <c r="G48" s="80">
        <v>20000</v>
      </c>
      <c r="H48" s="76">
        <f t="shared" si="6"/>
        <v>380000</v>
      </c>
      <c r="I48" s="82">
        <v>2.1834366456779386</v>
      </c>
      <c r="J48" s="76">
        <f t="shared" si="7"/>
        <v>43668.732913558772</v>
      </c>
      <c r="K48" s="56">
        <f t="shared" si="8"/>
        <v>8.7018783153658497</v>
      </c>
      <c r="L48" s="56">
        <v>19</v>
      </c>
      <c r="M48" s="98">
        <v>20000</v>
      </c>
      <c r="N48" s="76">
        <f t="shared" si="3"/>
        <v>380000</v>
      </c>
      <c r="O48" s="56"/>
      <c r="P48" s="76">
        <f t="shared" si="4"/>
        <v>0</v>
      </c>
      <c r="Q48" s="56" t="e">
        <f t="shared" si="5"/>
        <v>#DIV/0!</v>
      </c>
    </row>
    <row r="49" spans="1:17" ht="13.5" customHeight="1">
      <c r="A49" s="23" t="s">
        <v>202</v>
      </c>
      <c r="B49" s="78">
        <v>65100003</v>
      </c>
      <c r="C49" s="24" t="s">
        <v>191</v>
      </c>
      <c r="D49" s="25" t="s">
        <v>23</v>
      </c>
      <c r="E49" s="25" t="s">
        <v>26</v>
      </c>
      <c r="F49" s="56">
        <v>21.3</v>
      </c>
      <c r="G49" s="80">
        <v>10000</v>
      </c>
      <c r="H49" s="76">
        <f t="shared" si="6"/>
        <v>213000</v>
      </c>
      <c r="I49" s="82">
        <v>3.4224609472884682</v>
      </c>
      <c r="J49" s="76">
        <f t="shared" si="7"/>
        <v>34224.60947288468</v>
      </c>
      <c r="K49" s="56">
        <f t="shared" si="8"/>
        <v>6.2235918329106044</v>
      </c>
      <c r="L49" s="56">
        <v>21.3</v>
      </c>
      <c r="M49" s="98">
        <v>10000</v>
      </c>
      <c r="N49" s="76">
        <f t="shared" si="3"/>
        <v>213000</v>
      </c>
      <c r="O49" s="56"/>
      <c r="P49" s="76">
        <f t="shared" si="4"/>
        <v>0</v>
      </c>
      <c r="Q49" s="56" t="e">
        <f t="shared" si="5"/>
        <v>#DIV/0!</v>
      </c>
    </row>
    <row r="50" spans="1:17" s="64" customFormat="1" ht="13.5" customHeight="1">
      <c r="A50" s="23" t="s">
        <v>202</v>
      </c>
      <c r="B50" s="78">
        <v>65050004</v>
      </c>
      <c r="C50" s="24" t="s">
        <v>192</v>
      </c>
      <c r="D50" s="25" t="s">
        <v>23</v>
      </c>
      <c r="E50" s="25" t="s">
        <v>25</v>
      </c>
      <c r="F50" s="56">
        <v>51.5</v>
      </c>
      <c r="G50" s="80">
        <v>22255</v>
      </c>
      <c r="H50" s="76">
        <f t="shared" si="6"/>
        <v>1146132.5</v>
      </c>
      <c r="I50" s="82">
        <v>5.7056497945649758</v>
      </c>
      <c r="J50" s="76">
        <f t="shared" si="7"/>
        <v>126979.23617804353</v>
      </c>
      <c r="K50" s="56">
        <f t="shared" si="8"/>
        <v>9.0261410802074291</v>
      </c>
      <c r="L50" s="56">
        <v>51.5</v>
      </c>
      <c r="M50" s="98">
        <v>22255</v>
      </c>
      <c r="N50" s="76">
        <f t="shared" si="3"/>
        <v>1146132.5</v>
      </c>
      <c r="O50" s="56"/>
      <c r="P50" s="76">
        <f t="shared" si="4"/>
        <v>0</v>
      </c>
      <c r="Q50" s="56" t="e">
        <f t="shared" si="5"/>
        <v>#DIV/0!</v>
      </c>
    </row>
    <row r="51" spans="1:17" ht="13.5" customHeight="1">
      <c r="A51" s="23" t="s">
        <v>202</v>
      </c>
      <c r="B51" s="78">
        <v>65100006</v>
      </c>
      <c r="C51" s="24" t="s">
        <v>193</v>
      </c>
      <c r="D51" s="25" t="s">
        <v>23</v>
      </c>
      <c r="E51" s="25" t="s">
        <v>25</v>
      </c>
      <c r="F51" s="56">
        <v>74.2</v>
      </c>
      <c r="G51" s="80">
        <v>95322</v>
      </c>
      <c r="H51" s="76">
        <f t="shared" si="6"/>
        <v>7072892.4000000004</v>
      </c>
      <c r="I51" s="82">
        <v>6.3716106952583509</v>
      </c>
      <c r="J51" s="76">
        <f t="shared" si="7"/>
        <v>607354.67469341657</v>
      </c>
      <c r="K51" s="56">
        <f t="shared" si="8"/>
        <v>11.645407032670473</v>
      </c>
      <c r="L51" s="56">
        <v>74.2</v>
      </c>
      <c r="M51" s="98">
        <v>95322</v>
      </c>
      <c r="N51" s="76">
        <f t="shared" si="3"/>
        <v>7072892.4000000004</v>
      </c>
      <c r="O51" s="56"/>
      <c r="P51" s="76">
        <f t="shared" si="4"/>
        <v>0</v>
      </c>
      <c r="Q51" s="56" t="e">
        <f t="shared" si="5"/>
        <v>#DIV/0!</v>
      </c>
    </row>
    <row r="52" spans="1:17" ht="13.5" customHeight="1">
      <c r="A52" s="23" t="s">
        <v>202</v>
      </c>
      <c r="B52" s="78">
        <v>65150003</v>
      </c>
      <c r="C52" s="24" t="s">
        <v>194</v>
      </c>
      <c r="D52" s="25" t="s">
        <v>23</v>
      </c>
      <c r="E52" s="25" t="s">
        <v>25</v>
      </c>
      <c r="F52" s="56">
        <v>93.9</v>
      </c>
      <c r="G52" s="80">
        <v>37226</v>
      </c>
      <c r="H52" s="76">
        <f t="shared" si="6"/>
        <v>3495521.4000000004</v>
      </c>
      <c r="I52" s="82">
        <v>7.8180166331283214</v>
      </c>
      <c r="J52" s="76">
        <f t="shared" si="7"/>
        <v>291033.4871848349</v>
      </c>
      <c r="K52" s="56">
        <f t="shared" si="8"/>
        <v>12.010718882600614</v>
      </c>
      <c r="L52" s="56">
        <v>93.9</v>
      </c>
      <c r="M52" s="98">
        <v>37226</v>
      </c>
      <c r="N52" s="76">
        <f t="shared" si="3"/>
        <v>3495521.4000000004</v>
      </c>
      <c r="O52" s="56"/>
      <c r="P52" s="76">
        <f t="shared" si="4"/>
        <v>0</v>
      </c>
      <c r="Q52" s="56" t="e">
        <f t="shared" si="5"/>
        <v>#DIV/0!</v>
      </c>
    </row>
    <row r="53" spans="1:17" ht="13.5" customHeight="1">
      <c r="A53" s="23" t="s">
        <v>202</v>
      </c>
      <c r="B53" s="78">
        <v>6510009</v>
      </c>
      <c r="C53" s="24" t="s">
        <v>271</v>
      </c>
      <c r="D53" s="25" t="s">
        <v>24</v>
      </c>
      <c r="E53" s="25" t="s">
        <v>27</v>
      </c>
      <c r="F53" s="56">
        <v>74.2</v>
      </c>
      <c r="G53" s="80">
        <v>18330</v>
      </c>
      <c r="H53" s="76">
        <f t="shared" si="6"/>
        <v>1360086</v>
      </c>
      <c r="I53" s="82">
        <v>11.65</v>
      </c>
      <c r="J53" s="76">
        <f t="shared" si="7"/>
        <v>213544.5</v>
      </c>
      <c r="K53" s="56">
        <f t="shared" si="8"/>
        <v>6.3690987124463518</v>
      </c>
      <c r="L53" s="56">
        <v>74.2</v>
      </c>
      <c r="M53" s="98">
        <v>18330</v>
      </c>
      <c r="N53" s="76">
        <f t="shared" si="3"/>
        <v>1360086</v>
      </c>
      <c r="O53" s="56"/>
      <c r="P53" s="76">
        <f t="shared" si="4"/>
        <v>0</v>
      </c>
      <c r="Q53" s="56" t="e">
        <f t="shared" si="5"/>
        <v>#DIV/0!</v>
      </c>
    </row>
    <row r="54" spans="1:17" ht="13.5" customHeight="1">
      <c r="A54" s="23" t="s">
        <v>202</v>
      </c>
      <c r="B54" s="78">
        <v>65100008</v>
      </c>
      <c r="C54" s="74" t="s">
        <v>232</v>
      </c>
      <c r="D54" s="25" t="s">
        <v>24</v>
      </c>
      <c r="E54" s="25" t="s">
        <v>27</v>
      </c>
      <c r="F54" s="56">
        <v>74.2</v>
      </c>
      <c r="G54" s="80">
        <v>15000</v>
      </c>
      <c r="H54" s="76">
        <f t="shared" si="6"/>
        <v>1113000</v>
      </c>
      <c r="I54" s="82">
        <v>11.52</v>
      </c>
      <c r="J54" s="76">
        <f t="shared" si="7"/>
        <v>172800</v>
      </c>
      <c r="K54" s="56">
        <f t="shared" si="8"/>
        <v>6.4409722222222223</v>
      </c>
      <c r="L54" s="56">
        <v>74.2</v>
      </c>
      <c r="M54" s="98">
        <v>15000</v>
      </c>
      <c r="N54" s="76">
        <f t="shared" si="3"/>
        <v>1113000</v>
      </c>
      <c r="O54" s="56"/>
      <c r="P54" s="76">
        <f t="shared" si="4"/>
        <v>0</v>
      </c>
      <c r="Q54" s="56" t="e">
        <f t="shared" si="5"/>
        <v>#DIV/0!</v>
      </c>
    </row>
    <row r="55" spans="1:17" ht="13.5" customHeight="1">
      <c r="A55" s="23" t="s">
        <v>202</v>
      </c>
      <c r="B55" s="78">
        <v>65100010</v>
      </c>
      <c r="C55" s="74" t="s">
        <v>233</v>
      </c>
      <c r="D55" s="25" t="s">
        <v>24</v>
      </c>
      <c r="E55" s="25" t="s">
        <v>27</v>
      </c>
      <c r="F55" s="56">
        <v>74.2</v>
      </c>
      <c r="G55" s="80">
        <v>15000</v>
      </c>
      <c r="H55" s="76">
        <f t="shared" si="6"/>
        <v>1113000</v>
      </c>
      <c r="I55" s="82">
        <v>12.09</v>
      </c>
      <c r="J55" s="76">
        <f t="shared" si="7"/>
        <v>181350</v>
      </c>
      <c r="K55" s="56">
        <f t="shared" si="8"/>
        <v>6.1373035566583951</v>
      </c>
      <c r="L55" s="56">
        <v>74.2</v>
      </c>
      <c r="M55" s="98">
        <v>15000</v>
      </c>
      <c r="N55" s="76">
        <f t="shared" si="3"/>
        <v>1113000</v>
      </c>
      <c r="O55" s="56"/>
      <c r="P55" s="76">
        <f t="shared" si="4"/>
        <v>0</v>
      </c>
      <c r="Q55" s="56" t="e">
        <f t="shared" si="5"/>
        <v>#DIV/0!</v>
      </c>
    </row>
    <row r="56" spans="1:17" ht="13.5" customHeight="1">
      <c r="A56" s="23" t="s">
        <v>203</v>
      </c>
      <c r="B56" s="39">
        <v>63417440</v>
      </c>
      <c r="C56" s="24" t="s">
        <v>96</v>
      </c>
      <c r="D56" s="25" t="s">
        <v>23</v>
      </c>
      <c r="E56" s="25" t="s">
        <v>25</v>
      </c>
      <c r="F56" s="56">
        <v>70.7</v>
      </c>
      <c r="G56" s="80">
        <v>62208</v>
      </c>
      <c r="H56" s="76">
        <f t="shared" si="6"/>
        <v>4398105.6000000006</v>
      </c>
      <c r="I56" s="82">
        <v>5.818387835318001</v>
      </c>
      <c r="J56" s="76">
        <f t="shared" si="7"/>
        <v>361950.27045946219</v>
      </c>
      <c r="K56" s="56">
        <f t="shared" si="8"/>
        <v>12.15113223818569</v>
      </c>
      <c r="L56" s="56">
        <v>70.7</v>
      </c>
      <c r="M56" s="98">
        <v>62208</v>
      </c>
      <c r="N56" s="76">
        <f t="shared" si="3"/>
        <v>4398105.6000000006</v>
      </c>
      <c r="O56" s="56"/>
      <c r="P56" s="76">
        <f t="shared" si="4"/>
        <v>0</v>
      </c>
      <c r="Q56" s="56" t="e">
        <f t="shared" si="5"/>
        <v>#DIV/0!</v>
      </c>
    </row>
    <row r="57" spans="1:17" ht="13.5" customHeight="1">
      <c r="A57" s="23" t="s">
        <v>203</v>
      </c>
      <c r="B57" s="39">
        <v>63717440</v>
      </c>
      <c r="C57" s="24" t="s">
        <v>97</v>
      </c>
      <c r="D57" s="25" t="s">
        <v>23</v>
      </c>
      <c r="E57" s="25" t="s">
        <v>25</v>
      </c>
      <c r="F57" s="56">
        <v>74.2</v>
      </c>
      <c r="G57" s="80">
        <v>10800</v>
      </c>
      <c r="H57" s="76">
        <f t="shared" si="6"/>
        <v>801360</v>
      </c>
      <c r="I57" s="82">
        <v>5.9304130612279522</v>
      </c>
      <c r="J57" s="76">
        <f t="shared" si="7"/>
        <v>64048.461061261885</v>
      </c>
      <c r="K57" s="56">
        <f t="shared" si="8"/>
        <v>12.511776032112699</v>
      </c>
      <c r="L57" s="56">
        <v>74.2</v>
      </c>
      <c r="M57" s="98">
        <v>10800</v>
      </c>
      <c r="N57" s="76">
        <f t="shared" si="3"/>
        <v>801360</v>
      </c>
      <c r="O57" s="56"/>
      <c r="P57" s="76">
        <f t="shared" si="4"/>
        <v>0</v>
      </c>
      <c r="Q57" s="56" t="e">
        <f t="shared" si="5"/>
        <v>#DIV/0!</v>
      </c>
    </row>
    <row r="58" spans="1:17" ht="13.5" customHeight="1">
      <c r="A58" s="23" t="s">
        <v>204</v>
      </c>
      <c r="B58" s="39" t="s">
        <v>55</v>
      </c>
      <c r="C58" s="24" t="s">
        <v>50</v>
      </c>
      <c r="D58" s="25" t="s">
        <v>23</v>
      </c>
      <c r="E58" s="25" t="s">
        <v>25</v>
      </c>
      <c r="F58" s="56">
        <v>215.3</v>
      </c>
      <c r="G58" s="80">
        <v>250</v>
      </c>
      <c r="H58" s="76">
        <f t="shared" si="6"/>
        <v>53825</v>
      </c>
      <c r="I58" s="82">
        <v>27.633408615326275</v>
      </c>
      <c r="J58" s="76">
        <f t="shared" si="7"/>
        <v>6908.352153831569</v>
      </c>
      <c r="K58" s="56">
        <f t="shared" si="8"/>
        <v>7.7912936111902056</v>
      </c>
      <c r="L58" s="56">
        <v>215.3</v>
      </c>
      <c r="M58" s="98">
        <v>250</v>
      </c>
      <c r="N58" s="76">
        <f t="shared" si="3"/>
        <v>53825</v>
      </c>
      <c r="O58" s="56"/>
      <c r="P58" s="76">
        <f t="shared" si="4"/>
        <v>0</v>
      </c>
      <c r="Q58" s="56" t="e">
        <f t="shared" si="5"/>
        <v>#DIV/0!</v>
      </c>
    </row>
    <row r="59" spans="1:17" ht="13.5" customHeight="1">
      <c r="A59" s="23" t="s">
        <v>204</v>
      </c>
      <c r="B59" s="39" t="s">
        <v>70</v>
      </c>
      <c r="C59" s="24" t="s">
        <v>83</v>
      </c>
      <c r="D59" s="25" t="s">
        <v>23</v>
      </c>
      <c r="E59" s="25" t="s">
        <v>25</v>
      </c>
      <c r="F59" s="56">
        <v>215.3</v>
      </c>
      <c r="G59" s="80">
        <v>500</v>
      </c>
      <c r="H59" s="76">
        <f t="shared" si="6"/>
        <v>107650</v>
      </c>
      <c r="I59" s="82">
        <v>31.982635935778521</v>
      </c>
      <c r="J59" s="76">
        <f t="shared" si="7"/>
        <v>15991.317967889261</v>
      </c>
      <c r="K59" s="56">
        <f t="shared" si="8"/>
        <v>6.7317778444629992</v>
      </c>
      <c r="L59" s="56">
        <v>215.3</v>
      </c>
      <c r="M59" s="98">
        <v>500</v>
      </c>
      <c r="N59" s="76">
        <f t="shared" si="3"/>
        <v>107650</v>
      </c>
      <c r="O59" s="56"/>
      <c r="P59" s="76">
        <f t="shared" si="4"/>
        <v>0</v>
      </c>
      <c r="Q59" s="56" t="e">
        <f t="shared" si="5"/>
        <v>#DIV/0!</v>
      </c>
    </row>
    <row r="60" spans="1:17" ht="13.5" customHeight="1">
      <c r="A60" s="23" t="s">
        <v>204</v>
      </c>
      <c r="B60" s="39" t="s">
        <v>63</v>
      </c>
      <c r="C60" s="24" t="s">
        <v>62</v>
      </c>
      <c r="D60" s="25" t="s">
        <v>23</v>
      </c>
      <c r="E60" s="25" t="s">
        <v>25</v>
      </c>
      <c r="F60" s="56">
        <v>215.3</v>
      </c>
      <c r="G60" s="80">
        <v>200</v>
      </c>
      <c r="H60" s="76">
        <f t="shared" si="6"/>
        <v>43060</v>
      </c>
      <c r="I60" s="82">
        <v>29.308932824571897</v>
      </c>
      <c r="J60" s="76">
        <f t="shared" si="7"/>
        <v>5861.7865649143796</v>
      </c>
      <c r="K60" s="56">
        <f t="shared" si="8"/>
        <v>7.3458832939661898</v>
      </c>
      <c r="L60" s="56">
        <v>215.3</v>
      </c>
      <c r="M60" s="98">
        <v>200</v>
      </c>
      <c r="N60" s="76">
        <f t="shared" si="3"/>
        <v>43060</v>
      </c>
      <c r="O60" s="56"/>
      <c r="P60" s="76">
        <f t="shared" si="4"/>
        <v>0</v>
      </c>
      <c r="Q60" s="56" t="e">
        <f t="shared" si="5"/>
        <v>#DIV/0!</v>
      </c>
    </row>
    <row r="61" spans="1:17" ht="13.5" customHeight="1">
      <c r="A61" s="23" t="s">
        <v>204</v>
      </c>
      <c r="B61" s="39" t="s">
        <v>61</v>
      </c>
      <c r="C61" s="24" t="s">
        <v>60</v>
      </c>
      <c r="D61" s="25" t="s">
        <v>23</v>
      </c>
      <c r="E61" s="25" t="s">
        <v>25</v>
      </c>
      <c r="F61" s="56">
        <v>215.3</v>
      </c>
      <c r="G61" s="80">
        <v>600</v>
      </c>
      <c r="H61" s="76">
        <f t="shared" si="6"/>
        <v>129180</v>
      </c>
      <c r="I61" s="82">
        <v>25.08733780900501</v>
      </c>
      <c r="J61" s="76">
        <f t="shared" si="7"/>
        <v>15052.402685403005</v>
      </c>
      <c r="K61" s="56">
        <f t="shared" si="8"/>
        <v>8.5820186119038446</v>
      </c>
      <c r="L61" s="56">
        <v>215.3</v>
      </c>
      <c r="M61" s="98">
        <v>600</v>
      </c>
      <c r="N61" s="76">
        <f t="shared" si="3"/>
        <v>129180</v>
      </c>
      <c r="O61" s="56"/>
      <c r="P61" s="76">
        <f t="shared" si="4"/>
        <v>0</v>
      </c>
      <c r="Q61" s="56" t="e">
        <f t="shared" si="5"/>
        <v>#DIV/0!</v>
      </c>
    </row>
    <row r="62" spans="1:17" ht="13.5" customHeight="1">
      <c r="A62" s="23" t="s">
        <v>204</v>
      </c>
      <c r="B62" s="39" t="s">
        <v>58</v>
      </c>
      <c r="C62" s="24" t="s">
        <v>53</v>
      </c>
      <c r="D62" s="25" t="s">
        <v>23</v>
      </c>
      <c r="E62" s="25" t="s">
        <v>25</v>
      </c>
      <c r="F62" s="56">
        <v>215.3</v>
      </c>
      <c r="G62" s="80">
        <v>400</v>
      </c>
      <c r="H62" s="76">
        <f t="shared" si="6"/>
        <v>86120</v>
      </c>
      <c r="I62" s="82">
        <v>26.731345663974544</v>
      </c>
      <c r="J62" s="76">
        <f t="shared" si="7"/>
        <v>10692.538265589817</v>
      </c>
      <c r="K62" s="56">
        <f t="shared" si="8"/>
        <v>8.0542148048370326</v>
      </c>
      <c r="L62" s="56">
        <v>215.3</v>
      </c>
      <c r="M62" s="98">
        <v>400</v>
      </c>
      <c r="N62" s="76">
        <f t="shared" si="3"/>
        <v>86120</v>
      </c>
      <c r="O62" s="56"/>
      <c r="P62" s="76">
        <f t="shared" si="4"/>
        <v>0</v>
      </c>
      <c r="Q62" s="56" t="e">
        <f t="shared" si="5"/>
        <v>#DIV/0!</v>
      </c>
    </row>
    <row r="63" spans="1:17" ht="13.5" customHeight="1">
      <c r="A63" s="23" t="s">
        <v>204</v>
      </c>
      <c r="B63" s="39" t="s">
        <v>59</v>
      </c>
      <c r="C63" s="24" t="s">
        <v>54</v>
      </c>
      <c r="D63" s="25" t="s">
        <v>23</v>
      </c>
      <c r="E63" s="25" t="s">
        <v>25</v>
      </c>
      <c r="F63" s="56">
        <v>215.3</v>
      </c>
      <c r="G63" s="80">
        <v>1600</v>
      </c>
      <c r="H63" s="76">
        <f t="shared" si="6"/>
        <v>344480</v>
      </c>
      <c r="I63" s="82">
        <v>24.900347107014902</v>
      </c>
      <c r="J63" s="76">
        <f t="shared" si="7"/>
        <v>39840.55537122384</v>
      </c>
      <c r="K63" s="56">
        <f t="shared" si="8"/>
        <v>8.6464658132956664</v>
      </c>
      <c r="L63" s="56">
        <v>215.3</v>
      </c>
      <c r="M63" s="98">
        <v>1600</v>
      </c>
      <c r="N63" s="76">
        <f t="shared" si="3"/>
        <v>344480</v>
      </c>
      <c r="O63" s="56"/>
      <c r="P63" s="76">
        <f t="shared" si="4"/>
        <v>0</v>
      </c>
      <c r="Q63" s="56" t="e">
        <f t="shared" si="5"/>
        <v>#DIV/0!</v>
      </c>
    </row>
    <row r="64" spans="1:17" ht="13.5" customHeight="1">
      <c r="A64" s="23" t="s">
        <v>204</v>
      </c>
      <c r="B64" s="39" t="s">
        <v>56</v>
      </c>
      <c r="C64" s="24" t="s">
        <v>51</v>
      </c>
      <c r="D64" s="25" t="s">
        <v>23</v>
      </c>
      <c r="E64" s="25" t="s">
        <v>25</v>
      </c>
      <c r="F64" s="56">
        <v>215.3</v>
      </c>
      <c r="G64" s="80">
        <v>450</v>
      </c>
      <c r="H64" s="76">
        <f t="shared" si="6"/>
        <v>96885</v>
      </c>
      <c r="I64" s="82">
        <v>24.706538821316919</v>
      </c>
      <c r="J64" s="76">
        <f t="shared" si="7"/>
        <v>11117.942469592614</v>
      </c>
      <c r="K64" s="56">
        <f t="shared" si="8"/>
        <v>8.7142922591098895</v>
      </c>
      <c r="L64" s="56">
        <v>215.3</v>
      </c>
      <c r="M64" s="98">
        <v>450</v>
      </c>
      <c r="N64" s="76">
        <f t="shared" si="3"/>
        <v>96885</v>
      </c>
      <c r="O64" s="56"/>
      <c r="P64" s="76">
        <f t="shared" si="4"/>
        <v>0</v>
      </c>
      <c r="Q64" s="56" t="e">
        <f t="shared" si="5"/>
        <v>#DIV/0!</v>
      </c>
    </row>
    <row r="65" spans="1:17" ht="13.5" customHeight="1">
      <c r="A65" s="23" t="s">
        <v>204</v>
      </c>
      <c r="B65" s="39" t="s">
        <v>57</v>
      </c>
      <c r="C65" s="24" t="s">
        <v>52</v>
      </c>
      <c r="D65" s="25" t="s">
        <v>23</v>
      </c>
      <c r="E65" s="25" t="s">
        <v>25</v>
      </c>
      <c r="F65" s="56">
        <v>215.3</v>
      </c>
      <c r="G65" s="80">
        <v>1050</v>
      </c>
      <c r="H65" s="76">
        <f t="shared" si="6"/>
        <v>226065</v>
      </c>
      <c r="I65" s="82">
        <v>25.587389960385746</v>
      </c>
      <c r="J65" s="76">
        <f t="shared" si="7"/>
        <v>26866.759458405035</v>
      </c>
      <c r="K65" s="56">
        <f t="shared" si="8"/>
        <v>8.4143009636123978</v>
      </c>
      <c r="L65" s="56">
        <v>215.3</v>
      </c>
      <c r="M65" s="98">
        <v>1050</v>
      </c>
      <c r="N65" s="76">
        <f t="shared" si="3"/>
        <v>226065</v>
      </c>
      <c r="O65" s="56"/>
      <c r="P65" s="76">
        <f t="shared" si="4"/>
        <v>0</v>
      </c>
      <c r="Q65" s="56" t="e">
        <f t="shared" si="5"/>
        <v>#DIV/0!</v>
      </c>
    </row>
    <row r="66" spans="1:17" ht="13.5" customHeight="1">
      <c r="A66" s="23" t="s">
        <v>204</v>
      </c>
      <c r="B66" s="39" t="s">
        <v>120</v>
      </c>
      <c r="C66" s="24" t="s">
        <v>116</v>
      </c>
      <c r="D66" s="25" t="s">
        <v>23</v>
      </c>
      <c r="E66" s="25" t="s">
        <v>25</v>
      </c>
      <c r="F66" s="56">
        <v>278.3</v>
      </c>
      <c r="G66" s="80">
        <v>1400</v>
      </c>
      <c r="H66" s="76">
        <f t="shared" ref="H66:H97" si="9">G66*F66</f>
        <v>389620</v>
      </c>
      <c r="I66" s="82">
        <v>35.734305414466341</v>
      </c>
      <c r="J66" s="76">
        <f t="shared" ref="J66:J97" si="10">+I66*G66</f>
        <v>50028.027580252878</v>
      </c>
      <c r="K66" s="56">
        <f t="shared" ref="K66:K97" si="11">IF(N(G66)=0,"",H66/J66)</f>
        <v>7.7880344048141383</v>
      </c>
      <c r="L66" s="56">
        <v>278.3</v>
      </c>
      <c r="M66" s="98">
        <v>1400</v>
      </c>
      <c r="N66" s="76">
        <f t="shared" si="3"/>
        <v>389620</v>
      </c>
      <c r="O66" s="56"/>
      <c r="P66" s="76">
        <f t="shared" si="4"/>
        <v>0</v>
      </c>
      <c r="Q66" s="56" t="e">
        <f t="shared" si="5"/>
        <v>#DIV/0!</v>
      </c>
    </row>
    <row r="67" spans="1:17" ht="13.5" customHeight="1">
      <c r="A67" s="23" t="s">
        <v>204</v>
      </c>
      <c r="B67" s="39" t="s">
        <v>119</v>
      </c>
      <c r="C67" s="24" t="s">
        <v>115</v>
      </c>
      <c r="D67" s="25" t="s">
        <v>23</v>
      </c>
      <c r="E67" s="25" t="s">
        <v>25</v>
      </c>
      <c r="F67" s="56">
        <v>278.3</v>
      </c>
      <c r="G67" s="80">
        <v>1100</v>
      </c>
      <c r="H67" s="76">
        <f t="shared" si="9"/>
        <v>306130</v>
      </c>
      <c r="I67" s="82">
        <v>36.108745898635668</v>
      </c>
      <c r="J67" s="76">
        <f t="shared" si="10"/>
        <v>39719.620488499233</v>
      </c>
      <c r="K67" s="56">
        <f t="shared" si="11"/>
        <v>7.7072740432814451</v>
      </c>
      <c r="L67" s="56">
        <v>278.3</v>
      </c>
      <c r="M67" s="98">
        <v>1100</v>
      </c>
      <c r="N67" s="76">
        <f t="shared" ref="N67:N130" si="12">M67*L67</f>
        <v>306130</v>
      </c>
      <c r="O67" s="56"/>
      <c r="P67" s="76">
        <f t="shared" ref="P67:P130" si="13">+O67*M67</f>
        <v>0</v>
      </c>
      <c r="Q67" s="56" t="e">
        <f t="shared" ref="Q67:Q130" si="14">IF(N(M67)=0,"",N67/P67)</f>
        <v>#DIV/0!</v>
      </c>
    </row>
    <row r="68" spans="1:17" ht="13.5" customHeight="1">
      <c r="A68" s="23" t="s">
        <v>204</v>
      </c>
      <c r="B68" s="39" t="s">
        <v>118</v>
      </c>
      <c r="C68" s="24" t="s">
        <v>117</v>
      </c>
      <c r="D68" s="25" t="s">
        <v>23</v>
      </c>
      <c r="E68" s="25" t="s">
        <v>25</v>
      </c>
      <c r="F68" s="56">
        <v>278.3</v>
      </c>
      <c r="G68" s="80">
        <v>1100</v>
      </c>
      <c r="H68" s="76">
        <f t="shared" si="9"/>
        <v>306130</v>
      </c>
      <c r="I68" s="82">
        <v>32.415322978002578</v>
      </c>
      <c r="J68" s="76">
        <f t="shared" si="10"/>
        <v>35656.855275802838</v>
      </c>
      <c r="K68" s="56">
        <f t="shared" si="11"/>
        <v>8.585445845745781</v>
      </c>
      <c r="L68" s="56">
        <v>278.3</v>
      </c>
      <c r="M68" s="98">
        <v>1100</v>
      </c>
      <c r="N68" s="76">
        <f t="shared" si="12"/>
        <v>306130</v>
      </c>
      <c r="O68" s="56"/>
      <c r="P68" s="76">
        <f t="shared" si="13"/>
        <v>0</v>
      </c>
      <c r="Q68" s="56" t="e">
        <f t="shared" si="14"/>
        <v>#DIV/0!</v>
      </c>
    </row>
    <row r="69" spans="1:17" ht="13.5" customHeight="1">
      <c r="A69" s="23" t="s">
        <v>204</v>
      </c>
      <c r="B69" s="39" t="s">
        <v>144</v>
      </c>
      <c r="C69" s="24" t="s">
        <v>252</v>
      </c>
      <c r="D69" s="25" t="s">
        <v>23</v>
      </c>
      <c r="E69" s="25" t="s">
        <v>25</v>
      </c>
      <c r="F69" s="56">
        <v>278.3</v>
      </c>
      <c r="G69" s="80">
        <v>2053</v>
      </c>
      <c r="H69" s="76">
        <f t="shared" si="9"/>
        <v>571349.9</v>
      </c>
      <c r="I69" s="82">
        <v>32.798229018260578</v>
      </c>
      <c r="J69" s="76">
        <f t="shared" si="10"/>
        <v>67334.76417448897</v>
      </c>
      <c r="K69" s="56">
        <f t="shared" si="11"/>
        <v>8.4852142426670376</v>
      </c>
      <c r="L69" s="56">
        <v>278.3</v>
      </c>
      <c r="M69" s="98">
        <v>2053</v>
      </c>
      <c r="N69" s="76">
        <f t="shared" si="12"/>
        <v>571349.9</v>
      </c>
      <c r="O69" s="56"/>
      <c r="P69" s="76">
        <f t="shared" si="13"/>
        <v>0</v>
      </c>
      <c r="Q69" s="56" t="e">
        <f t="shared" si="14"/>
        <v>#DIV/0!</v>
      </c>
    </row>
    <row r="70" spans="1:17" ht="13.5" customHeight="1">
      <c r="A70" s="23" t="s">
        <v>204</v>
      </c>
      <c r="B70" s="78" t="s">
        <v>163</v>
      </c>
      <c r="C70" s="24" t="s">
        <v>176</v>
      </c>
      <c r="D70" s="25" t="s">
        <v>24</v>
      </c>
      <c r="E70" s="25" t="s">
        <v>27</v>
      </c>
      <c r="F70" s="56">
        <v>1392</v>
      </c>
      <c r="G70" s="80">
        <v>245</v>
      </c>
      <c r="H70" s="76">
        <f t="shared" si="9"/>
        <v>341040</v>
      </c>
      <c r="I70" s="82">
        <v>196.65</v>
      </c>
      <c r="J70" s="76">
        <f t="shared" si="10"/>
        <v>48179.25</v>
      </c>
      <c r="K70" s="56">
        <f t="shared" si="11"/>
        <v>7.0785659801678111</v>
      </c>
      <c r="L70" s="56">
        <v>1392</v>
      </c>
      <c r="M70" s="98">
        <v>245</v>
      </c>
      <c r="N70" s="76">
        <f t="shared" si="12"/>
        <v>341040</v>
      </c>
      <c r="O70" s="56"/>
      <c r="P70" s="76">
        <f t="shared" si="13"/>
        <v>0</v>
      </c>
      <c r="Q70" s="56" t="e">
        <f t="shared" si="14"/>
        <v>#DIV/0!</v>
      </c>
    </row>
    <row r="71" spans="1:17" ht="13.5" customHeight="1">
      <c r="A71" s="23" t="s">
        <v>204</v>
      </c>
      <c r="B71" s="78" t="s">
        <v>246</v>
      </c>
      <c r="C71" s="24" t="s">
        <v>176</v>
      </c>
      <c r="D71" s="25" t="s">
        <v>24</v>
      </c>
      <c r="E71" s="25" t="s">
        <v>27</v>
      </c>
      <c r="F71" s="56">
        <v>1328</v>
      </c>
      <c r="G71" s="80">
        <v>30</v>
      </c>
      <c r="H71" s="76">
        <f t="shared" si="9"/>
        <v>39840</v>
      </c>
      <c r="I71" s="82">
        <v>190.46199999999999</v>
      </c>
      <c r="J71" s="76">
        <f t="shared" si="10"/>
        <v>5713.86</v>
      </c>
      <c r="K71" s="56">
        <f t="shared" si="11"/>
        <v>6.9725194526992267</v>
      </c>
      <c r="L71" s="56">
        <v>1328</v>
      </c>
      <c r="M71" s="98">
        <v>30</v>
      </c>
      <c r="N71" s="76">
        <f t="shared" si="12"/>
        <v>39840</v>
      </c>
      <c r="O71" s="56"/>
      <c r="P71" s="76">
        <f t="shared" si="13"/>
        <v>0</v>
      </c>
      <c r="Q71" s="56" t="e">
        <f t="shared" si="14"/>
        <v>#DIV/0!</v>
      </c>
    </row>
    <row r="72" spans="1:17" ht="13.5" customHeight="1">
      <c r="A72" s="23" t="s">
        <v>204</v>
      </c>
      <c r="B72" s="78" t="s">
        <v>164</v>
      </c>
      <c r="C72" s="24" t="s">
        <v>255</v>
      </c>
      <c r="D72" s="25" t="s">
        <v>23</v>
      </c>
      <c r="E72" s="25" t="s">
        <v>25</v>
      </c>
      <c r="F72" s="56">
        <v>318</v>
      </c>
      <c r="G72" s="80">
        <v>0</v>
      </c>
      <c r="H72" s="76">
        <f t="shared" si="9"/>
        <v>0</v>
      </c>
      <c r="I72" s="82">
        <v>0</v>
      </c>
      <c r="J72" s="76">
        <f t="shared" si="10"/>
        <v>0</v>
      </c>
      <c r="K72" s="56" t="str">
        <f t="shared" si="11"/>
        <v/>
      </c>
      <c r="L72" s="56">
        <v>318</v>
      </c>
      <c r="M72" s="98">
        <v>0</v>
      </c>
      <c r="N72" s="76">
        <f t="shared" si="12"/>
        <v>0</v>
      </c>
      <c r="O72" s="56"/>
      <c r="P72" s="76">
        <f t="shared" si="13"/>
        <v>0</v>
      </c>
      <c r="Q72" s="56" t="str">
        <f t="shared" si="14"/>
        <v/>
      </c>
    </row>
    <row r="73" spans="1:17" ht="13.5" customHeight="1">
      <c r="A73" s="23" t="s">
        <v>204</v>
      </c>
      <c r="B73" s="78" t="s">
        <v>165</v>
      </c>
      <c r="C73" s="24" t="s">
        <v>256</v>
      </c>
      <c r="D73" s="25" t="s">
        <v>23</v>
      </c>
      <c r="E73" s="25" t="s">
        <v>25</v>
      </c>
      <c r="F73" s="56">
        <v>318</v>
      </c>
      <c r="G73" s="80">
        <v>0</v>
      </c>
      <c r="H73" s="76">
        <f t="shared" si="9"/>
        <v>0</v>
      </c>
      <c r="I73" s="82">
        <v>0</v>
      </c>
      <c r="J73" s="76">
        <f t="shared" si="10"/>
        <v>0</v>
      </c>
      <c r="K73" s="56" t="str">
        <f t="shared" si="11"/>
        <v/>
      </c>
      <c r="L73" s="56">
        <v>318</v>
      </c>
      <c r="M73" s="98">
        <v>0</v>
      </c>
      <c r="N73" s="76">
        <f t="shared" si="12"/>
        <v>0</v>
      </c>
      <c r="O73" s="56"/>
      <c r="P73" s="76">
        <f t="shared" si="13"/>
        <v>0</v>
      </c>
      <c r="Q73" s="56" t="str">
        <f t="shared" si="14"/>
        <v/>
      </c>
    </row>
    <row r="74" spans="1:17" ht="13.5" customHeight="1">
      <c r="A74" s="23" t="s">
        <v>204</v>
      </c>
      <c r="B74" s="78" t="s">
        <v>165</v>
      </c>
      <c r="C74" s="24" t="s">
        <v>257</v>
      </c>
      <c r="D74" s="25" t="s">
        <v>23</v>
      </c>
      <c r="E74" s="25" t="s">
        <v>25</v>
      </c>
      <c r="F74" s="56">
        <v>278.3</v>
      </c>
      <c r="G74" s="80">
        <v>1139</v>
      </c>
      <c r="H74" s="76">
        <f t="shared" si="9"/>
        <v>316983.7</v>
      </c>
      <c r="I74" s="82">
        <v>32.716999999999999</v>
      </c>
      <c r="J74" s="76">
        <f t="shared" si="10"/>
        <v>37264.663</v>
      </c>
      <c r="K74" s="56">
        <f t="shared" si="11"/>
        <v>8.5062811382461714</v>
      </c>
      <c r="L74" s="56">
        <v>278.3</v>
      </c>
      <c r="M74" s="98">
        <v>1139</v>
      </c>
      <c r="N74" s="76">
        <f t="shared" si="12"/>
        <v>316983.7</v>
      </c>
      <c r="O74" s="56"/>
      <c r="P74" s="76">
        <f t="shared" si="13"/>
        <v>0</v>
      </c>
      <c r="Q74" s="56" t="e">
        <f t="shared" si="14"/>
        <v>#DIV/0!</v>
      </c>
    </row>
    <row r="75" spans="1:17" ht="13.5" customHeight="1">
      <c r="A75" s="23" t="s">
        <v>204</v>
      </c>
      <c r="B75" s="78" t="s">
        <v>172</v>
      </c>
      <c r="C75" s="24" t="s">
        <v>186</v>
      </c>
      <c r="D75" s="25" t="s">
        <v>23</v>
      </c>
      <c r="E75" s="25" t="s">
        <v>25</v>
      </c>
      <c r="F75" s="56">
        <v>215.3</v>
      </c>
      <c r="G75" s="80">
        <v>899</v>
      </c>
      <c r="H75" s="76">
        <f t="shared" si="9"/>
        <v>193554.7</v>
      </c>
      <c r="I75" s="82">
        <v>32.204777798575833</v>
      </c>
      <c r="J75" s="76">
        <f t="shared" si="10"/>
        <v>28952.095240919673</v>
      </c>
      <c r="K75" s="56">
        <f t="shared" si="11"/>
        <v>6.6853434402370278</v>
      </c>
      <c r="L75" s="56">
        <v>215.3</v>
      </c>
      <c r="M75" s="98">
        <v>899</v>
      </c>
      <c r="N75" s="76">
        <f t="shared" si="12"/>
        <v>193554.7</v>
      </c>
      <c r="O75" s="56"/>
      <c r="P75" s="76">
        <f t="shared" si="13"/>
        <v>0</v>
      </c>
      <c r="Q75" s="56" t="e">
        <f t="shared" si="14"/>
        <v>#DIV/0!</v>
      </c>
    </row>
    <row r="76" spans="1:17" ht="13.5" customHeight="1">
      <c r="A76" s="23" t="s">
        <v>205</v>
      </c>
      <c r="B76" s="39" t="s">
        <v>43</v>
      </c>
      <c r="C76" s="24" t="s">
        <v>109</v>
      </c>
      <c r="D76" s="25" t="s">
        <v>23</v>
      </c>
      <c r="E76" s="25" t="s">
        <v>25</v>
      </c>
      <c r="F76" s="56">
        <v>70.7</v>
      </c>
      <c r="G76" s="80">
        <v>44000</v>
      </c>
      <c r="H76" s="76">
        <f t="shared" si="9"/>
        <v>3110800</v>
      </c>
      <c r="I76" s="82">
        <v>6.0831567886328148</v>
      </c>
      <c r="J76" s="76">
        <f t="shared" si="10"/>
        <v>267658.89869984385</v>
      </c>
      <c r="K76" s="56">
        <f t="shared" si="11"/>
        <v>11.622255098226685</v>
      </c>
      <c r="L76" s="56">
        <v>70.7</v>
      </c>
      <c r="M76" s="98">
        <v>44000</v>
      </c>
      <c r="N76" s="76">
        <f t="shared" si="12"/>
        <v>3110800</v>
      </c>
      <c r="O76" s="56"/>
      <c r="P76" s="76">
        <f t="shared" si="13"/>
        <v>0</v>
      </c>
      <c r="Q76" s="56" t="e">
        <f t="shared" si="14"/>
        <v>#DIV/0!</v>
      </c>
    </row>
    <row r="77" spans="1:17" ht="13.5" customHeight="1">
      <c r="A77" s="23" t="s">
        <v>205</v>
      </c>
      <c r="B77" s="39" t="s">
        <v>46</v>
      </c>
      <c r="C77" s="52" t="s">
        <v>3</v>
      </c>
      <c r="D77" s="25" t="s">
        <v>23</v>
      </c>
      <c r="E77" s="25" t="s">
        <v>25</v>
      </c>
      <c r="F77" s="56">
        <v>70.7</v>
      </c>
      <c r="G77" s="80">
        <v>20000</v>
      </c>
      <c r="H77" s="76">
        <f t="shared" si="9"/>
        <v>1414000</v>
      </c>
      <c r="I77" s="82">
        <v>6.2165896196127912</v>
      </c>
      <c r="J77" s="76">
        <f t="shared" si="10"/>
        <v>124331.79239225583</v>
      </c>
      <c r="K77" s="56">
        <f t="shared" si="11"/>
        <v>11.372795105687489</v>
      </c>
      <c r="L77" s="56">
        <v>70.7</v>
      </c>
      <c r="M77" s="98">
        <v>20000</v>
      </c>
      <c r="N77" s="76">
        <f t="shared" si="12"/>
        <v>1414000</v>
      </c>
      <c r="O77" s="56"/>
      <c r="P77" s="76">
        <f t="shared" si="13"/>
        <v>0</v>
      </c>
      <c r="Q77" s="56" t="e">
        <f t="shared" si="14"/>
        <v>#DIV/0!</v>
      </c>
    </row>
    <row r="78" spans="1:17" ht="13.5" customHeight="1">
      <c r="A78" s="23" t="s">
        <v>206</v>
      </c>
      <c r="B78" s="39" t="s">
        <v>68</v>
      </c>
      <c r="C78" s="24" t="s">
        <v>42</v>
      </c>
      <c r="D78" s="25" t="s">
        <v>23</v>
      </c>
      <c r="E78" s="25" t="s">
        <v>26</v>
      </c>
      <c r="F78" s="56">
        <v>36</v>
      </c>
      <c r="G78" s="80">
        <v>6000</v>
      </c>
      <c r="H78" s="76">
        <f t="shared" si="9"/>
        <v>216000</v>
      </c>
      <c r="I78" s="82">
        <v>6.2179276735937172</v>
      </c>
      <c r="J78" s="76">
        <f t="shared" si="10"/>
        <v>37307.566041562306</v>
      </c>
      <c r="K78" s="56">
        <f t="shared" si="11"/>
        <v>5.7897103166517558</v>
      </c>
      <c r="L78" s="56">
        <v>36</v>
      </c>
      <c r="M78" s="98">
        <v>6000</v>
      </c>
      <c r="N78" s="76">
        <f t="shared" si="12"/>
        <v>216000</v>
      </c>
      <c r="O78" s="56"/>
      <c r="P78" s="76">
        <f t="shared" si="13"/>
        <v>0</v>
      </c>
      <c r="Q78" s="56" t="e">
        <f t="shared" si="14"/>
        <v>#DIV/0!</v>
      </c>
    </row>
    <row r="79" spans="1:17" ht="13.5" customHeight="1">
      <c r="A79" s="23" t="s">
        <v>206</v>
      </c>
      <c r="B79" s="39" t="s">
        <v>84</v>
      </c>
      <c r="C79" s="24" t="s">
        <v>102</v>
      </c>
      <c r="D79" s="25" t="s">
        <v>23</v>
      </c>
      <c r="E79" s="25" t="s">
        <v>26</v>
      </c>
      <c r="F79" s="56">
        <v>64.599999999999994</v>
      </c>
      <c r="G79" s="80">
        <v>2160</v>
      </c>
      <c r="H79" s="76">
        <f t="shared" si="9"/>
        <v>139536</v>
      </c>
      <c r="I79" s="82">
        <v>10.461575136375332</v>
      </c>
      <c r="J79" s="76">
        <f t="shared" si="10"/>
        <v>22597.002294570717</v>
      </c>
      <c r="K79" s="56">
        <f t="shared" si="11"/>
        <v>6.1749783524837589</v>
      </c>
      <c r="L79" s="56">
        <v>64.599999999999994</v>
      </c>
      <c r="M79" s="98">
        <v>2160</v>
      </c>
      <c r="N79" s="76">
        <f t="shared" si="12"/>
        <v>139536</v>
      </c>
      <c r="O79" s="56"/>
      <c r="P79" s="76">
        <f t="shared" si="13"/>
        <v>0</v>
      </c>
      <c r="Q79" s="56" t="e">
        <f t="shared" si="14"/>
        <v>#DIV/0!</v>
      </c>
    </row>
    <row r="80" spans="1:17" ht="13.5" customHeight="1">
      <c r="A80" s="23" t="s">
        <v>206</v>
      </c>
      <c r="B80" s="39" t="s">
        <v>64</v>
      </c>
      <c r="C80" s="24" t="s">
        <v>100</v>
      </c>
      <c r="D80" s="25" t="s">
        <v>23</v>
      </c>
      <c r="E80" s="25" t="s">
        <v>25</v>
      </c>
      <c r="F80" s="56">
        <v>50.7</v>
      </c>
      <c r="G80" s="80">
        <v>30000</v>
      </c>
      <c r="H80" s="76">
        <f t="shared" si="9"/>
        <v>1521000</v>
      </c>
      <c r="I80" s="82">
        <v>6.3902651137615862</v>
      </c>
      <c r="J80" s="76">
        <f t="shared" si="10"/>
        <v>191707.95341284759</v>
      </c>
      <c r="K80" s="56">
        <f t="shared" si="11"/>
        <v>7.933943130280519</v>
      </c>
      <c r="L80" s="56">
        <v>50.7</v>
      </c>
      <c r="M80" s="98">
        <v>30000</v>
      </c>
      <c r="N80" s="76">
        <f t="shared" si="12"/>
        <v>1521000</v>
      </c>
      <c r="O80" s="56"/>
      <c r="P80" s="76">
        <f t="shared" si="13"/>
        <v>0</v>
      </c>
      <c r="Q80" s="56" t="e">
        <f t="shared" si="14"/>
        <v>#DIV/0!</v>
      </c>
    </row>
    <row r="81" spans="1:17" ht="13.5" customHeight="1">
      <c r="A81" s="23" t="s">
        <v>206</v>
      </c>
      <c r="B81" s="39" t="s">
        <v>65</v>
      </c>
      <c r="C81" s="24" t="s">
        <v>99</v>
      </c>
      <c r="D81" s="25" t="s">
        <v>23</v>
      </c>
      <c r="E81" s="25" t="s">
        <v>25</v>
      </c>
      <c r="F81" s="56">
        <v>71.900000000000006</v>
      </c>
      <c r="G81" s="80">
        <v>60480</v>
      </c>
      <c r="H81" s="76">
        <f t="shared" si="9"/>
        <v>4348512</v>
      </c>
      <c r="I81" s="82">
        <v>6.6585485814799439</v>
      </c>
      <c r="J81" s="76">
        <f t="shared" si="10"/>
        <v>402709.01820790698</v>
      </c>
      <c r="K81" s="56">
        <f t="shared" si="11"/>
        <v>10.798149044069804</v>
      </c>
      <c r="L81" s="56">
        <v>71.900000000000006</v>
      </c>
      <c r="M81" s="98">
        <v>60480</v>
      </c>
      <c r="N81" s="76">
        <f t="shared" si="12"/>
        <v>4348512</v>
      </c>
      <c r="O81" s="56"/>
      <c r="P81" s="76">
        <f t="shared" si="13"/>
        <v>0</v>
      </c>
      <c r="Q81" s="56" t="e">
        <f t="shared" si="14"/>
        <v>#DIV/0!</v>
      </c>
    </row>
    <row r="82" spans="1:17" ht="12.75" customHeight="1">
      <c r="A82" s="23" t="s">
        <v>206</v>
      </c>
      <c r="B82" s="71" t="s">
        <v>145</v>
      </c>
      <c r="C82" s="24" t="s">
        <v>151</v>
      </c>
      <c r="D82" s="25" t="s">
        <v>2</v>
      </c>
      <c r="E82" s="25" t="s">
        <v>25</v>
      </c>
      <c r="F82" s="56">
        <v>66</v>
      </c>
      <c r="G82" s="80">
        <v>19900</v>
      </c>
      <c r="H82" s="76">
        <f t="shared" si="9"/>
        <v>1313400</v>
      </c>
      <c r="I82" s="82">
        <v>7.795692059838828</v>
      </c>
      <c r="J82" s="76">
        <f t="shared" si="10"/>
        <v>155134.27199079268</v>
      </c>
      <c r="K82" s="56">
        <f t="shared" si="11"/>
        <v>8.4662143518999535</v>
      </c>
      <c r="L82" s="56">
        <v>66</v>
      </c>
      <c r="M82" s="98">
        <v>19900</v>
      </c>
      <c r="N82" s="76">
        <f t="shared" si="12"/>
        <v>1313400</v>
      </c>
      <c r="O82" s="56"/>
      <c r="P82" s="76">
        <f t="shared" si="13"/>
        <v>0</v>
      </c>
      <c r="Q82" s="56" t="e">
        <f t="shared" si="14"/>
        <v>#DIV/0!</v>
      </c>
    </row>
    <row r="83" spans="1:17" ht="12.75" customHeight="1">
      <c r="A83" s="23" t="s">
        <v>206</v>
      </c>
      <c r="B83" s="71" t="s">
        <v>66</v>
      </c>
      <c r="C83" s="24" t="s">
        <v>98</v>
      </c>
      <c r="D83" s="25" t="s">
        <v>23</v>
      </c>
      <c r="E83" s="25" t="s">
        <v>25</v>
      </c>
      <c r="F83" s="56">
        <v>101.2</v>
      </c>
      <c r="G83" s="80">
        <v>60000</v>
      </c>
      <c r="H83" s="76">
        <f t="shared" si="9"/>
        <v>6072000</v>
      </c>
      <c r="I83" s="82">
        <v>7.6375286872750223</v>
      </c>
      <c r="J83" s="76">
        <f t="shared" si="10"/>
        <v>458251.72123650135</v>
      </c>
      <c r="K83" s="56">
        <f t="shared" si="11"/>
        <v>13.250359395521555</v>
      </c>
      <c r="L83" s="56">
        <v>101.2</v>
      </c>
      <c r="M83" s="98">
        <v>60000</v>
      </c>
      <c r="N83" s="76">
        <f t="shared" si="12"/>
        <v>6072000</v>
      </c>
      <c r="O83" s="56"/>
      <c r="P83" s="76">
        <f t="shared" si="13"/>
        <v>0</v>
      </c>
      <c r="Q83" s="56" t="e">
        <f t="shared" si="14"/>
        <v>#DIV/0!</v>
      </c>
    </row>
    <row r="84" spans="1:17" ht="12.75" customHeight="1">
      <c r="A84" s="23" t="s">
        <v>206</v>
      </c>
      <c r="B84" s="39" t="s">
        <v>150</v>
      </c>
      <c r="C84" s="24" t="s">
        <v>152</v>
      </c>
      <c r="D84" s="25" t="s">
        <v>2</v>
      </c>
      <c r="E84" s="25" t="s">
        <v>25</v>
      </c>
      <c r="F84" s="56">
        <v>92.8</v>
      </c>
      <c r="G84" s="80">
        <v>16028</v>
      </c>
      <c r="H84" s="76">
        <f t="shared" si="9"/>
        <v>1487398.4</v>
      </c>
      <c r="I84" s="82">
        <v>8.720076673619678</v>
      </c>
      <c r="J84" s="76">
        <f t="shared" si="10"/>
        <v>139765.3889247762</v>
      </c>
      <c r="K84" s="56">
        <f t="shared" si="11"/>
        <v>10.642108260440214</v>
      </c>
      <c r="L84" s="56">
        <v>92.8</v>
      </c>
      <c r="M84" s="98">
        <v>16028</v>
      </c>
      <c r="N84" s="76">
        <f t="shared" si="12"/>
        <v>1487398.4</v>
      </c>
      <c r="O84" s="56"/>
      <c r="P84" s="76">
        <f t="shared" si="13"/>
        <v>0</v>
      </c>
      <c r="Q84" s="56" t="e">
        <f t="shared" si="14"/>
        <v>#DIV/0!</v>
      </c>
    </row>
    <row r="85" spans="1:17" ht="12.75" customHeight="1">
      <c r="A85" s="23" t="s">
        <v>206</v>
      </c>
      <c r="B85" s="39" t="s">
        <v>74</v>
      </c>
      <c r="C85" s="24" t="s">
        <v>121</v>
      </c>
      <c r="D85" s="25" t="s">
        <v>24</v>
      </c>
      <c r="E85" s="25" t="s">
        <v>28</v>
      </c>
      <c r="F85" s="56">
        <v>71.900000000000006</v>
      </c>
      <c r="G85" s="80">
        <v>0</v>
      </c>
      <c r="H85" s="76">
        <f t="shared" si="9"/>
        <v>0</v>
      </c>
      <c r="I85" s="82">
        <v>10.077333471251777</v>
      </c>
      <c r="J85" s="76">
        <f t="shared" si="10"/>
        <v>0</v>
      </c>
      <c r="K85" s="56" t="str">
        <f t="shared" si="11"/>
        <v/>
      </c>
      <c r="L85" s="56">
        <v>71.900000000000006</v>
      </c>
      <c r="M85" s="98">
        <v>0</v>
      </c>
      <c r="N85" s="76">
        <f t="shared" si="12"/>
        <v>0</v>
      </c>
      <c r="O85" s="56"/>
      <c r="P85" s="76">
        <f t="shared" si="13"/>
        <v>0</v>
      </c>
      <c r="Q85" s="56" t="str">
        <f t="shared" si="14"/>
        <v/>
      </c>
    </row>
    <row r="86" spans="1:17" ht="12.75" customHeight="1">
      <c r="A86" s="23" t="s">
        <v>206</v>
      </c>
      <c r="B86" s="39" t="s">
        <v>69</v>
      </c>
      <c r="C86" s="24" t="s">
        <v>5</v>
      </c>
      <c r="D86" s="25" t="s">
        <v>23</v>
      </c>
      <c r="E86" s="25" t="s">
        <v>26</v>
      </c>
      <c r="F86" s="56">
        <v>27.5</v>
      </c>
      <c r="G86" s="80">
        <v>5040</v>
      </c>
      <c r="H86" s="76">
        <f t="shared" si="9"/>
        <v>138600</v>
      </c>
      <c r="I86" s="82">
        <v>3.8767861006632689</v>
      </c>
      <c r="J86" s="76">
        <f t="shared" si="10"/>
        <v>19539.001947342877</v>
      </c>
      <c r="K86" s="56">
        <f t="shared" si="11"/>
        <v>7.0935045901281724</v>
      </c>
      <c r="L86" s="56">
        <v>27.5</v>
      </c>
      <c r="M86" s="98">
        <v>5040</v>
      </c>
      <c r="N86" s="76">
        <f t="shared" si="12"/>
        <v>138600</v>
      </c>
      <c r="O86" s="56"/>
      <c r="P86" s="76">
        <f t="shared" si="13"/>
        <v>0</v>
      </c>
      <c r="Q86" s="56" t="e">
        <f t="shared" si="14"/>
        <v>#DIV/0!</v>
      </c>
    </row>
    <row r="87" spans="1:17">
      <c r="A87" s="23" t="s">
        <v>206</v>
      </c>
      <c r="B87" s="39" t="s">
        <v>67</v>
      </c>
      <c r="C87" s="24" t="s">
        <v>41</v>
      </c>
      <c r="D87" s="25" t="s">
        <v>23</v>
      </c>
      <c r="E87" s="25" t="s">
        <v>26</v>
      </c>
      <c r="F87" s="56">
        <v>33.299999999999997</v>
      </c>
      <c r="G87" s="80">
        <v>3000</v>
      </c>
      <c r="H87" s="76">
        <f t="shared" si="9"/>
        <v>99899.999999999985</v>
      </c>
      <c r="I87" s="82">
        <v>5.6171034398488295</v>
      </c>
      <c r="J87" s="76">
        <f t="shared" si="10"/>
        <v>16851.31031954649</v>
      </c>
      <c r="K87" s="56">
        <f t="shared" si="11"/>
        <v>5.9283223740839954</v>
      </c>
      <c r="L87" s="56">
        <v>33.299999999999997</v>
      </c>
      <c r="M87" s="98">
        <v>3000</v>
      </c>
      <c r="N87" s="76">
        <f t="shared" si="12"/>
        <v>99899.999999999985</v>
      </c>
      <c r="O87" s="56"/>
      <c r="P87" s="76">
        <f t="shared" si="13"/>
        <v>0</v>
      </c>
      <c r="Q87" s="56" t="e">
        <f t="shared" si="14"/>
        <v>#DIV/0!</v>
      </c>
    </row>
    <row r="88" spans="1:17">
      <c r="A88" s="23" t="s">
        <v>206</v>
      </c>
      <c r="B88" s="39" t="s">
        <v>122</v>
      </c>
      <c r="C88" s="24" t="s">
        <v>123</v>
      </c>
      <c r="D88" s="25" t="s">
        <v>2</v>
      </c>
      <c r="E88" s="25" t="s">
        <v>25</v>
      </c>
      <c r="F88" s="56">
        <v>59.9</v>
      </c>
      <c r="G88" s="80">
        <v>13000</v>
      </c>
      <c r="H88" s="76">
        <f t="shared" si="9"/>
        <v>778700</v>
      </c>
      <c r="I88" s="82">
        <v>5.8517479127226943</v>
      </c>
      <c r="J88" s="76">
        <f t="shared" si="10"/>
        <v>76072.72286539503</v>
      </c>
      <c r="K88" s="56">
        <f t="shared" si="11"/>
        <v>10.236257763217589</v>
      </c>
      <c r="L88" s="56">
        <v>59.9</v>
      </c>
      <c r="M88" s="98">
        <v>13000</v>
      </c>
      <c r="N88" s="76">
        <f t="shared" si="12"/>
        <v>778700</v>
      </c>
      <c r="O88" s="56"/>
      <c r="P88" s="76">
        <f t="shared" si="13"/>
        <v>0</v>
      </c>
      <c r="Q88" s="56" t="e">
        <f t="shared" si="14"/>
        <v>#DIV/0!</v>
      </c>
    </row>
    <row r="89" spans="1:17">
      <c r="A89" s="23" t="s">
        <v>206</v>
      </c>
      <c r="B89" s="39" t="s">
        <v>124</v>
      </c>
      <c r="C89" s="24" t="s">
        <v>125</v>
      </c>
      <c r="D89" s="25" t="s">
        <v>2</v>
      </c>
      <c r="E89" s="25" t="s">
        <v>25</v>
      </c>
      <c r="F89" s="56">
        <v>87.3</v>
      </c>
      <c r="G89" s="80">
        <v>15080</v>
      </c>
      <c r="H89" s="76">
        <f t="shared" si="9"/>
        <v>1316484</v>
      </c>
      <c r="I89" s="82">
        <v>7.459118999682147</v>
      </c>
      <c r="J89" s="76">
        <f t="shared" si="10"/>
        <v>112483.51451520677</v>
      </c>
      <c r="K89" s="56">
        <f t="shared" si="11"/>
        <v>11.703795046535669</v>
      </c>
      <c r="L89" s="56">
        <v>87.3</v>
      </c>
      <c r="M89" s="98">
        <v>15080</v>
      </c>
      <c r="N89" s="76">
        <f t="shared" si="12"/>
        <v>1316484</v>
      </c>
      <c r="O89" s="56"/>
      <c r="P89" s="76">
        <f t="shared" si="13"/>
        <v>0</v>
      </c>
      <c r="Q89" s="56" t="e">
        <f t="shared" si="14"/>
        <v>#DIV/0!</v>
      </c>
    </row>
    <row r="90" spans="1:17">
      <c r="A90" s="23" t="s">
        <v>206</v>
      </c>
      <c r="B90" s="77" t="s">
        <v>272</v>
      </c>
      <c r="C90" s="24" t="s">
        <v>140</v>
      </c>
      <c r="D90" s="25" t="s">
        <v>24</v>
      </c>
      <c r="E90" s="25" t="s">
        <v>27</v>
      </c>
      <c r="F90" s="56">
        <v>101.2</v>
      </c>
      <c r="G90" s="80">
        <v>17120</v>
      </c>
      <c r="H90" s="76">
        <f t="shared" si="9"/>
        <v>1732544</v>
      </c>
      <c r="I90" s="82">
        <v>13.98</v>
      </c>
      <c r="J90" s="76">
        <f t="shared" si="10"/>
        <v>239337.60000000001</v>
      </c>
      <c r="K90" s="56">
        <f t="shared" si="11"/>
        <v>7.2389127324749643</v>
      </c>
      <c r="L90" s="56">
        <v>101.2</v>
      </c>
      <c r="M90" s="98">
        <v>17120</v>
      </c>
      <c r="N90" s="76">
        <f t="shared" si="12"/>
        <v>1732544</v>
      </c>
      <c r="O90" s="56"/>
      <c r="P90" s="76">
        <f t="shared" si="13"/>
        <v>0</v>
      </c>
      <c r="Q90" s="56" t="e">
        <f t="shared" si="14"/>
        <v>#DIV/0!</v>
      </c>
    </row>
    <row r="91" spans="1:17">
      <c r="A91" s="23" t="s">
        <v>206</v>
      </c>
      <c r="B91" s="78" t="s">
        <v>173</v>
      </c>
      <c r="C91" s="24" t="s">
        <v>187</v>
      </c>
      <c r="D91" s="25" t="s">
        <v>23</v>
      </c>
      <c r="E91" s="25" t="s">
        <v>25</v>
      </c>
      <c r="F91" s="56">
        <v>22</v>
      </c>
      <c r="G91" s="80">
        <v>20000</v>
      </c>
      <c r="H91" s="76">
        <f t="shared" si="9"/>
        <v>440000</v>
      </c>
      <c r="I91" s="82">
        <v>1.9848999824707247</v>
      </c>
      <c r="J91" s="76">
        <f t="shared" si="10"/>
        <v>39697.999649414494</v>
      </c>
      <c r="K91" s="56">
        <f t="shared" si="11"/>
        <v>11.083681895455141</v>
      </c>
      <c r="L91" s="56">
        <v>22</v>
      </c>
      <c r="M91" s="98">
        <v>20000</v>
      </c>
      <c r="N91" s="76">
        <f t="shared" si="12"/>
        <v>440000</v>
      </c>
      <c r="O91" s="56"/>
      <c r="P91" s="76">
        <f t="shared" si="13"/>
        <v>0</v>
      </c>
      <c r="Q91" s="56" t="e">
        <f t="shared" si="14"/>
        <v>#DIV/0!</v>
      </c>
    </row>
    <row r="92" spans="1:17">
      <c r="A92" s="23" t="s">
        <v>206</v>
      </c>
      <c r="B92" s="78" t="s">
        <v>226</v>
      </c>
      <c r="C92" s="24" t="s">
        <v>231</v>
      </c>
      <c r="D92" s="25" t="s">
        <v>24</v>
      </c>
      <c r="E92" s="25" t="s">
        <v>27</v>
      </c>
      <c r="F92" s="56">
        <v>101.2</v>
      </c>
      <c r="G92" s="80">
        <v>9000</v>
      </c>
      <c r="H92" s="76">
        <f t="shared" si="9"/>
        <v>910800</v>
      </c>
      <c r="I92" s="82">
        <v>13.89</v>
      </c>
      <c r="J92" s="76">
        <f t="shared" si="10"/>
        <v>125010</v>
      </c>
      <c r="K92" s="56">
        <f t="shared" si="11"/>
        <v>7.2858171346292293</v>
      </c>
      <c r="L92" s="56">
        <v>101.2</v>
      </c>
      <c r="M92" s="98">
        <v>9000</v>
      </c>
      <c r="N92" s="76">
        <f t="shared" si="12"/>
        <v>910800</v>
      </c>
      <c r="O92" s="56"/>
      <c r="P92" s="76">
        <f t="shared" si="13"/>
        <v>0</v>
      </c>
      <c r="Q92" s="56" t="e">
        <f t="shared" si="14"/>
        <v>#DIV/0!</v>
      </c>
    </row>
    <row r="93" spans="1:17">
      <c r="A93" s="23" t="s">
        <v>207</v>
      </c>
      <c r="B93" s="39" t="s">
        <v>75</v>
      </c>
      <c r="C93" s="24" t="s">
        <v>76</v>
      </c>
      <c r="D93" s="25" t="s">
        <v>23</v>
      </c>
      <c r="E93" s="25" t="s">
        <v>25</v>
      </c>
      <c r="F93" s="56">
        <v>49</v>
      </c>
      <c r="G93" s="80">
        <v>16180</v>
      </c>
      <c r="H93" s="76">
        <f t="shared" si="9"/>
        <v>792820</v>
      </c>
      <c r="I93" s="82">
        <v>4.3281571435222022</v>
      </c>
      <c r="J93" s="76">
        <f t="shared" si="10"/>
        <v>70029.582582189236</v>
      </c>
      <c r="K93" s="56">
        <f t="shared" si="11"/>
        <v>11.321215560145856</v>
      </c>
      <c r="L93" s="56">
        <v>49</v>
      </c>
      <c r="M93" s="98">
        <v>16180</v>
      </c>
      <c r="N93" s="76">
        <f t="shared" si="12"/>
        <v>792820</v>
      </c>
      <c r="O93" s="56"/>
      <c r="P93" s="76">
        <f t="shared" si="13"/>
        <v>0</v>
      </c>
      <c r="Q93" s="56" t="e">
        <f t="shared" si="14"/>
        <v>#DIV/0!</v>
      </c>
    </row>
    <row r="94" spans="1:17">
      <c r="A94" s="23" t="s">
        <v>207</v>
      </c>
      <c r="B94" s="39" t="s">
        <v>77</v>
      </c>
      <c r="C94" s="24" t="s">
        <v>78</v>
      </c>
      <c r="D94" s="25" t="s">
        <v>23</v>
      </c>
      <c r="E94" s="25" t="s">
        <v>25</v>
      </c>
      <c r="F94" s="56">
        <v>70.7</v>
      </c>
      <c r="G94" s="80">
        <v>64800</v>
      </c>
      <c r="H94" s="76">
        <f t="shared" si="9"/>
        <v>4581360</v>
      </c>
      <c r="I94" s="82">
        <v>5.3710727607639406</v>
      </c>
      <c r="J94" s="76">
        <f t="shared" si="10"/>
        <v>348045.51489750337</v>
      </c>
      <c r="K94" s="56">
        <f t="shared" si="11"/>
        <v>13.16310598442613</v>
      </c>
      <c r="L94" s="56">
        <v>70.7</v>
      </c>
      <c r="M94" s="98">
        <v>64800</v>
      </c>
      <c r="N94" s="76">
        <f t="shared" si="12"/>
        <v>4581360</v>
      </c>
      <c r="O94" s="56"/>
      <c r="P94" s="76">
        <f t="shared" si="13"/>
        <v>0</v>
      </c>
      <c r="Q94" s="56" t="e">
        <f t="shared" si="14"/>
        <v>#DIV/0!</v>
      </c>
    </row>
    <row r="95" spans="1:17">
      <c r="A95" s="23" t="s">
        <v>207</v>
      </c>
      <c r="B95" s="39" t="s">
        <v>81</v>
      </c>
      <c r="C95" s="24" t="s">
        <v>82</v>
      </c>
      <c r="D95" s="25" t="s">
        <v>23</v>
      </c>
      <c r="E95" s="25" t="s">
        <v>26</v>
      </c>
      <c r="F95" s="56">
        <v>21.3</v>
      </c>
      <c r="G95" s="80">
        <v>3024</v>
      </c>
      <c r="H95" s="76">
        <f t="shared" si="9"/>
        <v>64411.200000000004</v>
      </c>
      <c r="I95" s="82">
        <v>3.9415371617469481</v>
      </c>
      <c r="J95" s="76">
        <f t="shared" si="10"/>
        <v>11919.208377122772</v>
      </c>
      <c r="K95" s="56">
        <f t="shared" si="11"/>
        <v>5.4039830466952958</v>
      </c>
      <c r="L95" s="56">
        <v>21.3</v>
      </c>
      <c r="M95" s="98">
        <v>3024</v>
      </c>
      <c r="N95" s="76">
        <f t="shared" si="12"/>
        <v>64411.200000000004</v>
      </c>
      <c r="O95" s="56"/>
      <c r="P95" s="76">
        <f t="shared" si="13"/>
        <v>0</v>
      </c>
      <c r="Q95" s="56" t="e">
        <f t="shared" si="14"/>
        <v>#DIV/0!</v>
      </c>
    </row>
    <row r="96" spans="1:17">
      <c r="A96" s="23" t="s">
        <v>207</v>
      </c>
      <c r="B96" s="39" t="s">
        <v>79</v>
      </c>
      <c r="C96" s="24" t="s">
        <v>80</v>
      </c>
      <c r="D96" s="25" t="s">
        <v>23</v>
      </c>
      <c r="E96" s="25" t="s">
        <v>26</v>
      </c>
      <c r="F96" s="56">
        <v>25.4</v>
      </c>
      <c r="G96" s="80">
        <v>3600</v>
      </c>
      <c r="H96" s="76">
        <f t="shared" si="9"/>
        <v>91440</v>
      </c>
      <c r="I96" s="82">
        <v>5.0039159553026602</v>
      </c>
      <c r="J96" s="76">
        <f t="shared" si="10"/>
        <v>18014.097439089575</v>
      </c>
      <c r="K96" s="56">
        <f t="shared" si="11"/>
        <v>5.0760245029862201</v>
      </c>
      <c r="L96" s="56">
        <v>25.4</v>
      </c>
      <c r="M96" s="98">
        <v>3600</v>
      </c>
      <c r="N96" s="76">
        <f t="shared" si="12"/>
        <v>91440</v>
      </c>
      <c r="O96" s="56"/>
      <c r="P96" s="76">
        <f t="shared" si="13"/>
        <v>0</v>
      </c>
      <c r="Q96" s="56" t="e">
        <f t="shared" si="14"/>
        <v>#DIV/0!</v>
      </c>
    </row>
    <row r="97" spans="1:17">
      <c r="A97" s="23" t="s">
        <v>208</v>
      </c>
      <c r="B97" s="39" t="s">
        <v>92</v>
      </c>
      <c r="C97" s="24" t="s">
        <v>128</v>
      </c>
      <c r="D97" s="25" t="s">
        <v>23</v>
      </c>
      <c r="E97" s="25" t="s">
        <v>26</v>
      </c>
      <c r="F97" s="56">
        <v>36</v>
      </c>
      <c r="G97" s="80">
        <v>8877</v>
      </c>
      <c r="H97" s="76">
        <f t="shared" si="9"/>
        <v>319572</v>
      </c>
      <c r="I97" s="82">
        <v>6.084279606605028</v>
      </c>
      <c r="J97" s="76">
        <f t="shared" si="10"/>
        <v>54010.15006783283</v>
      </c>
      <c r="K97" s="56">
        <f t="shared" si="11"/>
        <v>5.9168878367980975</v>
      </c>
      <c r="L97" s="56">
        <v>36</v>
      </c>
      <c r="M97" s="98">
        <v>8877</v>
      </c>
      <c r="N97" s="76">
        <f t="shared" si="12"/>
        <v>319572</v>
      </c>
      <c r="O97" s="56"/>
      <c r="P97" s="76">
        <f t="shared" si="13"/>
        <v>0</v>
      </c>
      <c r="Q97" s="56" t="e">
        <f t="shared" si="14"/>
        <v>#DIV/0!</v>
      </c>
    </row>
    <row r="98" spans="1:17">
      <c r="A98" s="23" t="s">
        <v>208</v>
      </c>
      <c r="B98" s="39" t="s">
        <v>90</v>
      </c>
      <c r="C98" s="24" t="s">
        <v>100</v>
      </c>
      <c r="D98" s="25" t="s">
        <v>23</v>
      </c>
      <c r="E98" s="25" t="s">
        <v>25</v>
      </c>
      <c r="F98" s="56">
        <v>51.7</v>
      </c>
      <c r="G98" s="80">
        <v>100000</v>
      </c>
      <c r="H98" s="76">
        <f t="shared" ref="H98:H129" si="15">G98*F98</f>
        <v>5170000</v>
      </c>
      <c r="I98" s="82">
        <v>7.2943893964554594</v>
      </c>
      <c r="J98" s="76">
        <f t="shared" ref="J98:J129" si="16">+I98*G98</f>
        <v>729438.93964554591</v>
      </c>
      <c r="K98" s="56">
        <f t="shared" ref="K98:K129" si="17">IF(N(G98)=0,"",H98/J98)</f>
        <v>7.0876391689649072</v>
      </c>
      <c r="L98" s="56">
        <v>51.7</v>
      </c>
      <c r="M98" s="98">
        <v>100000</v>
      </c>
      <c r="N98" s="76">
        <f t="shared" si="12"/>
        <v>5170000</v>
      </c>
      <c r="O98" s="56"/>
      <c r="P98" s="76">
        <f t="shared" si="13"/>
        <v>0</v>
      </c>
      <c r="Q98" s="56" t="e">
        <f t="shared" si="14"/>
        <v>#DIV/0!</v>
      </c>
    </row>
    <row r="99" spans="1:17">
      <c r="A99" s="23" t="s">
        <v>208</v>
      </c>
      <c r="B99" s="39" t="s">
        <v>89</v>
      </c>
      <c r="C99" s="24" t="s">
        <v>99</v>
      </c>
      <c r="D99" s="25" t="s">
        <v>23</v>
      </c>
      <c r="E99" s="25" t="s">
        <v>25</v>
      </c>
      <c r="F99" s="56">
        <v>73.3</v>
      </c>
      <c r="G99" s="80">
        <v>120000</v>
      </c>
      <c r="H99" s="76">
        <f t="shared" si="15"/>
        <v>8796000</v>
      </c>
      <c r="I99" s="82">
        <v>7.5737798997601216</v>
      </c>
      <c r="J99" s="76">
        <f t="shared" si="16"/>
        <v>908853.58797121455</v>
      </c>
      <c r="K99" s="56">
        <f t="shared" si="17"/>
        <v>9.678126506200897</v>
      </c>
      <c r="L99" s="56">
        <v>73.3</v>
      </c>
      <c r="M99" s="98">
        <v>120000</v>
      </c>
      <c r="N99" s="76">
        <f t="shared" si="12"/>
        <v>8796000</v>
      </c>
      <c r="O99" s="56"/>
      <c r="P99" s="76">
        <f t="shared" si="13"/>
        <v>0</v>
      </c>
      <c r="Q99" s="56" t="e">
        <f t="shared" si="14"/>
        <v>#DIV/0!</v>
      </c>
    </row>
    <row r="100" spans="1:17">
      <c r="A100" s="23" t="s">
        <v>208</v>
      </c>
      <c r="B100" s="39" t="s">
        <v>93</v>
      </c>
      <c r="C100" s="24" t="s">
        <v>98</v>
      </c>
      <c r="D100" s="25" t="s">
        <v>23</v>
      </c>
      <c r="E100" s="25" t="s">
        <v>25</v>
      </c>
      <c r="F100" s="56">
        <v>92.2</v>
      </c>
      <c r="G100" s="80">
        <v>140000</v>
      </c>
      <c r="H100" s="76">
        <f t="shared" si="15"/>
        <v>12908000</v>
      </c>
      <c r="I100" s="82">
        <v>8.5370643405448039</v>
      </c>
      <c r="J100" s="76">
        <f t="shared" si="16"/>
        <v>1195189.0076762727</v>
      </c>
      <c r="K100" s="56">
        <f t="shared" si="17"/>
        <v>10.799965459100211</v>
      </c>
      <c r="L100" s="56">
        <v>92.2</v>
      </c>
      <c r="M100" s="98">
        <v>140000</v>
      </c>
      <c r="N100" s="76">
        <f t="shared" si="12"/>
        <v>12908000</v>
      </c>
      <c r="O100" s="56"/>
      <c r="P100" s="76">
        <f t="shared" si="13"/>
        <v>0</v>
      </c>
      <c r="Q100" s="56" t="e">
        <f t="shared" si="14"/>
        <v>#DIV/0!</v>
      </c>
    </row>
    <row r="101" spans="1:17">
      <c r="A101" s="23" t="s">
        <v>208</v>
      </c>
      <c r="B101" s="39" t="s">
        <v>91</v>
      </c>
      <c r="C101" s="24" t="s">
        <v>5</v>
      </c>
      <c r="D101" s="25" t="s">
        <v>23</v>
      </c>
      <c r="E101" s="25" t="s">
        <v>26</v>
      </c>
      <c r="F101" s="56">
        <v>27.5</v>
      </c>
      <c r="G101" s="80">
        <v>10080</v>
      </c>
      <c r="H101" s="76">
        <f t="shared" si="15"/>
        <v>277200</v>
      </c>
      <c r="I101" s="82">
        <v>4.0494457920653071</v>
      </c>
      <c r="J101" s="76">
        <f t="shared" si="16"/>
        <v>40818.413584018293</v>
      </c>
      <c r="K101" s="56">
        <f t="shared" si="17"/>
        <v>6.7910527544003481</v>
      </c>
      <c r="L101" s="56">
        <v>27.5</v>
      </c>
      <c r="M101" s="98">
        <v>10080</v>
      </c>
      <c r="N101" s="76">
        <f t="shared" si="12"/>
        <v>277200</v>
      </c>
      <c r="O101" s="56"/>
      <c r="P101" s="76">
        <f t="shared" si="13"/>
        <v>0</v>
      </c>
      <c r="Q101" s="56" t="e">
        <f t="shared" si="14"/>
        <v>#DIV/0!</v>
      </c>
    </row>
    <row r="102" spans="1:17">
      <c r="A102" s="23" t="s">
        <v>208</v>
      </c>
      <c r="B102" s="39" t="s">
        <v>131</v>
      </c>
      <c r="C102" s="24" t="s">
        <v>129</v>
      </c>
      <c r="D102" s="25" t="s">
        <v>23</v>
      </c>
      <c r="E102" s="25" t="s">
        <v>25</v>
      </c>
      <c r="F102" s="56">
        <v>46.1</v>
      </c>
      <c r="G102" s="80">
        <v>40000</v>
      </c>
      <c r="H102" s="76">
        <f t="shared" si="15"/>
        <v>1844000</v>
      </c>
      <c r="I102" s="82">
        <v>4.5503263903602997</v>
      </c>
      <c r="J102" s="76">
        <f t="shared" si="16"/>
        <v>182013.05561441198</v>
      </c>
      <c r="K102" s="56">
        <f t="shared" si="17"/>
        <v>10.131141383101918</v>
      </c>
      <c r="L102" s="56">
        <v>46.1</v>
      </c>
      <c r="M102" s="98">
        <v>40000</v>
      </c>
      <c r="N102" s="76">
        <f t="shared" si="12"/>
        <v>1844000</v>
      </c>
      <c r="O102" s="56"/>
      <c r="P102" s="76">
        <f t="shared" si="13"/>
        <v>0</v>
      </c>
      <c r="Q102" s="56" t="e">
        <f t="shared" si="14"/>
        <v>#DIV/0!</v>
      </c>
    </row>
    <row r="103" spans="1:17">
      <c r="A103" s="23" t="s">
        <v>208</v>
      </c>
      <c r="B103" s="39" t="s">
        <v>132</v>
      </c>
      <c r="C103" s="24" t="s">
        <v>101</v>
      </c>
      <c r="D103" s="25" t="s">
        <v>23</v>
      </c>
      <c r="E103" s="25" t="s">
        <v>25</v>
      </c>
      <c r="F103" s="56">
        <v>67.2</v>
      </c>
      <c r="G103" s="80">
        <v>90000</v>
      </c>
      <c r="H103" s="76">
        <f t="shared" si="15"/>
        <v>6048000</v>
      </c>
      <c r="I103" s="82">
        <v>4.3689287530384764</v>
      </c>
      <c r="J103" s="76">
        <f t="shared" si="16"/>
        <v>393203.58777346287</v>
      </c>
      <c r="K103" s="56">
        <f t="shared" si="17"/>
        <v>15.38134490137065</v>
      </c>
      <c r="L103" s="56">
        <v>67.2</v>
      </c>
      <c r="M103" s="98">
        <v>90000</v>
      </c>
      <c r="N103" s="76">
        <f t="shared" si="12"/>
        <v>6048000</v>
      </c>
      <c r="O103" s="56"/>
      <c r="P103" s="76">
        <f t="shared" si="13"/>
        <v>0</v>
      </c>
      <c r="Q103" s="56" t="e">
        <f t="shared" si="14"/>
        <v>#DIV/0!</v>
      </c>
    </row>
    <row r="104" spans="1:17">
      <c r="A104" s="23" t="s">
        <v>208</v>
      </c>
      <c r="B104" s="39" t="s">
        <v>162</v>
      </c>
      <c r="C104" s="24" t="s">
        <v>139</v>
      </c>
      <c r="D104" s="25" t="s">
        <v>2</v>
      </c>
      <c r="E104" s="25" t="s">
        <v>25</v>
      </c>
      <c r="F104" s="56">
        <v>92.2</v>
      </c>
      <c r="G104" s="80">
        <v>25496</v>
      </c>
      <c r="H104" s="76">
        <f t="shared" si="15"/>
        <v>2350731.2000000002</v>
      </c>
      <c r="I104" s="82">
        <v>10.513921133629369</v>
      </c>
      <c r="J104" s="76">
        <f t="shared" si="16"/>
        <v>268062.93322301441</v>
      </c>
      <c r="K104" s="56">
        <f t="shared" si="17"/>
        <v>8.7693258136674732</v>
      </c>
      <c r="L104" s="56">
        <v>92.2</v>
      </c>
      <c r="M104" s="98">
        <v>25496</v>
      </c>
      <c r="N104" s="76">
        <f t="shared" si="12"/>
        <v>2350731.2000000002</v>
      </c>
      <c r="O104" s="56"/>
      <c r="P104" s="76">
        <f t="shared" si="13"/>
        <v>0</v>
      </c>
      <c r="Q104" s="56" t="e">
        <f t="shared" si="14"/>
        <v>#DIV/0!</v>
      </c>
    </row>
    <row r="105" spans="1:17">
      <c r="A105" s="23" t="s">
        <v>208</v>
      </c>
      <c r="B105" s="39" t="s">
        <v>133</v>
      </c>
      <c r="C105" s="24" t="s">
        <v>130</v>
      </c>
      <c r="D105" s="25" t="s">
        <v>23</v>
      </c>
      <c r="E105" s="25" t="s">
        <v>25</v>
      </c>
      <c r="F105" s="56">
        <v>84.6</v>
      </c>
      <c r="G105" s="80">
        <v>80000</v>
      </c>
      <c r="H105" s="76">
        <f t="shared" si="15"/>
        <v>6768000</v>
      </c>
      <c r="I105" s="82">
        <v>4.6860168294174089</v>
      </c>
      <c r="J105" s="76">
        <f t="shared" si="16"/>
        <v>374881.3463533927</v>
      </c>
      <c r="K105" s="56">
        <f t="shared" si="17"/>
        <v>18.053712370153381</v>
      </c>
      <c r="L105" s="56">
        <v>84.6</v>
      </c>
      <c r="M105" s="98">
        <v>80000</v>
      </c>
      <c r="N105" s="76">
        <f t="shared" si="12"/>
        <v>6768000</v>
      </c>
      <c r="O105" s="56"/>
      <c r="P105" s="76">
        <f t="shared" si="13"/>
        <v>0</v>
      </c>
      <c r="Q105" s="56" t="e">
        <f t="shared" si="14"/>
        <v>#DIV/0!</v>
      </c>
    </row>
    <row r="106" spans="1:17">
      <c r="A106" s="23" t="s">
        <v>208</v>
      </c>
      <c r="B106" s="77" t="s">
        <v>273</v>
      </c>
      <c r="C106" s="24" t="s">
        <v>143</v>
      </c>
      <c r="D106" s="25" t="s">
        <v>24</v>
      </c>
      <c r="E106" s="25" t="s">
        <v>27</v>
      </c>
      <c r="F106" s="56">
        <v>73.3</v>
      </c>
      <c r="G106" s="80">
        <v>30025</v>
      </c>
      <c r="H106" s="76">
        <f t="shared" si="15"/>
        <v>2200832.5</v>
      </c>
      <c r="I106" s="82">
        <v>12.92</v>
      </c>
      <c r="J106" s="76">
        <f t="shared" si="16"/>
        <v>387923</v>
      </c>
      <c r="K106" s="56">
        <f t="shared" si="17"/>
        <v>5.6733746130030962</v>
      </c>
      <c r="L106" s="56">
        <v>73.3</v>
      </c>
      <c r="M106" s="98">
        <v>30025</v>
      </c>
      <c r="N106" s="76">
        <f t="shared" si="12"/>
        <v>2200832.5</v>
      </c>
      <c r="O106" s="56"/>
      <c r="P106" s="76">
        <f t="shared" si="13"/>
        <v>0</v>
      </c>
      <c r="Q106" s="56" t="e">
        <f t="shared" si="14"/>
        <v>#DIV/0!</v>
      </c>
    </row>
    <row r="107" spans="1:17">
      <c r="A107" s="23" t="s">
        <v>208</v>
      </c>
      <c r="B107" s="78" t="s">
        <v>274</v>
      </c>
      <c r="C107" s="24" t="s">
        <v>275</v>
      </c>
      <c r="D107" s="25" t="s">
        <v>24</v>
      </c>
      <c r="E107" s="25" t="s">
        <v>27</v>
      </c>
      <c r="F107" s="56">
        <v>92.2</v>
      </c>
      <c r="G107" s="80">
        <v>21876</v>
      </c>
      <c r="H107" s="76">
        <f t="shared" si="15"/>
        <v>2016967.2</v>
      </c>
      <c r="I107" s="82">
        <v>15.44</v>
      </c>
      <c r="J107" s="76">
        <f t="shared" si="16"/>
        <v>337765.44</v>
      </c>
      <c r="K107" s="56">
        <f t="shared" si="17"/>
        <v>5.971502590673575</v>
      </c>
      <c r="L107" s="56">
        <v>92.2</v>
      </c>
      <c r="M107" s="98">
        <v>21876</v>
      </c>
      <c r="N107" s="76">
        <f t="shared" si="12"/>
        <v>2016967.2</v>
      </c>
      <c r="O107" s="56"/>
      <c r="P107" s="76">
        <f t="shared" si="13"/>
        <v>0</v>
      </c>
      <c r="Q107" s="56" t="e">
        <f t="shared" si="14"/>
        <v>#DIV/0!</v>
      </c>
    </row>
    <row r="108" spans="1:17">
      <c r="A108" s="23" t="s">
        <v>208</v>
      </c>
      <c r="B108" s="78" t="s">
        <v>166</v>
      </c>
      <c r="C108" s="24" t="s">
        <v>177</v>
      </c>
      <c r="D108" s="25" t="s">
        <v>24</v>
      </c>
      <c r="E108" s="25" t="s">
        <v>27</v>
      </c>
      <c r="F108" s="56">
        <v>67.2</v>
      </c>
      <c r="G108" s="80">
        <v>8357</v>
      </c>
      <c r="H108" s="76">
        <f t="shared" si="15"/>
        <v>561590.4</v>
      </c>
      <c r="I108" s="82">
        <v>9.3983132257343911</v>
      </c>
      <c r="J108" s="76">
        <f t="shared" si="16"/>
        <v>78541.70362746231</v>
      </c>
      <c r="K108" s="56">
        <f t="shared" si="17"/>
        <v>7.1502192346594136</v>
      </c>
      <c r="L108" s="56">
        <v>67.2</v>
      </c>
      <c r="M108" s="98">
        <v>8357</v>
      </c>
      <c r="N108" s="76">
        <f t="shared" si="12"/>
        <v>561590.4</v>
      </c>
      <c r="O108" s="56"/>
      <c r="P108" s="76">
        <f t="shared" si="13"/>
        <v>0</v>
      </c>
      <c r="Q108" s="56" t="e">
        <f t="shared" si="14"/>
        <v>#DIV/0!</v>
      </c>
    </row>
    <row r="109" spans="1:17">
      <c r="A109" s="23" t="s">
        <v>208</v>
      </c>
      <c r="B109" s="78" t="s">
        <v>167</v>
      </c>
      <c r="C109" s="24" t="s">
        <v>178</v>
      </c>
      <c r="D109" s="25" t="s">
        <v>24</v>
      </c>
      <c r="E109" s="25" t="s">
        <v>27</v>
      </c>
      <c r="F109" s="56">
        <v>84.6</v>
      </c>
      <c r="G109" s="80">
        <v>15074</v>
      </c>
      <c r="H109" s="76">
        <f t="shared" si="15"/>
        <v>1275260.3999999999</v>
      </c>
      <c r="I109" s="82">
        <v>9.3105362972393664</v>
      </c>
      <c r="J109" s="76">
        <f t="shared" si="16"/>
        <v>140347.0241445862</v>
      </c>
      <c r="K109" s="56">
        <f t="shared" si="17"/>
        <v>9.0864798008557717</v>
      </c>
      <c r="L109" s="56">
        <v>84.6</v>
      </c>
      <c r="M109" s="98">
        <v>15074</v>
      </c>
      <c r="N109" s="76">
        <f t="shared" si="12"/>
        <v>1275260.3999999999</v>
      </c>
      <c r="O109" s="56"/>
      <c r="P109" s="76">
        <f t="shared" si="13"/>
        <v>0</v>
      </c>
      <c r="Q109" s="56" t="e">
        <f t="shared" si="14"/>
        <v>#DIV/0!</v>
      </c>
    </row>
    <row r="110" spans="1:17">
      <c r="A110" s="23" t="s">
        <v>206</v>
      </c>
      <c r="B110" s="78"/>
      <c r="C110" s="24" t="s">
        <v>216</v>
      </c>
      <c r="D110" s="25" t="s">
        <v>24</v>
      </c>
      <c r="E110" s="25" t="s">
        <v>28</v>
      </c>
      <c r="F110" s="56">
        <v>101.2</v>
      </c>
      <c r="G110" s="80">
        <v>10000</v>
      </c>
      <c r="H110" s="76">
        <f t="shared" si="15"/>
        <v>1012000</v>
      </c>
      <c r="I110" s="82">
        <v>11.51</v>
      </c>
      <c r="J110" s="76">
        <f t="shared" si="16"/>
        <v>115100</v>
      </c>
      <c r="K110" s="56">
        <f t="shared" si="17"/>
        <v>8.7923544743701125</v>
      </c>
      <c r="L110" s="56">
        <v>101.2</v>
      </c>
      <c r="M110" s="98">
        <v>10000</v>
      </c>
      <c r="N110" s="76">
        <f t="shared" si="12"/>
        <v>1012000</v>
      </c>
      <c r="O110" s="56"/>
      <c r="P110" s="76">
        <f t="shared" si="13"/>
        <v>0</v>
      </c>
      <c r="Q110" s="56" t="e">
        <f t="shared" si="14"/>
        <v>#DIV/0!</v>
      </c>
    </row>
    <row r="111" spans="1:17">
      <c r="A111" s="23" t="s">
        <v>208</v>
      </c>
      <c r="B111" s="78" t="s">
        <v>134</v>
      </c>
      <c r="C111" s="24" t="s">
        <v>182</v>
      </c>
      <c r="D111" s="25" t="s">
        <v>24</v>
      </c>
      <c r="E111" s="25" t="s">
        <v>28</v>
      </c>
      <c r="F111" s="56">
        <v>92.2</v>
      </c>
      <c r="G111" s="80">
        <v>12546</v>
      </c>
      <c r="H111" s="76">
        <f t="shared" si="15"/>
        <v>1156741.2</v>
      </c>
      <c r="I111" s="82">
        <v>12.245959706496313</v>
      </c>
      <c r="J111" s="76">
        <f t="shared" si="16"/>
        <v>153637.81047770273</v>
      </c>
      <c r="K111" s="56">
        <f t="shared" si="17"/>
        <v>7.5290138306668748</v>
      </c>
      <c r="L111" s="56">
        <v>92.2</v>
      </c>
      <c r="M111" s="98">
        <v>12546</v>
      </c>
      <c r="N111" s="76">
        <f t="shared" si="12"/>
        <v>1156741.2</v>
      </c>
      <c r="O111" s="56"/>
      <c r="P111" s="76">
        <f t="shared" si="13"/>
        <v>0</v>
      </c>
      <c r="Q111" s="56" t="e">
        <f t="shared" si="14"/>
        <v>#DIV/0!</v>
      </c>
    </row>
    <row r="112" spans="1:17">
      <c r="A112" s="23" t="s">
        <v>208</v>
      </c>
      <c r="B112" s="78" t="s">
        <v>217</v>
      </c>
      <c r="C112" s="24" t="s">
        <v>218</v>
      </c>
      <c r="D112" s="25" t="s">
        <v>2</v>
      </c>
      <c r="E112" s="25" t="s">
        <v>25</v>
      </c>
      <c r="F112" s="56">
        <v>92.2</v>
      </c>
      <c r="G112" s="80">
        <v>28000</v>
      </c>
      <c r="H112" s="76">
        <f t="shared" si="15"/>
        <v>2581600</v>
      </c>
      <c r="I112" s="82">
        <v>10.172000000000001</v>
      </c>
      <c r="J112" s="76">
        <f t="shared" si="16"/>
        <v>284816</v>
      </c>
      <c r="K112" s="56">
        <f t="shared" si="17"/>
        <v>9.0640975226110889</v>
      </c>
      <c r="L112" s="56">
        <v>92.2</v>
      </c>
      <c r="M112" s="98">
        <v>28000</v>
      </c>
      <c r="N112" s="76">
        <f t="shared" si="12"/>
        <v>2581600</v>
      </c>
      <c r="O112" s="56"/>
      <c r="P112" s="76">
        <f t="shared" si="13"/>
        <v>0</v>
      </c>
      <c r="Q112" s="56" t="e">
        <f t="shared" si="14"/>
        <v>#DIV/0!</v>
      </c>
    </row>
    <row r="113" spans="1:17">
      <c r="A113" s="23" t="s">
        <v>208</v>
      </c>
      <c r="B113" s="78" t="s">
        <v>175</v>
      </c>
      <c r="C113" s="24" t="s">
        <v>190</v>
      </c>
      <c r="D113" s="25" t="s">
        <v>2</v>
      </c>
      <c r="E113" s="25" t="s">
        <v>25</v>
      </c>
      <c r="F113" s="56">
        <v>101.2</v>
      </c>
      <c r="G113" s="80">
        <v>50000</v>
      </c>
      <c r="H113" s="76">
        <f t="shared" si="15"/>
        <v>5060000</v>
      </c>
      <c r="I113" s="82">
        <v>5.8949999999999996</v>
      </c>
      <c r="J113" s="76">
        <f t="shared" si="16"/>
        <v>294750</v>
      </c>
      <c r="K113" s="56">
        <f t="shared" si="17"/>
        <v>17.167090754877016</v>
      </c>
      <c r="L113" s="56">
        <v>101.2</v>
      </c>
      <c r="M113" s="98">
        <v>50000</v>
      </c>
      <c r="N113" s="76">
        <f t="shared" si="12"/>
        <v>5060000</v>
      </c>
      <c r="O113" s="56"/>
      <c r="P113" s="76">
        <f t="shared" si="13"/>
        <v>0</v>
      </c>
      <c r="Q113" s="56" t="e">
        <f t="shared" si="14"/>
        <v>#DIV/0!</v>
      </c>
    </row>
    <row r="114" spans="1:17">
      <c r="A114" s="23" t="s">
        <v>208</v>
      </c>
      <c r="B114" s="78" t="s">
        <v>211</v>
      </c>
      <c r="C114" s="24" t="s">
        <v>219</v>
      </c>
      <c r="D114" s="25" t="s">
        <v>2</v>
      </c>
      <c r="E114" s="25" t="s">
        <v>25</v>
      </c>
      <c r="F114" s="56">
        <v>101.2</v>
      </c>
      <c r="G114" s="80">
        <v>28000</v>
      </c>
      <c r="H114" s="76">
        <f t="shared" si="15"/>
        <v>2833600</v>
      </c>
      <c r="I114" s="82">
        <v>7.8769999999999998</v>
      </c>
      <c r="J114" s="76">
        <f t="shared" si="16"/>
        <v>220556</v>
      </c>
      <c r="K114" s="56">
        <f t="shared" si="17"/>
        <v>12.84753078583217</v>
      </c>
      <c r="L114" s="56">
        <v>101.2</v>
      </c>
      <c r="M114" s="98">
        <v>28000</v>
      </c>
      <c r="N114" s="76">
        <f t="shared" si="12"/>
        <v>2833600</v>
      </c>
      <c r="O114" s="56"/>
      <c r="P114" s="76">
        <f t="shared" si="13"/>
        <v>0</v>
      </c>
      <c r="Q114" s="56" t="e">
        <f t="shared" si="14"/>
        <v>#DIV/0!</v>
      </c>
    </row>
    <row r="115" spans="1:17">
      <c r="A115" s="23" t="s">
        <v>208</v>
      </c>
      <c r="B115" s="78" t="s">
        <v>227</v>
      </c>
      <c r="C115" s="24" t="s">
        <v>234</v>
      </c>
      <c r="D115" s="25" t="s">
        <v>24</v>
      </c>
      <c r="E115" s="25" t="s">
        <v>27</v>
      </c>
      <c r="F115" s="56">
        <v>73.3</v>
      </c>
      <c r="G115" s="80">
        <v>10000</v>
      </c>
      <c r="H115" s="76">
        <f t="shared" si="15"/>
        <v>733000</v>
      </c>
      <c r="I115" s="82">
        <v>12.04</v>
      </c>
      <c r="J115" s="76">
        <f t="shared" si="16"/>
        <v>120399.99999999999</v>
      </c>
      <c r="K115" s="56">
        <f t="shared" si="17"/>
        <v>6.088039867109635</v>
      </c>
      <c r="L115" s="56">
        <v>73.3</v>
      </c>
      <c r="M115" s="98">
        <v>10000</v>
      </c>
      <c r="N115" s="76">
        <f t="shared" si="12"/>
        <v>733000</v>
      </c>
      <c r="O115" s="56"/>
      <c r="P115" s="76">
        <f t="shared" si="13"/>
        <v>0</v>
      </c>
      <c r="Q115" s="56" t="e">
        <f t="shared" si="14"/>
        <v>#DIV/0!</v>
      </c>
    </row>
    <row r="116" spans="1:17">
      <c r="A116" s="23" t="s">
        <v>208</v>
      </c>
      <c r="B116" s="78" t="s">
        <v>228</v>
      </c>
      <c r="C116" s="24" t="s">
        <v>235</v>
      </c>
      <c r="D116" s="25" t="s">
        <v>24</v>
      </c>
      <c r="E116" s="25" t="s">
        <v>27</v>
      </c>
      <c r="F116" s="56">
        <v>92.2</v>
      </c>
      <c r="G116" s="80">
        <v>10000</v>
      </c>
      <c r="H116" s="76">
        <f t="shared" si="15"/>
        <v>922000</v>
      </c>
      <c r="I116" s="82">
        <v>14.61</v>
      </c>
      <c r="J116" s="76">
        <f t="shared" si="16"/>
        <v>146100</v>
      </c>
      <c r="K116" s="56">
        <f t="shared" si="17"/>
        <v>6.3107460643394937</v>
      </c>
      <c r="L116" s="56">
        <v>92.2</v>
      </c>
      <c r="M116" s="98">
        <v>10000</v>
      </c>
      <c r="N116" s="76">
        <f t="shared" si="12"/>
        <v>922000</v>
      </c>
      <c r="O116" s="56"/>
      <c r="P116" s="76">
        <f t="shared" si="13"/>
        <v>0</v>
      </c>
      <c r="Q116" s="56" t="e">
        <f t="shared" si="14"/>
        <v>#DIV/0!</v>
      </c>
    </row>
    <row r="117" spans="1:17">
      <c r="A117" s="23" t="s">
        <v>208</v>
      </c>
      <c r="B117" s="78" t="s">
        <v>276</v>
      </c>
      <c r="C117" s="73" t="s">
        <v>277</v>
      </c>
      <c r="D117" s="25" t="s">
        <v>24</v>
      </c>
      <c r="E117" s="25" t="s">
        <v>27</v>
      </c>
      <c r="F117" s="56">
        <v>67.2</v>
      </c>
      <c r="G117" s="80">
        <v>12668</v>
      </c>
      <c r="H117" s="76">
        <f t="shared" si="15"/>
        <v>851289.60000000009</v>
      </c>
      <c r="I117" s="82">
        <v>9.76</v>
      </c>
      <c r="J117" s="76">
        <f t="shared" si="16"/>
        <v>123639.67999999999</v>
      </c>
      <c r="K117" s="56">
        <f t="shared" si="17"/>
        <v>6.8852459016393457</v>
      </c>
      <c r="L117" s="56">
        <v>67.2</v>
      </c>
      <c r="M117" s="98">
        <v>12668</v>
      </c>
      <c r="N117" s="76">
        <f t="shared" si="12"/>
        <v>851289.60000000009</v>
      </c>
      <c r="O117" s="56"/>
      <c r="P117" s="76">
        <f t="shared" si="13"/>
        <v>0</v>
      </c>
      <c r="Q117" s="56" t="e">
        <f t="shared" si="14"/>
        <v>#DIV/0!</v>
      </c>
    </row>
    <row r="118" spans="1:17">
      <c r="A118" s="23" t="s">
        <v>208</v>
      </c>
      <c r="B118" s="78" t="s">
        <v>278</v>
      </c>
      <c r="C118" s="73" t="s">
        <v>279</v>
      </c>
      <c r="D118" s="25" t="s">
        <v>24</v>
      </c>
      <c r="E118" s="25" t="s">
        <v>27</v>
      </c>
      <c r="F118" s="56">
        <v>96.9</v>
      </c>
      <c r="G118" s="80">
        <v>4000</v>
      </c>
      <c r="H118" s="76">
        <f t="shared" si="15"/>
        <v>387600</v>
      </c>
      <c r="I118" s="82">
        <v>19.63</v>
      </c>
      <c r="J118" s="76">
        <f t="shared" si="16"/>
        <v>78520</v>
      </c>
      <c r="K118" s="56">
        <f t="shared" si="17"/>
        <v>4.9363219561895058</v>
      </c>
      <c r="L118" s="56">
        <v>96.9</v>
      </c>
      <c r="M118" s="98">
        <v>4000</v>
      </c>
      <c r="N118" s="76">
        <f t="shared" si="12"/>
        <v>387600</v>
      </c>
      <c r="O118" s="56"/>
      <c r="P118" s="76">
        <f t="shared" si="13"/>
        <v>0</v>
      </c>
      <c r="Q118" s="56" t="e">
        <f t="shared" si="14"/>
        <v>#DIV/0!</v>
      </c>
    </row>
    <row r="119" spans="1:17">
      <c r="A119" s="23" t="s">
        <v>208</v>
      </c>
      <c r="B119" s="78" t="s">
        <v>229</v>
      </c>
      <c r="C119" s="73" t="s">
        <v>236</v>
      </c>
      <c r="D119" s="25" t="s">
        <v>24</v>
      </c>
      <c r="E119" s="25" t="s">
        <v>27</v>
      </c>
      <c r="F119" s="56">
        <v>84.6</v>
      </c>
      <c r="G119" s="80">
        <v>16000</v>
      </c>
      <c r="H119" s="76">
        <f t="shared" si="15"/>
        <v>1353600</v>
      </c>
      <c r="I119" s="82">
        <v>10.7</v>
      </c>
      <c r="J119" s="76">
        <f t="shared" si="16"/>
        <v>171200</v>
      </c>
      <c r="K119" s="56">
        <f t="shared" si="17"/>
        <v>7.9065420560747661</v>
      </c>
      <c r="L119" s="56">
        <v>84.6</v>
      </c>
      <c r="M119" s="98">
        <v>16000</v>
      </c>
      <c r="N119" s="76">
        <f t="shared" si="12"/>
        <v>1353600</v>
      </c>
      <c r="O119" s="56"/>
      <c r="P119" s="76">
        <f t="shared" si="13"/>
        <v>0</v>
      </c>
      <c r="Q119" s="56" t="e">
        <f t="shared" si="14"/>
        <v>#DIV/0!</v>
      </c>
    </row>
    <row r="120" spans="1:17">
      <c r="A120" s="23" t="s">
        <v>208</v>
      </c>
      <c r="B120" s="78"/>
      <c r="C120" s="24" t="s">
        <v>247</v>
      </c>
      <c r="D120" s="25" t="s">
        <v>24</v>
      </c>
      <c r="E120" s="25" t="s">
        <v>28</v>
      </c>
      <c r="F120" s="56">
        <v>101.2</v>
      </c>
      <c r="G120" s="80">
        <v>10000</v>
      </c>
      <c r="H120" s="76">
        <f t="shared" si="15"/>
        <v>1012000</v>
      </c>
      <c r="I120" s="82">
        <v>9.141</v>
      </c>
      <c r="J120" s="76">
        <f t="shared" si="16"/>
        <v>91410</v>
      </c>
      <c r="K120" s="56">
        <f t="shared" si="17"/>
        <v>11.070998796630565</v>
      </c>
      <c r="L120" s="56">
        <v>101.2</v>
      </c>
      <c r="M120" s="98">
        <v>10000</v>
      </c>
      <c r="N120" s="76">
        <f t="shared" si="12"/>
        <v>1012000</v>
      </c>
      <c r="O120" s="56"/>
      <c r="P120" s="76">
        <f t="shared" si="13"/>
        <v>0</v>
      </c>
      <c r="Q120" s="56" t="e">
        <f t="shared" si="14"/>
        <v>#DIV/0!</v>
      </c>
    </row>
    <row r="121" spans="1:17">
      <c r="A121" s="23" t="s">
        <v>208</v>
      </c>
      <c r="B121" s="78" t="s">
        <v>261</v>
      </c>
      <c r="C121" s="24" t="s">
        <v>263</v>
      </c>
      <c r="D121" s="25" t="s">
        <v>23</v>
      </c>
      <c r="E121" s="25" t="s">
        <v>25</v>
      </c>
      <c r="F121" s="56">
        <v>77</v>
      </c>
      <c r="G121" s="80">
        <v>37500</v>
      </c>
      <c r="H121" s="76">
        <f t="shared" si="15"/>
        <v>2887500</v>
      </c>
      <c r="I121" s="82">
        <v>9.0709999999999997</v>
      </c>
      <c r="J121" s="76">
        <f t="shared" si="16"/>
        <v>340162.5</v>
      </c>
      <c r="K121" s="56">
        <f t="shared" si="17"/>
        <v>8.4885900121265578</v>
      </c>
      <c r="L121" s="56">
        <v>77</v>
      </c>
      <c r="M121" s="98">
        <v>37500</v>
      </c>
      <c r="N121" s="76">
        <f t="shared" si="12"/>
        <v>2887500</v>
      </c>
      <c r="O121" s="56"/>
      <c r="P121" s="76">
        <f t="shared" si="13"/>
        <v>0</v>
      </c>
      <c r="Q121" s="56" t="e">
        <f t="shared" si="14"/>
        <v>#DIV/0!</v>
      </c>
    </row>
    <row r="122" spans="1:17">
      <c r="A122" s="23" t="s">
        <v>208</v>
      </c>
      <c r="B122" s="78" t="s">
        <v>262</v>
      </c>
      <c r="C122" s="24" t="s">
        <v>264</v>
      </c>
      <c r="D122" s="25" t="s">
        <v>23</v>
      </c>
      <c r="E122" s="25" t="s">
        <v>25</v>
      </c>
      <c r="F122" s="56">
        <v>96.9</v>
      </c>
      <c r="G122" s="80">
        <v>50000</v>
      </c>
      <c r="H122" s="76">
        <f t="shared" si="15"/>
        <v>4845000</v>
      </c>
      <c r="I122" s="82">
        <v>9.7270000000000003</v>
      </c>
      <c r="J122" s="76">
        <f t="shared" si="16"/>
        <v>486350</v>
      </c>
      <c r="K122" s="56">
        <f t="shared" si="17"/>
        <v>9.9619615503238403</v>
      </c>
      <c r="L122" s="56">
        <v>96.9</v>
      </c>
      <c r="M122" s="98">
        <v>50000</v>
      </c>
      <c r="N122" s="76">
        <f t="shared" si="12"/>
        <v>4845000</v>
      </c>
      <c r="O122" s="56"/>
      <c r="P122" s="76">
        <f t="shared" si="13"/>
        <v>0</v>
      </c>
      <c r="Q122" s="56" t="e">
        <f t="shared" si="14"/>
        <v>#DIV/0!</v>
      </c>
    </row>
    <row r="123" spans="1:17">
      <c r="A123" s="23" t="s">
        <v>208</v>
      </c>
      <c r="B123" s="78" t="s">
        <v>265</v>
      </c>
      <c r="C123" s="24" t="s">
        <v>267</v>
      </c>
      <c r="D123" s="25" t="s">
        <v>23</v>
      </c>
      <c r="E123" s="25" t="s">
        <v>25</v>
      </c>
      <c r="F123" s="56">
        <v>93.9</v>
      </c>
      <c r="G123" s="80">
        <v>12500</v>
      </c>
      <c r="H123" s="76">
        <f t="shared" si="15"/>
        <v>1173750</v>
      </c>
      <c r="I123" s="82">
        <v>14.696999999999999</v>
      </c>
      <c r="J123" s="76">
        <f t="shared" si="16"/>
        <v>183712.5</v>
      </c>
      <c r="K123" s="56">
        <f t="shared" si="17"/>
        <v>6.3890589916309448</v>
      </c>
      <c r="L123" s="56">
        <v>93.9</v>
      </c>
      <c r="M123" s="98">
        <v>12500</v>
      </c>
      <c r="N123" s="76">
        <f t="shared" si="12"/>
        <v>1173750</v>
      </c>
      <c r="O123" s="56"/>
      <c r="P123" s="76">
        <f t="shared" si="13"/>
        <v>0</v>
      </c>
      <c r="Q123" s="56" t="e">
        <f t="shared" si="14"/>
        <v>#DIV/0!</v>
      </c>
    </row>
    <row r="124" spans="1:17">
      <c r="A124" s="23" t="s">
        <v>208</v>
      </c>
      <c r="B124" s="78" t="s">
        <v>266</v>
      </c>
      <c r="C124" s="24" t="s">
        <v>268</v>
      </c>
      <c r="D124" s="25" t="s">
        <v>23</v>
      </c>
      <c r="E124" s="25" t="s">
        <v>25</v>
      </c>
      <c r="F124" s="56">
        <v>118.1</v>
      </c>
      <c r="G124" s="80">
        <v>25000</v>
      </c>
      <c r="H124" s="76">
        <f t="shared" si="15"/>
        <v>2952500</v>
      </c>
      <c r="I124" s="82">
        <v>15.416</v>
      </c>
      <c r="J124" s="76">
        <f t="shared" si="16"/>
        <v>385400</v>
      </c>
      <c r="K124" s="56">
        <f t="shared" si="17"/>
        <v>7.6608718214841725</v>
      </c>
      <c r="L124" s="56">
        <v>118.1</v>
      </c>
      <c r="M124" s="98">
        <v>25000</v>
      </c>
      <c r="N124" s="76">
        <f t="shared" si="12"/>
        <v>2952500</v>
      </c>
      <c r="O124" s="56"/>
      <c r="P124" s="76">
        <f t="shared" si="13"/>
        <v>0</v>
      </c>
      <c r="Q124" s="56" t="e">
        <f t="shared" si="14"/>
        <v>#DIV/0!</v>
      </c>
    </row>
    <row r="125" spans="1:17">
      <c r="A125" s="23" t="s">
        <v>237</v>
      </c>
      <c r="B125" s="78" t="s">
        <v>280</v>
      </c>
      <c r="C125" s="24" t="s">
        <v>282</v>
      </c>
      <c r="D125" s="25" t="s">
        <v>24</v>
      </c>
      <c r="E125" s="25" t="s">
        <v>27</v>
      </c>
      <c r="F125" s="56">
        <v>130</v>
      </c>
      <c r="G125" s="80">
        <v>11434</v>
      </c>
      <c r="H125" s="76">
        <f t="shared" si="15"/>
        <v>1486420</v>
      </c>
      <c r="I125" s="82">
        <v>17.809999999999999</v>
      </c>
      <c r="J125" s="76">
        <f t="shared" si="16"/>
        <v>203639.53999999998</v>
      </c>
      <c r="K125" s="56">
        <f t="shared" si="17"/>
        <v>7.2992700729927016</v>
      </c>
      <c r="L125" s="56">
        <v>130</v>
      </c>
      <c r="M125" s="98">
        <v>11434</v>
      </c>
      <c r="N125" s="76">
        <f t="shared" si="12"/>
        <v>1486420</v>
      </c>
      <c r="O125" s="104">
        <v>17.809999999999999</v>
      </c>
      <c r="P125" s="76">
        <f t="shared" si="13"/>
        <v>203639.53999999998</v>
      </c>
      <c r="Q125" s="56">
        <f>IF(N(M125)=0,"",N125/P125)</f>
        <v>7.2992700729927016</v>
      </c>
    </row>
    <row r="126" spans="1:17">
      <c r="A126" s="23" t="s">
        <v>237</v>
      </c>
      <c r="B126" s="78" t="s">
        <v>281</v>
      </c>
      <c r="C126" s="24" t="s">
        <v>283</v>
      </c>
      <c r="D126" s="25" t="s">
        <v>24</v>
      </c>
      <c r="E126" s="25" t="s">
        <v>27</v>
      </c>
      <c r="F126" s="56">
        <v>88.3</v>
      </c>
      <c r="G126" s="80">
        <v>36139</v>
      </c>
      <c r="H126" s="76">
        <f t="shared" si="15"/>
        <v>3191073.6999999997</v>
      </c>
      <c r="I126" s="82">
        <v>13.87</v>
      </c>
      <c r="J126" s="76">
        <f t="shared" si="16"/>
        <v>501247.93</v>
      </c>
      <c r="K126" s="56">
        <f t="shared" si="17"/>
        <v>6.3662581110310015</v>
      </c>
      <c r="L126" s="56">
        <v>88.3</v>
      </c>
      <c r="M126" s="98">
        <v>36139</v>
      </c>
      <c r="N126" s="76">
        <f t="shared" si="12"/>
        <v>3191073.6999999997</v>
      </c>
      <c r="O126" s="104">
        <v>13.87</v>
      </c>
      <c r="P126" s="76">
        <f t="shared" si="13"/>
        <v>501247.93</v>
      </c>
      <c r="Q126" s="56">
        <f t="shared" si="14"/>
        <v>6.3662581110310015</v>
      </c>
    </row>
    <row r="127" spans="1:17">
      <c r="A127" s="23" t="s">
        <v>237</v>
      </c>
      <c r="B127" s="78" t="s">
        <v>238</v>
      </c>
      <c r="C127" s="24" t="s">
        <v>242</v>
      </c>
      <c r="D127" s="25" t="s">
        <v>23</v>
      </c>
      <c r="E127" s="25" t="s">
        <v>25</v>
      </c>
      <c r="F127" s="56">
        <v>63.75</v>
      </c>
      <c r="G127" s="80">
        <v>173269</v>
      </c>
      <c r="H127" s="76">
        <f t="shared" si="15"/>
        <v>11045898.75</v>
      </c>
      <c r="I127" s="82">
        <v>5.1349999999999998</v>
      </c>
      <c r="J127" s="76">
        <f t="shared" si="16"/>
        <v>889736.31499999994</v>
      </c>
      <c r="K127" s="56">
        <f t="shared" si="17"/>
        <v>12.414800389483934</v>
      </c>
      <c r="L127" s="56">
        <v>63.75</v>
      </c>
      <c r="M127" s="98">
        <v>173269</v>
      </c>
      <c r="N127" s="76">
        <f t="shared" si="12"/>
        <v>11045898.75</v>
      </c>
      <c r="O127" s="104">
        <v>5.1349999999999998</v>
      </c>
      <c r="P127" s="76">
        <f t="shared" si="13"/>
        <v>889736.31499999994</v>
      </c>
      <c r="Q127" s="56">
        <f t="shared" si="14"/>
        <v>12.414800389483934</v>
      </c>
    </row>
    <row r="128" spans="1:17">
      <c r="A128" s="23" t="s">
        <v>237</v>
      </c>
      <c r="B128" s="78" t="s">
        <v>239</v>
      </c>
      <c r="C128" s="24" t="s">
        <v>243</v>
      </c>
      <c r="D128" s="25" t="s">
        <v>23</v>
      </c>
      <c r="E128" s="25" t="s">
        <v>25</v>
      </c>
      <c r="F128" s="56">
        <v>88.3</v>
      </c>
      <c r="G128" s="80">
        <v>186346</v>
      </c>
      <c r="H128" s="76">
        <f t="shared" si="15"/>
        <v>16454351.799999999</v>
      </c>
      <c r="I128" s="82">
        <v>6.242</v>
      </c>
      <c r="J128" s="76">
        <f t="shared" si="16"/>
        <v>1163171.7320000001</v>
      </c>
      <c r="K128" s="56">
        <f t="shared" si="17"/>
        <v>14.146107016981734</v>
      </c>
      <c r="L128" s="56">
        <v>88.3</v>
      </c>
      <c r="M128" s="98">
        <v>186346</v>
      </c>
      <c r="N128" s="76">
        <f t="shared" si="12"/>
        <v>16454351.799999999</v>
      </c>
      <c r="O128" s="104">
        <v>6.242</v>
      </c>
      <c r="P128" s="76">
        <f t="shared" si="13"/>
        <v>1163171.7320000001</v>
      </c>
      <c r="Q128" s="56">
        <f t="shared" si="14"/>
        <v>14.146107016981734</v>
      </c>
    </row>
    <row r="129" spans="1:17">
      <c r="A129" s="23" t="s">
        <v>237</v>
      </c>
      <c r="B129" s="78" t="s">
        <v>240</v>
      </c>
      <c r="C129" s="24" t="s">
        <v>244</v>
      </c>
      <c r="D129" s="25" t="s">
        <v>23</v>
      </c>
      <c r="E129" s="25" t="s">
        <v>25</v>
      </c>
      <c r="F129" s="56">
        <v>96.7</v>
      </c>
      <c r="G129" s="80">
        <v>125866</v>
      </c>
      <c r="H129" s="76">
        <f t="shared" si="15"/>
        <v>12171242.200000001</v>
      </c>
      <c r="I129" s="82">
        <v>12.586</v>
      </c>
      <c r="J129" s="76">
        <f t="shared" si="16"/>
        <v>1584149.476</v>
      </c>
      <c r="K129" s="56">
        <f t="shared" si="17"/>
        <v>7.6831399968218665</v>
      </c>
      <c r="L129" s="56">
        <v>96.7</v>
      </c>
      <c r="M129" s="98">
        <v>125866</v>
      </c>
      <c r="N129" s="76">
        <f t="shared" si="12"/>
        <v>12171242.200000001</v>
      </c>
      <c r="O129" s="104">
        <v>12.586</v>
      </c>
      <c r="P129" s="76">
        <f t="shared" si="13"/>
        <v>1584149.476</v>
      </c>
      <c r="Q129" s="56">
        <f t="shared" si="14"/>
        <v>7.6831399968218665</v>
      </c>
    </row>
    <row r="130" spans="1:17">
      <c r="A130" s="23" t="s">
        <v>237</v>
      </c>
      <c r="B130" s="78" t="s">
        <v>241</v>
      </c>
      <c r="C130" s="24" t="s">
        <v>245</v>
      </c>
      <c r="D130" s="25" t="s">
        <v>23</v>
      </c>
      <c r="E130" s="25" t="s">
        <v>25</v>
      </c>
      <c r="F130" s="56">
        <v>67.5</v>
      </c>
      <c r="G130" s="80">
        <v>104616</v>
      </c>
      <c r="H130" s="76">
        <f t="shared" ref="H130:H131" si="18">G130*F130</f>
        <v>7061580</v>
      </c>
      <c r="I130" s="82">
        <v>6.2539999999999996</v>
      </c>
      <c r="J130" s="76">
        <f t="shared" ref="J130:J131" si="19">+I130*G130</f>
        <v>654268.46399999992</v>
      </c>
      <c r="K130" s="56">
        <f t="shared" ref="K130:K132" si="20">IF(N(G130)=0,"",H130/J130)</f>
        <v>10.793092420850657</v>
      </c>
      <c r="L130" s="56">
        <v>67.5</v>
      </c>
      <c r="M130" s="98">
        <v>104616</v>
      </c>
      <c r="N130" s="76">
        <f t="shared" si="12"/>
        <v>7061580</v>
      </c>
      <c r="O130" s="104">
        <v>6.2539999999999996</v>
      </c>
      <c r="P130" s="76">
        <f t="shared" si="13"/>
        <v>654268.46399999992</v>
      </c>
      <c r="Q130" s="56">
        <f t="shared" si="14"/>
        <v>10.793092420850657</v>
      </c>
    </row>
    <row r="131" spans="1:17">
      <c r="A131" s="23" t="s">
        <v>237</v>
      </c>
      <c r="B131" s="78"/>
      <c r="C131" s="24"/>
      <c r="D131" s="25"/>
      <c r="E131" s="25"/>
      <c r="F131" s="56"/>
      <c r="G131" s="80"/>
      <c r="H131" s="76">
        <f t="shared" si="18"/>
        <v>0</v>
      </c>
      <c r="I131" s="82"/>
      <c r="J131" s="76">
        <f t="shared" si="19"/>
        <v>0</v>
      </c>
      <c r="K131" s="56" t="str">
        <f t="shared" si="20"/>
        <v/>
      </c>
      <c r="L131" s="56"/>
      <c r="M131" s="98"/>
      <c r="N131" s="76">
        <f>M131*L131</f>
        <v>0</v>
      </c>
      <c r="O131" s="56"/>
      <c r="P131" s="76">
        <f>+O131*M131</f>
        <v>0</v>
      </c>
      <c r="Q131" s="56" t="str">
        <f>IF(N(M131)=0,"",N131/P131)</f>
        <v/>
      </c>
    </row>
    <row r="132" spans="1:17">
      <c r="K132" s="55" t="str">
        <f t="shared" si="20"/>
        <v/>
      </c>
      <c r="Q132" s="56" t="str">
        <f>IF(N(M132)=0,"",N132/P132)</f>
        <v/>
      </c>
    </row>
  </sheetData>
  <sheetProtection formatCells="0" formatColumns="0" formatRows="0" insertColumns="0" insertRows="0" insertHyperlinks="0" deleteColumns="0" deleteRows="0" sort="0" autoFilter="0" pivotTables="0"/>
  <autoFilter ref="A1:K132"/>
  <phoneticPr fontId="0" type="noConversion"/>
  <printOptions horizontalCentered="1"/>
  <pageMargins left="0.19685039370078741" right="0.19685039370078741" top="0.25" bottom="0.59055118110236227" header="0.35" footer="0.51181102362204722"/>
  <pageSetup paperSize="9" scale="31" orientation="landscape" r:id="rId1"/>
  <headerFooter alignWithMargins="0">
    <oddFooter>&amp;L&amp;D&amp;R&amp;A  &amp;F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indexed="30"/>
    <pageSetUpPr fitToPage="1"/>
  </sheetPr>
  <dimension ref="A2:R191"/>
  <sheetViews>
    <sheetView zoomScale="80" zoomScaleNormal="80" workbookViewId="0">
      <pane xSplit="1" ySplit="3" topLeftCell="B4" activePane="bottomRight" state="frozen"/>
      <selection activeCell="A13" sqref="A13"/>
      <selection pane="topRight" activeCell="A13" sqref="A13"/>
      <selection pane="bottomLeft" activeCell="A13" sqref="A13"/>
      <selection pane="bottomRight" activeCell="A13" sqref="A13"/>
      <pivotSelection pane="bottomRight" showHeader="1" activeRow="16" click="1" r:id="rId5">
        <pivotArea dataOnly="0" labelOnly="1" outline="0" fieldPosition="0">
          <references count="1">
            <reference field="0" count="0"/>
          </references>
        </pivotArea>
      </pivotSelection>
    </sheetView>
  </sheetViews>
  <sheetFormatPr baseColWidth="10" defaultRowHeight="13.2"/>
  <cols>
    <col min="1" max="1" width="18.109375" customWidth="1"/>
    <col min="2" max="2" width="20.44140625" customWidth="1"/>
    <col min="3" max="5" width="17.6640625" customWidth="1"/>
    <col min="6" max="6" width="18.44140625" customWidth="1"/>
    <col min="7" max="8" width="20.88671875" customWidth="1"/>
    <col min="9" max="9" width="12.5546875" bestFit="1" customWidth="1"/>
    <col min="12" max="17" width="18.44140625" customWidth="1"/>
    <col min="18" max="18" width="18.6640625" customWidth="1"/>
  </cols>
  <sheetData>
    <row r="2" spans="1:11">
      <c r="I2" s="28"/>
      <c r="J2" s="28"/>
    </row>
    <row r="3" spans="1:11">
      <c r="A3" s="95" t="s">
        <v>103</v>
      </c>
      <c r="B3" s="96" t="s">
        <v>31</v>
      </c>
      <c r="I3" s="27" t="s">
        <v>159</v>
      </c>
      <c r="J3" s="27" t="s">
        <v>160</v>
      </c>
      <c r="K3" s="27" t="s">
        <v>161</v>
      </c>
    </row>
    <row r="5" spans="1:11">
      <c r="A5" s="89"/>
      <c r="B5" s="90" t="s">
        <v>21</v>
      </c>
      <c r="C5" s="91"/>
      <c r="D5" s="91"/>
      <c r="E5" s="92"/>
    </row>
    <row r="6" spans="1:11">
      <c r="A6" s="90" t="s">
        <v>22</v>
      </c>
      <c r="B6" s="89" t="s">
        <v>197</v>
      </c>
      <c r="C6" s="102" t="s">
        <v>198</v>
      </c>
      <c r="D6" s="102" t="s">
        <v>290</v>
      </c>
      <c r="E6" s="99" t="s">
        <v>291</v>
      </c>
      <c r="I6" s="26"/>
      <c r="J6" s="26"/>
      <c r="K6" s="26"/>
    </row>
    <row r="7" spans="1:11">
      <c r="A7" s="89" t="s">
        <v>45</v>
      </c>
      <c r="B7" s="89">
        <v>38853021.400000006</v>
      </c>
      <c r="C7" s="102">
        <v>3370953.4898874573</v>
      </c>
      <c r="D7" s="102">
        <v>38853021.400000006</v>
      </c>
      <c r="E7" s="99">
        <v>0</v>
      </c>
      <c r="I7" s="105">
        <v>11.46294642910029</v>
      </c>
      <c r="J7" s="29">
        <f>IF(C7&lt;&gt;0,B7/C7,)</f>
        <v>11.525825413063517</v>
      </c>
      <c r="K7" s="29">
        <f>IF(E7&lt;&gt;0,D7/E7,)</f>
        <v>0</v>
      </c>
    </row>
    <row r="8" spans="1:11">
      <c r="A8" s="93" t="s">
        <v>199</v>
      </c>
      <c r="B8" s="93">
        <v>31587192.199999999</v>
      </c>
      <c r="C8" s="88">
        <v>2790471.8025497268</v>
      </c>
      <c r="D8" s="88">
        <v>31587192.199999999</v>
      </c>
      <c r="E8" s="100">
        <v>0</v>
      </c>
      <c r="I8" s="105">
        <v>11.332564849662393</v>
      </c>
      <c r="J8" s="29">
        <f t="shared" ref="J8:J19" si="0">IF(C8&lt;&gt;0,B8/C8,)</f>
        <v>11.319660055743247</v>
      </c>
      <c r="K8" s="29">
        <f t="shared" ref="K8:K19" si="1">IF(E8&lt;&gt;0,D8/E8,)</f>
        <v>0</v>
      </c>
    </row>
    <row r="9" spans="1:11">
      <c r="A9" s="93" t="s">
        <v>200</v>
      </c>
      <c r="B9" s="93">
        <v>2550240</v>
      </c>
      <c r="C9" s="88">
        <v>215329.94540458496</v>
      </c>
      <c r="D9" s="88">
        <v>2550240</v>
      </c>
      <c r="E9" s="100">
        <v>0</v>
      </c>
      <c r="I9" s="105">
        <v>11.843406151468324</v>
      </c>
      <c r="J9" s="29">
        <f t="shared" si="0"/>
        <v>11.843406151468324</v>
      </c>
      <c r="K9" s="29">
        <f t="shared" si="1"/>
        <v>0</v>
      </c>
    </row>
    <row r="10" spans="1:11">
      <c r="A10" s="93" t="s">
        <v>201</v>
      </c>
      <c r="B10" s="93">
        <v>22208127.600000001</v>
      </c>
      <c r="C10" s="88">
        <v>1487830.3813743535</v>
      </c>
      <c r="D10" s="88">
        <v>22208127.600000001</v>
      </c>
      <c r="E10" s="100">
        <v>0</v>
      </c>
      <c r="I10" s="105">
        <v>14.926518424422607</v>
      </c>
      <c r="J10" s="29">
        <f t="shared" si="0"/>
        <v>14.926518424422607</v>
      </c>
      <c r="K10" s="29">
        <f t="shared" si="1"/>
        <v>0</v>
      </c>
    </row>
    <row r="11" spans="1:11">
      <c r="A11" s="93" t="s">
        <v>202</v>
      </c>
      <c r="B11" s="93">
        <v>35282731.5</v>
      </c>
      <c r="C11" s="88">
        <v>3262313.8634711299</v>
      </c>
      <c r="D11" s="88">
        <v>35282731.5</v>
      </c>
      <c r="E11" s="100">
        <v>0</v>
      </c>
      <c r="I11" s="105">
        <v>11.411179931812338</v>
      </c>
      <c r="J11" s="29">
        <f t="shared" si="0"/>
        <v>10.815247390837763</v>
      </c>
      <c r="K11" s="29">
        <f t="shared" si="1"/>
        <v>0</v>
      </c>
    </row>
    <row r="12" spans="1:11">
      <c r="A12" s="93" t="s">
        <v>203</v>
      </c>
      <c r="B12" s="93">
        <v>5199465.6000000006</v>
      </c>
      <c r="C12" s="88">
        <v>425998.73152072408</v>
      </c>
      <c r="D12" s="88">
        <v>5199465.6000000006</v>
      </c>
      <c r="E12" s="100">
        <v>0</v>
      </c>
      <c r="I12" s="105">
        <v>12.205354653144211</v>
      </c>
      <c r="J12" s="29">
        <f t="shared" si="0"/>
        <v>12.205354653144211</v>
      </c>
      <c r="K12" s="29">
        <f t="shared" si="1"/>
        <v>0</v>
      </c>
    </row>
    <row r="13" spans="1:11">
      <c r="A13" s="93" t="s">
        <v>204</v>
      </c>
      <c r="B13" s="93">
        <v>3551913.3000000003</v>
      </c>
      <c r="C13" s="88">
        <v>445180.79069681308</v>
      </c>
      <c r="D13" s="88">
        <v>3551913.3000000003</v>
      </c>
      <c r="E13" s="100">
        <v>0</v>
      </c>
      <c r="I13" s="105">
        <v>6.6094150241132583</v>
      </c>
      <c r="J13" s="29">
        <f t="shared" si="0"/>
        <v>7.9785861704419387</v>
      </c>
      <c r="K13" s="29">
        <f t="shared" si="1"/>
        <v>0</v>
      </c>
    </row>
    <row r="14" spans="1:11">
      <c r="A14" s="93" t="s">
        <v>205</v>
      </c>
      <c r="B14" s="93">
        <v>4524800</v>
      </c>
      <c r="C14" s="88">
        <v>391990.69109209965</v>
      </c>
      <c r="D14" s="88">
        <v>4524800</v>
      </c>
      <c r="E14" s="100">
        <v>0</v>
      </c>
      <c r="I14" s="105">
        <v>11.543131260065769</v>
      </c>
      <c r="J14" s="29">
        <f t="shared" si="0"/>
        <v>11.543131260065769</v>
      </c>
      <c r="K14" s="29">
        <f t="shared" si="1"/>
        <v>0</v>
      </c>
    </row>
    <row r="15" spans="1:11">
      <c r="A15" s="93" t="s">
        <v>206</v>
      </c>
      <c r="B15" s="93">
        <v>21526874.399999999</v>
      </c>
      <c r="C15" s="88">
        <v>2151565.0714058634</v>
      </c>
      <c r="D15" s="88">
        <v>21526874.399999999</v>
      </c>
      <c r="E15" s="100">
        <v>0</v>
      </c>
      <c r="I15" s="105">
        <v>10.103171771650551</v>
      </c>
      <c r="J15" s="29">
        <f t="shared" si="0"/>
        <v>10.005216521726684</v>
      </c>
      <c r="K15" s="29">
        <f t="shared" si="1"/>
        <v>0</v>
      </c>
    </row>
    <row r="16" spans="1:11">
      <c r="A16" s="93" t="s">
        <v>207</v>
      </c>
      <c r="B16" s="93">
        <v>5530031.2000000002</v>
      </c>
      <c r="C16" s="88">
        <v>448008.40329590492</v>
      </c>
      <c r="D16" s="88">
        <v>5530031.2000000002</v>
      </c>
      <c r="E16" s="100">
        <v>0</v>
      </c>
      <c r="I16" s="105">
        <v>12.343588109769163</v>
      </c>
      <c r="J16" s="29">
        <f t="shared" si="0"/>
        <v>12.343588109769163</v>
      </c>
      <c r="K16" s="29">
        <f t="shared" si="1"/>
        <v>0</v>
      </c>
    </row>
    <row r="17" spans="1:18">
      <c r="A17" s="93" t="s">
        <v>208</v>
      </c>
      <c r="B17" s="93">
        <v>79286334.5</v>
      </c>
      <c r="C17" s="88">
        <v>8171702.6801589169</v>
      </c>
      <c r="D17" s="88">
        <v>79286334.5</v>
      </c>
      <c r="E17" s="100">
        <v>0</v>
      </c>
      <c r="I17" s="105">
        <v>9.9835874526181723</v>
      </c>
      <c r="J17" s="29">
        <f t="shared" si="0"/>
        <v>9.7025476333725464</v>
      </c>
      <c r="K17" s="29">
        <f t="shared" si="1"/>
        <v>0</v>
      </c>
    </row>
    <row r="18" spans="1:18">
      <c r="A18" s="93" t="s">
        <v>237</v>
      </c>
      <c r="B18" s="93">
        <v>51410566.450000003</v>
      </c>
      <c r="C18" s="88">
        <v>4996213.4569999995</v>
      </c>
      <c r="D18" s="88">
        <v>51410566.450000003</v>
      </c>
      <c r="E18" s="100">
        <v>4996213.4569999995</v>
      </c>
      <c r="I18" s="105">
        <v>0</v>
      </c>
      <c r="J18" s="29">
        <f t="shared" si="0"/>
        <v>10.289905924249627</v>
      </c>
      <c r="K18" s="29">
        <f t="shared" si="1"/>
        <v>10.289905924249627</v>
      </c>
    </row>
    <row r="19" spans="1:18">
      <c r="A19" s="94" t="s">
        <v>71</v>
      </c>
      <c r="B19" s="94">
        <v>301511298.15000004</v>
      </c>
      <c r="C19" s="103">
        <v>28157559.307857573</v>
      </c>
      <c r="D19" s="103">
        <v>301511298.15000004</v>
      </c>
      <c r="E19" s="101">
        <v>4996213.4569999995</v>
      </c>
      <c r="I19" s="105">
        <v>11.03899662876924</v>
      </c>
      <c r="J19" s="29">
        <f t="shared" si="0"/>
        <v>10.708005436602635</v>
      </c>
      <c r="K19" s="29">
        <f t="shared" si="1"/>
        <v>60.347961660357875</v>
      </c>
    </row>
    <row r="20" spans="1:18">
      <c r="A20" s="1"/>
      <c r="B20" s="1"/>
      <c r="C20" s="1"/>
      <c r="D20" s="1"/>
      <c r="E20" s="1"/>
      <c r="I20" s="30"/>
      <c r="J20" s="30"/>
      <c r="K20" s="30"/>
    </row>
    <row r="21" spans="1:18">
      <c r="A21" s="1"/>
      <c r="B21" s="1"/>
      <c r="C21" s="1"/>
      <c r="D21" s="1"/>
      <c r="E21" s="1"/>
      <c r="I21" s="30"/>
      <c r="J21" s="30"/>
      <c r="K21" s="30"/>
    </row>
    <row r="22" spans="1:18">
      <c r="A22" s="1"/>
      <c r="B22" s="1"/>
      <c r="C22" s="1"/>
      <c r="D22" s="1"/>
      <c r="E22" s="1"/>
      <c r="I22" s="30"/>
      <c r="J22" s="30"/>
      <c r="K22" s="30"/>
    </row>
    <row r="23" spans="1:18">
      <c r="A23" s="1"/>
      <c r="B23" s="1"/>
      <c r="C23" s="1"/>
      <c r="D23" s="1"/>
      <c r="E23" s="1"/>
      <c r="F23" s="1"/>
      <c r="G23" s="1"/>
      <c r="H23" s="1"/>
      <c r="I23" s="30"/>
      <c r="J23" s="30"/>
      <c r="K23" s="30"/>
      <c r="L23" s="1"/>
      <c r="M23" s="1"/>
      <c r="N23" s="1"/>
      <c r="O23" s="1"/>
      <c r="P23" s="1"/>
      <c r="Q23" s="1"/>
      <c r="R23" s="1"/>
    </row>
    <row r="24" spans="1:18">
      <c r="A24" s="1"/>
      <c r="B24" s="1"/>
      <c r="C24" s="1"/>
      <c r="D24" s="1"/>
      <c r="E24" s="1"/>
      <c r="F24" s="1"/>
      <c r="G24" s="1"/>
      <c r="H24" s="1"/>
      <c r="I24" s="30"/>
      <c r="J24" s="30"/>
      <c r="K24" s="30"/>
      <c r="L24" s="1"/>
      <c r="M24" s="1"/>
      <c r="N24" s="1"/>
      <c r="O24" s="1"/>
      <c r="P24" s="1"/>
      <c r="Q24" s="1"/>
      <c r="R24" s="1"/>
    </row>
    <row r="25" spans="1:18">
      <c r="A25" s="1"/>
      <c r="B25" s="1"/>
      <c r="C25" s="1"/>
      <c r="D25" s="1"/>
      <c r="E25" s="1"/>
      <c r="F25" s="1"/>
      <c r="G25" s="1"/>
      <c r="H25" s="1"/>
      <c r="I25" s="30"/>
      <c r="J25" s="30"/>
      <c r="K25" s="30"/>
      <c r="L25" s="1"/>
      <c r="M25" s="1"/>
      <c r="N25" s="1"/>
      <c r="O25" s="1"/>
      <c r="P25" s="1"/>
      <c r="Q25" s="1"/>
      <c r="R25" s="1"/>
    </row>
    <row r="26" spans="1:18">
      <c r="A26" s="1"/>
      <c r="B26" s="1"/>
      <c r="C26" s="1"/>
      <c r="D26" s="1"/>
      <c r="E26" s="1"/>
      <c r="F26" s="1"/>
      <c r="G26" s="1"/>
      <c r="H26" s="1"/>
      <c r="I26" s="30"/>
      <c r="J26" s="30"/>
      <c r="K26" s="30"/>
      <c r="L26" s="1"/>
      <c r="M26" s="1"/>
      <c r="N26" s="1"/>
      <c r="O26" s="1"/>
      <c r="P26" s="1"/>
      <c r="Q26" s="1"/>
      <c r="R26" s="1"/>
    </row>
    <row r="27" spans="1:18">
      <c r="A27" s="1"/>
      <c r="B27" s="1"/>
      <c r="C27" s="1"/>
      <c r="D27" s="1"/>
      <c r="E27" s="1"/>
      <c r="F27" s="1"/>
      <c r="G27" s="1"/>
      <c r="H27" s="1"/>
      <c r="I27" s="30"/>
      <c r="J27" s="30"/>
      <c r="K27" s="30"/>
      <c r="L27" s="1"/>
      <c r="M27" s="1"/>
      <c r="N27" s="1"/>
      <c r="O27" s="1"/>
      <c r="P27" s="1"/>
      <c r="Q27" s="1"/>
      <c r="R27" s="1"/>
    </row>
    <row r="28" spans="1:18">
      <c r="C28" s="1"/>
      <c r="D28" s="1"/>
      <c r="E28" s="1"/>
      <c r="F28" s="1"/>
      <c r="G28" s="1"/>
      <c r="H28" s="1"/>
      <c r="I28" s="2"/>
      <c r="J28" s="2"/>
      <c r="L28" s="1"/>
      <c r="M28" s="1"/>
      <c r="N28" s="1"/>
    </row>
    <row r="29" spans="1:18">
      <c r="C29" s="1"/>
      <c r="D29" s="1"/>
      <c r="E29" s="1"/>
      <c r="F29" s="1"/>
      <c r="G29" s="1"/>
      <c r="H29" s="1"/>
      <c r="I29" s="2"/>
      <c r="J29" s="2"/>
      <c r="L29" s="1"/>
      <c r="M29" s="1"/>
      <c r="N29" s="1"/>
    </row>
    <row r="30" spans="1:18">
      <c r="A30" s="95" t="s">
        <v>103</v>
      </c>
      <c r="B30" s="96" t="s">
        <v>23</v>
      </c>
      <c r="I30" s="2"/>
      <c r="J30" s="2"/>
    </row>
    <row r="31" spans="1:18">
      <c r="I31" s="2"/>
      <c r="J31" s="2"/>
    </row>
    <row r="32" spans="1:18">
      <c r="A32" s="89"/>
      <c r="B32" s="90" t="s">
        <v>21</v>
      </c>
      <c r="C32" s="91"/>
      <c r="D32" s="91"/>
      <c r="E32" s="92"/>
      <c r="I32" s="2"/>
      <c r="J32" s="2"/>
    </row>
    <row r="33" spans="1:11">
      <c r="A33" s="90" t="s">
        <v>22</v>
      </c>
      <c r="B33" s="89" t="s">
        <v>197</v>
      </c>
      <c r="C33" s="102" t="s">
        <v>198</v>
      </c>
      <c r="D33" s="102" t="s">
        <v>290</v>
      </c>
      <c r="E33" s="99" t="s">
        <v>291</v>
      </c>
      <c r="I33" s="2"/>
      <c r="J33" s="2"/>
    </row>
    <row r="34" spans="1:11">
      <c r="A34" s="89" t="s">
        <v>45</v>
      </c>
      <c r="B34" s="89">
        <v>28272762.400000002</v>
      </c>
      <c r="C34" s="102">
        <v>2064251.5620954803</v>
      </c>
      <c r="D34" s="102">
        <v>28272762.400000002</v>
      </c>
      <c r="E34" s="99">
        <v>0</v>
      </c>
      <c r="I34" s="105">
        <v>13.696374472547095</v>
      </c>
      <c r="J34" s="29">
        <f t="shared" ref="J34:J46" si="2">IF(C34&lt;&gt;0,B34/C34,)</f>
        <v>13.696374472547095</v>
      </c>
      <c r="K34" s="29">
        <f t="shared" ref="K34:K46" si="3">IF(E34&lt;&gt;0,D34/E34,)</f>
        <v>0</v>
      </c>
    </row>
    <row r="35" spans="1:11">
      <c r="A35" s="93" t="s">
        <v>199</v>
      </c>
      <c r="B35" s="93">
        <v>28054437.199999999</v>
      </c>
      <c r="C35" s="88">
        <v>2321994.6588177085</v>
      </c>
      <c r="D35" s="88">
        <v>28054437.199999999</v>
      </c>
      <c r="E35" s="100">
        <v>0</v>
      </c>
      <c r="I35" s="105">
        <v>12.082042089745588</v>
      </c>
      <c r="J35" s="29">
        <f t="shared" si="2"/>
        <v>12.082042089745588</v>
      </c>
      <c r="K35" s="29">
        <f t="shared" si="3"/>
        <v>0</v>
      </c>
    </row>
    <row r="36" spans="1:11">
      <c r="A36" s="93" t="s">
        <v>200</v>
      </c>
      <c r="B36" s="93">
        <v>2550240</v>
      </c>
      <c r="C36" s="88">
        <v>215329.94540458496</v>
      </c>
      <c r="D36" s="88">
        <v>2550240</v>
      </c>
      <c r="E36" s="100">
        <v>0</v>
      </c>
      <c r="I36" s="105">
        <v>11.843406151468324</v>
      </c>
      <c r="J36" s="29">
        <f t="shared" si="2"/>
        <v>11.843406151468324</v>
      </c>
      <c r="K36" s="29">
        <f t="shared" si="3"/>
        <v>0</v>
      </c>
    </row>
    <row r="37" spans="1:11">
      <c r="A37" s="93" t="s">
        <v>201</v>
      </c>
      <c r="B37" s="93">
        <v>22208127.600000001</v>
      </c>
      <c r="C37" s="88">
        <v>1487830.3813743535</v>
      </c>
      <c r="D37" s="88">
        <v>22208127.600000001</v>
      </c>
      <c r="E37" s="100">
        <v>0</v>
      </c>
      <c r="I37" s="105">
        <v>14.926518424422607</v>
      </c>
      <c r="J37" s="29">
        <f t="shared" si="2"/>
        <v>14.926518424422607</v>
      </c>
      <c r="K37" s="29">
        <f t="shared" si="3"/>
        <v>0</v>
      </c>
    </row>
    <row r="38" spans="1:11">
      <c r="A38" s="93" t="s">
        <v>202</v>
      </c>
      <c r="B38" s="93">
        <v>31696645.5</v>
      </c>
      <c r="C38" s="88">
        <v>2694619.3634711299</v>
      </c>
      <c r="D38" s="88">
        <v>31696645.5</v>
      </c>
      <c r="E38" s="100">
        <v>0</v>
      </c>
      <c r="I38" s="105">
        <v>11.762939853282026</v>
      </c>
      <c r="J38" s="29">
        <f t="shared" si="2"/>
        <v>11.762939853282026</v>
      </c>
      <c r="K38" s="29">
        <f t="shared" si="3"/>
        <v>0</v>
      </c>
    </row>
    <row r="39" spans="1:11">
      <c r="A39" s="93" t="s">
        <v>203</v>
      </c>
      <c r="B39" s="93">
        <v>5199465.6000000006</v>
      </c>
      <c r="C39" s="88">
        <v>425998.73152072408</v>
      </c>
      <c r="D39" s="88">
        <v>5199465.6000000006</v>
      </c>
      <c r="E39" s="100">
        <v>0</v>
      </c>
      <c r="I39" s="105">
        <v>12.205354653144211</v>
      </c>
      <c r="J39" s="29">
        <f t="shared" si="2"/>
        <v>12.205354653144211</v>
      </c>
      <c r="K39" s="29">
        <f t="shared" si="3"/>
        <v>0</v>
      </c>
    </row>
    <row r="40" spans="1:11">
      <c r="A40" s="93" t="s">
        <v>204</v>
      </c>
      <c r="B40" s="93">
        <v>3171033.3000000003</v>
      </c>
      <c r="C40" s="88">
        <v>391287.6806968131</v>
      </c>
      <c r="D40" s="88">
        <v>3171033.3000000003</v>
      </c>
      <c r="E40" s="100">
        <v>0</v>
      </c>
      <c r="I40" s="105">
        <v>8.1903521647144508</v>
      </c>
      <c r="J40" s="29">
        <f t="shared" si="2"/>
        <v>8.104096950747234</v>
      </c>
      <c r="K40" s="29">
        <f t="shared" si="3"/>
        <v>0</v>
      </c>
    </row>
    <row r="41" spans="1:11">
      <c r="A41" s="93" t="s">
        <v>205</v>
      </c>
      <c r="B41" s="93">
        <v>4524800</v>
      </c>
      <c r="C41" s="88">
        <v>391990.69109209965</v>
      </c>
      <c r="D41" s="88">
        <v>4524800</v>
      </c>
      <c r="E41" s="100">
        <v>0</v>
      </c>
      <c r="I41" s="105">
        <v>11.543131260065769</v>
      </c>
      <c r="J41" s="29">
        <f t="shared" si="2"/>
        <v>11.543131260065769</v>
      </c>
      <c r="K41" s="29">
        <f t="shared" si="3"/>
        <v>0</v>
      </c>
    </row>
    <row r="42" spans="1:11">
      <c r="A42" s="93" t="s">
        <v>206</v>
      </c>
      <c r="B42" s="93">
        <v>12975548</v>
      </c>
      <c r="C42" s="88">
        <v>1188661.5731096929</v>
      </c>
      <c r="D42" s="88">
        <v>12975548</v>
      </c>
      <c r="E42" s="100">
        <v>0</v>
      </c>
      <c r="I42" s="105">
        <v>10.916099496725787</v>
      </c>
      <c r="J42" s="29">
        <f t="shared" si="2"/>
        <v>10.916099496725787</v>
      </c>
      <c r="K42" s="29">
        <f t="shared" si="3"/>
        <v>0</v>
      </c>
    </row>
    <row r="43" spans="1:11">
      <c r="A43" s="93" t="s">
        <v>207</v>
      </c>
      <c r="B43" s="93">
        <v>5530031.2000000002</v>
      </c>
      <c r="C43" s="88">
        <v>448008.40329590498</v>
      </c>
      <c r="D43" s="88">
        <v>5530031.2000000002</v>
      </c>
      <c r="E43" s="100">
        <v>0</v>
      </c>
      <c r="I43" s="105">
        <v>12.343588109769161</v>
      </c>
      <c r="J43" s="29">
        <f t="shared" si="2"/>
        <v>12.343588109769161</v>
      </c>
      <c r="K43" s="29">
        <f t="shared" si="3"/>
        <v>0</v>
      </c>
    </row>
    <row r="44" spans="1:11">
      <c r="A44" s="93" t="s">
        <v>208</v>
      </c>
      <c r="B44" s="93">
        <v>53989522</v>
      </c>
      <c r="C44" s="88">
        <v>5274033.0886861514</v>
      </c>
      <c r="D44" s="88">
        <v>53989522</v>
      </c>
      <c r="E44" s="100">
        <v>0</v>
      </c>
      <c r="I44" s="105">
        <v>10.862903293467554</v>
      </c>
      <c r="J44" s="29">
        <f t="shared" si="2"/>
        <v>10.2368568972042</v>
      </c>
      <c r="K44" s="29">
        <f t="shared" si="3"/>
        <v>0</v>
      </c>
    </row>
    <row r="45" spans="1:11">
      <c r="A45" s="93" t="s">
        <v>237</v>
      </c>
      <c r="B45" s="93">
        <v>46733072.75</v>
      </c>
      <c r="C45" s="88">
        <v>4291325.9869999997</v>
      </c>
      <c r="D45" s="88">
        <v>46733072.75</v>
      </c>
      <c r="E45" s="100">
        <v>4291325.9869999997</v>
      </c>
      <c r="I45" s="105">
        <v>0</v>
      </c>
      <c r="J45" s="29">
        <f t="shared" si="2"/>
        <v>10.890124146143084</v>
      </c>
      <c r="K45" s="29">
        <f t="shared" si="3"/>
        <v>10.890124146143084</v>
      </c>
    </row>
    <row r="46" spans="1:11">
      <c r="A46" s="94" t="s">
        <v>71</v>
      </c>
      <c r="B46" s="94">
        <v>244905685.54999998</v>
      </c>
      <c r="C46" s="103">
        <v>21195332.066564638</v>
      </c>
      <c r="D46" s="103">
        <v>244905685.54999998</v>
      </c>
      <c r="E46" s="101">
        <v>4291325.9869999997</v>
      </c>
      <c r="I46" s="105">
        <v>12.011662058915755</v>
      </c>
      <c r="J46" s="29">
        <f t="shared" si="2"/>
        <v>11.554699156439995</v>
      </c>
      <c r="K46" s="29">
        <f t="shared" si="3"/>
        <v>57.069932764816542</v>
      </c>
    </row>
    <row r="47" spans="1:11">
      <c r="A47" s="1"/>
      <c r="B47" s="1"/>
      <c r="C47" s="1"/>
      <c r="D47" s="1"/>
      <c r="E47" s="1"/>
    </row>
    <row r="48" spans="1:11">
      <c r="A48" s="1"/>
      <c r="B48" s="1"/>
      <c r="C48" s="1"/>
      <c r="D48" s="1"/>
      <c r="E48" s="1"/>
    </row>
    <row r="50" spans="1:14">
      <c r="A50" s="1"/>
      <c r="B50" s="1"/>
      <c r="C50" s="1"/>
      <c r="D50" s="1"/>
      <c r="E50" s="1"/>
      <c r="F50" s="1"/>
      <c r="G50" s="1"/>
      <c r="H50" s="1"/>
      <c r="I50" s="30"/>
      <c r="J50" s="30"/>
      <c r="L50" s="1"/>
      <c r="M50" s="1"/>
      <c r="N50" s="1"/>
    </row>
    <row r="51" spans="1:14">
      <c r="A51" s="1"/>
      <c r="B51" s="1"/>
      <c r="C51" s="1"/>
      <c r="D51" s="1"/>
      <c r="E51" s="1"/>
      <c r="F51" s="1"/>
      <c r="G51" s="1"/>
      <c r="H51" s="1"/>
      <c r="I51" s="30"/>
      <c r="J51" s="30"/>
      <c r="L51" s="1"/>
      <c r="M51" s="1"/>
      <c r="N51" s="1"/>
    </row>
    <row r="52" spans="1:14">
      <c r="A52" s="1"/>
      <c r="B52" s="1"/>
      <c r="C52" s="1"/>
      <c r="D52" s="1"/>
      <c r="E52" s="1"/>
      <c r="F52" s="1"/>
      <c r="G52" s="1"/>
      <c r="H52" s="1"/>
      <c r="I52" s="30"/>
      <c r="J52" s="30"/>
      <c r="L52" s="1"/>
      <c r="M52" s="1"/>
      <c r="N52" s="1"/>
    </row>
    <row r="53" spans="1:14">
      <c r="A53" s="1"/>
      <c r="B53" s="1"/>
      <c r="C53" s="1"/>
      <c r="D53" s="1"/>
      <c r="E53" s="1"/>
      <c r="F53" s="1"/>
      <c r="G53" s="1"/>
      <c r="H53" s="1"/>
      <c r="I53" s="30"/>
      <c r="J53" s="30"/>
      <c r="L53" s="1"/>
      <c r="M53" s="1"/>
      <c r="N53" s="1"/>
    </row>
    <row r="54" spans="1:14">
      <c r="A54" s="1"/>
      <c r="B54" s="1"/>
      <c r="C54" s="1"/>
      <c r="D54" s="1"/>
      <c r="E54" s="1"/>
      <c r="F54" s="1"/>
      <c r="G54" s="1"/>
      <c r="H54" s="1"/>
      <c r="I54" s="30"/>
      <c r="J54" s="30"/>
      <c r="L54" s="1"/>
      <c r="M54" s="1"/>
      <c r="N54" s="1"/>
    </row>
    <row r="55" spans="1:14">
      <c r="C55" s="1"/>
      <c r="D55" s="1"/>
      <c r="E55" s="1"/>
      <c r="F55" s="1"/>
      <c r="G55" s="1"/>
      <c r="H55" s="1"/>
      <c r="I55" s="2"/>
      <c r="J55" s="2"/>
      <c r="L55" s="1"/>
      <c r="M55" s="1"/>
      <c r="N55" s="1"/>
    </row>
    <row r="56" spans="1:14">
      <c r="C56" s="1"/>
      <c r="D56" s="1"/>
      <c r="E56" s="1"/>
      <c r="F56" s="1"/>
      <c r="G56" s="1"/>
      <c r="H56" s="1"/>
      <c r="I56" s="2"/>
      <c r="J56" s="2"/>
      <c r="L56" s="1"/>
      <c r="M56" s="1"/>
      <c r="N56" s="1"/>
    </row>
    <row r="57" spans="1:14">
      <c r="A57" s="95" t="s">
        <v>103</v>
      </c>
      <c r="B57" s="96" t="s">
        <v>24</v>
      </c>
      <c r="I57" s="2"/>
      <c r="J57" s="2"/>
    </row>
    <row r="58" spans="1:14">
      <c r="I58" s="2"/>
      <c r="J58" s="2"/>
    </row>
    <row r="59" spans="1:14">
      <c r="A59" s="89"/>
      <c r="B59" s="90" t="s">
        <v>21</v>
      </c>
      <c r="C59" s="91"/>
      <c r="D59" s="91"/>
      <c r="E59" s="92"/>
      <c r="I59" s="2"/>
      <c r="J59" s="2"/>
    </row>
    <row r="60" spans="1:14">
      <c r="A60" s="90" t="s">
        <v>22</v>
      </c>
      <c r="B60" s="89" t="s">
        <v>197</v>
      </c>
      <c r="C60" s="102" t="s">
        <v>198</v>
      </c>
      <c r="D60" s="102" t="s">
        <v>290</v>
      </c>
      <c r="E60" s="99" t="s">
        <v>291</v>
      </c>
      <c r="I60" s="2"/>
      <c r="J60" s="2"/>
    </row>
    <row r="61" spans="1:14">
      <c r="A61" s="89" t="s">
        <v>45</v>
      </c>
      <c r="B61" s="89">
        <v>5539219</v>
      </c>
      <c r="C61" s="102">
        <v>800925.6</v>
      </c>
      <c r="D61" s="102">
        <v>5539219</v>
      </c>
      <c r="E61" s="99">
        <v>0</v>
      </c>
      <c r="I61" s="105">
        <v>7.3061532256332136</v>
      </c>
      <c r="J61" s="29">
        <f t="shared" ref="J61:J68" si="4">IF(C61&lt;&gt;0,B61/C61,)</f>
        <v>6.9160219126470679</v>
      </c>
      <c r="K61" s="29">
        <f t="shared" ref="K61:K68" si="5">IF(E61&lt;&gt;0,D61/E61,)</f>
        <v>0</v>
      </c>
    </row>
    <row r="62" spans="1:14">
      <c r="A62" s="93" t="s">
        <v>199</v>
      </c>
      <c r="B62" s="93">
        <v>1485000</v>
      </c>
      <c r="C62" s="88">
        <v>303815.64373201854</v>
      </c>
      <c r="D62" s="88">
        <v>1485000</v>
      </c>
      <c r="E62" s="100">
        <v>0</v>
      </c>
      <c r="I62" s="105">
        <v>4.8647180059712003</v>
      </c>
      <c r="J62" s="29">
        <f t="shared" si="4"/>
        <v>4.8878325742496935</v>
      </c>
      <c r="K62" s="29">
        <f t="shared" si="5"/>
        <v>0</v>
      </c>
    </row>
    <row r="63" spans="1:14">
      <c r="A63" s="93" t="s">
        <v>202</v>
      </c>
      <c r="B63" s="93">
        <v>3586086</v>
      </c>
      <c r="C63" s="88">
        <v>567694.5</v>
      </c>
      <c r="D63" s="88">
        <v>3586086</v>
      </c>
      <c r="E63" s="100">
        <v>0</v>
      </c>
      <c r="I63" s="105">
        <v>6.1627906976744189</v>
      </c>
      <c r="J63" s="29">
        <f t="shared" si="4"/>
        <v>6.3169292638910539</v>
      </c>
      <c r="K63" s="29">
        <f t="shared" si="5"/>
        <v>0</v>
      </c>
    </row>
    <row r="64" spans="1:14">
      <c r="A64" s="93" t="s">
        <v>204</v>
      </c>
      <c r="B64" s="93">
        <v>380880</v>
      </c>
      <c r="C64" s="88">
        <v>53893.11</v>
      </c>
      <c r="D64" s="88">
        <v>380880</v>
      </c>
      <c r="E64" s="100">
        <v>0</v>
      </c>
      <c r="I64" s="105">
        <v>2.5055749563339873</v>
      </c>
      <c r="J64" s="29">
        <f t="shared" si="4"/>
        <v>7.067322706000823</v>
      </c>
      <c r="K64" s="29">
        <f t="shared" si="5"/>
        <v>0</v>
      </c>
    </row>
    <row r="65" spans="1:14">
      <c r="A65" s="93" t="s">
        <v>206</v>
      </c>
      <c r="B65" s="93">
        <v>3655344</v>
      </c>
      <c r="C65" s="88">
        <v>479447.6</v>
      </c>
      <c r="D65" s="88">
        <v>3655344</v>
      </c>
      <c r="E65" s="100">
        <v>0</v>
      </c>
      <c r="I65" s="105">
        <v>7.3237712046383239</v>
      </c>
      <c r="J65" s="29">
        <f t="shared" si="4"/>
        <v>7.6240740385393524</v>
      </c>
      <c r="K65" s="29">
        <f t="shared" si="5"/>
        <v>0</v>
      </c>
    </row>
    <row r="66" spans="1:14">
      <c r="A66" s="93" t="s">
        <v>208</v>
      </c>
      <c r="B66" s="93">
        <v>12470881.299999999</v>
      </c>
      <c r="C66" s="88">
        <v>1829484.6582497512</v>
      </c>
      <c r="D66" s="88">
        <v>12470881.299999999</v>
      </c>
      <c r="E66" s="100">
        <v>0</v>
      </c>
      <c r="I66" s="105">
        <v>6.5817503110834297</v>
      </c>
      <c r="J66" s="29">
        <f t="shared" si="4"/>
        <v>6.8166088432415499</v>
      </c>
      <c r="K66" s="29">
        <f t="shared" si="5"/>
        <v>0</v>
      </c>
    </row>
    <row r="67" spans="1:14">
      <c r="A67" s="93" t="s">
        <v>237</v>
      </c>
      <c r="B67" s="93">
        <v>4677493.6999999993</v>
      </c>
      <c r="C67" s="88">
        <v>704887.47</v>
      </c>
      <c r="D67" s="88">
        <v>4677493.6999999993</v>
      </c>
      <c r="E67" s="100">
        <v>704887.47</v>
      </c>
      <c r="I67" s="105">
        <v>0</v>
      </c>
      <c r="J67" s="29">
        <f t="shared" si="4"/>
        <v>6.635802023832257</v>
      </c>
      <c r="K67" s="29">
        <f t="shared" si="5"/>
        <v>6.635802023832257</v>
      </c>
    </row>
    <row r="68" spans="1:14">
      <c r="A68" s="94" t="s">
        <v>71</v>
      </c>
      <c r="B68" s="94">
        <v>31794903.999999996</v>
      </c>
      <c r="C68" s="103">
        <v>4740148.5819817698</v>
      </c>
      <c r="D68" s="103">
        <v>31794903.999999996</v>
      </c>
      <c r="E68" s="101">
        <v>704887.47</v>
      </c>
      <c r="I68" s="105">
        <v>6.5130033556740967</v>
      </c>
      <c r="J68" s="29">
        <f t="shared" si="4"/>
        <v>6.7075753956022881</v>
      </c>
      <c r="K68" s="29">
        <f t="shared" si="5"/>
        <v>45.106354351851365</v>
      </c>
    </row>
    <row r="69" spans="1:14">
      <c r="A69" s="1"/>
      <c r="B69" s="1"/>
      <c r="C69" s="1"/>
      <c r="D69" s="1"/>
      <c r="E69" s="1"/>
    </row>
    <row r="70" spans="1:14">
      <c r="A70" s="1"/>
      <c r="B70" s="1"/>
      <c r="C70" s="1"/>
      <c r="D70" s="1"/>
      <c r="E70" s="1"/>
    </row>
    <row r="71" spans="1:14">
      <c r="A71" s="1"/>
      <c r="B71" s="1"/>
      <c r="C71" s="1"/>
      <c r="D71" s="1"/>
      <c r="E71" s="1"/>
    </row>
    <row r="72" spans="1:14">
      <c r="A72" s="1"/>
      <c r="B72" s="1"/>
      <c r="C72" s="1"/>
      <c r="D72" s="1"/>
      <c r="E72" s="1"/>
    </row>
    <row r="73" spans="1:14">
      <c r="A73" s="1"/>
      <c r="B73" s="1"/>
      <c r="C73" s="1"/>
      <c r="D73" s="1"/>
      <c r="E73" s="1"/>
    </row>
    <row r="74" spans="1:14">
      <c r="A74" s="1"/>
      <c r="B74" s="1"/>
      <c r="C74" s="1"/>
      <c r="D74" s="1"/>
      <c r="E74" s="1"/>
      <c r="F74" s="1"/>
      <c r="G74" s="1"/>
      <c r="H74" s="1"/>
      <c r="I74" s="33"/>
      <c r="J74" s="33"/>
      <c r="K74" s="30"/>
    </row>
    <row r="75" spans="1:14">
      <c r="C75" s="1"/>
      <c r="D75" s="1"/>
      <c r="E75" s="1"/>
      <c r="F75" s="1"/>
      <c r="G75" s="1"/>
      <c r="H75" s="1"/>
      <c r="I75" s="2"/>
      <c r="J75" s="2"/>
      <c r="L75" s="1"/>
      <c r="M75" s="1"/>
      <c r="N75" s="1"/>
    </row>
    <row r="76" spans="1:14">
      <c r="A76" s="95" t="s">
        <v>103</v>
      </c>
      <c r="B76" s="96" t="s">
        <v>2</v>
      </c>
      <c r="I76" s="2"/>
      <c r="J76" s="2"/>
    </row>
    <row r="77" spans="1:14">
      <c r="I77" s="2"/>
      <c r="J77" s="2"/>
    </row>
    <row r="78" spans="1:14">
      <c r="A78" s="89"/>
      <c r="B78" s="90" t="s">
        <v>21</v>
      </c>
      <c r="C78" s="91"/>
      <c r="D78" s="91"/>
      <c r="E78" s="92"/>
      <c r="I78" s="2"/>
      <c r="J78" s="2"/>
    </row>
    <row r="79" spans="1:14">
      <c r="A79" s="90" t="s">
        <v>22</v>
      </c>
      <c r="B79" s="89" t="s">
        <v>197</v>
      </c>
      <c r="C79" s="102" t="s">
        <v>198</v>
      </c>
      <c r="D79" s="102" t="s">
        <v>290</v>
      </c>
      <c r="E79" s="99" t="s">
        <v>291</v>
      </c>
      <c r="I79" s="2"/>
      <c r="J79" s="2"/>
    </row>
    <row r="80" spans="1:14">
      <c r="A80" s="89" t="s">
        <v>45</v>
      </c>
      <c r="B80" s="89">
        <v>5041040</v>
      </c>
      <c r="C80" s="102">
        <v>505776.32779197732</v>
      </c>
      <c r="D80" s="102">
        <v>5041040</v>
      </c>
      <c r="E80" s="99">
        <v>0</v>
      </c>
      <c r="I80" s="105">
        <v>9.966935427775395</v>
      </c>
      <c r="J80" s="29">
        <f>IF(C80&lt;&gt;0,B80/C80,)</f>
        <v>9.966935427775395</v>
      </c>
      <c r="K80" s="29">
        <f>IF(E80&lt;&gt;0,D80/E80,)</f>
        <v>0</v>
      </c>
    </row>
    <row r="81" spans="1:18">
      <c r="A81" s="93" t="s">
        <v>199</v>
      </c>
      <c r="B81" s="93">
        <v>2047755</v>
      </c>
      <c r="C81" s="88">
        <v>164661.5</v>
      </c>
      <c r="D81" s="88">
        <v>2047755</v>
      </c>
      <c r="E81" s="100">
        <v>0</v>
      </c>
      <c r="I81" s="105">
        <v>10.98360463577318</v>
      </c>
      <c r="J81" s="29">
        <f>IF(C81&lt;&gt;0,B81/C81,)</f>
        <v>12.436149312377211</v>
      </c>
      <c r="K81" s="29">
        <f>IF(E81&lt;&gt;0,D81/E81,)</f>
        <v>0</v>
      </c>
    </row>
    <row r="82" spans="1:18">
      <c r="A82" s="93" t="s">
        <v>206</v>
      </c>
      <c r="B82" s="93">
        <v>4895982.4000000004</v>
      </c>
      <c r="C82" s="88">
        <v>483455.89829617075</v>
      </c>
      <c r="D82" s="88">
        <v>4895982.4000000004</v>
      </c>
      <c r="E82" s="100">
        <v>0</v>
      </c>
      <c r="I82" s="105">
        <v>10.127050713942607</v>
      </c>
      <c r="J82" s="29">
        <f>IF(C82&lt;&gt;0,B82/C82,)</f>
        <v>10.127050713942607</v>
      </c>
      <c r="K82" s="29">
        <f>IF(E82&lt;&gt;0,D82/E82,)</f>
        <v>0</v>
      </c>
    </row>
    <row r="83" spans="1:18">
      <c r="A83" s="93" t="s">
        <v>208</v>
      </c>
      <c r="B83" s="93">
        <v>12825931.199999999</v>
      </c>
      <c r="C83" s="88">
        <v>1068184.9332230145</v>
      </c>
      <c r="D83" s="88">
        <v>12825931.199999999</v>
      </c>
      <c r="E83" s="100">
        <v>0</v>
      </c>
      <c r="I83" s="105">
        <v>12.893585632019601</v>
      </c>
      <c r="J83" s="29">
        <f>IF(C83&lt;&gt;0,B83/C83,)</f>
        <v>12.007219724865951</v>
      </c>
      <c r="K83" s="29">
        <f>IF(E83&lt;&gt;0,D83/E83,)</f>
        <v>0</v>
      </c>
    </row>
    <row r="84" spans="1:18">
      <c r="A84" s="94" t="s">
        <v>71</v>
      </c>
      <c r="B84" s="94">
        <v>24810708.600000001</v>
      </c>
      <c r="C84" s="103">
        <v>2222078.6593111623</v>
      </c>
      <c r="D84" s="103">
        <v>24810708.600000001</v>
      </c>
      <c r="E84" s="101">
        <v>0</v>
      </c>
      <c r="I84" s="105">
        <v>11.038837408378406</v>
      </c>
      <c r="J84" s="29">
        <f>IF(C84&lt;&gt;0,B84/C84,)</f>
        <v>11.165540200854657</v>
      </c>
      <c r="K84" s="29">
        <f>IF(E84&lt;&gt;0,D84/E84,)</f>
        <v>0</v>
      </c>
    </row>
    <row r="85" spans="1:18">
      <c r="I85" s="33"/>
      <c r="J85" s="33"/>
      <c r="K85" s="30"/>
    </row>
    <row r="86" spans="1:18">
      <c r="I86" s="30"/>
      <c r="J86" s="30"/>
      <c r="K86" s="30"/>
    </row>
    <row r="87" spans="1:18">
      <c r="I87" s="30"/>
      <c r="J87" s="30"/>
      <c r="K87" s="30"/>
    </row>
    <row r="88" spans="1:18">
      <c r="A88" s="1"/>
      <c r="B88" s="1"/>
      <c r="C88" s="1"/>
      <c r="D88" s="1"/>
      <c r="E88" s="1"/>
      <c r="F88" s="1"/>
      <c r="G88" s="1"/>
      <c r="H88" s="1"/>
      <c r="I88" s="30"/>
      <c r="J88" s="30"/>
      <c r="L88" s="1"/>
      <c r="M88" s="1"/>
      <c r="N88" s="1"/>
      <c r="O88" s="1"/>
      <c r="P88" s="1"/>
      <c r="Q88" s="1"/>
      <c r="R88" s="1"/>
    </row>
    <row r="89" spans="1:18">
      <c r="A89" s="1"/>
      <c r="B89" s="1"/>
      <c r="C89" s="1"/>
      <c r="D89" s="1"/>
      <c r="E89" s="1"/>
      <c r="F89" s="1"/>
      <c r="G89" s="1"/>
      <c r="H89" s="1"/>
      <c r="I89" s="2"/>
      <c r="J89" s="2"/>
      <c r="L89" s="1"/>
      <c r="M89" s="1"/>
      <c r="N89" s="1"/>
      <c r="O89" s="1"/>
      <c r="P89" s="1"/>
      <c r="Q89" s="1"/>
      <c r="R89" s="1"/>
    </row>
    <row r="90" spans="1:18">
      <c r="A90" s="1"/>
      <c r="B90" s="1"/>
      <c r="C90" s="1"/>
      <c r="D90" s="1"/>
      <c r="E90" s="1"/>
      <c r="F90" s="1"/>
      <c r="G90" s="1"/>
      <c r="H90" s="1"/>
      <c r="I90" s="2"/>
      <c r="J90" s="2"/>
      <c r="L90" s="1"/>
      <c r="M90" s="1"/>
      <c r="N90" s="1"/>
      <c r="O90" s="1"/>
      <c r="P90" s="1"/>
      <c r="Q90" s="1"/>
      <c r="R90" s="1"/>
    </row>
    <row r="91" spans="1:18">
      <c r="I91" s="2"/>
      <c r="J91" s="2"/>
      <c r="O91" s="1"/>
      <c r="P91" s="1"/>
      <c r="Q91" s="1"/>
      <c r="R91" s="1"/>
    </row>
    <row r="92" spans="1:18">
      <c r="I92" s="2"/>
      <c r="J92" s="2"/>
      <c r="O92" s="1"/>
      <c r="P92" s="1"/>
      <c r="Q92" s="1"/>
      <c r="R92" s="1"/>
    </row>
    <row r="93" spans="1:18">
      <c r="C93" s="1"/>
      <c r="D93" s="1"/>
      <c r="E93" s="1"/>
      <c r="F93" s="1"/>
      <c r="G93" s="1"/>
      <c r="H93" s="1"/>
      <c r="I93" s="2"/>
      <c r="J93" s="2"/>
      <c r="L93" s="1"/>
      <c r="M93" s="1"/>
      <c r="N93" s="1"/>
    </row>
    <row r="94" spans="1:18">
      <c r="C94" s="1"/>
      <c r="D94" s="1"/>
      <c r="E94" s="1"/>
      <c r="F94" s="1"/>
      <c r="G94" s="1"/>
      <c r="H94" s="1"/>
      <c r="I94" s="2"/>
      <c r="J94" s="2"/>
      <c r="L94" s="1"/>
      <c r="M94" s="1"/>
      <c r="N94" s="1"/>
    </row>
    <row r="95" spans="1:18">
      <c r="A95" s="95" t="s">
        <v>103</v>
      </c>
      <c r="B95" s="96" t="s">
        <v>87</v>
      </c>
      <c r="I95" s="2"/>
      <c r="J95" s="2"/>
    </row>
    <row r="97" spans="1:18">
      <c r="A97" s="89"/>
      <c r="B97" s="90" t="s">
        <v>21</v>
      </c>
      <c r="C97" s="91"/>
      <c r="D97" s="91"/>
      <c r="E97" s="92"/>
    </row>
    <row r="98" spans="1:18">
      <c r="A98" s="90" t="s">
        <v>22</v>
      </c>
      <c r="B98" s="89" t="s">
        <v>197</v>
      </c>
      <c r="C98" s="102" t="s">
        <v>198</v>
      </c>
      <c r="D98" s="102" t="s">
        <v>290</v>
      </c>
      <c r="E98" s="99" t="s">
        <v>291</v>
      </c>
    </row>
    <row r="99" spans="1:18">
      <c r="A99" s="89" t="s">
        <v>45</v>
      </c>
      <c r="B99" s="89">
        <v>10580259</v>
      </c>
      <c r="C99" s="102">
        <v>1306701.9277919773</v>
      </c>
      <c r="D99" s="102">
        <v>10580259</v>
      </c>
      <c r="E99" s="99">
        <v>0</v>
      </c>
      <c r="I99" s="105">
        <v>8.245363756480236</v>
      </c>
      <c r="J99" s="29">
        <f t="shared" ref="J99:J106" si="6">IF(C99&lt;&gt;0,B99/C99,)</f>
        <v>8.0969184899559909</v>
      </c>
      <c r="K99" s="29">
        <f t="shared" ref="K99:K106" si="7">IF(E99&lt;&gt;0,D99/E99,)</f>
        <v>0</v>
      </c>
    </row>
    <row r="100" spans="1:18">
      <c r="A100" s="93" t="s">
        <v>199</v>
      </c>
      <c r="B100" s="93">
        <v>3532755</v>
      </c>
      <c r="C100" s="88">
        <v>468477.14373201854</v>
      </c>
      <c r="D100" s="88">
        <v>3532755</v>
      </c>
      <c r="E100" s="100">
        <v>0</v>
      </c>
      <c r="I100" s="105">
        <v>7.4257274545483494</v>
      </c>
      <c r="J100" s="29">
        <f t="shared" si="6"/>
        <v>7.5409335274226965</v>
      </c>
      <c r="K100" s="29">
        <f t="shared" si="7"/>
        <v>0</v>
      </c>
    </row>
    <row r="101" spans="1:18">
      <c r="A101" s="93" t="s">
        <v>202</v>
      </c>
      <c r="B101" s="93">
        <v>3586086</v>
      </c>
      <c r="C101" s="88">
        <v>567694.5</v>
      </c>
      <c r="D101" s="88">
        <v>3586086</v>
      </c>
      <c r="E101" s="100">
        <v>0</v>
      </c>
      <c r="I101" s="105">
        <v>6.1627906976744189</v>
      </c>
      <c r="J101" s="29">
        <f t="shared" si="6"/>
        <v>6.3169292638910539</v>
      </c>
      <c r="K101" s="29">
        <f t="shared" si="7"/>
        <v>0</v>
      </c>
    </row>
    <row r="102" spans="1:18">
      <c r="A102" s="93" t="s">
        <v>204</v>
      </c>
      <c r="B102" s="93">
        <v>380880</v>
      </c>
      <c r="C102" s="88">
        <v>53893.11</v>
      </c>
      <c r="D102" s="88">
        <v>380880</v>
      </c>
      <c r="E102" s="100">
        <v>0</v>
      </c>
      <c r="I102" s="105">
        <v>2.5055749563339873</v>
      </c>
      <c r="J102" s="29">
        <f t="shared" si="6"/>
        <v>7.067322706000823</v>
      </c>
      <c r="K102" s="29">
        <f t="shared" si="7"/>
        <v>0</v>
      </c>
    </row>
    <row r="103" spans="1:18">
      <c r="A103" s="93" t="s">
        <v>206</v>
      </c>
      <c r="B103" s="93">
        <v>8551326.4000000004</v>
      </c>
      <c r="C103" s="88">
        <v>962903.49829617073</v>
      </c>
      <c r="D103" s="88">
        <v>8551326.4000000004</v>
      </c>
      <c r="E103" s="100">
        <v>0</v>
      </c>
      <c r="I103" s="105">
        <v>8.9463092029265923</v>
      </c>
      <c r="J103" s="29">
        <f t="shared" si="6"/>
        <v>8.8807719726133723</v>
      </c>
      <c r="K103" s="29">
        <f t="shared" si="7"/>
        <v>0</v>
      </c>
    </row>
    <row r="104" spans="1:18">
      <c r="A104" s="93" t="s">
        <v>208</v>
      </c>
      <c r="B104" s="93">
        <v>25296812.499999996</v>
      </c>
      <c r="C104" s="88">
        <v>2897669.5914727654</v>
      </c>
      <c r="D104" s="88">
        <v>25296812.499999996</v>
      </c>
      <c r="E104" s="100">
        <v>0</v>
      </c>
      <c r="I104" s="105">
        <v>8.2750911234974129</v>
      </c>
      <c r="J104" s="29">
        <f t="shared" si="6"/>
        <v>8.7300541698899057</v>
      </c>
      <c r="K104" s="29">
        <f t="shared" si="7"/>
        <v>0</v>
      </c>
    </row>
    <row r="105" spans="1:18">
      <c r="A105" s="93" t="s">
        <v>237</v>
      </c>
      <c r="B105" s="93">
        <v>4677493.6999999993</v>
      </c>
      <c r="C105" s="88">
        <v>704887.47</v>
      </c>
      <c r="D105" s="88">
        <v>4677493.6999999993</v>
      </c>
      <c r="E105" s="100">
        <v>704887.47</v>
      </c>
      <c r="I105" s="105">
        <v>0</v>
      </c>
      <c r="J105" s="29">
        <f t="shared" si="6"/>
        <v>6.635802023832257</v>
      </c>
      <c r="K105" s="29">
        <f t="shared" si="7"/>
        <v>6.635802023832257</v>
      </c>
    </row>
    <row r="106" spans="1:18">
      <c r="A106" s="94" t="s">
        <v>71</v>
      </c>
      <c r="B106" s="94">
        <v>56605612.599999994</v>
      </c>
      <c r="C106" s="103">
        <v>6962227.2412929321</v>
      </c>
      <c r="D106" s="103">
        <v>56605612.599999994</v>
      </c>
      <c r="E106" s="101">
        <v>704887.47</v>
      </c>
      <c r="I106" s="105">
        <v>8.047275472071334</v>
      </c>
      <c r="J106" s="29">
        <f t="shared" si="6"/>
        <v>8.1303885435213044</v>
      </c>
      <c r="K106" s="29">
        <f t="shared" si="7"/>
        <v>80.304467037837966</v>
      </c>
    </row>
    <row r="107" spans="1:18">
      <c r="I107" s="29"/>
      <c r="J107" s="29"/>
      <c r="K107" s="29"/>
    </row>
    <row r="108" spans="1:18">
      <c r="I108" s="30"/>
      <c r="J108" s="30"/>
    </row>
    <row r="109" spans="1:18">
      <c r="I109" s="30"/>
      <c r="J109" s="30"/>
      <c r="O109" s="1"/>
      <c r="P109" s="1"/>
      <c r="Q109" s="1"/>
      <c r="R109" s="1"/>
    </row>
    <row r="110" spans="1:18">
      <c r="I110" s="30"/>
      <c r="J110" s="30"/>
      <c r="O110" s="1"/>
      <c r="P110" s="1"/>
      <c r="Q110" s="1"/>
      <c r="R110" s="1"/>
    </row>
    <row r="111" spans="1:18">
      <c r="I111" s="2"/>
      <c r="J111" s="2"/>
      <c r="O111" s="1"/>
      <c r="P111" s="1"/>
      <c r="Q111" s="1"/>
      <c r="R111" s="1"/>
    </row>
    <row r="112" spans="1:18">
      <c r="I112" s="2"/>
      <c r="J112" s="2"/>
      <c r="O112" s="1"/>
      <c r="P112" s="1"/>
      <c r="Q112" s="1"/>
      <c r="R112" s="1"/>
    </row>
    <row r="113" spans="1:18">
      <c r="I113" s="2"/>
      <c r="J113" s="2"/>
      <c r="O113" s="1"/>
      <c r="P113" s="1"/>
      <c r="Q113" s="1"/>
      <c r="R113" s="1"/>
    </row>
    <row r="114" spans="1:18">
      <c r="I114" s="2"/>
      <c r="J114" s="2"/>
      <c r="O114" s="1"/>
      <c r="P114" s="1"/>
      <c r="Q114" s="1"/>
      <c r="R114" s="1"/>
    </row>
    <row r="115" spans="1:18">
      <c r="I115" s="2"/>
      <c r="J115" s="2"/>
      <c r="O115" s="1"/>
      <c r="P115" s="1"/>
      <c r="Q115" s="1"/>
      <c r="R115" s="1"/>
    </row>
    <row r="116" spans="1:18">
      <c r="C116" s="1"/>
      <c r="D116" s="1"/>
      <c r="E116" s="1"/>
      <c r="F116" s="1"/>
      <c r="G116" s="1"/>
      <c r="H116" s="1"/>
      <c r="I116" s="2"/>
      <c r="J116" s="2"/>
      <c r="L116" s="1"/>
      <c r="M116" s="1"/>
      <c r="N116" s="1"/>
    </row>
    <row r="117" spans="1:18">
      <c r="A117" s="95" t="s">
        <v>103</v>
      </c>
      <c r="B117" s="96" t="s">
        <v>23</v>
      </c>
      <c r="C117" s="1"/>
      <c r="D117" s="1"/>
      <c r="E117" s="1"/>
      <c r="F117" s="1"/>
      <c r="G117" s="1"/>
      <c r="H117" s="1"/>
      <c r="I117" s="2"/>
      <c r="J117" s="2"/>
      <c r="L117" s="1"/>
      <c r="M117" s="1"/>
      <c r="N117" s="1"/>
    </row>
    <row r="118" spans="1:18">
      <c r="A118" s="95" t="s">
        <v>20</v>
      </c>
      <c r="B118" s="96" t="s">
        <v>25</v>
      </c>
      <c r="I118" s="2"/>
      <c r="J118" s="2"/>
    </row>
    <row r="120" spans="1:18">
      <c r="A120" s="89"/>
      <c r="B120" s="90" t="s">
        <v>21</v>
      </c>
      <c r="C120" s="91"/>
      <c r="D120" s="91"/>
      <c r="E120" s="92"/>
    </row>
    <row r="121" spans="1:18">
      <c r="A121" s="90" t="s">
        <v>22</v>
      </c>
      <c r="B121" s="89" t="s">
        <v>197</v>
      </c>
      <c r="C121" s="102" t="s">
        <v>198</v>
      </c>
      <c r="D121" s="102" t="s">
        <v>290</v>
      </c>
      <c r="E121" s="99" t="s">
        <v>291</v>
      </c>
    </row>
    <row r="122" spans="1:18">
      <c r="A122" s="89" t="s">
        <v>45</v>
      </c>
      <c r="B122" s="89">
        <v>27184646.800000001</v>
      </c>
      <c r="C122" s="102">
        <v>1912815.564684103</v>
      </c>
      <c r="D122" s="102">
        <v>27184646.800000001</v>
      </c>
      <c r="E122" s="99">
        <v>0</v>
      </c>
      <c r="I122" s="105">
        <v>14.211849433842035</v>
      </c>
      <c r="J122" s="29">
        <f t="shared" ref="J122:J134" si="8">IF(C122&lt;&gt;0,B122/C122,)</f>
        <v>14.211849433842035</v>
      </c>
      <c r="K122" s="29">
        <f t="shared" ref="K122:K134" si="9">IF(E122&lt;&gt;0,D122/E122,)</f>
        <v>0</v>
      </c>
    </row>
    <row r="123" spans="1:18">
      <c r="A123" s="93" t="s">
        <v>199</v>
      </c>
      <c r="B123" s="93">
        <v>27973437.199999999</v>
      </c>
      <c r="C123" s="88">
        <v>2308503.0921318047</v>
      </c>
      <c r="D123" s="88">
        <v>27973437.199999999</v>
      </c>
      <c r="E123" s="100">
        <v>0</v>
      </c>
      <c r="I123" s="105">
        <v>12.117565402161848</v>
      </c>
      <c r="J123" s="29">
        <f t="shared" si="8"/>
        <v>12.117565402161848</v>
      </c>
      <c r="K123" s="29">
        <f t="shared" si="9"/>
        <v>0</v>
      </c>
    </row>
    <row r="124" spans="1:18">
      <c r="A124" s="93" t="s">
        <v>200</v>
      </c>
      <c r="B124" s="93">
        <v>2550240</v>
      </c>
      <c r="C124" s="88">
        <v>215329.94540458496</v>
      </c>
      <c r="D124" s="88">
        <v>2550240</v>
      </c>
      <c r="E124" s="100">
        <v>0</v>
      </c>
      <c r="I124" s="105">
        <v>11.843406151468324</v>
      </c>
      <c r="J124" s="29">
        <f t="shared" si="8"/>
        <v>11.843406151468324</v>
      </c>
      <c r="K124" s="29">
        <f t="shared" si="9"/>
        <v>0</v>
      </c>
    </row>
    <row r="125" spans="1:18">
      <c r="A125" s="93" t="s">
        <v>201</v>
      </c>
      <c r="B125" s="93">
        <v>22040684.399999999</v>
      </c>
      <c r="C125" s="88">
        <v>1458836.9384380132</v>
      </c>
      <c r="D125" s="88">
        <v>22040684.399999999</v>
      </c>
      <c r="E125" s="100">
        <v>0</v>
      </c>
      <c r="I125" s="105">
        <v>15.10839478989277</v>
      </c>
      <c r="J125" s="29">
        <f t="shared" si="8"/>
        <v>15.10839478989277</v>
      </c>
      <c r="K125" s="29">
        <f t="shared" si="9"/>
        <v>0</v>
      </c>
    </row>
    <row r="126" spans="1:18">
      <c r="A126" s="93" t="s">
        <v>202</v>
      </c>
      <c r="B126" s="93">
        <v>31419234.299999997</v>
      </c>
      <c r="C126" s="88">
        <v>2650550.6049088482</v>
      </c>
      <c r="D126" s="88">
        <v>31419234.299999997</v>
      </c>
      <c r="E126" s="100">
        <v>0</v>
      </c>
      <c r="I126" s="105">
        <v>11.853851890928336</v>
      </c>
      <c r="J126" s="29">
        <f t="shared" si="8"/>
        <v>11.853851890928336</v>
      </c>
      <c r="K126" s="29">
        <f t="shared" si="9"/>
        <v>0</v>
      </c>
    </row>
    <row r="127" spans="1:18">
      <c r="A127" s="93" t="s">
        <v>203</v>
      </c>
      <c r="B127" s="93">
        <v>5199465.6000000006</v>
      </c>
      <c r="C127" s="88">
        <v>425998.73152072408</v>
      </c>
      <c r="D127" s="88">
        <v>5199465.6000000006</v>
      </c>
      <c r="E127" s="100">
        <v>0</v>
      </c>
      <c r="I127" s="105">
        <v>12.205354653144211</v>
      </c>
      <c r="J127" s="29">
        <f t="shared" si="8"/>
        <v>12.205354653144211</v>
      </c>
      <c r="K127" s="29">
        <f t="shared" si="9"/>
        <v>0</v>
      </c>
    </row>
    <row r="128" spans="1:18">
      <c r="A128" s="93" t="s">
        <v>204</v>
      </c>
      <c r="B128" s="93">
        <v>3171033.3000000003</v>
      </c>
      <c r="C128" s="88">
        <v>391287.6806968131</v>
      </c>
      <c r="D128" s="88">
        <v>3171033.3000000003</v>
      </c>
      <c r="E128" s="100">
        <v>0</v>
      </c>
      <c r="I128" s="105">
        <v>8.1903521647144508</v>
      </c>
      <c r="J128" s="29">
        <f t="shared" si="8"/>
        <v>8.104096950747234</v>
      </c>
      <c r="K128" s="29">
        <f t="shared" si="9"/>
        <v>0</v>
      </c>
    </row>
    <row r="129" spans="1:18">
      <c r="A129" s="93" t="s">
        <v>205</v>
      </c>
      <c r="B129" s="93">
        <v>4524800</v>
      </c>
      <c r="C129" s="88">
        <v>391990.69109209965</v>
      </c>
      <c r="D129" s="88">
        <v>4524800</v>
      </c>
      <c r="E129" s="100">
        <v>0</v>
      </c>
      <c r="I129" s="105">
        <v>11.543131260065769</v>
      </c>
      <c r="J129" s="29">
        <f t="shared" si="8"/>
        <v>11.543131260065769</v>
      </c>
      <c r="K129" s="29">
        <f t="shared" si="9"/>
        <v>0</v>
      </c>
    </row>
    <row r="130" spans="1:18">
      <c r="A130" s="93" t="s">
        <v>206</v>
      </c>
      <c r="B130" s="93">
        <v>12381512</v>
      </c>
      <c r="C130" s="88">
        <v>1092366.6925066705</v>
      </c>
      <c r="D130" s="88">
        <v>12381512</v>
      </c>
      <c r="E130" s="100">
        <v>0</v>
      </c>
      <c r="I130" s="105">
        <v>11.334574813506951</v>
      </c>
      <c r="J130" s="29">
        <f t="shared" si="8"/>
        <v>11.334574813506951</v>
      </c>
      <c r="K130" s="29">
        <f t="shared" si="9"/>
        <v>0</v>
      </c>
    </row>
    <row r="131" spans="1:18">
      <c r="A131" s="93" t="s">
        <v>207</v>
      </c>
      <c r="B131" s="93">
        <v>5374180</v>
      </c>
      <c r="C131" s="88">
        <v>418075.0974796926</v>
      </c>
      <c r="D131" s="88">
        <v>5374180</v>
      </c>
      <c r="E131" s="100">
        <v>0</v>
      </c>
      <c r="I131" s="105">
        <v>12.854580510529075</v>
      </c>
      <c r="J131" s="29">
        <f t="shared" si="8"/>
        <v>12.854580510529075</v>
      </c>
      <c r="K131" s="29">
        <f t="shared" si="9"/>
        <v>0</v>
      </c>
    </row>
    <row r="132" spans="1:18">
      <c r="A132" s="93" t="s">
        <v>208</v>
      </c>
      <c r="B132" s="93">
        <v>53392750</v>
      </c>
      <c r="C132" s="88">
        <v>5179204.5250343001</v>
      </c>
      <c r="D132" s="88">
        <v>53392750</v>
      </c>
      <c r="E132" s="100">
        <v>0</v>
      </c>
      <c r="I132" s="105">
        <v>10.977435448412693</v>
      </c>
      <c r="J132" s="29">
        <f t="shared" si="8"/>
        <v>10.309063822816768</v>
      </c>
      <c r="K132" s="29">
        <f t="shared" si="9"/>
        <v>0</v>
      </c>
    </row>
    <row r="133" spans="1:18">
      <c r="A133" s="93" t="s">
        <v>237</v>
      </c>
      <c r="B133" s="93">
        <v>46733072.75</v>
      </c>
      <c r="C133" s="88">
        <v>4291325.9869999997</v>
      </c>
      <c r="D133" s="88">
        <v>46733072.75</v>
      </c>
      <c r="E133" s="100">
        <v>4291325.9869999997</v>
      </c>
      <c r="I133" s="105">
        <v>0</v>
      </c>
      <c r="J133" s="29">
        <f t="shared" si="8"/>
        <v>10.890124146143084</v>
      </c>
      <c r="K133" s="29">
        <f t="shared" si="9"/>
        <v>10.890124146143084</v>
      </c>
    </row>
    <row r="134" spans="1:18">
      <c r="A134" s="94" t="s">
        <v>71</v>
      </c>
      <c r="B134" s="94">
        <v>241945056.34999999</v>
      </c>
      <c r="C134" s="103">
        <v>20736285.550897654</v>
      </c>
      <c r="D134" s="103">
        <v>241945056.34999999</v>
      </c>
      <c r="E134" s="101">
        <v>4291325.9869999997</v>
      </c>
      <c r="I134" s="105">
        <v>12.181127854729034</v>
      </c>
      <c r="J134" s="29">
        <f t="shared" si="8"/>
        <v>11.667714343349521</v>
      </c>
      <c r="K134" s="29">
        <f t="shared" si="9"/>
        <v>56.380022651026813</v>
      </c>
    </row>
    <row r="135" spans="1:18">
      <c r="I135" s="30"/>
      <c r="J135" s="30"/>
    </row>
    <row r="136" spans="1:18">
      <c r="I136" s="30"/>
      <c r="J136" s="30"/>
    </row>
    <row r="137" spans="1:18">
      <c r="G137" s="1"/>
      <c r="H137" s="1"/>
      <c r="I137" s="2"/>
      <c r="J137" s="2"/>
      <c r="L137" s="1"/>
      <c r="M137" s="1"/>
      <c r="N137" s="1"/>
      <c r="O137" s="1"/>
      <c r="P137" s="1"/>
      <c r="Q137" s="1"/>
      <c r="R137" s="1"/>
    </row>
    <row r="138" spans="1:18">
      <c r="G138" s="1"/>
      <c r="H138" s="1"/>
      <c r="I138" s="2"/>
      <c r="J138" s="2"/>
      <c r="L138" s="1"/>
      <c r="M138" s="1"/>
      <c r="N138" s="1"/>
      <c r="O138" s="1"/>
      <c r="P138" s="1"/>
      <c r="Q138" s="1"/>
      <c r="R138" s="1"/>
    </row>
    <row r="139" spans="1:18">
      <c r="G139" s="1"/>
      <c r="H139" s="1"/>
      <c r="I139" s="2"/>
      <c r="J139" s="2"/>
      <c r="L139" s="1"/>
      <c r="M139" s="1"/>
      <c r="N139" s="1"/>
      <c r="O139" s="1"/>
      <c r="P139" s="1"/>
      <c r="Q139" s="1"/>
      <c r="R139" s="1"/>
    </row>
    <row r="140" spans="1:18">
      <c r="C140" s="1"/>
      <c r="D140" s="1"/>
      <c r="E140" s="1"/>
      <c r="F140" s="1"/>
      <c r="G140" s="1"/>
      <c r="H140" s="1"/>
      <c r="I140" s="2"/>
      <c r="J140" s="2"/>
      <c r="L140" s="1"/>
      <c r="M140" s="1"/>
      <c r="N140" s="1"/>
    </row>
    <row r="141" spans="1:18">
      <c r="A141" s="95" t="s">
        <v>103</v>
      </c>
      <c r="B141" s="96" t="s">
        <v>23</v>
      </c>
      <c r="C141" s="1"/>
      <c r="D141" s="1"/>
      <c r="E141" s="1"/>
      <c r="F141" s="1"/>
      <c r="G141" s="1"/>
      <c r="H141" s="1"/>
      <c r="I141" s="2"/>
      <c r="J141" s="2"/>
      <c r="L141" s="1"/>
      <c r="M141" s="1"/>
      <c r="N141" s="1"/>
    </row>
    <row r="142" spans="1:18">
      <c r="A142" s="95" t="s">
        <v>20</v>
      </c>
      <c r="B142" s="96" t="s">
        <v>26</v>
      </c>
      <c r="I142" s="2"/>
      <c r="J142" s="2"/>
    </row>
    <row r="144" spans="1:18">
      <c r="A144" s="89"/>
      <c r="B144" s="90" t="s">
        <v>21</v>
      </c>
      <c r="C144" s="91"/>
      <c r="D144" s="91"/>
      <c r="E144" s="92"/>
    </row>
    <row r="145" spans="1:18">
      <c r="A145" s="90" t="s">
        <v>22</v>
      </c>
      <c r="B145" s="89" t="s">
        <v>197</v>
      </c>
      <c r="C145" s="102" t="s">
        <v>198</v>
      </c>
      <c r="D145" s="102" t="s">
        <v>290</v>
      </c>
      <c r="E145" s="99" t="s">
        <v>291</v>
      </c>
    </row>
    <row r="146" spans="1:18">
      <c r="A146" s="89" t="s">
        <v>45</v>
      </c>
      <c r="B146" s="89">
        <v>1088115.6000000001</v>
      </c>
      <c r="C146" s="102">
        <v>151435.99741137735</v>
      </c>
      <c r="D146" s="102">
        <v>1088115.6000000001</v>
      </c>
      <c r="E146" s="99">
        <v>0</v>
      </c>
      <c r="I146" s="105">
        <v>7.1853166922004919</v>
      </c>
      <c r="J146" s="29">
        <f t="shared" ref="J146:J153" si="10">IF(C146&lt;&gt;0,B146/C146,)</f>
        <v>7.1853166922004919</v>
      </c>
      <c r="K146" s="29">
        <f t="shared" ref="K146:K153" si="11">IF(E146&lt;&gt;0,D146/E146,)</f>
        <v>0</v>
      </c>
    </row>
    <row r="147" spans="1:18">
      <c r="A147" s="93" t="s">
        <v>199</v>
      </c>
      <c r="B147" s="93">
        <v>81000</v>
      </c>
      <c r="C147" s="88">
        <v>13491.566685903756</v>
      </c>
      <c r="D147" s="88">
        <v>81000</v>
      </c>
      <c r="E147" s="100">
        <v>0</v>
      </c>
      <c r="I147" s="105">
        <v>6.0037504824869847</v>
      </c>
      <c r="J147" s="29">
        <f t="shared" si="10"/>
        <v>6.0037504824869847</v>
      </c>
      <c r="K147" s="29">
        <f t="shared" si="11"/>
        <v>0</v>
      </c>
    </row>
    <row r="148" spans="1:18">
      <c r="A148" s="93" t="s">
        <v>201</v>
      </c>
      <c r="B148" s="93">
        <v>167443.19999999998</v>
      </c>
      <c r="C148" s="88">
        <v>28993.442936340267</v>
      </c>
      <c r="D148" s="88">
        <v>167443.19999999998</v>
      </c>
      <c r="E148" s="100">
        <v>0</v>
      </c>
      <c r="I148" s="105">
        <v>5.7752092556806121</v>
      </c>
      <c r="J148" s="29">
        <f t="shared" si="10"/>
        <v>5.7752092556806121</v>
      </c>
      <c r="K148" s="29">
        <f t="shared" si="11"/>
        <v>0</v>
      </c>
    </row>
    <row r="149" spans="1:18">
      <c r="A149" s="93" t="s">
        <v>202</v>
      </c>
      <c r="B149" s="93">
        <v>277411.20000000001</v>
      </c>
      <c r="C149" s="88">
        <v>44068.758562281218</v>
      </c>
      <c r="D149" s="88">
        <v>277411.20000000001</v>
      </c>
      <c r="E149" s="100">
        <v>0</v>
      </c>
      <c r="I149" s="105">
        <v>6.2949628954930068</v>
      </c>
      <c r="J149" s="29">
        <f t="shared" si="10"/>
        <v>6.2949628954930068</v>
      </c>
      <c r="K149" s="29">
        <f t="shared" si="11"/>
        <v>0</v>
      </c>
    </row>
    <row r="150" spans="1:18">
      <c r="A150" s="93" t="s">
        <v>206</v>
      </c>
      <c r="B150" s="93">
        <v>594036</v>
      </c>
      <c r="C150" s="88">
        <v>96294.880603022379</v>
      </c>
      <c r="D150" s="88">
        <v>594036</v>
      </c>
      <c r="E150" s="100">
        <v>0</v>
      </c>
      <c r="I150" s="105">
        <v>6.1689260766512151</v>
      </c>
      <c r="J150" s="29">
        <f t="shared" si="10"/>
        <v>6.1689260766512151</v>
      </c>
      <c r="K150" s="29">
        <f t="shared" si="11"/>
        <v>0</v>
      </c>
    </row>
    <row r="151" spans="1:18">
      <c r="A151" s="93" t="s">
        <v>207</v>
      </c>
      <c r="B151" s="93">
        <v>155851.20000000001</v>
      </c>
      <c r="C151" s="88">
        <v>29933.305816212349</v>
      </c>
      <c r="D151" s="88">
        <v>155851.20000000001</v>
      </c>
      <c r="E151" s="100">
        <v>0</v>
      </c>
      <c r="I151" s="105">
        <v>5.2066150313270292</v>
      </c>
      <c r="J151" s="29">
        <f t="shared" si="10"/>
        <v>5.2066150313270292</v>
      </c>
      <c r="K151" s="29">
        <f t="shared" si="11"/>
        <v>0</v>
      </c>
    </row>
    <row r="152" spans="1:18">
      <c r="A152" s="93" t="s">
        <v>208</v>
      </c>
      <c r="B152" s="93">
        <v>596772</v>
      </c>
      <c r="C152" s="88">
        <v>94828.563651851116</v>
      </c>
      <c r="D152" s="88">
        <v>596772</v>
      </c>
      <c r="E152" s="100">
        <v>0</v>
      </c>
      <c r="I152" s="105">
        <v>6.2931671325420382</v>
      </c>
      <c r="J152" s="29">
        <f t="shared" si="10"/>
        <v>6.2931671325420382</v>
      </c>
      <c r="K152" s="29">
        <f t="shared" si="11"/>
        <v>0</v>
      </c>
    </row>
    <row r="153" spans="1:18">
      <c r="A153" s="94" t="s">
        <v>71</v>
      </c>
      <c r="B153" s="94">
        <v>2960629.2</v>
      </c>
      <c r="C153" s="103">
        <v>459046.51566698845</v>
      </c>
      <c r="D153" s="103">
        <v>2960629.2</v>
      </c>
      <c r="E153" s="101">
        <v>0</v>
      </c>
      <c r="I153" s="105">
        <v>6.4495189462406559</v>
      </c>
      <c r="J153" s="29">
        <f t="shared" si="10"/>
        <v>6.4495189462406559</v>
      </c>
      <c r="K153" s="29">
        <f t="shared" si="11"/>
        <v>0</v>
      </c>
    </row>
    <row r="154" spans="1:18">
      <c r="A154" s="1"/>
      <c r="B154" s="1"/>
      <c r="C154" s="1"/>
      <c r="D154" s="1"/>
      <c r="E154" s="1"/>
      <c r="F154" s="1"/>
      <c r="G154" s="1"/>
      <c r="H154" s="1"/>
      <c r="I154" s="30"/>
      <c r="J154" s="30"/>
    </row>
    <row r="155" spans="1:18">
      <c r="A155" s="1"/>
      <c r="B155" s="1"/>
      <c r="C155" s="1"/>
      <c r="D155" s="1"/>
      <c r="E155" s="1"/>
      <c r="F155" s="1"/>
      <c r="G155" s="1"/>
      <c r="H155" s="1"/>
      <c r="I155" s="30"/>
      <c r="J155" s="30"/>
    </row>
    <row r="156" spans="1:18">
      <c r="I156" s="2"/>
      <c r="J156" s="2"/>
      <c r="O156" s="1"/>
      <c r="P156" s="1"/>
      <c r="Q156" s="1"/>
      <c r="R156" s="1"/>
    </row>
    <row r="157" spans="1:18">
      <c r="I157" s="2"/>
      <c r="J157" s="2"/>
      <c r="O157" s="1"/>
      <c r="P157" s="1"/>
      <c r="Q157" s="1"/>
      <c r="R157" s="1"/>
    </row>
    <row r="158" spans="1:18">
      <c r="I158" s="2"/>
      <c r="J158" s="2"/>
      <c r="O158" s="1"/>
      <c r="P158" s="1"/>
      <c r="Q158" s="1"/>
      <c r="R158" s="1"/>
    </row>
    <row r="159" spans="1:18">
      <c r="C159" s="1"/>
      <c r="D159" s="1"/>
      <c r="E159" s="1"/>
      <c r="F159" s="1"/>
      <c r="G159" s="1"/>
      <c r="H159" s="1"/>
      <c r="I159" s="2"/>
      <c r="J159" s="2"/>
      <c r="L159" s="1"/>
      <c r="M159" s="1"/>
      <c r="N159" s="1"/>
    </row>
    <row r="160" spans="1:18">
      <c r="A160" s="95" t="s">
        <v>103</v>
      </c>
      <c r="B160" s="96" t="s">
        <v>24</v>
      </c>
      <c r="C160" s="1"/>
      <c r="D160" s="1"/>
      <c r="E160" s="1"/>
      <c r="F160" s="1"/>
      <c r="G160" s="1"/>
      <c r="H160" s="1"/>
      <c r="I160" s="2"/>
      <c r="J160" s="2"/>
      <c r="L160" s="1"/>
      <c r="M160" s="1"/>
      <c r="N160" s="1"/>
    </row>
    <row r="161" spans="1:11">
      <c r="A161" s="95" t="s">
        <v>20</v>
      </c>
      <c r="B161" s="96" t="s">
        <v>27</v>
      </c>
      <c r="I161" s="2"/>
      <c r="J161" s="2"/>
    </row>
    <row r="163" spans="1:11">
      <c r="A163" s="89"/>
      <c r="B163" s="90" t="s">
        <v>21</v>
      </c>
      <c r="C163" s="91"/>
      <c r="D163" s="91"/>
      <c r="E163" s="92"/>
    </row>
    <row r="164" spans="1:11">
      <c r="A164" s="90" t="s">
        <v>22</v>
      </c>
      <c r="B164" s="89" t="s">
        <v>197</v>
      </c>
      <c r="C164" s="102" t="s">
        <v>198</v>
      </c>
      <c r="D164" s="102" t="s">
        <v>290</v>
      </c>
      <c r="E164" s="99" t="s">
        <v>291</v>
      </c>
    </row>
    <row r="165" spans="1:11">
      <c r="A165" s="89" t="s">
        <v>45</v>
      </c>
      <c r="B165" s="89">
        <v>4832219</v>
      </c>
      <c r="C165" s="102">
        <v>729025.6</v>
      </c>
      <c r="D165" s="102">
        <v>4832219</v>
      </c>
      <c r="E165" s="99">
        <v>0</v>
      </c>
      <c r="I165" s="105">
        <v>7.0940771380205057</v>
      </c>
      <c r="J165" s="29">
        <f t="shared" ref="J165:J171" si="12">IF(C165&lt;&gt;0,B165/C165,)</f>
        <v>6.6283255347960344</v>
      </c>
      <c r="K165" s="29">
        <f t="shared" ref="K165:K171" si="13">IF(E165&lt;&gt;0,D165/E165,)</f>
        <v>0</v>
      </c>
    </row>
    <row r="166" spans="1:11">
      <c r="A166" s="93" t="s">
        <v>202</v>
      </c>
      <c r="B166" s="93">
        <v>3586086</v>
      </c>
      <c r="C166" s="88">
        <v>567694.5</v>
      </c>
      <c r="D166" s="88">
        <v>3586086</v>
      </c>
      <c r="E166" s="100">
        <v>0</v>
      </c>
      <c r="I166" s="105">
        <v>6.1627906976744189</v>
      </c>
      <c r="J166" s="29">
        <f t="shared" si="12"/>
        <v>6.3169292638910539</v>
      </c>
      <c r="K166" s="29">
        <f t="shared" si="13"/>
        <v>0</v>
      </c>
    </row>
    <row r="167" spans="1:11">
      <c r="A167" s="93" t="s">
        <v>204</v>
      </c>
      <c r="B167" s="93">
        <v>380880</v>
      </c>
      <c r="C167" s="88">
        <v>53893.11</v>
      </c>
      <c r="D167" s="88">
        <v>380880</v>
      </c>
      <c r="E167" s="100">
        <v>0</v>
      </c>
      <c r="I167" s="105">
        <v>2.5055749563339873</v>
      </c>
      <c r="J167" s="29">
        <f t="shared" si="12"/>
        <v>7.067322706000823</v>
      </c>
      <c r="K167" s="29">
        <f t="shared" si="13"/>
        <v>0</v>
      </c>
    </row>
    <row r="168" spans="1:11">
      <c r="A168" s="93" t="s">
        <v>206</v>
      </c>
      <c r="B168" s="93">
        <v>2643344</v>
      </c>
      <c r="C168" s="88">
        <v>364347.6</v>
      </c>
      <c r="D168" s="88">
        <v>2643344</v>
      </c>
      <c r="E168" s="100">
        <v>0</v>
      </c>
      <c r="I168" s="105">
        <v>7.3996179585689115</v>
      </c>
      <c r="J168" s="29">
        <f t="shared" si="12"/>
        <v>7.255005933893897</v>
      </c>
      <c r="K168" s="29">
        <f t="shared" si="13"/>
        <v>0</v>
      </c>
    </row>
    <row r="169" spans="1:11">
      <c r="A169" s="93" t="s">
        <v>208</v>
      </c>
      <c r="B169" s="93">
        <v>10302140.100000001</v>
      </c>
      <c r="C169" s="88">
        <v>1584436.8477720483</v>
      </c>
      <c r="D169" s="88">
        <v>10302140.100000001</v>
      </c>
      <c r="E169" s="100">
        <v>0</v>
      </c>
      <c r="I169" s="105">
        <v>6.4703956689031132</v>
      </c>
      <c r="J169" s="29">
        <f t="shared" si="12"/>
        <v>6.5020831309788889</v>
      </c>
      <c r="K169" s="29">
        <f t="shared" si="13"/>
        <v>0</v>
      </c>
    </row>
    <row r="170" spans="1:11">
      <c r="A170" s="93" t="s">
        <v>237</v>
      </c>
      <c r="B170" s="93">
        <v>4677493.6999999993</v>
      </c>
      <c r="C170" s="88">
        <v>704887.47</v>
      </c>
      <c r="D170" s="88">
        <v>4677493.6999999993</v>
      </c>
      <c r="E170" s="100">
        <v>704887.47</v>
      </c>
      <c r="I170" s="105">
        <v>0</v>
      </c>
      <c r="J170" s="29">
        <f t="shared" si="12"/>
        <v>6.635802023832257</v>
      </c>
      <c r="K170" s="29">
        <f t="shared" si="13"/>
        <v>6.635802023832257</v>
      </c>
    </row>
    <row r="171" spans="1:11">
      <c r="A171" s="94" t="s">
        <v>71</v>
      </c>
      <c r="B171" s="94">
        <v>26422162.800000001</v>
      </c>
      <c r="C171" s="103">
        <v>4004285.1277720481</v>
      </c>
      <c r="D171" s="103">
        <v>26422162.800000001</v>
      </c>
      <c r="E171" s="101">
        <v>704887.47</v>
      </c>
      <c r="I171" s="105">
        <v>6.502004146762026</v>
      </c>
      <c r="J171" s="29">
        <f t="shared" si="12"/>
        <v>6.5984718762275252</v>
      </c>
      <c r="K171" s="29">
        <f t="shared" si="13"/>
        <v>37.484228227237466</v>
      </c>
    </row>
    <row r="172" spans="1:11">
      <c r="I172" s="30"/>
      <c r="J172" s="30"/>
      <c r="K172" s="30"/>
    </row>
    <row r="173" spans="1:11">
      <c r="I173" s="30"/>
      <c r="J173" s="30"/>
      <c r="K173" s="30"/>
    </row>
    <row r="174" spans="1:11">
      <c r="I174" s="30"/>
      <c r="J174" s="30"/>
    </row>
    <row r="175" spans="1:11">
      <c r="G175" s="1"/>
      <c r="H175" s="1"/>
      <c r="I175" s="30"/>
      <c r="J175" s="30"/>
    </row>
    <row r="176" spans="1:11">
      <c r="G176" s="1"/>
      <c r="H176" s="1"/>
      <c r="I176" s="30"/>
      <c r="J176" s="30"/>
    </row>
    <row r="177" spans="1:18">
      <c r="I177" s="32"/>
      <c r="J177" s="32"/>
      <c r="K177" s="31"/>
      <c r="O177" s="1"/>
      <c r="P177" s="1"/>
      <c r="Q177" s="1"/>
      <c r="R177" s="1"/>
    </row>
    <row r="178" spans="1:18">
      <c r="I178" s="28"/>
      <c r="J178" s="28"/>
      <c r="O178" s="1"/>
      <c r="P178" s="1"/>
      <c r="Q178" s="1"/>
      <c r="R178" s="1"/>
    </row>
    <row r="179" spans="1:18">
      <c r="A179" s="95" t="s">
        <v>103</v>
      </c>
      <c r="B179" s="96" t="s">
        <v>87</v>
      </c>
      <c r="I179" s="3"/>
      <c r="J179" s="3"/>
    </row>
    <row r="180" spans="1:18">
      <c r="A180" s="95" t="s">
        <v>20</v>
      </c>
      <c r="B180" s="96" t="s">
        <v>28</v>
      </c>
    </row>
    <row r="182" spans="1:18">
      <c r="A182" s="89"/>
      <c r="B182" s="90" t="s">
        <v>21</v>
      </c>
      <c r="C182" s="91"/>
      <c r="D182" s="91"/>
      <c r="E182" s="92"/>
    </row>
    <row r="183" spans="1:18">
      <c r="A183" s="90" t="s">
        <v>22</v>
      </c>
      <c r="B183" s="89" t="s">
        <v>197</v>
      </c>
      <c r="C183" s="102" t="s">
        <v>198</v>
      </c>
      <c r="D183" s="102" t="s">
        <v>290</v>
      </c>
      <c r="E183" s="99" t="s">
        <v>291</v>
      </c>
    </row>
    <row r="184" spans="1:18">
      <c r="A184" s="89" t="s">
        <v>45</v>
      </c>
      <c r="B184" s="89">
        <v>707000</v>
      </c>
      <c r="C184" s="102">
        <v>71900</v>
      </c>
      <c r="D184" s="102">
        <v>707000</v>
      </c>
      <c r="E184" s="99">
        <v>0</v>
      </c>
      <c r="I184" s="105">
        <v>9.8268825378563331</v>
      </c>
      <c r="J184" s="29">
        <f>IF(C184&lt;&gt;0,B184/C184,)</f>
        <v>9.8331015299026419</v>
      </c>
      <c r="K184" s="29">
        <f>IF(E184&lt;&gt;0,D184/E184,)</f>
        <v>0</v>
      </c>
    </row>
    <row r="185" spans="1:18">
      <c r="A185" s="93" t="s">
        <v>199</v>
      </c>
      <c r="B185" s="93">
        <v>1485000</v>
      </c>
      <c r="C185" s="88">
        <v>303815.64373201854</v>
      </c>
      <c r="D185" s="88">
        <v>1485000</v>
      </c>
      <c r="E185" s="100">
        <v>0</v>
      </c>
      <c r="I185" s="105">
        <v>4.8647180059712003</v>
      </c>
      <c r="J185" s="29">
        <f>IF(C185&lt;&gt;0,B185/C185,)</f>
        <v>4.8878325742496935</v>
      </c>
      <c r="K185" s="29">
        <f>IF(E185&lt;&gt;0,D185/E185,)</f>
        <v>0</v>
      </c>
    </row>
    <row r="186" spans="1:18">
      <c r="A186" s="93" t="s">
        <v>206</v>
      </c>
      <c r="B186" s="93">
        <v>1012000</v>
      </c>
      <c r="C186" s="88">
        <v>115100</v>
      </c>
      <c r="D186" s="88">
        <v>1012000</v>
      </c>
      <c r="E186" s="100">
        <v>0</v>
      </c>
      <c r="I186" s="105">
        <v>7.1348239298732654</v>
      </c>
      <c r="J186" s="29">
        <f>IF(C186&lt;&gt;0,B186/C186,)</f>
        <v>8.7923544743701125</v>
      </c>
      <c r="K186" s="29">
        <f>IF(E186&lt;&gt;0,D186/E186,)</f>
        <v>0</v>
      </c>
    </row>
    <row r="187" spans="1:18">
      <c r="A187" s="93" t="s">
        <v>208</v>
      </c>
      <c r="B187" s="93">
        <v>2168741.2000000002</v>
      </c>
      <c r="C187" s="88">
        <v>245047.81047770273</v>
      </c>
      <c r="D187" s="88">
        <v>2168741.2000000002</v>
      </c>
      <c r="E187" s="100">
        <v>0</v>
      </c>
      <c r="I187" s="105">
        <v>7.5290138306668748</v>
      </c>
      <c r="J187" s="29">
        <f>IF(C187&lt;&gt;0,B187/C187,)</f>
        <v>8.8502778122040695</v>
      </c>
      <c r="K187" s="29">
        <f>IF(E187&lt;&gt;0,D187/E187,)</f>
        <v>0</v>
      </c>
    </row>
    <row r="188" spans="1:18">
      <c r="A188" s="94" t="s">
        <v>71</v>
      </c>
      <c r="B188" s="94">
        <v>5372741.2000000002</v>
      </c>
      <c r="C188" s="103">
        <v>735863.4542097213</v>
      </c>
      <c r="D188" s="103">
        <v>5372741.2000000002</v>
      </c>
      <c r="E188" s="101">
        <v>0</v>
      </c>
      <c r="I188" s="105">
        <v>6.564698442052288</v>
      </c>
      <c r="J188" s="29">
        <f>IF(C188&lt;&gt;0,B188/C188,)</f>
        <v>7.3012746716305434</v>
      </c>
      <c r="K188" s="29">
        <f>IF(E188&lt;&gt;0,D188/E188,)</f>
        <v>0</v>
      </c>
    </row>
    <row r="189" spans="1:18">
      <c r="O189" s="1"/>
      <c r="P189" s="1"/>
      <c r="Q189" s="1"/>
      <c r="R189" s="1"/>
    </row>
    <row r="190" spans="1:18">
      <c r="O190" s="1"/>
      <c r="P190" s="1"/>
      <c r="Q190" s="1"/>
      <c r="R190" s="1"/>
    </row>
    <row r="191" spans="1:18">
      <c r="O191" s="1"/>
      <c r="P191" s="1"/>
      <c r="Q191" s="1"/>
      <c r="R191" s="1"/>
    </row>
  </sheetData>
  <phoneticPr fontId="0" type="noConversion"/>
  <pageMargins left="0.78740157480314965" right="0.78740157480314965" top="0.36" bottom="0.32" header="0.21" footer="0.21"/>
  <pageSetup paperSize="9" scale="23" orientation="landscape" r:id="rId1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indexed="11"/>
    <pageSetUpPr fitToPage="1"/>
  </sheetPr>
  <dimension ref="B1:F123"/>
  <sheetViews>
    <sheetView view="pageBreakPreview" zoomScaleNormal="100" workbookViewId="0">
      <selection activeCell="A13" sqref="A13"/>
    </sheetView>
  </sheetViews>
  <sheetFormatPr baseColWidth="10" defaultColWidth="9.109375" defaultRowHeight="12"/>
  <cols>
    <col min="1" max="1" width="5.6640625" style="4" customWidth="1"/>
    <col min="2" max="2" width="32.33203125" style="4" customWidth="1"/>
    <col min="3" max="3" width="11.33203125" style="4" customWidth="1"/>
    <col min="4" max="4" width="9.44140625" style="4" customWidth="1"/>
    <col min="5" max="6" width="11.44140625" style="4" customWidth="1"/>
    <col min="7" max="7" width="28" style="4" customWidth="1"/>
    <col min="8" max="8" width="11.44140625" style="4" customWidth="1"/>
    <col min="9" max="9" width="8.5546875" style="4" customWidth="1"/>
    <col min="10" max="11" width="10" style="4" customWidth="1"/>
    <col min="12" max="12" width="6.109375" style="4" customWidth="1"/>
    <col min="13" max="13" width="14.109375" style="4" customWidth="1"/>
    <col min="14" max="14" width="8.44140625" style="4" bestFit="1" customWidth="1"/>
    <col min="15" max="15" width="9" style="4" customWidth="1"/>
    <col min="16" max="17" width="6.5546875" style="4" bestFit="1" customWidth="1"/>
    <col min="18" max="18" width="6.5546875" style="4" customWidth="1"/>
    <col min="19" max="19" width="6.109375" style="4" bestFit="1" customWidth="1"/>
    <col min="20" max="16384" width="9.109375" style="4"/>
  </cols>
  <sheetData>
    <row r="1" spans="2:6" ht="60.75" customHeight="1">
      <c r="B1" s="134" t="s">
        <v>72</v>
      </c>
      <c r="C1" s="134"/>
      <c r="D1" s="134"/>
      <c r="E1" s="134"/>
      <c r="F1" s="134"/>
    </row>
    <row r="2" spans="2:6" ht="19.5" customHeight="1">
      <c r="B2" s="44">
        <f ca="1">TODAY()</f>
        <v>42383</v>
      </c>
      <c r="C2" s="22"/>
    </row>
    <row r="3" spans="2:6" ht="10.5" customHeight="1">
      <c r="B3" s="21"/>
      <c r="C3" s="22"/>
    </row>
    <row r="4" spans="2:6" ht="10.5" customHeight="1">
      <c r="B4" s="21"/>
      <c r="C4" s="22"/>
    </row>
    <row r="5" spans="2:6" ht="11.25" customHeight="1">
      <c r="B5" s="5"/>
      <c r="C5" s="6"/>
    </row>
    <row r="6" spans="2:6" s="41" customFormat="1">
      <c r="C6" s="83" t="s">
        <v>107</v>
      </c>
      <c r="D6" s="83" t="s">
        <v>159</v>
      </c>
      <c r="E6" s="69" t="s">
        <v>160</v>
      </c>
      <c r="F6" s="69" t="s">
        <v>161</v>
      </c>
    </row>
    <row r="7" spans="2:6" ht="12" customHeight="1">
      <c r="B7" s="7" t="str">
        <f>Pivot!A7</f>
        <v>A-DECLARATION</v>
      </c>
      <c r="C7" s="59">
        <v>11.69711753458173</v>
      </c>
      <c r="D7" s="84">
        <v>11.397163630182277</v>
      </c>
      <c r="E7" s="70">
        <f>Pivot!$J7</f>
        <v>11.525825413063517</v>
      </c>
      <c r="F7" s="70">
        <f>Pivot!$K7</f>
        <v>0</v>
      </c>
    </row>
    <row r="8" spans="2:6" ht="12" customHeight="1">
      <c r="B8" s="7" t="str">
        <f>Pivot!A8</f>
        <v>B-EAU DE CARTIER</v>
      </c>
      <c r="C8" s="59">
        <v>11.292588573992154</v>
      </c>
      <c r="D8" s="84">
        <v>11.322447195457388</v>
      </c>
      <c r="E8" s="70">
        <f>Pivot!$J8</f>
        <v>11.319660055743247</v>
      </c>
      <c r="F8" s="70">
        <f>Pivot!$K8</f>
        <v>0</v>
      </c>
    </row>
    <row r="9" spans="2:6" ht="12" customHeight="1">
      <c r="B9" s="7" t="str">
        <f>Pivot!A9</f>
        <v>C-LE BAISER DU DRAGON</v>
      </c>
      <c r="C9" s="59">
        <v>0</v>
      </c>
      <c r="D9" s="84">
        <v>11.843406151468324</v>
      </c>
      <c r="E9" s="70">
        <f>Pivot!$J9</f>
        <v>11.843406151468324</v>
      </c>
      <c r="F9" s="70">
        <f>Pivot!$K9</f>
        <v>0</v>
      </c>
    </row>
    <row r="10" spans="2:6" ht="12" customHeight="1">
      <c r="B10" s="7" t="str">
        <f>Pivot!A10</f>
        <v>D-MUST</v>
      </c>
      <c r="C10" s="59">
        <v>11.29379372892747</v>
      </c>
      <c r="D10" s="84">
        <v>14.435489545214633</v>
      </c>
      <c r="E10" s="70">
        <f>Pivot!$J10</f>
        <v>14.926518424422607</v>
      </c>
      <c r="F10" s="70">
        <f>Pivot!$K10</f>
        <v>0</v>
      </c>
    </row>
    <row r="11" spans="2:6" ht="12" customHeight="1">
      <c r="B11" s="7" t="str">
        <f>Pivot!A11</f>
        <v>E-PASHA</v>
      </c>
      <c r="C11" s="59">
        <v>11.245707113889928</v>
      </c>
      <c r="D11" s="84">
        <v>11.411011531966958</v>
      </c>
      <c r="E11" s="70">
        <f>Pivot!$J11</f>
        <v>10.815247390837763</v>
      </c>
      <c r="F11" s="70">
        <f>Pivot!$K11</f>
        <v>0</v>
      </c>
    </row>
    <row r="12" spans="2:6" ht="12" customHeight="1">
      <c r="B12" s="7" t="str">
        <f>Pivot!A12</f>
        <v>F-SANTOS</v>
      </c>
      <c r="C12" s="59">
        <v>12.627655104552733</v>
      </c>
      <c r="D12" s="84">
        <v>12.205354653144211</v>
      </c>
      <c r="E12" s="70">
        <f>Pivot!$J12</f>
        <v>12.205354653144211</v>
      </c>
      <c r="F12" s="70">
        <f>Pivot!$K12</f>
        <v>0</v>
      </c>
    </row>
    <row r="13" spans="2:6" ht="12" customHeight="1">
      <c r="B13" s="7" t="str">
        <f>Pivot!A13</f>
        <v>G-LES HEURES DE PARFUMS</v>
      </c>
      <c r="C13" s="59">
        <v>8.091834391748602</v>
      </c>
      <c r="D13" s="84">
        <v>7.2246086311116997</v>
      </c>
      <c r="E13" s="70">
        <f>Pivot!$J13</f>
        <v>7.9785861704419387</v>
      </c>
      <c r="F13" s="70">
        <f>Pivot!$K13</f>
        <v>0</v>
      </c>
    </row>
    <row r="14" spans="2:6" ht="12" customHeight="1">
      <c r="B14" s="7" t="str">
        <f>Pivot!A14</f>
        <v>H-ROADSTER</v>
      </c>
      <c r="C14" s="59">
        <v>11.702124018546218</v>
      </c>
      <c r="D14" s="84">
        <v>11.543131260065769</v>
      </c>
      <c r="E14" s="70">
        <f>Pivot!$J14</f>
        <v>11.543131260065769</v>
      </c>
      <c r="F14" s="70">
        <f>Pivot!$K14</f>
        <v>0</v>
      </c>
    </row>
    <row r="15" spans="2:6" ht="12" customHeight="1">
      <c r="B15" s="7" t="str">
        <f>Pivot!A15</f>
        <v>I-BAISER VOLE</v>
      </c>
      <c r="C15" s="59">
        <v>9.3374570393671874</v>
      </c>
      <c r="D15" s="84">
        <v>9.8849326305573229</v>
      </c>
      <c r="E15" s="70">
        <f>Pivot!$J15</f>
        <v>10.005216521726684</v>
      </c>
      <c r="F15" s="70">
        <f>Pivot!$K15</f>
        <v>0</v>
      </c>
    </row>
    <row r="16" spans="2:6" ht="12" customHeight="1">
      <c r="B16" s="7" t="str">
        <f>Pivot!A16</f>
        <v>J-DECLARATION D'UN SOIR</v>
      </c>
      <c r="C16" s="59">
        <v>10.924851095453901</v>
      </c>
      <c r="D16" s="84">
        <v>12.343588109769163</v>
      </c>
      <c r="E16" s="70">
        <f>Pivot!$J16</f>
        <v>12.343588109769163</v>
      </c>
      <c r="F16" s="70">
        <f>Pivot!$K16</f>
        <v>0</v>
      </c>
    </row>
    <row r="17" spans="2:6" ht="12" customHeight="1">
      <c r="B17" s="7" t="str">
        <f>Pivot!A17</f>
        <v>K-LA PANTHERE</v>
      </c>
      <c r="C17" s="60">
        <v>9.3867930457344499</v>
      </c>
      <c r="D17" s="84">
        <v>10.075432185637126</v>
      </c>
      <c r="E17" s="70">
        <f>Pivot!$J17</f>
        <v>9.7025476333725464</v>
      </c>
      <c r="F17" s="70">
        <f>Pivot!$K17</f>
        <v>0</v>
      </c>
    </row>
    <row r="18" spans="2:6" ht="12" customHeight="1">
      <c r="B18" s="7" t="str">
        <f>Pivot!A18</f>
        <v>L-SKYWALKER</v>
      </c>
      <c r="C18" s="60"/>
      <c r="D18" s="84"/>
      <c r="E18" s="70">
        <f>Pivot!$J18</f>
        <v>10.289905924249627</v>
      </c>
      <c r="F18" s="70">
        <f>Pivot!$K18</f>
        <v>10.289905924249627</v>
      </c>
    </row>
    <row r="19" spans="2:6" s="6" customFormat="1">
      <c r="B19" s="7" t="str">
        <f>Pivot!A19</f>
        <v>Total général</v>
      </c>
      <c r="C19" s="60">
        <v>10.304354408365246</v>
      </c>
      <c r="D19" s="84">
        <v>11.009433038788568</v>
      </c>
      <c r="E19" s="70">
        <f>Pivot!$J19</f>
        <v>10.708005436602635</v>
      </c>
      <c r="F19" s="70">
        <f>Pivot!$K19</f>
        <v>60.347961660357875</v>
      </c>
    </row>
    <row r="20" spans="2:6" s="9" customFormat="1" ht="13.2" thickBot="1">
      <c r="B20" s="10"/>
      <c r="C20" s="11"/>
      <c r="D20" s="11"/>
      <c r="E20" s="11"/>
      <c r="F20" s="11"/>
    </row>
    <row r="21" spans="2:6" ht="12.6" thickTop="1">
      <c r="B21" s="12"/>
      <c r="C21" s="6"/>
    </row>
    <row r="22" spans="2:6" ht="12.6">
      <c r="B22" s="13" t="s">
        <v>47</v>
      </c>
      <c r="C22" s="14"/>
      <c r="D22" s="14"/>
      <c r="E22" s="14"/>
      <c r="F22" s="14"/>
    </row>
    <row r="23" spans="2:6" ht="12.6">
      <c r="B23" s="15"/>
    </row>
    <row r="24" spans="2:6" s="42" customFormat="1">
      <c r="B24" s="43"/>
      <c r="C24" s="36" t="str">
        <f>$C$6</f>
        <v>BU15</v>
      </c>
      <c r="D24" s="69" t="str">
        <f>$D$6</f>
        <v>BU16</v>
      </c>
      <c r="E24" s="69" t="str">
        <f>$E$6</f>
        <v>LE16</v>
      </c>
      <c r="F24" s="69" t="str">
        <f>$F$6</f>
        <v>BU17</v>
      </c>
    </row>
    <row r="25" spans="2:6">
      <c r="B25" s="7" t="str">
        <f>Pivot!A34</f>
        <v>A-DECLARATION</v>
      </c>
      <c r="C25" s="8">
        <v>13.813492880869797</v>
      </c>
      <c r="D25" s="70">
        <v>13.696374472547095</v>
      </c>
      <c r="E25" s="70">
        <f>Pivot!$J34</f>
        <v>13.696374472547095</v>
      </c>
      <c r="F25" s="70">
        <f>Pivot!$K34</f>
        <v>0</v>
      </c>
    </row>
    <row r="26" spans="2:6">
      <c r="B26" s="7" t="str">
        <f>Pivot!A35</f>
        <v>B-EAU DE CARTIER</v>
      </c>
      <c r="C26" s="8">
        <v>11.874296287811148</v>
      </c>
      <c r="D26" s="70">
        <v>12.082042089745588</v>
      </c>
      <c r="E26" s="70">
        <f>Pivot!$J35</f>
        <v>12.082042089745588</v>
      </c>
      <c r="F26" s="70">
        <f>Pivot!$K35</f>
        <v>0</v>
      </c>
    </row>
    <row r="27" spans="2:6">
      <c r="B27" s="7" t="str">
        <f>Pivot!A36</f>
        <v>C-LE BAISER DU DRAGON</v>
      </c>
      <c r="C27" s="8">
        <v>0</v>
      </c>
      <c r="D27" s="70">
        <v>11.843406151468324</v>
      </c>
      <c r="E27" s="70">
        <f>Pivot!$J36</f>
        <v>11.843406151468324</v>
      </c>
      <c r="F27" s="70">
        <f>Pivot!$K36</f>
        <v>0</v>
      </c>
    </row>
    <row r="28" spans="2:6">
      <c r="B28" s="7" t="str">
        <f>Pivot!A37</f>
        <v>D-MUST</v>
      </c>
      <c r="C28" s="8">
        <v>11.689831735969085</v>
      </c>
      <c r="D28" s="70">
        <v>14.926518424422607</v>
      </c>
      <c r="E28" s="70">
        <f>Pivot!$J37</f>
        <v>14.926518424422607</v>
      </c>
      <c r="F28" s="70">
        <f>Pivot!$K37</f>
        <v>0</v>
      </c>
    </row>
    <row r="29" spans="2:6">
      <c r="B29" s="7" t="str">
        <f>Pivot!A38</f>
        <v>E-PASHA</v>
      </c>
      <c r="C29" s="8">
        <v>11.965788712246754</v>
      </c>
      <c r="D29" s="70">
        <v>11.762939853282026</v>
      </c>
      <c r="E29" s="70">
        <f>Pivot!$J38</f>
        <v>11.762939853282026</v>
      </c>
      <c r="F29" s="70">
        <f>Pivot!$K38</f>
        <v>0</v>
      </c>
    </row>
    <row r="30" spans="2:6">
      <c r="B30" s="7" t="str">
        <f>Pivot!A39</f>
        <v>F-SANTOS</v>
      </c>
      <c r="C30" s="8">
        <v>12.627655104552733</v>
      </c>
      <c r="D30" s="70">
        <v>12.205354653144211</v>
      </c>
      <c r="E30" s="70">
        <f>Pivot!$J39</f>
        <v>12.205354653144211</v>
      </c>
      <c r="F30" s="70">
        <f>Pivot!$K39</f>
        <v>0</v>
      </c>
    </row>
    <row r="31" spans="2:6">
      <c r="B31" s="7" t="str">
        <f>Pivot!A40</f>
        <v>G-LES HEURES DE PARFUMS</v>
      </c>
      <c r="C31" s="8">
        <v>8.091834391748602</v>
      </c>
      <c r="D31" s="70">
        <v>8.1903521647144508</v>
      </c>
      <c r="E31" s="70">
        <f>Pivot!$J40</f>
        <v>8.104096950747234</v>
      </c>
      <c r="F31" s="70">
        <f>Pivot!$K40</f>
        <v>0</v>
      </c>
    </row>
    <row r="32" spans="2:6">
      <c r="B32" s="7" t="str">
        <f>Pivot!A41</f>
        <v>H-ROADSTER</v>
      </c>
      <c r="C32" s="8">
        <v>11.702124018546218</v>
      </c>
      <c r="D32" s="70">
        <v>11.543131260065769</v>
      </c>
      <c r="E32" s="70">
        <f>Pivot!$J41</f>
        <v>11.543131260065769</v>
      </c>
      <c r="F32" s="70">
        <f>Pivot!$K41</f>
        <v>0</v>
      </c>
    </row>
    <row r="33" spans="2:6">
      <c r="B33" s="7" t="str">
        <f>Pivot!A42</f>
        <v>I-BAISER VOLE</v>
      </c>
      <c r="C33" s="8">
        <v>10.284641652767194</v>
      </c>
      <c r="D33" s="70">
        <v>10.916099496725787</v>
      </c>
      <c r="E33" s="70">
        <f>Pivot!$J42</f>
        <v>10.916099496725787</v>
      </c>
      <c r="F33" s="70">
        <f>Pivot!$K42</f>
        <v>0</v>
      </c>
    </row>
    <row r="34" spans="2:6">
      <c r="B34" s="7" t="str">
        <f>Pivot!A43</f>
        <v>J-DECLARATION D'UN SOIR</v>
      </c>
      <c r="C34" s="8">
        <v>11.884899050614486</v>
      </c>
      <c r="D34" s="70">
        <v>12.343588109769161</v>
      </c>
      <c r="E34" s="70">
        <f>Pivot!$J43</f>
        <v>12.343588109769161</v>
      </c>
      <c r="F34" s="70">
        <f>Pivot!$K43</f>
        <v>0</v>
      </c>
    </row>
    <row r="35" spans="2:6">
      <c r="B35" s="7" t="str">
        <f>Pivot!A44</f>
        <v>K-LA PANTHERE</v>
      </c>
      <c r="C35" s="8">
        <v>9.940758428446939</v>
      </c>
      <c r="D35" s="70">
        <v>11.143423014967679</v>
      </c>
      <c r="E35" s="70">
        <f>Pivot!$J44</f>
        <v>10.2368568972042</v>
      </c>
      <c r="F35" s="70">
        <f>Pivot!$K44</f>
        <v>0</v>
      </c>
    </row>
    <row r="36" spans="2:6">
      <c r="B36" s="7" t="str">
        <f>Pivot!A45</f>
        <v>L-SKYWALKER</v>
      </c>
      <c r="C36" s="8"/>
      <c r="D36" s="70"/>
      <c r="E36" s="70">
        <f>Pivot!$J45</f>
        <v>10.890124146143084</v>
      </c>
      <c r="F36" s="70">
        <f>Pivot!$K45</f>
        <v>10.890124146143084</v>
      </c>
    </row>
    <row r="37" spans="2:6">
      <c r="B37" s="7" t="str">
        <f>Pivot!A46</f>
        <v>Total général</v>
      </c>
      <c r="C37" s="8">
        <v>11.150161058911435</v>
      </c>
      <c r="D37" s="70">
        <v>12.030038667466366</v>
      </c>
      <c r="E37" s="70">
        <f>Pivot!$J46</f>
        <v>11.554699156439995</v>
      </c>
      <c r="F37" s="70">
        <f>Pivot!$K46</f>
        <v>57.069932764816542</v>
      </c>
    </row>
    <row r="38" spans="2:6" collapsed="1"/>
    <row r="39" spans="2:6" ht="12.6">
      <c r="B39" s="13" t="s">
        <v>48</v>
      </c>
      <c r="C39" s="14"/>
      <c r="D39" s="14"/>
      <c r="E39" s="14"/>
      <c r="F39" s="14"/>
    </row>
    <row r="40" spans="2:6" ht="12.6">
      <c r="B40" s="15"/>
    </row>
    <row r="41" spans="2:6" s="42" customFormat="1">
      <c r="B41" s="43"/>
      <c r="C41" s="36" t="str">
        <f>$C$6</f>
        <v>BU15</v>
      </c>
      <c r="D41" s="69" t="str">
        <f>$D$6</f>
        <v>BU16</v>
      </c>
      <c r="E41" s="69" t="str">
        <f>$E$6</f>
        <v>LE16</v>
      </c>
      <c r="F41" s="69" t="str">
        <f>$F$6</f>
        <v>BU17</v>
      </c>
    </row>
    <row r="42" spans="2:6">
      <c r="B42" s="7" t="str">
        <f>Pivot!A61</f>
        <v>A-DECLARATION</v>
      </c>
      <c r="C42" s="8">
        <v>6.9885014950928737</v>
      </c>
      <c r="D42" s="70">
        <v>7.3121489146969418</v>
      </c>
      <c r="E42" s="70">
        <f>Pivot!$J61</f>
        <v>6.9160219126470679</v>
      </c>
      <c r="F42" s="70">
        <f>Pivot!$K61</f>
        <v>0</v>
      </c>
    </row>
    <row r="43" spans="2:6">
      <c r="B43" s="7" t="str">
        <f>Pivot!A62</f>
        <v>B-EAU DE CARTIER</v>
      </c>
      <c r="C43" s="8">
        <v>5.7615812372388007</v>
      </c>
      <c r="D43" s="70">
        <v>4.7566131613940623</v>
      </c>
      <c r="E43" s="70">
        <f>Pivot!I62</f>
        <v>4.8647180059712003</v>
      </c>
      <c r="F43" s="70">
        <f>Pivot!$K62</f>
        <v>0</v>
      </c>
    </row>
    <row r="44" spans="2:6">
      <c r="B44" s="7" t="str">
        <f>Pivot!A63</f>
        <v>E-PASHA</v>
      </c>
      <c r="C44" s="8">
        <v>7.7015728407550874</v>
      </c>
      <c r="D44" s="70">
        <v>8.9100730284843248</v>
      </c>
      <c r="E44" s="70">
        <f>Pivot!I63</f>
        <v>6.1627906976744189</v>
      </c>
      <c r="F44" s="70">
        <f>Pivot!$K63</f>
        <v>0</v>
      </c>
    </row>
    <row r="45" spans="2:6">
      <c r="B45" s="7" t="str">
        <f>Pivot!A64</f>
        <v>G-LES HEURES DE PARFUMS</v>
      </c>
      <c r="C45" s="8">
        <v>6.2607045784300661</v>
      </c>
      <c r="D45" s="70">
        <v>6.1613431056666155</v>
      </c>
      <c r="E45" s="70">
        <f>Pivot!I64</f>
        <v>2.5055749563339873</v>
      </c>
      <c r="F45" s="70">
        <f>Pivot!$K64</f>
        <v>0</v>
      </c>
    </row>
    <row r="46" spans="2:6">
      <c r="B46" s="7" t="str">
        <f>Pivot!A65</f>
        <v>I-BAISER VOLE</v>
      </c>
      <c r="C46" s="8"/>
      <c r="D46" s="70">
        <v>2.2108014320594007</v>
      </c>
      <c r="E46" s="70">
        <f>Pivot!I65</f>
        <v>7.3237712046383239</v>
      </c>
      <c r="F46" s="70">
        <f>Pivot!$K65</f>
        <v>0</v>
      </c>
    </row>
    <row r="47" spans="2:6">
      <c r="B47" s="7" t="str">
        <f>Pivot!A66</f>
        <v>K-LA PANTHERE</v>
      </c>
      <c r="C47" s="8">
        <v>6.956789055629641</v>
      </c>
      <c r="D47" s="70">
        <v>7.0562408064742952</v>
      </c>
      <c r="E47" s="70">
        <f>Pivot!I66</f>
        <v>6.5817503110834297</v>
      </c>
      <c r="F47" s="70">
        <f>Pivot!$K66</f>
        <v>0</v>
      </c>
    </row>
    <row r="48" spans="2:6">
      <c r="B48" s="7" t="str">
        <f>Pivot!A67</f>
        <v>L-SKYWALKER</v>
      </c>
      <c r="C48" s="8">
        <v>5.9084376791832431</v>
      </c>
      <c r="D48" s="70">
        <v>6.8172711390739016</v>
      </c>
      <c r="E48" s="70">
        <f>Pivot!I67</f>
        <v>0</v>
      </c>
      <c r="F48" s="70">
        <f>Pivot!$K67</f>
        <v>6.635802023832257</v>
      </c>
    </row>
    <row r="49" spans="2:6">
      <c r="B49" s="7" t="str">
        <f>Pivot!A68</f>
        <v>Total général</v>
      </c>
      <c r="C49" s="8">
        <v>6.5660222692295509</v>
      </c>
      <c r="D49" s="70">
        <v>6.7684535739700076</v>
      </c>
      <c r="E49" s="70">
        <f>Pivot!I68</f>
        <v>6.5130033556740967</v>
      </c>
      <c r="F49" s="70">
        <f>Pivot!$K68</f>
        <v>45.106354351851365</v>
      </c>
    </row>
    <row r="51" spans="2:6" ht="12.6">
      <c r="B51" s="13" t="s">
        <v>39</v>
      </c>
      <c r="C51" s="14"/>
      <c r="D51" s="14"/>
      <c r="E51" s="14"/>
      <c r="F51" s="14"/>
    </row>
    <row r="52" spans="2:6" ht="12.6">
      <c r="B52" s="15"/>
    </row>
    <row r="53" spans="2:6" s="42" customFormat="1">
      <c r="B53" s="43"/>
      <c r="C53" s="36" t="str">
        <f>$C$6</f>
        <v>BU15</v>
      </c>
      <c r="D53" s="69" t="str">
        <f>$D$6</f>
        <v>BU16</v>
      </c>
      <c r="E53" s="69" t="str">
        <f>$E$6</f>
        <v>LE16</v>
      </c>
      <c r="F53" s="69" t="str">
        <f>$F$6</f>
        <v>BU17</v>
      </c>
    </row>
    <row r="54" spans="2:6">
      <c r="B54" s="7" t="str">
        <f>Pivot!A80</f>
        <v>A-DECLARATION</v>
      </c>
      <c r="C54" s="8">
        <v>0</v>
      </c>
      <c r="D54" s="70">
        <v>8.1065436918154319</v>
      </c>
      <c r="E54" s="70">
        <f>Pivot!$J80</f>
        <v>9.966935427775395</v>
      </c>
      <c r="F54" s="70">
        <f>Pivot!$K80</f>
        <v>0</v>
      </c>
    </row>
    <row r="55" spans="2:6">
      <c r="B55" s="7" t="str">
        <f>Pivot!A81</f>
        <v>B-EAU DE CARTIER</v>
      </c>
      <c r="C55" s="8">
        <v>0</v>
      </c>
      <c r="D55" s="70">
        <v>10.98360463577318</v>
      </c>
      <c r="E55" s="70">
        <f>Pivot!$J81</f>
        <v>12.436149312377211</v>
      </c>
      <c r="F55" s="70">
        <f>Pivot!$K81</f>
        <v>0</v>
      </c>
    </row>
    <row r="56" spans="2:6">
      <c r="B56" s="7" t="str">
        <f>Pivot!A82</f>
        <v>I-BAISER VOLE</v>
      </c>
      <c r="C56" s="8">
        <v>9.9423631606634348</v>
      </c>
      <c r="D56" s="70">
        <v>10.127050713942607</v>
      </c>
      <c r="E56" s="70">
        <f>Pivot!$J82</f>
        <v>10.127050713942607</v>
      </c>
      <c r="F56" s="70">
        <f>Pivot!$K82</f>
        <v>0</v>
      </c>
    </row>
    <row r="57" spans="2:6" ht="12" customHeight="1">
      <c r="B57" s="7" t="str">
        <f>Pivot!A83</f>
        <v>K-LA PANTHERE</v>
      </c>
      <c r="C57" s="8">
        <v>8.5412090470148829</v>
      </c>
      <c r="D57" s="70">
        <v>8.7693258136674732</v>
      </c>
      <c r="E57" s="70">
        <f>Pivot!$J83</f>
        <v>12.007219724865951</v>
      </c>
      <c r="F57" s="70">
        <f>Pivot!$K83</f>
        <v>0</v>
      </c>
    </row>
    <row r="58" spans="2:6" ht="12" customHeight="1">
      <c r="B58" s="7" t="str">
        <f>Pivot!A84</f>
        <v>Total général</v>
      </c>
      <c r="C58" s="61">
        <v>9.6602015728139374</v>
      </c>
      <c r="D58" s="70">
        <v>9.4676004789759975</v>
      </c>
      <c r="E58" s="70">
        <f>Pivot!$J84</f>
        <v>11.165540200854657</v>
      </c>
      <c r="F58" s="70">
        <f>Pivot!$K84</f>
        <v>0</v>
      </c>
    </row>
    <row r="60" spans="2:6" ht="12.6">
      <c r="B60" s="13" t="s">
        <v>88</v>
      </c>
      <c r="C60" s="14"/>
      <c r="D60" s="14"/>
      <c r="E60" s="14"/>
      <c r="F60" s="14"/>
    </row>
    <row r="62" spans="2:6" s="42" customFormat="1">
      <c r="B62" s="41"/>
      <c r="C62" s="36" t="str">
        <f>$C$6</f>
        <v>BU15</v>
      </c>
      <c r="D62" s="69" t="str">
        <f>$D$6</f>
        <v>BU16</v>
      </c>
      <c r="E62" s="69" t="str">
        <f>$E$6</f>
        <v>LE16</v>
      </c>
      <c r="F62" s="69" t="str">
        <f>$F$6</f>
        <v>BU17</v>
      </c>
    </row>
    <row r="63" spans="2:6">
      <c r="B63" s="7" t="str">
        <f>Pivot!A99</f>
        <v>A-DECLARATION</v>
      </c>
      <c r="C63" s="86">
        <v>6.9885014950928737</v>
      </c>
      <c r="D63" s="85">
        <v>7.5101735685277289</v>
      </c>
      <c r="E63" s="85">
        <f>Pivot!$J99</f>
        <v>8.0969184899559909</v>
      </c>
      <c r="F63" s="70">
        <f>Pivot!$K99</f>
        <v>0</v>
      </c>
    </row>
    <row r="64" spans="2:6">
      <c r="B64" s="7" t="str">
        <f>Pivot!A100</f>
        <v>B-EAU DE CARTIER</v>
      </c>
      <c r="C64" s="86">
        <v>5.7615812372388007</v>
      </c>
      <c r="D64" s="85">
        <v>7.3628689995759125</v>
      </c>
      <c r="E64" s="85">
        <f>Pivot!$J100</f>
        <v>7.5409335274226965</v>
      </c>
      <c r="F64" s="70">
        <f>Pivot!$K100</f>
        <v>0</v>
      </c>
    </row>
    <row r="65" spans="2:6">
      <c r="B65" s="7" t="str">
        <f>Pivot!A101</f>
        <v>E-PASHA</v>
      </c>
      <c r="C65" s="86">
        <v>7.7015728407550874</v>
      </c>
      <c r="D65" s="85">
        <v>6.1613431056666199</v>
      </c>
      <c r="E65" s="85">
        <f>Pivot!$J101</f>
        <v>6.3169292638910539</v>
      </c>
      <c r="F65" s="70">
        <f>Pivot!$K101</f>
        <v>0</v>
      </c>
    </row>
    <row r="66" spans="2:6">
      <c r="B66" s="7" t="str">
        <f>Pivot!A102</f>
        <v>G-LES HEURES DE PARFUMS</v>
      </c>
      <c r="C66" s="86">
        <v>6.2607045784300661</v>
      </c>
      <c r="D66" s="85">
        <v>2.2108014320594007</v>
      </c>
      <c r="E66" s="85">
        <f>Pivot!$J102</f>
        <v>7.067322706000823</v>
      </c>
      <c r="F66" s="70">
        <f>Pivot!$K102</f>
        <v>0</v>
      </c>
    </row>
    <row r="67" spans="2:6">
      <c r="B67" s="7" t="str">
        <f>Pivot!A103</f>
        <v>I-BAISER VOLE</v>
      </c>
      <c r="C67" s="86">
        <v>8.0866256018248563</v>
      </c>
      <c r="D67" s="85">
        <v>8.6056871069582606</v>
      </c>
      <c r="E67" s="85">
        <f>Pivot!$J103</f>
        <v>8.8807719726133723</v>
      </c>
      <c r="F67" s="70">
        <f>Pivot!$K103</f>
        <v>0</v>
      </c>
    </row>
    <row r="68" spans="2:6">
      <c r="B68" s="7" t="str">
        <f>Pivot!A104</f>
        <v>K-LA PANTHERE</v>
      </c>
      <c r="C68" s="86">
        <v>6.2174009497110934</v>
      </c>
      <c r="D68" s="85">
        <v>7.119976602484412</v>
      </c>
      <c r="E68" s="85">
        <f>Pivot!$J104</f>
        <v>8.7300541698899057</v>
      </c>
      <c r="F68" s="70">
        <f>Pivot!$K104</f>
        <v>0</v>
      </c>
    </row>
    <row r="69" spans="2:6">
      <c r="B69" s="7" t="str">
        <f>Pivot!A105</f>
        <v>L-SKYWALKER</v>
      </c>
      <c r="C69" s="86">
        <v>0</v>
      </c>
      <c r="D69" s="85">
        <v>0</v>
      </c>
      <c r="E69" s="85">
        <f>Pivot!$J105</f>
        <v>6.635802023832257</v>
      </c>
      <c r="F69" s="70">
        <f>Pivot!$K105</f>
        <v>6.635802023832257</v>
      </c>
    </row>
    <row r="70" spans="2:6">
      <c r="B70" s="7" t="str">
        <f>Pivot!A106</f>
        <v>Total général</v>
      </c>
      <c r="C70" s="86">
        <v>7.0344198021429465</v>
      </c>
      <c r="D70" s="85">
        <v>7.4751644639600574</v>
      </c>
      <c r="E70" s="85">
        <f>Pivot!$J106</f>
        <v>8.1303885435213044</v>
      </c>
      <c r="F70" s="70">
        <f>Pivot!$K106</f>
        <v>80.304467037837966</v>
      </c>
    </row>
    <row r="71" spans="2:6" ht="12.6">
      <c r="C71" s="62"/>
    </row>
    <row r="73" spans="2:6" ht="12.6" thickBot="1">
      <c r="B73" s="18"/>
    </row>
    <row r="75" spans="2:6">
      <c r="B75" s="20" t="s">
        <v>37</v>
      </c>
      <c r="C75" s="20"/>
      <c r="D75" s="20"/>
      <c r="E75" s="20"/>
      <c r="F75" s="20"/>
    </row>
    <row r="76" spans="2:6" ht="12.6">
      <c r="B76" s="15"/>
      <c r="C76" s="16"/>
    </row>
    <row r="77" spans="2:6" s="42" customFormat="1">
      <c r="B77" s="43"/>
      <c r="C77" s="36" t="str">
        <f>$C$6</f>
        <v>BU15</v>
      </c>
      <c r="D77" s="69" t="str">
        <f>$D$6</f>
        <v>BU16</v>
      </c>
      <c r="E77" s="69" t="str">
        <f>$E$6</f>
        <v>LE16</v>
      </c>
      <c r="F77" s="69" t="str">
        <f>$F$6</f>
        <v>BU17</v>
      </c>
    </row>
    <row r="78" spans="2:6">
      <c r="B78" s="7" t="str">
        <f>Pivot!A122</f>
        <v>A-DECLARATION</v>
      </c>
      <c r="C78" s="8">
        <v>14.229834900081206</v>
      </c>
      <c r="D78" s="85">
        <v>14.211849433842035</v>
      </c>
      <c r="E78" s="85">
        <f>Pivot!$J122</f>
        <v>14.211849433842035</v>
      </c>
      <c r="F78" s="70">
        <f>Pivot!$K122</f>
        <v>0</v>
      </c>
    </row>
    <row r="79" spans="2:6">
      <c r="B79" s="7" t="str">
        <f>Pivot!A123</f>
        <v>B-EAU DE CARTIER</v>
      </c>
      <c r="C79" s="8">
        <v>12.266691549781253</v>
      </c>
      <c r="D79" s="85">
        <v>12.117565402161848</v>
      </c>
      <c r="E79" s="85">
        <f>Pivot!$J123</f>
        <v>12.117565402161848</v>
      </c>
      <c r="F79" s="70">
        <f>Pivot!$K123</f>
        <v>0</v>
      </c>
    </row>
    <row r="80" spans="2:6">
      <c r="B80" s="7" t="str">
        <f>Pivot!A124</f>
        <v>C-LE BAISER DU DRAGON</v>
      </c>
      <c r="C80" s="8">
        <v>0</v>
      </c>
      <c r="D80" s="85">
        <v>11.843406151468324</v>
      </c>
      <c r="E80" s="85">
        <f>Pivot!$J124</f>
        <v>11.843406151468324</v>
      </c>
      <c r="F80" s="70">
        <f>Pivot!$K124</f>
        <v>0</v>
      </c>
    </row>
    <row r="81" spans="2:6" ht="12" customHeight="1">
      <c r="B81" s="7" t="str">
        <f>Pivot!A125</f>
        <v>D-MUST</v>
      </c>
      <c r="C81" s="8">
        <v>12.588587535620052</v>
      </c>
      <c r="D81" s="85">
        <v>15.10839478989277</v>
      </c>
      <c r="E81" s="85">
        <f>Pivot!$J125</f>
        <v>15.10839478989277</v>
      </c>
      <c r="F81" s="70">
        <f>Pivot!$K125</f>
        <v>0</v>
      </c>
    </row>
    <row r="82" spans="2:6" ht="12" customHeight="1">
      <c r="B82" s="7" t="str">
        <f>Pivot!A126</f>
        <v>E-PASHA</v>
      </c>
      <c r="C82" s="8">
        <v>12.091254246202352</v>
      </c>
      <c r="D82" s="85">
        <v>11.853851890928336</v>
      </c>
      <c r="E82" s="85">
        <f>Pivot!$J126</f>
        <v>11.853851890928336</v>
      </c>
      <c r="F82" s="70">
        <f>Pivot!$K126</f>
        <v>0</v>
      </c>
    </row>
    <row r="83" spans="2:6">
      <c r="B83" s="7" t="str">
        <f>Pivot!A127</f>
        <v>F-SANTOS</v>
      </c>
      <c r="C83" s="8">
        <v>12.627655104552733</v>
      </c>
      <c r="D83" s="85">
        <v>12.205354653144211</v>
      </c>
      <c r="E83" s="85">
        <f>Pivot!$J127</f>
        <v>12.205354653144211</v>
      </c>
      <c r="F83" s="70">
        <f>Pivot!$K127</f>
        <v>0</v>
      </c>
    </row>
    <row r="84" spans="2:6" ht="12" customHeight="1">
      <c r="B84" s="7" t="str">
        <f>Pivot!A128</f>
        <v>G-LES HEURES DE PARFUMS</v>
      </c>
      <c r="C84" s="8">
        <v>8.0918343917486002</v>
      </c>
      <c r="D84" s="85">
        <v>8.1903521647144508</v>
      </c>
      <c r="E84" s="85">
        <f>Pivot!$J128</f>
        <v>8.104096950747234</v>
      </c>
      <c r="F84" s="70">
        <f>Pivot!$K128</f>
        <v>0</v>
      </c>
    </row>
    <row r="85" spans="2:6" ht="12" customHeight="1">
      <c r="B85" s="7" t="str">
        <f>Pivot!A129</f>
        <v>H-ROADSTER</v>
      </c>
      <c r="C85" s="8">
        <v>11.702124018546218</v>
      </c>
      <c r="D85" s="85">
        <v>11.543131260065769</v>
      </c>
      <c r="E85" s="85">
        <f>Pivot!$J129</f>
        <v>11.543131260065769</v>
      </c>
      <c r="F85" s="70">
        <f>Pivot!$K129</f>
        <v>0</v>
      </c>
    </row>
    <row r="86" spans="2:6" ht="12" customHeight="1">
      <c r="B86" s="7" t="str">
        <f>Pivot!A130</f>
        <v>I-BAISER VOLE</v>
      </c>
      <c r="C86" s="8">
        <v>10.584323920512048</v>
      </c>
      <c r="D86" s="85">
        <v>11.334574813506951</v>
      </c>
      <c r="E86" s="85">
        <f>Pivot!$J130</f>
        <v>11.334574813506951</v>
      </c>
      <c r="F86" s="70">
        <f>Pivot!$K130</f>
        <v>0</v>
      </c>
    </row>
    <row r="87" spans="2:6">
      <c r="B87" s="7" t="str">
        <f>Pivot!A131</f>
        <v>J-DECLARATION D'UN SOIR</v>
      </c>
      <c r="C87" s="8">
        <v>12.974493898154872</v>
      </c>
      <c r="D87" s="85">
        <v>12.854580510529075</v>
      </c>
      <c r="E87" s="85">
        <f>Pivot!$J131</f>
        <v>12.854580510529075</v>
      </c>
      <c r="F87" s="70">
        <f>Pivot!$K131</f>
        <v>0</v>
      </c>
    </row>
    <row r="88" spans="2:6">
      <c r="B88" s="7" t="str">
        <f>Pivot!A132</f>
        <v>K-LA PANTHERE</v>
      </c>
      <c r="C88" s="8">
        <v>10.306097078091453</v>
      </c>
      <c r="D88" s="85">
        <v>11.241515109492079</v>
      </c>
      <c r="E88" s="85">
        <f>Pivot!$J132</f>
        <v>10.309063822816768</v>
      </c>
      <c r="F88" s="70">
        <f>Pivot!$K132</f>
        <v>0</v>
      </c>
    </row>
    <row r="89" spans="2:6">
      <c r="B89" s="7" t="str">
        <f>Pivot!A133</f>
        <v>L-SKYWALKER</v>
      </c>
      <c r="C89" s="8"/>
      <c r="D89" s="85"/>
      <c r="E89" s="85">
        <f>Pivot!$J133</f>
        <v>10.890124146143084</v>
      </c>
      <c r="F89" s="70">
        <f>Pivot!$K133</f>
        <v>10.890124146143084</v>
      </c>
    </row>
    <row r="90" spans="2:6">
      <c r="B90" s="7" t="str">
        <f>Pivot!A134</f>
        <v>Total général</v>
      </c>
      <c r="C90" s="8">
        <v>11.552418738911847</v>
      </c>
      <c r="D90" s="85">
        <v>12.190427117101969</v>
      </c>
      <c r="E90" s="85">
        <f>Pivot!$J134</f>
        <v>11.667714343349521</v>
      </c>
      <c r="F90" s="70">
        <f>Pivot!$K134</f>
        <v>56.380022651026813</v>
      </c>
    </row>
    <row r="92" spans="2:6" ht="12.6">
      <c r="B92" s="19" t="s">
        <v>38</v>
      </c>
      <c r="C92" s="20"/>
      <c r="D92" s="20"/>
      <c r="E92" s="20"/>
      <c r="F92" s="20"/>
    </row>
    <row r="93" spans="2:6" ht="12.6">
      <c r="B93" s="15"/>
      <c r="C93" s="16"/>
    </row>
    <row r="94" spans="2:6" s="42" customFormat="1">
      <c r="B94" s="43"/>
      <c r="C94" s="36" t="str">
        <f>$C$6</f>
        <v>BU15</v>
      </c>
      <c r="D94" s="69" t="str">
        <f>$D$6</f>
        <v>BU16</v>
      </c>
      <c r="E94" s="69" t="str">
        <f>$E$6</f>
        <v>LE16</v>
      </c>
      <c r="F94" s="69" t="str">
        <f>$F$6</f>
        <v>BU17</v>
      </c>
    </row>
    <row r="95" spans="2:6">
      <c r="B95" s="7" t="str">
        <f>Pivot!A146</f>
        <v>A-DECLARATION</v>
      </c>
      <c r="C95" s="8">
        <v>6.166657092447152</v>
      </c>
      <c r="D95" s="85">
        <v>7.1853166922004919</v>
      </c>
      <c r="E95" s="85">
        <f>Pivot!$J146</f>
        <v>7.1853166922004919</v>
      </c>
      <c r="F95" s="70">
        <f>Pivot!$K146</f>
        <v>0</v>
      </c>
    </row>
    <row r="96" spans="2:6">
      <c r="B96" s="7" t="str">
        <f>Pivot!A147</f>
        <v>B-EAU DE CARTIER</v>
      </c>
      <c r="C96" s="8">
        <v>5.438893977777278</v>
      </c>
      <c r="D96" s="85">
        <v>6.0037504824869847</v>
      </c>
      <c r="E96" s="85">
        <f>Pivot!$J147</f>
        <v>6.0037504824869847</v>
      </c>
      <c r="F96" s="70">
        <f>Pivot!$K147</f>
        <v>0</v>
      </c>
    </row>
    <row r="97" spans="2:6">
      <c r="B97" s="7" t="str">
        <f>Pivot!A148</f>
        <v>D-MUST</v>
      </c>
      <c r="C97" s="8"/>
      <c r="D97" s="85">
        <v>5.7752092556806121</v>
      </c>
      <c r="E97" s="85">
        <f>Pivot!$J148</f>
        <v>5.7752092556806121</v>
      </c>
      <c r="F97" s="70">
        <f>Pivot!$K148</f>
        <v>0</v>
      </c>
    </row>
    <row r="98" spans="2:6">
      <c r="B98" s="7" t="str">
        <f>Pivot!A149</f>
        <v>E-PASHA</v>
      </c>
      <c r="C98" s="8">
        <v>6.0904276844341281</v>
      </c>
      <c r="D98" s="85">
        <v>6.2949628954930068</v>
      </c>
      <c r="E98" s="85">
        <f>Pivot!$J149</f>
        <v>6.2949628954930068</v>
      </c>
      <c r="F98" s="70">
        <f>Pivot!$K149</f>
        <v>0</v>
      </c>
    </row>
    <row r="99" spans="2:6">
      <c r="B99" s="7" t="str">
        <f>Pivot!A150</f>
        <v>I-BAISER VOLE</v>
      </c>
      <c r="C99" s="8">
        <v>6.5872732243451084</v>
      </c>
      <c r="D99" s="85">
        <v>6.1689260766512151</v>
      </c>
      <c r="E99" s="85">
        <f>Pivot!$J150</f>
        <v>6.1689260766512151</v>
      </c>
      <c r="F99" s="70">
        <f>Pivot!$K150</f>
        <v>0</v>
      </c>
    </row>
    <row r="100" spans="2:6">
      <c r="B100" s="7" t="str">
        <f>Pivot!A151</f>
        <v>J-DECLARATION D'UN SOIR</v>
      </c>
      <c r="C100" s="8"/>
      <c r="D100" s="85">
        <v>5.2066150313270292</v>
      </c>
      <c r="E100" s="85">
        <f>Pivot!$J151</f>
        <v>5.2066150313270292</v>
      </c>
      <c r="F100" s="70">
        <f>Pivot!$K151</f>
        <v>0</v>
      </c>
    </row>
    <row r="101" spans="2:6">
      <c r="B101" s="7" t="str">
        <f>Pivot!A152</f>
        <v>K-LA PANTHERE</v>
      </c>
      <c r="C101" s="8">
        <v>0</v>
      </c>
      <c r="D101" s="85">
        <v>6.2931671325420382</v>
      </c>
      <c r="E101" s="85">
        <f>Pivot!$J152</f>
        <v>6.2931671325420382</v>
      </c>
      <c r="F101" s="70">
        <f>Pivot!$K152</f>
        <v>0</v>
      </c>
    </row>
    <row r="102" spans="2:6">
      <c r="B102" s="7" t="str">
        <f>Pivot!A153</f>
        <v>Total général</v>
      </c>
      <c r="C102" s="8">
        <v>0</v>
      </c>
      <c r="D102" s="85">
        <v>6.4495189462406559</v>
      </c>
      <c r="E102" s="85">
        <f>Pivot!$J153</f>
        <v>6.4495189462406559</v>
      </c>
      <c r="F102" s="70">
        <f>Pivot!$K153</f>
        <v>0</v>
      </c>
    </row>
    <row r="104" spans="2:6" ht="12.6">
      <c r="B104" s="19" t="s">
        <v>40</v>
      </c>
      <c r="C104" s="20"/>
      <c r="D104" s="20"/>
      <c r="E104" s="20"/>
      <c r="F104" s="20"/>
    </row>
    <row r="105" spans="2:6" ht="12.6">
      <c r="B105" s="15"/>
      <c r="C105" s="16"/>
    </row>
    <row r="106" spans="2:6" s="42" customFormat="1">
      <c r="B106" s="43"/>
      <c r="C106" s="36" t="str">
        <f>$C$6</f>
        <v>BU15</v>
      </c>
      <c r="D106" s="69" t="str">
        <f>$D$6</f>
        <v>BU16</v>
      </c>
      <c r="E106" s="69" t="str">
        <f>$E$6</f>
        <v>LE16</v>
      </c>
      <c r="F106" s="69" t="str">
        <f>$F$6</f>
        <v>BU17</v>
      </c>
    </row>
    <row r="107" spans="2:6">
      <c r="B107" s="7" t="str">
        <f>Pivot!A165</f>
        <v>A-DECLARATION</v>
      </c>
      <c r="C107" s="86">
        <v>6.9885014950928737</v>
      </c>
      <c r="D107" s="85">
        <v>7.0979651494586458</v>
      </c>
      <c r="E107" s="85">
        <f>Pivot!$J165</f>
        <v>6.6283255347960344</v>
      </c>
      <c r="F107" s="70">
        <f>Pivot!$K165</f>
        <v>0</v>
      </c>
    </row>
    <row r="108" spans="2:6">
      <c r="B108" s="7" t="str">
        <f>Pivot!A166</f>
        <v>E-PASHA</v>
      </c>
      <c r="C108" s="86">
        <v>7.7</v>
      </c>
      <c r="D108" s="85">
        <v>8.9100730284843248</v>
      </c>
      <c r="E108" s="85">
        <f>Pivot!I166</f>
        <v>6.1627906976744189</v>
      </c>
      <c r="F108" s="70">
        <f>Pivot!$K166</f>
        <v>0</v>
      </c>
    </row>
    <row r="109" spans="2:6">
      <c r="B109" s="7" t="str">
        <f>Pivot!A167</f>
        <v>G-LES HEURES DE PARFUMS</v>
      </c>
      <c r="C109" s="86">
        <v>6.3</v>
      </c>
      <c r="D109" s="85">
        <v>6.1613431056666155</v>
      </c>
      <c r="E109" s="85">
        <f>Pivot!I167</f>
        <v>2.5055749563339873</v>
      </c>
      <c r="F109" s="70">
        <f>Pivot!$K167</f>
        <v>0</v>
      </c>
    </row>
    <row r="110" spans="2:6">
      <c r="B110" s="7" t="str">
        <f>Pivot!A168</f>
        <v>I-BAISER VOLE</v>
      </c>
      <c r="C110" s="86">
        <v>0</v>
      </c>
      <c r="D110" s="85">
        <v>2.2108014320594007</v>
      </c>
      <c r="E110" s="85">
        <f>Pivot!I168</f>
        <v>7.3996179585689115</v>
      </c>
      <c r="F110" s="70">
        <f>Pivot!$K168</f>
        <v>0</v>
      </c>
    </row>
    <row r="111" spans="2:6">
      <c r="B111" s="7" t="str">
        <f>Pivot!A169</f>
        <v>K-LA PANTHERE</v>
      </c>
      <c r="C111" s="86">
        <v>7</v>
      </c>
      <c r="D111" s="85">
        <v>7.0350622703394912</v>
      </c>
      <c r="E111" s="85">
        <f>Pivot!I169</f>
        <v>6.4703956689031132</v>
      </c>
      <c r="F111" s="70">
        <f>Pivot!$K169</f>
        <v>0</v>
      </c>
    </row>
    <row r="112" spans="2:6">
      <c r="B112" s="7" t="str">
        <f>Pivot!A170</f>
        <v>L-SKYWALKER</v>
      </c>
      <c r="C112" s="86">
        <v>5.9</v>
      </c>
      <c r="D112" s="85">
        <v>6.7336029188708872</v>
      </c>
      <c r="E112" s="85">
        <f>Pivot!I170</f>
        <v>0</v>
      </c>
      <c r="F112" s="70">
        <f>Pivot!$K170</f>
        <v>6.635802023832257</v>
      </c>
    </row>
    <row r="113" spans="2:6">
      <c r="B113" s="7" t="str">
        <f>Pivot!A171</f>
        <v>Total général</v>
      </c>
      <c r="C113" s="86">
        <v>6.6</v>
      </c>
      <c r="D113" s="85">
        <v>6.8189380517808473</v>
      </c>
      <c r="E113" s="85">
        <f>Pivot!I171</f>
        <v>6.502004146762026</v>
      </c>
      <c r="F113" s="70">
        <f>Pivot!$K171</f>
        <v>37.484228227237466</v>
      </c>
    </row>
    <row r="115" spans="2:6" ht="12.6">
      <c r="B115" s="19" t="s">
        <v>49</v>
      </c>
      <c r="C115" s="20"/>
      <c r="D115" s="20"/>
      <c r="E115" s="20"/>
      <c r="F115" s="20"/>
    </row>
    <row r="116" spans="2:6" ht="13.5" customHeight="1"/>
    <row r="117" spans="2:6" s="42" customFormat="1">
      <c r="B117" s="43"/>
      <c r="C117" s="36" t="str">
        <f>$C$6</f>
        <v>BU15</v>
      </c>
      <c r="D117" s="69" t="str">
        <f>$D$6</f>
        <v>BU16</v>
      </c>
      <c r="E117" s="69" t="str">
        <f>$E$6</f>
        <v>LE16</v>
      </c>
      <c r="F117" s="69" t="str">
        <f>$F$6</f>
        <v>BU17</v>
      </c>
    </row>
    <row r="118" spans="2:6">
      <c r="B118" s="7" t="str">
        <f>Pivot!A184</f>
        <v>A-DECLARATION</v>
      </c>
      <c r="C118" s="86"/>
      <c r="D118" s="85">
        <v>9.8268825378563331</v>
      </c>
      <c r="E118" s="85">
        <f>Pivot!$J184</f>
        <v>9.8331015299026419</v>
      </c>
      <c r="F118" s="70">
        <f>Pivot!$K184</f>
        <v>0</v>
      </c>
    </row>
    <row r="119" spans="2:6">
      <c r="B119" s="7" t="str">
        <f>Pivot!A185</f>
        <v>B-EAU DE CARTIER</v>
      </c>
      <c r="C119" s="86">
        <v>4.4938407466076313</v>
      </c>
      <c r="D119" s="85">
        <v>4.8647180059712003</v>
      </c>
      <c r="E119" s="85">
        <f>Pivot!$J185</f>
        <v>4.8878325742496935</v>
      </c>
      <c r="F119" s="70">
        <f>Pivot!$K185</f>
        <v>0</v>
      </c>
    </row>
    <row r="120" spans="2:6">
      <c r="B120" s="7" t="str">
        <f>Pivot!A186</f>
        <v>I-BAISER VOLE</v>
      </c>
      <c r="C120" s="86"/>
      <c r="D120" s="85">
        <v>7.1348239298732654</v>
      </c>
      <c r="E120" s="85">
        <f>Pivot!$J186</f>
        <v>8.7923544743701125</v>
      </c>
      <c r="F120" s="70">
        <f>Pivot!$K186</f>
        <v>0</v>
      </c>
    </row>
    <row r="121" spans="2:6">
      <c r="B121" s="7" t="str">
        <f>Pivot!A187</f>
        <v>K-LA PANTHERE</v>
      </c>
      <c r="C121" s="86"/>
      <c r="D121" s="85">
        <v>8.3157258240620724</v>
      </c>
      <c r="E121" s="85">
        <f>Pivot!$J187</f>
        <v>8.8502778122040695</v>
      </c>
      <c r="F121" s="70">
        <f>Pivot!$K187</f>
        <v>0</v>
      </c>
    </row>
    <row r="122" spans="2:6">
      <c r="B122" s="7" t="str">
        <f>Pivot!A188</f>
        <v>Total général</v>
      </c>
      <c r="C122" s="86">
        <v>4.5</v>
      </c>
      <c r="D122" s="85">
        <v>6.9714375868587695</v>
      </c>
      <c r="E122" s="85">
        <f>Pivot!$J188</f>
        <v>7.3012746716305434</v>
      </c>
      <c r="F122" s="70">
        <f>Pivot!$K188</f>
        <v>0</v>
      </c>
    </row>
    <row r="123" spans="2:6" ht="12.6">
      <c r="B123" s="17"/>
      <c r="C123" s="61"/>
    </row>
  </sheetData>
  <mergeCells count="1">
    <mergeCell ref="B1:F1"/>
  </mergeCells>
  <phoneticPr fontId="0" type="noConversion"/>
  <conditionalFormatting sqref="C42:C49 C54:C58 C95:C101 C25:C36 C78:C89 C76:D76 C93:D93 C105:D105 C118:D122 C107:D113 C63:D70 C7:D18">
    <cfRule type="cellIs" dxfId="34" priority="113" stopIfTrue="1" operator="equal">
      <formula>0</formula>
    </cfRule>
  </conditionalFormatting>
  <conditionalFormatting sqref="D54:D57">
    <cfRule type="cellIs" dxfId="33" priority="92" stopIfTrue="1" operator="equal">
      <formula>0</formula>
    </cfRule>
  </conditionalFormatting>
  <conditionalFormatting sqref="D42 D44:D49">
    <cfRule type="cellIs" dxfId="32" priority="91" stopIfTrue="1" operator="equal">
      <formula>0</formula>
    </cfRule>
  </conditionalFormatting>
  <conditionalFormatting sqref="D78:D89">
    <cfRule type="cellIs" dxfId="31" priority="90" stopIfTrue="1" operator="equal">
      <formula>0</formula>
    </cfRule>
  </conditionalFormatting>
  <conditionalFormatting sqref="D107:D113">
    <cfRule type="cellIs" dxfId="30" priority="89" stopIfTrue="1" operator="equal">
      <formula>0</formula>
    </cfRule>
  </conditionalFormatting>
  <conditionalFormatting sqref="D118:D122">
    <cfRule type="cellIs" dxfId="29" priority="88" stopIfTrue="1" operator="equal">
      <formula>0</formula>
    </cfRule>
  </conditionalFormatting>
  <conditionalFormatting sqref="D25:D36">
    <cfRule type="cellIs" dxfId="28" priority="87" stopIfTrue="1" operator="equal">
      <formula>0</formula>
    </cfRule>
  </conditionalFormatting>
  <conditionalFormatting sqref="D95:D101">
    <cfRule type="cellIs" dxfId="27" priority="86" stopIfTrue="1" operator="equal">
      <formula>0</formula>
    </cfRule>
  </conditionalFormatting>
  <conditionalFormatting sqref="C11">
    <cfRule type="cellIs" dxfId="26" priority="28" stopIfTrue="1" operator="equal">
      <formula>0</formula>
    </cfRule>
  </conditionalFormatting>
  <conditionalFormatting sqref="C12">
    <cfRule type="cellIs" dxfId="25" priority="27" stopIfTrue="1" operator="equal">
      <formula>0</formula>
    </cfRule>
  </conditionalFormatting>
  <conditionalFormatting sqref="C13">
    <cfRule type="cellIs" dxfId="24" priority="26" stopIfTrue="1" operator="equal">
      <formula>0</formula>
    </cfRule>
  </conditionalFormatting>
  <conditionalFormatting sqref="C14">
    <cfRule type="cellIs" dxfId="23" priority="25" stopIfTrue="1" operator="equal">
      <formula>0</formula>
    </cfRule>
  </conditionalFormatting>
  <conditionalFormatting sqref="C15">
    <cfRule type="cellIs" dxfId="22" priority="24" stopIfTrue="1" operator="equal">
      <formula>0</formula>
    </cfRule>
  </conditionalFormatting>
  <conditionalFormatting sqref="C16">
    <cfRule type="cellIs" dxfId="21" priority="23" stopIfTrue="1" operator="equal">
      <formula>0</formula>
    </cfRule>
  </conditionalFormatting>
  <conditionalFormatting sqref="C17">
    <cfRule type="cellIs" dxfId="20" priority="22" stopIfTrue="1" operator="equal">
      <formula>0</formula>
    </cfRule>
  </conditionalFormatting>
  <conditionalFormatting sqref="D43">
    <cfRule type="cellIs" dxfId="19" priority="21" stopIfTrue="1" operator="equal">
      <formula>0</formula>
    </cfRule>
  </conditionalFormatting>
  <conditionalFormatting sqref="C102">
    <cfRule type="cellIs" dxfId="18" priority="20" stopIfTrue="1" operator="equal">
      <formula>0</formula>
    </cfRule>
  </conditionalFormatting>
  <conditionalFormatting sqref="D102">
    <cfRule type="cellIs" dxfId="17" priority="19" stopIfTrue="1" operator="equal">
      <formula>0</formula>
    </cfRule>
  </conditionalFormatting>
  <conditionalFormatting sqref="D19">
    <cfRule type="cellIs" dxfId="16" priority="18" stopIfTrue="1" operator="equal">
      <formula>0</formula>
    </cfRule>
  </conditionalFormatting>
  <conditionalFormatting sqref="C37">
    <cfRule type="cellIs" dxfId="15" priority="17" stopIfTrue="1" operator="equal">
      <formula>0</formula>
    </cfRule>
  </conditionalFormatting>
  <conditionalFormatting sqref="D37">
    <cfRule type="cellIs" dxfId="14" priority="16" stopIfTrue="1" operator="equal">
      <formula>0</formula>
    </cfRule>
  </conditionalFormatting>
  <conditionalFormatting sqref="C90">
    <cfRule type="cellIs" dxfId="13" priority="14" stopIfTrue="1" operator="equal">
      <formula>0</formula>
    </cfRule>
  </conditionalFormatting>
  <conditionalFormatting sqref="D90">
    <cfRule type="cellIs" dxfId="12" priority="13" stopIfTrue="1" operator="equal">
      <formula>0</formula>
    </cfRule>
  </conditionalFormatting>
  <conditionalFormatting sqref="C54:C57">
    <cfRule type="cellIs" dxfId="11" priority="12" stopIfTrue="1" operator="equal">
      <formula>0</formula>
    </cfRule>
  </conditionalFormatting>
  <conditionalFormatting sqref="C42 C44:C49">
    <cfRule type="cellIs" dxfId="10" priority="11" stopIfTrue="1" operator="equal">
      <formula>0</formula>
    </cfRule>
  </conditionalFormatting>
  <conditionalFormatting sqref="C78:C89">
    <cfRule type="cellIs" dxfId="9" priority="10" stopIfTrue="1" operator="equal">
      <formula>0</formula>
    </cfRule>
  </conditionalFormatting>
  <conditionalFormatting sqref="C107:C113">
    <cfRule type="cellIs" dxfId="8" priority="9" stopIfTrue="1" operator="equal">
      <formula>0</formula>
    </cfRule>
  </conditionalFormatting>
  <conditionalFormatting sqref="C118:C122">
    <cfRule type="cellIs" dxfId="7" priority="8" stopIfTrue="1" operator="equal">
      <formula>0</formula>
    </cfRule>
  </conditionalFormatting>
  <conditionalFormatting sqref="C25:C36">
    <cfRule type="cellIs" dxfId="6" priority="7" stopIfTrue="1" operator="equal">
      <formula>0</formula>
    </cfRule>
  </conditionalFormatting>
  <conditionalFormatting sqref="C95:C101">
    <cfRule type="cellIs" dxfId="5" priority="6" stopIfTrue="1" operator="equal">
      <formula>0</formula>
    </cfRule>
  </conditionalFormatting>
  <conditionalFormatting sqref="C43">
    <cfRule type="cellIs" dxfId="4" priority="5" stopIfTrue="1" operator="equal">
      <formula>0</formula>
    </cfRule>
  </conditionalFormatting>
  <conditionalFormatting sqref="C102">
    <cfRule type="cellIs" dxfId="3" priority="4" stopIfTrue="1" operator="equal">
      <formula>0</formula>
    </cfRule>
  </conditionalFormatting>
  <conditionalFormatting sqref="C19">
    <cfRule type="cellIs" dxfId="2" priority="3" stopIfTrue="1" operator="equal">
      <formula>0</formula>
    </cfRule>
  </conditionalFormatting>
  <conditionalFormatting sqref="C37">
    <cfRule type="cellIs" dxfId="1" priority="2" stopIfTrue="1" operator="equal">
      <formula>0</formula>
    </cfRule>
  </conditionalFormatting>
  <conditionalFormatting sqref="C90">
    <cfRule type="cellIs" dxfId="0" priority="1" stopIfTrue="1" operator="equal">
      <formula>0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fitToHeight="0" orientation="portrait" r:id="rId1"/>
  <headerFooter alignWithMargins="0">
    <oddFooter>&amp;L&amp;Z&amp;F&amp;R&amp;D</oddFooter>
  </headerFooter>
  <rowBreaks count="3" manualBreakCount="3">
    <brk id="38" min="1" max="5" man="1"/>
    <brk id="71" min="1" max="5" man="1"/>
    <brk id="103" min="1" max="5" man="1"/>
  </rowBreak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C00000"/>
  </sheetPr>
  <dimension ref="A1:H106"/>
  <sheetViews>
    <sheetView workbookViewId="0">
      <selection activeCell="A13" sqref="A13"/>
    </sheetView>
  </sheetViews>
  <sheetFormatPr baseColWidth="10" defaultRowHeight="13.2"/>
  <cols>
    <col min="1" max="1" width="11.44140625" customWidth="1"/>
    <col min="2" max="2" width="13.6640625" style="31" bestFit="1" customWidth="1"/>
    <col min="3" max="3" width="62.6640625" style="31" bestFit="1" customWidth="1"/>
    <col min="4" max="4" width="11.44140625" style="31" customWidth="1"/>
    <col min="5" max="5" width="13.6640625" style="31" bestFit="1" customWidth="1"/>
    <col min="6" max="6" width="11.44140625" style="31" customWidth="1"/>
    <col min="7" max="7" width="12.6640625" style="31" bestFit="1" customWidth="1"/>
    <col min="8" max="8" width="11.44140625" style="31" customWidth="1"/>
  </cols>
  <sheetData>
    <row r="1" spans="1:8">
      <c r="A1" s="48" t="s">
        <v>114</v>
      </c>
      <c r="B1" s="47" t="s">
        <v>112</v>
      </c>
      <c r="C1" s="47" t="s">
        <v>113</v>
      </c>
    </row>
    <row r="2" spans="1:8">
      <c r="A2" s="63">
        <v>42076</v>
      </c>
      <c r="B2" s="38" t="s">
        <v>153</v>
      </c>
      <c r="C2" s="68" t="s">
        <v>154</v>
      </c>
      <c r="D2" s="34"/>
      <c r="E2" s="34"/>
      <c r="F2" s="35"/>
      <c r="G2" s="34"/>
      <c r="H2" s="37"/>
    </row>
    <row r="3" spans="1:8">
      <c r="A3" s="63">
        <v>42079</v>
      </c>
      <c r="B3" s="38" t="s">
        <v>209</v>
      </c>
      <c r="C3" s="68" t="s">
        <v>210</v>
      </c>
      <c r="D3" s="34"/>
      <c r="E3" s="34"/>
      <c r="F3" s="35"/>
      <c r="G3" s="34"/>
      <c r="H3" s="37"/>
    </row>
    <row r="4" spans="1:8">
      <c r="A4" s="63">
        <v>42111</v>
      </c>
      <c r="B4" s="38" t="s">
        <v>212</v>
      </c>
      <c r="C4" s="68" t="s">
        <v>213</v>
      </c>
      <c r="D4" s="34"/>
      <c r="E4" s="34"/>
      <c r="F4" s="35"/>
      <c r="G4" s="34"/>
      <c r="H4" s="37"/>
    </row>
    <row r="5" spans="1:8">
      <c r="A5" s="63">
        <v>42170</v>
      </c>
      <c r="B5" s="38" t="s">
        <v>214</v>
      </c>
      <c r="C5" s="68" t="s">
        <v>215</v>
      </c>
      <c r="D5" s="34"/>
      <c r="E5" s="34"/>
      <c r="F5" s="35"/>
      <c r="G5" s="34"/>
      <c r="H5" s="37"/>
    </row>
    <row r="6" spans="1:8">
      <c r="A6" s="63">
        <v>42180</v>
      </c>
      <c r="B6" s="38" t="s">
        <v>220</v>
      </c>
      <c r="C6" s="40" t="s">
        <v>221</v>
      </c>
      <c r="D6" s="34"/>
      <c r="E6" s="34"/>
      <c r="F6" s="35"/>
      <c r="G6" s="34"/>
      <c r="H6" s="37"/>
    </row>
    <row r="7" spans="1:8">
      <c r="A7" s="63">
        <v>42191</v>
      </c>
      <c r="B7" s="38" t="s">
        <v>222</v>
      </c>
      <c r="C7" s="68" t="s">
        <v>223</v>
      </c>
      <c r="D7" s="34"/>
      <c r="E7" s="34"/>
      <c r="F7" s="35"/>
      <c r="G7" s="34"/>
      <c r="H7" s="37"/>
    </row>
    <row r="8" spans="1:8">
      <c r="A8" s="63">
        <v>42205</v>
      </c>
      <c r="B8" s="38" t="s">
        <v>224</v>
      </c>
      <c r="C8" s="68" t="s">
        <v>225</v>
      </c>
      <c r="D8" s="34"/>
      <c r="E8" s="34"/>
      <c r="F8" s="35"/>
      <c r="G8" s="34"/>
      <c r="H8" s="37"/>
    </row>
    <row r="9" spans="1:8">
      <c r="A9" s="63">
        <v>42236</v>
      </c>
      <c r="B9" s="38" t="s">
        <v>248</v>
      </c>
      <c r="C9" s="40" t="s">
        <v>249</v>
      </c>
      <c r="D9" s="34"/>
      <c r="E9" s="34"/>
      <c r="F9" s="35"/>
      <c r="G9" s="34"/>
      <c r="H9" s="37"/>
    </row>
    <row r="10" spans="1:8">
      <c r="A10" s="63">
        <v>42251</v>
      </c>
      <c r="B10" s="38" t="s">
        <v>253</v>
      </c>
      <c r="C10" s="68" t="s">
        <v>254</v>
      </c>
      <c r="D10" s="34"/>
      <c r="E10" s="34"/>
      <c r="F10" s="35"/>
      <c r="G10" s="34"/>
      <c r="H10" s="37"/>
    </row>
    <row r="11" spans="1:8">
      <c r="A11" s="63">
        <v>42254</v>
      </c>
      <c r="B11" s="38" t="s">
        <v>258</v>
      </c>
      <c r="C11" s="68" t="s">
        <v>259</v>
      </c>
      <c r="D11" s="34"/>
      <c r="E11" s="34"/>
      <c r="F11" s="35"/>
      <c r="G11" s="34"/>
      <c r="H11" s="37"/>
    </row>
    <row r="12" spans="1:8">
      <c r="A12" s="63">
        <v>42291</v>
      </c>
      <c r="B12" s="38" t="s">
        <v>269</v>
      </c>
      <c r="C12" s="68" t="s">
        <v>270</v>
      </c>
      <c r="D12" s="34"/>
      <c r="E12" s="34"/>
      <c r="F12" s="35"/>
      <c r="G12" s="34"/>
      <c r="H12" s="37"/>
    </row>
    <row r="13" spans="1:8">
      <c r="B13" s="38"/>
      <c r="C13" s="40"/>
      <c r="D13" s="34"/>
      <c r="E13" s="34"/>
      <c r="F13" s="35"/>
      <c r="G13" s="34"/>
      <c r="H13" s="37"/>
    </row>
    <row r="14" spans="1:8">
      <c r="B14" s="38"/>
      <c r="C14" s="40"/>
      <c r="D14" s="34"/>
      <c r="E14" s="34"/>
      <c r="F14" s="45"/>
      <c r="G14" s="34"/>
      <c r="H14" s="37"/>
    </row>
    <row r="15" spans="1:8">
      <c r="B15" s="38"/>
      <c r="C15" s="40"/>
      <c r="D15" s="34"/>
      <c r="E15" s="34"/>
      <c r="F15" s="45"/>
      <c r="G15" s="34"/>
      <c r="H15" s="37"/>
    </row>
    <row r="16" spans="1:8">
      <c r="B16" s="38"/>
      <c r="C16" s="40"/>
      <c r="D16" s="34"/>
      <c r="E16" s="34"/>
      <c r="F16" s="45"/>
      <c r="G16" s="34"/>
      <c r="H16" s="37"/>
    </row>
    <row r="17" spans="2:8">
      <c r="B17" s="38"/>
      <c r="C17" s="40"/>
      <c r="D17" s="34"/>
      <c r="E17" s="34"/>
      <c r="F17" s="35"/>
      <c r="G17" s="34"/>
      <c r="H17" s="37"/>
    </row>
    <row r="18" spans="2:8">
      <c r="B18" s="38"/>
      <c r="C18" s="40"/>
      <c r="D18" s="34"/>
      <c r="E18" s="34"/>
      <c r="F18" s="35"/>
      <c r="G18" s="34"/>
      <c r="H18" s="37"/>
    </row>
    <row r="19" spans="2:8">
      <c r="B19" s="38"/>
      <c r="C19" s="40"/>
      <c r="D19" s="34"/>
      <c r="E19" s="34"/>
      <c r="F19" s="35"/>
      <c r="G19" s="34"/>
      <c r="H19" s="37"/>
    </row>
    <row r="20" spans="2:8">
      <c r="B20" s="38"/>
      <c r="C20" s="40"/>
      <c r="D20" s="34"/>
      <c r="E20" s="34"/>
      <c r="F20" s="35"/>
      <c r="G20" s="34"/>
      <c r="H20" s="37"/>
    </row>
    <row r="21" spans="2:8">
      <c r="B21" s="38"/>
      <c r="C21" s="40"/>
      <c r="D21" s="34"/>
      <c r="E21" s="34"/>
      <c r="F21" s="35"/>
      <c r="G21" s="34"/>
      <c r="H21" s="37"/>
    </row>
    <row r="22" spans="2:8">
      <c r="B22" s="38"/>
      <c r="C22" s="40"/>
      <c r="D22" s="34"/>
      <c r="E22" s="34"/>
      <c r="F22" s="35"/>
      <c r="G22" s="34"/>
      <c r="H22" s="37"/>
    </row>
    <row r="23" spans="2:8">
      <c r="B23" s="38"/>
      <c r="C23" s="40"/>
      <c r="D23" s="34"/>
      <c r="E23" s="34"/>
      <c r="F23" s="35"/>
      <c r="G23" s="34"/>
      <c r="H23" s="37"/>
    </row>
    <row r="24" spans="2:8">
      <c r="B24" s="38"/>
      <c r="C24" s="40"/>
      <c r="D24" s="34"/>
      <c r="E24" s="34"/>
      <c r="F24" s="45"/>
      <c r="G24" s="34"/>
      <c r="H24" s="37"/>
    </row>
    <row r="25" spans="2:8">
      <c r="B25" s="38"/>
      <c r="C25" s="40"/>
      <c r="D25" s="34"/>
      <c r="E25" s="34"/>
      <c r="F25" s="45"/>
      <c r="G25" s="34"/>
      <c r="H25" s="37"/>
    </row>
    <row r="26" spans="2:8">
      <c r="B26" s="38"/>
      <c r="C26" s="40"/>
      <c r="D26" s="34"/>
      <c r="E26" s="34"/>
      <c r="F26" s="35"/>
      <c r="G26" s="34"/>
      <c r="H26" s="37"/>
    </row>
    <row r="27" spans="2:8">
      <c r="B27" s="38"/>
      <c r="C27" s="40"/>
      <c r="D27" s="34"/>
      <c r="E27" s="34"/>
      <c r="F27" s="35"/>
      <c r="G27" s="34"/>
      <c r="H27" s="37"/>
    </row>
    <row r="28" spans="2:8">
      <c r="B28" s="38"/>
      <c r="C28" s="40"/>
      <c r="D28" s="34"/>
      <c r="E28" s="34"/>
      <c r="F28" s="35"/>
      <c r="G28" s="34"/>
      <c r="H28" s="37"/>
    </row>
    <row r="29" spans="2:8">
      <c r="B29" s="38"/>
      <c r="C29" s="40"/>
      <c r="D29" s="34"/>
      <c r="E29" s="34"/>
      <c r="F29" s="35"/>
      <c r="G29" s="34"/>
      <c r="H29" s="37"/>
    </row>
    <row r="30" spans="2:8">
      <c r="B30" s="38"/>
      <c r="C30" s="40"/>
      <c r="D30" s="34"/>
      <c r="E30" s="34"/>
      <c r="F30" s="35"/>
      <c r="G30" s="34"/>
      <c r="H30" s="37"/>
    </row>
    <row r="31" spans="2:8">
      <c r="B31" s="38"/>
      <c r="C31" s="40"/>
      <c r="D31" s="34"/>
      <c r="E31" s="34"/>
      <c r="F31" s="35"/>
      <c r="G31" s="34"/>
      <c r="H31" s="37"/>
    </row>
    <row r="32" spans="2:8">
      <c r="B32" s="38"/>
      <c r="C32" s="40"/>
      <c r="D32" s="34"/>
      <c r="E32" s="34"/>
      <c r="F32" s="35"/>
      <c r="G32" s="34"/>
      <c r="H32" s="37"/>
    </row>
    <row r="33" spans="2:8">
      <c r="B33" s="38"/>
      <c r="C33" s="40"/>
      <c r="D33" s="34"/>
      <c r="E33" s="34"/>
      <c r="F33" s="35"/>
      <c r="G33" s="34"/>
      <c r="H33" s="37"/>
    </row>
    <row r="34" spans="2:8">
      <c r="B34" s="38"/>
      <c r="C34" s="40"/>
      <c r="D34" s="34"/>
      <c r="E34" s="34"/>
      <c r="F34" s="45"/>
      <c r="G34" s="34"/>
      <c r="H34" s="37"/>
    </row>
    <row r="35" spans="2:8">
      <c r="B35" s="38"/>
      <c r="C35" s="40"/>
      <c r="D35" s="34"/>
      <c r="E35" s="34"/>
      <c r="F35" s="45"/>
      <c r="G35" s="34"/>
      <c r="H35" s="37"/>
    </row>
    <row r="36" spans="2:8">
      <c r="B36" s="38"/>
      <c r="C36" s="40"/>
      <c r="D36" s="34"/>
      <c r="E36" s="34"/>
      <c r="F36" s="45"/>
      <c r="G36" s="34"/>
      <c r="H36" s="37"/>
    </row>
    <row r="37" spans="2:8">
      <c r="B37" s="38"/>
      <c r="C37" s="40"/>
      <c r="D37" s="34"/>
      <c r="E37" s="34"/>
      <c r="F37" s="35"/>
      <c r="G37" s="34"/>
      <c r="H37" s="37"/>
    </row>
    <row r="38" spans="2:8">
      <c r="B38" s="38"/>
      <c r="C38" s="40"/>
      <c r="D38" s="34"/>
      <c r="E38" s="34"/>
      <c r="F38" s="35"/>
      <c r="G38" s="34"/>
      <c r="H38" s="37"/>
    </row>
    <row r="39" spans="2:8">
      <c r="B39" s="38"/>
      <c r="C39" s="40"/>
      <c r="D39" s="34"/>
      <c r="E39" s="34"/>
      <c r="F39" s="35"/>
      <c r="G39" s="34"/>
      <c r="H39" s="37"/>
    </row>
    <row r="40" spans="2:8">
      <c r="B40" s="46"/>
      <c r="C40" s="40"/>
      <c r="D40" s="34"/>
      <c r="E40" s="34"/>
      <c r="F40" s="45"/>
      <c r="G40" s="34"/>
      <c r="H40" s="37"/>
    </row>
    <row r="41" spans="2:8">
      <c r="B41" s="38"/>
      <c r="C41" s="40"/>
      <c r="D41" s="34"/>
      <c r="E41" s="34"/>
      <c r="F41" s="35"/>
      <c r="G41" s="34"/>
      <c r="H41" s="37"/>
    </row>
    <row r="42" spans="2:8">
      <c r="B42" s="38"/>
      <c r="C42" s="40"/>
      <c r="D42" s="34"/>
      <c r="E42" s="34"/>
      <c r="F42" s="35"/>
      <c r="G42" s="34"/>
      <c r="H42" s="37"/>
    </row>
    <row r="43" spans="2:8">
      <c r="B43" s="38"/>
      <c r="C43" s="40"/>
      <c r="D43" s="34"/>
      <c r="E43" s="34"/>
      <c r="F43" s="35"/>
      <c r="G43" s="34"/>
      <c r="H43" s="37"/>
    </row>
    <row r="44" spans="2:8">
      <c r="B44" s="38"/>
      <c r="C44" s="40"/>
      <c r="D44" s="34"/>
      <c r="E44" s="34"/>
      <c r="F44" s="35"/>
      <c r="G44" s="34"/>
      <c r="H44" s="37"/>
    </row>
    <row r="45" spans="2:8">
      <c r="B45" s="38"/>
      <c r="C45" s="40"/>
      <c r="D45" s="34"/>
      <c r="E45" s="34"/>
      <c r="F45" s="35"/>
      <c r="G45" s="34"/>
      <c r="H45" s="37"/>
    </row>
    <row r="46" spans="2:8">
      <c r="B46" s="38"/>
      <c r="C46" s="40"/>
      <c r="D46" s="34"/>
      <c r="E46" s="34"/>
      <c r="F46" s="35"/>
      <c r="G46" s="34"/>
      <c r="H46" s="37"/>
    </row>
    <row r="47" spans="2:8">
      <c r="B47" s="38"/>
      <c r="C47" s="40"/>
      <c r="D47" s="34"/>
      <c r="E47" s="34"/>
      <c r="F47" s="45"/>
      <c r="G47" s="34"/>
      <c r="H47" s="37"/>
    </row>
    <row r="48" spans="2:8">
      <c r="B48" s="38"/>
      <c r="C48" s="40"/>
      <c r="D48" s="34"/>
      <c r="E48" s="34"/>
      <c r="F48" s="35"/>
      <c r="G48" s="34"/>
      <c r="H48" s="37"/>
    </row>
    <row r="49" spans="2:8">
      <c r="B49" s="38"/>
      <c r="C49" s="40"/>
      <c r="D49" s="34"/>
      <c r="E49" s="34"/>
      <c r="F49" s="35"/>
      <c r="G49" s="34"/>
      <c r="H49" s="37"/>
    </row>
    <row r="50" spans="2:8">
      <c r="B50" s="38"/>
      <c r="C50" s="40"/>
      <c r="D50" s="34"/>
      <c r="E50" s="34"/>
      <c r="F50" s="45"/>
      <c r="G50" s="34"/>
      <c r="H50" s="37"/>
    </row>
    <row r="51" spans="2:8">
      <c r="B51" s="38"/>
      <c r="C51" s="40"/>
      <c r="D51" s="34"/>
      <c r="E51" s="34"/>
      <c r="F51" s="35"/>
      <c r="G51" s="34"/>
      <c r="H51" s="37"/>
    </row>
    <row r="52" spans="2:8">
      <c r="B52" s="38"/>
      <c r="C52" s="40"/>
      <c r="D52" s="34"/>
      <c r="E52" s="34"/>
      <c r="F52" s="35"/>
      <c r="G52" s="34"/>
      <c r="H52" s="37"/>
    </row>
    <row r="53" spans="2:8">
      <c r="B53" s="38"/>
      <c r="C53" s="40"/>
      <c r="D53" s="34"/>
      <c r="E53" s="34"/>
      <c r="F53" s="35"/>
      <c r="G53" s="34"/>
      <c r="H53" s="37"/>
    </row>
    <row r="54" spans="2:8">
      <c r="B54" s="38"/>
      <c r="C54" s="40"/>
      <c r="D54" s="34"/>
      <c r="E54" s="34"/>
      <c r="F54" s="35"/>
      <c r="G54" s="34"/>
      <c r="H54" s="37"/>
    </row>
    <row r="55" spans="2:8">
      <c r="B55" s="38"/>
      <c r="C55" s="40"/>
      <c r="D55" s="34"/>
      <c r="E55" s="34"/>
      <c r="F55" s="35"/>
      <c r="G55" s="34"/>
      <c r="H55" s="37"/>
    </row>
    <row r="56" spans="2:8">
      <c r="B56" s="38"/>
      <c r="C56" s="40"/>
      <c r="D56" s="34"/>
      <c r="E56" s="34"/>
      <c r="F56" s="35"/>
      <c r="G56" s="34"/>
      <c r="H56" s="37"/>
    </row>
    <row r="57" spans="2:8">
      <c r="B57" s="38"/>
      <c r="C57" s="40"/>
      <c r="D57" s="34"/>
      <c r="E57" s="34"/>
      <c r="F57" s="35"/>
      <c r="G57" s="34"/>
      <c r="H57" s="37"/>
    </row>
    <row r="58" spans="2:8">
      <c r="B58" s="38"/>
      <c r="C58" s="40"/>
      <c r="D58" s="34"/>
      <c r="E58" s="34"/>
      <c r="F58" s="35"/>
      <c r="G58" s="34"/>
      <c r="H58" s="37"/>
    </row>
    <row r="59" spans="2:8">
      <c r="B59" s="38"/>
      <c r="C59" s="40"/>
      <c r="D59" s="34"/>
      <c r="E59" s="34"/>
      <c r="F59" s="45"/>
      <c r="G59" s="34"/>
      <c r="H59" s="37"/>
    </row>
    <row r="60" spans="2:8">
      <c r="B60" s="38"/>
      <c r="C60" s="40"/>
      <c r="D60" s="34"/>
      <c r="E60" s="34"/>
      <c r="F60" s="35"/>
      <c r="G60" s="34"/>
      <c r="H60" s="37"/>
    </row>
    <row r="61" spans="2:8">
      <c r="B61" s="38"/>
      <c r="C61" s="40"/>
      <c r="D61" s="34"/>
      <c r="E61" s="34"/>
      <c r="F61" s="35"/>
      <c r="G61" s="34"/>
      <c r="H61" s="37"/>
    </row>
    <row r="62" spans="2:8">
      <c r="B62" s="38"/>
      <c r="C62" s="40"/>
      <c r="D62" s="34"/>
      <c r="E62" s="34"/>
      <c r="F62" s="35"/>
      <c r="G62" s="34"/>
      <c r="H62" s="37"/>
    </row>
    <row r="63" spans="2:8">
      <c r="B63" s="38"/>
      <c r="C63" s="40"/>
      <c r="D63" s="34"/>
      <c r="E63" s="34"/>
      <c r="F63" s="35"/>
      <c r="G63" s="34"/>
      <c r="H63" s="37"/>
    </row>
    <row r="64" spans="2:8">
      <c r="B64" s="38"/>
      <c r="C64" s="40"/>
      <c r="D64" s="34"/>
      <c r="E64" s="34"/>
      <c r="F64" s="35"/>
      <c r="G64" s="34"/>
      <c r="H64" s="37"/>
    </row>
    <row r="65" spans="2:8">
      <c r="B65" s="38"/>
      <c r="C65" s="40"/>
      <c r="D65" s="34"/>
      <c r="E65" s="34"/>
      <c r="F65" s="35"/>
      <c r="G65" s="34"/>
      <c r="H65" s="37"/>
    </row>
    <row r="66" spans="2:8">
      <c r="B66" s="38"/>
      <c r="C66" s="40"/>
      <c r="D66" s="34"/>
      <c r="E66" s="34"/>
      <c r="F66" s="35"/>
      <c r="G66" s="34"/>
      <c r="H66" s="37"/>
    </row>
    <row r="67" spans="2:8">
      <c r="B67" s="38"/>
      <c r="C67" s="40"/>
      <c r="D67" s="34"/>
      <c r="E67" s="34"/>
      <c r="F67" s="35"/>
      <c r="G67" s="34"/>
      <c r="H67" s="37"/>
    </row>
    <row r="68" spans="2:8">
      <c r="B68" s="38"/>
      <c r="C68" s="40"/>
      <c r="D68" s="34"/>
      <c r="E68" s="34"/>
      <c r="F68" s="35"/>
      <c r="G68" s="34"/>
      <c r="H68" s="37"/>
    </row>
    <row r="69" spans="2:8">
      <c r="B69" s="38"/>
      <c r="C69" s="40"/>
      <c r="D69" s="34"/>
      <c r="E69" s="34"/>
      <c r="F69" s="35"/>
      <c r="G69" s="34"/>
      <c r="H69" s="37"/>
    </row>
    <row r="70" spans="2:8">
      <c r="B70" s="38"/>
      <c r="C70" s="40"/>
      <c r="D70" s="34"/>
      <c r="E70" s="34"/>
      <c r="F70" s="35"/>
      <c r="G70" s="34"/>
      <c r="H70" s="37"/>
    </row>
    <row r="71" spans="2:8">
      <c r="B71" s="38"/>
      <c r="C71" s="40"/>
      <c r="D71" s="34"/>
      <c r="E71" s="34"/>
      <c r="F71" s="35"/>
      <c r="G71" s="34"/>
      <c r="H71" s="37"/>
    </row>
    <row r="72" spans="2:8">
      <c r="B72" s="38"/>
      <c r="C72" s="40"/>
      <c r="D72" s="34"/>
      <c r="E72" s="34"/>
      <c r="F72" s="35"/>
      <c r="G72" s="34"/>
      <c r="H72" s="37"/>
    </row>
    <row r="73" spans="2:8">
      <c r="B73" s="38"/>
      <c r="C73" s="40"/>
      <c r="D73" s="34"/>
      <c r="E73" s="34"/>
      <c r="F73" s="35"/>
      <c r="G73" s="34"/>
      <c r="H73" s="37"/>
    </row>
    <row r="74" spans="2:8">
      <c r="B74" s="38"/>
      <c r="C74" s="40"/>
      <c r="D74" s="34"/>
      <c r="E74" s="34"/>
      <c r="F74" s="35"/>
      <c r="G74" s="34"/>
      <c r="H74" s="37"/>
    </row>
    <row r="75" spans="2:8">
      <c r="B75" s="38"/>
      <c r="C75" s="40"/>
      <c r="D75" s="34"/>
      <c r="E75" s="34"/>
      <c r="F75" s="35"/>
      <c r="G75" s="34"/>
      <c r="H75" s="37"/>
    </row>
    <row r="76" spans="2:8">
      <c r="B76" s="38"/>
      <c r="C76" s="40"/>
      <c r="D76" s="34"/>
      <c r="E76" s="34"/>
      <c r="F76" s="35"/>
      <c r="G76" s="34"/>
      <c r="H76" s="37"/>
    </row>
    <row r="77" spans="2:8">
      <c r="B77" s="38"/>
      <c r="C77" s="40"/>
      <c r="D77" s="34"/>
      <c r="E77" s="34"/>
      <c r="F77" s="35"/>
      <c r="G77" s="34"/>
      <c r="H77" s="37"/>
    </row>
    <row r="78" spans="2:8">
      <c r="B78" s="38"/>
      <c r="C78" s="40"/>
      <c r="D78" s="34"/>
      <c r="E78" s="34"/>
      <c r="F78" s="35"/>
      <c r="G78" s="34"/>
      <c r="H78" s="37"/>
    </row>
    <row r="79" spans="2:8">
      <c r="B79" s="38"/>
      <c r="C79" s="40"/>
      <c r="D79" s="34"/>
      <c r="E79" s="34"/>
      <c r="F79" s="35"/>
      <c r="G79" s="34"/>
      <c r="H79" s="37"/>
    </row>
    <row r="80" spans="2:8">
      <c r="B80" s="38"/>
      <c r="C80" s="40"/>
      <c r="D80" s="34"/>
      <c r="E80" s="34"/>
      <c r="F80" s="35"/>
      <c r="G80" s="34"/>
      <c r="H80" s="37"/>
    </row>
    <row r="81" spans="2:8">
      <c r="B81" s="38"/>
      <c r="C81" s="40"/>
      <c r="D81" s="34"/>
      <c r="E81" s="34"/>
      <c r="F81" s="35"/>
      <c r="G81" s="34"/>
      <c r="H81" s="37"/>
    </row>
    <row r="82" spans="2:8">
      <c r="B82" s="38"/>
      <c r="C82" s="40"/>
      <c r="D82" s="34"/>
      <c r="E82" s="34"/>
      <c r="F82" s="35"/>
      <c r="G82" s="34"/>
      <c r="H82" s="37"/>
    </row>
    <row r="83" spans="2:8">
      <c r="B83" s="38"/>
      <c r="C83" s="40"/>
      <c r="D83" s="34"/>
      <c r="E83" s="34"/>
      <c r="F83" s="35"/>
      <c r="G83" s="34"/>
      <c r="H83" s="37"/>
    </row>
    <row r="84" spans="2:8">
      <c r="B84" s="38"/>
      <c r="C84" s="40"/>
      <c r="D84" s="34"/>
      <c r="E84" s="34"/>
      <c r="F84" s="35"/>
      <c r="G84" s="34"/>
      <c r="H84" s="37"/>
    </row>
    <row r="85" spans="2:8">
      <c r="B85" s="38"/>
      <c r="C85" s="40"/>
      <c r="D85" s="34"/>
      <c r="E85" s="34"/>
      <c r="F85" s="35"/>
      <c r="G85" s="34"/>
      <c r="H85" s="37"/>
    </row>
    <row r="86" spans="2:8">
      <c r="B86" s="38"/>
      <c r="C86" s="40"/>
      <c r="D86" s="34"/>
      <c r="E86" s="34"/>
      <c r="F86" s="45"/>
      <c r="G86" s="34"/>
      <c r="H86" s="37"/>
    </row>
    <row r="87" spans="2:8">
      <c r="B87" s="38"/>
      <c r="C87" s="40"/>
      <c r="D87" s="34"/>
      <c r="E87" s="34"/>
      <c r="F87" s="45"/>
      <c r="G87" s="34"/>
      <c r="H87" s="37"/>
    </row>
    <row r="88" spans="2:8">
      <c r="B88" s="38"/>
      <c r="C88" s="40"/>
      <c r="D88" s="34"/>
      <c r="E88" s="34"/>
      <c r="F88" s="45"/>
      <c r="G88" s="34"/>
      <c r="H88" s="37"/>
    </row>
    <row r="89" spans="2:8">
      <c r="B89" s="38"/>
      <c r="C89" s="40"/>
      <c r="D89" s="34"/>
      <c r="E89" s="34"/>
      <c r="F89" s="45"/>
      <c r="G89" s="34"/>
      <c r="H89" s="37"/>
    </row>
    <row r="90" spans="2:8">
      <c r="B90" s="38"/>
      <c r="C90" s="40"/>
      <c r="D90" s="34"/>
      <c r="E90" s="34"/>
      <c r="F90" s="45"/>
      <c r="G90" s="34"/>
      <c r="H90" s="37"/>
    </row>
    <row r="91" spans="2:8">
      <c r="B91" s="38"/>
      <c r="C91" s="40"/>
      <c r="D91" s="34"/>
      <c r="E91" s="34"/>
      <c r="F91" s="45"/>
      <c r="G91" s="34"/>
      <c r="H91" s="37"/>
    </row>
    <row r="92" spans="2:8">
      <c r="B92" s="38"/>
      <c r="C92" s="40"/>
      <c r="D92" s="34"/>
      <c r="E92" s="34"/>
      <c r="F92" s="45"/>
      <c r="G92" s="34"/>
      <c r="H92" s="37"/>
    </row>
    <row r="93" spans="2:8">
      <c r="B93" s="38"/>
      <c r="C93" s="40"/>
      <c r="D93" s="34"/>
      <c r="E93" s="34"/>
      <c r="F93" s="35"/>
      <c r="G93" s="34"/>
      <c r="H93" s="37"/>
    </row>
    <row r="94" spans="2:8">
      <c r="B94" s="38"/>
      <c r="C94" s="40"/>
      <c r="D94" s="34"/>
      <c r="E94" s="34"/>
      <c r="F94" s="35"/>
      <c r="G94" s="34"/>
      <c r="H94" s="37"/>
    </row>
    <row r="95" spans="2:8">
      <c r="B95" s="38"/>
      <c r="C95" s="40"/>
      <c r="D95" s="34"/>
      <c r="E95" s="34"/>
      <c r="F95" s="35"/>
      <c r="G95" s="34"/>
      <c r="H95" s="37"/>
    </row>
    <row r="96" spans="2:8">
      <c r="B96" s="38"/>
      <c r="C96" s="40"/>
      <c r="D96" s="34"/>
      <c r="E96" s="34"/>
      <c r="F96" s="35"/>
      <c r="G96" s="34"/>
      <c r="H96" s="37"/>
    </row>
    <row r="97" spans="2:8">
      <c r="B97" s="38"/>
      <c r="C97" s="40"/>
      <c r="D97" s="34"/>
      <c r="E97" s="34"/>
      <c r="F97" s="35"/>
      <c r="G97" s="34"/>
      <c r="H97" s="37"/>
    </row>
    <row r="98" spans="2:8">
      <c r="B98" s="38"/>
      <c r="C98" s="40"/>
      <c r="D98" s="34"/>
      <c r="E98" s="34"/>
      <c r="F98" s="35"/>
      <c r="G98" s="34"/>
      <c r="H98" s="37"/>
    </row>
    <row r="99" spans="2:8">
      <c r="B99" s="38"/>
      <c r="C99" s="40"/>
      <c r="D99" s="34"/>
      <c r="E99" s="34"/>
      <c r="F99" s="45"/>
      <c r="G99" s="34"/>
      <c r="H99" s="37"/>
    </row>
    <row r="100" spans="2:8">
      <c r="B100" s="38"/>
      <c r="C100" s="40"/>
      <c r="D100" s="34"/>
      <c r="E100" s="34"/>
      <c r="F100" s="45"/>
      <c r="G100" s="34"/>
      <c r="H100" s="37"/>
    </row>
    <row r="101" spans="2:8">
      <c r="B101" s="38"/>
      <c r="C101" s="40"/>
      <c r="D101" s="34"/>
      <c r="E101" s="34"/>
      <c r="F101" s="45"/>
      <c r="G101" s="34"/>
      <c r="H101" s="37"/>
    </row>
    <row r="102" spans="2:8">
      <c r="B102" s="38"/>
      <c r="C102" s="40"/>
      <c r="D102" s="34"/>
      <c r="E102" s="34"/>
      <c r="F102" s="45"/>
      <c r="G102" s="34"/>
      <c r="H102" s="37"/>
    </row>
    <row r="103" spans="2:8">
      <c r="B103" s="38"/>
      <c r="C103" s="40"/>
      <c r="D103" s="34"/>
      <c r="E103" s="34"/>
      <c r="F103" s="45"/>
      <c r="G103" s="34"/>
      <c r="H103" s="37"/>
    </row>
    <row r="104" spans="2:8">
      <c r="B104" s="38"/>
      <c r="C104" s="40"/>
      <c r="D104" s="34"/>
      <c r="E104" s="34"/>
      <c r="F104" s="45"/>
      <c r="G104" s="34"/>
      <c r="H104" s="37"/>
    </row>
    <row r="105" spans="2:8">
      <c r="B105" s="38"/>
      <c r="C105" s="40"/>
      <c r="D105" s="34"/>
      <c r="E105" s="34"/>
      <c r="F105" s="45"/>
      <c r="G105" s="34"/>
      <c r="H105" s="37"/>
    </row>
    <row r="106" spans="2:8">
      <c r="C106" s="37"/>
      <c r="D106" s="37"/>
      <c r="E106" s="37"/>
      <c r="F106" s="37"/>
      <c r="G106" s="37"/>
      <c r="H106" s="3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DB</vt:lpstr>
      <vt:lpstr>Recherche</vt:lpstr>
      <vt:lpstr>Doc</vt:lpstr>
      <vt:lpstr>origin</vt:lpstr>
      <vt:lpstr>Pivot</vt:lpstr>
      <vt:lpstr>Simulation </vt:lpstr>
      <vt:lpstr>NOTES</vt:lpstr>
      <vt:lpstr>CR</vt:lpstr>
      <vt:lpstr>Recherche!Criteres</vt:lpstr>
      <vt:lpstr>Recherche!Extraire</vt:lpstr>
      <vt:lpstr>RE</vt:lpstr>
    </vt:vector>
  </TitlesOfParts>
  <Company>InterdiCa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NEWTON Steve (CAR-FR)</dc:creator>
  <cp:lastModifiedBy>NEWTON Steve (CAR-FR)</cp:lastModifiedBy>
  <cp:lastPrinted>2013-06-19T17:08:39Z</cp:lastPrinted>
  <dcterms:created xsi:type="dcterms:W3CDTF">2002-04-02T05:15:35Z</dcterms:created>
  <dcterms:modified xsi:type="dcterms:W3CDTF">2016-01-14T09:04:26Z</dcterms:modified>
</cp:coreProperties>
</file>