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885" windowWidth="15120" windowHeight="6540" tabRatio="946"/>
  </bookViews>
  <sheets>
    <sheet name="Suivi des Risques" sheetId="1" r:id="rId1"/>
  </sheets>
  <definedNames>
    <definedName name="_xlnm._FilterDatabase" localSheetId="0" hidden="1">'Suivi des Risques'!$A$8:$K$31</definedName>
    <definedName name="_xlnm.Print_Area" localSheetId="0">'Suivi des Risques'!$2:$35</definedName>
  </definedNames>
  <calcPr calcId="145621"/>
</workbook>
</file>

<file path=xl/calcChain.xml><?xml version="1.0" encoding="utf-8"?>
<calcChain xmlns="http://schemas.openxmlformats.org/spreadsheetml/2006/main">
  <c r="J24" i="1" l="1"/>
  <c r="J23" i="1"/>
  <c r="J22" i="1" l="1"/>
  <c r="J21" i="1" l="1"/>
  <c r="J18" i="1" l="1"/>
  <c r="F19" i="1" l="1"/>
  <c r="J19" i="1" s="1"/>
  <c r="J17" i="1" l="1"/>
  <c r="J16" i="1" l="1"/>
  <c r="J15" i="1" l="1"/>
  <c r="J14" i="1" l="1"/>
  <c r="J12" i="1"/>
  <c r="J10" i="1"/>
  <c r="J13" i="1" l="1"/>
  <c r="J34" i="1" s="1"/>
  <c r="B5" i="1" l="1"/>
  <c r="K37" i="1"/>
  <c r="G9" i="1" l="1"/>
  <c r="G30" i="1"/>
  <c r="G26" i="1"/>
  <c r="G22" i="1"/>
  <c r="G18" i="1"/>
  <c r="G14" i="1"/>
  <c r="G10" i="1"/>
  <c r="G29" i="1"/>
  <c r="G25" i="1"/>
  <c r="G21" i="1"/>
  <c r="G17" i="1"/>
  <c r="G13" i="1"/>
  <c r="G28" i="1"/>
  <c r="G24" i="1"/>
  <c r="G20" i="1"/>
  <c r="G16" i="1"/>
  <c r="G12" i="1"/>
  <c r="G31" i="1"/>
  <c r="G27" i="1"/>
  <c r="G23" i="1"/>
  <c r="G19" i="1"/>
  <c r="G15" i="1"/>
  <c r="G11" i="1"/>
  <c r="F34" i="1" l="1"/>
  <c r="F35" i="1" s="1"/>
</calcChain>
</file>

<file path=xl/sharedStrings.xml><?xml version="1.0" encoding="utf-8"?>
<sst xmlns="http://schemas.openxmlformats.org/spreadsheetml/2006/main" count="149" uniqueCount="85">
  <si>
    <t>Montant engagé</t>
  </si>
  <si>
    <t>Catégorie</t>
  </si>
  <si>
    <t>Projet</t>
  </si>
  <si>
    <t>Demandeur</t>
  </si>
  <si>
    <t>Date de levée</t>
  </si>
  <si>
    <t>Point au :</t>
  </si>
  <si>
    <t>Verre</t>
  </si>
  <si>
    <t>Fantômas</t>
  </si>
  <si>
    <t>Ligne
produit</t>
  </si>
  <si>
    <t>Extrait 15ml</t>
  </si>
  <si>
    <t>Multilignes</t>
  </si>
  <si>
    <t>Bonbonnes 500ml</t>
  </si>
  <si>
    <t>Composants Bonbonnes 500ml</t>
  </si>
  <si>
    <t>Composants divers</t>
  </si>
  <si>
    <t>Verre Extrait Fantômas 6 000 pces</t>
  </si>
  <si>
    <t>Semis-finis tubes</t>
  </si>
  <si>
    <t>Coffrets Noël</t>
  </si>
  <si>
    <t>Semis-finis tubes Coffrets Noël</t>
  </si>
  <si>
    <t>Promo Coffrets</t>
  </si>
  <si>
    <t xml:space="preserve">Etuis </t>
  </si>
  <si>
    <t>HDP</t>
  </si>
  <si>
    <t>Heures Voyageuses échantillons</t>
  </si>
  <si>
    <t>Etuis échantillons HDP voyageuses</t>
  </si>
  <si>
    <t>Concentrés</t>
  </si>
  <si>
    <t>Heures Voyageuses</t>
  </si>
  <si>
    <t>Concentrés HDP voyageuses</t>
  </si>
  <si>
    <t>ndv extrait fantomas</t>
  </si>
  <si>
    <t>Montant engagé à risque à date</t>
  </si>
  <si>
    <t>Date de fin (= date de NDV ou Go/No Go Formules)</t>
  </si>
  <si>
    <t>DDSI</t>
  </si>
  <si>
    <t>DDS</t>
  </si>
  <si>
    <t>ndv DDSI</t>
  </si>
  <si>
    <t>EDC</t>
  </si>
  <si>
    <t>EDC VETIVER</t>
  </si>
  <si>
    <t>NDV EDC VETIVER ( pré-série étuis, cc et vrac)</t>
  </si>
  <si>
    <t>Ecrins et fourreaux</t>
  </si>
  <si>
    <t>Heure XI</t>
  </si>
  <si>
    <t>Ecrins et fourreaux Heure XI</t>
  </si>
  <si>
    <t>Nature du risque</t>
  </si>
  <si>
    <t>engagement avt NDV</t>
  </si>
  <si>
    <t xml:space="preserve">production avt Go/No Go formule </t>
  </si>
  <si>
    <t>PS à risque</t>
  </si>
  <si>
    <t>Vétiver Bleu</t>
  </si>
  <si>
    <t xml:space="preserve">Must / Santos </t>
  </si>
  <si>
    <t>Must Have</t>
  </si>
  <si>
    <t xml:space="preserve">Document
référence
Commentaires </t>
  </si>
  <si>
    <t>La Panthère EDP Légère</t>
  </si>
  <si>
    <t>EDP Légère ventes</t>
  </si>
  <si>
    <t>PRS pré série (500 pièces)+ Etuis série + concentré et vrac série</t>
  </si>
  <si>
    <t xml:space="preserve">Etuis, écrins, vrac, concentré, flacons séries (écrins sous engagement financier à risque cf L17) </t>
  </si>
  <si>
    <t>Flacon décoré</t>
  </si>
  <si>
    <t>La Panthère EDP</t>
  </si>
  <si>
    <t>Panthère Céleste 75ml</t>
  </si>
  <si>
    <t>Production avt Go/No Go faisabilité technique</t>
  </si>
  <si>
    <t>NDV Edition Limitée La Panthère Céleste 75ml</t>
  </si>
  <si>
    <t xml:space="preserve">Tubes </t>
  </si>
  <si>
    <t xml:space="preserve">La Panthère </t>
  </si>
  <si>
    <t xml:space="preserve">Baiser Volé </t>
  </si>
  <si>
    <t xml:space="preserve">Pasha Black </t>
  </si>
  <si>
    <t xml:space="preserve">Déo stick </t>
  </si>
  <si>
    <t xml:space="preserve">La Panthère  lait 50ml </t>
  </si>
  <si>
    <t>Baiser Volé lait 50ml</t>
  </si>
  <si>
    <t>Pasha Black gel douche 100ml</t>
  </si>
  <si>
    <t>Pasha Black déo stick 75ml</t>
  </si>
  <si>
    <t>Etuis+stick+concentré+vrac</t>
  </si>
  <si>
    <t>Etuis+tubes+concentré+vrac</t>
  </si>
  <si>
    <t>Composants spécifiques</t>
  </si>
  <si>
    <t>HDP Voyageuse Oud &amp; Ginger</t>
  </si>
  <si>
    <t>Risque potentiel du stock</t>
  </si>
  <si>
    <t>Composants gamme</t>
  </si>
  <si>
    <t>Baiser Volé PF</t>
  </si>
  <si>
    <t xml:space="preserve">production et coni  avt Go/No Go formule </t>
  </si>
  <si>
    <t>Conditionnement PS à risque (800 pcs BVPF 100ml)</t>
  </si>
  <si>
    <t>Production  composants specifiques avant GO/ NO GO formule</t>
  </si>
  <si>
    <t>Aprovisionnemt composants gamme avant GO/ NO GO formule</t>
  </si>
  <si>
    <t>Production  composants spécifiques avant GO/ NO GO formule</t>
  </si>
  <si>
    <t>Approvisionnement  composants gamme avant GO/ NO GO formule</t>
  </si>
  <si>
    <t>Critère de formule</t>
  </si>
  <si>
    <t>hors effet "surstock"</t>
  </si>
  <si>
    <t>LigneSupp</t>
  </si>
  <si>
    <t>tdb</t>
  </si>
  <si>
    <t>mz</t>
  </si>
  <si>
    <t>vt</t>
  </si>
  <si>
    <t>cc</t>
  </si>
  <si>
    <t>SYNTHESE DES RISQUES FINANCIERS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</si>
</sst>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\ &quot;€&quot;;[Red]#,##0\ &quot;€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20"/>
      <color theme="5" tint="-0.249977111117893"/>
      <name val="Century Gothic"/>
      <family val="2"/>
    </font>
    <font>
      <b/>
      <i/>
      <sz val="12"/>
      <color theme="0"/>
      <name val="Century Gothic"/>
      <family val="2"/>
    </font>
    <font>
      <b/>
      <i/>
      <sz val="12"/>
      <color theme="9" tint="-0.499984740745262"/>
      <name val="Century Gothic"/>
      <family val="2"/>
    </font>
    <font>
      <sz val="11"/>
      <color theme="0"/>
      <name val="Century Gothic"/>
      <family val="2"/>
    </font>
    <font>
      <sz val="10"/>
      <color theme="1"/>
      <name val="Century Gothic"/>
      <family val="2"/>
    </font>
    <font>
      <sz val="9"/>
      <color theme="1"/>
      <name val="Century Gothic"/>
      <family val="2"/>
    </font>
    <font>
      <i/>
      <sz val="10"/>
      <color theme="1"/>
      <name val="Century Gothic"/>
      <family val="2"/>
    </font>
    <font>
      <i/>
      <sz val="11"/>
      <color theme="1"/>
      <name val="Century Gothic"/>
      <family val="2"/>
    </font>
    <font>
      <sz val="11"/>
      <color rgb="FF000000"/>
      <name val="Calibri"/>
      <family val="2"/>
    </font>
    <font>
      <sz val="11"/>
      <color theme="0" tint="-4.9989318521683403E-2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" xfId="0" applyFont="1" applyBorder="1"/>
    <xf numFmtId="165" fontId="1" fillId="0" borderId="2" xfId="0" applyNumberFormat="1" applyFont="1" applyBorder="1"/>
    <xf numFmtId="165" fontId="1" fillId="0" borderId="1" xfId="0" applyNumberFormat="1" applyFont="1" applyBorder="1"/>
    <xf numFmtId="0" fontId="1" fillId="4" borderId="1" xfId="0" applyFont="1" applyFill="1" applyBorder="1"/>
    <xf numFmtId="165" fontId="1" fillId="4" borderId="1" xfId="0" applyNumberFormat="1" applyFont="1" applyFill="1" applyBorder="1"/>
    <xf numFmtId="0" fontId="1" fillId="0" borderId="4" xfId="0" applyFont="1" applyBorder="1"/>
    <xf numFmtId="165" fontId="1" fillId="0" borderId="4" xfId="0" applyNumberFormat="1" applyFont="1" applyBorder="1"/>
    <xf numFmtId="0" fontId="2" fillId="0" borderId="0" xfId="0" applyFont="1"/>
    <xf numFmtId="165" fontId="2" fillId="0" borderId="1" xfId="0" applyNumberFormat="1" applyFont="1" applyBorder="1"/>
    <xf numFmtId="0" fontId="1" fillId="0" borderId="0" xfId="0" applyFont="1"/>
    <xf numFmtId="165" fontId="2" fillId="0" borderId="0" xfId="0" applyNumberFormat="1" applyFont="1"/>
    <xf numFmtId="14" fontId="1" fillId="0" borderId="0" xfId="0" applyNumberFormat="1" applyFont="1" applyAlignment="1"/>
    <xf numFmtId="0" fontId="3" fillId="0" borderId="0" xfId="0" applyFont="1"/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5" fontId="1" fillId="3" borderId="1" xfId="0" applyNumberFormat="1" applyFont="1" applyFill="1" applyBorder="1"/>
    <xf numFmtId="0" fontId="6" fillId="4" borderId="1" xfId="0" applyNumberFormat="1" applyFont="1" applyFill="1" applyBorder="1"/>
    <xf numFmtId="164" fontId="1" fillId="0" borderId="1" xfId="0" applyNumberFormat="1" applyFont="1" applyBorder="1"/>
    <xf numFmtId="0" fontId="7" fillId="0" borderId="1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164" fontId="1" fillId="0" borderId="1" xfId="0" applyNumberFormat="1" applyFont="1" applyBorder="1" applyAlignment="1">
      <alignment horizontal="right"/>
    </xf>
    <xf numFmtId="0" fontId="1" fillId="0" borderId="2" xfId="0" applyFont="1" applyBorder="1"/>
    <xf numFmtId="164" fontId="1" fillId="0" borderId="2" xfId="0" applyNumberFormat="1" applyFont="1" applyBorder="1"/>
    <xf numFmtId="164" fontId="1" fillId="4" borderId="1" xfId="0" applyNumberFormat="1" applyFont="1" applyFill="1" applyBorder="1"/>
    <xf numFmtId="0" fontId="1" fillId="0" borderId="3" xfId="0" applyFont="1" applyBorder="1"/>
    <xf numFmtId="0" fontId="1" fillId="0" borderId="5" xfId="0" applyFont="1" applyBorder="1"/>
    <xf numFmtId="165" fontId="2" fillId="0" borderId="0" xfId="0" applyNumberFormat="1" applyFont="1" applyBorder="1"/>
    <xf numFmtId="0" fontId="9" fillId="0" borderId="0" xfId="0" applyFont="1"/>
    <xf numFmtId="165" fontId="1" fillId="0" borderId="0" xfId="0" applyNumberFormat="1" applyFont="1"/>
    <xf numFmtId="164" fontId="1" fillId="0" borderId="0" xfId="0" applyNumberFormat="1" applyFont="1"/>
    <xf numFmtId="14" fontId="10" fillId="0" borderId="0" xfId="0" applyNumberFormat="1" applyFont="1"/>
    <xf numFmtId="164" fontId="12" fillId="4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31</xdr:row>
          <xdr:rowOff>38100</xdr:rowOff>
        </xdr:from>
        <xdr:to>
          <xdr:col>7</xdr:col>
          <xdr:colOff>819150</xdr:colOff>
          <xdr:row>31</xdr:row>
          <xdr:rowOff>209550</xdr:rowOff>
        </xdr:to>
        <xdr:sp macro="" textlink="">
          <xdr:nvSpPr>
            <xdr:cNvPr id="338947" name="Button 3" hidden="1">
              <a:extLst>
                <a:ext uri="{63B3BB69-23CF-44E3-9099-C40C66FF867C}">
                  <a14:compatExt spid="_x0000_s3389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LigneSupp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4:K41"/>
  <sheetViews>
    <sheetView showGridLines="0" tabSelected="1" showRuler="0" view="pageLayout" zoomScale="90" zoomScaleNormal="100" zoomScalePageLayoutView="90" workbookViewId="0">
      <selection activeCell="F14" sqref="F14"/>
    </sheetView>
  </sheetViews>
  <sheetFormatPr baseColWidth="10" defaultColWidth="11.42578125" defaultRowHeight="16.5" x14ac:dyDescent="0.3"/>
  <cols>
    <col min="1" max="1" width="20.28515625" style="10" bestFit="1" customWidth="1"/>
    <col min="2" max="2" width="18.7109375" style="10" bestFit="1" customWidth="1"/>
    <col min="3" max="3" width="35.42578125" style="10" customWidth="1"/>
    <col min="4" max="4" width="23.28515625" style="10" customWidth="1"/>
    <col min="5" max="5" width="40.7109375" style="10" bestFit="1" customWidth="1"/>
    <col min="6" max="6" width="16" style="10" customWidth="1"/>
    <col min="7" max="7" width="1.85546875" style="10" customWidth="1"/>
    <col min="8" max="8" width="11.85546875" style="10" customWidth="1"/>
    <col min="9" max="10" width="11.85546875" style="10" hidden="1" customWidth="1"/>
    <col min="11" max="11" width="77.28515625" style="10" bestFit="1" customWidth="1"/>
    <col min="12" max="16384" width="11.42578125" style="10"/>
  </cols>
  <sheetData>
    <row r="4" spans="1:11" ht="26.25" x14ac:dyDescent="0.35">
      <c r="B4" s="12"/>
      <c r="C4" s="13" t="s">
        <v>84</v>
      </c>
    </row>
    <row r="5" spans="1:11" x14ac:dyDescent="0.3">
      <c r="A5" s="10" t="s">
        <v>5</v>
      </c>
      <c r="B5" s="12">
        <f ca="1">TODAY()</f>
        <v>41929</v>
      </c>
    </row>
    <row r="8" spans="1:11" ht="60" customHeight="1" x14ac:dyDescent="0.3">
      <c r="A8" s="14" t="s">
        <v>1</v>
      </c>
      <c r="B8" s="14" t="s">
        <v>8</v>
      </c>
      <c r="C8" s="14" t="s">
        <v>2</v>
      </c>
      <c r="D8" s="14" t="s">
        <v>3</v>
      </c>
      <c r="E8" s="14" t="s">
        <v>38</v>
      </c>
      <c r="F8" s="14" t="s">
        <v>0</v>
      </c>
      <c r="G8" s="15" t="s">
        <v>77</v>
      </c>
      <c r="H8" s="14" t="s">
        <v>4</v>
      </c>
      <c r="I8" s="14" t="s">
        <v>28</v>
      </c>
      <c r="J8" s="14" t="s">
        <v>27</v>
      </c>
      <c r="K8" s="14" t="s">
        <v>45</v>
      </c>
    </row>
    <row r="9" spans="1:11" x14ac:dyDescent="0.3">
      <c r="A9" s="1" t="s">
        <v>6</v>
      </c>
      <c r="B9" s="1" t="s">
        <v>7</v>
      </c>
      <c r="C9" s="1" t="s">
        <v>9</v>
      </c>
      <c r="D9" s="1" t="s">
        <v>80</v>
      </c>
      <c r="E9" s="1" t="s">
        <v>39</v>
      </c>
      <c r="F9" s="16">
        <v>58000</v>
      </c>
      <c r="G9" s="17">
        <f ca="1">IF(H9&gt;$B$5,1,0)</f>
        <v>0</v>
      </c>
      <c r="H9" s="18">
        <v>41535</v>
      </c>
      <c r="I9" s="18">
        <v>41287</v>
      </c>
      <c r="J9" s="3">
        <v>0</v>
      </c>
      <c r="K9" s="18" t="s">
        <v>14</v>
      </c>
    </row>
    <row r="10" spans="1:11" x14ac:dyDescent="0.3">
      <c r="A10" s="1" t="s">
        <v>13</v>
      </c>
      <c r="B10" s="1" t="s">
        <v>10</v>
      </c>
      <c r="C10" s="1" t="s">
        <v>11</v>
      </c>
      <c r="D10" s="1" t="s">
        <v>81</v>
      </c>
      <c r="E10" s="1" t="s">
        <v>39</v>
      </c>
      <c r="F10" s="16">
        <v>1501.65</v>
      </c>
      <c r="G10" s="17">
        <f t="shared" ref="G10:G31" ca="1" si="0">IF(H10&gt;$B$5,1,0)</f>
        <v>0</v>
      </c>
      <c r="H10" s="18">
        <v>41536</v>
      </c>
      <c r="I10" s="18"/>
      <c r="J10" s="3">
        <f>F10</f>
        <v>1501.65</v>
      </c>
      <c r="K10" s="18" t="s">
        <v>12</v>
      </c>
    </row>
    <row r="11" spans="1:11" x14ac:dyDescent="0.3">
      <c r="A11" s="19" t="s">
        <v>15</v>
      </c>
      <c r="B11" s="20" t="s">
        <v>18</v>
      </c>
      <c r="C11" s="1" t="s">
        <v>16</v>
      </c>
      <c r="D11" s="1" t="s">
        <v>81</v>
      </c>
      <c r="E11" s="1" t="s">
        <v>39</v>
      </c>
      <c r="F11" s="16">
        <v>85638</v>
      </c>
      <c r="G11" s="17">
        <f t="shared" ca="1" si="0"/>
        <v>0</v>
      </c>
      <c r="H11" s="18">
        <v>41590</v>
      </c>
      <c r="I11" s="18">
        <v>41287</v>
      </c>
      <c r="J11" s="3">
        <v>0</v>
      </c>
      <c r="K11" s="18" t="s">
        <v>17</v>
      </c>
    </row>
    <row r="12" spans="1:11" x14ac:dyDescent="0.3">
      <c r="A12" s="1" t="s">
        <v>19</v>
      </c>
      <c r="B12" s="1" t="s">
        <v>20</v>
      </c>
      <c r="C12" s="1" t="s">
        <v>21</v>
      </c>
      <c r="D12" s="1" t="s">
        <v>81</v>
      </c>
      <c r="E12" s="1" t="s">
        <v>39</v>
      </c>
      <c r="F12" s="16">
        <v>6821.37</v>
      </c>
      <c r="G12" s="17">
        <f t="shared" ca="1" si="0"/>
        <v>0</v>
      </c>
      <c r="H12" s="18">
        <v>41599</v>
      </c>
      <c r="I12" s="18"/>
      <c r="J12" s="3">
        <f>F12</f>
        <v>6821.37</v>
      </c>
      <c r="K12" s="18" t="s">
        <v>22</v>
      </c>
    </row>
    <row r="13" spans="1:11" x14ac:dyDescent="0.3">
      <c r="A13" s="1" t="s">
        <v>23</v>
      </c>
      <c r="B13" s="1" t="s">
        <v>20</v>
      </c>
      <c r="C13" s="1" t="s">
        <v>24</v>
      </c>
      <c r="D13" s="1" t="s">
        <v>80</v>
      </c>
      <c r="E13" s="1" t="s">
        <v>39</v>
      </c>
      <c r="F13" s="16">
        <v>71369</v>
      </c>
      <c r="G13" s="17">
        <f t="shared" ca="1" si="0"/>
        <v>0</v>
      </c>
      <c r="H13" s="18">
        <v>41599</v>
      </c>
      <c r="I13" s="18"/>
      <c r="J13" s="3">
        <f>F13</f>
        <v>71369</v>
      </c>
      <c r="K13" s="18" t="s">
        <v>25</v>
      </c>
    </row>
    <row r="14" spans="1:11" x14ac:dyDescent="0.3">
      <c r="A14" s="1"/>
      <c r="B14" s="1" t="s">
        <v>7</v>
      </c>
      <c r="C14" s="1" t="s">
        <v>9</v>
      </c>
      <c r="D14" s="1" t="s">
        <v>82</v>
      </c>
      <c r="E14" s="1" t="s">
        <v>39</v>
      </c>
      <c r="F14" s="16">
        <v>3000</v>
      </c>
      <c r="G14" s="17">
        <f t="shared" ca="1" si="0"/>
        <v>0</v>
      </c>
      <c r="H14" s="18">
        <v>41287</v>
      </c>
      <c r="I14" s="18"/>
      <c r="J14" s="3">
        <f>F14</f>
        <v>3000</v>
      </c>
      <c r="K14" s="18" t="s">
        <v>26</v>
      </c>
    </row>
    <row r="15" spans="1:11" x14ac:dyDescent="0.3">
      <c r="A15" s="1"/>
      <c r="B15" s="1" t="s">
        <v>30</v>
      </c>
      <c r="C15" s="1" t="s">
        <v>29</v>
      </c>
      <c r="D15" s="1" t="s">
        <v>82</v>
      </c>
      <c r="E15" s="1" t="s">
        <v>39</v>
      </c>
      <c r="F15" s="16">
        <v>38620</v>
      </c>
      <c r="G15" s="17">
        <f t="shared" ca="1" si="0"/>
        <v>0</v>
      </c>
      <c r="H15" s="18">
        <v>41774</v>
      </c>
      <c r="I15" s="18"/>
      <c r="J15" s="3">
        <f>F15</f>
        <v>38620</v>
      </c>
      <c r="K15" s="18" t="s">
        <v>31</v>
      </c>
    </row>
    <row r="16" spans="1:11" x14ac:dyDescent="0.3">
      <c r="A16" s="1"/>
      <c r="B16" s="1" t="s">
        <v>32</v>
      </c>
      <c r="C16" s="1" t="s">
        <v>33</v>
      </c>
      <c r="D16" s="1" t="s">
        <v>81</v>
      </c>
      <c r="E16" s="1" t="s">
        <v>39</v>
      </c>
      <c r="F16" s="16">
        <v>1186</v>
      </c>
      <c r="G16" s="17">
        <f t="shared" ca="1" si="0"/>
        <v>0</v>
      </c>
      <c r="H16" s="18">
        <v>41897</v>
      </c>
      <c r="I16" s="18"/>
      <c r="J16" s="3">
        <f>4000+830+142</f>
        <v>4972</v>
      </c>
      <c r="K16" s="18" t="s">
        <v>34</v>
      </c>
    </row>
    <row r="17" spans="1:11" x14ac:dyDescent="0.3">
      <c r="A17" s="1" t="s">
        <v>35</v>
      </c>
      <c r="B17" s="1" t="s">
        <v>20</v>
      </c>
      <c r="C17" s="1" t="s">
        <v>36</v>
      </c>
      <c r="D17" s="1" t="s">
        <v>83</v>
      </c>
      <c r="E17" s="1" t="s">
        <v>39</v>
      </c>
      <c r="F17" s="16">
        <v>5500</v>
      </c>
      <c r="G17" s="17">
        <f t="shared" ca="1" si="0"/>
        <v>0</v>
      </c>
      <c r="H17" s="18">
        <v>41927</v>
      </c>
      <c r="I17" s="18"/>
      <c r="J17" s="3">
        <f>F17</f>
        <v>5500</v>
      </c>
      <c r="K17" s="18" t="s">
        <v>37</v>
      </c>
    </row>
    <row r="18" spans="1:11" x14ac:dyDescent="0.3">
      <c r="A18" s="1" t="s">
        <v>13</v>
      </c>
      <c r="B18" s="1" t="s">
        <v>20</v>
      </c>
      <c r="C18" s="1" t="s">
        <v>36</v>
      </c>
      <c r="D18" s="1" t="s">
        <v>83</v>
      </c>
      <c r="E18" s="1" t="s">
        <v>40</v>
      </c>
      <c r="F18" s="3">
        <v>14988</v>
      </c>
      <c r="G18" s="17">
        <f t="shared" ca="1" si="0"/>
        <v>0</v>
      </c>
      <c r="H18" s="18">
        <v>41927</v>
      </c>
      <c r="I18" s="18">
        <v>41927</v>
      </c>
      <c r="J18" s="3">
        <f>F18</f>
        <v>14988</v>
      </c>
      <c r="K18" s="18" t="s">
        <v>49</v>
      </c>
    </row>
    <row r="19" spans="1:11" x14ac:dyDescent="0.3">
      <c r="A19" s="1" t="s">
        <v>13</v>
      </c>
      <c r="B19" s="1" t="s">
        <v>43</v>
      </c>
      <c r="C19" s="1" t="s">
        <v>44</v>
      </c>
      <c r="D19" s="1" t="s">
        <v>83</v>
      </c>
      <c r="E19" s="1" t="s">
        <v>40</v>
      </c>
      <c r="F19" s="3">
        <f>500*(6.25+7.5)</f>
        <v>6875</v>
      </c>
      <c r="G19" s="17">
        <f t="shared" ca="1" si="0"/>
        <v>1</v>
      </c>
      <c r="H19" s="18">
        <v>42064</v>
      </c>
      <c r="I19" s="18">
        <v>42036</v>
      </c>
      <c r="J19" s="3">
        <f>F19</f>
        <v>6875</v>
      </c>
      <c r="K19" s="18" t="s">
        <v>41</v>
      </c>
    </row>
    <row r="20" spans="1:11" x14ac:dyDescent="0.3">
      <c r="A20" s="1" t="s">
        <v>13</v>
      </c>
      <c r="B20" s="1" t="s">
        <v>32</v>
      </c>
      <c r="C20" s="1" t="s">
        <v>42</v>
      </c>
      <c r="D20" s="1" t="s">
        <v>83</v>
      </c>
      <c r="E20" s="1" t="s">
        <v>40</v>
      </c>
      <c r="F20" s="3">
        <v>362000</v>
      </c>
      <c r="G20" s="17">
        <f t="shared" ca="1" si="0"/>
        <v>0</v>
      </c>
      <c r="H20" s="18">
        <v>41897</v>
      </c>
      <c r="I20" s="18">
        <v>41897</v>
      </c>
      <c r="J20" s="3">
        <v>362000</v>
      </c>
      <c r="K20" s="18"/>
    </row>
    <row r="21" spans="1:11" x14ac:dyDescent="0.3">
      <c r="A21" s="1" t="s">
        <v>13</v>
      </c>
      <c r="B21" s="1" t="s">
        <v>46</v>
      </c>
      <c r="C21" s="1" t="s">
        <v>47</v>
      </c>
      <c r="D21" s="1" t="s">
        <v>82</v>
      </c>
      <c r="E21" s="1" t="s">
        <v>40</v>
      </c>
      <c r="F21" s="3">
        <v>329850.2</v>
      </c>
      <c r="G21" s="17">
        <f t="shared" ca="1" si="0"/>
        <v>0</v>
      </c>
      <c r="H21" s="21">
        <v>41883</v>
      </c>
      <c r="I21" s="21">
        <v>41883</v>
      </c>
      <c r="J21" s="3">
        <f>F21</f>
        <v>329850.2</v>
      </c>
      <c r="K21" s="18" t="s">
        <v>48</v>
      </c>
    </row>
    <row r="22" spans="1:11" x14ac:dyDescent="0.3">
      <c r="A22" s="1" t="s">
        <v>50</v>
      </c>
      <c r="B22" s="1" t="s">
        <v>51</v>
      </c>
      <c r="C22" s="1" t="s">
        <v>52</v>
      </c>
      <c r="D22" s="1" t="s">
        <v>82</v>
      </c>
      <c r="E22" s="1" t="s">
        <v>53</v>
      </c>
      <c r="F22" s="3">
        <v>16535</v>
      </c>
      <c r="G22" s="17">
        <f t="shared" ca="1" si="0"/>
        <v>1</v>
      </c>
      <c r="H22" s="18">
        <v>41983</v>
      </c>
      <c r="I22" s="18"/>
      <c r="J22" s="3">
        <f>F22</f>
        <v>16535</v>
      </c>
      <c r="K22" s="18" t="s">
        <v>54</v>
      </c>
    </row>
    <row r="23" spans="1:11" x14ac:dyDescent="0.3">
      <c r="A23" s="22" t="s">
        <v>55</v>
      </c>
      <c r="B23" s="1" t="s">
        <v>56</v>
      </c>
      <c r="C23" s="1" t="s">
        <v>60</v>
      </c>
      <c r="D23" s="1" t="s">
        <v>83</v>
      </c>
      <c r="E23" s="1" t="s">
        <v>40</v>
      </c>
      <c r="F23" s="2">
        <v>25990</v>
      </c>
      <c r="G23" s="17">
        <f t="shared" ca="1" si="0"/>
        <v>0</v>
      </c>
      <c r="H23" s="23">
        <v>41700</v>
      </c>
      <c r="I23" s="23"/>
      <c r="J23" s="2">
        <f>F23</f>
        <v>25990</v>
      </c>
      <c r="K23" s="23" t="s">
        <v>65</v>
      </c>
    </row>
    <row r="24" spans="1:11" x14ac:dyDescent="0.3">
      <c r="A24" s="22" t="s">
        <v>55</v>
      </c>
      <c r="B24" s="1" t="s">
        <v>57</v>
      </c>
      <c r="C24" s="1" t="s">
        <v>61</v>
      </c>
      <c r="D24" s="1" t="s">
        <v>83</v>
      </c>
      <c r="E24" s="1" t="s">
        <v>40</v>
      </c>
      <c r="F24" s="2">
        <v>31694</v>
      </c>
      <c r="G24" s="17">
        <f t="shared" ca="1" si="0"/>
        <v>0</v>
      </c>
      <c r="H24" s="23">
        <v>41700</v>
      </c>
      <c r="I24" s="23"/>
      <c r="J24" s="2">
        <f>F24</f>
        <v>31694</v>
      </c>
      <c r="K24" s="23" t="s">
        <v>65</v>
      </c>
    </row>
    <row r="25" spans="1:11" x14ac:dyDescent="0.3">
      <c r="A25" s="22" t="s">
        <v>55</v>
      </c>
      <c r="B25" s="1" t="s">
        <v>58</v>
      </c>
      <c r="C25" s="1" t="s">
        <v>62</v>
      </c>
      <c r="D25" s="1" t="s">
        <v>83</v>
      </c>
      <c r="E25" s="1" t="s">
        <v>40</v>
      </c>
      <c r="F25" s="2">
        <v>87300</v>
      </c>
      <c r="G25" s="17">
        <f t="shared" ca="1" si="0"/>
        <v>1</v>
      </c>
      <c r="H25" s="23">
        <v>42036</v>
      </c>
      <c r="I25" s="23"/>
      <c r="J25" s="2"/>
      <c r="K25" s="23" t="s">
        <v>65</v>
      </c>
    </row>
    <row r="26" spans="1:11" ht="18.75" customHeight="1" x14ac:dyDescent="0.3">
      <c r="A26" s="22" t="s">
        <v>59</v>
      </c>
      <c r="B26" s="1" t="s">
        <v>58</v>
      </c>
      <c r="C26" s="1" t="s">
        <v>63</v>
      </c>
      <c r="D26" s="1" t="s">
        <v>83</v>
      </c>
      <c r="E26" s="1" t="s">
        <v>40</v>
      </c>
      <c r="F26" s="2">
        <v>33500</v>
      </c>
      <c r="G26" s="17">
        <f t="shared" ca="1" si="0"/>
        <v>1</v>
      </c>
      <c r="H26" s="23">
        <v>42062</v>
      </c>
      <c r="I26" s="23"/>
      <c r="J26" s="2"/>
      <c r="K26" s="23" t="s">
        <v>64</v>
      </c>
    </row>
    <row r="27" spans="1:11" ht="18.75" customHeight="1" x14ac:dyDescent="0.3">
      <c r="A27" s="1" t="s">
        <v>66</v>
      </c>
      <c r="B27" s="1" t="s">
        <v>20</v>
      </c>
      <c r="C27" s="22" t="s">
        <v>67</v>
      </c>
      <c r="D27" s="1" t="s">
        <v>81</v>
      </c>
      <c r="E27" s="1" t="s">
        <v>40</v>
      </c>
      <c r="F27" s="2">
        <v>58887</v>
      </c>
      <c r="G27" s="17">
        <f t="shared" ca="1" si="0"/>
        <v>1</v>
      </c>
      <c r="H27" s="23">
        <v>42050</v>
      </c>
      <c r="I27" s="23"/>
      <c r="J27" s="2"/>
      <c r="K27" s="18" t="s">
        <v>75</v>
      </c>
    </row>
    <row r="28" spans="1:11" ht="18.75" customHeight="1" x14ac:dyDescent="0.3">
      <c r="A28" s="1" t="s">
        <v>69</v>
      </c>
      <c r="B28" s="1" t="s">
        <v>20</v>
      </c>
      <c r="C28" s="22" t="s">
        <v>67</v>
      </c>
      <c r="D28" s="1" t="s">
        <v>81</v>
      </c>
      <c r="E28" s="1" t="s">
        <v>68</v>
      </c>
      <c r="F28" s="3">
        <v>29020</v>
      </c>
      <c r="G28" s="17">
        <f t="shared" ca="1" si="0"/>
        <v>1</v>
      </c>
      <c r="H28" s="18">
        <v>42050</v>
      </c>
      <c r="I28" s="18"/>
      <c r="J28" s="3"/>
      <c r="K28" s="18" t="s">
        <v>74</v>
      </c>
    </row>
    <row r="29" spans="1:11" ht="18.75" customHeight="1" x14ac:dyDescent="0.3">
      <c r="A29" s="1" t="s">
        <v>66</v>
      </c>
      <c r="B29" s="1" t="s">
        <v>57</v>
      </c>
      <c r="C29" s="1" t="s">
        <v>70</v>
      </c>
      <c r="D29" s="1" t="s">
        <v>81</v>
      </c>
      <c r="E29" s="1" t="s">
        <v>71</v>
      </c>
      <c r="F29" s="3">
        <v>6400</v>
      </c>
      <c r="G29" s="17">
        <f t="shared" ca="1" si="0"/>
        <v>1</v>
      </c>
      <c r="H29" s="18">
        <v>42055</v>
      </c>
      <c r="I29" s="18"/>
      <c r="J29" s="3"/>
      <c r="K29" s="18" t="s">
        <v>72</v>
      </c>
    </row>
    <row r="30" spans="1:11" ht="18.75" customHeight="1" x14ac:dyDescent="0.3">
      <c r="A30" s="1" t="s">
        <v>66</v>
      </c>
      <c r="B30" s="1" t="s">
        <v>57</v>
      </c>
      <c r="C30" s="1" t="s">
        <v>70</v>
      </c>
      <c r="D30" s="1" t="s">
        <v>81</v>
      </c>
      <c r="E30" s="1" t="s">
        <v>40</v>
      </c>
      <c r="F30" s="3">
        <v>184454</v>
      </c>
      <c r="G30" s="17">
        <f t="shared" ca="1" si="0"/>
        <v>1</v>
      </c>
      <c r="H30" s="18">
        <v>42055</v>
      </c>
      <c r="I30" s="18"/>
      <c r="J30" s="3"/>
      <c r="K30" s="18" t="s">
        <v>73</v>
      </c>
    </row>
    <row r="31" spans="1:11" ht="18.75" customHeight="1" x14ac:dyDescent="0.3">
      <c r="A31" s="1" t="s">
        <v>69</v>
      </c>
      <c r="B31" s="1" t="s">
        <v>57</v>
      </c>
      <c r="C31" s="1" t="s">
        <v>70</v>
      </c>
      <c r="D31" s="1" t="s">
        <v>81</v>
      </c>
      <c r="E31" s="1" t="s">
        <v>68</v>
      </c>
      <c r="F31" s="3">
        <v>238077</v>
      </c>
      <c r="G31" s="17">
        <f t="shared" ca="1" si="0"/>
        <v>1</v>
      </c>
      <c r="H31" s="18">
        <v>42055</v>
      </c>
      <c r="I31" s="18"/>
      <c r="J31" s="3"/>
      <c r="K31" s="18" t="s">
        <v>76</v>
      </c>
    </row>
    <row r="32" spans="1:11" ht="18.75" customHeight="1" x14ac:dyDescent="0.3">
      <c r="A32" s="4"/>
      <c r="B32" s="4"/>
      <c r="C32" s="4"/>
      <c r="D32" s="4"/>
      <c r="E32" s="4"/>
      <c r="F32" s="5"/>
      <c r="G32" s="17"/>
      <c r="H32" s="32" t="s">
        <v>79</v>
      </c>
      <c r="I32" s="24"/>
      <c r="J32" s="5"/>
      <c r="K32" s="24"/>
    </row>
    <row r="33" spans="1:11" ht="12" customHeight="1" thickBot="1" x14ac:dyDescent="0.35">
      <c r="A33" s="25"/>
      <c r="B33" s="6"/>
      <c r="C33" s="6"/>
      <c r="D33" s="6"/>
      <c r="E33" s="6"/>
      <c r="F33" s="7"/>
      <c r="G33" s="7"/>
      <c r="H33" s="6"/>
      <c r="I33" s="6"/>
      <c r="J33" s="7"/>
      <c r="K33" s="26"/>
    </row>
    <row r="34" spans="1:11" s="8" customFormat="1" ht="14.25" x14ac:dyDescent="0.2">
      <c r="F34" s="9">
        <f ca="1">SUMIF(G9:G32,1,F9:F32)</f>
        <v>661048</v>
      </c>
      <c r="G34" s="27"/>
      <c r="H34" s="11"/>
      <c r="J34" s="9">
        <f>SUM(J9:J32)</f>
        <v>919716.22</v>
      </c>
    </row>
    <row r="35" spans="1:11" x14ac:dyDescent="0.3">
      <c r="A35" s="28"/>
      <c r="E35" s="8" t="s">
        <v>78</v>
      </c>
      <c r="F35" s="9">
        <f ca="1">F34-(F31+F28)</f>
        <v>393951</v>
      </c>
      <c r="G35" s="29"/>
      <c r="J35" s="29"/>
    </row>
    <row r="36" spans="1:11" x14ac:dyDescent="0.3">
      <c r="F36" s="30"/>
      <c r="G36" s="30"/>
      <c r="J36" s="30"/>
    </row>
    <row r="37" spans="1:11" x14ac:dyDescent="0.3">
      <c r="F37" s="30"/>
      <c r="G37" s="30"/>
      <c r="J37" s="30"/>
      <c r="K37" s="31">
        <f ca="1">TODAY()</f>
        <v>41929</v>
      </c>
    </row>
    <row r="38" spans="1:11" x14ac:dyDescent="0.3">
      <c r="F38" s="30"/>
      <c r="G38" s="30"/>
      <c r="J38" s="30"/>
    </row>
    <row r="39" spans="1:11" x14ac:dyDescent="0.3">
      <c r="F39" s="30"/>
      <c r="G39" s="30"/>
    </row>
    <row r="40" spans="1:11" x14ac:dyDescent="0.3">
      <c r="F40" s="30"/>
      <c r="G40" s="30"/>
    </row>
    <row r="41" spans="1:11" x14ac:dyDescent="0.3">
      <c r="F41" s="30"/>
      <c r="G41" s="30"/>
    </row>
  </sheetData>
  <autoFilter ref="A8:K31">
    <sortState ref="A9:H17">
      <sortCondition ref="A8"/>
    </sortState>
  </autoFilter>
  <pageMargins left="0.25" right="0.25" top="0.75" bottom="0.75" header="0.3" footer="0.3"/>
  <pageSetup paperSize="9" scale="53" fitToHeight="5" orientation="landscape" r:id="rId1"/>
  <headerFooter>
    <oddHeader xml:space="preserve">&amp;L
</oddHeader>
    <oddFooter>&amp;L&amp;"Century,Italique"Service Achats Parfums&amp;"Century,Normal"
&amp;C&amp;"Times,Gras"&amp;14&amp;KFF0000CONFIDENTIEL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8947" r:id="rId4" name="Button 3">
              <controlPr defaultSize="0" print="0" autoFill="0" autoPict="0" macro="[0]!LigneSupp">
                <anchor moveWithCells="1" sizeWithCells="1">
                  <from>
                    <xdr:col>7</xdr:col>
                    <xdr:colOff>38100</xdr:colOff>
                    <xdr:row>31</xdr:row>
                    <xdr:rowOff>38100</xdr:rowOff>
                  </from>
                  <to>
                    <xdr:col>7</xdr:col>
                    <xdr:colOff>819150</xdr:colOff>
                    <xdr:row>31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des Risques</vt:lpstr>
      <vt:lpstr>'Suivi des Risques'!Zone_d_impression</vt:lpstr>
    </vt:vector>
  </TitlesOfParts>
  <Company>Richemont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NEWTON Steve (CAR-FR)</dc:creator>
  <cp:lastModifiedBy>NEWTON Steve (CAR-FR)</cp:lastModifiedBy>
  <cp:lastPrinted>2014-10-14T14:14:16Z</cp:lastPrinted>
  <dcterms:created xsi:type="dcterms:W3CDTF">2011-09-16T06:54:09Z</dcterms:created>
  <dcterms:modified xsi:type="dcterms:W3CDTF">2014-10-17T07:10:06Z</dcterms:modified>
</cp:coreProperties>
</file>