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285" yWindow="450" windowWidth="7680" windowHeight="6825" activeTab="1"/>
  </bookViews>
  <sheets>
    <sheet name="PLAN" sheetId="68" r:id="rId1"/>
    <sheet name="HTS_Offres" sheetId="29" r:id="rId2"/>
    <sheet name="Fermetures" sheetId="52" r:id="rId3"/>
    <sheet name="Listes" sheetId="51" r:id="rId4"/>
    <sheet name="Feuil1" sheetId="71" r:id="rId5"/>
  </sheets>
  <functionGroups builtInGroupCount="17"/>
  <definedNames>
    <definedName name="_xlnm._FilterDatabase" localSheetId="3" hidden="1">Listes!$F$1:$F$60</definedName>
    <definedName name="ANNEE">PLAN!$Z$1</definedName>
    <definedName name="ANNEE_2">PLAN!#REF!</definedName>
    <definedName name="Capacité" localSheetId="0">PLAN!$Y$1</definedName>
    <definedName name="CDébCalCalc">#REF!</definedName>
    <definedName name="Col_Fin_Act">#REF!</definedName>
    <definedName name="ColA_Plan">#REF!</definedName>
    <definedName name="ColA_Sem">#REF!</definedName>
    <definedName name="ColDébCal">#REF!</definedName>
    <definedName name="ColN_Plan">#REF!</definedName>
    <definedName name="ColN_Sem">#REF!</definedName>
    <definedName name="CouleurFerm">#REF!</definedName>
    <definedName name="EssaiZone" localSheetId="0">PLAN!$H$12:$H$12</definedName>
    <definedName name="F_Cal_Prov">#REF!</definedName>
    <definedName name="F_ETAT">#REF!</definedName>
    <definedName name="F_Ferm">#REF!</definedName>
    <definedName name="F_Hebdo">#REF!</definedName>
    <definedName name="F_Lis">#REF!</definedName>
    <definedName name="F_Mens_2">#REF!</definedName>
    <definedName name="F_Mens1">#REF!</definedName>
    <definedName name="F_Offres">#REF!</definedName>
    <definedName name="F_PAMP">#REF!</definedName>
    <definedName name="F_Para">#REF!</definedName>
    <definedName name="F_Plan">#REF!</definedName>
    <definedName name="HauteurLigne">#REF!</definedName>
    <definedName name="Jour_An_1">Fermetures!$A$2</definedName>
    <definedName name="JoursFerm">Fermetures!$B$2:$B$67</definedName>
    <definedName name="LargeurCol">#REF!</definedName>
    <definedName name="LDébCal">#REF!</definedName>
    <definedName name="LDébCalCalc">#REF!</definedName>
    <definedName name="LigA_Plan">#REF!</definedName>
    <definedName name="LigN_Plan">#REF!</definedName>
    <definedName name="Liste_GRN">Listes!$F$2:$F$60</definedName>
    <definedName name="Liste_Produits">Listes!$B$2:$E$60</definedName>
    <definedName name="ListeStatuts">Listes!$A$2:$A$6</definedName>
    <definedName name="Ma_Liste_GRN">Listes!$G$2:$G$60</definedName>
    <definedName name="MARCHES">Listes!$I$2:$K$60</definedName>
    <definedName name="NbrColTableau">#REF!</definedName>
    <definedName name="NbreSemCal">#REF!</definedName>
    <definedName name="NbrLignesProd">#REF!</definedName>
    <definedName name="NbrSemCalc">#REF!</definedName>
    <definedName name="Ouverture">#REF!</definedName>
    <definedName name="Pâques_An_1">Fermetures!$A$4</definedName>
    <definedName name="Pâques_An_2">Fermetures!$A$31</definedName>
    <definedName name="PremièreFerm">#REF!</definedName>
    <definedName name="PremLigneProd">#REF!</definedName>
    <definedName name="PremLigneProd2">#REF!</definedName>
    <definedName name="TailleCar">#REF!</definedName>
    <definedName name="_xlnm.Print_Area" localSheetId="1">HTS_Offres!$A$2:$E$15</definedName>
    <definedName name="ZoneFerm">Fermetures!$B$2:$B$72</definedName>
  </definedNames>
  <calcPr calcId="145621" iterateDelta="252"/>
</workbook>
</file>

<file path=xl/calcChain.xml><?xml version="1.0" encoding="utf-8"?>
<calcChain xmlns="http://schemas.openxmlformats.org/spreadsheetml/2006/main">
  <c r="B12" i="29" l="1"/>
  <c r="C12" i="29"/>
  <c r="A16" i="29" l="1"/>
  <c r="A17" i="29"/>
  <c r="A20" i="29"/>
  <c r="Y16" i="68"/>
  <c r="A18" i="29"/>
  <c r="Y18" i="68"/>
  <c r="Y20" i="68" l="1"/>
  <c r="Y17" i="68"/>
  <c r="A19" i="29"/>
  <c r="Y19" i="68"/>
  <c r="E21" i="51" l="1"/>
  <c r="E35" i="51"/>
  <c r="E13" i="51"/>
  <c r="E31" i="51"/>
  <c r="E4" i="51"/>
  <c r="E5" i="51"/>
  <c r="E9" i="51"/>
  <c r="E27" i="51"/>
  <c r="E28" i="51"/>
  <c r="E20" i="51"/>
  <c r="E26" i="51"/>
  <c r="E3" i="51"/>
  <c r="E2" i="51"/>
  <c r="E14" i="51"/>
  <c r="E24" i="51"/>
  <c r="E15" i="51"/>
  <c r="E23" i="51"/>
  <c r="E18" i="51"/>
  <c r="E19" i="51"/>
  <c r="E36" i="51"/>
  <c r="E34" i="51"/>
  <c r="E16" i="51"/>
  <c r="E30" i="51"/>
  <c r="E32" i="51"/>
  <c r="E11" i="51"/>
  <c r="E7" i="51"/>
  <c r="E6" i="51"/>
  <c r="E12" i="51"/>
  <c r="E8" i="51"/>
  <c r="E29" i="51"/>
  <c r="E22" i="51"/>
  <c r="E10" i="51"/>
  <c r="E25" i="51"/>
  <c r="E37" i="51"/>
  <c r="E38" i="51"/>
  <c r="E39" i="51"/>
  <c r="E40" i="51"/>
  <c r="E41" i="51"/>
  <c r="E42" i="51"/>
  <c r="E43" i="51"/>
  <c r="E44" i="51"/>
  <c r="E45" i="51"/>
  <c r="E46" i="51"/>
  <c r="E47" i="51"/>
  <c r="E48" i="51"/>
  <c r="E49" i="51"/>
  <c r="E50" i="51"/>
  <c r="E51" i="51"/>
  <c r="E52" i="51"/>
  <c r="E53" i="51"/>
  <c r="E54" i="51"/>
  <c r="E55" i="51"/>
  <c r="E56" i="51"/>
  <c r="E57" i="51"/>
  <c r="E58" i="51"/>
  <c r="E59" i="51"/>
  <c r="E60" i="51"/>
  <c r="E33" i="51"/>
  <c r="C17" i="51"/>
  <c r="E17" i="51" s="1"/>
  <c r="A13" i="29" l="1"/>
  <c r="A14" i="29"/>
  <c r="A15" i="29"/>
  <c r="A21" i="29"/>
  <c r="A12" i="29"/>
  <c r="Y12" i="68" l="1"/>
  <c r="Y13" i="68"/>
  <c r="Y14" i="68"/>
  <c r="Y15" i="68"/>
  <c r="Y21" i="68"/>
  <c r="B1" i="52" l="1"/>
  <c r="A1" i="52"/>
  <c r="B48" i="52" l="1"/>
  <c r="B30" i="52"/>
  <c r="B52" i="52"/>
  <c r="B37" i="52"/>
  <c r="B33" i="52"/>
  <c r="B51" i="52"/>
  <c r="B50" i="52"/>
  <c r="B35" i="52"/>
  <c r="B31" i="52"/>
  <c r="B34" i="52" s="1"/>
  <c r="B22" i="52"/>
  <c r="B6" i="52"/>
  <c r="B25" i="52"/>
  <c r="B11" i="52"/>
  <c r="B32" i="52"/>
  <c r="B24" i="52"/>
  <c r="B4" i="52"/>
  <c r="B23" i="52"/>
  <c r="B7" i="52"/>
  <c r="B5" i="52" l="1"/>
  <c r="B8" i="52"/>
  <c r="B36" i="52"/>
  <c r="B9" i="52"/>
  <c r="B13" i="29"/>
  <c r="D14" i="29"/>
  <c r="D16" i="29"/>
  <c r="C15" i="29"/>
  <c r="C17" i="29"/>
  <c r="B18" i="29"/>
  <c r="C20" i="29"/>
  <c r="E15" i="29"/>
  <c r="C18" i="29"/>
  <c r="B19" i="29"/>
  <c r="D15" i="29"/>
  <c r="C21" i="29"/>
  <c r="E21" i="29"/>
  <c r="C14" i="29"/>
  <c r="E19" i="29"/>
  <c r="D12" i="29"/>
  <c r="B14" i="29"/>
  <c r="B20" i="29"/>
  <c r="D19" i="29"/>
  <c r="E12" i="29"/>
  <c r="E16" i="29"/>
  <c r="E14" i="29"/>
  <c r="E20" i="29"/>
  <c r="B15" i="29"/>
  <c r="B16" i="29"/>
  <c r="B17" i="29"/>
  <c r="C19" i="29"/>
  <c r="C13" i="29"/>
  <c r="D18" i="29"/>
  <c r="B21" i="29"/>
  <c r="D21" i="29"/>
  <c r="E18" i="29"/>
  <c r="D17" i="29"/>
  <c r="E13" i="29"/>
  <c r="C16" i="29"/>
  <c r="D20" i="29"/>
  <c r="D13" i="29"/>
  <c r="E17" i="29"/>
  <c r="AA3" i="68" l="1"/>
  <c r="E3" i="29"/>
  <c r="Z3" i="68"/>
  <c r="AC3" i="68"/>
  <c r="B3" i="29"/>
  <c r="D3" i="29"/>
  <c r="AB3" i="68"/>
  <c r="C3" i="29"/>
</calcChain>
</file>

<file path=xl/sharedStrings.xml><?xml version="1.0" encoding="utf-8"?>
<sst xmlns="http://schemas.openxmlformats.org/spreadsheetml/2006/main" count="221" uniqueCount="151">
  <si>
    <t>CIF</t>
  </si>
  <si>
    <t>TOTAL</t>
  </si>
  <si>
    <t>Date début</t>
  </si>
  <si>
    <t>Date fin</t>
  </si>
  <si>
    <t>SOLDE</t>
  </si>
  <si>
    <t>Fête du travail</t>
  </si>
  <si>
    <t>Ascension</t>
  </si>
  <si>
    <t>Pentecôte</t>
  </si>
  <si>
    <t>Fête nationale</t>
  </si>
  <si>
    <t>Assomption</t>
  </si>
  <si>
    <t>Toussaint</t>
  </si>
  <si>
    <t>Noël</t>
  </si>
  <si>
    <t>GRN</t>
  </si>
  <si>
    <t>MOIS</t>
  </si>
  <si>
    <t>NOM</t>
  </si>
  <si>
    <t>Prénom</t>
  </si>
  <si>
    <t>Statut</t>
  </si>
  <si>
    <t>Fin contrat</t>
  </si>
  <si>
    <t>CDI</t>
  </si>
  <si>
    <t>CDD</t>
  </si>
  <si>
    <t>CSP</t>
  </si>
  <si>
    <t>POEC</t>
  </si>
  <si>
    <t>Jour de l'an</t>
  </si>
  <si>
    <t>Victoire</t>
  </si>
  <si>
    <t>Armistice</t>
  </si>
  <si>
    <t>Lundi Pâques</t>
  </si>
  <si>
    <t>Fermetures AFPA</t>
  </si>
  <si>
    <t>LADOM</t>
  </si>
  <si>
    <t>MILITAIRES</t>
  </si>
  <si>
    <t>DETENUS</t>
  </si>
  <si>
    <t>CRRA</t>
  </si>
  <si>
    <t>MARCHES NATIONAUX</t>
  </si>
  <si>
    <t>TOUMP</t>
  </si>
  <si>
    <t>ALTERNANCE</t>
  </si>
  <si>
    <t>DIVERS</t>
  </si>
  <si>
    <t>BRANCHE ENTREPRISES</t>
  </si>
  <si>
    <t>OPCA</t>
  </si>
  <si>
    <t>Lun</t>
  </si>
  <si>
    <t>Mar</t>
  </si>
  <si>
    <t>Mer</t>
  </si>
  <si>
    <t>Jeu</t>
  </si>
  <si>
    <t>Ven</t>
  </si>
  <si>
    <t>NB J</t>
  </si>
  <si>
    <t>Début</t>
  </si>
  <si>
    <t>AGEFIPH</t>
  </si>
  <si>
    <t>AOPE</t>
  </si>
  <si>
    <t>AOPH</t>
  </si>
  <si>
    <t>AOCR</t>
  </si>
  <si>
    <t>N° S</t>
  </si>
  <si>
    <t>DUREE REELLE</t>
  </si>
  <si>
    <t>DUREE PRODUIT</t>
  </si>
  <si>
    <t>ETP</t>
  </si>
  <si>
    <t>PÔLE EMPLOI</t>
  </si>
  <si>
    <t>AUTRES</t>
  </si>
  <si>
    <t>INTITULE OFFRE GESPLAN</t>
  </si>
  <si>
    <t>Capacité du dispositif</t>
  </si>
  <si>
    <t>RESPONSABLE</t>
  </si>
  <si>
    <t>FORMATEURS TITULAIRES</t>
  </si>
  <si>
    <t>PRODUIT</t>
  </si>
  <si>
    <t>Liste produits</t>
  </si>
  <si>
    <t>Durée Produits</t>
  </si>
  <si>
    <t>TSAII-TP</t>
  </si>
  <si>
    <t>ECM-TP</t>
  </si>
  <si>
    <t>TTE-TP</t>
  </si>
  <si>
    <t>CAIC-TP</t>
  </si>
  <si>
    <t>TFIC-TP</t>
  </si>
  <si>
    <t>AD-TP</t>
  </si>
  <si>
    <t>AIE-TP</t>
  </si>
  <si>
    <t>ARH-TP</t>
  </si>
  <si>
    <t>SA-TP</t>
  </si>
  <si>
    <t>SC-TP</t>
  </si>
  <si>
    <t>EAA-TP</t>
  </si>
  <si>
    <t>SAMS-TP</t>
  </si>
  <si>
    <t>CA-TP</t>
  </si>
  <si>
    <t>CG-TP</t>
  </si>
  <si>
    <t>VCM-TP</t>
  </si>
  <si>
    <t>TSSI-TP</t>
  </si>
  <si>
    <t>CDI-TP</t>
  </si>
  <si>
    <t>TAI-TP</t>
  </si>
  <si>
    <t>TRTE-TP</t>
  </si>
  <si>
    <t>APH-TP</t>
  </si>
  <si>
    <t>ASSP-TP</t>
  </si>
  <si>
    <t>FPA-TP</t>
  </si>
  <si>
    <t>PAMP</t>
  </si>
  <si>
    <t>SSIAP1</t>
  </si>
  <si>
    <t>ASR-ENI</t>
  </si>
  <si>
    <t>GP-TP</t>
  </si>
  <si>
    <t>Com.-TP</t>
  </si>
  <si>
    <t>ACOM-PR</t>
  </si>
  <si>
    <t>ABTP-PR</t>
  </si>
  <si>
    <t>CA-PR</t>
  </si>
  <si>
    <t>CRCD-TP</t>
  </si>
  <si>
    <t>APS-CQP</t>
  </si>
  <si>
    <t>APH-1GP</t>
  </si>
  <si>
    <t>Prép.AMP</t>
  </si>
  <si>
    <t>Durée Centre</t>
  </si>
  <si>
    <t>PC-Ass</t>
  </si>
  <si>
    <t>ASP-1GP</t>
  </si>
  <si>
    <t>Sous-Traitant</t>
  </si>
  <si>
    <t>INTERIM</t>
  </si>
  <si>
    <t>ITINERANT</t>
  </si>
  <si>
    <t>Pâques_1</t>
  </si>
  <si>
    <t>Pâques_2</t>
  </si>
  <si>
    <t>ALT.</t>
  </si>
  <si>
    <t>PERF.</t>
  </si>
  <si>
    <t>CONT.</t>
  </si>
  <si>
    <t>DIV.</t>
  </si>
  <si>
    <t>ETAT GESPLAN</t>
  </si>
  <si>
    <t>N° LOT</t>
  </si>
  <si>
    <t>N° MARCHE</t>
  </si>
  <si>
    <t>PROG</t>
  </si>
  <si>
    <t>SIMUL</t>
  </si>
  <si>
    <t>ETAT PROSPER</t>
  </si>
  <si>
    <t>OUVERT</t>
  </si>
  <si>
    <t>FERME</t>
  </si>
  <si>
    <t>TTE</t>
  </si>
  <si>
    <t>CAIC</t>
  </si>
  <si>
    <t>PC-CHIMIE</t>
  </si>
  <si>
    <t>TFIC</t>
  </si>
  <si>
    <t>IMEP</t>
  </si>
  <si>
    <t>GP-ECM</t>
  </si>
  <si>
    <t>VCM</t>
  </si>
  <si>
    <t>EEP</t>
  </si>
  <si>
    <t>ADMIN-GEST</t>
  </si>
  <si>
    <t>SAMS</t>
  </si>
  <si>
    <t>ASY</t>
  </si>
  <si>
    <t>TSSI</t>
  </si>
  <si>
    <t>ASSP</t>
  </si>
  <si>
    <t>APH</t>
  </si>
  <si>
    <t>PREPCOM</t>
  </si>
  <si>
    <t>COND</t>
  </si>
  <si>
    <t>SAMS-15</t>
  </si>
  <si>
    <t>EEP-15</t>
  </si>
  <si>
    <t>ADMIN-GEST-15</t>
  </si>
  <si>
    <t>TSSI-15</t>
  </si>
  <si>
    <t>CC-ASSUR</t>
  </si>
  <si>
    <t>VCM-BEAUJ</t>
  </si>
  <si>
    <t>PROP</t>
  </si>
  <si>
    <t>SECU</t>
  </si>
  <si>
    <t>ETAT CALENDRIER</t>
  </si>
  <si>
    <t>ETAT BON DE COMMANDE</t>
  </si>
  <si>
    <t>ENVOYE</t>
  </si>
  <si>
    <t>TAUX</t>
  </si>
  <si>
    <t>VENTILATION SEGMENTS</t>
  </si>
  <si>
    <t>A FAIRE</t>
  </si>
  <si>
    <t>TYPE OFFRE</t>
  </si>
  <si>
    <t>STATUT FORMATEUR</t>
  </si>
  <si>
    <t>PLANNING FORMATEURS</t>
  </si>
  <si>
    <t>Offre 1</t>
  </si>
  <si>
    <t>Offre 2</t>
  </si>
  <si>
    <t>Offre 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</si>
</sst>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dd"/>
    <numFmt numFmtId="166" formatCode="mmmm"/>
    <numFmt numFmtId="167" formatCode="yyyy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17"/>
      <name val="Arial"/>
      <family val="2"/>
    </font>
    <font>
      <sz val="10"/>
      <color indexed="33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Arial"/>
      <family val="2"/>
    </font>
    <font>
      <sz val="14"/>
      <name val="Arial"/>
      <family val="2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1"/>
      <color indexed="8"/>
      <name val="Arial"/>
      <family val="2"/>
    </font>
    <font>
      <b/>
      <sz val="12"/>
      <name val="Arial"/>
      <family val="2"/>
    </font>
    <font>
      <sz val="18"/>
      <color indexed="8"/>
      <name val="Verdana"/>
      <family val="2"/>
    </font>
    <font>
      <b/>
      <sz val="14"/>
      <name val="Arial"/>
      <family val="2"/>
    </font>
    <font>
      <b/>
      <sz val="12"/>
      <color indexed="8"/>
      <name val="Arial"/>
      <family val="2"/>
    </font>
    <font>
      <sz val="12"/>
      <color indexed="33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4F4F"/>
        <bgColor indexed="64"/>
      </patternFill>
    </fill>
    <fill>
      <patternFill patternType="solid">
        <fgColor theme="6" tint="0.3999450666829432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4">
    <xf numFmtId="0" fontId="0" fillId="0" borderId="0"/>
    <xf numFmtId="0" fontId="31" fillId="3" borderId="0" applyNumberFormat="0" applyBorder="0" applyAlignment="0" applyProtection="0"/>
    <xf numFmtId="0" fontId="3" fillId="0" borderId="0"/>
    <xf numFmtId="0" fontId="2" fillId="0" borderId="0"/>
  </cellStyleXfs>
  <cellXfs count="194">
    <xf numFmtId="0" fontId="0" fillId="0" borderId="0" xfId="0"/>
    <xf numFmtId="0" fontId="9" fillId="0" borderId="0" xfId="0" applyFont="1" applyBorder="1" applyAlignment="1" applyProtection="1">
      <alignment horizontal="right"/>
    </xf>
    <xf numFmtId="0" fontId="5" fillId="0" borderId="0" xfId="0" applyFont="1" applyBorder="1" applyProtection="1"/>
    <xf numFmtId="1" fontId="6" fillId="0" borderId="0" xfId="0" applyNumberFormat="1" applyFont="1" applyBorder="1" applyProtection="1"/>
    <xf numFmtId="49" fontId="6" fillId="0" borderId="0" xfId="0" applyNumberFormat="1" applyFont="1" applyBorder="1" applyProtection="1"/>
    <xf numFmtId="0" fontId="8" fillId="0" borderId="0" xfId="0" applyFont="1" applyBorder="1" applyAlignment="1" applyProtection="1">
      <alignment horizontal="center"/>
    </xf>
    <xf numFmtId="0" fontId="19" fillId="2" borderId="2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Border="1" applyProtection="1"/>
    <xf numFmtId="1" fontId="24" fillId="0" borderId="3" xfId="0" applyNumberFormat="1" applyFont="1" applyBorder="1" applyAlignment="1" applyProtection="1">
      <alignment horizontal="center" vertical="center"/>
    </xf>
    <xf numFmtId="0" fontId="0" fillId="0" borderId="0" xfId="0" applyBorder="1"/>
    <xf numFmtId="14" fontId="0" fillId="0" borderId="0" xfId="0" applyNumberFormat="1"/>
    <xf numFmtId="0" fontId="11" fillId="0" borderId="8" xfId="0" applyFont="1" applyFill="1" applyBorder="1" applyAlignment="1" applyProtection="1">
      <alignment horizontal="center" vertical="center"/>
    </xf>
    <xf numFmtId="0" fontId="12" fillId="0" borderId="5" xfId="0" applyFont="1" applyFill="1" applyBorder="1" applyAlignment="1" applyProtection="1">
      <alignment vertical="center"/>
    </xf>
    <xf numFmtId="0" fontId="14" fillId="0" borderId="9" xfId="0" applyFont="1" applyFill="1" applyBorder="1" applyAlignment="1" applyProtection="1">
      <alignment vertical="center"/>
    </xf>
    <xf numFmtId="0" fontId="14" fillId="0" borderId="5" xfId="0" applyFont="1" applyFill="1" applyBorder="1" applyAlignment="1" applyProtection="1">
      <alignment vertical="center"/>
    </xf>
    <xf numFmtId="0" fontId="14" fillId="0" borderId="10" xfId="0" applyFont="1" applyFill="1" applyBorder="1" applyAlignment="1" applyProtection="1">
      <alignment vertical="center"/>
    </xf>
    <xf numFmtId="0" fontId="14" fillId="0" borderId="11" xfId="0" applyFont="1" applyFill="1" applyBorder="1" applyAlignment="1" applyProtection="1">
      <alignment vertical="center"/>
    </xf>
    <xf numFmtId="0" fontId="3" fillId="0" borderId="0" xfId="0" applyFont="1"/>
    <xf numFmtId="0" fontId="21" fillId="0" borderId="0" xfId="0" applyFont="1"/>
    <xf numFmtId="0" fontId="9" fillId="0" borderId="0" xfId="0" applyFont="1" applyFill="1" applyBorder="1" applyAlignment="1" applyProtection="1">
      <alignment horizontal="right"/>
    </xf>
    <xf numFmtId="1" fontId="21" fillId="0" borderId="0" xfId="0" applyNumberFormat="1" applyFont="1" applyAlignment="1">
      <alignment horizontal="center" vertical="center"/>
    </xf>
    <xf numFmtId="0" fontId="0" fillId="0" borderId="0" xfId="0" applyProtection="1">
      <protection locked="0"/>
    </xf>
    <xf numFmtId="0" fontId="21" fillId="4" borderId="0" xfId="0" applyFont="1" applyFill="1"/>
    <xf numFmtId="14" fontId="0" fillId="4" borderId="0" xfId="0" applyNumberFormat="1" applyFill="1"/>
    <xf numFmtId="0" fontId="21" fillId="5" borderId="0" xfId="0" applyFont="1" applyFill="1"/>
    <xf numFmtId="14" fontId="0" fillId="5" borderId="0" xfId="0" applyNumberFormat="1" applyFill="1" applyProtection="1">
      <protection locked="0"/>
    </xf>
    <xf numFmtId="0" fontId="3" fillId="0" borderId="0" xfId="2"/>
    <xf numFmtId="165" fontId="32" fillId="6" borderId="3" xfId="1" applyNumberFormat="1" applyFont="1" applyFill="1" applyBorder="1" applyAlignment="1">
      <alignment horizontal="center" vertical="center"/>
    </xf>
    <xf numFmtId="0" fontId="33" fillId="7" borderId="3" xfId="2" applyFont="1" applyFill="1" applyBorder="1" applyAlignment="1">
      <alignment horizontal="center"/>
    </xf>
    <xf numFmtId="1" fontId="34" fillId="8" borderId="16" xfId="2" applyNumberFormat="1" applyFont="1" applyFill="1" applyBorder="1" applyAlignment="1">
      <alignment horizontal="center"/>
    </xf>
    <xf numFmtId="0" fontId="28" fillId="0" borderId="0" xfId="2" applyFont="1"/>
    <xf numFmtId="3" fontId="10" fillId="10" borderId="1" xfId="2" applyNumberFormat="1" applyFont="1" applyFill="1" applyBorder="1" applyAlignment="1" applyProtection="1">
      <alignment horizontal="center" vertical="center"/>
    </xf>
    <xf numFmtId="3" fontId="10" fillId="10" borderId="1" xfId="2" applyNumberFormat="1" applyFont="1" applyFill="1" applyBorder="1" applyAlignment="1" applyProtection="1">
      <alignment horizontal="center"/>
    </xf>
    <xf numFmtId="0" fontId="30" fillId="7" borderId="3" xfId="2" applyFont="1" applyFill="1" applyBorder="1" applyAlignment="1">
      <alignment horizontal="center" vertical="center"/>
    </xf>
    <xf numFmtId="0" fontId="30" fillId="7" borderId="3" xfId="2" applyFont="1" applyFill="1" applyBorder="1" applyAlignment="1">
      <alignment horizontal="left" vertical="center"/>
    </xf>
    <xf numFmtId="0" fontId="37" fillId="7" borderId="3" xfId="2" applyFont="1" applyFill="1" applyBorder="1" applyAlignment="1">
      <alignment horizontal="left" vertical="center"/>
    </xf>
    <xf numFmtId="0" fontId="3" fillId="0" borderId="20" xfId="2" applyFont="1" applyFill="1" applyBorder="1" applyAlignment="1" applyProtection="1">
      <alignment horizontal="center" vertical="center"/>
      <protection locked="0"/>
    </xf>
    <xf numFmtId="3" fontId="3" fillId="0" borderId="3" xfId="2" applyNumberFormat="1" applyFont="1" applyFill="1" applyBorder="1" applyAlignment="1" applyProtection="1">
      <alignment horizontal="center" vertical="center"/>
      <protection locked="0"/>
    </xf>
    <xf numFmtId="3" fontId="3" fillId="0" borderId="1" xfId="2" applyNumberFormat="1" applyFont="1" applyFill="1" applyBorder="1" applyAlignment="1" applyProtection="1">
      <alignment horizontal="center" vertical="center"/>
      <protection locked="0"/>
    </xf>
    <xf numFmtId="3" fontId="3" fillId="0" borderId="4" xfId="2" applyNumberFormat="1" applyFont="1" applyFill="1" applyBorder="1" applyAlignment="1" applyProtection="1">
      <alignment horizontal="center" vertical="center"/>
      <protection locked="0"/>
    </xf>
    <xf numFmtId="14" fontId="3" fillId="0" borderId="1" xfId="2" applyNumberFormat="1" applyFont="1" applyFill="1" applyBorder="1" applyAlignment="1" applyProtection="1">
      <alignment horizontal="center" vertical="center"/>
      <protection locked="0"/>
    </xf>
    <xf numFmtId="3" fontId="3" fillId="0" borderId="21" xfId="2" applyNumberFormat="1" applyFont="1" applyFill="1" applyBorder="1" applyAlignment="1" applyProtection="1">
      <alignment horizontal="center" vertical="center"/>
      <protection locked="0"/>
    </xf>
    <xf numFmtId="0" fontId="3" fillId="0" borderId="21" xfId="2" applyFont="1" applyFill="1" applyBorder="1" applyAlignment="1" applyProtection="1">
      <alignment horizontal="center" vertical="center"/>
      <protection locked="0"/>
    </xf>
    <xf numFmtId="0" fontId="4" fillId="9" borderId="0" xfId="2" applyFont="1" applyFill="1" applyBorder="1" applyProtection="1"/>
    <xf numFmtId="0" fontId="5" fillId="9" borderId="0" xfId="2" applyFont="1" applyFill="1" applyBorder="1" applyProtection="1"/>
    <xf numFmtId="1" fontId="3" fillId="9" borderId="0" xfId="2" applyNumberFormat="1" applyFont="1" applyFill="1" applyBorder="1" applyProtection="1"/>
    <xf numFmtId="49" fontId="3" fillId="9" borderId="0" xfId="2" applyNumberFormat="1" applyFont="1" applyFill="1" applyBorder="1" applyProtection="1"/>
    <xf numFmtId="0" fontId="8" fillId="9" borderId="0" xfId="2" applyFont="1" applyFill="1" applyBorder="1" applyAlignment="1" applyProtection="1">
      <alignment horizontal="center"/>
    </xf>
    <xf numFmtId="0" fontId="9" fillId="9" borderId="0" xfId="2" applyFont="1" applyFill="1" applyBorder="1" applyAlignment="1" applyProtection="1">
      <alignment horizontal="right"/>
    </xf>
    <xf numFmtId="0" fontId="27" fillId="9" borderId="0" xfId="2" applyFont="1" applyFill="1" applyBorder="1" applyAlignment="1" applyProtection="1">
      <alignment horizontal="right"/>
    </xf>
    <xf numFmtId="0" fontId="3" fillId="9" borderId="0" xfId="2" applyFill="1" applyBorder="1"/>
    <xf numFmtId="3" fontId="18" fillId="0" borderId="3" xfId="2" applyNumberFormat="1" applyFont="1" applyFill="1" applyBorder="1" applyAlignment="1" applyProtection="1">
      <alignment horizontal="center" vertical="center"/>
      <protection locked="0"/>
    </xf>
    <xf numFmtId="3" fontId="18" fillId="6" borderId="18" xfId="2" applyNumberFormat="1" applyFont="1" applyFill="1" applyBorder="1" applyAlignment="1" applyProtection="1">
      <alignment horizontal="center" vertical="center"/>
      <protection locked="0"/>
    </xf>
    <xf numFmtId="3" fontId="18" fillId="6" borderId="23" xfId="2" applyNumberFormat="1" applyFont="1" applyFill="1" applyBorder="1" applyAlignment="1" applyProtection="1">
      <alignment horizontal="center" vertical="center"/>
      <protection locked="0"/>
    </xf>
    <xf numFmtId="0" fontId="25" fillId="6" borderId="18" xfId="2" applyFont="1" applyFill="1" applyBorder="1" applyAlignment="1">
      <alignment vertical="center"/>
    </xf>
    <xf numFmtId="0" fontId="3" fillId="6" borderId="2" xfId="2" applyFill="1" applyBorder="1"/>
    <xf numFmtId="0" fontId="3" fillId="6" borderId="2" xfId="2" applyFont="1" applyFill="1" applyBorder="1"/>
    <xf numFmtId="1" fontId="33" fillId="12" borderId="3" xfId="2" applyNumberFormat="1" applyFont="1" applyFill="1" applyBorder="1" applyAlignment="1" applyProtection="1">
      <alignment horizontal="center" vertical="center" wrapText="1"/>
      <protection locked="0"/>
    </xf>
    <xf numFmtId="0" fontId="30" fillId="0" borderId="45" xfId="0" applyFont="1" applyBorder="1" applyAlignment="1">
      <alignment horizontal="center" vertical="center"/>
    </xf>
    <xf numFmtId="0" fontId="30" fillId="0" borderId="46" xfId="0" applyFont="1" applyBorder="1" applyAlignment="1">
      <alignment horizontal="center" vertical="center"/>
    </xf>
    <xf numFmtId="0" fontId="30" fillId="0" borderId="46" xfId="0" applyFont="1" applyFill="1" applyBorder="1" applyAlignment="1">
      <alignment horizontal="center" vertical="center"/>
    </xf>
    <xf numFmtId="0" fontId="30" fillId="0" borderId="47" xfId="0" applyFont="1" applyBorder="1" applyAlignment="1">
      <alignment horizontal="center" vertical="center"/>
    </xf>
    <xf numFmtId="0" fontId="17" fillId="0" borderId="48" xfId="0" applyFont="1" applyBorder="1"/>
    <xf numFmtId="1" fontId="0" fillId="0" borderId="22" xfId="0" applyNumberFormat="1" applyBorder="1"/>
    <xf numFmtId="1" fontId="17" fillId="0" borderId="49" xfId="0" applyNumberFormat="1" applyFont="1" applyBorder="1"/>
    <xf numFmtId="0" fontId="17" fillId="0" borderId="50" xfId="0" applyFont="1" applyBorder="1"/>
    <xf numFmtId="1" fontId="0" fillId="0" borderId="0" xfId="0" applyNumberFormat="1" applyBorder="1"/>
    <xf numFmtId="1" fontId="17" fillId="0" borderId="44" xfId="0" applyNumberFormat="1" applyFont="1" applyBorder="1"/>
    <xf numFmtId="0" fontId="17" fillId="0" borderId="51" xfId="0" applyFont="1" applyBorder="1"/>
    <xf numFmtId="1" fontId="0" fillId="0" borderId="52" xfId="0" applyNumberFormat="1" applyBorder="1"/>
    <xf numFmtId="1" fontId="17" fillId="0" borderId="53" xfId="0" applyNumberFormat="1" applyFont="1" applyBorder="1"/>
    <xf numFmtId="49" fontId="29" fillId="0" borderId="3" xfId="2" applyNumberFormat="1" applyFont="1" applyFill="1" applyBorder="1" applyAlignment="1" applyProtection="1">
      <alignment horizontal="center" vertical="center"/>
      <protection locked="0"/>
    </xf>
    <xf numFmtId="0" fontId="30" fillId="0" borderId="0" xfId="0" applyFont="1" applyFill="1" applyBorder="1" applyAlignment="1">
      <alignment horizontal="center" vertical="center"/>
    </xf>
    <xf numFmtId="0" fontId="0" fillId="0" borderId="55" xfId="0" applyNumberFormat="1" applyBorder="1"/>
    <xf numFmtId="0" fontId="0" fillId="0" borderId="52" xfId="0" applyBorder="1"/>
    <xf numFmtId="0" fontId="3" fillId="0" borderId="56" xfId="0" applyFont="1" applyBorder="1"/>
    <xf numFmtId="0" fontId="3" fillId="0" borderId="0" xfId="0" applyFont="1" applyBorder="1"/>
    <xf numFmtId="0" fontId="3" fillId="0" borderId="0" xfId="0" applyFont="1" applyFill="1" applyBorder="1"/>
    <xf numFmtId="1" fontId="0" fillId="0" borderId="54" xfId="0" applyNumberFormat="1" applyBorder="1"/>
    <xf numFmtId="1" fontId="0" fillId="0" borderId="50" xfId="0" applyNumberFormat="1" applyBorder="1"/>
    <xf numFmtId="1" fontId="0" fillId="0" borderId="51" xfId="0" applyNumberFormat="1" applyBorder="1"/>
    <xf numFmtId="0" fontId="0" fillId="0" borderId="44" xfId="0" applyNumberFormat="1" applyBorder="1"/>
    <xf numFmtId="0" fontId="0" fillId="0" borderId="53" xfId="0" applyNumberFormat="1" applyBorder="1"/>
    <xf numFmtId="0" fontId="3" fillId="0" borderId="3" xfId="2" applyFont="1" applyFill="1" applyBorder="1" applyAlignment="1" applyProtection="1">
      <alignment horizontal="center" vertical="center"/>
      <protection locked="0"/>
    </xf>
    <xf numFmtId="0" fontId="3" fillId="6" borderId="7" xfId="2" applyFill="1" applyBorder="1" applyAlignment="1">
      <alignment horizontal="center" vertical="center"/>
    </xf>
    <xf numFmtId="1" fontId="33" fillId="12" borderId="13" xfId="2" applyNumberFormat="1" applyFont="1" applyFill="1" applyBorder="1" applyAlignment="1" applyProtection="1">
      <alignment horizontal="center" vertical="center" wrapText="1"/>
      <protection locked="0"/>
    </xf>
    <xf numFmtId="0" fontId="17" fillId="0" borderId="13" xfId="2" applyFont="1" applyFill="1" applyBorder="1" applyAlignment="1" applyProtection="1">
      <alignment horizontal="center" vertical="center"/>
      <protection locked="0"/>
    </xf>
    <xf numFmtId="49" fontId="29" fillId="0" borderId="13" xfId="2" applyNumberFormat="1" applyFont="1" applyFill="1" applyBorder="1" applyAlignment="1" applyProtection="1">
      <alignment horizontal="center" vertical="center"/>
      <protection locked="0"/>
    </xf>
    <xf numFmtId="164" fontId="33" fillId="0" borderId="13" xfId="2" applyNumberFormat="1" applyFont="1" applyFill="1" applyBorder="1" applyAlignment="1" applyProtection="1">
      <alignment horizontal="center" vertical="center" wrapText="1"/>
      <protection locked="0"/>
    </xf>
    <xf numFmtId="164" fontId="33" fillId="12" borderId="13" xfId="2" applyNumberFormat="1" applyFont="1" applyFill="1" applyBorder="1" applyAlignment="1" applyProtection="1">
      <alignment horizontal="center" vertical="center" wrapText="1"/>
      <protection locked="0"/>
    </xf>
    <xf numFmtId="0" fontId="29" fillId="0" borderId="13" xfId="2" applyFont="1" applyFill="1" applyBorder="1" applyAlignment="1" applyProtection="1">
      <alignment horizontal="center" vertical="center"/>
      <protection locked="0"/>
    </xf>
    <xf numFmtId="0" fontId="17" fillId="0" borderId="3" xfId="2" applyFont="1" applyFill="1" applyBorder="1" applyAlignment="1" applyProtection="1">
      <alignment horizontal="center" vertical="center"/>
      <protection locked="0"/>
    </xf>
    <xf numFmtId="1" fontId="33" fillId="12" borderId="61" xfId="2" applyNumberFormat="1" applyFont="1" applyFill="1" applyBorder="1" applyAlignment="1" applyProtection="1">
      <alignment horizontal="center" vertical="center" wrapText="1"/>
      <protection locked="0"/>
    </xf>
    <xf numFmtId="0" fontId="17" fillId="0" borderId="61" xfId="2" applyFont="1" applyFill="1" applyBorder="1" applyAlignment="1" applyProtection="1">
      <alignment horizontal="center" vertical="center"/>
      <protection locked="0"/>
    </xf>
    <xf numFmtId="0" fontId="29" fillId="0" borderId="61" xfId="2" applyFont="1" applyFill="1" applyBorder="1" applyAlignment="1" applyProtection="1">
      <alignment horizontal="center" vertical="center"/>
      <protection locked="0"/>
    </xf>
    <xf numFmtId="9" fontId="33" fillId="12" borderId="13" xfId="2" applyNumberFormat="1" applyFont="1" applyFill="1" applyBorder="1" applyAlignment="1" applyProtection="1">
      <alignment horizontal="center" vertical="center" wrapText="1"/>
      <protection locked="0"/>
    </xf>
    <xf numFmtId="9" fontId="33" fillId="12" borderId="3" xfId="2" applyNumberFormat="1" applyFont="1" applyFill="1" applyBorder="1" applyAlignment="1" applyProtection="1">
      <alignment horizontal="center" vertical="center" wrapText="1"/>
      <protection locked="0"/>
    </xf>
    <xf numFmtId="9" fontId="33" fillId="12" borderId="61" xfId="2" applyNumberFormat="1" applyFont="1" applyFill="1" applyBorder="1" applyAlignment="1" applyProtection="1">
      <alignment horizontal="center" vertical="center" wrapText="1"/>
      <protection locked="0"/>
    </xf>
    <xf numFmtId="0" fontId="29" fillId="0" borderId="3" xfId="2" applyFont="1" applyFill="1" applyBorder="1" applyAlignment="1" applyProtection="1">
      <alignment horizontal="center" vertical="center"/>
      <protection locked="0"/>
    </xf>
    <xf numFmtId="0" fontId="29" fillId="0" borderId="3" xfId="2" applyFont="1" applyFill="1" applyBorder="1" applyAlignment="1" applyProtection="1">
      <alignment horizontal="center" vertical="center"/>
      <protection locked="0"/>
    </xf>
    <xf numFmtId="0" fontId="30" fillId="0" borderId="62" xfId="0" applyFont="1" applyBorder="1" applyAlignment="1">
      <alignment horizontal="center" vertical="center"/>
    </xf>
    <xf numFmtId="0" fontId="30" fillId="0" borderId="63" xfId="0" applyFont="1" applyBorder="1" applyAlignment="1">
      <alignment horizontal="center" vertical="center"/>
    </xf>
    <xf numFmtId="1" fontId="23" fillId="10" borderId="4" xfId="2" applyNumberFormat="1" applyFont="1" applyFill="1" applyBorder="1" applyAlignment="1" applyProtection="1">
      <alignment horizontal="center" vertical="center" wrapText="1"/>
      <protection locked="0"/>
    </xf>
    <xf numFmtId="1" fontId="23" fillId="10" borderId="14" xfId="2" applyNumberFormat="1" applyFont="1" applyFill="1" applyBorder="1" applyAlignment="1" applyProtection="1">
      <alignment horizontal="center" vertical="center" wrapText="1"/>
      <protection locked="0"/>
    </xf>
    <xf numFmtId="0" fontId="27" fillId="9" borderId="0" xfId="2" applyFont="1" applyFill="1" applyBorder="1" applyAlignment="1" applyProtection="1">
      <alignment horizontal="right" vertical="center"/>
      <protection locked="0"/>
    </xf>
    <xf numFmtId="1" fontId="33" fillId="12" borderId="1" xfId="2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2" applyFont="1" applyFill="1" applyBorder="1" applyAlignment="1" applyProtection="1">
      <alignment horizontal="center" vertical="center"/>
      <protection locked="0"/>
    </xf>
    <xf numFmtId="9" fontId="33" fillId="12" borderId="1" xfId="2" applyNumberFormat="1" applyFont="1" applyFill="1" applyBorder="1" applyAlignment="1" applyProtection="1">
      <alignment horizontal="center" vertical="center" wrapText="1"/>
      <protection locked="0"/>
    </xf>
    <xf numFmtId="0" fontId="29" fillId="0" borderId="1" xfId="2" applyFont="1" applyFill="1" applyBorder="1" applyAlignment="1" applyProtection="1">
      <alignment horizontal="center" vertical="center"/>
      <protection locked="0"/>
    </xf>
    <xf numFmtId="0" fontId="19" fillId="2" borderId="2" xfId="0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/>
    <xf numFmtId="0" fontId="9" fillId="0" borderId="0" xfId="0" applyFont="1" applyBorder="1" applyAlignment="1" applyProtection="1"/>
    <xf numFmtId="1" fontId="1" fillId="6" borderId="3" xfId="1" applyNumberFormat="1" applyFont="1" applyFill="1" applyBorder="1" applyAlignment="1">
      <alignment horizontal="center" vertical="center"/>
    </xf>
    <xf numFmtId="0" fontId="25" fillId="6" borderId="12" xfId="2" applyFont="1" applyFill="1" applyBorder="1" applyAlignment="1" applyProtection="1">
      <alignment horizontal="center" vertical="center"/>
    </xf>
    <xf numFmtId="0" fontId="25" fillId="6" borderId="7" xfId="2" applyFont="1" applyFill="1" applyBorder="1" applyAlignment="1" applyProtection="1">
      <alignment horizontal="center" vertical="center"/>
    </xf>
    <xf numFmtId="0" fontId="25" fillId="6" borderId="6" xfId="2" applyFont="1" applyFill="1" applyBorder="1" applyAlignment="1" applyProtection="1">
      <alignment horizontal="center" vertical="center"/>
    </xf>
    <xf numFmtId="0" fontId="26" fillId="6" borderId="57" xfId="2" applyFont="1" applyFill="1" applyBorder="1" applyAlignment="1" applyProtection="1">
      <alignment horizontal="center" vertical="center" textRotation="90" wrapText="1"/>
    </xf>
    <xf numFmtId="0" fontId="26" fillId="6" borderId="60" xfId="2" applyFont="1" applyFill="1" applyBorder="1" applyAlignment="1" applyProtection="1">
      <alignment horizontal="center" vertical="center" textRotation="90" wrapText="1"/>
    </xf>
    <xf numFmtId="0" fontId="25" fillId="6" borderId="15" xfId="2" applyFont="1" applyFill="1" applyBorder="1" applyAlignment="1" applyProtection="1">
      <alignment horizontal="center" vertical="center"/>
    </xf>
    <xf numFmtId="0" fontId="25" fillId="6" borderId="22" xfId="2" applyFont="1" applyFill="1" applyBorder="1" applyAlignment="1" applyProtection="1">
      <alignment horizontal="center" vertical="center"/>
    </xf>
    <xf numFmtId="0" fontId="15" fillId="6" borderId="12" xfId="2" applyFont="1" applyFill="1" applyBorder="1" applyAlignment="1" applyProtection="1">
      <alignment horizontal="center" vertical="center" wrapText="1"/>
    </xf>
    <xf numFmtId="0" fontId="15" fillId="6" borderId="7" xfId="2" applyFont="1" applyFill="1" applyBorder="1" applyAlignment="1" applyProtection="1">
      <alignment horizontal="center" vertical="center" wrapText="1"/>
    </xf>
    <xf numFmtId="0" fontId="15" fillId="6" borderId="40" xfId="2" applyFont="1" applyFill="1" applyBorder="1" applyAlignment="1" applyProtection="1">
      <alignment horizontal="center" vertical="center" wrapText="1"/>
    </xf>
    <xf numFmtId="0" fontId="10" fillId="6" borderId="12" xfId="2" applyFont="1" applyFill="1" applyBorder="1" applyAlignment="1" applyProtection="1">
      <alignment horizontal="center" vertical="center" wrapText="1"/>
    </xf>
    <xf numFmtId="0" fontId="10" fillId="6" borderId="7" xfId="2" applyFont="1" applyFill="1" applyBorder="1" applyAlignment="1" applyProtection="1">
      <alignment horizontal="center" vertical="center" wrapText="1"/>
    </xf>
    <xf numFmtId="0" fontId="10" fillId="6" borderId="6" xfId="2" applyFont="1" applyFill="1" applyBorder="1" applyAlignment="1" applyProtection="1">
      <alignment horizontal="center" vertical="center" wrapText="1"/>
    </xf>
    <xf numFmtId="0" fontId="25" fillId="6" borderId="11" xfId="2" applyFont="1" applyFill="1" applyBorder="1" applyAlignment="1" applyProtection="1">
      <alignment horizontal="center" vertical="center"/>
    </xf>
    <xf numFmtId="0" fontId="11" fillId="6" borderId="36" xfId="2" applyFont="1" applyFill="1" applyBorder="1" applyAlignment="1" applyProtection="1">
      <alignment horizontal="center" vertical="center"/>
    </xf>
    <xf numFmtId="0" fontId="11" fillId="6" borderId="37" xfId="2" applyFont="1" applyFill="1" applyBorder="1" applyAlignment="1" applyProtection="1">
      <alignment horizontal="center" vertical="center"/>
    </xf>
    <xf numFmtId="0" fontId="11" fillId="6" borderId="39" xfId="2" applyFont="1" applyFill="1" applyBorder="1" applyAlignment="1" applyProtection="1">
      <alignment horizontal="center" vertical="center"/>
    </xf>
    <xf numFmtId="0" fontId="23" fillId="6" borderId="30" xfId="2" applyFont="1" applyFill="1" applyBorder="1" applyAlignment="1" applyProtection="1">
      <alignment horizontal="center" vertical="center"/>
    </xf>
    <xf numFmtId="0" fontId="23" fillId="6" borderId="24" xfId="2" applyFont="1" applyFill="1" applyBorder="1" applyAlignment="1" applyProtection="1">
      <alignment horizontal="center" vertical="center"/>
    </xf>
    <xf numFmtId="0" fontId="23" fillId="6" borderId="19" xfId="2" applyFont="1" applyFill="1" applyBorder="1" applyAlignment="1" applyProtection="1">
      <alignment horizontal="center" vertical="center"/>
    </xf>
    <xf numFmtId="0" fontId="25" fillId="6" borderId="28" xfId="2" applyFont="1" applyFill="1" applyBorder="1" applyAlignment="1" applyProtection="1">
      <alignment horizontal="center" vertical="center"/>
    </xf>
    <xf numFmtId="0" fontId="25" fillId="6" borderId="26" xfId="2" applyFont="1" applyFill="1" applyBorder="1" applyAlignment="1" applyProtection="1">
      <alignment horizontal="center" vertical="center"/>
    </xf>
    <xf numFmtId="0" fontId="25" fillId="6" borderId="29" xfId="2" applyFont="1" applyFill="1" applyBorder="1" applyAlignment="1" applyProtection="1">
      <alignment horizontal="center" vertical="center"/>
    </xf>
    <xf numFmtId="0" fontId="20" fillId="6" borderId="1" xfId="2" applyFont="1" applyFill="1" applyBorder="1" applyAlignment="1" applyProtection="1">
      <alignment horizontal="center" vertical="center" textRotation="90" wrapText="1"/>
    </xf>
    <xf numFmtId="0" fontId="20" fillId="6" borderId="58" xfId="2" applyFont="1" applyFill="1" applyBorder="1" applyAlignment="1" applyProtection="1">
      <alignment horizontal="center" vertical="center" textRotation="90" wrapText="1"/>
    </xf>
    <xf numFmtId="0" fontId="7" fillId="6" borderId="13" xfId="2" applyFont="1" applyFill="1" applyBorder="1" applyAlignment="1" applyProtection="1">
      <alignment horizontal="center" vertical="center" textRotation="90" wrapText="1"/>
    </xf>
    <xf numFmtId="0" fontId="7" fillId="6" borderId="3" xfId="2" applyFont="1" applyFill="1" applyBorder="1" applyAlignment="1" applyProtection="1">
      <alignment horizontal="center" vertical="center" textRotation="90" wrapText="1"/>
    </xf>
    <xf numFmtId="0" fontId="7" fillId="6" borderId="34" xfId="2" applyFont="1" applyFill="1" applyBorder="1" applyAlignment="1" applyProtection="1">
      <alignment horizontal="center" vertical="center" textRotation="90" wrapText="1"/>
    </xf>
    <xf numFmtId="0" fontId="22" fillId="6" borderId="36" xfId="2" applyFont="1" applyFill="1" applyBorder="1" applyAlignment="1" applyProtection="1">
      <alignment horizontal="center" vertical="center" wrapText="1"/>
    </xf>
    <xf numFmtId="0" fontId="22" fillId="6" borderId="37" xfId="2" applyFont="1" applyFill="1" applyBorder="1" applyAlignment="1" applyProtection="1">
      <alignment horizontal="center" vertical="center" wrapText="1"/>
    </xf>
    <xf numFmtId="0" fontId="22" fillId="6" borderId="39" xfId="2" applyFont="1" applyFill="1" applyBorder="1" applyAlignment="1" applyProtection="1">
      <alignment horizontal="center" vertical="center" wrapText="1"/>
    </xf>
    <xf numFmtId="0" fontId="22" fillId="6" borderId="36" xfId="2" applyFont="1" applyFill="1" applyBorder="1" applyAlignment="1" applyProtection="1">
      <alignment horizontal="center" vertical="center" textRotation="90" wrapText="1"/>
    </xf>
    <xf numFmtId="0" fontId="22" fillId="6" borderId="37" xfId="2" applyFont="1" applyFill="1" applyBorder="1" applyAlignment="1" applyProtection="1">
      <alignment horizontal="center" vertical="center" textRotation="90" wrapText="1"/>
    </xf>
    <xf numFmtId="0" fontId="22" fillId="6" borderId="39" xfId="2" applyFont="1" applyFill="1" applyBorder="1" applyAlignment="1" applyProtection="1">
      <alignment horizontal="center" vertical="center" textRotation="90" wrapText="1"/>
    </xf>
    <xf numFmtId="0" fontId="16" fillId="6" borderId="1" xfId="2" applyFont="1" applyFill="1" applyBorder="1" applyAlignment="1" applyProtection="1">
      <alignment horizontal="center" vertical="center" wrapText="1"/>
    </xf>
    <xf numFmtId="0" fontId="16" fillId="6" borderId="58" xfId="2" applyFont="1" applyFill="1" applyBorder="1" applyAlignment="1" applyProtection="1">
      <alignment horizontal="center" vertical="center" wrapText="1"/>
    </xf>
    <xf numFmtId="0" fontId="26" fillId="6" borderId="3" xfId="2" applyFont="1" applyFill="1" applyBorder="1" applyAlignment="1" applyProtection="1">
      <alignment horizontal="center" vertical="center" wrapText="1"/>
    </xf>
    <xf numFmtId="0" fontId="26" fillId="6" borderId="59" xfId="2" applyFont="1" applyFill="1" applyBorder="1" applyAlignment="1" applyProtection="1">
      <alignment horizontal="center" vertical="center" wrapText="1"/>
    </xf>
    <xf numFmtId="0" fontId="12" fillId="6" borderId="13" xfId="2" applyFont="1" applyFill="1" applyBorder="1" applyAlignment="1" applyProtection="1">
      <alignment horizontal="center" vertical="center"/>
    </xf>
    <xf numFmtId="0" fontId="12" fillId="6" borderId="3" xfId="2" applyFont="1" applyFill="1" applyBorder="1" applyAlignment="1" applyProtection="1">
      <alignment horizontal="center" vertical="center"/>
    </xf>
    <xf numFmtId="0" fontId="12" fillId="6" borderId="34" xfId="2" applyFont="1" applyFill="1" applyBorder="1" applyAlignment="1" applyProtection="1">
      <alignment horizontal="center" vertical="center"/>
    </xf>
    <xf numFmtId="0" fontId="12" fillId="6" borderId="38" xfId="2" applyFont="1" applyFill="1" applyBorder="1" applyAlignment="1" applyProtection="1">
      <alignment horizontal="center" vertical="center"/>
    </xf>
    <xf numFmtId="0" fontId="12" fillId="6" borderId="32" xfId="2" applyFont="1" applyFill="1" applyBorder="1" applyAlignment="1" applyProtection="1">
      <alignment horizontal="center" vertical="center"/>
    </xf>
    <xf numFmtId="0" fontId="12" fillId="6" borderId="35" xfId="2" applyFont="1" applyFill="1" applyBorder="1" applyAlignment="1" applyProtection="1">
      <alignment horizontal="center" vertical="center"/>
    </xf>
    <xf numFmtId="0" fontId="22" fillId="6" borderId="41" xfId="2" applyFont="1" applyFill="1" applyBorder="1" applyAlignment="1" applyProtection="1">
      <alignment horizontal="center" vertical="center" textRotation="90" wrapText="1"/>
    </xf>
    <xf numFmtId="0" fontId="22" fillId="6" borderId="42" xfId="2" applyFont="1" applyFill="1" applyBorder="1" applyAlignment="1" applyProtection="1">
      <alignment horizontal="center" vertical="center" textRotation="90" wrapText="1"/>
    </xf>
    <xf numFmtId="0" fontId="22" fillId="6" borderId="43" xfId="2" applyFont="1" applyFill="1" applyBorder="1" applyAlignment="1" applyProtection="1">
      <alignment horizontal="center" vertical="center" textRotation="90" wrapText="1"/>
    </xf>
    <xf numFmtId="0" fontId="7" fillId="6" borderId="20" xfId="2" applyFont="1" applyFill="1" applyBorder="1" applyAlignment="1" applyProtection="1">
      <alignment horizontal="center" vertical="center" textRotation="90" wrapText="1"/>
    </xf>
    <xf numFmtId="0" fontId="7" fillId="6" borderId="31" xfId="2" applyFont="1" applyFill="1" applyBorder="1" applyAlignment="1" applyProtection="1">
      <alignment horizontal="center" vertical="center" textRotation="90" wrapText="1"/>
    </xf>
    <xf numFmtId="0" fontId="7" fillId="6" borderId="33" xfId="2" applyFont="1" applyFill="1" applyBorder="1" applyAlignment="1" applyProtection="1">
      <alignment horizontal="center" vertical="center" textRotation="90" wrapText="1"/>
    </xf>
    <xf numFmtId="2" fontId="36" fillId="12" borderId="4" xfId="2" applyNumberFormat="1" applyFont="1" applyFill="1" applyBorder="1" applyAlignment="1" applyProtection="1">
      <alignment horizontal="center" vertical="center" wrapText="1"/>
      <protection locked="0"/>
    </xf>
    <xf numFmtId="2" fontId="36" fillId="12" borderId="21" xfId="2" applyNumberFormat="1" applyFont="1" applyFill="1" applyBorder="1" applyAlignment="1" applyProtection="1">
      <alignment horizontal="center" vertical="center" wrapText="1"/>
      <protection locked="0"/>
    </xf>
    <xf numFmtId="14" fontId="3" fillId="0" borderId="3" xfId="2" applyNumberFormat="1" applyFont="1" applyFill="1" applyBorder="1" applyAlignment="1" applyProtection="1">
      <alignment horizontal="center" vertical="center"/>
      <protection locked="0"/>
    </xf>
    <xf numFmtId="0" fontId="3" fillId="0" borderId="3" xfId="2" applyFont="1" applyFill="1" applyBorder="1" applyAlignment="1" applyProtection="1">
      <alignment horizontal="center" vertical="center"/>
      <protection locked="0"/>
    </xf>
    <xf numFmtId="0" fontId="26" fillId="6" borderId="18" xfId="2" applyNumberFormat="1" applyFont="1" applyFill="1" applyBorder="1" applyAlignment="1" applyProtection="1">
      <alignment horizontal="center" vertical="center"/>
      <protection locked="0"/>
    </xf>
    <xf numFmtId="0" fontId="26" fillId="6" borderId="23" xfId="2" applyNumberFormat="1" applyFont="1" applyFill="1" applyBorder="1" applyAlignment="1" applyProtection="1">
      <alignment horizontal="center" vertical="center"/>
      <protection locked="0"/>
    </xf>
    <xf numFmtId="0" fontId="26" fillId="6" borderId="17" xfId="2" applyNumberFormat="1" applyFont="1" applyFill="1" applyBorder="1" applyAlignment="1" applyProtection="1">
      <alignment horizontal="center" vertical="center"/>
      <protection locked="0"/>
    </xf>
    <xf numFmtId="0" fontId="25" fillId="6" borderId="12" xfId="2" applyFont="1" applyFill="1" applyBorder="1" applyAlignment="1">
      <alignment horizontal="center" vertical="center" wrapText="1"/>
    </xf>
    <xf numFmtId="0" fontId="3" fillId="6" borderId="7" xfId="2" applyFill="1" applyBorder="1" applyAlignment="1">
      <alignment horizontal="center" vertical="center" wrapText="1"/>
    </xf>
    <xf numFmtId="14" fontId="3" fillId="0" borderId="4" xfId="2" applyNumberFormat="1" applyFont="1" applyFill="1" applyBorder="1" applyAlignment="1" applyProtection="1">
      <alignment horizontal="center" vertical="center"/>
      <protection locked="0"/>
    </xf>
    <xf numFmtId="0" fontId="3" fillId="0" borderId="24" xfId="2" applyFont="1" applyFill="1" applyBorder="1" applyAlignment="1" applyProtection="1">
      <alignment horizontal="center" vertical="center"/>
      <protection locked="0"/>
    </xf>
    <xf numFmtId="0" fontId="3" fillId="0" borderId="21" xfId="2" applyFont="1" applyFill="1" applyBorder="1" applyAlignment="1" applyProtection="1">
      <alignment horizontal="center" vertical="center"/>
      <protection locked="0"/>
    </xf>
    <xf numFmtId="2" fontId="36" fillId="12" borderId="25" xfId="2" applyNumberFormat="1" applyFont="1" applyFill="1" applyBorder="1" applyAlignment="1" applyProtection="1">
      <alignment horizontal="center" vertical="center" wrapText="1"/>
      <protection locked="0"/>
    </xf>
    <xf numFmtId="2" fontId="36" fillId="12" borderId="27" xfId="2" applyNumberFormat="1" applyFont="1" applyFill="1" applyBorder="1" applyAlignment="1" applyProtection="1">
      <alignment horizontal="center" vertical="center" wrapText="1"/>
      <protection locked="0"/>
    </xf>
    <xf numFmtId="0" fontId="29" fillId="0" borderId="3" xfId="2" applyFont="1" applyFill="1" applyBorder="1" applyAlignment="1" applyProtection="1">
      <alignment horizontal="center" vertical="center"/>
      <protection locked="0"/>
    </xf>
    <xf numFmtId="0" fontId="25" fillId="6" borderId="12" xfId="2" applyFont="1" applyFill="1" applyBorder="1" applyAlignment="1">
      <alignment horizontal="center" vertical="center"/>
    </xf>
    <xf numFmtId="0" fontId="25" fillId="6" borderId="7" xfId="2" applyFont="1" applyFill="1" applyBorder="1" applyAlignment="1">
      <alignment horizontal="center" vertical="center"/>
    </xf>
    <xf numFmtId="0" fontId="25" fillId="6" borderId="6" xfId="2" applyFont="1" applyFill="1" applyBorder="1" applyAlignment="1">
      <alignment horizontal="center" vertical="center"/>
    </xf>
    <xf numFmtId="0" fontId="3" fillId="6" borderId="7" xfId="2" applyFill="1" applyBorder="1" applyAlignment="1">
      <alignment horizontal="center" vertical="center"/>
    </xf>
    <xf numFmtId="0" fontId="3" fillId="6" borderId="6" xfId="2" applyFill="1" applyBorder="1" applyAlignment="1">
      <alignment horizontal="center" vertical="center"/>
    </xf>
    <xf numFmtId="167" fontId="23" fillId="13" borderId="15" xfId="2" applyNumberFormat="1" applyFont="1" applyFill="1" applyBorder="1" applyAlignment="1">
      <alignment horizontal="center" vertical="center"/>
    </xf>
    <xf numFmtId="167" fontId="23" fillId="13" borderId="22" xfId="2" applyNumberFormat="1" applyFont="1" applyFill="1" applyBorder="1" applyAlignment="1">
      <alignment horizontal="center" vertical="center"/>
    </xf>
    <xf numFmtId="166" fontId="23" fillId="11" borderId="18" xfId="2" applyNumberFormat="1" applyFont="1" applyFill="1" applyBorder="1" applyAlignment="1">
      <alignment horizontal="center" vertical="center"/>
    </xf>
    <xf numFmtId="166" fontId="23" fillId="11" borderId="23" xfId="2" applyNumberFormat="1" applyFont="1" applyFill="1" applyBorder="1" applyAlignment="1">
      <alignment horizontal="center" vertical="center"/>
    </xf>
    <xf numFmtId="166" fontId="23" fillId="11" borderId="17" xfId="2" applyNumberFormat="1" applyFont="1" applyFill="1" applyBorder="1" applyAlignment="1">
      <alignment horizontal="center" vertical="center"/>
    </xf>
    <xf numFmtId="167" fontId="25" fillId="0" borderId="15" xfId="0" applyNumberFormat="1" applyFont="1" applyBorder="1" applyAlignment="1">
      <alignment horizontal="center" vertical="center"/>
    </xf>
    <xf numFmtId="167" fontId="25" fillId="0" borderId="22" xfId="0" applyNumberFormat="1" applyFont="1" applyBorder="1" applyAlignment="1">
      <alignment horizontal="center" vertical="center"/>
    </xf>
    <xf numFmtId="166" fontId="25" fillId="0" borderId="18" xfId="0" applyNumberFormat="1" applyFont="1" applyBorder="1" applyAlignment="1">
      <alignment horizontal="center" vertical="center"/>
    </xf>
    <xf numFmtId="166" fontId="25" fillId="0" borderId="23" xfId="0" applyNumberFormat="1" applyFont="1" applyBorder="1" applyAlignment="1">
      <alignment horizontal="center" vertical="center"/>
    </xf>
    <xf numFmtId="166" fontId="25" fillId="0" borderId="17" xfId="0" applyNumberFormat="1" applyFont="1" applyBorder="1" applyAlignment="1">
      <alignment horizontal="center" vertical="center"/>
    </xf>
  </cellXfs>
  <cellStyles count="4">
    <cellStyle name="60 % - Accent2" xfId="1" builtinId="36"/>
    <cellStyle name="Normal" xfId="0" builtinId="0"/>
    <cellStyle name="Normal 2" xfId="2"/>
    <cellStyle name="Normal 3" xfId="3"/>
  </cellStyles>
  <dxfs count="59">
    <dxf>
      <font>
        <color theme="9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9"/>
      </font>
      <fill>
        <patternFill>
          <bgColor theme="9" tint="0.79998168889431442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9"/>
      </font>
      <fill>
        <patternFill>
          <bgColor theme="9" tint="0.79998168889431442"/>
        </patternFill>
      </fill>
    </dxf>
    <dxf>
      <font>
        <color theme="9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9C0006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74FF71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colors>
    <mruColors>
      <color rgb="FF99FF33"/>
      <color rgb="FF74FF71"/>
      <color rgb="FFF9C66B"/>
      <color rgb="FFFF4F4F"/>
      <color rgb="FFFFCC99"/>
      <color rgb="FF99FFCC"/>
      <color rgb="FF66FF99"/>
      <color rgb="FFAFECAC"/>
      <color rgb="FFE0DFC3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657225</xdr:colOff>
          <xdr:row>0</xdr:row>
          <xdr:rowOff>57150</xdr:rowOff>
        </xdr:from>
        <xdr:to>
          <xdr:col>8</xdr:col>
          <xdr:colOff>657225</xdr:colOff>
          <xdr:row>3</xdr:row>
          <xdr:rowOff>19050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 calendrier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0</xdr:row>
          <xdr:rowOff>19050</xdr:rowOff>
        </xdr:from>
        <xdr:to>
          <xdr:col>7</xdr:col>
          <xdr:colOff>885825</xdr:colOff>
          <xdr:row>2</xdr:row>
          <xdr:rowOff>76200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GRN Sans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Doublon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indexed="42"/>
  </sheetPr>
  <dimension ref="A1:AC61"/>
  <sheetViews>
    <sheetView zoomScale="70" zoomScaleNormal="70" zoomScaleSheetLayoutView="50" workbookViewId="0">
      <pane xSplit="25" ySplit="11" topLeftCell="Z12" activePane="bottomRight" state="frozen"/>
      <selection activeCell="A12" sqref="A12"/>
      <selection pane="topRight" activeCell="A12" sqref="A12"/>
      <selection pane="bottomLeft" activeCell="A12" sqref="A12"/>
      <selection pane="bottomRight" activeCell="F14" sqref="F14"/>
    </sheetView>
  </sheetViews>
  <sheetFormatPr baseColWidth="10" defaultColWidth="20.7109375" defaultRowHeight="12.75" x14ac:dyDescent="0.2"/>
  <cols>
    <col min="1" max="1" width="6.42578125" style="27" customWidth="1"/>
    <col min="2" max="2" width="6.5703125" style="27" customWidth="1"/>
    <col min="3" max="3" width="28.140625" style="27" customWidth="1"/>
    <col min="4" max="4" width="10.5703125" style="27" customWidth="1"/>
    <col min="5" max="5" width="11" style="27" customWidth="1"/>
    <col min="6" max="6" width="11.85546875" style="27" customWidth="1"/>
    <col min="7" max="7" width="7.140625" style="27" customWidth="1"/>
    <col min="8" max="24" width="3.28515625" style="31" customWidth="1"/>
    <col min="25" max="25" width="7.28515625" style="27" customWidth="1"/>
    <col min="26" max="29" width="9.140625" style="27" customWidth="1"/>
    <col min="30" max="16384" width="20.7109375" style="51"/>
  </cols>
  <sheetData>
    <row r="1" spans="1:29" s="44" customFormat="1" ht="37.5" customHeight="1" thickBot="1" x14ac:dyDescent="0.45">
      <c r="A1" s="127" t="s">
        <v>56</v>
      </c>
      <c r="B1" s="127"/>
      <c r="C1" s="127"/>
      <c r="D1" s="114"/>
      <c r="E1" s="115"/>
      <c r="F1" s="115"/>
      <c r="G1" s="116"/>
      <c r="H1" s="121" t="s">
        <v>12</v>
      </c>
      <c r="I1" s="122"/>
      <c r="J1" s="122"/>
      <c r="K1" s="122"/>
      <c r="L1" s="122"/>
      <c r="M1" s="124">
        <v>139</v>
      </c>
      <c r="N1" s="125"/>
      <c r="O1" s="125"/>
      <c r="P1" s="125"/>
      <c r="Q1" s="126"/>
      <c r="R1" s="121" t="s">
        <v>55</v>
      </c>
      <c r="S1" s="122"/>
      <c r="T1" s="122"/>
      <c r="U1" s="122"/>
      <c r="V1" s="122"/>
      <c r="W1" s="122"/>
      <c r="X1" s="123"/>
      <c r="Y1" s="34">
        <v>14</v>
      </c>
      <c r="Z1" s="184">
        <v>42366</v>
      </c>
      <c r="AA1" s="185"/>
      <c r="AB1" s="185"/>
      <c r="AC1" s="185"/>
    </row>
    <row r="2" spans="1:29" s="45" customFormat="1" ht="21" customHeight="1" thickBot="1" x14ac:dyDescent="0.45">
      <c r="A2" s="134" t="s">
        <v>57</v>
      </c>
      <c r="B2" s="135"/>
      <c r="C2" s="135"/>
      <c r="D2" s="135"/>
      <c r="E2" s="135"/>
      <c r="F2" s="135"/>
      <c r="G2" s="136"/>
      <c r="H2" s="119" t="s">
        <v>143</v>
      </c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35" t="s">
        <v>13</v>
      </c>
      <c r="Z2" s="186">
        <v>42005</v>
      </c>
      <c r="AA2" s="187"/>
      <c r="AB2" s="187"/>
      <c r="AC2" s="188"/>
    </row>
    <row r="3" spans="1:29" s="46" customFormat="1" ht="15" customHeight="1" thickBot="1" x14ac:dyDescent="0.3">
      <c r="A3" s="131"/>
      <c r="B3" s="132"/>
      <c r="C3" s="132"/>
      <c r="D3" s="132"/>
      <c r="E3" s="132"/>
      <c r="F3" s="132"/>
      <c r="G3" s="133"/>
      <c r="H3" s="114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35" t="s">
        <v>42</v>
      </c>
      <c r="Z3" s="29" t="e">
        <f t="shared" ref="Z3:AC3" si="0">NETWORKDAYS(Z4,Z8,ZoneFerm)</f>
        <v>#REF!</v>
      </c>
      <c r="AA3" s="29" t="e">
        <f t="shared" si="0"/>
        <v>#REF!</v>
      </c>
      <c r="AB3" s="29" t="e">
        <f t="shared" si="0"/>
        <v>#REF!</v>
      </c>
      <c r="AC3" s="29" t="e">
        <f t="shared" si="0"/>
        <v>#REF!</v>
      </c>
    </row>
    <row r="4" spans="1:29" s="47" customFormat="1" ht="15.75" customHeight="1" x14ac:dyDescent="0.2">
      <c r="A4" s="131"/>
      <c r="B4" s="132"/>
      <c r="C4" s="132"/>
      <c r="D4" s="132"/>
      <c r="E4" s="132"/>
      <c r="F4" s="132"/>
      <c r="G4" s="133"/>
      <c r="H4" s="158" t="s">
        <v>31</v>
      </c>
      <c r="I4" s="145"/>
      <c r="J4" s="145"/>
      <c r="K4" s="145" t="s">
        <v>30</v>
      </c>
      <c r="L4" s="145"/>
      <c r="M4" s="145" t="s">
        <v>44</v>
      </c>
      <c r="N4" s="145"/>
      <c r="O4" s="145" t="s">
        <v>52</v>
      </c>
      <c r="P4" s="145"/>
      <c r="Q4" s="145" t="s">
        <v>35</v>
      </c>
      <c r="R4" s="145"/>
      <c r="S4" s="145"/>
      <c r="T4" s="145"/>
      <c r="U4" s="142" t="s">
        <v>36</v>
      </c>
      <c r="V4" s="145" t="s">
        <v>34</v>
      </c>
      <c r="W4" s="128"/>
      <c r="X4" s="128"/>
      <c r="Y4" s="35" t="s">
        <v>37</v>
      </c>
      <c r="Z4" s="28">
        <v>42009</v>
      </c>
      <c r="AA4" s="28">
        <v>42016</v>
      </c>
      <c r="AB4" s="28">
        <v>42023</v>
      </c>
      <c r="AC4" s="28">
        <v>42030</v>
      </c>
    </row>
    <row r="5" spans="1:29" s="47" customFormat="1" ht="15.75" customHeight="1" x14ac:dyDescent="0.2">
      <c r="A5" s="131"/>
      <c r="B5" s="132"/>
      <c r="C5" s="132"/>
      <c r="D5" s="132"/>
      <c r="E5" s="132"/>
      <c r="F5" s="132"/>
      <c r="G5" s="133"/>
      <c r="H5" s="159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3"/>
      <c r="V5" s="146"/>
      <c r="W5" s="129"/>
      <c r="X5" s="129"/>
      <c r="Y5" s="35" t="s">
        <v>38</v>
      </c>
      <c r="Z5" s="28">
        <v>42010</v>
      </c>
      <c r="AA5" s="28">
        <v>42017</v>
      </c>
      <c r="AB5" s="28">
        <v>42024</v>
      </c>
      <c r="AC5" s="28">
        <v>42031</v>
      </c>
    </row>
    <row r="6" spans="1:29" s="47" customFormat="1" ht="15.75" customHeight="1" x14ac:dyDescent="0.2">
      <c r="A6" s="131"/>
      <c r="B6" s="132"/>
      <c r="C6" s="132"/>
      <c r="D6" s="132"/>
      <c r="E6" s="132"/>
      <c r="F6" s="132"/>
      <c r="G6" s="133"/>
      <c r="H6" s="159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3"/>
      <c r="V6" s="146"/>
      <c r="W6" s="129"/>
      <c r="X6" s="129"/>
      <c r="Y6" s="35" t="s">
        <v>39</v>
      </c>
      <c r="Z6" s="28">
        <v>42011</v>
      </c>
      <c r="AA6" s="28">
        <v>42018</v>
      </c>
      <c r="AB6" s="28">
        <v>42025</v>
      </c>
      <c r="AC6" s="28">
        <v>42032</v>
      </c>
    </row>
    <row r="7" spans="1:29" s="47" customFormat="1" ht="15.75" customHeight="1" x14ac:dyDescent="0.2">
      <c r="A7" s="131"/>
      <c r="B7" s="132"/>
      <c r="C7" s="132"/>
      <c r="D7" s="132"/>
      <c r="E7" s="132"/>
      <c r="F7" s="132"/>
      <c r="G7" s="133"/>
      <c r="H7" s="159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3"/>
      <c r="V7" s="146"/>
      <c r="W7" s="129"/>
      <c r="X7" s="129"/>
      <c r="Y7" s="35" t="s">
        <v>40</v>
      </c>
      <c r="Z7" s="28">
        <v>42012</v>
      </c>
      <c r="AA7" s="28">
        <v>42019</v>
      </c>
      <c r="AB7" s="28">
        <v>42026</v>
      </c>
      <c r="AC7" s="28">
        <v>42033</v>
      </c>
    </row>
    <row r="8" spans="1:29" s="47" customFormat="1" ht="15.75" customHeight="1" thickBot="1" x14ac:dyDescent="0.25">
      <c r="A8" s="131"/>
      <c r="B8" s="132"/>
      <c r="C8" s="132"/>
      <c r="D8" s="132"/>
      <c r="E8" s="132"/>
      <c r="F8" s="132"/>
      <c r="G8" s="133"/>
      <c r="H8" s="160"/>
      <c r="I8" s="147"/>
      <c r="J8" s="147"/>
      <c r="K8" s="147"/>
      <c r="L8" s="147"/>
      <c r="M8" s="147"/>
      <c r="N8" s="147"/>
      <c r="O8" s="147"/>
      <c r="P8" s="147"/>
      <c r="Q8" s="147"/>
      <c r="R8" s="147"/>
      <c r="S8" s="147"/>
      <c r="T8" s="147"/>
      <c r="U8" s="144"/>
      <c r="V8" s="147"/>
      <c r="W8" s="130"/>
      <c r="X8" s="130"/>
      <c r="Y8" s="35" t="s">
        <v>41</v>
      </c>
      <c r="Z8" s="28">
        <v>42013</v>
      </c>
      <c r="AA8" s="28">
        <v>42020</v>
      </c>
      <c r="AB8" s="28">
        <v>42027</v>
      </c>
      <c r="AC8" s="28">
        <v>42034</v>
      </c>
    </row>
    <row r="9" spans="1:29" s="48" customFormat="1" ht="15.75" customHeight="1" thickTop="1" x14ac:dyDescent="0.25">
      <c r="A9" s="131"/>
      <c r="B9" s="132"/>
      <c r="C9" s="132"/>
      <c r="D9" s="132"/>
      <c r="E9" s="132"/>
      <c r="F9" s="132"/>
      <c r="G9" s="133"/>
      <c r="H9" s="161" t="s">
        <v>27</v>
      </c>
      <c r="I9" s="139" t="s">
        <v>28</v>
      </c>
      <c r="J9" s="139" t="s">
        <v>29</v>
      </c>
      <c r="K9" s="139" t="s">
        <v>47</v>
      </c>
      <c r="L9" s="139" t="s">
        <v>53</v>
      </c>
      <c r="M9" s="139" t="s">
        <v>46</v>
      </c>
      <c r="N9" s="139" t="s">
        <v>53</v>
      </c>
      <c r="O9" s="139" t="s">
        <v>45</v>
      </c>
      <c r="P9" s="139" t="s">
        <v>53</v>
      </c>
      <c r="Q9" s="139" t="s">
        <v>0</v>
      </c>
      <c r="R9" s="139" t="s">
        <v>20</v>
      </c>
      <c r="S9" s="139" t="s">
        <v>32</v>
      </c>
      <c r="T9" s="139" t="s">
        <v>33</v>
      </c>
      <c r="U9" s="139" t="s">
        <v>21</v>
      </c>
      <c r="V9" s="139" t="s">
        <v>44</v>
      </c>
      <c r="W9" s="152"/>
      <c r="X9" s="155"/>
      <c r="Y9" s="35" t="s">
        <v>48</v>
      </c>
      <c r="Z9" s="30">
        <v>2</v>
      </c>
      <c r="AA9" s="30">
        <v>3</v>
      </c>
      <c r="AB9" s="30">
        <v>4</v>
      </c>
      <c r="AC9" s="30">
        <v>5</v>
      </c>
    </row>
    <row r="10" spans="1:29" s="49" customFormat="1" ht="37.5" customHeight="1" x14ac:dyDescent="0.2">
      <c r="A10" s="137" t="s">
        <v>50</v>
      </c>
      <c r="B10" s="137" t="s">
        <v>49</v>
      </c>
      <c r="C10" s="148" t="s">
        <v>54</v>
      </c>
      <c r="D10" s="150" t="s">
        <v>58</v>
      </c>
      <c r="E10" s="150" t="s">
        <v>2</v>
      </c>
      <c r="F10" s="150" t="s">
        <v>3</v>
      </c>
      <c r="G10" s="117" t="s">
        <v>142</v>
      </c>
      <c r="H10" s="162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53"/>
      <c r="X10" s="156"/>
      <c r="Y10" s="36" t="s">
        <v>1</v>
      </c>
      <c r="Z10" s="32"/>
      <c r="AA10" s="32"/>
      <c r="AB10" s="32"/>
      <c r="AC10" s="32"/>
    </row>
    <row r="11" spans="1:29" s="49" customFormat="1" ht="37.5" customHeight="1" thickBot="1" x14ac:dyDescent="0.35">
      <c r="A11" s="138"/>
      <c r="B11" s="138"/>
      <c r="C11" s="149"/>
      <c r="D11" s="151"/>
      <c r="E11" s="151"/>
      <c r="F11" s="151"/>
      <c r="G11" s="118"/>
      <c r="H11" s="163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54"/>
      <c r="X11" s="157"/>
      <c r="Y11" s="36" t="s">
        <v>4</v>
      </c>
      <c r="Z11" s="33"/>
      <c r="AA11" s="33"/>
      <c r="AB11" s="33"/>
      <c r="AC11" s="33"/>
    </row>
    <row r="12" spans="1:29" s="105" customFormat="1" ht="22.5" customHeight="1" thickTop="1" x14ac:dyDescent="0.2">
      <c r="A12" s="86"/>
      <c r="B12" s="86"/>
      <c r="C12" s="87" t="s">
        <v>148</v>
      </c>
      <c r="D12" s="88" t="s">
        <v>66</v>
      </c>
      <c r="E12" s="89">
        <v>42009</v>
      </c>
      <c r="F12" s="90">
        <v>42011</v>
      </c>
      <c r="G12" s="96">
        <v>0.8</v>
      </c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103">
        <f t="shared" ref="Y12:Y21" si="1">SUM(H12:X12)</f>
        <v>0</v>
      </c>
      <c r="Z12" s="52"/>
      <c r="AA12" s="52"/>
      <c r="AB12" s="52"/>
      <c r="AC12" s="52"/>
    </row>
    <row r="13" spans="1:29" s="105" customFormat="1" ht="22.5" customHeight="1" x14ac:dyDescent="0.2">
      <c r="A13" s="58"/>
      <c r="B13" s="58"/>
      <c r="C13" s="92" t="s">
        <v>149</v>
      </c>
      <c r="D13" s="72" t="s">
        <v>97</v>
      </c>
      <c r="E13" s="89">
        <v>42009</v>
      </c>
      <c r="F13" s="90">
        <v>42027</v>
      </c>
      <c r="G13" s="97">
        <v>0.7</v>
      </c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103">
        <f t="shared" si="1"/>
        <v>0</v>
      </c>
      <c r="Z13" s="52"/>
      <c r="AA13" s="52"/>
      <c r="AB13" s="52"/>
      <c r="AC13" s="52"/>
    </row>
    <row r="14" spans="1:29" s="105" customFormat="1" ht="22.5" customHeight="1" x14ac:dyDescent="0.2">
      <c r="A14" s="58"/>
      <c r="B14" s="58"/>
      <c r="C14" s="92" t="s">
        <v>150</v>
      </c>
      <c r="D14" s="72" t="s">
        <v>97</v>
      </c>
      <c r="E14" s="89"/>
      <c r="F14" s="90"/>
      <c r="G14" s="97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103">
        <f t="shared" si="1"/>
        <v>0</v>
      </c>
      <c r="Z14" s="52"/>
      <c r="AA14" s="52"/>
      <c r="AB14" s="52"/>
      <c r="AC14" s="52"/>
    </row>
    <row r="15" spans="1:29" s="105" customFormat="1" ht="22.5" customHeight="1" x14ac:dyDescent="0.2">
      <c r="A15" s="58"/>
      <c r="B15" s="58"/>
      <c r="C15" s="92"/>
      <c r="D15" s="72"/>
      <c r="E15" s="89"/>
      <c r="F15" s="90"/>
      <c r="G15" s="97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103">
        <f t="shared" si="1"/>
        <v>0</v>
      </c>
      <c r="Z15" s="52"/>
      <c r="AA15" s="52"/>
      <c r="AB15" s="52"/>
      <c r="AC15" s="52"/>
    </row>
    <row r="16" spans="1:29" s="105" customFormat="1" ht="22.5" customHeight="1" x14ac:dyDescent="0.2">
      <c r="A16" s="58"/>
      <c r="B16" s="58"/>
      <c r="C16" s="92"/>
      <c r="D16" s="72"/>
      <c r="E16" s="89"/>
      <c r="F16" s="90"/>
      <c r="G16" s="97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3">
        <f t="shared" ref="Y16" si="2">SUM(H16:X16)</f>
        <v>0</v>
      </c>
      <c r="Z16" s="52"/>
      <c r="AA16" s="52"/>
      <c r="AB16" s="52"/>
      <c r="AC16" s="52"/>
    </row>
    <row r="17" spans="1:29" s="50" customFormat="1" ht="24" customHeight="1" x14ac:dyDescent="0.2">
      <c r="A17" s="58"/>
      <c r="B17" s="58"/>
      <c r="C17" s="92"/>
      <c r="D17" s="72"/>
      <c r="E17" s="89"/>
      <c r="F17" s="90"/>
      <c r="G17" s="97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103">
        <f t="shared" si="1"/>
        <v>0</v>
      </c>
      <c r="Z17" s="52"/>
      <c r="AA17" s="52"/>
      <c r="AB17" s="52"/>
      <c r="AC17" s="52"/>
    </row>
    <row r="18" spans="1:29" s="50" customFormat="1" ht="24" customHeight="1" x14ac:dyDescent="0.2">
      <c r="A18" s="58"/>
      <c r="B18" s="58"/>
      <c r="C18" s="92"/>
      <c r="D18" s="72"/>
      <c r="E18" s="89"/>
      <c r="F18" s="90"/>
      <c r="G18" s="97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3">
        <f t="shared" ref="Y18" si="3">SUM(H18:X18)</f>
        <v>0</v>
      </c>
      <c r="Z18" s="52"/>
      <c r="AA18" s="52"/>
      <c r="AB18" s="52"/>
      <c r="AC18" s="52"/>
    </row>
    <row r="19" spans="1:29" s="49" customFormat="1" ht="21" customHeight="1" x14ac:dyDescent="0.2">
      <c r="A19" s="58"/>
      <c r="B19" s="58"/>
      <c r="C19" s="92"/>
      <c r="D19" s="72"/>
      <c r="E19" s="89"/>
      <c r="F19" s="90"/>
      <c r="G19" s="97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103">
        <f t="shared" si="1"/>
        <v>0</v>
      </c>
      <c r="Z19" s="52"/>
      <c r="AA19" s="52"/>
      <c r="AB19" s="52"/>
      <c r="AC19" s="52"/>
    </row>
    <row r="20" spans="1:29" s="49" customFormat="1" ht="21" customHeight="1" x14ac:dyDescent="0.2">
      <c r="A20" s="106"/>
      <c r="B20" s="106"/>
      <c r="C20" s="107"/>
      <c r="D20" s="72"/>
      <c r="E20" s="89"/>
      <c r="F20" s="90"/>
      <c r="G20" s="108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3">
        <f t="shared" si="1"/>
        <v>0</v>
      </c>
      <c r="Z20" s="52"/>
      <c r="AA20" s="52"/>
      <c r="AB20" s="52"/>
      <c r="AC20" s="52"/>
    </row>
    <row r="21" spans="1:29" s="49" customFormat="1" ht="21" customHeight="1" thickBot="1" x14ac:dyDescent="0.25">
      <c r="A21" s="93"/>
      <c r="B21" s="93"/>
      <c r="C21" s="94"/>
      <c r="D21" s="72"/>
      <c r="E21" s="89"/>
      <c r="F21" s="90"/>
      <c r="G21" s="98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104">
        <f t="shared" si="1"/>
        <v>0</v>
      </c>
      <c r="Z21" s="52"/>
      <c r="AA21" s="52"/>
      <c r="AB21" s="52"/>
      <c r="AC21" s="52"/>
    </row>
    <row r="22" spans="1:29" s="49" customFormat="1" ht="21" customHeight="1" thickBot="1" x14ac:dyDescent="0.25">
      <c r="A22" s="168" t="s">
        <v>147</v>
      </c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70"/>
      <c r="Z22" s="53"/>
      <c r="AA22" s="54"/>
      <c r="AB22" s="54"/>
      <c r="AC22" s="54"/>
    </row>
    <row r="23" spans="1:29" s="49" customFormat="1" ht="21" customHeight="1" thickBot="1" x14ac:dyDescent="0.25">
      <c r="A23" s="171" t="s">
        <v>51</v>
      </c>
      <c r="B23" s="172"/>
      <c r="C23" s="55" t="s">
        <v>14</v>
      </c>
      <c r="D23" s="179" t="s">
        <v>15</v>
      </c>
      <c r="E23" s="182"/>
      <c r="F23" s="183"/>
      <c r="G23" s="85"/>
      <c r="H23" s="179" t="s">
        <v>16</v>
      </c>
      <c r="I23" s="180"/>
      <c r="J23" s="180"/>
      <c r="K23" s="180"/>
      <c r="L23" s="180"/>
      <c r="M23" s="180"/>
      <c r="N23" s="181"/>
      <c r="O23" s="171" t="s">
        <v>43</v>
      </c>
      <c r="P23" s="172"/>
      <c r="Q23" s="172"/>
      <c r="R23" s="172"/>
      <c r="S23" s="172"/>
      <c r="T23" s="171" t="s">
        <v>17</v>
      </c>
      <c r="U23" s="172"/>
      <c r="V23" s="172"/>
      <c r="W23" s="172"/>
      <c r="X23" s="172"/>
      <c r="Y23" s="56"/>
      <c r="Z23" s="53"/>
      <c r="AA23" s="54"/>
      <c r="AB23" s="54"/>
      <c r="AC23" s="54"/>
    </row>
    <row r="24" spans="1:29" s="49" customFormat="1" ht="21" customHeight="1" x14ac:dyDescent="0.2">
      <c r="A24" s="176"/>
      <c r="B24" s="177"/>
      <c r="C24" s="37"/>
      <c r="D24" s="167"/>
      <c r="E24" s="167"/>
      <c r="F24" s="167"/>
      <c r="G24" s="84"/>
      <c r="H24" s="178"/>
      <c r="I24" s="178"/>
      <c r="J24" s="178"/>
      <c r="K24" s="178"/>
      <c r="L24" s="178"/>
      <c r="M24" s="178"/>
      <c r="N24" s="178"/>
      <c r="O24" s="166"/>
      <c r="P24" s="167"/>
      <c r="Q24" s="167"/>
      <c r="R24" s="167"/>
      <c r="S24" s="167"/>
      <c r="T24" s="166"/>
      <c r="U24" s="167"/>
      <c r="V24" s="167"/>
      <c r="W24" s="167"/>
      <c r="X24" s="167"/>
      <c r="Y24" s="57"/>
      <c r="Z24" s="38"/>
      <c r="AA24" s="39"/>
      <c r="AB24" s="39"/>
      <c r="AC24" s="39"/>
    </row>
    <row r="25" spans="1:29" s="49" customFormat="1" ht="21" customHeight="1" x14ac:dyDescent="0.2">
      <c r="A25" s="164"/>
      <c r="B25" s="165"/>
      <c r="C25" s="37"/>
      <c r="D25" s="167"/>
      <c r="E25" s="167"/>
      <c r="F25" s="167"/>
      <c r="G25" s="84"/>
      <c r="H25" s="178"/>
      <c r="I25" s="178"/>
      <c r="J25" s="178"/>
      <c r="K25" s="178"/>
      <c r="L25" s="178"/>
      <c r="M25" s="178"/>
      <c r="N25" s="178"/>
      <c r="O25" s="173"/>
      <c r="P25" s="174"/>
      <c r="Q25" s="174"/>
      <c r="R25" s="174"/>
      <c r="S25" s="175"/>
      <c r="T25" s="166"/>
      <c r="U25" s="167"/>
      <c r="V25" s="167"/>
      <c r="W25" s="167"/>
      <c r="X25" s="167"/>
      <c r="Y25" s="57"/>
      <c r="Z25" s="40"/>
      <c r="AA25" s="41"/>
      <c r="AB25" s="41"/>
      <c r="AC25" s="41"/>
    </row>
    <row r="26" spans="1:29" s="49" customFormat="1" ht="21" customHeight="1" x14ac:dyDescent="0.2">
      <c r="A26" s="164"/>
      <c r="B26" s="165"/>
      <c r="C26" s="43"/>
      <c r="D26" s="167"/>
      <c r="E26" s="167"/>
      <c r="F26" s="167"/>
      <c r="G26" s="84"/>
      <c r="H26" s="178"/>
      <c r="I26" s="178"/>
      <c r="J26" s="178"/>
      <c r="K26" s="178"/>
      <c r="L26" s="178"/>
      <c r="M26" s="178"/>
      <c r="N26" s="178"/>
      <c r="O26" s="173"/>
      <c r="P26" s="174"/>
      <c r="Q26" s="174"/>
      <c r="R26" s="174"/>
      <c r="S26" s="175"/>
      <c r="T26" s="166"/>
      <c r="U26" s="167"/>
      <c r="V26" s="167"/>
      <c r="W26" s="167"/>
      <c r="X26" s="167"/>
      <c r="Y26" s="57"/>
      <c r="Z26" s="40"/>
      <c r="AA26" s="39"/>
      <c r="AB26" s="39"/>
      <c r="AC26" s="39"/>
    </row>
    <row r="27" spans="1:29" s="49" customFormat="1" ht="21" customHeight="1" x14ac:dyDescent="0.2">
      <c r="A27" s="164"/>
      <c r="B27" s="165"/>
      <c r="C27" s="43"/>
      <c r="D27" s="167"/>
      <c r="E27" s="167"/>
      <c r="F27" s="167"/>
      <c r="G27" s="84"/>
      <c r="H27" s="178"/>
      <c r="I27" s="178"/>
      <c r="J27" s="178"/>
      <c r="K27" s="178"/>
      <c r="L27" s="178"/>
      <c r="M27" s="178"/>
      <c r="N27" s="178"/>
      <c r="O27" s="173"/>
      <c r="P27" s="174"/>
      <c r="Q27" s="174"/>
      <c r="R27" s="174"/>
      <c r="S27" s="175"/>
      <c r="T27" s="166"/>
      <c r="U27" s="167"/>
      <c r="V27" s="167"/>
      <c r="W27" s="167"/>
      <c r="X27" s="167"/>
      <c r="Y27" s="57"/>
      <c r="Z27" s="40"/>
      <c r="AA27" s="39"/>
      <c r="AB27" s="39"/>
      <c r="AC27" s="39"/>
    </row>
    <row r="28" spans="1:29" s="49" customFormat="1" ht="21" customHeight="1" x14ac:dyDescent="0.2">
      <c r="A28" s="164"/>
      <c r="B28" s="165"/>
      <c r="C28" s="43"/>
      <c r="D28" s="167"/>
      <c r="E28" s="167"/>
      <c r="F28" s="167"/>
      <c r="G28" s="84"/>
      <c r="H28" s="178"/>
      <c r="I28" s="178"/>
      <c r="J28" s="178"/>
      <c r="K28" s="178"/>
      <c r="L28" s="178"/>
      <c r="M28" s="178"/>
      <c r="N28" s="178"/>
      <c r="O28" s="173"/>
      <c r="P28" s="174"/>
      <c r="Q28" s="174"/>
      <c r="R28" s="174"/>
      <c r="S28" s="175"/>
      <c r="T28" s="166"/>
      <c r="U28" s="167"/>
      <c r="V28" s="167"/>
      <c r="W28" s="167"/>
      <c r="X28" s="167"/>
      <c r="Y28" s="57"/>
      <c r="Z28" s="40"/>
      <c r="AA28" s="39"/>
      <c r="AB28" s="39"/>
      <c r="AC28" s="39"/>
    </row>
    <row r="29" spans="1:29" s="49" customFormat="1" ht="21" customHeight="1" x14ac:dyDescent="0.2">
      <c r="A29" s="164"/>
      <c r="B29" s="165"/>
      <c r="C29" s="43"/>
      <c r="D29" s="167"/>
      <c r="E29" s="167"/>
      <c r="F29" s="167"/>
      <c r="G29" s="84"/>
      <c r="H29" s="178"/>
      <c r="I29" s="178"/>
      <c r="J29" s="178"/>
      <c r="K29" s="178"/>
      <c r="L29" s="178"/>
      <c r="M29" s="178"/>
      <c r="N29" s="178"/>
      <c r="O29" s="173"/>
      <c r="P29" s="174"/>
      <c r="Q29" s="174"/>
      <c r="R29" s="174"/>
      <c r="S29" s="175"/>
      <c r="T29" s="166"/>
      <c r="U29" s="167"/>
      <c r="V29" s="167"/>
      <c r="W29" s="167"/>
      <c r="X29" s="167"/>
      <c r="Y29" s="57"/>
      <c r="Z29" s="40"/>
      <c r="AA29" s="39"/>
      <c r="AB29" s="39"/>
      <c r="AC29" s="39"/>
    </row>
    <row r="30" spans="1:29" s="49" customFormat="1" ht="21" customHeight="1" x14ac:dyDescent="0.2">
      <c r="A30" s="164"/>
      <c r="B30" s="165"/>
      <c r="C30" s="43"/>
      <c r="D30" s="167"/>
      <c r="E30" s="167"/>
      <c r="F30" s="167"/>
      <c r="G30" s="84"/>
      <c r="H30" s="178"/>
      <c r="I30" s="178"/>
      <c r="J30" s="178"/>
      <c r="K30" s="178"/>
      <c r="L30" s="178"/>
      <c r="M30" s="178"/>
      <c r="N30" s="178"/>
      <c r="O30" s="167"/>
      <c r="P30" s="167"/>
      <c r="Q30" s="167"/>
      <c r="R30" s="167"/>
      <c r="S30" s="167"/>
      <c r="T30" s="167"/>
      <c r="U30" s="167"/>
      <c r="V30" s="167"/>
      <c r="W30" s="167"/>
      <c r="X30" s="167"/>
      <c r="Y30" s="57"/>
      <c r="Z30" s="40"/>
      <c r="AA30" s="39"/>
      <c r="AB30" s="42"/>
      <c r="AC30" s="42"/>
    </row>
    <row r="31" spans="1:29" s="50" customFormat="1" ht="21.75" customHeight="1" x14ac:dyDescent="0.2">
      <c r="A31" s="164"/>
      <c r="B31" s="165"/>
      <c r="C31" s="43"/>
      <c r="D31" s="167"/>
      <c r="E31" s="167"/>
      <c r="F31" s="167"/>
      <c r="G31" s="84"/>
      <c r="H31" s="178"/>
      <c r="I31" s="178"/>
      <c r="J31" s="178"/>
      <c r="K31" s="178"/>
      <c r="L31" s="178"/>
      <c r="M31" s="178"/>
      <c r="N31" s="178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57"/>
      <c r="Z31" s="40"/>
      <c r="AA31" s="39"/>
      <c r="AB31" s="38"/>
      <c r="AC31" s="38"/>
    </row>
    <row r="32" spans="1:29" s="50" customFormat="1" ht="21.75" customHeight="1" x14ac:dyDescent="0.2">
      <c r="A32" s="164"/>
      <c r="B32" s="165"/>
      <c r="C32" s="43"/>
      <c r="D32" s="167"/>
      <c r="E32" s="167"/>
      <c r="F32" s="167"/>
      <c r="G32" s="84"/>
      <c r="H32" s="178"/>
      <c r="I32" s="178"/>
      <c r="J32" s="178"/>
      <c r="K32" s="178"/>
      <c r="L32" s="178"/>
      <c r="M32" s="178"/>
      <c r="N32" s="178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57"/>
      <c r="Z32" s="38"/>
      <c r="AA32" s="38"/>
      <c r="AB32" s="38"/>
      <c r="AC32" s="38"/>
    </row>
    <row r="33" spans="1:29" s="50" customFormat="1" ht="21.75" customHeight="1" x14ac:dyDescent="0.2">
      <c r="A33" s="164"/>
      <c r="B33" s="165"/>
      <c r="C33" s="43"/>
      <c r="D33" s="167"/>
      <c r="E33" s="167"/>
      <c r="F33" s="167"/>
      <c r="G33" s="84"/>
      <c r="H33" s="178"/>
      <c r="I33" s="178"/>
      <c r="J33" s="178"/>
      <c r="K33" s="178"/>
      <c r="L33" s="178"/>
      <c r="M33" s="178"/>
      <c r="N33" s="178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57"/>
      <c r="Z33" s="38"/>
      <c r="AA33" s="38"/>
      <c r="AB33" s="38"/>
      <c r="AC33" s="38"/>
    </row>
    <row r="34" spans="1:29" s="50" customFormat="1" ht="21.75" customHeight="1" x14ac:dyDescent="0.2">
      <c r="A34" s="164"/>
      <c r="B34" s="165"/>
      <c r="C34" s="43"/>
      <c r="D34" s="167"/>
      <c r="E34" s="167"/>
      <c r="F34" s="167"/>
      <c r="G34" s="84"/>
      <c r="H34" s="178"/>
      <c r="I34" s="178"/>
      <c r="J34" s="178"/>
      <c r="K34" s="178"/>
      <c r="L34" s="178"/>
      <c r="M34" s="178"/>
      <c r="N34" s="178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57"/>
      <c r="Z34" s="38"/>
      <c r="AA34" s="38"/>
      <c r="AB34" s="38"/>
      <c r="AC34" s="38"/>
    </row>
    <row r="35" spans="1:29" s="50" customFormat="1" ht="21.75" customHeight="1" x14ac:dyDescent="0.2">
      <c r="A35" s="164"/>
      <c r="B35" s="165"/>
      <c r="C35" s="43"/>
      <c r="D35" s="167"/>
      <c r="E35" s="167"/>
      <c r="F35" s="167"/>
      <c r="G35" s="84"/>
      <c r="H35" s="178"/>
      <c r="I35" s="178"/>
      <c r="J35" s="178"/>
      <c r="K35" s="178"/>
      <c r="L35" s="178"/>
      <c r="M35" s="178"/>
      <c r="N35" s="178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57"/>
      <c r="Z35" s="38"/>
      <c r="AA35" s="38"/>
      <c r="AB35" s="38"/>
      <c r="AC35" s="38"/>
    </row>
    <row r="36" spans="1:29" s="50" customFormat="1" ht="20.25" customHeight="1" x14ac:dyDescent="0.2">
      <c r="A36" s="27"/>
      <c r="B36" s="27"/>
      <c r="C36" s="27"/>
      <c r="D36" s="27"/>
      <c r="E36" s="27"/>
      <c r="F36" s="27"/>
      <c r="G36" s="27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27"/>
      <c r="Z36" s="27"/>
      <c r="AA36" s="27"/>
      <c r="AB36" s="27"/>
      <c r="AC36" s="27"/>
    </row>
    <row r="37" spans="1:29" s="50" customFormat="1" ht="20.25" customHeight="1" x14ac:dyDescent="0.2">
      <c r="A37" s="27"/>
      <c r="B37" s="27"/>
      <c r="C37" s="27"/>
      <c r="D37" s="27"/>
      <c r="E37" s="27"/>
      <c r="F37" s="27"/>
      <c r="G37" s="27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27"/>
      <c r="Z37" s="27"/>
      <c r="AA37" s="27"/>
      <c r="AB37" s="27"/>
      <c r="AC37" s="27"/>
    </row>
    <row r="38" spans="1:29" s="50" customFormat="1" ht="20.25" customHeight="1" x14ac:dyDescent="0.2">
      <c r="A38" s="27"/>
      <c r="B38" s="27"/>
      <c r="C38" s="27"/>
      <c r="D38" s="27"/>
      <c r="E38" s="27"/>
      <c r="F38" s="27"/>
      <c r="G38" s="27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27"/>
      <c r="Z38" s="27"/>
      <c r="AA38" s="27"/>
      <c r="AB38" s="27"/>
      <c r="AC38" s="27"/>
    </row>
    <row r="39" spans="1:29" s="50" customFormat="1" ht="20.25" customHeight="1" x14ac:dyDescent="0.2">
      <c r="A39" s="27"/>
      <c r="B39" s="27"/>
      <c r="C39" s="27"/>
      <c r="D39" s="27"/>
      <c r="E39" s="27"/>
      <c r="F39" s="27"/>
      <c r="G39" s="27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27"/>
      <c r="Z39" s="27"/>
      <c r="AA39" s="27"/>
      <c r="AB39" s="27"/>
      <c r="AC39" s="27"/>
    </row>
    <row r="40" spans="1:29" s="49" customFormat="1" ht="20.25" customHeight="1" x14ac:dyDescent="0.2">
      <c r="A40" s="27"/>
      <c r="B40" s="27"/>
      <c r="C40" s="27"/>
      <c r="D40" s="27"/>
      <c r="E40" s="27"/>
      <c r="F40" s="27"/>
      <c r="G40" s="27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27"/>
      <c r="Z40" s="27"/>
      <c r="AA40" s="27"/>
      <c r="AB40" s="27"/>
      <c r="AC40" s="27"/>
    </row>
    <row r="41" spans="1:29" s="49" customFormat="1" ht="20.25" customHeight="1" x14ac:dyDescent="0.2">
      <c r="A41" s="27"/>
      <c r="B41" s="27"/>
      <c r="C41" s="27"/>
      <c r="D41" s="27"/>
      <c r="E41" s="27"/>
      <c r="F41" s="27"/>
      <c r="G41" s="27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27"/>
      <c r="Z41" s="27"/>
      <c r="AA41" s="27"/>
      <c r="AB41" s="27"/>
      <c r="AC41" s="27"/>
    </row>
    <row r="42" spans="1:29" s="49" customFormat="1" ht="33" customHeight="1" x14ac:dyDescent="0.2">
      <c r="A42" s="27"/>
      <c r="B42" s="27"/>
      <c r="C42" s="27"/>
      <c r="D42" s="27"/>
      <c r="E42" s="27"/>
      <c r="F42" s="27"/>
      <c r="G42" s="27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27"/>
      <c r="Z42" s="27"/>
      <c r="AA42" s="27"/>
      <c r="AB42" s="27"/>
      <c r="AC42" s="27"/>
    </row>
    <row r="43" spans="1:29" s="49" customFormat="1" ht="33" customHeight="1" x14ac:dyDescent="0.2">
      <c r="A43" s="27"/>
      <c r="B43" s="27"/>
      <c r="C43" s="27"/>
      <c r="D43" s="27"/>
      <c r="E43" s="27"/>
      <c r="F43" s="27"/>
      <c r="G43" s="27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27"/>
      <c r="Z43" s="27"/>
      <c r="AA43" s="27"/>
      <c r="AB43" s="27"/>
      <c r="AC43" s="27"/>
    </row>
    <row r="44" spans="1:29" s="49" customFormat="1" ht="33" customHeight="1" x14ac:dyDescent="0.2">
      <c r="A44" s="27"/>
      <c r="B44" s="27"/>
      <c r="C44" s="27"/>
      <c r="D44" s="27"/>
      <c r="E44" s="27"/>
      <c r="F44" s="27"/>
      <c r="G44" s="27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27"/>
      <c r="Z44" s="27"/>
      <c r="AA44" s="27"/>
      <c r="AB44" s="27"/>
      <c r="AC44" s="27"/>
    </row>
    <row r="45" spans="1:29" s="49" customFormat="1" ht="33" customHeight="1" x14ac:dyDescent="0.2">
      <c r="A45" s="27"/>
      <c r="B45" s="27"/>
      <c r="C45" s="27"/>
      <c r="D45" s="27"/>
      <c r="E45" s="27"/>
      <c r="F45" s="27"/>
      <c r="G45" s="27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27"/>
      <c r="Z45" s="27"/>
      <c r="AA45" s="27"/>
      <c r="AB45" s="27"/>
      <c r="AC45" s="27"/>
    </row>
    <row r="46" spans="1:29" s="49" customFormat="1" ht="33" customHeight="1" x14ac:dyDescent="0.2">
      <c r="A46" s="27"/>
      <c r="B46" s="27"/>
      <c r="C46" s="27"/>
      <c r="D46" s="27"/>
      <c r="E46" s="27"/>
      <c r="F46" s="27"/>
      <c r="G46" s="27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27"/>
      <c r="Z46" s="27"/>
      <c r="AA46" s="27"/>
      <c r="AB46" s="27"/>
      <c r="AC46" s="27"/>
    </row>
    <row r="47" spans="1:29" s="49" customFormat="1" ht="33" customHeight="1" x14ac:dyDescent="0.2">
      <c r="A47" s="27"/>
      <c r="B47" s="27"/>
      <c r="C47" s="27"/>
      <c r="D47" s="27"/>
      <c r="E47" s="27"/>
      <c r="F47" s="27"/>
      <c r="G47" s="27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27"/>
      <c r="Z47" s="27"/>
      <c r="AA47" s="27"/>
      <c r="AB47" s="27"/>
      <c r="AC47" s="27"/>
    </row>
    <row r="48" spans="1:29" s="49" customFormat="1" ht="33" customHeight="1" x14ac:dyDescent="0.2">
      <c r="A48" s="27"/>
      <c r="B48" s="27"/>
      <c r="C48" s="27"/>
      <c r="D48" s="27"/>
      <c r="E48" s="27"/>
      <c r="F48" s="27"/>
      <c r="G48" s="27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27"/>
      <c r="Z48" s="27"/>
      <c r="AA48" s="27"/>
      <c r="AB48" s="27"/>
      <c r="AC48" s="27"/>
    </row>
    <row r="49" spans="1:29" s="49" customFormat="1" ht="33" customHeight="1" x14ac:dyDescent="0.2">
      <c r="A49" s="27"/>
      <c r="B49" s="27"/>
      <c r="C49" s="27"/>
      <c r="D49" s="27"/>
      <c r="E49" s="27"/>
      <c r="F49" s="27"/>
      <c r="G49" s="27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27"/>
      <c r="Z49" s="27"/>
      <c r="AA49" s="27"/>
      <c r="AB49" s="27"/>
      <c r="AC49" s="27"/>
    </row>
    <row r="50" spans="1:29" ht="12.75" customHeight="1" x14ac:dyDescent="0.2"/>
    <row r="51" spans="1:29" ht="12.75" customHeight="1" x14ac:dyDescent="0.2"/>
    <row r="52" spans="1:29" ht="12.75" customHeight="1" x14ac:dyDescent="0.2"/>
    <row r="53" spans="1:29" ht="13.5" customHeight="1" x14ac:dyDescent="0.2"/>
    <row r="54" spans="1:29" ht="12.75" customHeight="1" x14ac:dyDescent="0.2"/>
    <row r="55" spans="1:29" ht="12.75" customHeight="1" x14ac:dyDescent="0.2"/>
    <row r="56" spans="1:29" ht="12.75" customHeight="1" x14ac:dyDescent="0.2"/>
    <row r="57" spans="1:29" ht="12.75" customHeight="1" x14ac:dyDescent="0.2"/>
    <row r="58" spans="1:29" ht="12.75" customHeight="1" x14ac:dyDescent="0.2"/>
    <row r="59" spans="1:29" ht="12.75" customHeight="1" x14ac:dyDescent="0.2"/>
    <row r="60" spans="1:29" ht="12.75" customHeight="1" x14ac:dyDescent="0.2"/>
    <row r="61" spans="1:29" ht="13.5" customHeight="1" x14ac:dyDescent="0.2"/>
  </sheetData>
  <sheetProtection formatCells="0" formatColumns="0" formatRows="0" insertHyperlinks="0" selectLockedCells="1"/>
  <dataConsolidate/>
  <mergeCells count="115">
    <mergeCell ref="Z1:AC1"/>
    <mergeCell ref="Z2:AC2"/>
    <mergeCell ref="D35:F35"/>
    <mergeCell ref="E10:E11"/>
    <mergeCell ref="A35:B35"/>
    <mergeCell ref="H27:N27"/>
    <mergeCell ref="H31:N31"/>
    <mergeCell ref="O31:S31"/>
    <mergeCell ref="H25:N25"/>
    <mergeCell ref="O24:S24"/>
    <mergeCell ref="O25:S25"/>
    <mergeCell ref="O23:S23"/>
    <mergeCell ref="D26:F26"/>
    <mergeCell ref="D27:F27"/>
    <mergeCell ref="H23:N23"/>
    <mergeCell ref="D23:F23"/>
    <mergeCell ref="H28:N28"/>
    <mergeCell ref="D10:D11"/>
    <mergeCell ref="H30:N30"/>
    <mergeCell ref="O30:S30"/>
    <mergeCell ref="O33:S33"/>
    <mergeCell ref="H29:N29"/>
    <mergeCell ref="D34:F34"/>
    <mergeCell ref="H24:N24"/>
    <mergeCell ref="O26:S26"/>
    <mergeCell ref="H26:N26"/>
    <mergeCell ref="T35:X35"/>
    <mergeCell ref="H34:N34"/>
    <mergeCell ref="H35:N35"/>
    <mergeCell ref="O35:S35"/>
    <mergeCell ref="O34:S34"/>
    <mergeCell ref="T34:X34"/>
    <mergeCell ref="T29:X29"/>
    <mergeCell ref="T30:X30"/>
    <mergeCell ref="T31:X31"/>
    <mergeCell ref="T33:X33"/>
    <mergeCell ref="T32:X32"/>
    <mergeCell ref="H33:N33"/>
    <mergeCell ref="H32:N32"/>
    <mergeCell ref="O32:S32"/>
    <mergeCell ref="O29:S29"/>
    <mergeCell ref="A32:B32"/>
    <mergeCell ref="A33:B33"/>
    <mergeCell ref="A34:B34"/>
    <mergeCell ref="A29:B29"/>
    <mergeCell ref="T28:X28"/>
    <mergeCell ref="A22:Y22"/>
    <mergeCell ref="T26:X26"/>
    <mergeCell ref="T23:X23"/>
    <mergeCell ref="A27:B27"/>
    <mergeCell ref="A28:B28"/>
    <mergeCell ref="D30:F30"/>
    <mergeCell ref="O27:S27"/>
    <mergeCell ref="D31:F31"/>
    <mergeCell ref="D32:F32"/>
    <mergeCell ref="D29:F29"/>
    <mergeCell ref="D33:F33"/>
    <mergeCell ref="D28:F28"/>
    <mergeCell ref="O28:S28"/>
    <mergeCell ref="T25:X25"/>
    <mergeCell ref="T24:X24"/>
    <mergeCell ref="T27:X27"/>
    <mergeCell ref="A23:B23"/>
    <mergeCell ref="A24:B24"/>
    <mergeCell ref="A25:B25"/>
    <mergeCell ref="X9:X11"/>
    <mergeCell ref="H4:J8"/>
    <mergeCell ref="K4:L8"/>
    <mergeCell ref="M4:N8"/>
    <mergeCell ref="O4:P8"/>
    <mergeCell ref="Q4:T8"/>
    <mergeCell ref="H9:H11"/>
    <mergeCell ref="I9:I11"/>
    <mergeCell ref="A31:B31"/>
    <mergeCell ref="A26:B26"/>
    <mergeCell ref="D25:F25"/>
    <mergeCell ref="D24:F24"/>
    <mergeCell ref="A30:B30"/>
    <mergeCell ref="A9:G9"/>
    <mergeCell ref="J9:J11"/>
    <mergeCell ref="K9:K11"/>
    <mergeCell ref="L9:L11"/>
    <mergeCell ref="C10:C11"/>
    <mergeCell ref="F10:F11"/>
    <mergeCell ref="Q9:Q11"/>
    <mergeCell ref="R9:R11"/>
    <mergeCell ref="S9:S11"/>
    <mergeCell ref="T9:T11"/>
    <mergeCell ref="U9:U11"/>
    <mergeCell ref="V9:V11"/>
    <mergeCell ref="W9:W11"/>
    <mergeCell ref="D1:G1"/>
    <mergeCell ref="G10:G11"/>
    <mergeCell ref="H2:X3"/>
    <mergeCell ref="R1:X1"/>
    <mergeCell ref="H1:L1"/>
    <mergeCell ref="M1:Q1"/>
    <mergeCell ref="A1:C1"/>
    <mergeCell ref="W4:W8"/>
    <mergeCell ref="X4:X8"/>
    <mergeCell ref="A3:G3"/>
    <mergeCell ref="A4:G4"/>
    <mergeCell ref="A5:G5"/>
    <mergeCell ref="A6:G6"/>
    <mergeCell ref="A7:G7"/>
    <mergeCell ref="A8:G8"/>
    <mergeCell ref="A2:G2"/>
    <mergeCell ref="B10:B11"/>
    <mergeCell ref="M9:M11"/>
    <mergeCell ref="N9:N11"/>
    <mergeCell ref="O9:O11"/>
    <mergeCell ref="P9:P11"/>
    <mergeCell ref="U4:U8"/>
    <mergeCell ref="V4:V8"/>
    <mergeCell ref="A10:A11"/>
  </mergeCells>
  <conditionalFormatting sqref="Z11:AC11">
    <cfRule type="cellIs" dxfId="58" priority="70" stopIfTrue="1" operator="lessThan">
      <formula>0</formula>
    </cfRule>
    <cfRule type="cellIs" dxfId="57" priority="71" stopIfTrue="1" operator="greaterThan">
      <formula>0</formula>
    </cfRule>
  </conditionalFormatting>
  <conditionalFormatting sqref="Z20:AC20 Z12:AC12">
    <cfRule type="containsText" dxfId="56" priority="65" stopIfTrue="1" operator="containsText" text="PAMP">
      <formula>NOT(ISERROR(SEARCH("PAMP",Z12)))</formula>
    </cfRule>
    <cfRule type="containsText" dxfId="55" priority="66" stopIfTrue="1" operator="containsText" text="Entrée">
      <formula>NOT(ISERROR(SEARCH("Entrée",Z12)))</formula>
    </cfRule>
    <cfRule type="containsText" dxfId="54" priority="67" stopIfTrue="1" operator="containsText" text="CERT">
      <formula>NOT(ISERROR(SEARCH("CERT",Z12)))</formula>
    </cfRule>
  </conditionalFormatting>
  <conditionalFormatting sqref="Z13:AC13">
    <cfRule type="containsText" dxfId="53" priority="62" stopIfTrue="1" operator="containsText" text="PAMP">
      <formula>NOT(ISERROR(SEARCH("PAMP",Z13)))</formula>
    </cfRule>
    <cfRule type="containsText" dxfId="52" priority="63" stopIfTrue="1" operator="containsText" text="Entrée">
      <formula>NOT(ISERROR(SEARCH("Entrée",Z13)))</formula>
    </cfRule>
    <cfRule type="containsText" dxfId="51" priority="64" stopIfTrue="1" operator="containsText" text="CERT">
      <formula>NOT(ISERROR(SEARCH("CERT",Z13)))</formula>
    </cfRule>
  </conditionalFormatting>
  <conditionalFormatting sqref="Z14:AC14">
    <cfRule type="containsText" dxfId="50" priority="59" stopIfTrue="1" operator="containsText" text="PAMP">
      <formula>NOT(ISERROR(SEARCH("PAMP",Z14)))</formula>
    </cfRule>
    <cfRule type="containsText" dxfId="49" priority="60" stopIfTrue="1" operator="containsText" text="Entrée">
      <formula>NOT(ISERROR(SEARCH("Entrée",Z14)))</formula>
    </cfRule>
    <cfRule type="containsText" dxfId="48" priority="61" stopIfTrue="1" operator="containsText" text="CERT">
      <formula>NOT(ISERROR(SEARCH("CERT",Z14)))</formula>
    </cfRule>
  </conditionalFormatting>
  <conditionalFormatting sqref="Z20:AC20 Z12:AC14">
    <cfRule type="cellIs" dxfId="47" priority="58" stopIfTrue="1" operator="equal">
      <formula>"Sortie"</formula>
    </cfRule>
  </conditionalFormatting>
  <conditionalFormatting sqref="Z21:AC21">
    <cfRule type="containsText" dxfId="46" priority="55" stopIfTrue="1" operator="containsText" text="PAMP">
      <formula>NOT(ISERROR(SEARCH("PAMP",Z21)))</formula>
    </cfRule>
    <cfRule type="containsText" dxfId="45" priority="56" stopIfTrue="1" operator="containsText" text="Entrée">
      <formula>NOT(ISERROR(SEARCH("Entrée",Z21)))</formula>
    </cfRule>
    <cfRule type="containsText" dxfId="44" priority="57" stopIfTrue="1" operator="containsText" text="CERT">
      <formula>NOT(ISERROR(SEARCH("CERT",Z21)))</formula>
    </cfRule>
  </conditionalFormatting>
  <conditionalFormatting sqref="Z21:AC21">
    <cfRule type="cellIs" dxfId="43" priority="54" stopIfTrue="1" operator="equal">
      <formula>"Sortie"</formula>
    </cfRule>
  </conditionalFormatting>
  <conditionalFormatting sqref="Z15:AC15">
    <cfRule type="containsText" dxfId="42" priority="51" stopIfTrue="1" operator="containsText" text="PAMP">
      <formula>NOT(ISERROR(SEARCH("PAMP",Z15)))</formula>
    </cfRule>
    <cfRule type="containsText" dxfId="41" priority="52" stopIfTrue="1" operator="containsText" text="Entrée">
      <formula>NOT(ISERROR(SEARCH("Entrée",Z15)))</formula>
    </cfRule>
    <cfRule type="containsText" dxfId="40" priority="53" stopIfTrue="1" operator="containsText" text="CERT">
      <formula>NOT(ISERROR(SEARCH("CERT",Z15)))</formula>
    </cfRule>
  </conditionalFormatting>
  <conditionalFormatting sqref="Z15:AC15">
    <cfRule type="cellIs" dxfId="39" priority="50" stopIfTrue="1" operator="equal">
      <formula>"Sortie"</formula>
    </cfRule>
  </conditionalFormatting>
  <conditionalFormatting sqref="Z4:Z8">
    <cfRule type="timePeriod" dxfId="38" priority="45" stopIfTrue="1" timePeriod="thisMonth">
      <formula>AND(MONTH(Z4)=MONTH(TODAY()),YEAR(Z4)=YEAR(TODAY()))</formula>
    </cfRule>
  </conditionalFormatting>
  <conditionalFormatting sqref="Z4:Z8">
    <cfRule type="timePeriod" dxfId="37" priority="46" stopIfTrue="1" timePeriod="today">
      <formula>FLOOR(Z4,1)=TODAY()</formula>
    </cfRule>
  </conditionalFormatting>
  <conditionalFormatting sqref="AA4:AC8">
    <cfRule type="timePeriod" dxfId="36" priority="42" stopIfTrue="1" timePeriod="thisMonth">
      <formula>AND(MONTH(AA4)=MONTH(TODAY()),YEAR(AA4)=YEAR(TODAY()))</formula>
    </cfRule>
  </conditionalFormatting>
  <conditionalFormatting sqref="AA4:AC8">
    <cfRule type="timePeriod" dxfId="35" priority="43" stopIfTrue="1" timePeriod="today">
      <formula>FLOOR(AA4,1)=TODAY()</formula>
    </cfRule>
  </conditionalFormatting>
  <conditionalFormatting sqref="A20:B21 A12:B15">
    <cfRule type="cellIs" dxfId="34" priority="36" operator="greaterThan">
      <formula>0</formula>
    </cfRule>
  </conditionalFormatting>
  <conditionalFormatting sqref="F12:G12 G14:G15 G20:G21 F13:F21">
    <cfRule type="cellIs" dxfId="33" priority="37" operator="greaterThan">
      <formula>0</formula>
    </cfRule>
  </conditionalFormatting>
  <conditionalFormatting sqref="A24:A35">
    <cfRule type="cellIs" dxfId="32" priority="35" operator="greaterThan">
      <formula>0</formula>
    </cfRule>
  </conditionalFormatting>
  <conditionalFormatting sqref="Y2:Y11">
    <cfRule type="cellIs" dxfId="31" priority="33" stopIfTrue="1" operator="lessThan">
      <formula>5</formula>
    </cfRule>
  </conditionalFormatting>
  <conditionalFormatting sqref="Y1">
    <cfRule type="cellIs" dxfId="30" priority="31" stopIfTrue="1" operator="lessThan">
      <formula>5</formula>
    </cfRule>
  </conditionalFormatting>
  <conditionalFormatting sqref="G13">
    <cfRule type="cellIs" dxfId="29" priority="29" operator="greaterThan">
      <formula>0</formula>
    </cfRule>
  </conditionalFormatting>
  <conditionalFormatting sqref="E12:E21">
    <cfRule type="cellIs" dxfId="28" priority="27" operator="greaterThan">
      <formula>0</formula>
    </cfRule>
  </conditionalFormatting>
  <conditionalFormatting sqref="Z19:AC19">
    <cfRule type="containsText" dxfId="27" priority="23" stopIfTrue="1" operator="containsText" text="PAMP">
      <formula>NOT(ISERROR(SEARCH("PAMP",Z19)))</formula>
    </cfRule>
    <cfRule type="containsText" dxfId="26" priority="24" stopIfTrue="1" operator="containsText" text="Entrée">
      <formula>NOT(ISERROR(SEARCH("Entrée",Z19)))</formula>
    </cfRule>
    <cfRule type="containsText" dxfId="25" priority="25" stopIfTrue="1" operator="containsText" text="CERT">
      <formula>NOT(ISERROR(SEARCH("CERT",Z19)))</formula>
    </cfRule>
  </conditionalFormatting>
  <conditionalFormatting sqref="Z19:AC19">
    <cfRule type="cellIs" dxfId="24" priority="22" stopIfTrue="1" operator="equal">
      <formula>"Sortie"</formula>
    </cfRule>
  </conditionalFormatting>
  <conditionalFormatting sqref="A19:B19">
    <cfRule type="cellIs" dxfId="23" priority="20" operator="greaterThan">
      <formula>0</formula>
    </cfRule>
  </conditionalFormatting>
  <conditionalFormatting sqref="G19">
    <cfRule type="cellIs" dxfId="22" priority="21" operator="greaterThan">
      <formula>0</formula>
    </cfRule>
  </conditionalFormatting>
  <conditionalFormatting sqref="Z17:AC17">
    <cfRule type="containsText" dxfId="21" priority="17" stopIfTrue="1" operator="containsText" text="PAMP">
      <formula>NOT(ISERROR(SEARCH("PAMP",Z17)))</formula>
    </cfRule>
    <cfRule type="containsText" dxfId="20" priority="18" stopIfTrue="1" operator="containsText" text="Entrée">
      <formula>NOT(ISERROR(SEARCH("Entrée",Z17)))</formula>
    </cfRule>
    <cfRule type="containsText" dxfId="19" priority="19" stopIfTrue="1" operator="containsText" text="CERT">
      <formula>NOT(ISERROR(SEARCH("CERT",Z17)))</formula>
    </cfRule>
  </conditionalFormatting>
  <conditionalFormatting sqref="Z17:AC17">
    <cfRule type="cellIs" dxfId="18" priority="16" stopIfTrue="1" operator="equal">
      <formula>"Sortie"</formula>
    </cfRule>
  </conditionalFormatting>
  <conditionalFormatting sqref="A17:B17">
    <cfRule type="cellIs" dxfId="17" priority="14" operator="greaterThan">
      <formula>0</formula>
    </cfRule>
  </conditionalFormatting>
  <conditionalFormatting sqref="G17">
    <cfRule type="cellIs" dxfId="16" priority="15" operator="greaterThan">
      <formula>0</formula>
    </cfRule>
  </conditionalFormatting>
  <conditionalFormatting sqref="Z18:AC18">
    <cfRule type="containsText" dxfId="15" priority="11" stopIfTrue="1" operator="containsText" text="PAMP">
      <formula>NOT(ISERROR(SEARCH("PAMP",Z18)))</formula>
    </cfRule>
    <cfRule type="containsText" dxfId="14" priority="12" stopIfTrue="1" operator="containsText" text="Entrée">
      <formula>NOT(ISERROR(SEARCH("Entrée",Z18)))</formula>
    </cfRule>
    <cfRule type="containsText" dxfId="13" priority="13" stopIfTrue="1" operator="containsText" text="CERT">
      <formula>NOT(ISERROR(SEARCH("CERT",Z18)))</formula>
    </cfRule>
  </conditionalFormatting>
  <conditionalFormatting sqref="Z18:AC18">
    <cfRule type="cellIs" dxfId="12" priority="10" stopIfTrue="1" operator="equal">
      <formula>"Sortie"</formula>
    </cfRule>
  </conditionalFormatting>
  <conditionalFormatting sqref="A18:B18">
    <cfRule type="cellIs" dxfId="11" priority="8" operator="greaterThan">
      <formula>0</formula>
    </cfRule>
  </conditionalFormatting>
  <conditionalFormatting sqref="G18">
    <cfRule type="cellIs" dxfId="10" priority="9" operator="greaterThan">
      <formula>0</formula>
    </cfRule>
  </conditionalFormatting>
  <conditionalFormatting sqref="Z16:AC16">
    <cfRule type="containsText" dxfId="9" priority="5" stopIfTrue="1" operator="containsText" text="PAMP">
      <formula>NOT(ISERROR(SEARCH("PAMP",Z16)))</formula>
    </cfRule>
    <cfRule type="containsText" dxfId="8" priority="6" stopIfTrue="1" operator="containsText" text="Entrée">
      <formula>NOT(ISERROR(SEARCH("Entrée",Z16)))</formula>
    </cfRule>
    <cfRule type="containsText" dxfId="7" priority="7" stopIfTrue="1" operator="containsText" text="CERT">
      <formula>NOT(ISERROR(SEARCH("CERT",Z16)))</formula>
    </cfRule>
  </conditionalFormatting>
  <conditionalFormatting sqref="Z16:AC16">
    <cfRule type="cellIs" dxfId="6" priority="4" stopIfTrue="1" operator="equal">
      <formula>"Sortie"</formula>
    </cfRule>
  </conditionalFormatting>
  <conditionalFormatting sqref="A16:B16">
    <cfRule type="cellIs" dxfId="5" priority="2" operator="greaterThan">
      <formula>0</formula>
    </cfRule>
  </conditionalFormatting>
  <conditionalFormatting sqref="G16">
    <cfRule type="cellIs" dxfId="4" priority="3" operator="greaterThan">
      <formula>0</formula>
    </cfRule>
  </conditionalFormatting>
  <conditionalFormatting sqref="Z3:AC3">
    <cfRule type="cellIs" dxfId="3" priority="1" stopIfTrue="1" operator="lessThan">
      <formula>5</formula>
    </cfRule>
  </conditionalFormatting>
  <dataValidations count="1">
    <dataValidation allowBlank="1" showInputMessage="1" showErrorMessage="1" prompt="Choisir le statut" sqref="H24:N35"/>
  </dataValidations>
  <printOptions horizontalCentered="1" verticalCentered="1"/>
  <pageMargins left="0.48" right="0.43" top="0.59" bottom="0.6" header="0.42" footer="0.39"/>
  <pageSetup paperSize="8" scale="32" fitToWidth="0" orientation="landscape" r:id="rId1"/>
  <headerFooter alignWithMargins="0">
    <oddHeader>&amp;C&amp;"Arial,Gras"&amp;36PLANNING ANNUEL DE FORMATION</oddHeader>
    <oddFooter>&amp;L&amp;F&amp;RMise à jour le &amp;D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prompt="Choisir le produit">
          <x14:formula1>
            <xm:f>Listes!$B$2:$B$60</xm:f>
          </x14:formula1>
          <xm:sqref>D12</xm:sqref>
        </x14:dataValidation>
        <x14:dataValidation type="list" showInputMessage="1" showErrorMessage="1" prompt="Indiquer le GRN">
          <x14:formula1>
            <xm:f>Listes!$G$2:$G$60</xm:f>
          </x14:formula1>
          <xm:sqref>M1:Q1</xm:sqref>
        </x14:dataValidation>
        <x14:dataValidation type="list" showInputMessage="1" showErrorMessage="1" prompt="Choisir le produit">
          <x14:formula1>
            <xm:f>Listes!$B$2:$B$60</xm:f>
          </x14:formula1>
          <xm:sqref>D13:D21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O42"/>
  <sheetViews>
    <sheetView showZeros="0" tabSelected="1" zoomScale="70" zoomScaleNormal="55" zoomScaleSheetLayoutView="55" workbookViewId="0">
      <pane xSplit="1" ySplit="9" topLeftCell="B10" activePane="bottomRight" state="frozen"/>
      <selection activeCell="Z16" sqref="Z16:GA16"/>
      <selection pane="topRight" activeCell="Z16" sqref="Z16:GA16"/>
      <selection pane="bottomLeft" activeCell="Z16" sqref="Z16:GA16"/>
      <selection pane="bottomRight" activeCell="I13" sqref="I13"/>
    </sheetView>
  </sheetViews>
  <sheetFormatPr baseColWidth="10" defaultColWidth="4.7109375" defaultRowHeight="12.75" x14ac:dyDescent="0.2"/>
  <cols>
    <col min="1" max="1" width="12" style="7" customWidth="1"/>
    <col min="2" max="2" width="4.5703125" style="7" customWidth="1"/>
    <col min="3" max="5" width="4.7109375" style="7" customWidth="1"/>
    <col min="6" max="16384" width="4.7109375" style="8"/>
  </cols>
  <sheetData>
    <row r="1" spans="1:14" ht="30" customHeight="1" thickBot="1" x14ac:dyDescent="0.25">
      <c r="B1" s="189">
        <v>42366</v>
      </c>
      <c r="C1" s="190"/>
      <c r="D1" s="190"/>
      <c r="E1" s="190"/>
    </row>
    <row r="2" spans="1:14" s="2" customFormat="1" ht="32.25" customHeight="1" thickBot="1" x14ac:dyDescent="0.45">
      <c r="A2" s="13"/>
      <c r="B2" s="191">
        <v>42005</v>
      </c>
      <c r="C2" s="192"/>
      <c r="D2" s="192"/>
      <c r="E2" s="193"/>
    </row>
    <row r="3" spans="1:14" s="3" customFormat="1" ht="21.95" customHeight="1" thickBot="1" x14ac:dyDescent="0.3">
      <c r="A3" s="14"/>
      <c r="B3" s="29" t="e">
        <f t="shared" ref="B3:E3" si="0">NETWORKDAYS(B4,B8,ZoneFerm)</f>
        <v>#REF!</v>
      </c>
      <c r="C3" s="29" t="e">
        <f t="shared" si="0"/>
        <v>#REF!</v>
      </c>
      <c r="D3" s="29" t="e">
        <f t="shared" si="0"/>
        <v>#REF!</v>
      </c>
      <c r="E3" s="29" t="e">
        <f t="shared" si="0"/>
        <v>#REF!</v>
      </c>
    </row>
    <row r="4" spans="1:14" s="4" customFormat="1" ht="21.95" customHeight="1" x14ac:dyDescent="0.2">
      <c r="A4" s="15"/>
      <c r="B4" s="28">
        <v>42009</v>
      </c>
      <c r="C4" s="28">
        <v>42016</v>
      </c>
      <c r="D4" s="28">
        <v>42023</v>
      </c>
      <c r="E4" s="28">
        <v>42030</v>
      </c>
    </row>
    <row r="5" spans="1:14" s="4" customFormat="1" ht="21.95" customHeight="1" x14ac:dyDescent="0.2">
      <c r="A5" s="16"/>
      <c r="B5" s="28">
        <v>42010</v>
      </c>
      <c r="C5" s="28">
        <v>42017</v>
      </c>
      <c r="D5" s="28">
        <v>42024</v>
      </c>
      <c r="E5" s="28">
        <v>42031</v>
      </c>
    </row>
    <row r="6" spans="1:14" s="4" customFormat="1" ht="21.95" customHeight="1" x14ac:dyDescent="0.2">
      <c r="A6" s="16"/>
      <c r="B6" s="28">
        <v>42011</v>
      </c>
      <c r="C6" s="28">
        <v>42018</v>
      </c>
      <c r="D6" s="28">
        <v>42025</v>
      </c>
      <c r="E6" s="28">
        <v>42032</v>
      </c>
    </row>
    <row r="7" spans="1:14" s="4" customFormat="1" ht="21.95" customHeight="1" x14ac:dyDescent="0.2">
      <c r="A7" s="16"/>
      <c r="B7" s="28">
        <v>42012</v>
      </c>
      <c r="C7" s="28">
        <v>42019</v>
      </c>
      <c r="D7" s="28">
        <v>42026</v>
      </c>
      <c r="E7" s="28">
        <v>42033</v>
      </c>
    </row>
    <row r="8" spans="1:14" s="5" customFormat="1" ht="21.95" customHeight="1" thickBot="1" x14ac:dyDescent="0.25">
      <c r="A8" s="14"/>
      <c r="B8" s="28">
        <v>42013</v>
      </c>
      <c r="C8" s="28">
        <v>42020</v>
      </c>
      <c r="D8" s="28">
        <v>42027</v>
      </c>
      <c r="E8" s="28">
        <v>42034</v>
      </c>
    </row>
    <row r="9" spans="1:14" s="5" customFormat="1" ht="21.95" customHeight="1" thickBot="1" x14ac:dyDescent="0.3">
      <c r="A9" s="17"/>
      <c r="B9" s="30">
        <v>2</v>
      </c>
      <c r="C9" s="30">
        <v>3</v>
      </c>
      <c r="D9" s="30">
        <v>4</v>
      </c>
      <c r="E9" s="30">
        <v>5</v>
      </c>
    </row>
    <row r="10" spans="1:14" s="5" customFormat="1" ht="21.95" customHeight="1" x14ac:dyDescent="0.2">
      <c r="A10" s="12"/>
      <c r="B10" s="9"/>
      <c r="C10" s="9"/>
      <c r="D10" s="9"/>
      <c r="E10" s="9"/>
    </row>
    <row r="11" spans="1:14" s="5" customFormat="1" ht="21.95" customHeight="1" x14ac:dyDescent="0.2">
      <c r="A11" s="12"/>
      <c r="B11" s="9"/>
      <c r="C11" s="9"/>
      <c r="D11" s="9"/>
      <c r="E11" s="9"/>
    </row>
    <row r="12" spans="1:14" s="1" customFormat="1" ht="21" customHeight="1" x14ac:dyDescent="0.2">
      <c r="A12" s="6" t="str">
        <f>PLAN!D12</f>
        <v>AD-TP</v>
      </c>
      <c r="B12" s="113">
        <f ca="1">HTS_Lun(PLAN!$E12,PLAN!$F12,B$4)+HTS_Mar(PLAN!$E12,PLAN!$F12,B$5)+HTS_Mer(PLAN!$E12,PLAN!$F12,B$6)+HTS_Jeu(PLAN!$E12,PLAN!$F12,B$7)+HTS_Ven(PLAN!$E12,PLAN!$F12,B$8)</f>
        <v>23</v>
      </c>
      <c r="C12" s="113">
        <f ca="1">HTS_Lun(PLAN!$E12,PLAN!$F12,C$4)+HTS_Mar(PLAN!$E12,PLAN!$F12,C$5)+HTS_Mer(PLAN!$E12,PLAN!$F12,C$6)+HTS_Jeu(PLAN!$E12,PLAN!$F12,C$7)+HTS_Ven(PLAN!$E12,PLAN!$F12,C$8)</f>
        <v>0</v>
      </c>
      <c r="D12" s="113">
        <f ca="1">HTS_Lun(PLAN!$E12,PLAN!$F12,D$4)+HTS_Mar(PLAN!$E12,PLAN!$F12,D$5)+HTS_Mer(PLAN!$E12,PLAN!$F12,D$6)+HTS_Jeu(PLAN!$E12,PLAN!$F12,D$7)+HTS_Ven(PLAN!$E12,PLAN!$F12,D$8)</f>
        <v>0</v>
      </c>
      <c r="E12" s="113">
        <f ca="1">HTS_Lun(PLAN!$E12,PLAN!$F12,E$4)+HTS_Mar(PLAN!$E12,PLAN!$F12,E$5)+HTS_Mer(PLAN!$E12,PLAN!$F12,E$6)+HTS_Jeu(PLAN!$E12,PLAN!$F12,E$7)+HTS_Ven(PLAN!$E12,PLAN!$F12,E$8)</f>
        <v>0</v>
      </c>
    </row>
    <row r="13" spans="1:14" s="1" customFormat="1" ht="21" customHeight="1" x14ac:dyDescent="0.2">
      <c r="A13" s="6" t="str">
        <f>PLAN!D13</f>
        <v>ASP-1GP</v>
      </c>
      <c r="B13" s="113">
        <f ca="1">HTS_Lun(PLAN!$E13,PLAN!$F13,B$4)+HTS_Mar(PLAN!$E13,PLAN!$F13,B$5)+HTS_Mer(PLAN!$E13,PLAN!$F13,B$6)+HTS_Jeu(PLAN!$E13,PLAN!$F13,B$7)+HTS_Ven(PLAN!$E13,PLAN!$F13,B$8)</f>
        <v>35</v>
      </c>
      <c r="C13" s="113">
        <f ca="1">HTS_Lun(PLAN!$E13,PLAN!$F13,C$4)+HTS_Mar(PLAN!$E13,PLAN!$F13,C$5)+HTS_Mer(PLAN!$E13,PLAN!$F13,C$6)+HTS_Jeu(PLAN!$E13,PLAN!$F13,C$7)+HTS_Ven(PLAN!$E13,PLAN!$F13,C$8)</f>
        <v>35</v>
      </c>
      <c r="D13" s="113">
        <f ca="1">HTS_Lun(PLAN!$E13,PLAN!$F13,D$4)+HTS_Mar(PLAN!$E13,PLAN!$F13,D$5)+HTS_Mer(PLAN!$E13,PLAN!$F13,D$6)+HTS_Jeu(PLAN!$E13,PLAN!$F13,D$7)+HTS_Ven(PLAN!$E13,PLAN!$F13,D$8)</f>
        <v>35</v>
      </c>
      <c r="E13" s="113">
        <f ca="1">HTS_Lun(PLAN!$E13,PLAN!$F13,E$4)+HTS_Mar(PLAN!$E13,PLAN!$F13,E$5)+HTS_Mer(PLAN!$E13,PLAN!$F13,E$6)+HTS_Jeu(PLAN!$E13,PLAN!$F13,E$7)+HTS_Ven(PLAN!$E13,PLAN!$F13,E$8)</f>
        <v>0</v>
      </c>
      <c r="F13" s="20"/>
      <c r="G13" s="20"/>
      <c r="H13" s="20"/>
      <c r="I13" s="20"/>
      <c r="J13" s="20"/>
      <c r="K13" s="20"/>
      <c r="L13" s="20"/>
      <c r="M13" s="20"/>
      <c r="N13" s="20"/>
    </row>
    <row r="14" spans="1:14" s="112" customFormat="1" ht="21" customHeight="1" x14ac:dyDescent="0.2">
      <c r="A14" s="110" t="str">
        <f>PLAN!D14</f>
        <v>ASP-1GP</v>
      </c>
      <c r="B14" s="113">
        <f ca="1">HTS_Lun(PLAN!$E14,PLAN!$F14,B$4)+HTS_Mar(PLAN!$E14,PLAN!$F14,B$5)+HTS_Mer(PLAN!$E14,PLAN!$F14,B$6)+HTS_Jeu(PLAN!$E14,PLAN!$F14,B$7)+HTS_Ven(PLAN!$E14,PLAN!$F14,B$8)</f>
        <v>0</v>
      </c>
      <c r="C14" s="113">
        <f ca="1">HTS_Lun(PLAN!$E14,PLAN!$F14,C$4)+HTS_Mar(PLAN!$E14,PLAN!$F14,C$5)+HTS_Mer(PLAN!$E14,PLAN!$F14,C$6)+HTS_Jeu(PLAN!$E14,PLAN!$F14,C$7)+HTS_Ven(PLAN!$E14,PLAN!$F14,C$8)</f>
        <v>0</v>
      </c>
      <c r="D14" s="113">
        <f ca="1">HTS_Lun(PLAN!$E14,PLAN!$F14,D$4)+HTS_Mar(PLAN!$E14,PLAN!$F14,D$5)+HTS_Mer(PLAN!$E14,PLAN!$F14,D$6)+HTS_Jeu(PLAN!$E14,PLAN!$F14,D$7)+HTS_Ven(PLAN!$E14,PLAN!$F14,D$8)</f>
        <v>0</v>
      </c>
      <c r="E14" s="113">
        <f ca="1">HTS_Lun(PLAN!$E14,PLAN!$F14,E$4)+HTS_Mar(PLAN!$E14,PLAN!$F14,E$5)+HTS_Mer(PLAN!$E14,PLAN!$F14,E$6)+HTS_Jeu(PLAN!$E14,PLAN!$F14,E$7)+HTS_Ven(PLAN!$E14,PLAN!$F14,E$8)</f>
        <v>0</v>
      </c>
      <c r="F14" s="111"/>
      <c r="G14" s="111"/>
      <c r="H14" s="111"/>
      <c r="I14" s="111"/>
      <c r="J14" s="111"/>
      <c r="K14" s="111"/>
      <c r="L14" s="111"/>
      <c r="M14" s="111"/>
      <c r="N14" s="111"/>
    </row>
    <row r="15" spans="1:14" s="112" customFormat="1" ht="21" customHeight="1" x14ac:dyDescent="0.2">
      <c r="A15" s="110">
        <f>PLAN!D15</f>
        <v>0</v>
      </c>
      <c r="B15" s="113">
        <f ca="1">HTS_Lun(PLAN!$E15,PLAN!$F15,B$4)+HTS_Mar(PLAN!$E15,PLAN!$F15,B$5)+HTS_Mer(PLAN!$E15,PLAN!$F15,B$6)+HTS_Jeu(PLAN!$E15,PLAN!$F15,B$7)+HTS_Ven(PLAN!$E15,PLAN!$F15,B$8)</f>
        <v>0</v>
      </c>
      <c r="C15" s="113">
        <f ca="1">HTS_Lun(PLAN!$E15,PLAN!$F15,C$4)+HTS_Mar(PLAN!$E15,PLAN!$F15,C$5)+HTS_Mer(PLAN!$E15,PLAN!$F15,C$6)+HTS_Jeu(PLAN!$E15,PLAN!$F15,C$7)+HTS_Ven(PLAN!$E15,PLAN!$F15,C$8)</f>
        <v>0</v>
      </c>
      <c r="D15" s="113">
        <f ca="1">HTS_Lun(PLAN!$E15,PLAN!$F15,D$4)+HTS_Mar(PLAN!$E15,PLAN!$F15,D$5)+HTS_Mer(PLAN!$E15,PLAN!$F15,D$6)+HTS_Jeu(PLAN!$E15,PLAN!$F15,D$7)+HTS_Ven(PLAN!$E15,PLAN!$F15,D$8)</f>
        <v>0</v>
      </c>
      <c r="E15" s="113">
        <f ca="1">HTS_Lun(PLAN!$E15,PLAN!$F15,E$4)+HTS_Mar(PLAN!$E15,PLAN!$F15,E$5)+HTS_Mer(PLAN!$E15,PLAN!$F15,E$6)+HTS_Jeu(PLAN!$E15,PLAN!$F15,E$7)+HTS_Ven(PLAN!$E15,PLAN!$F15,E$8)</f>
        <v>0</v>
      </c>
    </row>
    <row r="16" spans="1:14" s="112" customFormat="1" ht="21" customHeight="1" x14ac:dyDescent="0.2">
      <c r="A16" s="110">
        <f>PLAN!D16</f>
        <v>0</v>
      </c>
      <c r="B16" s="113">
        <f ca="1">HTS_Lun(PLAN!$E16,PLAN!$F16,B$4)+HTS_Mar(PLAN!$E16,PLAN!$F16,B$5)+HTS_Mer(PLAN!$E16,PLAN!$F16,B$6)+HTS_Jeu(PLAN!$E16,PLAN!$F16,B$7)+HTS_Ven(PLAN!$E16,PLAN!$F16,B$8)</f>
        <v>0</v>
      </c>
      <c r="C16" s="113">
        <f ca="1">HTS_Lun(PLAN!$E16,PLAN!$F16,C$4)+HTS_Mar(PLAN!$E16,PLAN!$F16,C$5)+HTS_Mer(PLAN!$E16,PLAN!$F16,C$6)+HTS_Jeu(PLAN!$E16,PLAN!$F16,C$7)+HTS_Ven(PLAN!$E16,PLAN!$F16,C$8)</f>
        <v>0</v>
      </c>
      <c r="D16" s="113">
        <f ca="1">HTS_Lun(PLAN!$E16,PLAN!$F16,D$4)+HTS_Mar(PLAN!$E16,PLAN!$F16,D$5)+HTS_Mer(PLAN!$E16,PLAN!$F16,D$6)+HTS_Jeu(PLAN!$E16,PLAN!$F16,D$7)+HTS_Ven(PLAN!$E16,PLAN!$F16,D$8)</f>
        <v>0</v>
      </c>
      <c r="E16" s="113">
        <f ca="1">HTS_Lun(PLAN!$E16,PLAN!$F16,E$4)+HTS_Mar(PLAN!$E16,PLAN!$F16,E$5)+HTS_Mer(PLAN!$E16,PLAN!$F16,E$6)+HTS_Jeu(PLAN!$E16,PLAN!$F16,E$7)+HTS_Ven(PLAN!$E16,PLAN!$F16,E$8)</f>
        <v>0</v>
      </c>
    </row>
    <row r="17" spans="1:15" s="1" customFormat="1" ht="21" customHeight="1" x14ac:dyDescent="0.2">
      <c r="A17" s="110">
        <f>PLAN!D17</f>
        <v>0</v>
      </c>
      <c r="B17" s="113">
        <f ca="1">HTS_Lun(PLAN!$E17,PLAN!$F17,B$4)+HTS_Mar(PLAN!$E17,PLAN!$F17,B$5)+HTS_Mer(PLAN!$E17,PLAN!$F17,B$6)+HTS_Jeu(PLAN!$E17,PLAN!$F17,B$7)+HTS_Ven(PLAN!$E17,PLAN!$F17,B$8)</f>
        <v>0</v>
      </c>
      <c r="C17" s="113">
        <f ca="1">HTS_Lun(PLAN!$E17,PLAN!$F17,C$4)+HTS_Mar(PLAN!$E17,PLAN!$F17,C$5)+HTS_Mer(PLAN!$E17,PLAN!$F17,C$6)+HTS_Jeu(PLAN!$E17,PLAN!$F17,C$7)+HTS_Ven(PLAN!$E17,PLAN!$F17,C$8)</f>
        <v>0</v>
      </c>
      <c r="D17" s="113">
        <f ca="1">HTS_Lun(PLAN!$E17,PLAN!$F17,D$4)+HTS_Mar(PLAN!$E17,PLAN!$F17,D$5)+HTS_Mer(PLAN!$E17,PLAN!$F17,D$6)+HTS_Jeu(PLAN!$E17,PLAN!$F17,D$7)+HTS_Ven(PLAN!$E17,PLAN!$F17,D$8)</f>
        <v>0</v>
      </c>
      <c r="E17" s="113">
        <f ca="1">HTS_Lun(PLAN!$E17,PLAN!$F17,E$4)+HTS_Mar(PLAN!$E17,PLAN!$F17,E$5)+HTS_Mer(PLAN!$E17,PLAN!$F17,E$6)+HTS_Jeu(PLAN!$E17,PLAN!$F17,E$7)+HTS_Ven(PLAN!$E17,PLAN!$F17,E$8)</f>
        <v>0</v>
      </c>
      <c r="F17" s="111"/>
      <c r="G17" s="111"/>
      <c r="H17" s="111"/>
      <c r="I17" s="111"/>
      <c r="J17" s="111"/>
      <c r="K17" s="111"/>
      <c r="L17" s="111"/>
      <c r="M17" s="111"/>
      <c r="N17" s="111"/>
      <c r="O17" s="111"/>
    </row>
    <row r="18" spans="1:15" s="1" customFormat="1" ht="21" customHeight="1" x14ac:dyDescent="0.2">
      <c r="A18" s="110">
        <f>PLAN!D18</f>
        <v>0</v>
      </c>
      <c r="B18" s="113">
        <f ca="1">HTS_Lun(PLAN!$E18,PLAN!$F18,B$4)+HTS_Mar(PLAN!$E18,PLAN!$F18,B$5)+HTS_Mer(PLAN!$E18,PLAN!$F18,B$6)+HTS_Jeu(PLAN!$E18,PLAN!$F18,B$7)+HTS_Ven(PLAN!$E18,PLAN!$F18,B$8)</f>
        <v>0</v>
      </c>
      <c r="C18" s="113">
        <f ca="1">HTS_Lun(PLAN!$E18,PLAN!$F18,C$4)+HTS_Mar(PLAN!$E18,PLAN!$F18,C$5)+HTS_Mer(PLAN!$E18,PLAN!$F18,C$6)+HTS_Jeu(PLAN!$E18,PLAN!$F18,C$7)+HTS_Ven(PLAN!$E18,PLAN!$F18,C$8)</f>
        <v>0</v>
      </c>
      <c r="D18" s="113">
        <f ca="1">HTS_Lun(PLAN!$E18,PLAN!$F18,D$4)+HTS_Mar(PLAN!$E18,PLAN!$F18,D$5)+HTS_Mer(PLAN!$E18,PLAN!$F18,D$6)+HTS_Jeu(PLAN!$E18,PLAN!$F18,D$7)+HTS_Ven(PLAN!$E18,PLAN!$F18,D$8)</f>
        <v>0</v>
      </c>
      <c r="E18" s="113">
        <f ca="1">HTS_Lun(PLAN!$E18,PLAN!$F18,E$4)+HTS_Mar(PLAN!$E18,PLAN!$F18,E$5)+HTS_Mer(PLAN!$E18,PLAN!$F18,E$6)+HTS_Jeu(PLAN!$E18,PLAN!$F18,E$7)+HTS_Ven(PLAN!$E18,PLAN!$F18,E$8)</f>
        <v>0</v>
      </c>
      <c r="F18" s="111"/>
      <c r="G18" s="111"/>
      <c r="H18" s="111"/>
      <c r="I18" s="111"/>
      <c r="J18" s="111"/>
      <c r="K18" s="111"/>
      <c r="L18" s="111"/>
      <c r="M18" s="111"/>
      <c r="N18" s="111"/>
      <c r="O18" s="111"/>
    </row>
    <row r="19" spans="1:15" s="1" customFormat="1" ht="21" customHeight="1" x14ac:dyDescent="0.2">
      <c r="A19" s="6">
        <f>PLAN!D19</f>
        <v>0</v>
      </c>
      <c r="B19" s="113">
        <f ca="1">HTS_Lun(PLAN!$E19,PLAN!$F19,B$4)+HTS_Mar(PLAN!$E19,PLAN!$F19,B$5)+HTS_Mer(PLAN!$E19,PLAN!$F19,B$6)+HTS_Jeu(PLAN!$E19,PLAN!$F19,B$7)+HTS_Ven(PLAN!$E19,PLAN!$F19,B$8)</f>
        <v>0</v>
      </c>
      <c r="C19" s="113">
        <f ca="1">HTS_Lun(PLAN!$E19,PLAN!$F19,C$4)+HTS_Mar(PLAN!$E19,PLAN!$F19,C$5)+HTS_Mer(PLAN!$E19,PLAN!$F19,C$6)+HTS_Jeu(PLAN!$E19,PLAN!$F19,C$7)+HTS_Ven(PLAN!$E19,PLAN!$F19,C$8)</f>
        <v>0</v>
      </c>
      <c r="D19" s="113">
        <f ca="1">HTS_Lun(PLAN!$E19,PLAN!$F19,D$4)+HTS_Mar(PLAN!$E19,PLAN!$F19,D$5)+HTS_Mer(PLAN!$E19,PLAN!$F19,D$6)+HTS_Jeu(PLAN!$E19,PLAN!$F19,D$7)+HTS_Ven(PLAN!$E19,PLAN!$F19,D$8)</f>
        <v>0</v>
      </c>
      <c r="E19" s="113">
        <f ca="1">HTS_Lun(PLAN!$E19,PLAN!$F19,E$4)+HTS_Mar(PLAN!$E19,PLAN!$F19,E$5)+HTS_Mer(PLAN!$E19,PLAN!$F19,E$6)+HTS_Jeu(PLAN!$E19,PLAN!$F19,E$7)+HTS_Ven(PLAN!$E19,PLAN!$F19,E$8)</f>
        <v>0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s="1" customFormat="1" ht="21" customHeight="1" x14ac:dyDescent="0.2">
      <c r="A20" s="6">
        <f>PLAN!D20</f>
        <v>0</v>
      </c>
      <c r="B20" s="113">
        <f ca="1">HTS_Lun(PLAN!$E20,PLAN!$F20,B$4)+HTS_Mar(PLAN!$E20,PLAN!$F20,B$5)+HTS_Mer(PLAN!$E20,PLAN!$F20,B$6)+HTS_Jeu(PLAN!$E20,PLAN!$F20,B$7)+HTS_Ven(PLAN!$E20,PLAN!$F20,B$8)</f>
        <v>0</v>
      </c>
      <c r="C20" s="113">
        <f ca="1">HTS_Lun(PLAN!$E20,PLAN!$F20,C$4)+HTS_Mar(PLAN!$E20,PLAN!$F20,C$5)+HTS_Mer(PLAN!$E20,PLAN!$F20,C$6)+HTS_Jeu(PLAN!$E20,PLAN!$F20,C$7)+HTS_Ven(PLAN!$E20,PLAN!$F20,C$8)</f>
        <v>0</v>
      </c>
      <c r="D20" s="113">
        <f ca="1">HTS_Lun(PLAN!$E20,PLAN!$F20,D$4)+HTS_Mar(PLAN!$E20,PLAN!$F20,D$5)+HTS_Mer(PLAN!$E20,PLAN!$F20,D$6)+HTS_Jeu(PLAN!$E20,PLAN!$F20,D$7)+HTS_Ven(PLAN!$E20,PLAN!$F20,D$8)</f>
        <v>0</v>
      </c>
      <c r="E20" s="113">
        <f ca="1">HTS_Lun(PLAN!$E20,PLAN!$F20,E$4)+HTS_Mar(PLAN!$E20,PLAN!$F20,E$5)+HTS_Mer(PLAN!$E20,PLAN!$F20,E$6)+HTS_Jeu(PLAN!$E20,PLAN!$F20,E$7)+HTS_Ven(PLAN!$E20,PLAN!$F20,E$8)</f>
        <v>0</v>
      </c>
    </row>
    <row r="21" spans="1:15" s="1" customFormat="1" ht="21" customHeight="1" x14ac:dyDescent="0.2">
      <c r="A21" s="6">
        <f>PLAN!D21</f>
        <v>0</v>
      </c>
      <c r="B21" s="113">
        <f ca="1">HTS_Lun(PLAN!$E21,PLAN!$F21,B$4)+HTS_Mar(PLAN!$E21,PLAN!$F21,B$5)+HTS_Mer(PLAN!$E21,PLAN!$F21,B$6)+HTS_Jeu(PLAN!$E21,PLAN!$F21,B$7)+HTS_Ven(PLAN!$E21,PLAN!$F21,B$8)</f>
        <v>0</v>
      </c>
      <c r="C21" s="113">
        <f ca="1">HTS_Lun(PLAN!$E21,PLAN!$F21,C$4)+HTS_Mar(PLAN!$E21,PLAN!$F21,C$5)+HTS_Mer(PLAN!$E21,PLAN!$F21,C$6)+HTS_Jeu(PLAN!$E21,PLAN!$F21,C$7)+HTS_Ven(PLAN!$E21,PLAN!$F21,C$8)</f>
        <v>0</v>
      </c>
      <c r="D21" s="113">
        <f ca="1">HTS_Lun(PLAN!$E21,PLAN!$F21,D$4)+HTS_Mar(PLAN!$E21,PLAN!$F21,D$5)+HTS_Mer(PLAN!$E21,PLAN!$F21,D$6)+HTS_Jeu(PLAN!$E21,PLAN!$F21,D$7)+HTS_Ven(PLAN!$E21,PLAN!$F21,D$8)</f>
        <v>0</v>
      </c>
      <c r="E21" s="113">
        <f ca="1">HTS_Lun(PLAN!$E21,PLAN!$F21,E$4)+HTS_Mar(PLAN!$E21,PLAN!$F21,E$5)+HTS_Mer(PLAN!$E21,PLAN!$F21,E$6)+HTS_Jeu(PLAN!$E21,PLAN!$F21,E$7)+HTS_Ven(PLAN!$E21,PLAN!$F21,E$8)</f>
        <v>0</v>
      </c>
      <c r="F21" s="8"/>
      <c r="G21" s="8"/>
      <c r="H21" s="8"/>
      <c r="I21" s="8"/>
      <c r="J21" s="8"/>
      <c r="K21" s="8"/>
      <c r="L21" s="8"/>
      <c r="M21" s="8"/>
      <c r="N21" s="8"/>
    </row>
    <row r="22" spans="1:15" s="1" customFormat="1" ht="21" customHeight="1" x14ac:dyDescent="0.2">
      <c r="A22" s="7"/>
      <c r="B22" s="7"/>
      <c r="C22" s="7"/>
      <c r="D22" s="7"/>
      <c r="E22" s="7"/>
      <c r="F22" s="8"/>
      <c r="G22" s="8"/>
      <c r="H22" s="8"/>
      <c r="I22" s="8"/>
      <c r="J22" s="8"/>
      <c r="K22" s="8"/>
      <c r="L22" s="8"/>
      <c r="M22" s="8"/>
      <c r="N22" s="8"/>
    </row>
    <row r="23" spans="1:15" s="1" customFormat="1" ht="21" customHeight="1" x14ac:dyDescent="0.2">
      <c r="A23" s="7"/>
      <c r="B23" s="7"/>
      <c r="C23" s="7"/>
      <c r="D23" s="7"/>
      <c r="E23" s="7"/>
      <c r="F23" s="8"/>
      <c r="G23" s="8"/>
      <c r="H23" s="8"/>
      <c r="I23" s="8"/>
      <c r="J23" s="8"/>
      <c r="K23" s="8"/>
      <c r="L23" s="8"/>
      <c r="M23" s="8"/>
      <c r="N23" s="8"/>
    </row>
    <row r="24" spans="1:15" s="1" customFormat="1" ht="21" customHeight="1" x14ac:dyDescent="0.2">
      <c r="A24" s="7"/>
      <c r="B24" s="7"/>
      <c r="C24" s="7"/>
      <c r="D24" s="7"/>
      <c r="E24" s="7"/>
      <c r="F24" s="8"/>
      <c r="G24" s="8"/>
      <c r="H24" s="8"/>
      <c r="I24" s="8"/>
      <c r="J24" s="8"/>
      <c r="K24" s="8"/>
      <c r="L24" s="8"/>
      <c r="M24" s="8"/>
      <c r="N24" s="8"/>
    </row>
    <row r="25" spans="1:15" s="1" customFormat="1" ht="21" customHeight="1" x14ac:dyDescent="0.2">
      <c r="A25" s="7"/>
      <c r="B25" s="7"/>
      <c r="C25" s="7"/>
      <c r="D25" s="7"/>
      <c r="E25" s="7"/>
      <c r="F25" s="8"/>
      <c r="G25" s="8"/>
      <c r="H25" s="8"/>
      <c r="I25" s="8"/>
      <c r="J25" s="8"/>
      <c r="K25" s="8"/>
      <c r="L25" s="8"/>
      <c r="M25" s="8"/>
      <c r="N25" s="8"/>
    </row>
    <row r="26" spans="1:15" s="1" customFormat="1" ht="21" customHeight="1" x14ac:dyDescent="0.2">
      <c r="A26" s="7"/>
      <c r="B26" s="7"/>
      <c r="C26" s="7"/>
      <c r="D26" s="7"/>
      <c r="E26" s="7"/>
      <c r="F26" s="8"/>
      <c r="G26" s="8"/>
      <c r="H26" s="8"/>
      <c r="I26" s="8"/>
      <c r="J26" s="8"/>
      <c r="K26" s="8"/>
      <c r="L26" s="8"/>
      <c r="M26" s="8"/>
      <c r="N26" s="8"/>
    </row>
    <row r="27" spans="1:15" s="1" customFormat="1" ht="21" customHeight="1" x14ac:dyDescent="0.2">
      <c r="A27" s="7"/>
      <c r="B27" s="7"/>
      <c r="C27" s="7"/>
      <c r="D27" s="7"/>
      <c r="E27" s="7"/>
      <c r="F27" s="8"/>
      <c r="G27" s="8"/>
      <c r="H27" s="8"/>
      <c r="I27" s="8"/>
      <c r="J27" s="8"/>
      <c r="K27" s="8"/>
      <c r="L27" s="8"/>
      <c r="M27" s="8"/>
      <c r="N27" s="8"/>
    </row>
    <row r="28" spans="1:15" s="1" customFormat="1" ht="21" customHeight="1" x14ac:dyDescent="0.2">
      <c r="A28" s="7"/>
      <c r="B28" s="7"/>
      <c r="C28" s="7"/>
      <c r="D28" s="7"/>
      <c r="E28" s="7"/>
      <c r="F28" s="8"/>
      <c r="G28" s="8"/>
      <c r="H28" s="8"/>
      <c r="I28" s="8"/>
      <c r="J28" s="8"/>
      <c r="K28" s="8"/>
      <c r="L28" s="8"/>
      <c r="M28" s="8"/>
      <c r="N28" s="8"/>
    </row>
    <row r="29" spans="1:15" s="1" customFormat="1" ht="21" customHeight="1" x14ac:dyDescent="0.2">
      <c r="A29" s="7"/>
      <c r="B29" s="7"/>
      <c r="C29" s="7"/>
      <c r="D29" s="7"/>
      <c r="E29" s="7"/>
      <c r="F29" s="8"/>
      <c r="G29" s="8"/>
      <c r="H29" s="8"/>
      <c r="I29" s="8"/>
      <c r="J29" s="8"/>
      <c r="K29" s="8"/>
      <c r="L29" s="8"/>
      <c r="M29" s="8"/>
      <c r="N29" s="8"/>
    </row>
    <row r="30" spans="1:15" s="1" customFormat="1" ht="21" customHeight="1" x14ac:dyDescent="0.2">
      <c r="A30" s="7"/>
      <c r="B30" s="7"/>
      <c r="C30" s="7"/>
      <c r="D30" s="7"/>
      <c r="E30" s="7"/>
      <c r="F30" s="8"/>
      <c r="G30" s="8"/>
      <c r="H30" s="8"/>
      <c r="I30" s="8"/>
      <c r="J30" s="8"/>
      <c r="K30" s="8"/>
      <c r="L30" s="8"/>
      <c r="M30" s="8"/>
      <c r="N30" s="8"/>
    </row>
    <row r="31" spans="1:15" s="1" customFormat="1" ht="21" customHeight="1" x14ac:dyDescent="0.2">
      <c r="A31" s="7"/>
      <c r="B31" s="7"/>
      <c r="C31" s="7"/>
      <c r="D31" s="7"/>
      <c r="E31" s="7"/>
      <c r="F31" s="8"/>
      <c r="G31" s="8"/>
      <c r="H31" s="8"/>
      <c r="I31" s="8"/>
      <c r="J31" s="8"/>
      <c r="K31" s="8"/>
      <c r="L31" s="8"/>
      <c r="M31" s="8"/>
      <c r="N31" s="8"/>
    </row>
    <row r="32" spans="1:15" s="1" customFormat="1" ht="21" customHeight="1" x14ac:dyDescent="0.2">
      <c r="A32" s="7"/>
      <c r="B32" s="7"/>
      <c r="C32" s="7"/>
      <c r="D32" s="7"/>
      <c r="E32" s="7"/>
      <c r="F32" s="8"/>
      <c r="G32" s="8"/>
      <c r="H32" s="8"/>
      <c r="I32" s="8"/>
      <c r="J32" s="8"/>
      <c r="K32" s="8"/>
      <c r="L32" s="8"/>
      <c r="M32" s="8"/>
      <c r="N32" s="8"/>
    </row>
    <row r="33" spans="1:15" s="1" customFormat="1" ht="21" customHeight="1" x14ac:dyDescent="0.2">
      <c r="A33" s="7"/>
      <c r="B33" s="7"/>
      <c r="C33" s="7"/>
      <c r="D33" s="7"/>
      <c r="E33" s="7"/>
      <c r="F33" s="8"/>
      <c r="G33" s="8"/>
      <c r="H33" s="8"/>
      <c r="I33" s="8"/>
      <c r="J33" s="8"/>
      <c r="K33" s="8"/>
      <c r="L33" s="8"/>
      <c r="M33" s="8"/>
      <c r="N33" s="8"/>
    </row>
    <row r="34" spans="1:15" ht="21" customHeight="1" x14ac:dyDescent="0.2">
      <c r="O34" s="1"/>
    </row>
    <row r="35" spans="1:15" ht="21" customHeight="1" x14ac:dyDescent="0.2">
      <c r="O35" s="1"/>
    </row>
    <row r="36" spans="1:15" ht="21" customHeight="1" x14ac:dyDescent="0.2">
      <c r="O36" s="1"/>
    </row>
    <row r="37" spans="1:15" ht="21" customHeight="1" x14ac:dyDescent="0.2">
      <c r="O37" s="1"/>
    </row>
    <row r="38" spans="1:15" ht="21" customHeight="1" x14ac:dyDescent="0.2">
      <c r="O38" s="1"/>
    </row>
    <row r="39" spans="1:15" ht="21" customHeight="1" x14ac:dyDescent="0.2"/>
    <row r="40" spans="1:15" ht="21" customHeight="1" x14ac:dyDescent="0.2"/>
    <row r="41" spans="1:15" ht="21" customHeight="1" x14ac:dyDescent="0.2"/>
    <row r="42" spans="1:15" ht="21" customHeight="1" x14ac:dyDescent="0.2"/>
  </sheetData>
  <sheetProtection formatCells="0" formatColumns="0" formatRows="0"/>
  <mergeCells count="2">
    <mergeCell ref="B1:E1"/>
    <mergeCell ref="B2:E2"/>
  </mergeCells>
  <phoneticPr fontId="13" type="noConversion"/>
  <conditionalFormatting sqref="B4:E8">
    <cfRule type="timePeriod" dxfId="2" priority="3" stopIfTrue="1" timePeriod="thisMonth">
      <formula>AND(MONTH(B4)=MONTH(TODAY()),YEAR(B4)=YEAR(TODAY()))</formula>
    </cfRule>
  </conditionalFormatting>
  <conditionalFormatting sqref="B4:E8">
    <cfRule type="timePeriod" dxfId="1" priority="4" stopIfTrue="1" timePeriod="today">
      <formula>FLOOR(B4,1)=TODAY()</formula>
    </cfRule>
  </conditionalFormatting>
  <conditionalFormatting sqref="B3:E3">
    <cfRule type="cellIs" dxfId="0" priority="1" stopIfTrue="1" operator="lessThan">
      <formula>5</formula>
    </cfRule>
  </conditionalFormatting>
  <printOptions horizontalCentered="1" verticalCentered="1"/>
  <pageMargins left="0" right="0" top="1.5354330708661419" bottom="1.5354330708661419" header="0.51181102362204722" footer="0.51181102362204722"/>
  <pageSetup paperSize="9" scale="20" fitToHeight="5" orientation="landscape" horizontalDpi="300" verticalDpi="300" r:id="rId1"/>
  <headerFooter alignWithMargins="0">
    <oddFooter>&amp;RMise à jour le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1:L75"/>
  <sheetViews>
    <sheetView workbookViewId="0">
      <selection activeCell="B30" sqref="B30"/>
    </sheetView>
  </sheetViews>
  <sheetFormatPr baseColWidth="10" defaultRowHeight="12.75" x14ac:dyDescent="0.2"/>
  <cols>
    <col min="1" max="1" width="17" bestFit="1" customWidth="1"/>
    <col min="4" max="4" width="15.42578125" customWidth="1"/>
    <col min="5" max="5" width="16.7109375" customWidth="1"/>
    <col min="11" max="11" width="19.140625" bestFit="1" customWidth="1"/>
  </cols>
  <sheetData>
    <row r="1" spans="1:12" x14ac:dyDescent="0.2">
      <c r="A1" s="21">
        <f>YEAR(HTS_Offres!B1)</f>
        <v>2015</v>
      </c>
      <c r="B1" s="21" t="e">
        <f>YEAR(HTS_Offres!#REF!)</f>
        <v>#REF!</v>
      </c>
    </row>
    <row r="2" spans="1:12" x14ac:dyDescent="0.2">
      <c r="A2" s="23" t="s">
        <v>22</v>
      </c>
      <c r="B2" s="24">
        <v>42005</v>
      </c>
      <c r="L2" s="11"/>
    </row>
    <row r="3" spans="1:12" x14ac:dyDescent="0.2">
      <c r="A3" s="25" t="s">
        <v>26</v>
      </c>
      <c r="B3" s="26">
        <v>42006</v>
      </c>
      <c r="L3" s="11"/>
    </row>
    <row r="4" spans="1:12" x14ac:dyDescent="0.2">
      <c r="A4" s="23" t="s">
        <v>101</v>
      </c>
      <c r="B4" s="24">
        <f>ROUND(DATE($A$1,4,1)/7+MOD(19*MOD($A$1,19)-7,30)*14%,0)*7-6</f>
        <v>42099</v>
      </c>
      <c r="L4" s="11"/>
    </row>
    <row r="5" spans="1:12" x14ac:dyDescent="0.2">
      <c r="A5" s="23" t="s">
        <v>25</v>
      </c>
      <c r="B5" s="24">
        <f>VLOOKUP("Pâques_1",A:B,2,FALSE)+1</f>
        <v>42100</v>
      </c>
      <c r="L5" s="11"/>
    </row>
    <row r="6" spans="1:12" x14ac:dyDescent="0.2">
      <c r="A6" s="23" t="s">
        <v>5</v>
      </c>
      <c r="B6" s="24">
        <f>DATE($A$1,5,1)</f>
        <v>42125</v>
      </c>
      <c r="L6" s="11"/>
    </row>
    <row r="7" spans="1:12" x14ac:dyDescent="0.2">
      <c r="A7" s="23" t="s">
        <v>23</v>
      </c>
      <c r="B7" s="24">
        <f>DATE($A$1,5,8)</f>
        <v>42132</v>
      </c>
      <c r="L7" s="11"/>
    </row>
    <row r="8" spans="1:12" x14ac:dyDescent="0.2">
      <c r="A8" s="23" t="s">
        <v>6</v>
      </c>
      <c r="B8" s="24">
        <f>VLOOKUP("Pâques_1",A:B,2,FALSE)+39</f>
        <v>42138</v>
      </c>
      <c r="L8" s="11"/>
    </row>
    <row r="9" spans="1:12" x14ac:dyDescent="0.2">
      <c r="A9" s="23" t="s">
        <v>7</v>
      </c>
      <c r="B9" s="24">
        <f>VLOOKUP("Pâques_1",A:B,2,FALSE)+50</f>
        <v>42149</v>
      </c>
      <c r="L9" s="11"/>
    </row>
    <row r="10" spans="1:12" x14ac:dyDescent="0.2">
      <c r="A10" s="25" t="s">
        <v>26</v>
      </c>
      <c r="B10" s="26">
        <v>42198</v>
      </c>
      <c r="L10" s="11"/>
    </row>
    <row r="11" spans="1:12" x14ac:dyDescent="0.2">
      <c r="A11" s="23" t="s">
        <v>8</v>
      </c>
      <c r="B11" s="24">
        <f>DATE($A$1,7,14)</f>
        <v>42199</v>
      </c>
      <c r="L11" s="11"/>
    </row>
    <row r="12" spans="1:12" x14ac:dyDescent="0.2">
      <c r="A12" s="25" t="s">
        <v>26</v>
      </c>
      <c r="B12" s="26">
        <v>42219</v>
      </c>
      <c r="L12" s="11"/>
    </row>
    <row r="13" spans="1:12" x14ac:dyDescent="0.2">
      <c r="A13" s="25" t="s">
        <v>26</v>
      </c>
      <c r="B13" s="26">
        <v>42220</v>
      </c>
      <c r="L13" s="11"/>
    </row>
    <row r="14" spans="1:12" x14ac:dyDescent="0.2">
      <c r="A14" s="25" t="s">
        <v>26</v>
      </c>
      <c r="B14" s="26">
        <v>42221</v>
      </c>
      <c r="E14" s="22"/>
      <c r="L14" s="11"/>
    </row>
    <row r="15" spans="1:12" x14ac:dyDescent="0.2">
      <c r="A15" s="25" t="s">
        <v>26</v>
      </c>
      <c r="B15" s="26">
        <v>42222</v>
      </c>
      <c r="L15" s="11"/>
    </row>
    <row r="16" spans="1:12" x14ac:dyDescent="0.2">
      <c r="A16" s="25" t="s">
        <v>26</v>
      </c>
      <c r="B16" s="26">
        <v>42223</v>
      </c>
      <c r="D16" s="11"/>
      <c r="L16" s="11"/>
    </row>
    <row r="17" spans="1:12" x14ac:dyDescent="0.2">
      <c r="A17" s="25" t="s">
        <v>26</v>
      </c>
      <c r="B17" s="26">
        <v>42226</v>
      </c>
      <c r="D17" s="11"/>
      <c r="L17" s="11"/>
    </row>
    <row r="18" spans="1:12" x14ac:dyDescent="0.2">
      <c r="A18" s="25" t="s">
        <v>26</v>
      </c>
      <c r="B18" s="26">
        <v>42227</v>
      </c>
      <c r="D18" s="11"/>
      <c r="L18" s="11"/>
    </row>
    <row r="19" spans="1:12" x14ac:dyDescent="0.2">
      <c r="A19" s="25" t="s">
        <v>26</v>
      </c>
      <c r="B19" s="26">
        <v>42228</v>
      </c>
      <c r="D19" s="11"/>
      <c r="L19" s="11"/>
    </row>
    <row r="20" spans="1:12" x14ac:dyDescent="0.2">
      <c r="A20" s="25" t="s">
        <v>26</v>
      </c>
      <c r="B20" s="26">
        <v>42229</v>
      </c>
      <c r="D20" s="11"/>
      <c r="L20" s="11"/>
    </row>
    <row r="21" spans="1:12" x14ac:dyDescent="0.2">
      <c r="A21" s="25" t="s">
        <v>26</v>
      </c>
      <c r="B21" s="26">
        <v>42230</v>
      </c>
      <c r="D21" s="11"/>
      <c r="L21" s="11"/>
    </row>
    <row r="22" spans="1:12" x14ac:dyDescent="0.2">
      <c r="A22" s="23" t="s">
        <v>9</v>
      </c>
      <c r="B22" s="24">
        <f>DATE($A$1,8,15)</f>
        <v>42231</v>
      </c>
      <c r="D22" s="11"/>
      <c r="L22" s="11"/>
    </row>
    <row r="23" spans="1:12" x14ac:dyDescent="0.2">
      <c r="A23" s="23" t="s">
        <v>10</v>
      </c>
      <c r="B23" s="24">
        <f>DATE($A$1,11,1)</f>
        <v>42309</v>
      </c>
      <c r="D23" s="11"/>
      <c r="L23" s="11"/>
    </row>
    <row r="24" spans="1:12" x14ac:dyDescent="0.2">
      <c r="A24" s="23" t="s">
        <v>24</v>
      </c>
      <c r="B24" s="24">
        <f>DATE($A$1,11,11)</f>
        <v>42319</v>
      </c>
      <c r="D24" s="11"/>
      <c r="L24" s="11"/>
    </row>
    <row r="25" spans="1:12" x14ac:dyDescent="0.2">
      <c r="A25" s="23" t="s">
        <v>11</v>
      </c>
      <c r="B25" s="24">
        <f>DATE($A$1,12,25)</f>
        <v>42363</v>
      </c>
      <c r="L25" s="11"/>
    </row>
    <row r="26" spans="1:12" x14ac:dyDescent="0.2">
      <c r="A26" s="25" t="s">
        <v>26</v>
      </c>
      <c r="B26" s="26">
        <v>42366</v>
      </c>
      <c r="L26" s="11"/>
    </row>
    <row r="27" spans="1:12" x14ac:dyDescent="0.2">
      <c r="A27" s="25" t="s">
        <v>26</v>
      </c>
      <c r="B27" s="26">
        <v>42367</v>
      </c>
      <c r="L27" s="11"/>
    </row>
    <row r="28" spans="1:12" x14ac:dyDescent="0.2">
      <c r="A28" s="25" t="s">
        <v>26</v>
      </c>
      <c r="B28" s="26">
        <v>42368</v>
      </c>
      <c r="L28" s="11"/>
    </row>
    <row r="29" spans="1:12" x14ac:dyDescent="0.2">
      <c r="A29" s="25" t="s">
        <v>26</v>
      </c>
      <c r="B29" s="26">
        <v>42369</v>
      </c>
      <c r="L29" s="11"/>
    </row>
    <row r="30" spans="1:12" x14ac:dyDescent="0.2">
      <c r="A30" s="23" t="s">
        <v>22</v>
      </c>
      <c r="B30" s="24" t="e">
        <f>DATE($B$1,1,1)</f>
        <v>#REF!</v>
      </c>
      <c r="L30" s="11"/>
    </row>
    <row r="31" spans="1:12" x14ac:dyDescent="0.2">
      <c r="A31" s="23" t="s">
        <v>102</v>
      </c>
      <c r="B31" s="24" t="e">
        <f>ROUND(DATE($B$1,4,1)/7+MOD(19*MOD($B$13,19)-7,30)*14%,0)*7-6</f>
        <v>#REF!</v>
      </c>
      <c r="L31" s="11"/>
    </row>
    <row r="32" spans="1:12" x14ac:dyDescent="0.2">
      <c r="A32" s="23" t="s">
        <v>25</v>
      </c>
      <c r="B32" s="24" t="e">
        <f>VLOOKUP("Pâques_2",A:B,2,FALSE)+1</f>
        <v>#REF!</v>
      </c>
      <c r="L32" s="11"/>
    </row>
    <row r="33" spans="1:12" x14ac:dyDescent="0.2">
      <c r="A33" s="23" t="s">
        <v>5</v>
      </c>
      <c r="B33" s="24" t="e">
        <f>DATE($B$1,5,1)</f>
        <v>#REF!</v>
      </c>
      <c r="L33" s="11"/>
    </row>
    <row r="34" spans="1:12" x14ac:dyDescent="0.2">
      <c r="A34" s="23" t="s">
        <v>6</v>
      </c>
      <c r="B34" s="24" t="e">
        <f>VLOOKUP("Pâques_2",A:B,2,FALSE)+39</f>
        <v>#REF!</v>
      </c>
      <c r="L34" s="11"/>
    </row>
    <row r="35" spans="1:12" x14ac:dyDescent="0.2">
      <c r="A35" s="23" t="s">
        <v>23</v>
      </c>
      <c r="B35" s="24" t="e">
        <f>DATE($B$1,5,8)</f>
        <v>#REF!</v>
      </c>
      <c r="L35" s="11"/>
    </row>
    <row r="36" spans="1:12" x14ac:dyDescent="0.2">
      <c r="A36" s="23" t="s">
        <v>7</v>
      </c>
      <c r="B36" s="24" t="e">
        <f>VLOOKUP("Pâques_2",A:B,2,FALSE)+50</f>
        <v>#REF!</v>
      </c>
      <c r="L36" s="11"/>
    </row>
    <row r="37" spans="1:12" x14ac:dyDescent="0.2">
      <c r="A37" s="23" t="s">
        <v>8</v>
      </c>
      <c r="B37" s="24" t="e">
        <f>DATE($B$1,7,14)</f>
        <v>#REF!</v>
      </c>
      <c r="L37" s="11"/>
    </row>
    <row r="38" spans="1:12" x14ac:dyDescent="0.2">
      <c r="A38" s="25" t="s">
        <v>26</v>
      </c>
      <c r="B38" s="26">
        <v>42583</v>
      </c>
      <c r="L38" s="11"/>
    </row>
    <row r="39" spans="1:12" x14ac:dyDescent="0.2">
      <c r="A39" s="25" t="s">
        <v>26</v>
      </c>
      <c r="B39" s="26">
        <v>42584</v>
      </c>
      <c r="L39" s="11"/>
    </row>
    <row r="40" spans="1:12" x14ac:dyDescent="0.2">
      <c r="A40" s="25" t="s">
        <v>26</v>
      </c>
      <c r="B40" s="26">
        <v>42585</v>
      </c>
      <c r="L40" s="11"/>
    </row>
    <row r="41" spans="1:12" x14ac:dyDescent="0.2">
      <c r="A41" s="25" t="s">
        <v>26</v>
      </c>
      <c r="B41" s="26">
        <v>42586</v>
      </c>
      <c r="L41" s="11"/>
    </row>
    <row r="42" spans="1:12" x14ac:dyDescent="0.2">
      <c r="A42" s="25" t="s">
        <v>26</v>
      </c>
      <c r="B42" s="26">
        <v>42587</v>
      </c>
      <c r="L42" s="11"/>
    </row>
    <row r="43" spans="1:12" x14ac:dyDescent="0.2">
      <c r="A43" s="25" t="s">
        <v>26</v>
      </c>
      <c r="B43" s="26">
        <v>42590</v>
      </c>
      <c r="L43" s="11"/>
    </row>
    <row r="44" spans="1:12" x14ac:dyDescent="0.2">
      <c r="A44" s="25" t="s">
        <v>26</v>
      </c>
      <c r="B44" s="26">
        <v>42591</v>
      </c>
      <c r="L44" s="11"/>
    </row>
    <row r="45" spans="1:12" x14ac:dyDescent="0.2">
      <c r="A45" s="25" t="s">
        <v>26</v>
      </c>
      <c r="B45" s="26">
        <v>42592</v>
      </c>
      <c r="L45" s="11"/>
    </row>
    <row r="46" spans="1:12" x14ac:dyDescent="0.2">
      <c r="A46" s="25" t="s">
        <v>26</v>
      </c>
      <c r="B46" s="26">
        <v>42593</v>
      </c>
      <c r="L46" s="11"/>
    </row>
    <row r="47" spans="1:12" x14ac:dyDescent="0.2">
      <c r="A47" s="25" t="s">
        <v>26</v>
      </c>
      <c r="B47" s="26">
        <v>42594</v>
      </c>
      <c r="L47" s="11"/>
    </row>
    <row r="48" spans="1:12" x14ac:dyDescent="0.2">
      <c r="A48" s="23" t="s">
        <v>9</v>
      </c>
      <c r="B48" s="24" t="e">
        <f>DATE($B$1,8,15)</f>
        <v>#REF!</v>
      </c>
      <c r="L48" s="11"/>
    </row>
    <row r="49" spans="1:12" x14ac:dyDescent="0.2">
      <c r="A49" s="25" t="s">
        <v>26</v>
      </c>
      <c r="B49" s="26">
        <v>42674</v>
      </c>
      <c r="L49" s="11"/>
    </row>
    <row r="50" spans="1:12" x14ac:dyDescent="0.2">
      <c r="A50" s="23" t="s">
        <v>10</v>
      </c>
      <c r="B50" s="24" t="e">
        <f>DATE($B$1,11,1)</f>
        <v>#REF!</v>
      </c>
      <c r="L50" s="11"/>
    </row>
    <row r="51" spans="1:12" x14ac:dyDescent="0.2">
      <c r="A51" s="23" t="s">
        <v>24</v>
      </c>
      <c r="B51" s="24" t="e">
        <f>DATE($B$1,11,11)</f>
        <v>#REF!</v>
      </c>
      <c r="L51" s="11"/>
    </row>
    <row r="52" spans="1:12" x14ac:dyDescent="0.2">
      <c r="A52" s="23" t="s">
        <v>11</v>
      </c>
      <c r="B52" s="24" t="e">
        <f>DATE($B$1,12,25)</f>
        <v>#REF!</v>
      </c>
      <c r="L52" s="11"/>
    </row>
    <row r="53" spans="1:12" x14ac:dyDescent="0.2">
      <c r="A53" s="25" t="s">
        <v>26</v>
      </c>
      <c r="B53" s="26">
        <v>42730</v>
      </c>
      <c r="L53" s="11"/>
    </row>
    <row r="54" spans="1:12" x14ac:dyDescent="0.2">
      <c r="A54" s="25" t="s">
        <v>26</v>
      </c>
      <c r="B54" s="26">
        <v>42731</v>
      </c>
      <c r="L54" s="11"/>
    </row>
    <row r="55" spans="1:12" x14ac:dyDescent="0.2">
      <c r="A55" s="25" t="s">
        <v>26</v>
      </c>
      <c r="B55" s="26">
        <v>42732</v>
      </c>
      <c r="L55" s="11"/>
    </row>
    <row r="56" spans="1:12" x14ac:dyDescent="0.2">
      <c r="A56" s="25" t="s">
        <v>26</v>
      </c>
      <c r="B56" s="26">
        <v>42733</v>
      </c>
      <c r="L56" s="11"/>
    </row>
    <row r="57" spans="1:12" x14ac:dyDescent="0.2">
      <c r="A57" s="25" t="s">
        <v>26</v>
      </c>
      <c r="B57" s="26">
        <v>42734</v>
      </c>
      <c r="L57" s="11"/>
    </row>
    <row r="58" spans="1:12" x14ac:dyDescent="0.2">
      <c r="A58" s="25" t="s">
        <v>26</v>
      </c>
      <c r="B58" s="26">
        <v>42735</v>
      </c>
      <c r="L58" s="11"/>
    </row>
    <row r="59" spans="1:12" x14ac:dyDescent="0.2">
      <c r="L59" s="11"/>
    </row>
    <row r="60" spans="1:12" x14ac:dyDescent="0.2">
      <c r="L60" s="11"/>
    </row>
    <row r="61" spans="1:12" x14ac:dyDescent="0.2">
      <c r="L61" s="11"/>
    </row>
    <row r="62" spans="1:12" x14ac:dyDescent="0.2">
      <c r="L62" s="11"/>
    </row>
    <row r="63" spans="1:12" x14ac:dyDescent="0.2">
      <c r="L63" s="11"/>
    </row>
    <row r="64" spans="1:12" x14ac:dyDescent="0.2">
      <c r="L64" s="11"/>
    </row>
    <row r="65" spans="12:12" x14ac:dyDescent="0.2">
      <c r="L65" s="11"/>
    </row>
    <row r="66" spans="12:12" x14ac:dyDescent="0.2">
      <c r="L66" s="11"/>
    </row>
    <row r="67" spans="12:12" x14ac:dyDescent="0.2">
      <c r="L67" s="11"/>
    </row>
    <row r="68" spans="12:12" x14ac:dyDescent="0.2">
      <c r="L68" s="11"/>
    </row>
    <row r="69" spans="12:12" x14ac:dyDescent="0.2">
      <c r="L69" s="11"/>
    </row>
    <row r="70" spans="12:12" x14ac:dyDescent="0.2">
      <c r="L70" s="11"/>
    </row>
    <row r="71" spans="12:12" x14ac:dyDescent="0.2">
      <c r="L71" s="11"/>
    </row>
    <row r="72" spans="12:12" x14ac:dyDescent="0.2">
      <c r="L72" s="11"/>
    </row>
    <row r="73" spans="12:12" x14ac:dyDescent="0.2">
      <c r="L73" s="11"/>
    </row>
    <row r="74" spans="12:12" x14ac:dyDescent="0.2">
      <c r="L74" s="11"/>
    </row>
    <row r="75" spans="12:12" x14ac:dyDescent="0.2">
      <c r="L75" s="11"/>
    </row>
  </sheetData>
  <sheetProtection formatCells="0" formatColumns="0" formatRows="0"/>
  <phoneticPr fontId="13" type="noConversion"/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lendrier">
                <anchor moveWithCells="1" sizeWithCells="1">
                  <from>
                    <xdr:col>5</xdr:col>
                    <xdr:colOff>657225</xdr:colOff>
                    <xdr:row>0</xdr:row>
                    <xdr:rowOff>57150</xdr:rowOff>
                  </from>
                  <to>
                    <xdr:col>8</xdr:col>
                    <xdr:colOff>657225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K61"/>
  <sheetViews>
    <sheetView topLeftCell="A17" workbookViewId="0">
      <selection activeCell="A13" sqref="A13"/>
    </sheetView>
  </sheetViews>
  <sheetFormatPr baseColWidth="10" defaultColWidth="13.7109375" defaultRowHeight="12.75" x14ac:dyDescent="0.2"/>
  <cols>
    <col min="1" max="1" width="34.7109375" customWidth="1"/>
    <col min="2" max="2" width="15" bestFit="1" customWidth="1"/>
    <col min="3" max="3" width="16.5703125" bestFit="1" customWidth="1"/>
    <col min="4" max="4" width="7" bestFit="1" customWidth="1"/>
    <col min="5" max="5" width="14.7109375" customWidth="1"/>
    <col min="6" max="6" width="5.85546875" bestFit="1" customWidth="1"/>
    <col min="7" max="7" width="12.140625" customWidth="1"/>
  </cols>
  <sheetData>
    <row r="1" spans="1:11" ht="20.25" customHeight="1" thickTop="1" thickBot="1" x14ac:dyDescent="0.25">
      <c r="A1" s="19" t="s">
        <v>146</v>
      </c>
      <c r="B1" s="59" t="s">
        <v>59</v>
      </c>
      <c r="C1" s="60" t="s">
        <v>60</v>
      </c>
      <c r="D1" s="61" t="s">
        <v>83</v>
      </c>
      <c r="E1" s="61" t="s">
        <v>95</v>
      </c>
      <c r="F1" s="62" t="s">
        <v>12</v>
      </c>
      <c r="G1" s="62" t="s">
        <v>12</v>
      </c>
      <c r="I1" s="73" t="s">
        <v>108</v>
      </c>
      <c r="J1" s="73"/>
      <c r="K1" s="73" t="s">
        <v>109</v>
      </c>
    </row>
    <row r="2" spans="1:11" ht="15.75" thickTop="1" x14ac:dyDescent="0.2">
      <c r="A2" s="18" t="s">
        <v>19</v>
      </c>
      <c r="B2" s="63" t="s">
        <v>89</v>
      </c>
      <c r="C2" s="64">
        <v>485</v>
      </c>
      <c r="D2" s="64">
        <v>140</v>
      </c>
      <c r="E2" s="64">
        <f t="shared" ref="E2:E33" si="0">IF(C2="","",C2-D2)</f>
        <v>345</v>
      </c>
      <c r="F2" s="65">
        <v>159</v>
      </c>
      <c r="G2" s="65">
        <v>139</v>
      </c>
      <c r="I2" s="79">
        <v>28</v>
      </c>
      <c r="J2" s="76" t="s">
        <v>115</v>
      </c>
      <c r="K2" s="74">
        <v>20127422</v>
      </c>
    </row>
    <row r="3" spans="1:11" ht="15" x14ac:dyDescent="0.2">
      <c r="A3" s="18" t="s">
        <v>18</v>
      </c>
      <c r="B3" s="66" t="s">
        <v>88</v>
      </c>
      <c r="C3" s="67">
        <v>485</v>
      </c>
      <c r="D3" s="67">
        <v>105</v>
      </c>
      <c r="E3" s="67">
        <f t="shared" si="0"/>
        <v>380</v>
      </c>
      <c r="F3" s="68">
        <v>159</v>
      </c>
      <c r="G3" s="68">
        <v>150</v>
      </c>
      <c r="I3" s="80">
        <v>147</v>
      </c>
      <c r="J3" s="77" t="s">
        <v>116</v>
      </c>
      <c r="K3" s="82">
        <v>20127210</v>
      </c>
    </row>
    <row r="4" spans="1:11" ht="15" x14ac:dyDescent="0.2">
      <c r="A4" s="18" t="s">
        <v>99</v>
      </c>
      <c r="B4" s="66" t="s">
        <v>66</v>
      </c>
      <c r="C4" s="67">
        <v>980</v>
      </c>
      <c r="D4" s="67">
        <v>140</v>
      </c>
      <c r="E4" s="67">
        <f t="shared" si="0"/>
        <v>840</v>
      </c>
      <c r="F4" s="68">
        <v>159</v>
      </c>
      <c r="G4" s="68">
        <v>152</v>
      </c>
      <c r="I4" s="80">
        <v>150</v>
      </c>
      <c r="J4" s="77" t="s">
        <v>117</v>
      </c>
      <c r="K4" s="82">
        <v>20127050</v>
      </c>
    </row>
    <row r="5" spans="1:11" ht="15" x14ac:dyDescent="0.2">
      <c r="A5" s="18" t="s">
        <v>100</v>
      </c>
      <c r="B5" s="66" t="s">
        <v>67</v>
      </c>
      <c r="C5" s="67">
        <v>980</v>
      </c>
      <c r="D5" s="67">
        <v>280</v>
      </c>
      <c r="E5" s="67">
        <f t="shared" si="0"/>
        <v>700</v>
      </c>
      <c r="F5" s="68">
        <v>159</v>
      </c>
      <c r="G5" s="68">
        <v>159</v>
      </c>
      <c r="I5" s="80">
        <v>151</v>
      </c>
      <c r="J5" s="78" t="s">
        <v>118</v>
      </c>
      <c r="K5" s="82">
        <v>20127051</v>
      </c>
    </row>
    <row r="6" spans="1:11" ht="15" x14ac:dyDescent="0.2">
      <c r="A6" s="18" t="s">
        <v>98</v>
      </c>
      <c r="B6" s="66" t="s">
        <v>93</v>
      </c>
      <c r="C6" s="67">
        <v>350</v>
      </c>
      <c r="D6" s="67">
        <v>105</v>
      </c>
      <c r="E6" s="67">
        <f t="shared" si="0"/>
        <v>245</v>
      </c>
      <c r="F6" s="68">
        <v>177</v>
      </c>
      <c r="G6" s="68">
        <v>160</v>
      </c>
      <c r="I6" s="80">
        <v>158</v>
      </c>
      <c r="J6" s="78" t="s">
        <v>119</v>
      </c>
      <c r="K6" s="82">
        <v>20127214</v>
      </c>
    </row>
    <row r="7" spans="1:11" ht="15" x14ac:dyDescent="0.2">
      <c r="B7" s="66" t="s">
        <v>80</v>
      </c>
      <c r="C7" s="67">
        <v>525</v>
      </c>
      <c r="D7" s="67">
        <v>70</v>
      </c>
      <c r="E7" s="67">
        <f t="shared" si="0"/>
        <v>455</v>
      </c>
      <c r="F7" s="68">
        <v>177</v>
      </c>
      <c r="G7" s="68">
        <v>162</v>
      </c>
      <c r="I7" s="80">
        <v>241</v>
      </c>
      <c r="J7" s="78" t="s">
        <v>120</v>
      </c>
      <c r="K7" s="82">
        <v>20127090</v>
      </c>
    </row>
    <row r="8" spans="1:11" ht="15" x14ac:dyDescent="0.2">
      <c r="A8" s="19" t="s">
        <v>145</v>
      </c>
      <c r="B8" s="66" t="s">
        <v>92</v>
      </c>
      <c r="C8" s="67">
        <v>375</v>
      </c>
      <c r="D8" s="67">
        <v>105</v>
      </c>
      <c r="E8" s="67">
        <f t="shared" si="0"/>
        <v>270</v>
      </c>
      <c r="F8" s="68">
        <v>177</v>
      </c>
      <c r="G8" s="68">
        <v>163</v>
      </c>
      <c r="I8" s="80">
        <v>242</v>
      </c>
      <c r="J8" s="78" t="s">
        <v>121</v>
      </c>
      <c r="K8" s="82">
        <v>20127392</v>
      </c>
    </row>
    <row r="9" spans="1:11" ht="15" x14ac:dyDescent="0.2">
      <c r="B9" s="66" t="s">
        <v>68</v>
      </c>
      <c r="C9" s="67">
        <v>875</v>
      </c>
      <c r="D9" s="67">
        <v>140</v>
      </c>
      <c r="E9" s="67">
        <f t="shared" si="0"/>
        <v>735</v>
      </c>
      <c r="F9" s="68">
        <v>159</v>
      </c>
      <c r="G9" s="68">
        <v>164</v>
      </c>
      <c r="I9" s="80">
        <v>277</v>
      </c>
      <c r="J9" s="78" t="s">
        <v>122</v>
      </c>
      <c r="K9" s="82">
        <v>20127403</v>
      </c>
    </row>
    <row r="10" spans="1:11" ht="15" x14ac:dyDescent="0.2">
      <c r="A10" s="18" t="s">
        <v>103</v>
      </c>
      <c r="B10" s="66" t="s">
        <v>97</v>
      </c>
      <c r="C10" s="67">
        <v>350</v>
      </c>
      <c r="D10" s="67">
        <v>105</v>
      </c>
      <c r="E10" s="67">
        <f t="shared" si="0"/>
        <v>245</v>
      </c>
      <c r="F10" s="68">
        <v>177</v>
      </c>
      <c r="G10" s="68">
        <v>177</v>
      </c>
      <c r="I10" s="80">
        <v>278</v>
      </c>
      <c r="J10" s="78" t="s">
        <v>123</v>
      </c>
      <c r="K10" s="82">
        <v>20127457</v>
      </c>
    </row>
    <row r="11" spans="1:11" ht="15" x14ac:dyDescent="0.2">
      <c r="A11" s="18" t="s">
        <v>104</v>
      </c>
      <c r="B11" s="66" t="s">
        <v>85</v>
      </c>
      <c r="C11" s="67">
        <v>1330</v>
      </c>
      <c r="D11" s="67">
        <v>385</v>
      </c>
      <c r="E11" s="67">
        <f t="shared" si="0"/>
        <v>945</v>
      </c>
      <c r="F11" s="68">
        <v>164</v>
      </c>
      <c r="G11" s="68">
        <v>178</v>
      </c>
      <c r="I11" s="80">
        <v>279</v>
      </c>
      <c r="J11" s="78" t="s">
        <v>124</v>
      </c>
      <c r="K11" s="82">
        <v>20127406</v>
      </c>
    </row>
    <row r="12" spans="1:11" ht="15" x14ac:dyDescent="0.2">
      <c r="A12" s="18" t="s">
        <v>105</v>
      </c>
      <c r="B12" s="66" t="s">
        <v>81</v>
      </c>
      <c r="C12" s="67">
        <v>525</v>
      </c>
      <c r="D12" s="67">
        <v>105</v>
      </c>
      <c r="E12" s="67">
        <f t="shared" si="0"/>
        <v>420</v>
      </c>
      <c r="F12" s="68">
        <v>177</v>
      </c>
      <c r="G12" s="68"/>
      <c r="I12" s="80">
        <v>292</v>
      </c>
      <c r="J12" s="78" t="s">
        <v>18</v>
      </c>
      <c r="K12" s="82">
        <v>20127262</v>
      </c>
    </row>
    <row r="13" spans="1:11" ht="15" x14ac:dyDescent="0.2">
      <c r="A13" s="18" t="s">
        <v>106</v>
      </c>
      <c r="B13" s="66" t="s">
        <v>64</v>
      </c>
      <c r="C13" s="67">
        <v>875</v>
      </c>
      <c r="D13" s="67">
        <v>210</v>
      </c>
      <c r="E13" s="67">
        <f t="shared" si="0"/>
        <v>665</v>
      </c>
      <c r="F13" s="68">
        <v>152</v>
      </c>
      <c r="G13" s="68"/>
      <c r="I13" s="80">
        <v>293</v>
      </c>
      <c r="J13" s="78" t="s">
        <v>125</v>
      </c>
      <c r="K13" s="82">
        <v>20127265</v>
      </c>
    </row>
    <row r="14" spans="1:11" ht="15" x14ac:dyDescent="0.2">
      <c r="A14" s="18"/>
      <c r="B14" s="66" t="s">
        <v>90</v>
      </c>
      <c r="C14" s="67">
        <v>485</v>
      </c>
      <c r="D14" s="67">
        <v>105</v>
      </c>
      <c r="E14" s="67">
        <f t="shared" si="0"/>
        <v>380</v>
      </c>
      <c r="F14" s="68">
        <v>159</v>
      </c>
      <c r="G14" s="101"/>
      <c r="I14" s="80">
        <v>296</v>
      </c>
      <c r="J14" s="78" t="s">
        <v>126</v>
      </c>
      <c r="K14" s="82">
        <v>20127266</v>
      </c>
    </row>
    <row r="15" spans="1:11" ht="15" x14ac:dyDescent="0.2">
      <c r="A15" s="19" t="s">
        <v>107</v>
      </c>
      <c r="B15" s="66" t="s">
        <v>73</v>
      </c>
      <c r="C15" s="67">
        <v>1015</v>
      </c>
      <c r="D15" s="67">
        <v>140</v>
      </c>
      <c r="E15" s="67">
        <f t="shared" si="0"/>
        <v>875</v>
      </c>
      <c r="F15" s="68">
        <v>160</v>
      </c>
      <c r="G15" s="101"/>
      <c r="I15" s="80">
        <v>424</v>
      </c>
      <c r="J15" s="78" t="s">
        <v>127</v>
      </c>
      <c r="K15" s="82">
        <v>20127179</v>
      </c>
    </row>
    <row r="16" spans="1:11" ht="15" x14ac:dyDescent="0.2">
      <c r="B16" s="66" t="s">
        <v>77</v>
      </c>
      <c r="C16" s="67">
        <v>1400</v>
      </c>
      <c r="D16" s="67">
        <v>420</v>
      </c>
      <c r="E16" s="67">
        <f t="shared" si="0"/>
        <v>980</v>
      </c>
      <c r="F16" s="68">
        <v>164</v>
      </c>
      <c r="G16" s="101"/>
      <c r="I16" s="80">
        <v>431</v>
      </c>
      <c r="J16" s="78" t="s">
        <v>128</v>
      </c>
      <c r="K16" s="82">
        <v>20127305</v>
      </c>
    </row>
    <row r="17" spans="1:11" ht="15" x14ac:dyDescent="0.2">
      <c r="A17" s="18" t="s">
        <v>110</v>
      </c>
      <c r="B17" s="66" t="s">
        <v>74</v>
      </c>
      <c r="C17" s="67">
        <f>32*35</f>
        <v>1120</v>
      </c>
      <c r="D17" s="67">
        <v>140</v>
      </c>
      <c r="E17" s="67">
        <f t="shared" si="0"/>
        <v>980</v>
      </c>
      <c r="F17" s="68">
        <v>160</v>
      </c>
      <c r="G17" s="101"/>
      <c r="I17" s="80">
        <v>132</v>
      </c>
      <c r="J17" s="78" t="s">
        <v>116</v>
      </c>
      <c r="K17" s="82"/>
    </row>
    <row r="18" spans="1:11" ht="15" x14ac:dyDescent="0.2">
      <c r="A18" s="18" t="s">
        <v>111</v>
      </c>
      <c r="B18" s="66" t="s">
        <v>87</v>
      </c>
      <c r="C18" s="67">
        <v>1050</v>
      </c>
      <c r="D18" s="67">
        <v>315</v>
      </c>
      <c r="E18" s="67">
        <f t="shared" si="0"/>
        <v>735</v>
      </c>
      <c r="F18" s="68">
        <v>162</v>
      </c>
      <c r="G18" s="101"/>
      <c r="I18" s="80">
        <v>136</v>
      </c>
      <c r="J18" s="78" t="s">
        <v>118</v>
      </c>
      <c r="K18" s="82"/>
    </row>
    <row r="19" spans="1:11" ht="15" x14ac:dyDescent="0.2">
      <c r="B19" s="66" t="s">
        <v>91</v>
      </c>
      <c r="C19" s="67">
        <v>595</v>
      </c>
      <c r="D19" s="67">
        <v>105</v>
      </c>
      <c r="E19" s="67">
        <f t="shared" si="0"/>
        <v>490</v>
      </c>
      <c r="F19" s="68">
        <v>162</v>
      </c>
      <c r="G19" s="101"/>
      <c r="I19" s="80">
        <v>172</v>
      </c>
      <c r="J19" s="78" t="s">
        <v>129</v>
      </c>
      <c r="K19" s="82"/>
    </row>
    <row r="20" spans="1:11" ht="15" x14ac:dyDescent="0.2">
      <c r="B20" s="66" t="s">
        <v>71</v>
      </c>
      <c r="C20" s="67">
        <v>910</v>
      </c>
      <c r="D20" s="67">
        <v>175</v>
      </c>
      <c r="E20" s="67">
        <f t="shared" si="0"/>
        <v>735</v>
      </c>
      <c r="F20" s="68">
        <v>159</v>
      </c>
      <c r="G20" s="101"/>
      <c r="I20" s="80">
        <v>175</v>
      </c>
      <c r="J20" s="78" t="s">
        <v>130</v>
      </c>
      <c r="K20" s="82"/>
    </row>
    <row r="21" spans="1:11" ht="15" x14ac:dyDescent="0.2">
      <c r="A21" s="19" t="s">
        <v>112</v>
      </c>
      <c r="B21" s="66" t="s">
        <v>62</v>
      </c>
      <c r="C21" s="67">
        <v>1330</v>
      </c>
      <c r="D21" s="67">
        <v>210</v>
      </c>
      <c r="E21" s="67">
        <f t="shared" si="0"/>
        <v>1120</v>
      </c>
      <c r="F21" s="68">
        <v>139</v>
      </c>
      <c r="G21" s="101"/>
      <c r="I21" s="80">
        <v>195</v>
      </c>
      <c r="J21" s="78" t="s">
        <v>131</v>
      </c>
      <c r="K21" s="82"/>
    </row>
    <row r="22" spans="1:11" ht="15" x14ac:dyDescent="0.2">
      <c r="B22" s="66" t="s">
        <v>82</v>
      </c>
      <c r="C22" s="67">
        <v>1155</v>
      </c>
      <c r="D22" s="67">
        <v>280</v>
      </c>
      <c r="E22" s="67">
        <f t="shared" si="0"/>
        <v>875</v>
      </c>
      <c r="F22" s="68">
        <v>178</v>
      </c>
      <c r="G22" s="101"/>
      <c r="I22" s="80">
        <v>196</v>
      </c>
      <c r="J22" s="78" t="s">
        <v>132</v>
      </c>
      <c r="K22" s="82"/>
    </row>
    <row r="23" spans="1:11" ht="15" x14ac:dyDescent="0.2">
      <c r="A23" s="18" t="s">
        <v>113</v>
      </c>
      <c r="B23" s="66" t="s">
        <v>86</v>
      </c>
      <c r="C23" s="67">
        <v>840</v>
      </c>
      <c r="D23" s="67">
        <v>140</v>
      </c>
      <c r="E23" s="67">
        <f t="shared" si="0"/>
        <v>700</v>
      </c>
      <c r="F23" s="68">
        <v>160</v>
      </c>
      <c r="G23" s="101"/>
      <c r="I23" s="80">
        <v>197</v>
      </c>
      <c r="J23" s="78" t="s">
        <v>133</v>
      </c>
      <c r="K23" s="82"/>
    </row>
    <row r="24" spans="1:11" ht="15" x14ac:dyDescent="0.2">
      <c r="A24" s="18" t="s">
        <v>114</v>
      </c>
      <c r="B24" s="66" t="s">
        <v>96</v>
      </c>
      <c r="C24" s="67">
        <v>490</v>
      </c>
      <c r="D24" s="67">
        <v>70</v>
      </c>
      <c r="E24" s="67">
        <f t="shared" si="0"/>
        <v>420</v>
      </c>
      <c r="F24" s="68">
        <v>159</v>
      </c>
      <c r="G24" s="101"/>
      <c r="I24" s="80">
        <v>203</v>
      </c>
      <c r="J24" s="78" t="s">
        <v>134</v>
      </c>
      <c r="K24" s="82"/>
    </row>
    <row r="25" spans="1:11" ht="15" x14ac:dyDescent="0.2">
      <c r="B25" s="66" t="s">
        <v>94</v>
      </c>
      <c r="C25" s="67">
        <v>350</v>
      </c>
      <c r="D25" s="67">
        <v>105</v>
      </c>
      <c r="E25" s="67">
        <f t="shared" si="0"/>
        <v>245</v>
      </c>
      <c r="F25" s="68">
        <v>177</v>
      </c>
      <c r="G25" s="101"/>
      <c r="I25" s="80">
        <v>204</v>
      </c>
      <c r="J25" s="78" t="s">
        <v>18</v>
      </c>
      <c r="K25" s="82"/>
    </row>
    <row r="26" spans="1:11" ht="15" x14ac:dyDescent="0.2">
      <c r="B26" s="66" t="s">
        <v>72</v>
      </c>
      <c r="C26" s="67">
        <v>875</v>
      </c>
      <c r="D26" s="67">
        <v>210</v>
      </c>
      <c r="E26" s="67">
        <f t="shared" si="0"/>
        <v>665</v>
      </c>
      <c r="F26" s="68">
        <v>159</v>
      </c>
      <c r="G26" s="101"/>
      <c r="I26" s="80">
        <v>205</v>
      </c>
      <c r="J26" s="78" t="s">
        <v>85</v>
      </c>
      <c r="K26" s="82"/>
    </row>
    <row r="27" spans="1:11" ht="15" x14ac:dyDescent="0.2">
      <c r="A27" s="19" t="s">
        <v>139</v>
      </c>
      <c r="B27" s="66" t="s">
        <v>69</v>
      </c>
      <c r="C27" s="67">
        <v>945</v>
      </c>
      <c r="D27" s="67">
        <v>140</v>
      </c>
      <c r="E27" s="67">
        <f t="shared" si="0"/>
        <v>805</v>
      </c>
      <c r="F27" s="68">
        <v>159</v>
      </c>
      <c r="G27" s="101"/>
      <c r="I27" s="80">
        <v>210</v>
      </c>
      <c r="J27" s="78" t="s">
        <v>135</v>
      </c>
      <c r="K27" s="82"/>
    </row>
    <row r="28" spans="1:11" ht="15" x14ac:dyDescent="0.2">
      <c r="B28" s="66" t="s">
        <v>70</v>
      </c>
      <c r="C28" s="67">
        <v>1400</v>
      </c>
      <c r="D28" s="67">
        <v>140</v>
      </c>
      <c r="E28" s="67">
        <f t="shared" si="0"/>
        <v>1260</v>
      </c>
      <c r="F28" s="68">
        <v>159</v>
      </c>
      <c r="G28" s="101"/>
      <c r="I28" s="80">
        <v>218</v>
      </c>
      <c r="J28" s="78" t="s">
        <v>136</v>
      </c>
      <c r="K28" s="82"/>
    </row>
    <row r="29" spans="1:11" ht="15" x14ac:dyDescent="0.2">
      <c r="A29" s="18" t="s">
        <v>144</v>
      </c>
      <c r="B29" s="66" t="s">
        <v>84</v>
      </c>
      <c r="C29" s="67"/>
      <c r="D29" s="67"/>
      <c r="E29" s="67" t="str">
        <f t="shared" si="0"/>
        <v/>
      </c>
      <c r="F29" s="68">
        <v>177</v>
      </c>
      <c r="G29" s="101"/>
      <c r="I29" s="80">
        <v>219</v>
      </c>
      <c r="J29" s="78" t="s">
        <v>121</v>
      </c>
      <c r="K29" s="82"/>
    </row>
    <row r="30" spans="1:11" ht="15" x14ac:dyDescent="0.2">
      <c r="A30" s="18" t="s">
        <v>141</v>
      </c>
      <c r="B30" s="66" t="s">
        <v>78</v>
      </c>
      <c r="C30" s="67">
        <v>1190</v>
      </c>
      <c r="D30" s="67">
        <v>210</v>
      </c>
      <c r="E30" s="67">
        <f t="shared" si="0"/>
        <v>980</v>
      </c>
      <c r="F30" s="68">
        <v>164</v>
      </c>
      <c r="G30" s="101"/>
      <c r="I30" s="80">
        <v>225</v>
      </c>
      <c r="J30" s="78" t="s">
        <v>18</v>
      </c>
      <c r="K30" s="82"/>
    </row>
    <row r="31" spans="1:11" ht="15" x14ac:dyDescent="0.2">
      <c r="B31" s="66" t="s">
        <v>65</v>
      </c>
      <c r="C31" s="67">
        <v>1085</v>
      </c>
      <c r="D31" s="67">
        <v>175</v>
      </c>
      <c r="E31" s="67">
        <f t="shared" si="0"/>
        <v>910</v>
      </c>
      <c r="F31" s="68">
        <v>152</v>
      </c>
      <c r="G31" s="101"/>
      <c r="I31" s="80">
        <v>264</v>
      </c>
      <c r="J31" s="78" t="s">
        <v>137</v>
      </c>
      <c r="K31" s="82"/>
    </row>
    <row r="32" spans="1:11" ht="15" x14ac:dyDescent="0.2">
      <c r="B32" s="66" t="s">
        <v>79</v>
      </c>
      <c r="C32" s="67">
        <v>1400</v>
      </c>
      <c r="D32" s="67">
        <v>280</v>
      </c>
      <c r="E32" s="67">
        <f t="shared" si="0"/>
        <v>1120</v>
      </c>
      <c r="F32" s="68">
        <v>164</v>
      </c>
      <c r="G32" s="101"/>
      <c r="I32" s="80">
        <v>264</v>
      </c>
      <c r="J32" s="78" t="s">
        <v>138</v>
      </c>
      <c r="K32" s="82"/>
    </row>
    <row r="33" spans="1:11" ht="15" x14ac:dyDescent="0.2">
      <c r="A33" s="19" t="s">
        <v>140</v>
      </c>
      <c r="B33" s="66" t="s">
        <v>61</v>
      </c>
      <c r="C33" s="67">
        <v>1575</v>
      </c>
      <c r="D33" s="67">
        <v>280</v>
      </c>
      <c r="E33" s="67">
        <f t="shared" si="0"/>
        <v>1295</v>
      </c>
      <c r="F33" s="68">
        <v>139</v>
      </c>
      <c r="G33" s="101"/>
      <c r="I33" s="80">
        <v>277</v>
      </c>
      <c r="J33" s="78" t="s">
        <v>115</v>
      </c>
      <c r="K33" s="82"/>
    </row>
    <row r="34" spans="1:11" ht="15" x14ac:dyDescent="0.2">
      <c r="B34" s="66" t="s">
        <v>76</v>
      </c>
      <c r="C34" s="67">
        <v>1190</v>
      </c>
      <c r="D34" s="67">
        <v>210</v>
      </c>
      <c r="E34" s="67">
        <f t="shared" ref="E34:E60" si="1">IF(C34="","",C34-D34)</f>
        <v>980</v>
      </c>
      <c r="F34" s="68">
        <v>164</v>
      </c>
      <c r="G34" s="101"/>
      <c r="I34" s="80"/>
      <c r="J34" s="10"/>
      <c r="K34" s="82"/>
    </row>
    <row r="35" spans="1:11" ht="15" x14ac:dyDescent="0.2">
      <c r="A35" s="18" t="s">
        <v>144</v>
      </c>
      <c r="B35" s="66" t="s">
        <v>63</v>
      </c>
      <c r="C35" s="67">
        <v>1155</v>
      </c>
      <c r="D35" s="67">
        <v>210</v>
      </c>
      <c r="E35" s="67">
        <f t="shared" si="1"/>
        <v>945</v>
      </c>
      <c r="F35" s="68">
        <v>150</v>
      </c>
      <c r="G35" s="101"/>
      <c r="I35" s="80"/>
      <c r="J35" s="10"/>
      <c r="K35" s="82"/>
    </row>
    <row r="36" spans="1:11" ht="15" x14ac:dyDescent="0.2">
      <c r="A36" s="18" t="s">
        <v>141</v>
      </c>
      <c r="B36" s="66" t="s">
        <v>75</v>
      </c>
      <c r="C36" s="67">
        <v>840</v>
      </c>
      <c r="D36" s="67">
        <v>280</v>
      </c>
      <c r="E36" s="67">
        <f t="shared" si="1"/>
        <v>560</v>
      </c>
      <c r="F36" s="68">
        <v>163</v>
      </c>
      <c r="G36" s="101"/>
      <c r="I36" s="80"/>
      <c r="J36" s="10"/>
      <c r="K36" s="82"/>
    </row>
    <row r="37" spans="1:11" ht="15" x14ac:dyDescent="0.2">
      <c r="B37" s="66"/>
      <c r="C37" s="67"/>
      <c r="D37" s="67"/>
      <c r="E37" s="67" t="str">
        <f t="shared" si="1"/>
        <v/>
      </c>
      <c r="F37" s="68"/>
      <c r="G37" s="101"/>
      <c r="I37" s="80"/>
      <c r="J37" s="10"/>
      <c r="K37" s="82"/>
    </row>
    <row r="38" spans="1:11" ht="15" x14ac:dyDescent="0.2">
      <c r="B38" s="66"/>
      <c r="C38" s="67"/>
      <c r="D38" s="67"/>
      <c r="E38" s="67" t="str">
        <f t="shared" si="1"/>
        <v/>
      </c>
      <c r="F38" s="68"/>
      <c r="G38" s="101"/>
      <c r="I38" s="80"/>
      <c r="J38" s="10"/>
      <c r="K38" s="82"/>
    </row>
    <row r="39" spans="1:11" ht="15" x14ac:dyDescent="0.2">
      <c r="B39" s="66"/>
      <c r="C39" s="67"/>
      <c r="D39" s="67"/>
      <c r="E39" s="67" t="str">
        <f t="shared" si="1"/>
        <v/>
      </c>
      <c r="F39" s="68"/>
      <c r="G39" s="101"/>
      <c r="I39" s="80"/>
      <c r="J39" s="10"/>
      <c r="K39" s="82"/>
    </row>
    <row r="40" spans="1:11" ht="15" x14ac:dyDescent="0.2">
      <c r="B40" s="66"/>
      <c r="C40" s="67"/>
      <c r="D40" s="67"/>
      <c r="E40" s="67" t="str">
        <f t="shared" si="1"/>
        <v/>
      </c>
      <c r="F40" s="68"/>
      <c r="G40" s="101"/>
      <c r="I40" s="80"/>
      <c r="J40" s="10"/>
      <c r="K40" s="82"/>
    </row>
    <row r="41" spans="1:11" ht="15" x14ac:dyDescent="0.2">
      <c r="B41" s="66"/>
      <c r="C41" s="67"/>
      <c r="D41" s="67"/>
      <c r="E41" s="67" t="str">
        <f t="shared" si="1"/>
        <v/>
      </c>
      <c r="F41" s="68"/>
      <c r="G41" s="101"/>
      <c r="I41" s="80"/>
      <c r="J41" s="10"/>
      <c r="K41" s="82"/>
    </row>
    <row r="42" spans="1:11" ht="15" x14ac:dyDescent="0.2">
      <c r="B42" s="66"/>
      <c r="C42" s="67"/>
      <c r="D42" s="67"/>
      <c r="E42" s="67" t="str">
        <f t="shared" si="1"/>
        <v/>
      </c>
      <c r="F42" s="68"/>
      <c r="G42" s="101"/>
      <c r="I42" s="80"/>
      <c r="J42" s="10"/>
      <c r="K42" s="82"/>
    </row>
    <row r="43" spans="1:11" ht="15" x14ac:dyDescent="0.2">
      <c r="B43" s="66"/>
      <c r="C43" s="67"/>
      <c r="D43" s="67"/>
      <c r="E43" s="67" t="str">
        <f t="shared" si="1"/>
        <v/>
      </c>
      <c r="F43" s="68"/>
      <c r="G43" s="101"/>
      <c r="I43" s="80"/>
      <c r="J43" s="10"/>
      <c r="K43" s="82"/>
    </row>
    <row r="44" spans="1:11" ht="15" x14ac:dyDescent="0.2">
      <c r="B44" s="66"/>
      <c r="C44" s="67"/>
      <c r="D44" s="67"/>
      <c r="E44" s="67" t="str">
        <f t="shared" si="1"/>
        <v/>
      </c>
      <c r="F44" s="68"/>
      <c r="G44" s="101"/>
      <c r="I44" s="80"/>
      <c r="J44" s="10"/>
      <c r="K44" s="82"/>
    </row>
    <row r="45" spans="1:11" ht="15" x14ac:dyDescent="0.2">
      <c r="B45" s="66"/>
      <c r="C45" s="67"/>
      <c r="D45" s="67"/>
      <c r="E45" s="67" t="str">
        <f t="shared" si="1"/>
        <v/>
      </c>
      <c r="F45" s="68"/>
      <c r="G45" s="101"/>
      <c r="I45" s="80"/>
      <c r="J45" s="10"/>
      <c r="K45" s="82"/>
    </row>
    <row r="46" spans="1:11" ht="15" x14ac:dyDescent="0.2">
      <c r="B46" s="66"/>
      <c r="C46" s="67"/>
      <c r="D46" s="67"/>
      <c r="E46" s="67" t="str">
        <f t="shared" si="1"/>
        <v/>
      </c>
      <c r="F46" s="68"/>
      <c r="G46" s="101"/>
      <c r="I46" s="80"/>
      <c r="J46" s="10"/>
      <c r="K46" s="82"/>
    </row>
    <row r="47" spans="1:11" ht="15" x14ac:dyDescent="0.2">
      <c r="B47" s="66"/>
      <c r="C47" s="67"/>
      <c r="D47" s="67"/>
      <c r="E47" s="67" t="str">
        <f t="shared" si="1"/>
        <v/>
      </c>
      <c r="F47" s="68"/>
      <c r="G47" s="101"/>
      <c r="I47" s="80"/>
      <c r="J47" s="10"/>
      <c r="K47" s="82"/>
    </row>
    <row r="48" spans="1:11" ht="15" x14ac:dyDescent="0.2">
      <c r="B48" s="66"/>
      <c r="C48" s="67"/>
      <c r="D48" s="67"/>
      <c r="E48" s="67" t="str">
        <f t="shared" si="1"/>
        <v/>
      </c>
      <c r="F48" s="68"/>
      <c r="G48" s="101"/>
      <c r="I48" s="80"/>
      <c r="J48" s="10"/>
      <c r="K48" s="82"/>
    </row>
    <row r="49" spans="2:11" ht="15" x14ac:dyDescent="0.2">
      <c r="B49" s="66"/>
      <c r="C49" s="67"/>
      <c r="D49" s="67"/>
      <c r="E49" s="67" t="str">
        <f t="shared" si="1"/>
        <v/>
      </c>
      <c r="F49" s="68"/>
      <c r="G49" s="101"/>
      <c r="I49" s="80"/>
      <c r="J49" s="10"/>
      <c r="K49" s="82"/>
    </row>
    <row r="50" spans="2:11" ht="15" x14ac:dyDescent="0.2">
      <c r="B50" s="66"/>
      <c r="C50" s="67"/>
      <c r="D50" s="67"/>
      <c r="E50" s="67" t="str">
        <f t="shared" si="1"/>
        <v/>
      </c>
      <c r="F50" s="68"/>
      <c r="G50" s="101"/>
      <c r="I50" s="80"/>
      <c r="J50" s="10"/>
      <c r="K50" s="82"/>
    </row>
    <row r="51" spans="2:11" ht="15" x14ac:dyDescent="0.2">
      <c r="B51" s="66"/>
      <c r="C51" s="67"/>
      <c r="D51" s="67"/>
      <c r="E51" s="67" t="str">
        <f t="shared" si="1"/>
        <v/>
      </c>
      <c r="F51" s="68"/>
      <c r="G51" s="101"/>
      <c r="I51" s="80"/>
      <c r="J51" s="10"/>
      <c r="K51" s="82"/>
    </row>
    <row r="52" spans="2:11" ht="15" x14ac:dyDescent="0.2">
      <c r="B52" s="66"/>
      <c r="C52" s="67"/>
      <c r="D52" s="67"/>
      <c r="E52" s="67" t="str">
        <f t="shared" si="1"/>
        <v/>
      </c>
      <c r="F52" s="68"/>
      <c r="G52" s="101"/>
      <c r="I52" s="80"/>
      <c r="J52" s="10"/>
      <c r="K52" s="82"/>
    </row>
    <row r="53" spans="2:11" ht="15" x14ac:dyDescent="0.2">
      <c r="B53" s="66"/>
      <c r="C53" s="67"/>
      <c r="D53" s="67"/>
      <c r="E53" s="67" t="str">
        <f t="shared" si="1"/>
        <v/>
      </c>
      <c r="F53" s="68"/>
      <c r="G53" s="101"/>
      <c r="I53" s="80"/>
      <c r="J53" s="10"/>
      <c r="K53" s="82"/>
    </row>
    <row r="54" spans="2:11" ht="15" x14ac:dyDescent="0.2">
      <c r="B54" s="66"/>
      <c r="C54" s="67"/>
      <c r="D54" s="67"/>
      <c r="E54" s="67" t="str">
        <f t="shared" si="1"/>
        <v/>
      </c>
      <c r="F54" s="68"/>
      <c r="G54" s="101"/>
      <c r="I54" s="80"/>
      <c r="J54" s="10"/>
      <c r="K54" s="82"/>
    </row>
    <row r="55" spans="2:11" ht="15" x14ac:dyDescent="0.2">
      <c r="B55" s="66"/>
      <c r="C55" s="67"/>
      <c r="D55" s="67"/>
      <c r="E55" s="67" t="str">
        <f t="shared" si="1"/>
        <v/>
      </c>
      <c r="F55" s="68"/>
      <c r="G55" s="101"/>
      <c r="I55" s="80"/>
      <c r="J55" s="10"/>
      <c r="K55" s="82"/>
    </row>
    <row r="56" spans="2:11" ht="15" x14ac:dyDescent="0.2">
      <c r="B56" s="66"/>
      <c r="C56" s="67"/>
      <c r="D56" s="67"/>
      <c r="E56" s="67" t="str">
        <f t="shared" si="1"/>
        <v/>
      </c>
      <c r="F56" s="68"/>
      <c r="G56" s="101"/>
      <c r="I56" s="80"/>
      <c r="J56" s="10"/>
      <c r="K56" s="82"/>
    </row>
    <row r="57" spans="2:11" ht="15" x14ac:dyDescent="0.2">
      <c r="B57" s="66"/>
      <c r="C57" s="67"/>
      <c r="D57" s="67"/>
      <c r="E57" s="67" t="str">
        <f t="shared" si="1"/>
        <v/>
      </c>
      <c r="F57" s="68"/>
      <c r="G57" s="101"/>
      <c r="I57" s="80"/>
      <c r="J57" s="10"/>
      <c r="K57" s="82"/>
    </row>
    <row r="58" spans="2:11" ht="15" x14ac:dyDescent="0.2">
      <c r="B58" s="66"/>
      <c r="C58" s="67"/>
      <c r="D58" s="67"/>
      <c r="E58" s="67" t="str">
        <f t="shared" si="1"/>
        <v/>
      </c>
      <c r="F58" s="68"/>
      <c r="G58" s="101"/>
      <c r="I58" s="80"/>
      <c r="J58" s="10"/>
      <c r="K58" s="82"/>
    </row>
    <row r="59" spans="2:11" ht="15" x14ac:dyDescent="0.2">
      <c r="B59" s="66"/>
      <c r="C59" s="67"/>
      <c r="D59" s="67"/>
      <c r="E59" s="67" t="str">
        <f t="shared" si="1"/>
        <v/>
      </c>
      <c r="F59" s="68"/>
      <c r="G59" s="101"/>
      <c r="I59" s="80"/>
      <c r="J59" s="10"/>
      <c r="K59" s="82"/>
    </row>
    <row r="60" spans="2:11" ht="15.75" thickBot="1" x14ac:dyDescent="0.25">
      <c r="B60" s="69"/>
      <c r="C60" s="70"/>
      <c r="D60" s="70"/>
      <c r="E60" s="70" t="str">
        <f t="shared" si="1"/>
        <v/>
      </c>
      <c r="F60" s="71"/>
      <c r="G60" s="102"/>
      <c r="I60" s="81"/>
      <c r="J60" s="75"/>
      <c r="K60" s="83"/>
    </row>
    <row r="61" spans="2:11" ht="13.5" thickTop="1" x14ac:dyDescent="0.2"/>
  </sheetData>
  <sortState ref="G2:G25">
    <sortCondition ref="G2"/>
  </sortState>
  <phoneticPr fontId="13" type="noConversion"/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GRN_Sans_Doublon">
                <anchor moveWithCells="1" sizeWithCells="1">
                  <from>
                    <xdr:col>7</xdr:col>
                    <xdr:colOff>57150</xdr:colOff>
                    <xdr:row>0</xdr:row>
                    <xdr:rowOff>19050</xdr:rowOff>
                  </from>
                  <to>
                    <xdr:col>7</xdr:col>
                    <xdr:colOff>885825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"/>
  <sheetViews>
    <sheetView workbookViewId="0">
      <selection activeCell="B1" sqref="B1"/>
    </sheetView>
  </sheetViews>
  <sheetFormatPr baseColWidth="10" defaultRowHeight="12.75" x14ac:dyDescent="0.2"/>
  <sheetData>
    <row r="1" spans="1:7" x14ac:dyDescent="0.2">
      <c r="B1" s="19"/>
    </row>
    <row r="4" spans="1:7" x14ac:dyDescent="0.2">
      <c r="B4" s="11">
        <v>42009</v>
      </c>
      <c r="C4" s="11">
        <v>42016</v>
      </c>
      <c r="D4" s="11">
        <v>42023</v>
      </c>
      <c r="E4" s="11">
        <v>42030</v>
      </c>
      <c r="F4" s="11">
        <v>42037</v>
      </c>
      <c r="G4" s="11">
        <v>42044</v>
      </c>
    </row>
    <row r="5" spans="1:7" x14ac:dyDescent="0.2">
      <c r="B5" s="11">
        <v>42010</v>
      </c>
      <c r="C5" s="11">
        <v>42017</v>
      </c>
      <c r="D5" s="11">
        <v>42024</v>
      </c>
      <c r="E5" s="11">
        <v>42031</v>
      </c>
      <c r="F5" s="11">
        <v>42038</v>
      </c>
      <c r="G5" s="11">
        <v>42045</v>
      </c>
    </row>
    <row r="6" spans="1:7" x14ac:dyDescent="0.2">
      <c r="B6" s="11">
        <v>42011</v>
      </c>
      <c r="C6" s="11">
        <v>42018</v>
      </c>
      <c r="D6" s="11">
        <v>42025</v>
      </c>
      <c r="E6" s="11">
        <v>42032</v>
      </c>
      <c r="F6" s="11">
        <v>42039</v>
      </c>
      <c r="G6" s="11">
        <v>42046</v>
      </c>
    </row>
    <row r="7" spans="1:7" x14ac:dyDescent="0.2">
      <c r="B7" s="11">
        <v>42012</v>
      </c>
      <c r="C7" s="11">
        <v>42019</v>
      </c>
      <c r="D7" s="11">
        <v>42026</v>
      </c>
      <c r="E7" s="11">
        <v>42033</v>
      </c>
      <c r="F7" s="11">
        <v>42040</v>
      </c>
      <c r="G7" s="11">
        <v>42047</v>
      </c>
    </row>
    <row r="8" spans="1:7" x14ac:dyDescent="0.2">
      <c r="B8" s="11">
        <v>42013</v>
      </c>
      <c r="C8" s="11">
        <v>42020</v>
      </c>
      <c r="D8" s="11">
        <v>42027</v>
      </c>
      <c r="E8" s="11">
        <v>42034</v>
      </c>
      <c r="F8" s="11">
        <v>42041</v>
      </c>
      <c r="G8" s="11">
        <v>42048</v>
      </c>
    </row>
    <row r="9" spans="1:7" x14ac:dyDescent="0.2">
      <c r="B9">
        <v>2</v>
      </c>
      <c r="C9">
        <v>3</v>
      </c>
      <c r="D9">
        <v>4</v>
      </c>
      <c r="E9">
        <v>5</v>
      </c>
      <c r="F9">
        <v>6</v>
      </c>
      <c r="G9">
        <v>7</v>
      </c>
    </row>
    <row r="12" spans="1:7" x14ac:dyDescent="0.2">
      <c r="A12" t="s">
        <v>66</v>
      </c>
      <c r="B12">
        <v>35</v>
      </c>
      <c r="C12">
        <v>35</v>
      </c>
      <c r="D12">
        <v>35</v>
      </c>
      <c r="E12">
        <v>35</v>
      </c>
      <c r="F12">
        <v>35</v>
      </c>
      <c r="G12">
        <v>35</v>
      </c>
    </row>
    <row r="13" spans="1:7" x14ac:dyDescent="0.2">
      <c r="A13" t="s">
        <v>97</v>
      </c>
      <c r="B13">
        <v>35</v>
      </c>
      <c r="C13">
        <v>35</v>
      </c>
      <c r="D13">
        <v>35</v>
      </c>
      <c r="E13">
        <v>35</v>
      </c>
      <c r="F13">
        <v>35</v>
      </c>
      <c r="G13">
        <v>35</v>
      </c>
    </row>
    <row r="14" spans="1:7" x14ac:dyDescent="0.2">
      <c r="A14" t="s">
        <v>97</v>
      </c>
      <c r="B14">
        <v>35</v>
      </c>
      <c r="C14">
        <v>35</v>
      </c>
      <c r="D14">
        <v>35</v>
      </c>
      <c r="E14">
        <v>35</v>
      </c>
      <c r="F14">
        <v>35</v>
      </c>
      <c r="G14">
        <v>35</v>
      </c>
    </row>
    <row r="15" spans="1:7" x14ac:dyDescent="0.2">
      <c r="A15" t="s">
        <v>97</v>
      </c>
      <c r="B15">
        <v>35</v>
      </c>
      <c r="C15">
        <v>35</v>
      </c>
      <c r="D15">
        <v>35</v>
      </c>
      <c r="E15">
        <v>35</v>
      </c>
      <c r="F15">
        <v>35</v>
      </c>
      <c r="G15">
        <v>35</v>
      </c>
    </row>
    <row r="16" spans="1:7" x14ac:dyDescent="0.2">
      <c r="A16">
        <v>0</v>
      </c>
      <c r="B16">
        <v>35</v>
      </c>
      <c r="C16">
        <v>35</v>
      </c>
      <c r="D16">
        <v>35</v>
      </c>
      <c r="E16">
        <v>35</v>
      </c>
      <c r="F16">
        <v>35</v>
      </c>
      <c r="G16">
        <v>35</v>
      </c>
    </row>
    <row r="17" spans="1:7" x14ac:dyDescent="0.2">
      <c r="A17" t="s">
        <v>97</v>
      </c>
      <c r="B17">
        <v>35</v>
      </c>
      <c r="C17">
        <v>35</v>
      </c>
      <c r="D17">
        <v>35</v>
      </c>
      <c r="E17">
        <v>35</v>
      </c>
      <c r="F17">
        <v>35</v>
      </c>
      <c r="G17">
        <v>35</v>
      </c>
    </row>
    <row r="18" spans="1:7" x14ac:dyDescent="0.2">
      <c r="A18" t="s">
        <v>97</v>
      </c>
      <c r="B18">
        <v>35</v>
      </c>
      <c r="C18">
        <v>35</v>
      </c>
      <c r="D18">
        <v>35</v>
      </c>
      <c r="E18">
        <v>35</v>
      </c>
      <c r="F18">
        <v>35</v>
      </c>
      <c r="G18">
        <v>35</v>
      </c>
    </row>
    <row r="19" spans="1:7" x14ac:dyDescent="0.2">
      <c r="A19" t="s">
        <v>97</v>
      </c>
      <c r="B19">
        <v>35</v>
      </c>
      <c r="C19">
        <v>35</v>
      </c>
      <c r="D19">
        <v>35</v>
      </c>
      <c r="E19">
        <v>35</v>
      </c>
      <c r="F19">
        <v>35</v>
      </c>
      <c r="G19">
        <v>35</v>
      </c>
    </row>
    <row r="20" spans="1:7" x14ac:dyDescent="0.2">
      <c r="A20" t="s">
        <v>97</v>
      </c>
      <c r="B20">
        <v>35</v>
      </c>
      <c r="C20">
        <v>35</v>
      </c>
      <c r="D20">
        <v>35</v>
      </c>
      <c r="E20">
        <v>35</v>
      </c>
      <c r="F20">
        <v>35</v>
      </c>
      <c r="G20">
        <v>35</v>
      </c>
    </row>
    <row r="21" spans="1:7" x14ac:dyDescent="0.2">
      <c r="A21" t="s">
        <v>97</v>
      </c>
      <c r="B21">
        <v>35</v>
      </c>
      <c r="C21">
        <v>35</v>
      </c>
      <c r="D21">
        <v>35</v>
      </c>
      <c r="E21">
        <v>35</v>
      </c>
      <c r="F21">
        <v>35</v>
      </c>
      <c r="G21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PLAN</vt:lpstr>
      <vt:lpstr>HTS_Offres</vt:lpstr>
      <vt:lpstr>Fermetures</vt:lpstr>
      <vt:lpstr>Listes</vt:lpstr>
      <vt:lpstr>Feuil1</vt:lpstr>
      <vt:lpstr>ANNEE</vt:lpstr>
      <vt:lpstr>PLAN!Capacité</vt:lpstr>
      <vt:lpstr>PLAN!EssaiZone</vt:lpstr>
      <vt:lpstr>Jour_An_1</vt:lpstr>
      <vt:lpstr>JoursFerm</vt:lpstr>
      <vt:lpstr>Liste_GRN</vt:lpstr>
      <vt:lpstr>Liste_Produits</vt:lpstr>
      <vt:lpstr>ListeStatuts</vt:lpstr>
      <vt:lpstr>Ma_Liste_GRN</vt:lpstr>
      <vt:lpstr>MARCHES</vt:lpstr>
      <vt:lpstr>Pâques_An_1</vt:lpstr>
      <vt:lpstr>Pâques_An_2</vt:lpstr>
      <vt:lpstr>HTS_Offres!Zone_d_impression</vt:lpstr>
      <vt:lpstr>ZoneFerm</vt:lpstr>
    </vt:vector>
  </TitlesOfParts>
  <Company>AFPA LOUDEAC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AFPA</dc:creator>
  <cp:lastModifiedBy>Carpentier Bertrand</cp:lastModifiedBy>
  <cp:lastPrinted>2011-11-29T08:37:13Z</cp:lastPrinted>
  <dcterms:created xsi:type="dcterms:W3CDTF">2004-03-04T20:05:07Z</dcterms:created>
  <dcterms:modified xsi:type="dcterms:W3CDTF">2014-11-01T05:39:51Z</dcterms:modified>
</cp:coreProperties>
</file>