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7.xml" ContentType="application/vnd.ms-excel.controlproperties+xml"/>
  <Override PartName="/xl/ctrlProps/ctrlProp8.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60" windowWidth="24240" windowHeight="12840"/>
  </bookViews>
  <sheets>
    <sheet name="Rétro Planning de GANTT" sheetId="1" r:id="rId1"/>
    <sheet name="Système" sheetId="4" r:id="rId2"/>
  </sheets>
  <functionGroups/>
  <definedNames>
    <definedName name="_2007">Système!$N$2:$N$451</definedName>
    <definedName name="_CodeWE">Système!$F$10</definedName>
    <definedName name="_DD">Système!$C$2</definedName>
    <definedName name="_O">'Rétro Planning de GANTT'!$G$5</definedName>
    <definedName name="_Res">OFFSET(Système!$A$1,1,,COUNTA(Système!$A:$A)-1,)</definedName>
    <definedName name="_SD">Système!$B$2</definedName>
    <definedName name="An">Système!$C$6</definedName>
    <definedName name="Fériés">OFFSET(Système!$H$1,1,,COUNTA(Système!$H:$H)-1,)</definedName>
    <definedName name="Jours_chômés">Système!$F$2:$F$8</definedName>
    <definedName name="Le_Mois">Système!$F$9</definedName>
    <definedName name="Pourcentage">'Rétro Planning de GANTT'!$BL$2</definedName>
    <definedName name="Premier_mois">Système!$C$4</definedName>
  </definedNames>
  <calcPr calcId="125725"/>
</workbook>
</file>

<file path=xl/calcChain.xml><?xml version="1.0" encoding="utf-8"?>
<calcChain xmlns="http://schemas.openxmlformats.org/spreadsheetml/2006/main">
  <c r="BL18" i="1"/>
  <c r="BL17" l="1"/>
  <c r="BL16"/>
  <c r="BL15"/>
  <c r="M2" i="4" l="1"/>
  <c r="N394"/>
  <c r="N395"/>
  <c r="N396"/>
  <c r="N397"/>
  <c r="N398"/>
  <c r="N399"/>
  <c r="N400"/>
  <c r="N401"/>
  <c r="N402"/>
  <c r="N403"/>
  <c r="N404"/>
  <c r="N405"/>
  <c r="N406"/>
  <c r="N407"/>
  <c r="N408"/>
  <c r="N409"/>
  <c r="N410"/>
  <c r="N411"/>
  <c r="N412"/>
  <c r="N413"/>
  <c r="N414"/>
  <c r="N415"/>
  <c r="N416"/>
  <c r="N417"/>
  <c r="N418"/>
  <c r="N419"/>
  <c r="N420"/>
  <c r="N421"/>
  <c r="N422"/>
  <c r="N423"/>
  <c r="N424"/>
  <c r="N425"/>
  <c r="N426"/>
  <c r="N427"/>
  <c r="N428"/>
  <c r="N429"/>
  <c r="N430"/>
  <c r="N431"/>
  <c r="N432"/>
  <c r="N433"/>
  <c r="N434"/>
  <c r="N435"/>
  <c r="N436"/>
  <c r="N437"/>
  <c r="N438"/>
  <c r="N439"/>
  <c r="N440"/>
  <c r="N441"/>
  <c r="N442"/>
  <c r="N443"/>
  <c r="N444"/>
  <c r="N445"/>
  <c r="N446"/>
  <c r="N447"/>
  <c r="N448"/>
  <c r="N449"/>
  <c r="N450"/>
  <c r="N451"/>
  <c r="M3"/>
  <c r="M4" s="1"/>
  <c r="M5" s="1"/>
  <c r="M6" s="1"/>
  <c r="M7" s="1"/>
  <c r="M8" s="1"/>
  <c r="M9" s="1"/>
  <c r="M10" s="1"/>
  <c r="M11" s="1"/>
  <c r="M12" s="1"/>
  <c r="M13" s="1"/>
  <c r="M14" s="1"/>
  <c r="M15" s="1"/>
  <c r="M16" s="1"/>
  <c r="M17" s="1"/>
  <c r="M18" s="1"/>
  <c r="M19" s="1"/>
  <c r="M20" s="1"/>
  <c r="M21" s="1"/>
  <c r="M22" s="1"/>
  <c r="M23" s="1"/>
  <c r="M24" s="1"/>
  <c r="M25" s="1"/>
  <c r="M26" s="1"/>
  <c r="M27" s="1"/>
  <c r="M28" s="1"/>
  <c r="M29" s="1"/>
  <c r="M30" s="1"/>
  <c r="M31" s="1"/>
  <c r="M32" s="1"/>
  <c r="M33" s="1"/>
  <c r="M34" s="1"/>
  <c r="M35" s="1"/>
  <c r="M36" s="1"/>
  <c r="M37" s="1"/>
  <c r="M38" s="1"/>
  <c r="M39" s="1"/>
  <c r="M40" s="1"/>
  <c r="M41" s="1"/>
  <c r="M42" s="1"/>
  <c r="M43" s="1"/>
  <c r="M44" s="1"/>
  <c r="M45" s="1"/>
  <c r="M46" s="1"/>
  <c r="M47" s="1"/>
  <c r="M48" s="1"/>
  <c r="M49" s="1"/>
  <c r="M50" s="1"/>
  <c r="M51" s="1"/>
  <c r="M52" s="1"/>
  <c r="M53" s="1"/>
  <c r="M54" s="1"/>
  <c r="M55" s="1"/>
  <c r="O55" s="1"/>
  <c r="J13" i="1"/>
  <c r="J12" s="1"/>
  <c r="BL14" l="1"/>
  <c r="M56" i="4"/>
  <c r="O53"/>
  <c r="O51"/>
  <c r="O49"/>
  <c r="O47"/>
  <c r="O45"/>
  <c r="O43"/>
  <c r="O41"/>
  <c r="O39"/>
  <c r="O37"/>
  <c r="O35"/>
  <c r="O33"/>
  <c r="O31"/>
  <c r="O29"/>
  <c r="O27"/>
  <c r="O25"/>
  <c r="O23"/>
  <c r="O21"/>
  <c r="O19"/>
  <c r="O17"/>
  <c r="O15"/>
  <c r="O13"/>
  <c r="O11"/>
  <c r="O9"/>
  <c r="O7"/>
  <c r="O5"/>
  <c r="O3"/>
  <c r="O2"/>
  <c r="O54"/>
  <c r="O52"/>
  <c r="O50"/>
  <c r="O48"/>
  <c r="O46"/>
  <c r="O44"/>
  <c r="O42"/>
  <c r="O40"/>
  <c r="O38"/>
  <c r="O36"/>
  <c r="O34"/>
  <c r="O32"/>
  <c r="O30"/>
  <c r="O28"/>
  <c r="O26"/>
  <c r="O24"/>
  <c r="O22"/>
  <c r="O20"/>
  <c r="O18"/>
  <c r="O16"/>
  <c r="O14"/>
  <c r="O12"/>
  <c r="O10"/>
  <c r="O8"/>
  <c r="O6"/>
  <c r="O4"/>
  <c r="K13" i="1"/>
  <c r="J6"/>
  <c r="J4" s="1"/>
  <c r="J10"/>
  <c r="M57" i="4" l="1"/>
  <c r="O56"/>
  <c r="K6" i="1"/>
  <c r="K4" s="1"/>
  <c r="K12"/>
  <c r="L13"/>
  <c r="M13" s="1"/>
  <c r="K10"/>
  <c r="F10" i="4"/>
  <c r="M58" l="1"/>
  <c r="O57"/>
  <c r="M6" i="1"/>
  <c r="M4" s="1"/>
  <c r="M12"/>
  <c r="L6"/>
  <c r="L4" s="1"/>
  <c r="L12"/>
  <c r="L10"/>
  <c r="M10"/>
  <c r="N13"/>
  <c r="M59" i="4" l="1"/>
  <c r="O58"/>
  <c r="N6" i="1"/>
  <c r="N4" s="1"/>
  <c r="N12"/>
  <c r="O13"/>
  <c r="N10"/>
  <c r="C6" i="4"/>
  <c r="J12" s="1"/>
  <c r="H12" s="1"/>
  <c r="N382" s="1"/>
  <c r="C4"/>
  <c r="F8"/>
  <c r="F7"/>
  <c r="F6"/>
  <c r="F5"/>
  <c r="F4"/>
  <c r="F3"/>
  <c r="F2"/>
  <c r="D1"/>
  <c r="M60" l="1"/>
  <c r="O59"/>
  <c r="N59" a="1"/>
  <c r="N59" s="1"/>
  <c r="N60" a="1"/>
  <c r="N60" s="1"/>
  <c r="N56" a="1"/>
  <c r="N56" s="1"/>
  <c r="N57" a="1"/>
  <c r="N57" s="1"/>
  <c r="N58" a="1"/>
  <c r="N58" s="1"/>
  <c r="N53" a="1"/>
  <c r="N53" s="1"/>
  <c r="N49" a="1"/>
  <c r="N49" s="1"/>
  <c r="N45" a="1"/>
  <c r="N45" s="1"/>
  <c r="N41" a="1"/>
  <c r="N41" s="1"/>
  <c r="N37" a="1"/>
  <c r="N37" s="1"/>
  <c r="N33" a="1"/>
  <c r="N33" s="1"/>
  <c r="N29" a="1"/>
  <c r="N29" s="1"/>
  <c r="N25" a="1"/>
  <c r="N25" s="1"/>
  <c r="N21" a="1"/>
  <c r="N21" s="1"/>
  <c r="N17" a="1"/>
  <c r="N17" s="1"/>
  <c r="N13" a="1"/>
  <c r="N13" s="1"/>
  <c r="N9" a="1"/>
  <c r="N9" s="1"/>
  <c r="N5" a="1"/>
  <c r="N5" s="1"/>
  <c r="N2" a="1"/>
  <c r="N2" s="1"/>
  <c r="N52" a="1"/>
  <c r="N52" s="1"/>
  <c r="N48" a="1"/>
  <c r="N48" s="1"/>
  <c r="N44" a="1"/>
  <c r="N44" s="1"/>
  <c r="N40" a="1"/>
  <c r="N40" s="1"/>
  <c r="N36" a="1"/>
  <c r="N36" s="1"/>
  <c r="N32" a="1"/>
  <c r="N32" s="1"/>
  <c r="N28" a="1"/>
  <c r="N28" s="1"/>
  <c r="N24" a="1"/>
  <c r="N24" s="1"/>
  <c r="N20" a="1"/>
  <c r="N20" s="1"/>
  <c r="N16" a="1"/>
  <c r="N16" s="1"/>
  <c r="N12" a="1"/>
  <c r="N12" s="1"/>
  <c r="N8" a="1"/>
  <c r="N8" s="1"/>
  <c r="N55" a="1"/>
  <c r="N55" s="1"/>
  <c r="N51" a="1"/>
  <c r="N51" s="1"/>
  <c r="N47" a="1"/>
  <c r="N47" s="1"/>
  <c r="N43" a="1"/>
  <c r="N43" s="1"/>
  <c r="N39" a="1"/>
  <c r="N39" s="1"/>
  <c r="N35" a="1"/>
  <c r="N35" s="1"/>
  <c r="N31" a="1"/>
  <c r="N31" s="1"/>
  <c r="N27" a="1"/>
  <c r="N27" s="1"/>
  <c r="N23" a="1"/>
  <c r="N23" s="1"/>
  <c r="N19" a="1"/>
  <c r="N19" s="1"/>
  <c r="N15" a="1"/>
  <c r="N15" s="1"/>
  <c r="N11" a="1"/>
  <c r="N11" s="1"/>
  <c r="N7" a="1"/>
  <c r="N7" s="1"/>
  <c r="N3" a="1"/>
  <c r="N3" s="1"/>
  <c r="N54" a="1"/>
  <c r="N54" s="1"/>
  <c r="N50" a="1"/>
  <c r="N50" s="1"/>
  <c r="N46" a="1"/>
  <c r="N46" s="1"/>
  <c r="N42" a="1"/>
  <c r="N42" s="1"/>
  <c r="N38" a="1"/>
  <c r="N38" s="1"/>
  <c r="N34" a="1"/>
  <c r="N34" s="1"/>
  <c r="N30" a="1"/>
  <c r="N30" s="1"/>
  <c r="N26" a="1"/>
  <c r="N26" s="1"/>
  <c r="N22" a="1"/>
  <c r="N22" s="1"/>
  <c r="N18" a="1"/>
  <c r="N18" s="1"/>
  <c r="N14" a="1"/>
  <c r="N14" s="1"/>
  <c r="N10" a="1"/>
  <c r="N10" s="1"/>
  <c r="N6" a="1"/>
  <c r="N6" s="1"/>
  <c r="N4" a="1"/>
  <c r="N4" s="1"/>
  <c r="O6" i="1"/>
  <c r="O4" s="1"/>
  <c r="O12"/>
  <c r="O10"/>
  <c r="P13"/>
  <c r="J23" i="4"/>
  <c r="H23" s="1"/>
  <c r="N393" s="1"/>
  <c r="G2"/>
  <c r="K2" s="1"/>
  <c r="G3"/>
  <c r="J14" s="1"/>
  <c r="H14" s="1"/>
  <c r="N384" s="1"/>
  <c r="G11"/>
  <c r="J22" s="1"/>
  <c r="H22" s="1"/>
  <c r="N392" s="1"/>
  <c r="G9"/>
  <c r="J20" s="1"/>
  <c r="H20" s="1"/>
  <c r="N390" s="1"/>
  <c r="G4"/>
  <c r="J15" s="1"/>
  <c r="H15" s="1"/>
  <c r="N385" s="1"/>
  <c r="G5"/>
  <c r="J16" s="1"/>
  <c r="H16" s="1"/>
  <c r="N386" s="1"/>
  <c r="G6"/>
  <c r="J6" s="1"/>
  <c r="H6" s="1"/>
  <c r="N376" s="1"/>
  <c r="G7"/>
  <c r="J18" s="1"/>
  <c r="H18" s="1"/>
  <c r="N388" s="1"/>
  <c r="G8"/>
  <c r="J8" s="1"/>
  <c r="H8" s="1"/>
  <c r="N378" s="1"/>
  <c r="F9"/>
  <c r="G10"/>
  <c r="J21" s="1"/>
  <c r="H21" s="1"/>
  <c r="N391" s="1"/>
  <c r="J4"/>
  <c r="H4" s="1"/>
  <c r="N374" s="1"/>
  <c r="J3" l="1"/>
  <c r="H3" s="1"/>
  <c r="N373" s="1"/>
  <c r="M61"/>
  <c r="O60"/>
  <c r="J5"/>
  <c r="H5" s="1"/>
  <c r="N375" s="1"/>
  <c r="J2"/>
  <c r="H2" s="1"/>
  <c r="N372" s="1"/>
  <c r="J13"/>
  <c r="H13" s="1"/>
  <c r="N383" s="1"/>
  <c r="P6" i="1"/>
  <c r="P4" s="1"/>
  <c r="P12"/>
  <c r="J7" i="4"/>
  <c r="H7" s="1"/>
  <c r="N377" s="1"/>
  <c r="Q13" i="1"/>
  <c r="P10"/>
  <c r="K13" i="4"/>
  <c r="J17"/>
  <c r="H17" s="1"/>
  <c r="N387" s="1"/>
  <c r="J9"/>
  <c r="H9" s="1"/>
  <c r="N379" s="1"/>
  <c r="K22"/>
  <c r="K11"/>
  <c r="J11"/>
  <c r="H11" s="1"/>
  <c r="N381" s="1"/>
  <c r="J19"/>
  <c r="H19" s="1"/>
  <c r="N389" s="1"/>
  <c r="J10"/>
  <c r="H10" s="1"/>
  <c r="N380" s="1"/>
  <c r="M62" l="1"/>
  <c r="O61"/>
  <c r="N61" a="1"/>
  <c r="N61" s="1"/>
  <c r="Q6" i="1"/>
  <c r="Q4" s="1"/>
  <c r="Q12"/>
  <c r="Q10"/>
  <c r="R13"/>
  <c r="J1" a="1"/>
  <c r="J1" s="1"/>
  <c r="M63" i="4" l="1"/>
  <c r="O62"/>
  <c r="N62" a="1"/>
  <c r="N62" s="1"/>
  <c r="R6" i="1"/>
  <c r="R4" s="1"/>
  <c r="R12"/>
  <c r="S13"/>
  <c r="R10"/>
  <c r="K1" a="1"/>
  <c r="K1" s="1"/>
  <c r="L1" a="1"/>
  <c r="L1" s="1"/>
  <c r="M64" i="4" l="1"/>
  <c r="O63"/>
  <c r="N63" a="1"/>
  <c r="N63" s="1"/>
  <c r="S6" i="1"/>
  <c r="S4" s="1"/>
  <c r="S12"/>
  <c r="S10"/>
  <c r="T13"/>
  <c r="M1" a="1"/>
  <c r="M1" s="1"/>
  <c r="M65" i="4" l="1"/>
  <c r="O64"/>
  <c r="N64" a="1"/>
  <c r="N64" s="1"/>
  <c r="T6" i="1"/>
  <c r="T4" s="1"/>
  <c r="T12"/>
  <c r="U13"/>
  <c r="T10"/>
  <c r="N1" a="1"/>
  <c r="N1" s="1"/>
  <c r="M66" i="4" l="1"/>
  <c r="O65"/>
  <c r="N65" a="1"/>
  <c r="N65" s="1"/>
  <c r="U6" i="1"/>
  <c r="U4" s="1"/>
  <c r="U12"/>
  <c r="U10"/>
  <c r="V13"/>
  <c r="O1" a="1"/>
  <c r="O1" s="1"/>
  <c r="M67" i="4" l="1"/>
  <c r="O66"/>
  <c r="N66" a="1"/>
  <c r="N66" s="1"/>
  <c r="V6" i="1"/>
  <c r="V4" s="1"/>
  <c r="V12"/>
  <c r="W13"/>
  <c r="V10"/>
  <c r="M68" i="4" l="1"/>
  <c r="O67"/>
  <c r="N67" a="1"/>
  <c r="N67" s="1"/>
  <c r="W6" i="1"/>
  <c r="W4" s="1"/>
  <c r="W12"/>
  <c r="W10"/>
  <c r="X13"/>
  <c r="Q1" a="1"/>
  <c r="Q1" s="1"/>
  <c r="P1" a="1"/>
  <c r="P1" s="1"/>
  <c r="M69" i="4" l="1"/>
  <c r="O68"/>
  <c r="N68" a="1"/>
  <c r="N68" s="1"/>
  <c r="X6" i="1"/>
  <c r="X4" s="1"/>
  <c r="X12"/>
  <c r="Y13"/>
  <c r="X10"/>
  <c r="R1" a="1"/>
  <c r="R1" s="1"/>
  <c r="M70" i="4" l="1"/>
  <c r="O69"/>
  <c r="N69" a="1"/>
  <c r="N69" s="1"/>
  <c r="Y6" i="1"/>
  <c r="Y4" s="1"/>
  <c r="Y12"/>
  <c r="Y10"/>
  <c r="Z13"/>
  <c r="S1" a="1"/>
  <c r="S1" s="1"/>
  <c r="M71" i="4" l="1"/>
  <c r="O70"/>
  <c r="N70" a="1"/>
  <c r="N70" s="1"/>
  <c r="Z6" i="1"/>
  <c r="Z4" s="1"/>
  <c r="Z12"/>
  <c r="AA13"/>
  <c r="Z10"/>
  <c r="T1" a="1"/>
  <c r="T1" s="1"/>
  <c r="M72" i="4" l="1"/>
  <c r="O71"/>
  <c r="N71" a="1"/>
  <c r="N71" s="1"/>
  <c r="AA6" i="1"/>
  <c r="AA4" s="1"/>
  <c r="AA12"/>
  <c r="AA10"/>
  <c r="AB13"/>
  <c r="U1" a="1"/>
  <c r="U1" s="1"/>
  <c r="M73" i="4" l="1"/>
  <c r="O72"/>
  <c r="N72" a="1"/>
  <c r="N72" s="1"/>
  <c r="AB6" i="1"/>
  <c r="AB4" s="1"/>
  <c r="AB12"/>
  <c r="AC13"/>
  <c r="AB10"/>
  <c r="V1" a="1"/>
  <c r="V1" s="1"/>
  <c r="M74" i="4" l="1"/>
  <c r="O73"/>
  <c r="N73" a="1"/>
  <c r="N73" s="1"/>
  <c r="AC6" i="1"/>
  <c r="AC4" s="1"/>
  <c r="AC12"/>
  <c r="AC10"/>
  <c r="AD13"/>
  <c r="M75" i="4" l="1"/>
  <c r="O74"/>
  <c r="N74" a="1"/>
  <c r="N74" s="1"/>
  <c r="AD6" i="1"/>
  <c r="AD4" s="1"/>
  <c r="AD12"/>
  <c r="AE13"/>
  <c r="AD10"/>
  <c r="X1" a="1"/>
  <c r="X1" s="1"/>
  <c r="W1" a="1"/>
  <c r="W1" s="1"/>
  <c r="M76" i="4" l="1"/>
  <c r="O75"/>
  <c r="N75" a="1"/>
  <c r="N75" s="1"/>
  <c r="AE6" i="1"/>
  <c r="AE4" s="1"/>
  <c r="AE12"/>
  <c r="AE10"/>
  <c r="AF13"/>
  <c r="Y1" a="1"/>
  <c r="Y1" s="1"/>
  <c r="M77" i="4" l="1"/>
  <c r="O76"/>
  <c r="N76" a="1"/>
  <c r="N76" s="1"/>
  <c r="AF6" i="1"/>
  <c r="AF4" s="1"/>
  <c r="AF12"/>
  <c r="AG13"/>
  <c r="AF10"/>
  <c r="M78" i="4" l="1"/>
  <c r="O77"/>
  <c r="N77" a="1"/>
  <c r="N77" s="1"/>
  <c r="AG6" i="1"/>
  <c r="AG4" s="1"/>
  <c r="AG12"/>
  <c r="AG10"/>
  <c r="AH13"/>
  <c r="AA1" a="1"/>
  <c r="AA1" s="1"/>
  <c r="Z1" a="1"/>
  <c r="Z1" s="1"/>
  <c r="M79" i="4" l="1"/>
  <c r="O78"/>
  <c r="N78" a="1"/>
  <c r="N78" s="1"/>
  <c r="AH6" i="1"/>
  <c r="AH4" s="1"/>
  <c r="AH12"/>
  <c r="AI13"/>
  <c r="AH10"/>
  <c r="M80" i="4" l="1"/>
  <c r="O79"/>
  <c r="N79" a="1"/>
  <c r="N79" s="1"/>
  <c r="AI6" i="1"/>
  <c r="AI4" s="1"/>
  <c r="AI12"/>
  <c r="AI10"/>
  <c r="AJ13"/>
  <c r="AC1" a="1"/>
  <c r="AC1" s="1"/>
  <c r="AB1" a="1"/>
  <c r="AB1" s="1"/>
  <c r="M81" i="4" l="1"/>
  <c r="O80"/>
  <c r="N80" a="1"/>
  <c r="N80" s="1"/>
  <c r="AJ6" i="1"/>
  <c r="AJ4" s="1"/>
  <c r="AJ12"/>
  <c r="AK13"/>
  <c r="AJ10"/>
  <c r="AD1" a="1"/>
  <c r="AD1" s="1"/>
  <c r="M82" i="4" l="1"/>
  <c r="O81"/>
  <c r="N81" a="1"/>
  <c r="N81" s="1"/>
  <c r="AK6" i="1"/>
  <c r="AK4" s="1"/>
  <c r="AK12"/>
  <c r="AK10"/>
  <c r="AL13"/>
  <c r="M83" i="4" l="1"/>
  <c r="O82"/>
  <c r="N82" a="1"/>
  <c r="N82" s="1"/>
  <c r="AL6" i="1"/>
  <c r="AL4" s="1"/>
  <c r="AL12"/>
  <c r="AM13"/>
  <c r="AL10"/>
  <c r="AF1" a="1"/>
  <c r="AF1" s="1"/>
  <c r="AE1" a="1"/>
  <c r="AE1" s="1"/>
  <c r="M84" i="4" l="1"/>
  <c r="O83"/>
  <c r="N83" a="1"/>
  <c r="N83" s="1"/>
  <c r="AM6" i="1"/>
  <c r="AM4" s="1"/>
  <c r="AM12"/>
  <c r="AM10"/>
  <c r="AN13"/>
  <c r="M85" i="4" l="1"/>
  <c r="O84"/>
  <c r="N84" a="1"/>
  <c r="N84" s="1"/>
  <c r="AN6" i="1"/>
  <c r="AN4" s="1"/>
  <c r="AN12"/>
  <c r="AO13"/>
  <c r="AN10"/>
  <c r="AH1" a="1"/>
  <c r="AH1" s="1"/>
  <c r="AG1" a="1"/>
  <c r="AG1" s="1"/>
  <c r="M86" i="4" l="1"/>
  <c r="O85"/>
  <c r="N85" a="1"/>
  <c r="N85" s="1"/>
  <c r="AO6" i="1"/>
  <c r="AO4" s="1"/>
  <c r="AO12"/>
  <c r="AO10"/>
  <c r="AP13"/>
  <c r="M87" i="4" l="1"/>
  <c r="O86"/>
  <c r="N86" a="1"/>
  <c r="N86" s="1"/>
  <c r="AP6" i="1"/>
  <c r="AP4" s="1"/>
  <c r="AP12"/>
  <c r="AQ13"/>
  <c r="AP10"/>
  <c r="AJ1" a="1"/>
  <c r="AJ1" s="1"/>
  <c r="AI1" a="1"/>
  <c r="AI1" s="1"/>
  <c r="M88" i="4" l="1"/>
  <c r="O87"/>
  <c r="N87" a="1"/>
  <c r="N87" s="1"/>
  <c r="AQ6" i="1"/>
  <c r="AQ4" s="1"/>
  <c r="AQ12"/>
  <c r="AQ10"/>
  <c r="AR13"/>
  <c r="AK1" a="1"/>
  <c r="AK1" s="1"/>
  <c r="M89" i="4" l="1"/>
  <c r="O88"/>
  <c r="N88" a="1"/>
  <c r="N88" s="1"/>
  <c r="AR6" i="1"/>
  <c r="AR4" s="1"/>
  <c r="AR12"/>
  <c r="AS13"/>
  <c r="AR10"/>
  <c r="AL1" a="1"/>
  <c r="AL1" s="1"/>
  <c r="M90" i="4" l="1"/>
  <c r="O89"/>
  <c r="N89" a="1"/>
  <c r="N89" s="1"/>
  <c r="AS6" i="1"/>
  <c r="AS4" s="1"/>
  <c r="AS12"/>
  <c r="AS10"/>
  <c r="AT13"/>
  <c r="M91" i="4" l="1"/>
  <c r="O90"/>
  <c r="N90" a="1"/>
  <c r="N90" s="1"/>
  <c r="AT6" i="1"/>
  <c r="AT4" s="1"/>
  <c r="AT12"/>
  <c r="AU13"/>
  <c r="AT10"/>
  <c r="AN1" a="1"/>
  <c r="AN1" s="1"/>
  <c r="AM1" a="1"/>
  <c r="AM1" s="1"/>
  <c r="M92" i="4" l="1"/>
  <c r="O91"/>
  <c r="N91" a="1"/>
  <c r="N91" s="1"/>
  <c r="AU6" i="1"/>
  <c r="AU4" s="1"/>
  <c r="AU12"/>
  <c r="AU10"/>
  <c r="AV13"/>
  <c r="M93" i="4" l="1"/>
  <c r="O92"/>
  <c r="N92" a="1"/>
  <c r="N92" s="1"/>
  <c r="AV6" i="1"/>
  <c r="AV4" s="1"/>
  <c r="AV12"/>
  <c r="AW13"/>
  <c r="AV10"/>
  <c r="AP1" a="1"/>
  <c r="AP1" s="1"/>
  <c r="AO1" a="1"/>
  <c r="AO1" s="1"/>
  <c r="M94" i="4" l="1"/>
  <c r="O93"/>
  <c r="N93" a="1"/>
  <c r="N93" s="1"/>
  <c r="AW6" i="1"/>
  <c r="AW4" s="1"/>
  <c r="AW12"/>
  <c r="AW10"/>
  <c r="AX13"/>
  <c r="M95" i="4" l="1"/>
  <c r="O94"/>
  <c r="N94" a="1"/>
  <c r="N94" s="1"/>
  <c r="AX6" i="1"/>
  <c r="AX4" s="1"/>
  <c r="AX12"/>
  <c r="AY13"/>
  <c r="AX10"/>
  <c r="AR1" a="1"/>
  <c r="AR1" s="1"/>
  <c r="AQ1" a="1"/>
  <c r="AQ1" s="1"/>
  <c r="M96" i="4" l="1"/>
  <c r="O95"/>
  <c r="N95" a="1"/>
  <c r="N95" s="1"/>
  <c r="AY6" i="1"/>
  <c r="AY4" s="1"/>
  <c r="AY12"/>
  <c r="AY10"/>
  <c r="AZ13"/>
  <c r="AS1" a="1"/>
  <c r="AS1" s="1"/>
  <c r="M97" i="4" l="1"/>
  <c r="O96"/>
  <c r="N96" a="1"/>
  <c r="N96" s="1"/>
  <c r="AZ6" i="1"/>
  <c r="AZ4" s="1"/>
  <c r="AZ12"/>
  <c r="BA13"/>
  <c r="AZ10"/>
  <c r="AT1" a="1"/>
  <c r="AT1" s="1"/>
  <c r="M98" i="4" l="1"/>
  <c r="O97"/>
  <c r="N97" a="1"/>
  <c r="N97" s="1"/>
  <c r="BA6" i="1"/>
  <c r="BA4" s="1"/>
  <c r="BA12"/>
  <c r="BA10"/>
  <c r="BB13"/>
  <c r="M99" i="4" l="1"/>
  <c r="O98"/>
  <c r="N98" a="1"/>
  <c r="N98" s="1"/>
  <c r="BB6" i="1"/>
  <c r="BB4" s="1"/>
  <c r="BB12"/>
  <c r="BC13"/>
  <c r="BB10"/>
  <c r="AV1" a="1"/>
  <c r="AV1" s="1"/>
  <c r="AU1" a="1"/>
  <c r="AU1" s="1"/>
  <c r="M100" i="4" l="1"/>
  <c r="O99"/>
  <c r="N99" a="1"/>
  <c r="N99" s="1"/>
  <c r="BC6" i="1"/>
  <c r="BC4" s="1"/>
  <c r="BC12"/>
  <c r="BC10"/>
  <c r="BD13"/>
  <c r="M101" i="4" l="1"/>
  <c r="O100"/>
  <c r="N100" a="1"/>
  <c r="N100" s="1"/>
  <c r="BD6" i="1"/>
  <c r="BD4" s="1"/>
  <c r="BD12"/>
  <c r="BE13"/>
  <c r="BD10"/>
  <c r="AX1" a="1"/>
  <c r="AX1" s="1"/>
  <c r="AW1" a="1"/>
  <c r="AW1" s="1"/>
  <c r="M102" i="4" l="1"/>
  <c r="O101"/>
  <c r="N101" a="1"/>
  <c r="N101" s="1"/>
  <c r="BE6" i="1"/>
  <c r="BE4" s="1"/>
  <c r="BE12"/>
  <c r="BE10"/>
  <c r="BF13"/>
  <c r="M103" i="4" l="1"/>
  <c r="O102"/>
  <c r="N102" a="1"/>
  <c r="N102" s="1"/>
  <c r="BF6" i="1"/>
  <c r="BF4" s="1"/>
  <c r="BF12"/>
  <c r="BG13"/>
  <c r="BF10"/>
  <c r="AZ1" a="1"/>
  <c r="AZ1" s="1"/>
  <c r="AY1" a="1"/>
  <c r="AY1" s="1"/>
  <c r="M104" i="4" l="1"/>
  <c r="O103"/>
  <c r="N103" a="1"/>
  <c r="N103" s="1"/>
  <c r="BG6" i="1"/>
  <c r="BG4" s="1"/>
  <c r="BG12"/>
  <c r="BG10"/>
  <c r="BH13"/>
  <c r="BA1" a="1"/>
  <c r="BA1" s="1"/>
  <c r="M105" i="4" l="1"/>
  <c r="O104"/>
  <c r="N104" a="1"/>
  <c r="N104" s="1"/>
  <c r="BH6" i="1"/>
  <c r="BH4" s="1"/>
  <c r="BH12"/>
  <c r="BI13"/>
  <c r="BH10"/>
  <c r="BB1" a="1"/>
  <c r="BB1" s="1"/>
  <c r="M106" i="4" l="1"/>
  <c r="O105"/>
  <c r="N105" a="1"/>
  <c r="N105" s="1"/>
  <c r="BI6" i="1"/>
  <c r="BI4" s="1"/>
  <c r="BI12"/>
  <c r="BI10"/>
  <c r="BJ13"/>
  <c r="BC1" a="1"/>
  <c r="BC1" s="1"/>
  <c r="M107" i="4" l="1"/>
  <c r="O106"/>
  <c r="N106" a="1"/>
  <c r="N106" s="1"/>
  <c r="BJ6" i="1"/>
  <c r="BJ4" s="1"/>
  <c r="BJ12"/>
  <c r="BK13"/>
  <c r="BJ10"/>
  <c r="BD1" a="1"/>
  <c r="BD1" s="1"/>
  <c r="M108" i="4" l="1"/>
  <c r="O107"/>
  <c r="N107" a="1"/>
  <c r="N107" s="1"/>
  <c r="BK6" i="1"/>
  <c r="BK4" s="1"/>
  <c r="BK12"/>
  <c r="BK10"/>
  <c r="M109" i="4" l="1"/>
  <c r="O108"/>
  <c r="N108" a="1"/>
  <c r="N108" s="1"/>
  <c r="BF1" i="1" a="1"/>
  <c r="BF1" s="1"/>
  <c r="BE1" a="1"/>
  <c r="BE1" s="1"/>
  <c r="M110" i="4" l="1"/>
  <c r="O109"/>
  <c r="N109" a="1"/>
  <c r="N109" s="1"/>
  <c r="BH1" i="1" a="1"/>
  <c r="BH1" s="1"/>
  <c r="BG1" a="1"/>
  <c r="BG1" s="1"/>
  <c r="M111" i="4" l="1"/>
  <c r="O110"/>
  <c r="N110" a="1"/>
  <c r="N110" s="1"/>
  <c r="BI1" i="1" a="1"/>
  <c r="BI1" s="1"/>
  <c r="M112" i="4" l="1"/>
  <c r="O111"/>
  <c r="N111" a="1"/>
  <c r="N111" s="1"/>
  <c r="BK1" i="1" a="1"/>
  <c r="BK1" s="1"/>
  <c r="BJ1" a="1"/>
  <c r="BJ1" s="1"/>
  <c r="M113" i="4" l="1"/>
  <c r="O112"/>
  <c r="N112" a="1"/>
  <c r="N112" s="1"/>
  <c r="M114" l="1"/>
  <c r="O113"/>
  <c r="N113" a="1"/>
  <c r="N113" s="1"/>
  <c r="M115" l="1"/>
  <c r="O114"/>
  <c r="N114" a="1"/>
  <c r="N114" s="1"/>
  <c r="M116" l="1"/>
  <c r="O115"/>
  <c r="N115" a="1"/>
  <c r="N115" s="1"/>
  <c r="M117" l="1"/>
  <c r="O116"/>
  <c r="N116" a="1"/>
  <c r="N116" s="1"/>
  <c r="M118" l="1"/>
  <c r="O117"/>
  <c r="N117" a="1"/>
  <c r="N117" s="1"/>
  <c r="M119" l="1"/>
  <c r="O118"/>
  <c r="N118" a="1"/>
  <c r="N118" s="1"/>
  <c r="M120" l="1"/>
  <c r="O119"/>
  <c r="N119" a="1"/>
  <c r="N119" s="1"/>
  <c r="M121" l="1"/>
  <c r="O120"/>
  <c r="N120" a="1"/>
  <c r="N120" s="1"/>
  <c r="M122" l="1"/>
  <c r="O121"/>
  <c r="N121" a="1"/>
  <c r="N121" s="1"/>
  <c r="M123" l="1"/>
  <c r="O122"/>
  <c r="N122" a="1"/>
  <c r="N122" s="1"/>
  <c r="M124" l="1"/>
  <c r="O123"/>
  <c r="N123" a="1"/>
  <c r="N123" s="1"/>
  <c r="M125" l="1"/>
  <c r="O124"/>
  <c r="N124" a="1"/>
  <c r="N124" s="1"/>
  <c r="M126" l="1"/>
  <c r="O125"/>
  <c r="N125" a="1"/>
  <c r="N125" s="1"/>
  <c r="M127" l="1"/>
  <c r="O126"/>
  <c r="N126" a="1"/>
  <c r="N126" s="1"/>
  <c r="M128" l="1"/>
  <c r="O127"/>
  <c r="N127" a="1"/>
  <c r="N127" s="1"/>
  <c r="M129" l="1"/>
  <c r="O128"/>
  <c r="N128" a="1"/>
  <c r="N128" s="1"/>
  <c r="M130" l="1"/>
  <c r="O129"/>
  <c r="N129" a="1"/>
  <c r="N129" s="1"/>
  <c r="M131" l="1"/>
  <c r="O130"/>
  <c r="N130" a="1"/>
  <c r="N130" s="1"/>
  <c r="M132" l="1"/>
  <c r="O131"/>
  <c r="N131" a="1"/>
  <c r="N131" s="1"/>
  <c r="M133" l="1"/>
  <c r="O132"/>
  <c r="N132" a="1"/>
  <c r="N132" s="1"/>
  <c r="M134" l="1"/>
  <c r="O133"/>
  <c r="N133" a="1"/>
  <c r="N133" s="1"/>
  <c r="M135" l="1"/>
  <c r="O134"/>
  <c r="N134" a="1"/>
  <c r="N134" s="1"/>
  <c r="M136" l="1"/>
  <c r="O135"/>
  <c r="N135" a="1"/>
  <c r="N135" s="1"/>
  <c r="M137" l="1"/>
  <c r="O136"/>
  <c r="N136" a="1"/>
  <c r="N136" s="1"/>
  <c r="M138" l="1"/>
  <c r="O137"/>
  <c r="N137" a="1"/>
  <c r="N137" s="1"/>
  <c r="M139" l="1"/>
  <c r="O138"/>
  <c r="N138" a="1"/>
  <c r="N138" s="1"/>
  <c r="M140" l="1"/>
  <c r="O139"/>
  <c r="N139" a="1"/>
  <c r="N139" s="1"/>
  <c r="M141" l="1"/>
  <c r="O140"/>
  <c r="N140" a="1"/>
  <c r="N140" s="1"/>
  <c r="M142" l="1"/>
  <c r="O141"/>
  <c r="N141" a="1"/>
  <c r="N141" s="1"/>
  <c r="M143" l="1"/>
  <c r="O142"/>
  <c r="N142" a="1"/>
  <c r="N142" s="1"/>
  <c r="M144" l="1"/>
  <c r="O143"/>
  <c r="N143" a="1"/>
  <c r="N143" s="1"/>
  <c r="M145" l="1"/>
  <c r="O144"/>
  <c r="N144" a="1"/>
  <c r="N144" s="1"/>
  <c r="M146" l="1"/>
  <c r="O145"/>
  <c r="N145" a="1"/>
  <c r="N145" s="1"/>
  <c r="M147" l="1"/>
  <c r="O146"/>
  <c r="N146" a="1"/>
  <c r="N146" s="1"/>
  <c r="M148" l="1"/>
  <c r="O147"/>
  <c r="N147" a="1"/>
  <c r="N147" s="1"/>
  <c r="M149" l="1"/>
  <c r="O148"/>
  <c r="N148" a="1"/>
  <c r="N148" s="1"/>
  <c r="M150" l="1"/>
  <c r="O149"/>
  <c r="N149" a="1"/>
  <c r="N149" s="1"/>
  <c r="M151" l="1"/>
  <c r="O150"/>
  <c r="N150" a="1"/>
  <c r="N150" s="1"/>
  <c r="M152" l="1"/>
  <c r="O151"/>
  <c r="N151" a="1"/>
  <c r="N151" s="1"/>
  <c r="M153" l="1"/>
  <c r="O152"/>
  <c r="N152" a="1"/>
  <c r="N152" s="1"/>
  <c r="M154" l="1"/>
  <c r="O153"/>
  <c r="N153" a="1"/>
  <c r="N153" s="1"/>
  <c r="M155" l="1"/>
  <c r="O154"/>
  <c r="N154" a="1"/>
  <c r="N154" s="1"/>
  <c r="M156" l="1"/>
  <c r="O155"/>
  <c r="N155" a="1"/>
  <c r="N155" s="1"/>
  <c r="M157" l="1"/>
  <c r="O156"/>
  <c r="N156" a="1"/>
  <c r="N156" s="1"/>
  <c r="M158" l="1"/>
  <c r="O157"/>
  <c r="N157" a="1"/>
  <c r="N157" s="1"/>
  <c r="M159" l="1"/>
  <c r="O158"/>
  <c r="N158" a="1"/>
  <c r="N158" s="1"/>
  <c r="M160" l="1"/>
  <c r="O159"/>
  <c r="N159" a="1"/>
  <c r="N159" s="1"/>
  <c r="M161" l="1"/>
  <c r="O160"/>
  <c r="N160" a="1"/>
  <c r="N160" s="1"/>
  <c r="M162" l="1"/>
  <c r="O161"/>
  <c r="N161" a="1"/>
  <c r="N161" s="1"/>
  <c r="M163" l="1"/>
  <c r="O162"/>
  <c r="N162" a="1"/>
  <c r="N162" s="1"/>
  <c r="M164" l="1"/>
  <c r="O163"/>
  <c r="N163" a="1"/>
  <c r="N163" s="1"/>
  <c r="M165" l="1"/>
  <c r="O164"/>
  <c r="N164" a="1"/>
  <c r="N164" s="1"/>
  <c r="M166" l="1"/>
  <c r="O165"/>
  <c r="N165" a="1"/>
  <c r="N165" s="1"/>
  <c r="M167" l="1"/>
  <c r="O166"/>
  <c r="N166" a="1"/>
  <c r="N166" s="1"/>
  <c r="M168" l="1"/>
  <c r="O167"/>
  <c r="N167" a="1"/>
  <c r="N167" s="1"/>
  <c r="M169" l="1"/>
  <c r="O168"/>
  <c r="N168" a="1"/>
  <c r="N168" s="1"/>
  <c r="M170" l="1"/>
  <c r="O169"/>
  <c r="N169" a="1"/>
  <c r="N169" s="1"/>
  <c r="M171" l="1"/>
  <c r="O170"/>
  <c r="N170" a="1"/>
  <c r="N170" s="1"/>
  <c r="M172" l="1"/>
  <c r="O171"/>
  <c r="N171" a="1"/>
  <c r="N171" s="1"/>
  <c r="M173" l="1"/>
  <c r="O172"/>
  <c r="N172" a="1"/>
  <c r="N172" s="1"/>
  <c r="M174" l="1"/>
  <c r="O173"/>
  <c r="N173" a="1"/>
  <c r="N173" s="1"/>
  <c r="M175" l="1"/>
  <c r="O174"/>
  <c r="N174" a="1"/>
  <c r="N174" s="1"/>
  <c r="M176" l="1"/>
  <c r="O175"/>
  <c r="N175" a="1"/>
  <c r="N175" s="1"/>
  <c r="M177" l="1"/>
  <c r="O176"/>
  <c r="N176" a="1"/>
  <c r="N176" s="1"/>
  <c r="M178" l="1"/>
  <c r="O177"/>
  <c r="N177" a="1"/>
  <c r="N177" s="1"/>
  <c r="M179" l="1"/>
  <c r="O178"/>
  <c r="N178" a="1"/>
  <c r="N178" s="1"/>
  <c r="M180" l="1"/>
  <c r="O179"/>
  <c r="N179" a="1"/>
  <c r="N179" s="1"/>
  <c r="M181" l="1"/>
  <c r="O180"/>
  <c r="N180" a="1"/>
  <c r="N180" s="1"/>
  <c r="M182" l="1"/>
  <c r="O181"/>
  <c r="N181" a="1"/>
  <c r="N181" s="1"/>
  <c r="M183" l="1"/>
  <c r="O182"/>
  <c r="N182" a="1"/>
  <c r="N182" s="1"/>
  <c r="M184" l="1"/>
  <c r="O183"/>
  <c r="N183" a="1"/>
  <c r="N183" s="1"/>
  <c r="M185" l="1"/>
  <c r="O184"/>
  <c r="N184" a="1"/>
  <c r="N184" s="1"/>
  <c r="M186" l="1"/>
  <c r="O185"/>
  <c r="N185" a="1"/>
  <c r="N185" s="1"/>
  <c r="M187" l="1"/>
  <c r="O186"/>
  <c r="N186" a="1"/>
  <c r="N186" s="1"/>
  <c r="M188" l="1"/>
  <c r="O187"/>
  <c r="N187" a="1"/>
  <c r="N187" s="1"/>
  <c r="M189" l="1"/>
  <c r="O188"/>
  <c r="N188" a="1"/>
  <c r="N188" s="1"/>
  <c r="M190" l="1"/>
  <c r="O189"/>
  <c r="N189" a="1"/>
  <c r="N189" s="1"/>
  <c r="M191" l="1"/>
  <c r="O190"/>
  <c r="N190" a="1"/>
  <c r="N190" s="1"/>
  <c r="M192" l="1"/>
  <c r="O191"/>
  <c r="N191" a="1"/>
  <c r="N191" s="1"/>
  <c r="M193" l="1"/>
  <c r="O192"/>
  <c r="N192" a="1"/>
  <c r="N192" s="1"/>
  <c r="M194" l="1"/>
  <c r="O193"/>
  <c r="N193" a="1"/>
  <c r="N193" s="1"/>
  <c r="M195" l="1"/>
  <c r="O194"/>
  <c r="N194" a="1"/>
  <c r="N194" s="1"/>
  <c r="M196" l="1"/>
  <c r="O195"/>
  <c r="N195" a="1"/>
  <c r="N195" s="1"/>
  <c r="M197" l="1"/>
  <c r="O196"/>
  <c r="N196" a="1"/>
  <c r="N196" s="1"/>
  <c r="M198" l="1"/>
  <c r="O197"/>
  <c r="N197" a="1"/>
  <c r="N197" s="1"/>
  <c r="M199" l="1"/>
  <c r="O198"/>
  <c r="N198" a="1"/>
  <c r="N198" s="1"/>
  <c r="M200" l="1"/>
  <c r="O199"/>
  <c r="N199" a="1"/>
  <c r="N199" s="1"/>
  <c r="M201" l="1"/>
  <c r="O200"/>
  <c r="N200" a="1"/>
  <c r="N200" s="1"/>
  <c r="M202" l="1"/>
  <c r="O201"/>
  <c r="N201" a="1"/>
  <c r="N201" s="1"/>
  <c r="M203" l="1"/>
  <c r="O202"/>
  <c r="N202" a="1"/>
  <c r="N202" s="1"/>
  <c r="M204" l="1"/>
  <c r="O203"/>
  <c r="N203" a="1"/>
  <c r="N203" s="1"/>
  <c r="M205" l="1"/>
  <c r="O204"/>
  <c r="N204" a="1"/>
  <c r="N204" s="1"/>
  <c r="M206" l="1"/>
  <c r="O205"/>
  <c r="N205" a="1"/>
  <c r="N205" s="1"/>
  <c r="M207" l="1"/>
  <c r="O206"/>
  <c r="N206" a="1"/>
  <c r="N206" s="1"/>
  <c r="M208" l="1"/>
  <c r="O207"/>
  <c r="N207" a="1"/>
  <c r="N207" s="1"/>
  <c r="M209" l="1"/>
  <c r="O208"/>
  <c r="N208" a="1"/>
  <c r="N208" s="1"/>
  <c r="M210" l="1"/>
  <c r="O209"/>
  <c r="N209" a="1"/>
  <c r="N209" s="1"/>
  <c r="M211" l="1"/>
  <c r="O210"/>
  <c r="N210" a="1"/>
  <c r="N210" s="1"/>
  <c r="M212" l="1"/>
  <c r="O211"/>
  <c r="N211" a="1"/>
  <c r="N211" s="1"/>
  <c r="M213" l="1"/>
  <c r="O212"/>
  <c r="N212" a="1"/>
  <c r="N212" s="1"/>
  <c r="M214" l="1"/>
  <c r="O213"/>
  <c r="N213" a="1"/>
  <c r="N213" s="1"/>
  <c r="M215" l="1"/>
  <c r="O214"/>
  <c r="N214" a="1"/>
  <c r="N214" s="1"/>
  <c r="M216" l="1"/>
  <c r="O215"/>
  <c r="N215" a="1"/>
  <c r="N215" s="1"/>
  <c r="M217" l="1"/>
  <c r="O216"/>
  <c r="N216" a="1"/>
  <c r="N216" s="1"/>
  <c r="M218" l="1"/>
  <c r="O217"/>
  <c r="N217" a="1"/>
  <c r="N217" s="1"/>
  <c r="M219" l="1"/>
  <c r="O218"/>
  <c r="N218" a="1"/>
  <c r="N218" s="1"/>
  <c r="M220" l="1"/>
  <c r="O219"/>
  <c r="N219" a="1"/>
  <c r="N219" s="1"/>
  <c r="M221" l="1"/>
  <c r="O220"/>
  <c r="N220" a="1"/>
  <c r="N220" s="1"/>
  <c r="M222" l="1"/>
  <c r="O221"/>
  <c r="N221" a="1"/>
  <c r="N221" s="1"/>
  <c r="M223" l="1"/>
  <c r="O222"/>
  <c r="N222" a="1"/>
  <c r="N222" s="1"/>
  <c r="M224" l="1"/>
  <c r="O223"/>
  <c r="N223" a="1"/>
  <c r="N223" s="1"/>
  <c r="M225" l="1"/>
  <c r="O224"/>
  <c r="N224" a="1"/>
  <c r="N224" s="1"/>
  <c r="M226" l="1"/>
  <c r="O225"/>
  <c r="N225" a="1"/>
  <c r="N225" s="1"/>
  <c r="M227" l="1"/>
  <c r="O226"/>
  <c r="N226" a="1"/>
  <c r="N226" s="1"/>
  <c r="M228" l="1"/>
  <c r="O227"/>
  <c r="N227" a="1"/>
  <c r="N227" s="1"/>
  <c r="M229" l="1"/>
  <c r="O228"/>
  <c r="N228" a="1"/>
  <c r="N228" s="1"/>
  <c r="M230" l="1"/>
  <c r="O229"/>
  <c r="N229" a="1"/>
  <c r="N229" s="1"/>
  <c r="M231" l="1"/>
  <c r="O230"/>
  <c r="N230" a="1"/>
  <c r="N230" s="1"/>
  <c r="M232" l="1"/>
  <c r="O231"/>
  <c r="N231" a="1"/>
  <c r="N231" s="1"/>
  <c r="M233" l="1"/>
  <c r="O232"/>
  <c r="N232" a="1"/>
  <c r="N232" s="1"/>
  <c r="M234" l="1"/>
  <c r="O233"/>
  <c r="N233" a="1"/>
  <c r="N233" s="1"/>
  <c r="M235" l="1"/>
  <c r="O234"/>
  <c r="N234" a="1"/>
  <c r="N234" s="1"/>
  <c r="M236" l="1"/>
  <c r="O235"/>
  <c r="N235" a="1"/>
  <c r="N235" s="1"/>
  <c r="M237" l="1"/>
  <c r="O236"/>
  <c r="N236" a="1"/>
  <c r="N236" s="1"/>
  <c r="M238" l="1"/>
  <c r="O237"/>
  <c r="N237" a="1"/>
  <c r="N237" s="1"/>
  <c r="M239" l="1"/>
  <c r="O238"/>
  <c r="N238" a="1"/>
  <c r="N238" s="1"/>
  <c r="M240" l="1"/>
  <c r="O239"/>
  <c r="N239" a="1"/>
  <c r="N239" s="1"/>
  <c r="M241" l="1"/>
  <c r="O240"/>
  <c r="N240" a="1"/>
  <c r="N240" s="1"/>
  <c r="M242" l="1"/>
  <c r="O241"/>
  <c r="N241" a="1"/>
  <c r="N241" s="1"/>
  <c r="M243" l="1"/>
  <c r="O242"/>
  <c r="N242" a="1"/>
  <c r="N242" s="1"/>
  <c r="M244" l="1"/>
  <c r="O243"/>
  <c r="N243" a="1"/>
  <c r="N243" s="1"/>
  <c r="M245" l="1"/>
  <c r="O244"/>
  <c r="N244" a="1"/>
  <c r="N244" s="1"/>
  <c r="M246" l="1"/>
  <c r="O245"/>
  <c r="N245" a="1"/>
  <c r="N245" s="1"/>
  <c r="M247" l="1"/>
  <c r="O246"/>
  <c r="N246" a="1"/>
  <c r="N246" s="1"/>
  <c r="M248" l="1"/>
  <c r="O247"/>
  <c r="N247" a="1"/>
  <c r="N247" s="1"/>
  <c r="M249" l="1"/>
  <c r="O248"/>
  <c r="N248" a="1"/>
  <c r="N248" s="1"/>
  <c r="M250" l="1"/>
  <c r="O249"/>
  <c r="N249" a="1"/>
  <c r="N249" s="1"/>
  <c r="M251" l="1"/>
  <c r="O250"/>
  <c r="N250" a="1"/>
  <c r="N250" s="1"/>
  <c r="M252" l="1"/>
  <c r="O251"/>
  <c r="N251" a="1"/>
  <c r="N251" s="1"/>
  <c r="M253" l="1"/>
  <c r="O252"/>
  <c r="N252" a="1"/>
  <c r="N252" s="1"/>
  <c r="M254" l="1"/>
  <c r="O253"/>
  <c r="N253" a="1"/>
  <c r="N253" s="1"/>
  <c r="M255" l="1"/>
  <c r="O254"/>
  <c r="N254" a="1"/>
  <c r="N254" s="1"/>
  <c r="M256" l="1"/>
  <c r="O255"/>
  <c r="N255" a="1"/>
  <c r="N255" s="1"/>
  <c r="M257" l="1"/>
  <c r="O256"/>
  <c r="N256" a="1"/>
  <c r="N256" s="1"/>
  <c r="M258" l="1"/>
  <c r="O257"/>
  <c r="N257" a="1"/>
  <c r="N257" s="1"/>
  <c r="M259" l="1"/>
  <c r="O258"/>
  <c r="N258" a="1"/>
  <c r="N258" s="1"/>
  <c r="M260" l="1"/>
  <c r="O259"/>
  <c r="N259" a="1"/>
  <c r="N259" s="1"/>
  <c r="M261" l="1"/>
  <c r="O260"/>
  <c r="N260" a="1"/>
  <c r="N260" s="1"/>
  <c r="M262" l="1"/>
  <c r="O261"/>
  <c r="N261" a="1"/>
  <c r="N261" s="1"/>
  <c r="M263" l="1"/>
  <c r="O262"/>
  <c r="N262" a="1"/>
  <c r="N262" s="1"/>
  <c r="M264" l="1"/>
  <c r="O263"/>
  <c r="N263" a="1"/>
  <c r="N263" s="1"/>
  <c r="M265" l="1"/>
  <c r="O264"/>
  <c r="N264" a="1"/>
  <c r="N264" s="1"/>
  <c r="M266" l="1"/>
  <c r="O265"/>
  <c r="N265" a="1"/>
  <c r="N265" s="1"/>
  <c r="M267" l="1"/>
  <c r="O266"/>
  <c r="N266" a="1"/>
  <c r="N266" s="1"/>
  <c r="M268" l="1"/>
  <c r="O267"/>
  <c r="N267" a="1"/>
  <c r="N267" s="1"/>
  <c r="M269" l="1"/>
  <c r="O268"/>
  <c r="N268" a="1"/>
  <c r="N268" s="1"/>
  <c r="M270" l="1"/>
  <c r="O269"/>
  <c r="N269" a="1"/>
  <c r="N269" s="1"/>
  <c r="M271" l="1"/>
  <c r="O270"/>
  <c r="N270" a="1"/>
  <c r="N270" s="1"/>
  <c r="M272" l="1"/>
  <c r="O271"/>
  <c r="N271" a="1"/>
  <c r="N271" s="1"/>
  <c r="M273" l="1"/>
  <c r="O272"/>
  <c r="N272" a="1"/>
  <c r="N272" s="1"/>
  <c r="M274" l="1"/>
  <c r="O273"/>
  <c r="N273" a="1"/>
  <c r="N273" s="1"/>
  <c r="M275" l="1"/>
  <c r="O274"/>
  <c r="N274" a="1"/>
  <c r="N274" s="1"/>
  <c r="M276" l="1"/>
  <c r="O275"/>
  <c r="N275" a="1"/>
  <c r="N275" s="1"/>
  <c r="M277" l="1"/>
  <c r="O276"/>
  <c r="N276" a="1"/>
  <c r="N276" s="1"/>
  <c r="M278" l="1"/>
  <c r="O277"/>
  <c r="N277" a="1"/>
  <c r="N277" s="1"/>
  <c r="M279" l="1"/>
  <c r="O278"/>
  <c r="N278" a="1"/>
  <c r="N278" s="1"/>
  <c r="M280" l="1"/>
  <c r="O279"/>
  <c r="N279" a="1"/>
  <c r="N279" s="1"/>
  <c r="M281" l="1"/>
  <c r="O280"/>
  <c r="N280" a="1"/>
  <c r="N280" s="1"/>
  <c r="M282" l="1"/>
  <c r="O281"/>
  <c r="N281" a="1"/>
  <c r="N281" s="1"/>
  <c r="M283" l="1"/>
  <c r="O282"/>
  <c r="N282" a="1"/>
  <c r="N282" s="1"/>
  <c r="M284" l="1"/>
  <c r="O283"/>
  <c r="N283" a="1"/>
  <c r="N283" s="1"/>
  <c r="M285" l="1"/>
  <c r="O284"/>
  <c r="N284" a="1"/>
  <c r="N284" s="1"/>
  <c r="M286" l="1"/>
  <c r="O285"/>
  <c r="N285" a="1"/>
  <c r="N285" s="1"/>
  <c r="M287" l="1"/>
  <c r="O286"/>
  <c r="N286" a="1"/>
  <c r="N286" s="1"/>
  <c r="M288" l="1"/>
  <c r="O287"/>
  <c r="N287" a="1"/>
  <c r="N287" s="1"/>
  <c r="M289" l="1"/>
  <c r="O288"/>
  <c r="N288" a="1"/>
  <c r="N288" s="1"/>
  <c r="M290" l="1"/>
  <c r="O289"/>
  <c r="N289" a="1"/>
  <c r="N289" s="1"/>
  <c r="M291" l="1"/>
  <c r="O290"/>
  <c r="N290" a="1"/>
  <c r="N290" s="1"/>
  <c r="M292" l="1"/>
  <c r="O291"/>
  <c r="N291" a="1"/>
  <c r="N291" s="1"/>
  <c r="M293" l="1"/>
  <c r="O292"/>
  <c r="N292" a="1"/>
  <c r="N292" s="1"/>
  <c r="M294" l="1"/>
  <c r="O293"/>
  <c r="N293" a="1"/>
  <c r="N293" s="1"/>
  <c r="M295" l="1"/>
  <c r="O294"/>
  <c r="N294" a="1"/>
  <c r="N294" s="1"/>
  <c r="M296" l="1"/>
  <c r="O295"/>
  <c r="N295" a="1"/>
  <c r="N295" s="1"/>
  <c r="M297" l="1"/>
  <c r="O296"/>
  <c r="N296" a="1"/>
  <c r="N296" s="1"/>
  <c r="M298" l="1"/>
  <c r="O297"/>
  <c r="N297" a="1"/>
  <c r="N297" s="1"/>
  <c r="M299" l="1"/>
  <c r="O298"/>
  <c r="N298" a="1"/>
  <c r="N298" s="1"/>
  <c r="M300" l="1"/>
  <c r="O299"/>
  <c r="N299" a="1"/>
  <c r="N299" s="1"/>
  <c r="M301" l="1"/>
  <c r="O300"/>
  <c r="N300" a="1"/>
  <c r="N300" s="1"/>
  <c r="M302" l="1"/>
  <c r="O301"/>
  <c r="N301" a="1"/>
  <c r="N301" s="1"/>
  <c r="M303" l="1"/>
  <c r="O302"/>
  <c r="N302" a="1"/>
  <c r="N302" s="1"/>
  <c r="M304" l="1"/>
  <c r="O303"/>
  <c r="N303" a="1"/>
  <c r="N303" s="1"/>
  <c r="M305" l="1"/>
  <c r="O304"/>
  <c r="N304" a="1"/>
  <c r="N304" s="1"/>
  <c r="M306" l="1"/>
  <c r="O305"/>
  <c r="N305" a="1"/>
  <c r="N305" s="1"/>
  <c r="M307" l="1"/>
  <c r="O306"/>
  <c r="N306" a="1"/>
  <c r="N306" s="1"/>
  <c r="M308" l="1"/>
  <c r="O307"/>
  <c r="N307" a="1"/>
  <c r="N307" s="1"/>
  <c r="M309" l="1"/>
  <c r="O308"/>
  <c r="N308" a="1"/>
  <c r="N308" s="1"/>
  <c r="M310" l="1"/>
  <c r="O309"/>
  <c r="N309" a="1"/>
  <c r="N309" s="1"/>
  <c r="M311" l="1"/>
  <c r="O310"/>
  <c r="N310" a="1"/>
  <c r="N310" s="1"/>
  <c r="M312" l="1"/>
  <c r="O311"/>
  <c r="N311" a="1"/>
  <c r="N311" s="1"/>
  <c r="M313" l="1"/>
  <c r="O312"/>
  <c r="N312" a="1"/>
  <c r="N312" s="1"/>
  <c r="M314" l="1"/>
  <c r="O313"/>
  <c r="N313" a="1"/>
  <c r="N313" s="1"/>
  <c r="M315" l="1"/>
  <c r="O314"/>
  <c r="N314" a="1"/>
  <c r="N314" s="1"/>
  <c r="M316" l="1"/>
  <c r="O315"/>
  <c r="N315" a="1"/>
  <c r="N315" s="1"/>
  <c r="M317" l="1"/>
  <c r="O316"/>
  <c r="N316" a="1"/>
  <c r="N316" s="1"/>
  <c r="M318" l="1"/>
  <c r="O317"/>
  <c r="N317" a="1"/>
  <c r="N317" s="1"/>
  <c r="M319" l="1"/>
  <c r="O318"/>
  <c r="N318" a="1"/>
  <c r="N318" s="1"/>
  <c r="M320" l="1"/>
  <c r="O319"/>
  <c r="N319" a="1"/>
  <c r="N319" s="1"/>
  <c r="M321" l="1"/>
  <c r="O320"/>
  <c r="N320" a="1"/>
  <c r="N320" s="1"/>
  <c r="M322" l="1"/>
  <c r="O321"/>
  <c r="N321" a="1"/>
  <c r="N321" s="1"/>
  <c r="M323" l="1"/>
  <c r="O322"/>
  <c r="N322" a="1"/>
  <c r="N322" s="1"/>
  <c r="M324" l="1"/>
  <c r="O323"/>
  <c r="N323" a="1"/>
  <c r="N323" s="1"/>
  <c r="M325" l="1"/>
  <c r="O324"/>
  <c r="N324" a="1"/>
  <c r="N324" s="1"/>
  <c r="M326" l="1"/>
  <c r="O325"/>
  <c r="N325" a="1"/>
  <c r="N325" s="1"/>
  <c r="M327" l="1"/>
  <c r="O326"/>
  <c r="N326" a="1"/>
  <c r="N326" s="1"/>
  <c r="M328" l="1"/>
  <c r="O327"/>
  <c r="N327" a="1"/>
  <c r="N327" s="1"/>
  <c r="M329" l="1"/>
  <c r="O328"/>
  <c r="N328" a="1"/>
  <c r="N328" s="1"/>
  <c r="M330" l="1"/>
  <c r="O329"/>
  <c r="N329" a="1"/>
  <c r="N329" s="1"/>
  <c r="M331" l="1"/>
  <c r="O330"/>
  <c r="N330" a="1"/>
  <c r="N330" s="1"/>
  <c r="M332" l="1"/>
  <c r="O331"/>
  <c r="N331" a="1"/>
  <c r="N331" s="1"/>
  <c r="M333" l="1"/>
  <c r="O332"/>
  <c r="N332" a="1"/>
  <c r="N332" s="1"/>
  <c r="M334" l="1"/>
  <c r="O333"/>
  <c r="N333" a="1"/>
  <c r="N333" s="1"/>
  <c r="M335" l="1"/>
  <c r="O334"/>
  <c r="N334" a="1"/>
  <c r="N334" s="1"/>
  <c r="M336" l="1"/>
  <c r="O335"/>
  <c r="N335" a="1"/>
  <c r="N335" s="1"/>
  <c r="M337" l="1"/>
  <c r="O336"/>
  <c r="N336" a="1"/>
  <c r="N336" s="1"/>
  <c r="M338" l="1"/>
  <c r="O337"/>
  <c r="N337" a="1"/>
  <c r="N337" s="1"/>
  <c r="M339" l="1"/>
  <c r="O338"/>
  <c r="N338" a="1"/>
  <c r="N338" s="1"/>
  <c r="M340" l="1"/>
  <c r="O339"/>
  <c r="N339" a="1"/>
  <c r="N339" s="1"/>
  <c r="M341" l="1"/>
  <c r="O340"/>
  <c r="N340" a="1"/>
  <c r="N340" s="1"/>
  <c r="M342" l="1"/>
  <c r="O341"/>
  <c r="N341" a="1"/>
  <c r="N341" s="1"/>
  <c r="M343" l="1"/>
  <c r="O342"/>
  <c r="N342" a="1"/>
  <c r="N342" s="1"/>
  <c r="M344" l="1"/>
  <c r="O343"/>
  <c r="N343" a="1"/>
  <c r="N343" s="1"/>
  <c r="M345" l="1"/>
  <c r="O344"/>
  <c r="N344" a="1"/>
  <c r="N344" s="1"/>
  <c r="M346" l="1"/>
  <c r="O345"/>
  <c r="N345" a="1"/>
  <c r="N345" s="1"/>
  <c r="M347" l="1"/>
  <c r="O346"/>
  <c r="N346" a="1"/>
  <c r="N346" s="1"/>
  <c r="M348" l="1"/>
  <c r="O347"/>
  <c r="N347" a="1"/>
  <c r="N347" s="1"/>
  <c r="M349" l="1"/>
  <c r="O348"/>
  <c r="N348" a="1"/>
  <c r="N348" s="1"/>
  <c r="M350" l="1"/>
  <c r="O349"/>
  <c r="N349" a="1"/>
  <c r="N349" s="1"/>
  <c r="M351" l="1"/>
  <c r="O350"/>
  <c r="N350" a="1"/>
  <c r="N350" s="1"/>
  <c r="M352" l="1"/>
  <c r="O351"/>
  <c r="N351" a="1"/>
  <c r="N351" s="1"/>
  <c r="M353" l="1"/>
  <c r="O352"/>
  <c r="N352" a="1"/>
  <c r="N352" s="1"/>
  <c r="M354" l="1"/>
  <c r="O353"/>
  <c r="N353" a="1"/>
  <c r="N353" s="1"/>
  <c r="M355" l="1"/>
  <c r="O354"/>
  <c r="N354" a="1"/>
  <c r="N354" s="1"/>
  <c r="M356" l="1"/>
  <c r="O355"/>
  <c r="N355" a="1"/>
  <c r="N355" s="1"/>
  <c r="M357" l="1"/>
  <c r="O356"/>
  <c r="N356" a="1"/>
  <c r="N356" s="1"/>
  <c r="M358" l="1"/>
  <c r="O357"/>
  <c r="N357" a="1"/>
  <c r="N357" s="1"/>
  <c r="M359" l="1"/>
  <c r="O358"/>
  <c r="N358" a="1"/>
  <c r="N358" s="1"/>
  <c r="M360" l="1"/>
  <c r="O359"/>
  <c r="N359" a="1"/>
  <c r="N359" s="1"/>
  <c r="M361" l="1"/>
  <c r="O360"/>
  <c r="N360" a="1"/>
  <c r="N360" s="1"/>
  <c r="M362" l="1"/>
  <c r="O361"/>
  <c r="N361" a="1"/>
  <c r="N361" s="1"/>
  <c r="M363" l="1"/>
  <c r="O362"/>
  <c r="N362" a="1"/>
  <c r="N362" s="1"/>
  <c r="M364" l="1"/>
  <c r="O363"/>
  <c r="N363" a="1"/>
  <c r="N363" s="1"/>
  <c r="M365" l="1"/>
  <c r="O364"/>
  <c r="N364" a="1"/>
  <c r="N364" s="1"/>
  <c r="M366" l="1"/>
  <c r="O365"/>
  <c r="N365" a="1"/>
  <c r="N365" s="1"/>
  <c r="M367" l="1"/>
  <c r="O366"/>
  <c r="N366" a="1"/>
  <c r="N366" s="1"/>
  <c r="M368" l="1"/>
  <c r="O367"/>
  <c r="N367" a="1"/>
  <c r="N367" s="1"/>
  <c r="M369" l="1"/>
  <c r="O368"/>
  <c r="N368" a="1"/>
  <c r="N368" s="1"/>
  <c r="M370" l="1"/>
  <c r="O369"/>
  <c r="N369" a="1"/>
  <c r="N369" s="1"/>
  <c r="M371" l="1"/>
  <c r="O370"/>
  <c r="N370" a="1"/>
  <c r="N370" s="1"/>
  <c r="O371" l="1"/>
  <c r="N371" a="1"/>
  <c r="N371" s="1"/>
</calcChain>
</file>

<file path=xl/comments1.xml><?xml version="1.0" encoding="utf-8"?>
<comments xmlns="http://schemas.openxmlformats.org/spreadsheetml/2006/main">
  <authors>
    <author>LouReeD</author>
  </authors>
  <commentList>
    <comment ref="G13" authorId="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sharedStrings.xml><?xml version="1.0" encoding="utf-8"?>
<sst xmlns="http://schemas.openxmlformats.org/spreadsheetml/2006/main" count="66" uniqueCount="55">
  <si>
    <t>Premier mois du planning</t>
  </si>
  <si>
    <t>Chômé ?</t>
  </si>
  <si>
    <t>Jours chômés</t>
  </si>
  <si>
    <t>Année du jour férié</t>
  </si>
  <si>
    <t>Dates</t>
  </si>
  <si>
    <t>Jour Fériés</t>
  </si>
  <si>
    <t>Lundi</t>
  </si>
  <si>
    <t>Année du premier mois du planning</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</si>
  <si>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</si>
  <si>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</si>
  <si>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</si>
  <si>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</si>
  <si>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</si>
  <si>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</si>
  <si>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</si>
  <si>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</si>
  <si>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</si>
  <si>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</si>
  <si>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</si>
  <si>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</si>
  <si>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</si>
  <si>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</si>
  <si>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</si>
  <si>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</si>
  <si>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Décallage scrolling</t>
  </si>
  <si>
    <t>%</t>
  </si>
  <si>
    <t>NB Jour</t>
  </si>
  <si>
    <t>Liste des responsables</t>
  </si>
  <si>
    <t>Responsable 1</t>
  </si>
  <si>
    <t>Responsable 2</t>
  </si>
  <si>
    <t>Responsable 3</t>
  </si>
  <si>
    <t>Responsable 4</t>
  </si>
  <si>
    <t>Responsable 5</t>
  </si>
  <si>
    <t>Responsable 6</t>
  </si>
  <si>
    <t>Responsable 7</t>
  </si>
  <si>
    <t>Responsable 8</t>
  </si>
  <si>
    <t>Responsable 9</t>
  </si>
  <si>
    <t>Responsable 10</t>
  </si>
  <si>
    <t>Responsable 11</t>
  </si>
  <si>
    <t>Responsable(s)</t>
  </si>
  <si>
    <t>Tâche(s)</t>
  </si>
  <si>
    <t>Projet(s)</t>
  </si>
  <si>
    <t>Commentaire(s) :</t>
  </si>
  <si>
    <t>Type</t>
  </si>
  <si>
    <t>SUIVI PROJETS PAR RETRO PLANNING OU DIAGRAMME DE GANTT</t>
  </si>
  <si>
    <t>Date début</t>
  </si>
  <si>
    <t>Date fin</t>
  </si>
  <si>
    <t>Chômé</t>
  </si>
  <si>
    <t>Version 1.0 du20/10/2016 à 18h27</t>
  </si>
  <si>
    <t>Cômés</t>
  </si>
  <si>
    <t>Actif ou pas</t>
  </si>
  <si>
    <t>Jour</t>
  </si>
  <si>
    <t>Responsable</t>
  </si>
  <si>
    <t>Mise à jour</t>
  </si>
  <si>
    <t>Date de départ du Planning</t>
  </si>
</sst>
</file>

<file path=xl/styles.xml><?xml version="1.0" encoding="utf-8"?>
<styleSheet xmlns="http://schemas.openxmlformats.org/spreadsheetml/2006/main">
  <numFmts count="2">
    <numFmt numFmtId="164" formatCode="ddd"/>
    <numFmt numFmtId="165" formatCode="dd"/>
  </numFmts>
  <fonts count="16">
    <font>
      <sz val="11"/>
      <color theme="1"/>
      <name val="Calibri"/>
      <family val="2"/>
      <scheme val="minor"/>
    </font>
    <font>
      <sz val="8"/>
      <color theme="1"/>
      <name val="Calibri"/>
      <family val="2"/>
      <scheme val="minor"/>
    </font>
    <font>
      <sz val="7"/>
      <color theme="1"/>
      <name val="Calibri"/>
      <family val="2"/>
      <scheme val="minor"/>
    </font>
    <font>
      <b/>
      <sz val="11"/>
      <color theme="1"/>
      <name val="Calibri"/>
      <family val="2"/>
      <scheme val="minor"/>
    </font>
    <font>
      <sz val="8"/>
      <color theme="0"/>
      <name val="Calibri"/>
      <family val="2"/>
      <scheme val="minor"/>
    </font>
    <font>
      <sz val="10"/>
      <name val="Calibri"/>
      <family val="2"/>
      <scheme val="minor"/>
    </font>
    <font>
      <sz val="8"/>
      <name val="Calibri"/>
      <family val="2"/>
      <scheme val="minor"/>
    </font>
    <font>
      <sz val="8"/>
      <color theme="8" tint="0.79998168889431442"/>
      <name val="Calibri"/>
      <family val="2"/>
      <scheme val="minor"/>
    </font>
    <font>
      <sz val="9"/>
      <color indexed="81"/>
      <name val="Tahoma"/>
      <family val="2"/>
    </font>
    <font>
      <b/>
      <sz val="9"/>
      <color indexed="81"/>
      <name val="Tahoma"/>
      <family val="2"/>
    </font>
    <font>
      <sz val="10"/>
      <color theme="0"/>
      <name val="Calibri"/>
      <family val="2"/>
      <scheme val="minor"/>
    </font>
    <font>
      <sz val="11"/>
      <name val="Calibri"/>
      <family val="2"/>
      <scheme val="minor"/>
    </font>
    <font>
      <sz val="10"/>
      <color theme="8" tint="0.79998168889431442"/>
      <name val="Calibri"/>
      <family val="2"/>
      <scheme val="minor"/>
    </font>
    <font>
      <sz val="11"/>
      <color theme="0" tint="-0.14999847407452621"/>
      <name val="Calibri"/>
      <family val="2"/>
      <scheme val="minor"/>
    </font>
    <font>
      <b/>
      <sz val="19"/>
      <color theme="0"/>
      <name val="Calibri"/>
      <family val="2"/>
      <scheme val="minor"/>
    </font>
    <font>
      <sz val="11"/>
      <color theme="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rgb="FFF3F9FB"/>
        <bgColor indexed="64"/>
      </patternFill>
    </fill>
    <fill>
      <patternFill patternType="solid">
        <fgColor theme="0" tint="-0.14999847407452621"/>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1">
    <xf numFmtId="0" fontId="0" fillId="0" borderId="0"/>
  </cellStyleXfs>
  <cellXfs count="115">
    <xf numFmtId="0" fontId="0" fillId="0" borderId="0" xfId="0"/>
    <xf numFmtId="0" fontId="0" fillId="0" borderId="1" xfId="0" applyBorder="1"/>
    <xf numFmtId="0" fontId="0" fillId="0" borderId="2" xfId="0" applyBorder="1"/>
    <xf numFmtId="0" fontId="0" fillId="0" borderId="3" xfId="0" applyBorder="1"/>
    <xf numFmtId="0" fontId="3" fillId="2" borderId="7" xfId="0" applyFont="1" applyFill="1" applyBorder="1" applyAlignment="1">
      <alignment horizontal="center" vertical="center"/>
    </xf>
    <xf numFmtId="0" fontId="3" fillId="2" borderId="7" xfId="0" applyFont="1" applyFill="1" applyBorder="1" applyAlignment="1">
      <alignment vertical="center"/>
    </xf>
    <xf numFmtId="0" fontId="3" fillId="2" borderId="3" xfId="0" applyFont="1" applyFill="1" applyBorder="1" applyAlignment="1">
      <alignment horizontal="center" vertical="center"/>
    </xf>
    <xf numFmtId="0" fontId="0" fillId="3" borderId="7" xfId="0" applyFill="1" applyBorder="1" applyAlignment="1">
      <alignment horizontal="left" vertical="center" indent="1"/>
    </xf>
    <xf numFmtId="0" fontId="0" fillId="3" borderId="7" xfId="0" applyFill="1" applyBorder="1" applyAlignment="1">
      <alignment horizontal="center" vertical="center"/>
    </xf>
    <xf numFmtId="0" fontId="0" fillId="3" borderId="1" xfId="0" applyFill="1" applyBorder="1" applyAlignment="1">
      <alignment horizontal="center" vertical="center"/>
    </xf>
    <xf numFmtId="14" fontId="5" fillId="3" borderId="7" xfId="0" applyNumberFormat="1" applyFont="1" applyFill="1" applyBorder="1" applyAlignment="1">
      <alignment horizontal="center" vertical="center"/>
    </xf>
    <xf numFmtId="0" fontId="5" fillId="3" borderId="7" xfId="0" applyFont="1" applyFill="1" applyBorder="1" applyAlignment="1">
      <alignment horizontal="left" vertical="center" indent="1"/>
    </xf>
    <xf numFmtId="0" fontId="0" fillId="3" borderId="7" xfId="0" applyFill="1" applyBorder="1" applyAlignment="1">
      <alignment horizontal="left" indent="1"/>
    </xf>
    <xf numFmtId="0" fontId="0" fillId="3" borderId="7" xfId="0" applyFill="1" applyBorder="1"/>
    <xf numFmtId="0" fontId="0" fillId="3" borderId="1" xfId="0" applyFill="1" applyBorder="1"/>
    <xf numFmtId="0" fontId="0" fillId="3" borderId="7" xfId="0" applyFill="1" applyBorder="1" applyAlignment="1">
      <alignment horizontal="center"/>
    </xf>
    <xf numFmtId="16" fontId="5" fillId="3" borderId="7" xfId="0" applyNumberFormat="1" applyFont="1" applyFill="1" applyBorder="1" applyAlignment="1">
      <alignment horizontal="left" vertical="center" indent="1"/>
    </xf>
    <xf numFmtId="0" fontId="0" fillId="0" borderId="0" xfId="0" applyAlignment="1">
      <alignment vertical="center"/>
    </xf>
    <xf numFmtId="0" fontId="0" fillId="3" borderId="7" xfId="0" applyFill="1" applyBorder="1" applyAlignment="1">
      <alignment vertical="center"/>
    </xf>
    <xf numFmtId="0" fontId="0" fillId="3" borderId="1" xfId="0" applyFill="1" applyBorder="1" applyAlignment="1">
      <alignment vertical="center"/>
    </xf>
    <xf numFmtId="0" fontId="0" fillId="0" borderId="0" xfId="0" applyNumberFormat="1" applyAlignment="1">
      <alignment vertical="center"/>
    </xf>
    <xf numFmtId="14" fontId="5" fillId="3" borderId="7" xfId="0" applyNumberFormat="1" applyFont="1" applyFill="1" applyBorder="1" applyAlignment="1">
      <alignment horizontal="left" vertical="center" indent="1"/>
    </xf>
    <xf numFmtId="14" fontId="5" fillId="0" borderId="7" xfId="0" applyNumberFormat="1" applyFont="1" applyFill="1" applyBorder="1" applyAlignment="1">
      <alignment horizontal="center" vertical="center"/>
    </xf>
    <xf numFmtId="14" fontId="5" fillId="0" borderId="7" xfId="0" applyNumberFormat="1" applyFont="1" applyFill="1" applyBorder="1" applyAlignment="1">
      <alignment horizontal="left" vertical="center"/>
    </xf>
    <xf numFmtId="14" fontId="5" fillId="0" borderId="0" xfId="0" applyNumberFormat="1" applyFont="1" applyFill="1" applyBorder="1" applyAlignment="1">
      <alignment horizontal="center" vertical="center"/>
    </xf>
    <xf numFmtId="0" fontId="1" fillId="0" borderId="0" xfId="0" applyFont="1" applyAlignment="1">
      <alignment horizontal="center" vertical="center"/>
    </xf>
    <xf numFmtId="0" fontId="0" fillId="2" borderId="7" xfId="0" applyFill="1" applyBorder="1" applyAlignment="1">
      <alignment horizontal="center"/>
    </xf>
    <xf numFmtId="0" fontId="0" fillId="6" borderId="5" xfId="0" applyFill="1" applyBorder="1"/>
    <xf numFmtId="0" fontId="0" fillId="6" borderId="4" xfId="0" applyFill="1" applyBorder="1"/>
    <xf numFmtId="0" fontId="0" fillId="6" borderId="8" xfId="0" applyFill="1" applyBorder="1"/>
    <xf numFmtId="0" fontId="0" fillId="6" borderId="9" xfId="0" applyFill="1" applyBorder="1"/>
    <xf numFmtId="0" fontId="0" fillId="6" borderId="10" xfId="0" applyFill="1" applyBorder="1"/>
    <xf numFmtId="0" fontId="0" fillId="6" borderId="11" xfId="0" applyFill="1" applyBorder="1"/>
    <xf numFmtId="14" fontId="0" fillId="0" borderId="0" xfId="0" applyNumberFormat="1"/>
    <xf numFmtId="0" fontId="0" fillId="0" borderId="0" xfId="0" applyAlignment="1">
      <alignment horizontal="center" vertical="center"/>
    </xf>
    <xf numFmtId="164" fontId="1" fillId="0" borderId="5" xfId="0" applyNumberFormat="1" applyFont="1" applyBorder="1" applyAlignment="1">
      <alignment horizontal="center" vertical="center"/>
    </xf>
    <xf numFmtId="164" fontId="1" fillId="0" borderId="4" xfId="0" applyNumberFormat="1" applyFont="1" applyBorder="1" applyAlignment="1">
      <alignment horizontal="center" vertical="center"/>
    </xf>
    <xf numFmtId="164" fontId="1" fillId="0" borderId="8" xfId="0" applyNumberFormat="1" applyFont="1" applyBorder="1" applyAlignment="1">
      <alignment horizontal="center" vertical="center"/>
    </xf>
    <xf numFmtId="0" fontId="0" fillId="0" borderId="7" xfId="0" applyBorder="1" applyAlignment="1">
      <alignment horizontal="center"/>
    </xf>
    <xf numFmtId="0" fontId="1" fillId="7" borderId="7" xfId="0" applyFont="1" applyFill="1" applyBorder="1" applyAlignment="1" applyProtection="1">
      <alignment horizontal="left" vertical="center"/>
      <protection locked="0"/>
    </xf>
    <xf numFmtId="0" fontId="1" fillId="7" borderId="7" xfId="0" applyFont="1" applyFill="1" applyBorder="1" applyAlignment="1" applyProtection="1">
      <alignment horizontal="left" vertical="center" indent="1"/>
      <protection locked="0"/>
    </xf>
    <xf numFmtId="14" fontId="2" fillId="7" borderId="7" xfId="0" applyNumberFormat="1" applyFont="1" applyFill="1" applyBorder="1" applyAlignment="1" applyProtection="1">
      <alignment horizontal="center" vertical="center"/>
      <protection locked="0"/>
    </xf>
    <xf numFmtId="0" fontId="1" fillId="7" borderId="7" xfId="0" applyFont="1" applyFill="1" applyBorder="1" applyAlignment="1" applyProtection="1">
      <alignment horizontal="center" vertical="center"/>
      <protection locked="0"/>
    </xf>
    <xf numFmtId="14" fontId="2" fillId="7" borderId="7" xfId="0" applyNumberFormat="1" applyFont="1" applyFill="1" applyBorder="1" applyAlignment="1">
      <alignment horizontal="center" vertical="center"/>
    </xf>
    <xf numFmtId="0" fontId="1" fillId="7" borderId="7" xfId="0" applyNumberFormat="1" applyFont="1" applyFill="1" applyBorder="1" applyAlignment="1" applyProtection="1">
      <alignment horizontal="center" vertical="center"/>
      <protection locked="0"/>
    </xf>
    <xf numFmtId="0" fontId="1" fillId="7" borderId="1" xfId="0" applyNumberFormat="1" applyFont="1" applyFill="1" applyBorder="1" applyAlignment="1" applyProtection="1">
      <alignment horizontal="center" vertical="center"/>
      <protection locked="0"/>
    </xf>
    <xf numFmtId="0" fontId="1" fillId="7" borderId="7" xfId="0" quotePrefix="1" applyFont="1" applyFill="1" applyBorder="1" applyAlignment="1" applyProtection="1">
      <alignment horizontal="left" vertical="center"/>
      <protection locked="0"/>
    </xf>
    <xf numFmtId="0" fontId="1" fillId="7" borderId="13" xfId="0" applyFont="1" applyFill="1" applyBorder="1" applyAlignment="1" applyProtection="1">
      <alignment horizontal="left" vertical="center"/>
      <protection locked="0"/>
    </xf>
    <xf numFmtId="0" fontId="1" fillId="7" borderId="13" xfId="0" applyFont="1" applyFill="1" applyBorder="1" applyAlignment="1" applyProtection="1">
      <alignment horizontal="left" vertical="center" indent="1"/>
      <protection locked="0"/>
    </xf>
    <xf numFmtId="14" fontId="2" fillId="7" borderId="13" xfId="0" applyNumberFormat="1" applyFont="1" applyFill="1" applyBorder="1" applyAlignment="1" applyProtection="1">
      <alignment horizontal="center" vertical="center"/>
      <protection locked="0"/>
    </xf>
    <xf numFmtId="0" fontId="1" fillId="7" borderId="13" xfId="0" applyFont="1" applyFill="1" applyBorder="1" applyAlignment="1" applyProtection="1">
      <alignment horizontal="center" vertical="center"/>
      <protection locked="0"/>
    </xf>
    <xf numFmtId="14" fontId="2" fillId="7" borderId="13" xfId="0" applyNumberFormat="1" applyFont="1" applyFill="1" applyBorder="1" applyAlignment="1">
      <alignment horizontal="center" vertical="center"/>
    </xf>
    <xf numFmtId="0" fontId="1" fillId="7" borderId="13" xfId="0" applyNumberFormat="1" applyFont="1" applyFill="1" applyBorder="1" applyAlignment="1" applyProtection="1">
      <alignment horizontal="center" vertical="center"/>
      <protection locked="0"/>
    </xf>
    <xf numFmtId="0" fontId="1" fillId="7" borderId="9" xfId="0" applyNumberFormat="1" applyFont="1" applyFill="1" applyBorder="1" applyAlignment="1" applyProtection="1">
      <alignment horizontal="center" vertical="center"/>
      <protection locked="0"/>
    </xf>
    <xf numFmtId="0" fontId="0" fillId="0" borderId="9" xfId="0" applyBorder="1"/>
    <xf numFmtId="0" fontId="0" fillId="0" borderId="10" xfId="0" applyBorder="1"/>
    <xf numFmtId="0" fontId="0" fillId="0" borderId="11" xfId="0" applyBorder="1"/>
    <xf numFmtId="0" fontId="4" fillId="4" borderId="14" xfId="0" applyFont="1" applyFill="1" applyBorder="1" applyAlignment="1">
      <alignment horizontal="center" vertical="center"/>
    </xf>
    <xf numFmtId="0" fontId="4" fillId="4" borderId="14" xfId="0" applyFont="1" applyFill="1" applyBorder="1" applyAlignment="1">
      <alignment horizontal="center" vertical="center" wrapText="1"/>
    </xf>
    <xf numFmtId="165" fontId="1" fillId="0" borderId="15" xfId="0" applyNumberFormat="1" applyFont="1" applyBorder="1" applyAlignment="1">
      <alignment horizontal="center" vertical="center"/>
    </xf>
    <xf numFmtId="165" fontId="1" fillId="0" borderId="16" xfId="0" applyNumberFormat="1" applyFont="1" applyBorder="1" applyAlignment="1">
      <alignment horizontal="center" vertical="center"/>
    </xf>
    <xf numFmtId="165" fontId="1" fillId="0" borderId="17" xfId="0" applyNumberFormat="1" applyFont="1" applyBorder="1" applyAlignment="1">
      <alignment horizontal="center" vertical="center"/>
    </xf>
    <xf numFmtId="0" fontId="0" fillId="3" borderId="1" xfId="0" applyFill="1" applyBorder="1" applyAlignment="1">
      <alignment horizontal="center"/>
    </xf>
    <xf numFmtId="14" fontId="0" fillId="3" borderId="7" xfId="0" applyNumberFormat="1" applyFill="1" applyBorder="1" applyAlignment="1">
      <alignment horizontal="center" vertical="center"/>
    </xf>
    <xf numFmtId="14" fontId="5" fillId="0" borderId="5" xfId="0" applyNumberFormat="1" applyFont="1" applyFill="1" applyBorder="1" applyAlignment="1">
      <alignment horizontal="center" vertical="center"/>
    </xf>
    <xf numFmtId="14" fontId="5" fillId="0" borderId="8" xfId="0" applyNumberFormat="1" applyFont="1" applyFill="1" applyBorder="1" applyAlignment="1">
      <alignment horizontal="center" vertical="center"/>
    </xf>
    <xf numFmtId="14" fontId="5" fillId="0" borderId="6" xfId="0" applyNumberFormat="1" applyFont="1" applyFill="1" applyBorder="1" applyAlignment="1">
      <alignment horizontal="center" vertical="center"/>
    </xf>
    <xf numFmtId="14" fontId="5" fillId="0" borderId="12" xfId="0" applyNumberFormat="1" applyFont="1" applyFill="1" applyBorder="1" applyAlignment="1">
      <alignment horizontal="center" vertical="center"/>
    </xf>
    <xf numFmtId="165" fontId="1" fillId="0" borderId="0" xfId="0" applyNumberFormat="1" applyFont="1" applyBorder="1" applyAlignment="1">
      <alignment horizontal="center" vertical="center"/>
    </xf>
    <xf numFmtId="0" fontId="0" fillId="0" borderId="0" xfId="0" applyBorder="1"/>
    <xf numFmtId="0" fontId="3" fillId="2" borderId="7" xfId="0" applyFont="1" applyFill="1" applyBorder="1" applyAlignment="1">
      <alignment horizontal="center"/>
    </xf>
    <xf numFmtId="14" fontId="1" fillId="0" borderId="7" xfId="0" applyNumberFormat="1" applyFont="1" applyBorder="1" applyAlignment="1">
      <alignment horizontal="center" vertical="center"/>
    </xf>
    <xf numFmtId="14" fontId="1" fillId="0" borderId="3" xfId="0" applyNumberFormat="1" applyFont="1" applyBorder="1" applyAlignment="1">
      <alignment horizontal="center" vertical="center"/>
    </xf>
    <xf numFmtId="0" fontId="1" fillId="0" borderId="7" xfId="0" applyFont="1" applyBorder="1" applyAlignment="1">
      <alignment horizontal="center" vertical="center"/>
    </xf>
    <xf numFmtId="0" fontId="15" fillId="4" borderId="7"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0" fontId="3" fillId="5" borderId="7" xfId="0" applyFont="1" applyFill="1" applyBorder="1" applyAlignment="1">
      <alignment horizontal="center"/>
    </xf>
    <xf numFmtId="14" fontId="0" fillId="0" borderId="0" xfId="0" applyNumberFormat="1" applyAlignment="1">
      <alignment horizontal="center"/>
    </xf>
    <xf numFmtId="0" fontId="7" fillId="5" borderId="4" xfId="0" applyFont="1" applyFill="1" applyBorder="1" applyAlignment="1">
      <alignment horizontal="center" vertical="center" textRotation="90"/>
    </xf>
    <xf numFmtId="0" fontId="7" fillId="5" borderId="0" xfId="0" applyFont="1" applyFill="1" applyBorder="1" applyAlignment="1">
      <alignment horizontal="center" vertical="center" textRotation="90"/>
    </xf>
    <xf numFmtId="0" fontId="12" fillId="5" borderId="12" xfId="0" applyNumberFormat="1" applyFont="1" applyFill="1" applyBorder="1" applyAlignment="1">
      <alignment horizontal="center" vertical="center" textRotation="90"/>
    </xf>
    <xf numFmtId="0" fontId="12" fillId="5" borderId="11" xfId="0" applyNumberFormat="1" applyFont="1" applyFill="1" applyBorder="1" applyAlignment="1">
      <alignment horizontal="center" vertical="center" textRotation="90"/>
    </xf>
    <xf numFmtId="0" fontId="12" fillId="5" borderId="0" xfId="0" applyNumberFormat="1" applyFont="1" applyFill="1" applyBorder="1" applyAlignment="1">
      <alignment horizontal="center" vertical="center" textRotation="90"/>
    </xf>
    <xf numFmtId="0" fontId="12" fillId="5" borderId="10" xfId="0" applyNumberFormat="1" applyFont="1" applyFill="1" applyBorder="1" applyAlignment="1">
      <alignment horizontal="center" vertical="center" textRotation="90"/>
    </xf>
    <xf numFmtId="0" fontId="6" fillId="5" borderId="5" xfId="0" applyFont="1" applyFill="1" applyBorder="1" applyAlignment="1">
      <alignment horizontal="center" vertical="center" textRotation="90"/>
    </xf>
    <xf numFmtId="0" fontId="6" fillId="5" borderId="6" xfId="0" applyFont="1" applyFill="1" applyBorder="1" applyAlignment="1">
      <alignment horizontal="center" vertical="center" textRotation="90"/>
    </xf>
    <xf numFmtId="0" fontId="7" fillId="5" borderId="8" xfId="0" applyFont="1" applyFill="1" applyBorder="1" applyAlignment="1">
      <alignment horizontal="center" vertical="center" textRotation="90"/>
    </xf>
    <xf numFmtId="0" fontId="7" fillId="5" borderId="12" xfId="0" applyFont="1" applyFill="1" applyBorder="1" applyAlignment="1">
      <alignment horizontal="center" vertical="center" textRotation="90"/>
    </xf>
    <xf numFmtId="0" fontId="11" fillId="8" borderId="5" xfId="0" applyFont="1" applyFill="1" applyBorder="1" applyAlignment="1">
      <alignment horizontal="center" vertical="center" textRotation="90"/>
    </xf>
    <xf numFmtId="0" fontId="11" fillId="8" borderId="9" xfId="0" applyFont="1" applyFill="1" applyBorder="1" applyAlignment="1">
      <alignment horizontal="center" vertical="center" textRotation="90"/>
    </xf>
    <xf numFmtId="0" fontId="13" fillId="8" borderId="4" xfId="0" applyFont="1" applyFill="1" applyBorder="1" applyAlignment="1">
      <alignment horizontal="center" vertical="center" textRotation="90"/>
    </xf>
    <xf numFmtId="0" fontId="13" fillId="8" borderId="10" xfId="0" applyFont="1" applyFill="1" applyBorder="1" applyAlignment="1">
      <alignment horizontal="center" vertical="center" textRotation="90"/>
    </xf>
    <xf numFmtId="0" fontId="5" fillId="5" borderId="6" xfId="0" applyNumberFormat="1" applyFont="1" applyFill="1" applyBorder="1" applyAlignment="1">
      <alignment horizontal="center" vertical="center" textRotation="90"/>
    </xf>
    <xf numFmtId="0" fontId="5" fillId="5" borderId="9" xfId="0" applyNumberFormat="1" applyFont="1" applyFill="1" applyBorder="1" applyAlignment="1">
      <alignment horizontal="center" vertical="center" textRotation="90"/>
    </xf>
    <xf numFmtId="0" fontId="13" fillId="8" borderId="8" xfId="0" applyFont="1" applyFill="1" applyBorder="1" applyAlignment="1">
      <alignment horizontal="center" vertical="center" textRotation="90"/>
    </xf>
    <xf numFmtId="0" fontId="13" fillId="8" borderId="11" xfId="0" applyFont="1" applyFill="1" applyBorder="1" applyAlignment="1">
      <alignment horizontal="center" vertical="center" textRotation="90"/>
    </xf>
    <xf numFmtId="0" fontId="0" fillId="0" borderId="1"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0" fontId="5" fillId="0" borderId="2" xfId="0" applyFont="1" applyFill="1" applyBorder="1" applyAlignment="1" applyProtection="1">
      <alignment horizontal="center" vertical="center"/>
      <protection locked="0"/>
    </xf>
    <xf numFmtId="0" fontId="5" fillId="0" borderId="3" xfId="0" applyFont="1" applyFill="1" applyBorder="1" applyAlignment="1" applyProtection="1">
      <alignment horizontal="center" vertical="center"/>
      <protection locked="0"/>
    </xf>
    <xf numFmtId="0" fontId="14" fillId="4" borderId="5"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8"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1" xfId="0" applyFont="1" applyFill="1" applyBorder="1" applyAlignment="1">
      <alignment horizontal="center" vertical="center"/>
    </xf>
    <xf numFmtId="0" fontId="0" fillId="0" borderId="5"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 fillId="0" borderId="6" xfId="0" applyFont="1" applyBorder="1" applyAlignment="1">
      <alignment horizontal="left" vertical="top"/>
    </xf>
    <xf numFmtId="0" fontId="1" fillId="0" borderId="0" xfId="0" applyFont="1" applyBorder="1" applyAlignment="1">
      <alignment horizontal="left" vertical="top"/>
    </xf>
    <xf numFmtId="0" fontId="1" fillId="0" borderId="12" xfId="0" applyFont="1" applyBorder="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11" xfId="0" applyFont="1" applyBorder="1" applyAlignment="1">
      <alignment horizontal="left" vertical="top"/>
    </xf>
  </cellXfs>
  <cellStyles count="1">
    <cellStyle name="Normal" xfId="0" builtinId="0"/>
  </cellStyles>
  <dxfs count="25">
    <dxf>
      <font>
        <color theme="0"/>
      </font>
    </dxf>
    <dxf>
      <font>
        <b/>
        <i val="0"/>
        <color rgb="FFFFFF00"/>
      </font>
      <fill>
        <patternFill>
          <bgColor rgb="FFFF0000"/>
        </patternFill>
      </fill>
    </dxf>
    <dxf>
      <font>
        <b/>
        <i/>
        <color rgb="FFFFFF00"/>
      </font>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FF0000"/>
        </patternFill>
      </fill>
    </dxf>
    <dxf>
      <fill>
        <patternFill>
          <bgColor rgb="FFFFC000"/>
        </patternFill>
      </fill>
    </dxf>
    <dxf>
      <fill>
        <patternFill>
          <bgColor rgb="FF00FF00"/>
        </patternFill>
      </fill>
    </dxf>
    <dxf>
      <fill>
        <patternFill>
          <bgColor rgb="FF0070C0"/>
        </patternFill>
      </fill>
      <border>
        <left/>
        <right/>
        <vertical/>
        <horizontal/>
      </border>
    </dxf>
    <dxf>
      <font>
        <b/>
        <i val="0"/>
        <color rgb="FFFFFF00"/>
      </font>
      <fill>
        <patternFill>
          <bgColor rgb="FFFF0000"/>
        </patternFill>
      </fill>
    </dxf>
    <dxf>
      <fill>
        <patternFill>
          <bgColor theme="7" tint="0.59996337778862885"/>
        </patternFill>
      </fill>
    </dxf>
    <dxf>
      <fill>
        <patternFill>
          <bgColor rgb="FFFF00FF"/>
        </patternFill>
      </fill>
    </dxf>
    <dxf>
      <font>
        <b val="0"/>
        <i val="0"/>
        <color theme="0"/>
      </font>
      <fill>
        <patternFill>
          <bgColor rgb="FF0070C0"/>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s>
  <tableStyles count="0" defaultTableStyle="TableStyleMedium2" defaultPivotStyle="PivotStyleLight16"/>
  <colors>
    <mruColors>
      <color rgb="FFF3F9FB"/>
      <color rgb="FFFF00FF"/>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16" fmlaLink="Système!$B$2" horiz="1" inc="7" max="350" page="10" val="65"/>
</file>

<file path=xl/ctrlProps/ctrlProp2.xml><?xml version="1.0" encoding="utf-8"?>
<formControlPr xmlns="http://schemas.microsoft.com/office/spreadsheetml/2009/9/main" objectType="CheckBox" fmlaLink="E2" lockText="1" noThreeD="1"/>
</file>

<file path=xl/ctrlProps/ctrlProp3.xml><?xml version="1.0" encoding="utf-8"?>
<formControlPr xmlns="http://schemas.microsoft.com/office/spreadsheetml/2009/9/main" objectType="CheckBox" fmlaLink="E3" lockText="1" noThreeD="1"/>
</file>

<file path=xl/ctrlProps/ctrlProp4.xml><?xml version="1.0" encoding="utf-8"?>
<formControlPr xmlns="http://schemas.microsoft.com/office/spreadsheetml/2009/9/main" objectType="CheckBox" fmlaLink="E4" lockText="1" noThreeD="1"/>
</file>

<file path=xl/ctrlProps/ctrlProp5.xml><?xml version="1.0" encoding="utf-8"?>
<formControlPr xmlns="http://schemas.microsoft.com/office/spreadsheetml/2009/9/main" objectType="CheckBox" fmlaLink="E5" lockText="1" noThreeD="1"/>
</file>

<file path=xl/ctrlProps/ctrlProp6.xml><?xml version="1.0" encoding="utf-8"?>
<formControlPr xmlns="http://schemas.microsoft.com/office/spreadsheetml/2009/9/main" objectType="CheckBox" fmlaLink="E6" lockText="1" noThreeD="1"/>
</file>

<file path=xl/ctrlProps/ctrlProp7.xml><?xml version="1.0" encoding="utf-8"?>
<formControlPr xmlns="http://schemas.microsoft.com/office/spreadsheetml/2009/9/main" objectType="CheckBox" checked="Checked" fmlaLink="E7" lockText="1" noThreeD="1"/>
</file>

<file path=xl/ctrlProps/ctrlProp8.xml><?xml version="1.0" encoding="utf-8"?>
<formControlPr xmlns="http://schemas.microsoft.com/office/spreadsheetml/2009/9/main" objectType="CheckBox" checked="Checked" fmlaLink="E8" lockText="1" noThreeD="1"/>
</file>

<file path=xl/drawings/drawing1.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219075</xdr:colOff>
      <xdr:row>80</xdr:row>
      <xdr:rowOff>142875</xdr:rowOff>
    </xdr:to>
    <xdr:sp macro="" textlink="">
      <xdr:nvSpPr>
        <xdr:cNvPr id="2" name="Flèche vers le bas 1"/>
        <xdr:cNvSpPr/>
      </xdr:nvSpPr>
      <xdr:spPr>
        <a:xfrm>
          <a:off x="13554074" y="4448175"/>
          <a:ext cx="171451" cy="1093470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921067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61055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59055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ctrlProp" Target="../ctrlProps/ctrlProp8.xml"/><Relationship Id="rId9" Type="http://schemas.openxmlformats.org/officeDocument/2006/relationships/ctrlProp" Target="../ctrlProps/ctrlProp2.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sheetPr codeName="Feuil1"/>
  <dimension ref="A1:BL71"/>
  <sheetViews>
    <sheetView showGridLines="0" tabSelected="1" zoomScaleNormal="100" workbookViewId="0">
      <pane xSplit="63" ySplit="13" topLeftCell="BM14" activePane="bottomRight" state="frozen"/>
      <selection activeCell="A2" sqref="A2"/>
      <selection pane="topRight" activeCell="BJ2" sqref="BJ2"/>
      <selection pane="bottomLeft" activeCell="A14" sqref="A14"/>
      <selection pane="bottomRight" activeCell="F14" sqref="F14"/>
    </sheetView>
  </sheetViews>
  <sheetFormatPr baseColWidth="10" defaultRowHeight="15"/>
  <cols>
    <col min="1" max="1" width="18.5703125" customWidth="1"/>
    <col min="2" max="2" width="21.42578125" customWidth="1"/>
    <col min="3" max="3" width="17.140625" customWidth="1"/>
    <col min="4" max="4" width="11.42578125" style="34" customWidth="1"/>
    <col min="5" max="5" width="6.42578125" customWidth="1"/>
    <col min="6" max="6" width="11.42578125" style="34" customWidth="1"/>
    <col min="7" max="7" width="4.28515625" customWidth="1"/>
    <col min="8" max="9" width="7.140625" customWidth="1"/>
    <col min="10" max="63" width="3" customWidth="1"/>
    <col min="64" max="64" width="14.28515625" hidden="1" customWidth="1"/>
    <col min="65" max="91" width="2.85546875" customWidth="1"/>
  </cols>
  <sheetData>
    <row r="1" spans="1:64" ht="15.75" hidden="1" thickBot="1">
      <c r="J1" s="25">
        <f t="array" aca="1" ref="J1" ca="1">IF(OR(TEXT(WEEKDAY(J$13),"JJJJ")=Jours_chômés,J$13=Fériés),0,1)</f>
        <v>1</v>
      </c>
      <c r="K1" s="25">
        <f t="array" aca="1" ref="K1" ca="1">IF(OR(TEXT(WEEKDAY(K$13),"JJJJ")=Jours_chômés,K$13=Fériés),0,1)</f>
        <v>1</v>
      </c>
      <c r="L1" s="25">
        <f t="array" aca="1" ref="L1" ca="1">IF(OR(TEXT(WEEKDAY(L$13),"JJJJ")=Jours_chômés,L$13=Fériés),0,1)</f>
        <v>0</v>
      </c>
      <c r="M1" s="25">
        <f t="array" aca="1" ref="M1" ca="1">IF(OR(TEXT(WEEKDAY(M$13),"JJJJ")=Jours_chômés,M$13=Fériés),0,1)</f>
        <v>0</v>
      </c>
      <c r="N1" s="25">
        <f t="array" aca="1" ref="N1" ca="1">IF(OR(TEXT(WEEKDAY(N$13),"JJJJ")=Jours_chômés,N$13=Fériés),0,1)</f>
        <v>1</v>
      </c>
      <c r="O1" s="25">
        <f t="array" aca="1" ref="O1" ca="1">IF(OR(TEXT(WEEKDAY(O$13),"JJJJ")=Jours_chômés,O$13=Fériés),0,1)</f>
        <v>1</v>
      </c>
      <c r="P1" s="25">
        <f t="array" aca="1" ref="P1" ca="1">IF(OR(TEXT(WEEKDAY(P$13),"JJJJ")=Jours_chômés,P$13=Fériés),0,1)</f>
        <v>1</v>
      </c>
      <c r="Q1" s="25">
        <f t="array" aca="1" ref="Q1" ca="1">IF(OR(TEXT(WEEKDAY(Q$13),"JJJJ")=Jours_chômés,Q$13=Fériés),0,1)</f>
        <v>1</v>
      </c>
      <c r="R1" s="25">
        <f t="array" aca="1" ref="R1" ca="1">IF(OR(TEXT(WEEKDAY(R$13),"JJJJ")=Jours_chômés,R$13=Fériés),0,1)</f>
        <v>1</v>
      </c>
      <c r="S1" s="25">
        <f t="array" aca="1" ref="S1" ca="1">IF(OR(TEXT(WEEKDAY(S$13),"JJJJ")=Jours_chômés,S$13=Fériés),0,1)</f>
        <v>0</v>
      </c>
      <c r="T1" s="25">
        <f t="array" aca="1" ref="T1" ca="1">IF(OR(TEXT(WEEKDAY(T$13),"JJJJ")=Jours_chômés,T$13=Fériés),0,1)</f>
        <v>0</v>
      </c>
      <c r="U1" s="25">
        <f t="array" aca="1" ref="U1" ca="1">IF(OR(TEXT(WEEKDAY(U$13),"JJJJ")=Jours_chômés,U$13=Fériés),0,1)</f>
        <v>1</v>
      </c>
      <c r="V1" s="25">
        <f t="array" aca="1" ref="V1" ca="1">IF(OR(TEXT(WEEKDAY(V$13),"JJJJ")=Jours_chômés,V$13=Fériés),0,1)</f>
        <v>1</v>
      </c>
      <c r="W1" s="25">
        <f t="array" aca="1" ref="W1" ca="1">IF(OR(TEXT(WEEKDAY(W$13),"JJJJ")=Jours_chômés,W$13=Fériés),0,1)</f>
        <v>1</v>
      </c>
      <c r="X1" s="25">
        <f t="array" aca="1" ref="X1" ca="1">IF(OR(TEXT(WEEKDAY(X$13),"JJJJ")=Jours_chômés,X$13=Fériés),0,1)</f>
        <v>1</v>
      </c>
      <c r="Y1" s="25">
        <f t="array" aca="1" ref="Y1" ca="1">IF(OR(TEXT(WEEKDAY(Y$13),"JJJJ")=Jours_chômés,Y$13=Fériés),0,1)</f>
        <v>1</v>
      </c>
      <c r="Z1" s="25">
        <f t="array" aca="1" ref="Z1" ca="1">IF(OR(TEXT(WEEKDAY(Z$13),"JJJJ")=Jours_chômés,Z$13=Fériés),0,1)</f>
        <v>0</v>
      </c>
      <c r="AA1" s="25">
        <f t="array" aca="1" ref="AA1" ca="1">IF(OR(TEXT(WEEKDAY(AA$13),"JJJJ")=Jours_chômés,AA$13=Fériés),0,1)</f>
        <v>0</v>
      </c>
      <c r="AB1" s="25">
        <f t="array" aca="1" ref="AB1" ca="1">IF(OR(TEXT(WEEKDAY(AB$13),"JJJJ")=Jours_chômés,AB$13=Fériés),0,1)</f>
        <v>1</v>
      </c>
      <c r="AC1" s="25">
        <f t="array" aca="1" ref="AC1" ca="1">IF(OR(TEXT(WEEKDAY(AC$13),"JJJJ")=Jours_chômés,AC$13=Fériés),0,1)</f>
        <v>0</v>
      </c>
      <c r="AD1" s="25">
        <f t="array" aca="1" ref="AD1" ca="1">IF(OR(TEXT(WEEKDAY(AD$13),"JJJJ")=Jours_chômés,AD$13=Fériés),0,1)</f>
        <v>1</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0</v>
      </c>
      <c r="AH1" s="25">
        <f t="array" aca="1" ref="AH1" ca="1">IF(OR(TEXT(WEEKDAY(AH$13),"JJJJ")=Jours_chômés,AH$13=Fériés),0,1)</f>
        <v>0</v>
      </c>
      <c r="AI1" s="25">
        <f t="array" aca="1" ref="AI1" ca="1">IF(OR(TEXT(WEEKDAY(AI$13),"JJJJ")=Jours_chômés,AI$13=Fériés),0,1)</f>
        <v>1</v>
      </c>
      <c r="AJ1" s="25">
        <f t="array" aca="1" ref="AJ1" ca="1">IF(OR(TEXT(WEEKDAY(AJ$13),"JJJJ")=Jours_chômés,AJ$13=Fériés),0,1)</f>
        <v>1</v>
      </c>
      <c r="AK1" s="25">
        <f t="array" aca="1" ref="AK1" ca="1">IF(OR(TEXT(WEEKDAY(AK$13),"JJJJ")=Jours_chômés,AK$13=Fériés),0,1)</f>
        <v>1</v>
      </c>
      <c r="AL1" s="25">
        <f t="array" aca="1" ref="AL1" ca="1">IF(OR(TEXT(WEEKDAY(AL$13),"JJJJ")=Jours_chômés,AL$13=Fériés),0,1)</f>
        <v>1</v>
      </c>
      <c r="AM1" s="25">
        <f t="array" aca="1" ref="AM1" ca="1">IF(OR(TEXT(WEEKDAY(AM$13),"JJJJ")=Jours_chômés,AM$13=Fériés),0,1)</f>
        <v>0</v>
      </c>
      <c r="AN1" s="25">
        <f t="array" aca="1" ref="AN1" ca="1">IF(OR(TEXT(WEEKDAY(AN$13),"JJJJ")=Jours_chômés,AN$13=Fériés),0,1)</f>
        <v>0</v>
      </c>
      <c r="AO1" s="25">
        <f t="array" aca="1" ref="AO1" ca="1">IF(OR(TEXT(WEEKDAY(AO$13),"JJJJ")=Jours_chômés,AO$13=Fériés),0,1)</f>
        <v>0</v>
      </c>
      <c r="AP1" s="25">
        <f t="array" aca="1" ref="AP1" ca="1">IF(OR(TEXT(WEEKDAY(AP$13),"JJJJ")=Jours_chômés,AP$13=Fériés),0,1)</f>
        <v>1</v>
      </c>
      <c r="AQ1" s="25">
        <f t="array" aca="1" ref="AQ1" ca="1">IF(OR(TEXT(WEEKDAY(AQ$13),"JJJJ")=Jours_chômés,AQ$13=Fériés),0,1)</f>
        <v>1</v>
      </c>
      <c r="AR1" s="25">
        <f t="array" aca="1" ref="AR1" ca="1">IF(OR(TEXT(WEEKDAY(AR$13),"JJJJ")=Jours_chômés,AR$13=Fériés),0,1)</f>
        <v>1</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0</v>
      </c>
      <c r="AV1" s="25">
        <f t="array" aca="1" ref="AV1" ca="1">IF(OR(TEXT(WEEKDAY(AV$13),"JJJJ")=Jours_chômés,AV$13=Fériés),0,1)</f>
        <v>0</v>
      </c>
      <c r="AW1" s="25">
        <f t="array" aca="1" ref="AW1" ca="1">IF(OR(TEXT(WEEKDAY(AW$13),"JJJJ")=Jours_chômés,AW$13=Fériés),0,1)</f>
        <v>1</v>
      </c>
      <c r="AX1" s="25">
        <f t="array" aca="1" ref="AX1" ca="1">IF(OR(TEXT(WEEKDAY(AX$13),"JJJJ")=Jours_chômés,AX$13=Fériés),0,1)</f>
        <v>1</v>
      </c>
      <c r="AY1" s="25">
        <f t="array" aca="1" ref="AY1" ca="1">IF(OR(TEXT(WEEKDAY(AY$13),"JJJJ")=Jours_chômés,AY$13=Fériés),0,1)</f>
        <v>1</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0</v>
      </c>
      <c r="BC1" s="25">
        <f t="array" aca="1" ref="BC1" ca="1">IF(OR(TEXT(WEEKDAY(BC$13),"JJJJ")=Jours_chômés,BC$13=Fériés),0,1)</f>
        <v>0</v>
      </c>
      <c r="BD1" s="25">
        <f t="array" aca="1" ref="BD1" ca="1">IF(OR(TEXT(WEEKDAY(BD$13),"JJJJ")=Jours_chômés,BD$13=Fériés),0,1)</f>
        <v>1</v>
      </c>
      <c r="BE1" s="25">
        <f t="array" aca="1" ref="BE1" ca="1">IF(OR(TEXT(WEEKDAY(BE$13),"JJJJ")=Jours_chômés,BE$13=Fériés),0,1)</f>
        <v>1</v>
      </c>
      <c r="BF1" s="25">
        <f t="array" aca="1" ref="BF1" ca="1">IF(OR(TEXT(WEEKDAY(BF$13),"JJJJ")=Jours_chômés,BF$13=Fériés),0,1)</f>
        <v>1</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0</v>
      </c>
      <c r="BJ1" s="25">
        <f t="array" aca="1" ref="BJ1" ca="1">IF(OR(TEXT(WEEKDAY(BJ$13),"JJJJ")=Jours_chômés,BJ$13=Fériés),0,1)</f>
        <v>0</v>
      </c>
      <c r="BK1" s="25">
        <f t="array" aca="1" ref="BK1" ca="1">IF(OR(TEXT(WEEKDAY(BK$13),"JJJJ")=Jours_chômés,BK$13=Fériés),0,1)</f>
        <v>1</v>
      </c>
    </row>
    <row r="2" spans="1:64" ht="12.75" customHeight="1">
      <c r="A2" s="100" t="s">
        <v>44</v>
      </c>
      <c r="B2" s="101"/>
      <c r="C2" s="101"/>
      <c r="D2" s="101"/>
      <c r="E2" s="101"/>
      <c r="F2" s="101"/>
      <c r="G2" s="101"/>
      <c r="H2" s="101"/>
      <c r="I2" s="102"/>
      <c r="J2" s="27"/>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9"/>
    </row>
    <row r="3" spans="1:64" ht="12.75" customHeight="1">
      <c r="A3" s="103"/>
      <c r="B3" s="104"/>
      <c r="C3" s="104"/>
      <c r="D3" s="104"/>
      <c r="E3" s="104"/>
      <c r="F3" s="104"/>
      <c r="G3" s="104"/>
      <c r="H3" s="104"/>
      <c r="I3" s="105"/>
      <c r="J3" s="30"/>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2"/>
    </row>
    <row r="4" spans="1:64" ht="12.75" customHeight="1">
      <c r="A4" s="74" t="s">
        <v>52</v>
      </c>
      <c r="B4" s="96"/>
      <c r="C4" s="97"/>
      <c r="D4" s="75" t="s">
        <v>53</v>
      </c>
      <c r="E4" s="98" t="s">
        <v>48</v>
      </c>
      <c r="F4" s="98"/>
      <c r="G4" s="98"/>
      <c r="H4" s="98"/>
      <c r="I4" s="99"/>
      <c r="J4" s="84">
        <f ca="1">IF(J6="TO DAY","",YEAR(J13))</f>
        <v>2016</v>
      </c>
      <c r="K4" s="78">
        <f t="shared" ref="K4:BK4" ca="1" si="0">IF(K6="TO DAY","",YEAR(K13))</f>
        <v>2016</v>
      </c>
      <c r="L4" s="78">
        <f t="shared" ca="1" si="0"/>
        <v>2016</v>
      </c>
      <c r="M4" s="78">
        <f t="shared" ca="1" si="0"/>
        <v>2016</v>
      </c>
      <c r="N4" s="78">
        <f t="shared" ca="1" si="0"/>
        <v>2016</v>
      </c>
      <c r="O4" s="78">
        <f t="shared" ca="1" si="0"/>
        <v>2016</v>
      </c>
      <c r="P4" s="78">
        <f t="shared" ca="1" si="0"/>
        <v>2016</v>
      </c>
      <c r="Q4" s="78">
        <f t="shared" ca="1" si="0"/>
        <v>2016</v>
      </c>
      <c r="R4" s="78">
        <f t="shared" ca="1" si="0"/>
        <v>2016</v>
      </c>
      <c r="S4" s="78">
        <f t="shared" ca="1" si="0"/>
        <v>2016</v>
      </c>
      <c r="T4" s="78">
        <f t="shared" ca="1" si="0"/>
        <v>2016</v>
      </c>
      <c r="U4" s="78">
        <f t="shared" ca="1" si="0"/>
        <v>2016</v>
      </c>
      <c r="V4" s="78">
        <f t="shared" ca="1" si="0"/>
        <v>2016</v>
      </c>
      <c r="W4" s="78">
        <f t="shared" ca="1" si="0"/>
        <v>2016</v>
      </c>
      <c r="X4" s="78">
        <f t="shared" ca="1" si="0"/>
        <v>2016</v>
      </c>
      <c r="Y4" s="78">
        <f t="shared" ca="1" si="0"/>
        <v>2016</v>
      </c>
      <c r="Z4" s="78">
        <f t="shared" ca="1" si="0"/>
        <v>2016</v>
      </c>
      <c r="AA4" s="78" t="str">
        <f t="shared" ca="1" si="0"/>
        <v/>
      </c>
      <c r="AB4" s="78">
        <f t="shared" ca="1" si="0"/>
        <v>2016</v>
      </c>
      <c r="AC4" s="78">
        <f t="shared" ca="1" si="0"/>
        <v>2016</v>
      </c>
      <c r="AD4" s="78">
        <f t="shared" ca="1" si="0"/>
        <v>2016</v>
      </c>
      <c r="AE4" s="78">
        <f t="shared" ca="1" si="0"/>
        <v>2016</v>
      </c>
      <c r="AF4" s="78">
        <f t="shared" ca="1" si="0"/>
        <v>2016</v>
      </c>
      <c r="AG4" s="78">
        <f t="shared" ca="1" si="0"/>
        <v>2016</v>
      </c>
      <c r="AH4" s="78">
        <f t="shared" ca="1" si="0"/>
        <v>2016</v>
      </c>
      <c r="AI4" s="78">
        <f t="shared" ca="1" si="0"/>
        <v>2016</v>
      </c>
      <c r="AJ4" s="78">
        <f t="shared" ca="1" si="0"/>
        <v>2016</v>
      </c>
      <c r="AK4" s="78">
        <f t="shared" ca="1" si="0"/>
        <v>2016</v>
      </c>
      <c r="AL4" s="78">
        <f t="shared" ca="1" si="0"/>
        <v>2016</v>
      </c>
      <c r="AM4" s="78">
        <f t="shared" ca="1" si="0"/>
        <v>2016</v>
      </c>
      <c r="AN4" s="78">
        <f t="shared" ca="1" si="0"/>
        <v>2016</v>
      </c>
      <c r="AO4" s="78">
        <f t="shared" ca="1" si="0"/>
        <v>2016</v>
      </c>
      <c r="AP4" s="78">
        <f t="shared" ca="1" si="0"/>
        <v>2016</v>
      </c>
      <c r="AQ4" s="78">
        <f t="shared" ca="1" si="0"/>
        <v>2016</v>
      </c>
      <c r="AR4" s="78">
        <f t="shared" ca="1" si="0"/>
        <v>2016</v>
      </c>
      <c r="AS4" s="78">
        <f t="shared" ca="1" si="0"/>
        <v>2016</v>
      </c>
      <c r="AT4" s="78">
        <f t="shared" ca="1" si="0"/>
        <v>2016</v>
      </c>
      <c r="AU4" s="78">
        <f t="shared" ca="1" si="0"/>
        <v>2016</v>
      </c>
      <c r="AV4" s="78">
        <f t="shared" ca="1" si="0"/>
        <v>2016</v>
      </c>
      <c r="AW4" s="78">
        <f t="shared" ca="1" si="0"/>
        <v>2016</v>
      </c>
      <c r="AX4" s="78">
        <f t="shared" ca="1" si="0"/>
        <v>2016</v>
      </c>
      <c r="AY4" s="78">
        <f t="shared" ca="1" si="0"/>
        <v>2016</v>
      </c>
      <c r="AZ4" s="78">
        <f t="shared" ca="1" si="0"/>
        <v>2016</v>
      </c>
      <c r="BA4" s="78">
        <f t="shared" ca="1" si="0"/>
        <v>2016</v>
      </c>
      <c r="BB4" s="78">
        <f t="shared" ca="1" si="0"/>
        <v>2016</v>
      </c>
      <c r="BC4" s="78">
        <f t="shared" ca="1" si="0"/>
        <v>2016</v>
      </c>
      <c r="BD4" s="78">
        <f t="shared" ca="1" si="0"/>
        <v>2016</v>
      </c>
      <c r="BE4" s="78">
        <f t="shared" ca="1" si="0"/>
        <v>2016</v>
      </c>
      <c r="BF4" s="78">
        <f t="shared" ca="1" si="0"/>
        <v>2016</v>
      </c>
      <c r="BG4" s="78">
        <f t="shared" ca="1" si="0"/>
        <v>2016</v>
      </c>
      <c r="BH4" s="78">
        <f t="shared" ca="1" si="0"/>
        <v>2016</v>
      </c>
      <c r="BI4" s="78">
        <f t="shared" ca="1" si="0"/>
        <v>2016</v>
      </c>
      <c r="BJ4" s="78">
        <f t="shared" ca="1" si="0"/>
        <v>2016</v>
      </c>
      <c r="BK4" s="86">
        <f t="shared" ca="1" si="0"/>
        <v>2016</v>
      </c>
    </row>
    <row r="5" spans="1:64" ht="12.75" customHeight="1">
      <c r="A5" s="106" t="s">
        <v>42</v>
      </c>
      <c r="B5" s="107"/>
      <c r="C5" s="107"/>
      <c r="D5" s="107"/>
      <c r="E5" s="107"/>
      <c r="F5" s="107"/>
      <c r="G5" s="107"/>
      <c r="H5" s="107"/>
      <c r="I5" s="108"/>
      <c r="J5" s="85"/>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87"/>
    </row>
    <row r="6" spans="1:64" ht="12.75" customHeight="1">
      <c r="A6" s="109"/>
      <c r="B6" s="110"/>
      <c r="C6" s="110"/>
      <c r="D6" s="110"/>
      <c r="E6" s="110"/>
      <c r="F6" s="110"/>
      <c r="G6" s="110"/>
      <c r="H6" s="110"/>
      <c r="I6" s="111"/>
      <c r="J6" s="92" t="str">
        <f ca="1">IF(J$13=TODAY(),"TO DAY",PROPER(TEXT(_DD+_SD,"MMMM")))</f>
        <v>Octobre</v>
      </c>
      <c r="K6" s="82" t="str">
        <f t="shared" ref="K6:AP6" ca="1" si="1">IF(K$13=TODAY(),"TO DAY",PROPER(TEXT(_DD+_SD+COLUMN()-10,"MMMM")))</f>
        <v>Octobre</v>
      </c>
      <c r="L6" s="82" t="str">
        <f t="shared" ca="1" si="1"/>
        <v>Octobre</v>
      </c>
      <c r="M6" s="82" t="str">
        <f t="shared" ca="1" si="1"/>
        <v>Octobre</v>
      </c>
      <c r="N6" s="82" t="str">
        <f t="shared" ca="1" si="1"/>
        <v>Octobre</v>
      </c>
      <c r="O6" s="82" t="str">
        <f t="shared" ca="1" si="1"/>
        <v>Octobre</v>
      </c>
      <c r="P6" s="82" t="str">
        <f t="shared" ca="1" si="1"/>
        <v>Octobre</v>
      </c>
      <c r="Q6" s="82" t="str">
        <f t="shared" ca="1" si="1"/>
        <v>Octobre</v>
      </c>
      <c r="R6" s="82" t="str">
        <f t="shared" ca="1" si="1"/>
        <v>Octobre</v>
      </c>
      <c r="S6" s="82" t="str">
        <f t="shared" ca="1" si="1"/>
        <v>Octobre</v>
      </c>
      <c r="T6" s="82" t="str">
        <f t="shared" ca="1" si="1"/>
        <v>Octobre</v>
      </c>
      <c r="U6" s="82" t="str">
        <f t="shared" ca="1" si="1"/>
        <v>Octobre</v>
      </c>
      <c r="V6" s="82" t="str">
        <f t="shared" ca="1" si="1"/>
        <v>Octobre</v>
      </c>
      <c r="W6" s="82" t="str">
        <f t="shared" ca="1" si="1"/>
        <v>Octobre</v>
      </c>
      <c r="X6" s="82" t="str">
        <f t="shared" ca="1" si="1"/>
        <v>Octobre</v>
      </c>
      <c r="Y6" s="82" t="str">
        <f t="shared" ca="1" si="1"/>
        <v>Octobre</v>
      </c>
      <c r="Z6" s="82" t="str">
        <f t="shared" ca="1" si="1"/>
        <v>Octobre</v>
      </c>
      <c r="AA6" s="82" t="str">
        <f t="shared" ca="1" si="1"/>
        <v>TO DAY</v>
      </c>
      <c r="AB6" s="82" t="str">
        <f t="shared" ca="1" si="1"/>
        <v>Octobre</v>
      </c>
      <c r="AC6" s="82" t="str">
        <f t="shared" ca="1" si="1"/>
        <v>Novembre</v>
      </c>
      <c r="AD6" s="82" t="str">
        <f t="shared" ca="1" si="1"/>
        <v>Novembre</v>
      </c>
      <c r="AE6" s="82" t="str">
        <f t="shared" ca="1" si="1"/>
        <v>Novembre</v>
      </c>
      <c r="AF6" s="82" t="str">
        <f t="shared" ca="1" si="1"/>
        <v>Novembre</v>
      </c>
      <c r="AG6" s="82" t="str">
        <f t="shared" ca="1" si="1"/>
        <v>Novembre</v>
      </c>
      <c r="AH6" s="82" t="str">
        <f t="shared" ca="1" si="1"/>
        <v>Novembre</v>
      </c>
      <c r="AI6" s="82" t="str">
        <f t="shared" ca="1" si="1"/>
        <v>Novembre</v>
      </c>
      <c r="AJ6" s="82" t="str">
        <f t="shared" ca="1" si="1"/>
        <v>Novembre</v>
      </c>
      <c r="AK6" s="82" t="str">
        <f t="shared" ca="1" si="1"/>
        <v>Novembre</v>
      </c>
      <c r="AL6" s="82" t="str">
        <f t="shared" ca="1" si="1"/>
        <v>Novembre</v>
      </c>
      <c r="AM6" s="82" t="str">
        <f t="shared" ca="1" si="1"/>
        <v>Novembre</v>
      </c>
      <c r="AN6" s="82" t="str">
        <f t="shared" ca="1" si="1"/>
        <v>Novembre</v>
      </c>
      <c r="AO6" s="82" t="str">
        <f t="shared" ca="1" si="1"/>
        <v>Novembre</v>
      </c>
      <c r="AP6" s="82" t="str">
        <f t="shared" ca="1" si="1"/>
        <v>Novembre</v>
      </c>
      <c r="AQ6" s="82" t="str">
        <f t="shared" ref="AQ6:BK6" ca="1" si="2">IF(AQ$13=TODAY(),"TO DAY",PROPER(TEXT(_DD+_SD+COLUMN()-10,"MMMM")))</f>
        <v>Novembre</v>
      </c>
      <c r="AR6" s="82" t="str">
        <f t="shared" ca="1" si="2"/>
        <v>Novembre</v>
      </c>
      <c r="AS6" s="82" t="str">
        <f t="shared" ca="1" si="2"/>
        <v>Novembre</v>
      </c>
      <c r="AT6" s="82" t="str">
        <f t="shared" ca="1" si="2"/>
        <v>Novembre</v>
      </c>
      <c r="AU6" s="82" t="str">
        <f t="shared" ca="1" si="2"/>
        <v>Novembre</v>
      </c>
      <c r="AV6" s="82" t="str">
        <f t="shared" ca="1" si="2"/>
        <v>Novembre</v>
      </c>
      <c r="AW6" s="82" t="str">
        <f t="shared" ca="1" si="2"/>
        <v>Novembre</v>
      </c>
      <c r="AX6" s="82" t="str">
        <f t="shared" ca="1" si="2"/>
        <v>Novembre</v>
      </c>
      <c r="AY6" s="82" t="str">
        <f t="shared" ca="1" si="2"/>
        <v>Novembre</v>
      </c>
      <c r="AZ6" s="82" t="str">
        <f t="shared" ca="1" si="2"/>
        <v>Novembre</v>
      </c>
      <c r="BA6" s="82" t="str">
        <f t="shared" ca="1" si="2"/>
        <v>Novembre</v>
      </c>
      <c r="BB6" s="82" t="str">
        <f t="shared" ca="1" si="2"/>
        <v>Novembre</v>
      </c>
      <c r="BC6" s="82" t="str">
        <f t="shared" ca="1" si="2"/>
        <v>Novembre</v>
      </c>
      <c r="BD6" s="82" t="str">
        <f t="shared" ca="1" si="2"/>
        <v>Novembre</v>
      </c>
      <c r="BE6" s="82" t="str">
        <f t="shared" ca="1" si="2"/>
        <v>Novembre</v>
      </c>
      <c r="BF6" s="82" t="str">
        <f t="shared" ca="1" si="2"/>
        <v>Novembre</v>
      </c>
      <c r="BG6" s="82" t="str">
        <f t="shared" ca="1" si="2"/>
        <v>Décembre</v>
      </c>
      <c r="BH6" s="82" t="str">
        <f t="shared" ca="1" si="2"/>
        <v>Décembre</v>
      </c>
      <c r="BI6" s="82" t="str">
        <f t="shared" ca="1" si="2"/>
        <v>Décembre</v>
      </c>
      <c r="BJ6" s="82" t="str">
        <f t="shared" ca="1" si="2"/>
        <v>Décembre</v>
      </c>
      <c r="BK6" s="80" t="str">
        <f t="shared" ca="1" si="2"/>
        <v>Décembre</v>
      </c>
    </row>
    <row r="7" spans="1:64" ht="12.75" customHeight="1">
      <c r="A7" s="109"/>
      <c r="B7" s="110"/>
      <c r="C7" s="110"/>
      <c r="D7" s="110"/>
      <c r="E7" s="110"/>
      <c r="F7" s="110"/>
      <c r="G7" s="110"/>
      <c r="H7" s="110"/>
      <c r="I7" s="111"/>
      <c r="J7" s="92"/>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c r="AT7" s="82"/>
      <c r="AU7" s="82"/>
      <c r="AV7" s="82"/>
      <c r="AW7" s="82"/>
      <c r="AX7" s="82"/>
      <c r="AY7" s="82"/>
      <c r="AZ7" s="82"/>
      <c r="BA7" s="82"/>
      <c r="BB7" s="82"/>
      <c r="BC7" s="82"/>
      <c r="BD7" s="82"/>
      <c r="BE7" s="82"/>
      <c r="BF7" s="82"/>
      <c r="BG7" s="82"/>
      <c r="BH7" s="82"/>
      <c r="BI7" s="82"/>
      <c r="BJ7" s="82"/>
      <c r="BK7" s="80"/>
    </row>
    <row r="8" spans="1:64" ht="12.75" customHeight="1">
      <c r="A8" s="109"/>
      <c r="B8" s="110"/>
      <c r="C8" s="110"/>
      <c r="D8" s="110"/>
      <c r="E8" s="110"/>
      <c r="F8" s="110"/>
      <c r="G8" s="110"/>
      <c r="H8" s="110"/>
      <c r="I8" s="111"/>
      <c r="J8" s="9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c r="AT8" s="82"/>
      <c r="AU8" s="82"/>
      <c r="AV8" s="82"/>
      <c r="AW8" s="82"/>
      <c r="AX8" s="82"/>
      <c r="AY8" s="82"/>
      <c r="AZ8" s="82"/>
      <c r="BA8" s="82"/>
      <c r="BB8" s="82"/>
      <c r="BC8" s="82"/>
      <c r="BD8" s="82"/>
      <c r="BE8" s="82"/>
      <c r="BF8" s="82"/>
      <c r="BG8" s="82"/>
      <c r="BH8" s="82"/>
      <c r="BI8" s="82"/>
      <c r="BJ8" s="82"/>
      <c r="BK8" s="80"/>
    </row>
    <row r="9" spans="1:64" ht="12.75" customHeight="1">
      <c r="A9" s="109"/>
      <c r="B9" s="110"/>
      <c r="C9" s="110"/>
      <c r="D9" s="110"/>
      <c r="E9" s="110"/>
      <c r="F9" s="110"/>
      <c r="G9" s="110"/>
      <c r="H9" s="110"/>
      <c r="I9" s="111"/>
      <c r="J9" s="9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c r="AO9" s="83"/>
      <c r="AP9" s="83"/>
      <c r="AQ9" s="83"/>
      <c r="AR9" s="83"/>
      <c r="AS9" s="83"/>
      <c r="AT9" s="83"/>
      <c r="AU9" s="83"/>
      <c r="AV9" s="83"/>
      <c r="AW9" s="83"/>
      <c r="AX9" s="83"/>
      <c r="AY9" s="83"/>
      <c r="AZ9" s="83"/>
      <c r="BA9" s="83"/>
      <c r="BB9" s="83"/>
      <c r="BC9" s="83"/>
      <c r="BD9" s="83"/>
      <c r="BE9" s="83"/>
      <c r="BF9" s="83"/>
      <c r="BG9" s="83"/>
      <c r="BH9" s="83"/>
      <c r="BI9" s="83"/>
      <c r="BJ9" s="83"/>
      <c r="BK9" s="81"/>
    </row>
    <row r="10" spans="1:64" ht="12.75" customHeight="1">
      <c r="A10" s="109"/>
      <c r="B10" s="110"/>
      <c r="C10" s="110"/>
      <c r="D10" s="110"/>
      <c r="E10" s="110"/>
      <c r="F10" s="110"/>
      <c r="G10" s="110"/>
      <c r="H10" s="110"/>
      <c r="I10" s="111"/>
      <c r="J10" s="88" t="str">
        <f>"S"&amp;TEXT(INT(MOD(INT((J$13-2)/7)+0.6,52+5/28))+1,"00")</f>
        <v>S41</v>
      </c>
      <c r="K10" s="90" t="str">
        <f t="shared" ref="K10:BK10" si="3">"S"&amp;TEXT(INT(MOD(INT((K$13-2)/7)+0.6,52+5/28))+1,"00")</f>
        <v>S41</v>
      </c>
      <c r="L10" s="90" t="str">
        <f t="shared" si="3"/>
        <v>S41</v>
      </c>
      <c r="M10" s="90" t="str">
        <f t="shared" si="3"/>
        <v>S41</v>
      </c>
      <c r="N10" s="90" t="str">
        <f t="shared" si="3"/>
        <v>S42</v>
      </c>
      <c r="O10" s="90" t="str">
        <f t="shared" si="3"/>
        <v>S42</v>
      </c>
      <c r="P10" s="90" t="str">
        <f t="shared" si="3"/>
        <v>S42</v>
      </c>
      <c r="Q10" s="90" t="str">
        <f t="shared" si="3"/>
        <v>S42</v>
      </c>
      <c r="R10" s="90" t="str">
        <f t="shared" si="3"/>
        <v>S42</v>
      </c>
      <c r="S10" s="90" t="str">
        <f t="shared" si="3"/>
        <v>S42</v>
      </c>
      <c r="T10" s="90" t="str">
        <f t="shared" si="3"/>
        <v>S42</v>
      </c>
      <c r="U10" s="90" t="str">
        <f t="shared" si="3"/>
        <v>S43</v>
      </c>
      <c r="V10" s="90" t="str">
        <f t="shared" si="3"/>
        <v>S43</v>
      </c>
      <c r="W10" s="90" t="str">
        <f t="shared" si="3"/>
        <v>S43</v>
      </c>
      <c r="X10" s="90" t="str">
        <f t="shared" si="3"/>
        <v>S43</v>
      </c>
      <c r="Y10" s="90" t="str">
        <f t="shared" si="3"/>
        <v>S43</v>
      </c>
      <c r="Z10" s="90" t="str">
        <f t="shared" si="3"/>
        <v>S43</v>
      </c>
      <c r="AA10" s="90" t="str">
        <f t="shared" si="3"/>
        <v>S43</v>
      </c>
      <c r="AB10" s="90" t="str">
        <f t="shared" si="3"/>
        <v>S44</v>
      </c>
      <c r="AC10" s="90" t="str">
        <f t="shared" si="3"/>
        <v>S44</v>
      </c>
      <c r="AD10" s="90" t="str">
        <f t="shared" si="3"/>
        <v>S44</v>
      </c>
      <c r="AE10" s="90" t="str">
        <f t="shared" si="3"/>
        <v>S44</v>
      </c>
      <c r="AF10" s="90" t="str">
        <f t="shared" si="3"/>
        <v>S44</v>
      </c>
      <c r="AG10" s="90" t="str">
        <f t="shared" si="3"/>
        <v>S44</v>
      </c>
      <c r="AH10" s="90" t="str">
        <f t="shared" si="3"/>
        <v>S44</v>
      </c>
      <c r="AI10" s="90" t="str">
        <f t="shared" si="3"/>
        <v>S45</v>
      </c>
      <c r="AJ10" s="90" t="str">
        <f t="shared" si="3"/>
        <v>S45</v>
      </c>
      <c r="AK10" s="90" t="str">
        <f t="shared" si="3"/>
        <v>S45</v>
      </c>
      <c r="AL10" s="90" t="str">
        <f t="shared" si="3"/>
        <v>S45</v>
      </c>
      <c r="AM10" s="90" t="str">
        <f t="shared" si="3"/>
        <v>S45</v>
      </c>
      <c r="AN10" s="90" t="str">
        <f t="shared" si="3"/>
        <v>S45</v>
      </c>
      <c r="AO10" s="90" t="str">
        <f t="shared" si="3"/>
        <v>S45</v>
      </c>
      <c r="AP10" s="90" t="str">
        <f t="shared" si="3"/>
        <v>S46</v>
      </c>
      <c r="AQ10" s="90" t="str">
        <f t="shared" si="3"/>
        <v>S46</v>
      </c>
      <c r="AR10" s="90" t="str">
        <f t="shared" si="3"/>
        <v>S46</v>
      </c>
      <c r="AS10" s="90" t="str">
        <f t="shared" si="3"/>
        <v>S46</v>
      </c>
      <c r="AT10" s="90" t="str">
        <f t="shared" si="3"/>
        <v>S46</v>
      </c>
      <c r="AU10" s="90" t="str">
        <f t="shared" si="3"/>
        <v>S46</v>
      </c>
      <c r="AV10" s="90" t="str">
        <f t="shared" si="3"/>
        <v>S46</v>
      </c>
      <c r="AW10" s="90" t="str">
        <f t="shared" si="3"/>
        <v>S47</v>
      </c>
      <c r="AX10" s="90" t="str">
        <f t="shared" si="3"/>
        <v>S47</v>
      </c>
      <c r="AY10" s="90" t="str">
        <f t="shared" si="3"/>
        <v>S47</v>
      </c>
      <c r="AZ10" s="90" t="str">
        <f t="shared" si="3"/>
        <v>S47</v>
      </c>
      <c r="BA10" s="90" t="str">
        <f t="shared" si="3"/>
        <v>S47</v>
      </c>
      <c r="BB10" s="90" t="str">
        <f t="shared" si="3"/>
        <v>S47</v>
      </c>
      <c r="BC10" s="90" t="str">
        <f t="shared" si="3"/>
        <v>S47</v>
      </c>
      <c r="BD10" s="90" t="str">
        <f t="shared" si="3"/>
        <v>S48</v>
      </c>
      <c r="BE10" s="90" t="str">
        <f t="shared" si="3"/>
        <v>S48</v>
      </c>
      <c r="BF10" s="90" t="str">
        <f t="shared" si="3"/>
        <v>S48</v>
      </c>
      <c r="BG10" s="90" t="str">
        <f t="shared" si="3"/>
        <v>S48</v>
      </c>
      <c r="BH10" s="90" t="str">
        <f t="shared" si="3"/>
        <v>S48</v>
      </c>
      <c r="BI10" s="90" t="str">
        <f t="shared" si="3"/>
        <v>S48</v>
      </c>
      <c r="BJ10" s="90" t="str">
        <f t="shared" si="3"/>
        <v>S48</v>
      </c>
      <c r="BK10" s="94" t="str">
        <f t="shared" si="3"/>
        <v>S49</v>
      </c>
    </row>
    <row r="11" spans="1:64" ht="12.75" customHeight="1">
      <c r="A11" s="109"/>
      <c r="B11" s="110"/>
      <c r="C11" s="110"/>
      <c r="D11" s="110"/>
      <c r="E11" s="110"/>
      <c r="F11" s="110"/>
      <c r="G11" s="110"/>
      <c r="H11" s="110"/>
      <c r="I11" s="111"/>
      <c r="J11" s="89"/>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5"/>
    </row>
    <row r="12" spans="1:64" ht="12.75" customHeight="1">
      <c r="A12" s="112"/>
      <c r="B12" s="113"/>
      <c r="C12" s="113"/>
      <c r="D12" s="113"/>
      <c r="E12" s="113"/>
      <c r="F12" s="113"/>
      <c r="G12" s="113"/>
      <c r="H12" s="113"/>
      <c r="I12" s="114"/>
      <c r="J12" s="35" t="str">
        <f>CHOOSE(WEEKDAY(J$13,2),"L","M","M","J","V","S","D")</f>
        <v>J</v>
      </c>
      <c r="K12" s="36" t="str">
        <f t="shared" ref="K12:BK12" si="4">CHOOSE(WEEKDAY(K$13,2),"L","M","M","J","V","S","D")</f>
        <v>V</v>
      </c>
      <c r="L12" s="36" t="str">
        <f t="shared" si="4"/>
        <v>S</v>
      </c>
      <c r="M12" s="36" t="str">
        <f t="shared" si="4"/>
        <v>D</v>
      </c>
      <c r="N12" s="36" t="str">
        <f t="shared" si="4"/>
        <v>L</v>
      </c>
      <c r="O12" s="36" t="str">
        <f t="shared" si="4"/>
        <v>M</v>
      </c>
      <c r="P12" s="36" t="str">
        <f t="shared" si="4"/>
        <v>M</v>
      </c>
      <c r="Q12" s="36" t="str">
        <f t="shared" si="4"/>
        <v>J</v>
      </c>
      <c r="R12" s="36" t="str">
        <f t="shared" si="4"/>
        <v>V</v>
      </c>
      <c r="S12" s="36" t="str">
        <f t="shared" si="4"/>
        <v>S</v>
      </c>
      <c r="T12" s="36" t="str">
        <f t="shared" si="4"/>
        <v>D</v>
      </c>
      <c r="U12" s="36" t="str">
        <f t="shared" si="4"/>
        <v>L</v>
      </c>
      <c r="V12" s="36" t="str">
        <f t="shared" si="4"/>
        <v>M</v>
      </c>
      <c r="W12" s="36" t="str">
        <f t="shared" si="4"/>
        <v>M</v>
      </c>
      <c r="X12" s="36" t="str">
        <f t="shared" si="4"/>
        <v>J</v>
      </c>
      <c r="Y12" s="36" t="str">
        <f t="shared" si="4"/>
        <v>V</v>
      </c>
      <c r="Z12" s="36" t="str">
        <f t="shared" si="4"/>
        <v>S</v>
      </c>
      <c r="AA12" s="36" t="str">
        <f t="shared" si="4"/>
        <v>D</v>
      </c>
      <c r="AB12" s="36" t="str">
        <f t="shared" si="4"/>
        <v>L</v>
      </c>
      <c r="AC12" s="36" t="str">
        <f t="shared" si="4"/>
        <v>M</v>
      </c>
      <c r="AD12" s="36" t="str">
        <f t="shared" si="4"/>
        <v>M</v>
      </c>
      <c r="AE12" s="36" t="str">
        <f t="shared" si="4"/>
        <v>J</v>
      </c>
      <c r="AF12" s="36" t="str">
        <f t="shared" si="4"/>
        <v>V</v>
      </c>
      <c r="AG12" s="36" t="str">
        <f t="shared" si="4"/>
        <v>S</v>
      </c>
      <c r="AH12" s="36" t="str">
        <f t="shared" si="4"/>
        <v>D</v>
      </c>
      <c r="AI12" s="36" t="str">
        <f t="shared" si="4"/>
        <v>L</v>
      </c>
      <c r="AJ12" s="36" t="str">
        <f t="shared" si="4"/>
        <v>M</v>
      </c>
      <c r="AK12" s="36" t="str">
        <f t="shared" si="4"/>
        <v>M</v>
      </c>
      <c r="AL12" s="36" t="str">
        <f t="shared" si="4"/>
        <v>J</v>
      </c>
      <c r="AM12" s="36" t="str">
        <f t="shared" si="4"/>
        <v>V</v>
      </c>
      <c r="AN12" s="36" t="str">
        <f t="shared" si="4"/>
        <v>S</v>
      </c>
      <c r="AO12" s="36" t="str">
        <f t="shared" si="4"/>
        <v>D</v>
      </c>
      <c r="AP12" s="36" t="str">
        <f t="shared" si="4"/>
        <v>L</v>
      </c>
      <c r="AQ12" s="36" t="str">
        <f t="shared" si="4"/>
        <v>M</v>
      </c>
      <c r="AR12" s="36" t="str">
        <f t="shared" si="4"/>
        <v>M</v>
      </c>
      <c r="AS12" s="36" t="str">
        <f t="shared" si="4"/>
        <v>J</v>
      </c>
      <c r="AT12" s="36" t="str">
        <f t="shared" si="4"/>
        <v>V</v>
      </c>
      <c r="AU12" s="36" t="str">
        <f t="shared" si="4"/>
        <v>S</v>
      </c>
      <c r="AV12" s="36" t="str">
        <f t="shared" si="4"/>
        <v>D</v>
      </c>
      <c r="AW12" s="36" t="str">
        <f t="shared" si="4"/>
        <v>L</v>
      </c>
      <c r="AX12" s="36" t="str">
        <f t="shared" si="4"/>
        <v>M</v>
      </c>
      <c r="AY12" s="36" t="str">
        <f t="shared" si="4"/>
        <v>M</v>
      </c>
      <c r="AZ12" s="36" t="str">
        <f t="shared" si="4"/>
        <v>J</v>
      </c>
      <c r="BA12" s="36" t="str">
        <f t="shared" si="4"/>
        <v>V</v>
      </c>
      <c r="BB12" s="36" t="str">
        <f t="shared" si="4"/>
        <v>S</v>
      </c>
      <c r="BC12" s="36" t="str">
        <f t="shared" si="4"/>
        <v>D</v>
      </c>
      <c r="BD12" s="36" t="str">
        <f t="shared" si="4"/>
        <v>L</v>
      </c>
      <c r="BE12" s="36" t="str">
        <f t="shared" si="4"/>
        <v>M</v>
      </c>
      <c r="BF12" s="36" t="str">
        <f t="shared" si="4"/>
        <v>M</v>
      </c>
      <c r="BG12" s="36" t="str">
        <f t="shared" si="4"/>
        <v>J</v>
      </c>
      <c r="BH12" s="36" t="str">
        <f t="shared" si="4"/>
        <v>V</v>
      </c>
      <c r="BI12" s="36" t="str">
        <f t="shared" si="4"/>
        <v>S</v>
      </c>
      <c r="BJ12" s="36" t="str">
        <f t="shared" si="4"/>
        <v>D</v>
      </c>
      <c r="BK12" s="37" t="str">
        <f t="shared" si="4"/>
        <v>L</v>
      </c>
    </row>
    <row r="13" spans="1:64" ht="12.75" customHeight="1" thickBot="1">
      <c r="A13" s="57" t="s">
        <v>41</v>
      </c>
      <c r="B13" s="57" t="s">
        <v>40</v>
      </c>
      <c r="C13" s="57" t="s">
        <v>39</v>
      </c>
      <c r="D13" s="57" t="s">
        <v>45</v>
      </c>
      <c r="E13" s="57" t="s">
        <v>26</v>
      </c>
      <c r="F13" s="57" t="s">
        <v>46</v>
      </c>
      <c r="G13" s="57" t="s">
        <v>25</v>
      </c>
      <c r="H13" s="57" t="s">
        <v>43</v>
      </c>
      <c r="I13" s="58" t="s">
        <v>47</v>
      </c>
      <c r="J13" s="59">
        <f>_DD+_SD</f>
        <v>42656</v>
      </c>
      <c r="K13" s="60">
        <f>J13+1</f>
        <v>42657</v>
      </c>
      <c r="L13" s="60">
        <f t="shared" ref="L13:BK13" si="5">K13+1</f>
        <v>42658</v>
      </c>
      <c r="M13" s="60">
        <f t="shared" si="5"/>
        <v>42659</v>
      </c>
      <c r="N13" s="60">
        <f t="shared" si="5"/>
        <v>42660</v>
      </c>
      <c r="O13" s="60">
        <f t="shared" si="5"/>
        <v>42661</v>
      </c>
      <c r="P13" s="60">
        <f t="shared" si="5"/>
        <v>42662</v>
      </c>
      <c r="Q13" s="60">
        <f t="shared" si="5"/>
        <v>42663</v>
      </c>
      <c r="R13" s="60">
        <f t="shared" si="5"/>
        <v>42664</v>
      </c>
      <c r="S13" s="60">
        <f t="shared" si="5"/>
        <v>42665</v>
      </c>
      <c r="T13" s="60">
        <f t="shared" si="5"/>
        <v>42666</v>
      </c>
      <c r="U13" s="60">
        <f t="shared" si="5"/>
        <v>42667</v>
      </c>
      <c r="V13" s="60">
        <f t="shared" si="5"/>
        <v>42668</v>
      </c>
      <c r="W13" s="60">
        <f t="shared" si="5"/>
        <v>42669</v>
      </c>
      <c r="X13" s="60">
        <f t="shared" si="5"/>
        <v>42670</v>
      </c>
      <c r="Y13" s="60">
        <f t="shared" si="5"/>
        <v>42671</v>
      </c>
      <c r="Z13" s="60">
        <f t="shared" si="5"/>
        <v>42672</v>
      </c>
      <c r="AA13" s="60">
        <f t="shared" si="5"/>
        <v>42673</v>
      </c>
      <c r="AB13" s="60">
        <f t="shared" si="5"/>
        <v>42674</v>
      </c>
      <c r="AC13" s="60">
        <f t="shared" si="5"/>
        <v>42675</v>
      </c>
      <c r="AD13" s="60">
        <f t="shared" si="5"/>
        <v>42676</v>
      </c>
      <c r="AE13" s="60">
        <f t="shared" si="5"/>
        <v>42677</v>
      </c>
      <c r="AF13" s="60">
        <f t="shared" si="5"/>
        <v>42678</v>
      </c>
      <c r="AG13" s="60">
        <f t="shared" si="5"/>
        <v>42679</v>
      </c>
      <c r="AH13" s="60">
        <f t="shared" si="5"/>
        <v>42680</v>
      </c>
      <c r="AI13" s="60">
        <f t="shared" si="5"/>
        <v>42681</v>
      </c>
      <c r="AJ13" s="60">
        <f t="shared" si="5"/>
        <v>42682</v>
      </c>
      <c r="AK13" s="60">
        <f t="shared" si="5"/>
        <v>42683</v>
      </c>
      <c r="AL13" s="60">
        <f t="shared" si="5"/>
        <v>42684</v>
      </c>
      <c r="AM13" s="60">
        <f t="shared" si="5"/>
        <v>42685</v>
      </c>
      <c r="AN13" s="60">
        <f t="shared" si="5"/>
        <v>42686</v>
      </c>
      <c r="AO13" s="60">
        <f t="shared" si="5"/>
        <v>42687</v>
      </c>
      <c r="AP13" s="60">
        <f t="shared" si="5"/>
        <v>42688</v>
      </c>
      <c r="AQ13" s="60">
        <f t="shared" si="5"/>
        <v>42689</v>
      </c>
      <c r="AR13" s="60">
        <f t="shared" si="5"/>
        <v>42690</v>
      </c>
      <c r="AS13" s="60">
        <f t="shared" si="5"/>
        <v>42691</v>
      </c>
      <c r="AT13" s="60">
        <f t="shared" si="5"/>
        <v>42692</v>
      </c>
      <c r="AU13" s="60">
        <f t="shared" si="5"/>
        <v>42693</v>
      </c>
      <c r="AV13" s="60">
        <f t="shared" si="5"/>
        <v>42694</v>
      </c>
      <c r="AW13" s="60">
        <f t="shared" si="5"/>
        <v>42695</v>
      </c>
      <c r="AX13" s="60">
        <f t="shared" si="5"/>
        <v>42696</v>
      </c>
      <c r="AY13" s="60">
        <f t="shared" si="5"/>
        <v>42697</v>
      </c>
      <c r="AZ13" s="60">
        <f t="shared" si="5"/>
        <v>42698</v>
      </c>
      <c r="BA13" s="60">
        <f t="shared" si="5"/>
        <v>42699</v>
      </c>
      <c r="BB13" s="60">
        <f t="shared" si="5"/>
        <v>42700</v>
      </c>
      <c r="BC13" s="60">
        <f t="shared" si="5"/>
        <v>42701</v>
      </c>
      <c r="BD13" s="60">
        <f t="shared" si="5"/>
        <v>42702</v>
      </c>
      <c r="BE13" s="60">
        <f t="shared" si="5"/>
        <v>42703</v>
      </c>
      <c r="BF13" s="60">
        <f t="shared" si="5"/>
        <v>42704</v>
      </c>
      <c r="BG13" s="60">
        <f t="shared" si="5"/>
        <v>42705</v>
      </c>
      <c r="BH13" s="60">
        <f t="shared" si="5"/>
        <v>42706</v>
      </c>
      <c r="BI13" s="60">
        <f t="shared" si="5"/>
        <v>42707</v>
      </c>
      <c r="BJ13" s="60">
        <f t="shared" si="5"/>
        <v>42708</v>
      </c>
      <c r="BK13" s="61">
        <f t="shared" si="5"/>
        <v>42709</v>
      </c>
    </row>
    <row r="14" spans="1:64" ht="12.75" customHeight="1">
      <c r="A14" s="47"/>
      <c r="B14" s="48"/>
      <c r="C14" s="47"/>
      <c r="D14" s="49"/>
      <c r="E14" s="50"/>
      <c r="F14" s="51"/>
      <c r="G14" s="52"/>
      <c r="H14" s="53"/>
      <c r="I14" s="53"/>
      <c r="J14" s="54"/>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6"/>
      <c r="BL14" s="33">
        <f>D14+((G14/100)*(F14-D14))</f>
        <v>0</v>
      </c>
    </row>
    <row r="15" spans="1:64" ht="12.75" customHeight="1">
      <c r="A15" s="39"/>
      <c r="B15" s="40"/>
      <c r="C15" s="39"/>
      <c r="D15" s="41"/>
      <c r="E15" s="42"/>
      <c r="F15" s="43"/>
      <c r="G15" s="44"/>
      <c r="H15" s="45"/>
      <c r="I15" s="45"/>
      <c r="J15" s="1"/>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3"/>
      <c r="BL15" s="33">
        <f>D15+((G15/100)*(F15-D15))</f>
        <v>0</v>
      </c>
    </row>
    <row r="16" spans="1:64" ht="12.75" customHeight="1">
      <c r="A16" s="39"/>
      <c r="B16" s="40"/>
      <c r="C16" s="39"/>
      <c r="D16" s="41"/>
      <c r="E16" s="42"/>
      <c r="F16" s="43"/>
      <c r="G16" s="44"/>
      <c r="H16" s="45"/>
      <c r="I16" s="45"/>
      <c r="J16" s="1"/>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3"/>
      <c r="BL16" s="33">
        <f>D16+((G16/100)*(F16-D16))</f>
        <v>0</v>
      </c>
    </row>
    <row r="17" spans="1:64" ht="12.75" customHeight="1">
      <c r="A17" s="39"/>
      <c r="B17" s="40"/>
      <c r="C17" s="39"/>
      <c r="D17" s="41"/>
      <c r="E17" s="42"/>
      <c r="F17" s="43"/>
      <c r="G17" s="44"/>
      <c r="H17" s="45"/>
      <c r="I17" s="45"/>
      <c r="J17" s="1"/>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3"/>
      <c r="BL17" s="33">
        <f>D17+((G17/100)*(F17-D17))</f>
        <v>0</v>
      </c>
    </row>
    <row r="18" spans="1:64" ht="12.75" customHeight="1">
      <c r="A18" s="39"/>
      <c r="B18" s="40"/>
      <c r="C18" s="39"/>
      <c r="D18" s="41"/>
      <c r="E18" s="42"/>
      <c r="F18" s="43"/>
      <c r="G18" s="44"/>
      <c r="H18" s="45"/>
      <c r="I18" s="45"/>
      <c r="J18" s="1"/>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3"/>
      <c r="BL18" s="33">
        <f>D18+((G18/100)*(F18-D18))</f>
        <v>0</v>
      </c>
    </row>
    <row r="19" spans="1:64" ht="12.75" customHeight="1">
      <c r="A19" s="39"/>
      <c r="B19" s="40"/>
      <c r="C19" s="46"/>
      <c r="D19" s="41"/>
      <c r="E19" s="42"/>
      <c r="F19" s="43"/>
      <c r="G19" s="44"/>
      <c r="H19" s="45"/>
      <c r="I19" s="45"/>
      <c r="J19" s="1"/>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3"/>
      <c r="BL19" s="33"/>
    </row>
    <row r="20" spans="1:64" ht="12.75" customHeight="1">
      <c r="A20" s="39"/>
      <c r="B20" s="40"/>
      <c r="C20" s="39"/>
      <c r="D20" s="41"/>
      <c r="E20" s="42"/>
      <c r="F20" s="43"/>
      <c r="G20" s="44"/>
      <c r="H20" s="45"/>
      <c r="I20" s="45"/>
      <c r="J20" s="1"/>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3"/>
      <c r="BL20" s="33"/>
    </row>
    <row r="21" spans="1:64" ht="12.75" customHeight="1">
      <c r="A21" s="39"/>
      <c r="B21" s="40"/>
      <c r="C21" s="39"/>
      <c r="D21" s="41"/>
      <c r="E21" s="42"/>
      <c r="F21" s="43"/>
      <c r="G21" s="44"/>
      <c r="H21" s="45"/>
      <c r="I21" s="45"/>
      <c r="J21" s="1"/>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3"/>
      <c r="BL21" s="33"/>
    </row>
    <row r="22" spans="1:64" ht="12.75" customHeight="1">
      <c r="A22" s="39"/>
      <c r="B22" s="40"/>
      <c r="C22" s="39"/>
      <c r="D22" s="41"/>
      <c r="E22" s="42"/>
      <c r="F22" s="43"/>
      <c r="G22" s="44"/>
      <c r="H22" s="45"/>
      <c r="I22" s="45"/>
      <c r="J22" s="1"/>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3"/>
      <c r="BL22" s="33"/>
    </row>
    <row r="23" spans="1:64" ht="12.75" customHeight="1">
      <c r="A23" s="39"/>
      <c r="B23" s="40"/>
      <c r="C23" s="39"/>
      <c r="D23" s="41"/>
      <c r="E23" s="42"/>
      <c r="F23" s="43"/>
      <c r="G23" s="44"/>
      <c r="H23" s="45"/>
      <c r="I23" s="45"/>
      <c r="J23" s="1"/>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3"/>
      <c r="BL23" s="33"/>
    </row>
    <row r="24" spans="1:64" ht="12.75" customHeight="1">
      <c r="A24" s="39"/>
      <c r="B24" s="40"/>
      <c r="C24" s="39"/>
      <c r="D24" s="41"/>
      <c r="E24" s="42"/>
      <c r="F24" s="43"/>
      <c r="G24" s="44"/>
      <c r="H24" s="45"/>
      <c r="I24" s="45"/>
      <c r="J24" s="1"/>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3"/>
      <c r="BL24" s="33"/>
    </row>
    <row r="25" spans="1:64" ht="12.75" customHeight="1">
      <c r="A25" s="39"/>
      <c r="B25" s="40"/>
      <c r="C25" s="39"/>
      <c r="D25" s="41"/>
      <c r="E25" s="42"/>
      <c r="F25" s="43"/>
      <c r="G25" s="44"/>
      <c r="H25" s="45"/>
      <c r="I25" s="45"/>
      <c r="J25" s="1"/>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3"/>
      <c r="BL25" s="33"/>
    </row>
    <row r="26" spans="1:64" ht="12.75" customHeight="1">
      <c r="A26" s="39"/>
      <c r="B26" s="40"/>
      <c r="C26" s="39"/>
      <c r="D26" s="41"/>
      <c r="E26" s="42"/>
      <c r="F26" s="43"/>
      <c r="G26" s="44"/>
      <c r="H26" s="45"/>
      <c r="I26" s="45"/>
      <c r="J26" s="1"/>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3"/>
      <c r="BL26" s="33"/>
    </row>
    <row r="27" spans="1:64" ht="12.75" customHeight="1">
      <c r="A27" s="39"/>
      <c r="B27" s="40"/>
      <c r="C27" s="39"/>
      <c r="D27" s="41"/>
      <c r="E27" s="42"/>
      <c r="F27" s="43"/>
      <c r="G27" s="44"/>
      <c r="H27" s="45"/>
      <c r="I27" s="45"/>
      <c r="J27" s="1"/>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3"/>
      <c r="BL27" s="33"/>
    </row>
    <row r="28" spans="1:64" ht="12.75" customHeight="1">
      <c r="A28" s="39"/>
      <c r="B28" s="40"/>
      <c r="C28" s="39"/>
      <c r="D28" s="41"/>
      <c r="E28" s="42"/>
      <c r="F28" s="43"/>
      <c r="G28" s="44"/>
      <c r="H28" s="45"/>
      <c r="I28" s="45"/>
      <c r="J28" s="1"/>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3"/>
      <c r="BL28" s="33"/>
    </row>
    <row r="29" spans="1:64" ht="12.75" customHeight="1">
      <c r="A29" s="39"/>
      <c r="B29" s="40"/>
      <c r="C29" s="39"/>
      <c r="D29" s="41"/>
      <c r="E29" s="42"/>
      <c r="F29" s="43"/>
      <c r="G29" s="44"/>
      <c r="H29" s="45"/>
      <c r="I29" s="45"/>
      <c r="J29" s="1"/>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3"/>
      <c r="BL29" s="33"/>
    </row>
    <row r="30" spans="1:64" ht="12.75" customHeight="1">
      <c r="A30" s="39"/>
      <c r="B30" s="40"/>
      <c r="C30" s="39"/>
      <c r="D30" s="41"/>
      <c r="E30" s="42"/>
      <c r="F30" s="43"/>
      <c r="G30" s="44"/>
      <c r="H30" s="45"/>
      <c r="I30" s="45"/>
      <c r="J30" s="1"/>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3"/>
      <c r="BL30" s="33"/>
    </row>
    <row r="31" spans="1:64" ht="12.75" customHeight="1">
      <c r="A31" s="39"/>
      <c r="B31" s="40"/>
      <c r="C31" s="39"/>
      <c r="D31" s="41"/>
      <c r="E31" s="42"/>
      <c r="F31" s="43"/>
      <c r="G31" s="44"/>
      <c r="H31" s="45"/>
      <c r="I31" s="45"/>
      <c r="J31" s="1"/>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3"/>
      <c r="BL31" s="33"/>
    </row>
    <row r="32" spans="1:64" ht="12.75" customHeight="1">
      <c r="A32" s="39"/>
      <c r="B32" s="40"/>
      <c r="C32" s="39"/>
      <c r="D32" s="41"/>
      <c r="E32" s="42"/>
      <c r="F32" s="43"/>
      <c r="G32" s="44"/>
      <c r="H32" s="45"/>
      <c r="I32" s="45"/>
      <c r="J32" s="1"/>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3"/>
      <c r="BL32" s="33"/>
    </row>
    <row r="33" spans="1:64" ht="12.75" customHeight="1">
      <c r="A33" s="39"/>
      <c r="B33" s="40"/>
      <c r="C33" s="39"/>
      <c r="D33" s="41"/>
      <c r="E33" s="42"/>
      <c r="F33" s="43"/>
      <c r="G33" s="44"/>
      <c r="H33" s="45"/>
      <c r="I33" s="45"/>
      <c r="J33" s="1"/>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3"/>
      <c r="BL33" s="33"/>
    </row>
    <row r="34" spans="1:64" ht="12.75" customHeight="1">
      <c r="A34" s="39"/>
      <c r="B34" s="40"/>
      <c r="C34" s="39"/>
      <c r="D34" s="41"/>
      <c r="E34" s="42"/>
      <c r="F34" s="43"/>
      <c r="G34" s="44"/>
      <c r="H34" s="45"/>
      <c r="I34" s="45"/>
      <c r="J34" s="1"/>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3"/>
      <c r="BL34" s="33"/>
    </row>
    <row r="35" spans="1:64" ht="12.75" customHeight="1">
      <c r="A35" s="39"/>
      <c r="B35" s="40"/>
      <c r="C35" s="39"/>
      <c r="D35" s="41"/>
      <c r="E35" s="42"/>
      <c r="F35" s="43"/>
      <c r="G35" s="44"/>
      <c r="H35" s="45"/>
      <c r="I35" s="45"/>
      <c r="J35" s="1"/>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3"/>
      <c r="BL35" s="33"/>
    </row>
    <row r="36" spans="1:64" ht="12.75" customHeight="1">
      <c r="A36" s="39"/>
      <c r="B36" s="40"/>
      <c r="C36" s="39"/>
      <c r="D36" s="41"/>
      <c r="E36" s="42"/>
      <c r="F36" s="43"/>
      <c r="G36" s="44"/>
      <c r="H36" s="45"/>
      <c r="I36" s="45"/>
      <c r="J36" s="1"/>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3"/>
      <c r="BL36" s="33"/>
    </row>
    <row r="37" spans="1:64" ht="12.75" customHeight="1">
      <c r="A37" s="39"/>
      <c r="B37" s="40"/>
      <c r="C37" s="39"/>
      <c r="D37" s="41"/>
      <c r="E37" s="42"/>
      <c r="F37" s="43"/>
      <c r="G37" s="44"/>
      <c r="H37" s="45"/>
      <c r="I37" s="45"/>
      <c r="J37" s="1"/>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3"/>
      <c r="BL37" s="33"/>
    </row>
    <row r="38" spans="1:64" ht="12.75" customHeight="1">
      <c r="A38" s="39"/>
      <c r="B38" s="40"/>
      <c r="C38" s="39"/>
      <c r="D38" s="41"/>
      <c r="E38" s="42"/>
      <c r="F38" s="43"/>
      <c r="G38" s="44"/>
      <c r="H38" s="45"/>
      <c r="I38" s="45"/>
      <c r="J38" s="1"/>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3"/>
      <c r="BL38" s="33"/>
    </row>
    <row r="39" spans="1:64" ht="12.75" customHeight="1">
      <c r="A39" s="39"/>
      <c r="B39" s="40"/>
      <c r="C39" s="39"/>
      <c r="D39" s="41"/>
      <c r="E39" s="42"/>
      <c r="F39" s="43"/>
      <c r="G39" s="44"/>
      <c r="H39" s="45"/>
      <c r="I39" s="45"/>
      <c r="J39" s="1"/>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3"/>
      <c r="BL39" s="33"/>
    </row>
    <row r="40" spans="1:64" ht="12.75" customHeight="1">
      <c r="A40" s="39"/>
      <c r="B40" s="40"/>
      <c r="C40" s="39"/>
      <c r="D40" s="41"/>
      <c r="E40" s="42"/>
      <c r="F40" s="43"/>
      <c r="G40" s="44"/>
      <c r="H40" s="45"/>
      <c r="I40" s="45"/>
      <c r="J40" s="1"/>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3"/>
      <c r="BL40" s="33"/>
    </row>
    <row r="41" spans="1:64" ht="12.75" customHeight="1">
      <c r="A41" s="39"/>
      <c r="B41" s="40"/>
      <c r="C41" s="39"/>
      <c r="D41" s="41"/>
      <c r="E41" s="42"/>
      <c r="F41" s="43"/>
      <c r="G41" s="44"/>
      <c r="H41" s="45"/>
      <c r="I41" s="45"/>
      <c r="J41" s="1"/>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3"/>
      <c r="BL41" s="33"/>
    </row>
    <row r="42" spans="1:64" ht="12.75" customHeight="1">
      <c r="A42" s="39"/>
      <c r="B42" s="40"/>
      <c r="C42" s="39"/>
      <c r="D42" s="41"/>
      <c r="E42" s="42"/>
      <c r="F42" s="43"/>
      <c r="G42" s="44"/>
      <c r="H42" s="45"/>
      <c r="I42" s="45"/>
      <c r="J42" s="1"/>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3"/>
      <c r="BL42" s="33"/>
    </row>
    <row r="43" spans="1:64" ht="12.75" customHeight="1">
      <c r="A43" s="39"/>
      <c r="B43" s="40"/>
      <c r="C43" s="39"/>
      <c r="D43" s="41"/>
      <c r="E43" s="42"/>
      <c r="F43" s="43"/>
      <c r="G43" s="44"/>
      <c r="H43" s="45"/>
      <c r="I43" s="45"/>
      <c r="J43" s="1"/>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3"/>
      <c r="BL43" s="33"/>
    </row>
    <row r="44" spans="1:64" ht="12.75" customHeight="1">
      <c r="A44" s="39"/>
      <c r="B44" s="40"/>
      <c r="C44" s="39"/>
      <c r="D44" s="41"/>
      <c r="E44" s="42"/>
      <c r="F44" s="43"/>
      <c r="G44" s="44"/>
      <c r="H44" s="45"/>
      <c r="I44" s="45"/>
      <c r="J44" s="1"/>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3"/>
      <c r="BL44" s="33"/>
    </row>
    <row r="45" spans="1:64" ht="12.75" customHeight="1">
      <c r="A45" s="39"/>
      <c r="B45" s="40"/>
      <c r="C45" s="39"/>
      <c r="D45" s="41"/>
      <c r="E45" s="42"/>
      <c r="F45" s="43"/>
      <c r="G45" s="44"/>
      <c r="H45" s="45"/>
      <c r="I45" s="45"/>
      <c r="J45" s="1"/>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3"/>
      <c r="BL45" s="33"/>
    </row>
    <row r="46" spans="1:64" ht="12.75" customHeight="1">
      <c r="A46" s="39"/>
      <c r="B46" s="40"/>
      <c r="C46" s="46"/>
      <c r="D46" s="41"/>
      <c r="E46" s="42"/>
      <c r="F46" s="43"/>
      <c r="G46" s="44"/>
      <c r="H46" s="45"/>
      <c r="I46" s="45"/>
      <c r="J46" s="1"/>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3"/>
      <c r="BL46" s="33"/>
    </row>
    <row r="47" spans="1:64" ht="12.75" customHeight="1">
      <c r="A47" s="39"/>
      <c r="B47" s="40"/>
      <c r="C47" s="39"/>
      <c r="D47" s="41"/>
      <c r="E47" s="42"/>
      <c r="F47" s="43"/>
      <c r="G47" s="44"/>
      <c r="H47" s="45"/>
      <c r="I47" s="45"/>
      <c r="J47" s="1"/>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3"/>
      <c r="BL47" s="33"/>
    </row>
    <row r="48" spans="1:64" ht="12.75" customHeight="1">
      <c r="A48" s="39"/>
      <c r="B48" s="40"/>
      <c r="C48" s="39"/>
      <c r="D48" s="41"/>
      <c r="E48" s="42"/>
      <c r="F48" s="43"/>
      <c r="G48" s="44"/>
      <c r="H48" s="45"/>
      <c r="I48" s="45"/>
      <c r="J48" s="1"/>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3"/>
      <c r="BL48" s="33"/>
    </row>
    <row r="49" spans="1:64" ht="12.75" customHeight="1">
      <c r="A49" s="39"/>
      <c r="B49" s="40"/>
      <c r="C49" s="39"/>
      <c r="D49" s="41"/>
      <c r="E49" s="42"/>
      <c r="F49" s="43"/>
      <c r="G49" s="44"/>
      <c r="H49" s="45"/>
      <c r="I49" s="45"/>
      <c r="J49" s="1"/>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3"/>
      <c r="BL49" s="33"/>
    </row>
    <row r="50" spans="1:64" ht="12.75" customHeight="1">
      <c r="A50" s="39"/>
      <c r="B50" s="40"/>
      <c r="C50" s="39"/>
      <c r="D50" s="41"/>
      <c r="E50" s="42"/>
      <c r="F50" s="43"/>
      <c r="G50" s="44"/>
      <c r="H50" s="45"/>
      <c r="I50" s="45"/>
      <c r="J50" s="1"/>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3"/>
      <c r="BL50" s="33"/>
    </row>
    <row r="51" spans="1:64" ht="12.75" customHeight="1">
      <c r="A51" s="39"/>
      <c r="B51" s="40"/>
      <c r="C51" s="39"/>
      <c r="D51" s="41"/>
      <c r="E51" s="42"/>
      <c r="F51" s="43"/>
      <c r="G51" s="44"/>
      <c r="H51" s="45"/>
      <c r="I51" s="45"/>
      <c r="J51" s="1"/>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3"/>
      <c r="BL51" s="33"/>
    </row>
    <row r="52" spans="1:64" ht="12.75" customHeight="1">
      <c r="A52" s="39"/>
      <c r="B52" s="40"/>
      <c r="C52" s="39"/>
      <c r="D52" s="41"/>
      <c r="E52" s="42"/>
      <c r="F52" s="43"/>
      <c r="G52" s="44"/>
      <c r="H52" s="45"/>
      <c r="I52" s="45"/>
      <c r="J52" s="1"/>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3"/>
      <c r="BL52" s="33"/>
    </row>
    <row r="53" spans="1:64" ht="12.75" customHeight="1">
      <c r="A53" s="39"/>
      <c r="B53" s="40"/>
      <c r="C53" s="39"/>
      <c r="D53" s="41"/>
      <c r="E53" s="42"/>
      <c r="F53" s="43"/>
      <c r="G53" s="44"/>
      <c r="H53" s="45"/>
      <c r="I53" s="45"/>
      <c r="J53" s="1"/>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3"/>
      <c r="BL53" s="33"/>
    </row>
    <row r="54" spans="1:64" ht="12.75" customHeight="1">
      <c r="A54" s="39"/>
      <c r="B54" s="40"/>
      <c r="C54" s="39"/>
      <c r="D54" s="41"/>
      <c r="E54" s="42"/>
      <c r="F54" s="43"/>
      <c r="G54" s="44"/>
      <c r="H54" s="45"/>
      <c r="I54" s="45"/>
      <c r="J54" s="1"/>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3"/>
      <c r="BL54" s="33"/>
    </row>
    <row r="55" spans="1:64" ht="12.75" customHeight="1">
      <c r="A55" s="39"/>
      <c r="B55" s="40"/>
      <c r="C55" s="39"/>
      <c r="D55" s="41"/>
      <c r="E55" s="42"/>
      <c r="F55" s="43"/>
      <c r="G55" s="44"/>
      <c r="H55" s="45"/>
      <c r="I55" s="45"/>
      <c r="J55" s="1"/>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3"/>
      <c r="BL55" s="33"/>
    </row>
    <row r="56" spans="1:64" ht="12.75" customHeight="1">
      <c r="A56" s="39"/>
      <c r="B56" s="40"/>
      <c r="C56" s="39"/>
      <c r="D56" s="41"/>
      <c r="E56" s="42"/>
      <c r="F56" s="43"/>
      <c r="G56" s="44"/>
      <c r="H56" s="45"/>
      <c r="I56" s="45"/>
      <c r="J56" s="1"/>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3"/>
      <c r="BL56" s="33"/>
    </row>
    <row r="57" spans="1:64" ht="12.75" customHeight="1">
      <c r="A57" s="39"/>
      <c r="B57" s="40"/>
      <c r="C57" s="39"/>
      <c r="D57" s="41"/>
      <c r="E57" s="42"/>
      <c r="F57" s="43"/>
      <c r="G57" s="44"/>
      <c r="H57" s="45"/>
      <c r="I57" s="45"/>
      <c r="J57" s="1"/>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3"/>
      <c r="BL57" s="33"/>
    </row>
    <row r="58" spans="1:64" ht="12.75" customHeight="1">
      <c r="A58" s="39"/>
      <c r="B58" s="40"/>
      <c r="C58" s="39"/>
      <c r="D58" s="41"/>
      <c r="E58" s="42"/>
      <c r="F58" s="43"/>
      <c r="G58" s="44"/>
      <c r="H58" s="45"/>
      <c r="I58" s="45"/>
      <c r="J58" s="1"/>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3"/>
      <c r="BL58" s="33"/>
    </row>
    <row r="59" spans="1:64" ht="12.75" customHeight="1">
      <c r="A59" s="39"/>
      <c r="B59" s="40"/>
      <c r="C59" s="39"/>
      <c r="D59" s="41"/>
      <c r="E59" s="42"/>
      <c r="F59" s="43"/>
      <c r="G59" s="44"/>
      <c r="H59" s="45"/>
      <c r="I59" s="45"/>
      <c r="J59" s="1"/>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3"/>
      <c r="BL59" s="33"/>
    </row>
    <row r="60" spans="1:64" ht="12.75" customHeight="1">
      <c r="A60" s="39"/>
      <c r="B60" s="40"/>
      <c r="C60" s="39"/>
      <c r="D60" s="41"/>
      <c r="E60" s="42"/>
      <c r="F60" s="43"/>
      <c r="G60" s="44"/>
      <c r="H60" s="45"/>
      <c r="I60" s="45"/>
      <c r="J60" s="1"/>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3"/>
      <c r="BL60" s="33"/>
    </row>
    <row r="61" spans="1:64" ht="12.75" customHeight="1">
      <c r="A61" s="39"/>
      <c r="B61" s="40"/>
      <c r="C61" s="39"/>
      <c r="D61" s="41"/>
      <c r="E61" s="42"/>
      <c r="F61" s="43"/>
      <c r="G61" s="44"/>
      <c r="H61" s="45"/>
      <c r="I61" s="45"/>
      <c r="J61" s="1"/>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3"/>
      <c r="BL61" s="33"/>
    </row>
    <row r="62" spans="1:64" ht="12.75" customHeight="1">
      <c r="A62" s="39"/>
      <c r="B62" s="40"/>
      <c r="C62" s="39"/>
      <c r="D62" s="41"/>
      <c r="E62" s="42"/>
      <c r="F62" s="43"/>
      <c r="G62" s="44"/>
      <c r="H62" s="45"/>
      <c r="I62" s="45"/>
      <c r="J62" s="1"/>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3"/>
      <c r="BL62" s="33"/>
    </row>
    <row r="63" spans="1:64" ht="12.75" customHeight="1">
      <c r="A63" s="39"/>
      <c r="B63" s="40"/>
      <c r="C63" s="39"/>
      <c r="D63" s="41"/>
      <c r="E63" s="42"/>
      <c r="F63" s="43"/>
      <c r="G63" s="44"/>
      <c r="H63" s="45"/>
      <c r="I63" s="45"/>
      <c r="J63" s="1"/>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3"/>
      <c r="BL63" s="33"/>
    </row>
    <row r="64" spans="1:64" ht="12.75" customHeight="1">
      <c r="A64" s="39"/>
      <c r="B64" s="40"/>
      <c r="C64" s="39"/>
      <c r="D64" s="41"/>
      <c r="E64" s="42"/>
      <c r="F64" s="43"/>
      <c r="G64" s="44"/>
      <c r="H64" s="45"/>
      <c r="I64" s="45"/>
      <c r="J64" s="1"/>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3"/>
      <c r="BL64" s="33"/>
    </row>
    <row r="65" spans="1:64" ht="12.75" customHeight="1">
      <c r="A65" s="39"/>
      <c r="B65" s="40"/>
      <c r="C65" s="39"/>
      <c r="D65" s="41"/>
      <c r="E65" s="42"/>
      <c r="F65" s="43"/>
      <c r="G65" s="44"/>
      <c r="H65" s="45"/>
      <c r="I65" s="45"/>
      <c r="J65" s="1"/>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3"/>
      <c r="BL65" s="33"/>
    </row>
    <row r="66" spans="1:64" ht="12.75" customHeight="1">
      <c r="A66" s="39"/>
      <c r="B66" s="40"/>
      <c r="C66" s="39"/>
      <c r="D66" s="41"/>
      <c r="E66" s="42"/>
      <c r="F66" s="43"/>
      <c r="G66" s="44"/>
      <c r="H66" s="45"/>
      <c r="I66" s="45"/>
      <c r="J66" s="1"/>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3"/>
      <c r="BL66" s="33"/>
    </row>
    <row r="67" spans="1:64" ht="12.75" customHeight="1">
      <c r="A67" s="39"/>
      <c r="B67" s="40"/>
      <c r="C67" s="39"/>
      <c r="D67" s="41"/>
      <c r="E67" s="42"/>
      <c r="F67" s="43"/>
      <c r="G67" s="44"/>
      <c r="H67" s="45"/>
      <c r="I67" s="45"/>
      <c r="J67" s="1"/>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3"/>
      <c r="BL67" s="33"/>
    </row>
    <row r="68" spans="1:64" ht="12.75" customHeight="1">
      <c r="A68" s="39"/>
      <c r="B68" s="40"/>
      <c r="C68" s="39"/>
      <c r="D68" s="41"/>
      <c r="E68" s="42"/>
      <c r="F68" s="43"/>
      <c r="G68" s="44"/>
      <c r="H68" s="45"/>
      <c r="I68" s="45"/>
      <c r="J68" s="1"/>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3"/>
      <c r="BL68" s="33"/>
    </row>
    <row r="69" spans="1:64" ht="12.75" customHeight="1">
      <c r="A69" s="39"/>
      <c r="B69" s="40"/>
      <c r="C69" s="39"/>
      <c r="D69" s="41"/>
      <c r="E69" s="42"/>
      <c r="F69" s="43"/>
      <c r="G69" s="44"/>
      <c r="H69" s="45"/>
      <c r="I69" s="45"/>
      <c r="J69" s="1"/>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3"/>
      <c r="BL69" s="33"/>
    </row>
    <row r="70" spans="1:64" ht="12.75" customHeight="1">
      <c r="A70" s="39"/>
      <c r="B70" s="40"/>
      <c r="C70" s="39"/>
      <c r="D70" s="41"/>
      <c r="E70" s="42"/>
      <c r="F70" s="43"/>
      <c r="G70" s="44"/>
      <c r="H70" s="45"/>
      <c r="I70" s="45"/>
      <c r="J70" s="1"/>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3"/>
      <c r="BL70" s="33"/>
    </row>
    <row r="71" spans="1:64" ht="12.75" customHeight="1">
      <c r="A71" s="39"/>
      <c r="B71" s="40"/>
      <c r="C71" s="39"/>
      <c r="D71" s="41"/>
      <c r="E71" s="42"/>
      <c r="F71" s="43"/>
      <c r="G71" s="44"/>
      <c r="H71" s="45"/>
      <c r="I71" s="45"/>
      <c r="J71" s="1"/>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3"/>
      <c r="BL71" s="33"/>
    </row>
  </sheetData>
  <mergeCells count="167">
    <mergeCell ref="B4:C4"/>
    <mergeCell ref="E4:I4"/>
    <mergeCell ref="A2:I3"/>
    <mergeCell ref="A5:I5"/>
    <mergeCell ref="A6:I12"/>
    <mergeCell ref="BH10:BH11"/>
    <mergeCell ref="BI10:BI11"/>
    <mergeCell ref="BJ10:BJ11"/>
    <mergeCell ref="AT10:AT11"/>
    <mergeCell ref="AU10:AU11"/>
    <mergeCell ref="AV10:AV11"/>
    <mergeCell ref="AW10:AW11"/>
    <mergeCell ref="AX10:AX11"/>
    <mergeCell ref="AO10:AO11"/>
    <mergeCell ref="AP10:AP11"/>
    <mergeCell ref="AQ10:AQ11"/>
    <mergeCell ref="AR10:AR11"/>
    <mergeCell ref="AS10:AS11"/>
    <mergeCell ref="AJ10:AJ11"/>
    <mergeCell ref="AK10:AK11"/>
    <mergeCell ref="AL10:AL11"/>
    <mergeCell ref="AM10:AM11"/>
    <mergeCell ref="AN10:AN11"/>
    <mergeCell ref="AE10:AE11"/>
    <mergeCell ref="BK10:BK11"/>
    <mergeCell ref="BD10:BD11"/>
    <mergeCell ref="BE10:BE11"/>
    <mergeCell ref="BF10:BF11"/>
    <mergeCell ref="AY10:AY11"/>
    <mergeCell ref="AZ10:AZ11"/>
    <mergeCell ref="BA10:BA11"/>
    <mergeCell ref="BB10:BB11"/>
    <mergeCell ref="BC10:BC11"/>
    <mergeCell ref="BG10:BG11"/>
    <mergeCell ref="AF10:AF11"/>
    <mergeCell ref="AG10:AG11"/>
    <mergeCell ref="AH10:AH11"/>
    <mergeCell ref="AI10:AI11"/>
    <mergeCell ref="Z10:Z11"/>
    <mergeCell ref="P6:P9"/>
    <mergeCell ref="Q6:Q9"/>
    <mergeCell ref="R6:R9"/>
    <mergeCell ref="S6:S9"/>
    <mergeCell ref="AA10:AA11"/>
    <mergeCell ref="AB10:AB11"/>
    <mergeCell ref="AC10:AC11"/>
    <mergeCell ref="AD10:AD11"/>
    <mergeCell ref="U10:U11"/>
    <mergeCell ref="V10:V11"/>
    <mergeCell ref="W10:W11"/>
    <mergeCell ref="X10:X11"/>
    <mergeCell ref="Y10:Y11"/>
    <mergeCell ref="P10:P11"/>
    <mergeCell ref="Q10:Q11"/>
    <mergeCell ref="R10:R11"/>
    <mergeCell ref="S10:S11"/>
    <mergeCell ref="T10:T11"/>
    <mergeCell ref="T6:T9"/>
    <mergeCell ref="O6:O9"/>
    <mergeCell ref="J10:J11"/>
    <mergeCell ref="K10:K11"/>
    <mergeCell ref="L10:L11"/>
    <mergeCell ref="M10:M11"/>
    <mergeCell ref="N10:N11"/>
    <mergeCell ref="O10:O11"/>
    <mergeCell ref="J6:J9"/>
    <mergeCell ref="K6:K9"/>
    <mergeCell ref="L6:L9"/>
    <mergeCell ref="M6:M9"/>
    <mergeCell ref="N6:N9"/>
    <mergeCell ref="U6:U9"/>
    <mergeCell ref="V6:V9"/>
    <mergeCell ref="W6:W9"/>
    <mergeCell ref="X6:X9"/>
    <mergeCell ref="AE6:AE9"/>
    <mergeCell ref="AF6:AF9"/>
    <mergeCell ref="AG6:AG9"/>
    <mergeCell ref="AH6:AH9"/>
    <mergeCell ref="Y6:Y9"/>
    <mergeCell ref="Z6:Z9"/>
    <mergeCell ref="BA4:BA5"/>
    <mergeCell ref="AI6:AI9"/>
    <mergeCell ref="AJ6:AJ9"/>
    <mergeCell ref="AK6:AK9"/>
    <mergeCell ref="AL6:AL9"/>
    <mergeCell ref="AA6:AA9"/>
    <mergeCell ref="Z4:Z5"/>
    <mergeCell ref="AZ6:AZ9"/>
    <mergeCell ref="BA6:BA9"/>
    <mergeCell ref="AM6:AM9"/>
    <mergeCell ref="AB6:AB9"/>
    <mergeCell ref="AC6:AC9"/>
    <mergeCell ref="AD6:AD9"/>
    <mergeCell ref="AG4:AG5"/>
    <mergeCell ref="AH4:AH5"/>
    <mergeCell ref="AI4:AI5"/>
    <mergeCell ref="AA4:AA5"/>
    <mergeCell ref="AB4:AB5"/>
    <mergeCell ref="AC4:AC5"/>
    <mergeCell ref="AD4:AD5"/>
    <mergeCell ref="AE4:AE5"/>
    <mergeCell ref="AF4:AF5"/>
    <mergeCell ref="BC6:BC9"/>
    <mergeCell ref="BD6:BD9"/>
    <mergeCell ref="BE6:BE9"/>
    <mergeCell ref="BF6:BF9"/>
    <mergeCell ref="AY6:AY9"/>
    <mergeCell ref="AN6:AN9"/>
    <mergeCell ref="AO6:AO9"/>
    <mergeCell ref="AP6:AP9"/>
    <mergeCell ref="AQ6:AQ9"/>
    <mergeCell ref="AR6:AR9"/>
    <mergeCell ref="AS6:AS9"/>
    <mergeCell ref="AT6:AT9"/>
    <mergeCell ref="AU6:AU9"/>
    <mergeCell ref="AV6:AV9"/>
    <mergeCell ref="AW6:AW9"/>
    <mergeCell ref="AX6:AX9"/>
    <mergeCell ref="BB6:BB9"/>
    <mergeCell ref="BK6:BK9"/>
    <mergeCell ref="BG6:BG9"/>
    <mergeCell ref="BH6:BH9"/>
    <mergeCell ref="BI6:BI9"/>
    <mergeCell ref="BJ6:BJ9"/>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BK4:BK5"/>
    <mergeCell ref="BB4:BB5"/>
    <mergeCell ref="BG4:BG5"/>
    <mergeCell ref="BH4:BH5"/>
    <mergeCell ref="BI4:BI5"/>
    <mergeCell ref="BJ4:BJ5"/>
    <mergeCell ref="AJ4:AJ5"/>
    <mergeCell ref="AK4:AK5"/>
    <mergeCell ref="AL4:AL5"/>
    <mergeCell ref="AM4:AM5"/>
    <mergeCell ref="AN4:AN5"/>
    <mergeCell ref="AO4:AO5"/>
    <mergeCell ref="AP4:AP5"/>
    <mergeCell ref="AQ4:AQ5"/>
    <mergeCell ref="AR4:AR5"/>
    <mergeCell ref="BD4:BD5"/>
    <mergeCell ref="BE4:BE5"/>
    <mergeCell ref="BF4:BF5"/>
    <mergeCell ref="AS4:AS5"/>
    <mergeCell ref="AT4:AT5"/>
    <mergeCell ref="AU4:AU5"/>
    <mergeCell ref="AV4:AV5"/>
    <mergeCell ref="AW4:AW5"/>
    <mergeCell ref="AX4:AX5"/>
    <mergeCell ref="AY4:AY5"/>
    <mergeCell ref="AZ4:AZ5"/>
    <mergeCell ref="BC4:BC5"/>
  </mergeCells>
  <conditionalFormatting sqref="J4:BK71">
    <cfRule type="expression" dxfId="24" priority="26">
      <formula>AND(J$13=TODAY())</formula>
    </cfRule>
  </conditionalFormatting>
  <conditionalFormatting sqref="K4:BK9">
    <cfRule type="expression" dxfId="23" priority="48">
      <formula>AND(K$6&lt;&gt;J$6)</formula>
    </cfRule>
    <cfRule type="expression" dxfId="22" priority="74">
      <formula>AND(MONTH(K$13)/2=INT(MONTH(K$13)/2))</formula>
    </cfRule>
  </conditionalFormatting>
  <conditionalFormatting sqref="K10:BK71">
    <cfRule type="expression" dxfId="21" priority="73">
      <formula>AND(K$10&lt;&gt;J$10)</formula>
    </cfRule>
  </conditionalFormatting>
  <conditionalFormatting sqref="J12:BK71">
    <cfRule type="expression" dxfId="20" priority="69">
      <formula>AND(J$1=0)</formula>
    </cfRule>
  </conditionalFormatting>
  <conditionalFormatting sqref="A14:A71">
    <cfRule type="expression" dxfId="19" priority="49">
      <formula>AND($A14&lt;&gt;"")</formula>
    </cfRule>
  </conditionalFormatting>
  <conditionalFormatting sqref="J12:BK13">
    <cfRule type="expression" dxfId="18" priority="27">
      <formula>AND(J$13=TODAY())</formula>
    </cfRule>
  </conditionalFormatting>
  <conditionalFormatting sqref="J4:J9">
    <cfRule type="expression" dxfId="17" priority="33">
      <formula>AND(MONTH(J$13)/2=INT(MONTH(J$13)/2))</formula>
    </cfRule>
  </conditionalFormatting>
  <conditionalFormatting sqref="D14:D71">
    <cfRule type="expression" dxfId="16" priority="24">
      <formula>OR(AND($D14&lt;&gt;"",$D14&lt;_DD),AND(OR($D14=Fériés,TEXT(WEEKDAY($D14),"JJJJ")=Jours_chômés),$I14,$D14&lt;&gt;""))</formula>
    </cfRule>
  </conditionalFormatting>
  <conditionalFormatting sqref="B14:BK71">
    <cfRule type="expression" dxfId="15" priority="1">
      <formula>AND($A14&lt;&gt;"")</formula>
    </cfRule>
  </conditionalFormatting>
  <conditionalFormatting sqref="G14:G71">
    <cfRule type="expression" dxfId="14" priority="65">
      <formula>AND($A14="",$G14=100)</formula>
    </cfRule>
    <cfRule type="expression" dxfId="13" priority="56">
      <formula>AND($A14="",$G14&lt;&gt;"",$G14&lt;100,TODAY()&gt;$D14,TODAY()&lt;$F14)</formula>
    </cfRule>
    <cfRule type="expression" dxfId="12" priority="51">
      <formula>AND($A14="",$G14&lt;&gt;"",TODAY()&gt;$D14,TODAY()&gt;$BL14+1)</formula>
    </cfRule>
  </conditionalFormatting>
  <conditionalFormatting sqref="J14:BK71">
    <cfRule type="expression" dxfId="11" priority="66">
      <formula>AND($A14="",J$13&gt;=$D14,J$13&lt;=$F14,$I14=FALSE,$G14&gt;0,J$13&lt;=$BL14)</formula>
    </cfRule>
    <cfRule type="expression" dxfId="10" priority="67">
      <formula>AND($A14="",J$13&lt;=$F14,J$13&gt;=$D14,$I14=FALSE,OR($G14&lt;&gt;"",$G14&lt;100),J$13&lt;TODAY())</formula>
    </cfRule>
    <cfRule type="expression" dxfId="9" priority="68">
      <formula>AND($A14="",J$13&lt;=$F14,J$13&gt;=$D14,$I14=FALSE)</formula>
    </cfRule>
    <cfRule type="expression" dxfId="8" priority="70">
      <formula>AND($A14="",J$13&lt;=$F14,J$13&gt;=$D14,$I14,$G14&gt;0,J$13&lt;=$BL14)</formula>
    </cfRule>
    <cfRule type="expression" dxfId="7" priority="71">
      <formula>AND($A14="",J$13&lt;=$F14,J$13&gt;=$D14,$I14,OR($G14&lt;&gt;"",$G14&lt;100),J$13&lt;TODAY())</formula>
    </cfRule>
    <cfRule type="expression" dxfId="6" priority="72">
      <formula>AND($A14="",J$13&lt;=$F14,J$13&gt;=$D14,$I14)</formula>
    </cfRule>
  </conditionalFormatting>
  <conditionalFormatting sqref="J4:BK9">
    <cfRule type="expression" dxfId="5" priority="4">
      <formula>AND(J$6="TO DAY")</formula>
    </cfRule>
  </conditionalFormatting>
  <conditionalFormatting sqref="J10:BK11">
    <cfRule type="expression" dxfId="4" priority="3">
      <formula>AND((RIGHT(J$10,2)*1)/2=INT((RIGHT(J$10,2)*1)/2))</formula>
    </cfRule>
  </conditionalFormatting>
  <conditionalFormatting sqref="K10:BK11">
    <cfRule type="expression" dxfId="3" priority="2">
      <formula>AND(K$10&lt;&gt;J$10)</formula>
    </cfRule>
  </conditionalFormatting>
  <conditionalFormatting sqref="F14:F71">
    <cfRule type="expression" dxfId="2" priority="20">
      <formula>OR(AND($F14&lt;&gt;"",$F14&gt;(_DD+403)),AND(OR($F14=Fériés,TEXT(WEEKDAY($F14),"JJJJ")=Jours_chômés),$I14,$F14&lt;&gt;""))</formula>
    </cfRule>
  </conditionalFormatting>
  <dataValidations count="2">
    <dataValidation type="list" allowBlank="1" showInputMessage="1" showErrorMessage="1" sqref="C14:C71">
      <formula1>_Res</formula1>
    </dataValidation>
    <dataValidation type="list" allowBlank="1" showInputMessage="1" showErrorMessage="1" sqref="I14:I71">
      <formula1>"Vrai,Faux"</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Feuil3"/>
  <dimension ref="A1:O451"/>
  <sheetViews>
    <sheetView showGridLines="0" workbookViewId="0">
      <selection activeCell="C2" sqref="C2"/>
    </sheetView>
  </sheetViews>
  <sheetFormatPr baseColWidth="10" defaultRowHeight="15"/>
  <cols>
    <col min="1" max="1" width="29" customWidth="1"/>
    <col min="2" max="2" width="17.5703125" bestFit="1" customWidth="1"/>
    <col min="3" max="3" width="34" customWidth="1"/>
    <col min="4" max="4" width="15.42578125" customWidth="1"/>
    <col min="5" max="5" width="10.28515625" hidden="1" customWidth="1"/>
    <col min="6" max="6" width="12.85546875" hidden="1" customWidth="1"/>
    <col min="7" max="7" width="18.42578125" hidden="1" customWidth="1"/>
    <col min="8" max="8" width="11.42578125" customWidth="1"/>
    <col min="9" max="10" width="11.42578125" hidden="1" customWidth="1"/>
    <col min="11" max="11" width="22.140625" customWidth="1"/>
    <col min="12" max="12" width="32.28515625" bestFit="1" customWidth="1"/>
    <col min="13" max="14" width="11.42578125" hidden="1" customWidth="1"/>
    <col min="15" max="15" width="0" hidden="1" customWidth="1"/>
  </cols>
  <sheetData>
    <row r="1" spans="1:15">
      <c r="A1" s="26" t="s">
        <v>27</v>
      </c>
      <c r="B1" s="26" t="s">
        <v>24</v>
      </c>
      <c r="C1" s="76" t="s">
        <v>54</v>
      </c>
      <c r="D1" s="4" t="str">
        <f>IF(AND(E2:E8),"Erreur !","Jours Chômés")</f>
        <v>Jours Chômés</v>
      </c>
      <c r="E1" s="4" t="s">
        <v>1</v>
      </c>
      <c r="F1" s="5" t="s">
        <v>2</v>
      </c>
      <c r="G1" s="6" t="s">
        <v>3</v>
      </c>
      <c r="H1" s="4" t="s">
        <v>4</v>
      </c>
      <c r="I1" s="4" t="s">
        <v>50</v>
      </c>
      <c r="J1" s="4" t="s">
        <v>49</v>
      </c>
      <c r="K1" s="4" t="s">
        <v>5</v>
      </c>
      <c r="M1" s="4" t="s">
        <v>4</v>
      </c>
      <c r="N1" s="4" t="s">
        <v>47</v>
      </c>
      <c r="O1" s="70" t="s">
        <v>51</v>
      </c>
    </row>
    <row r="2" spans="1:15">
      <c r="A2" s="38" t="s">
        <v>28</v>
      </c>
      <c r="B2" s="15">
        <v>42</v>
      </c>
      <c r="C2" s="77">
        <v>42614</v>
      </c>
      <c r="D2" s="7" t="s">
        <v>6</v>
      </c>
      <c r="E2" s="8" t="b">
        <v>0</v>
      </c>
      <c r="F2" s="9" t="str">
        <f>IF(E2,D2,"")</f>
        <v/>
      </c>
      <c r="G2" s="9">
        <f>IF(MONTH(1&amp;Premier_mois)&lt;&gt;1,An+1,An)</f>
        <v>2017</v>
      </c>
      <c r="H2" s="63">
        <f>IF(I2,J2,"")</f>
        <v>42736</v>
      </c>
      <c r="I2" s="13" t="b">
        <v>1</v>
      </c>
      <c r="J2" s="10">
        <f>DATE(G2,1,1)</f>
        <v>42736</v>
      </c>
      <c r="K2" s="11" t="str">
        <f>"Jour de l'an "&amp;G2</f>
        <v>Jour de l'an 2017</v>
      </c>
      <c r="M2" s="71">
        <f>_DD</f>
        <v>42614</v>
      </c>
      <c r="N2" s="72">
        <f t="array" ref="N2">IF(OR(TEXT(WEEKDAY(M2,1),"JJJJ")=Jours_chômés),M2,0)</f>
        <v>0</v>
      </c>
      <c r="O2" s="73" t="str">
        <f>TEXT(WEEKDAY(M2,1),"JJJJ")</f>
        <v>jeudi</v>
      </c>
    </row>
    <row r="3" spans="1:15">
      <c r="A3" s="38" t="s">
        <v>29</v>
      </c>
      <c r="C3" s="4" t="s">
        <v>0</v>
      </c>
      <c r="D3" s="7" t="s">
        <v>8</v>
      </c>
      <c r="E3" s="8" t="b">
        <v>0</v>
      </c>
      <c r="F3" s="9" t="str">
        <f t="shared" ref="F3:F8" si="0">IF(E3,D3,"")</f>
        <v/>
      </c>
      <c r="G3" s="9">
        <f>IF(MONTH(DATE(An,3,29.56+0.979*MOD(204-11*MOD(An,19),30)-WEEKDAY(DATE(An,3,28.56+0.979*MOD(204-11*MOD(An,19),30))))+1)&lt;MONTH(1&amp;Premier_mois),An+1,An)</f>
        <v>2017</v>
      </c>
      <c r="H3" s="63">
        <f t="shared" ref="H3:H23" si="1">IF(I3,J3,"")</f>
        <v>42842</v>
      </c>
      <c r="I3" s="13" t="b">
        <v>1</v>
      </c>
      <c r="J3" s="10">
        <f>DATE(G3,3,29.56+0.979*MOD(204-11*MOD(G3,19),30)-WEEKDAY(DATE(G3,3,28.56+0.979*MOD(204-11*MOD(G3,19),30))))+1</f>
        <v>42842</v>
      </c>
      <c r="K3" s="11" t="s">
        <v>9</v>
      </c>
      <c r="M3" s="71">
        <f t="shared" ref="M3:M34" si="2">M2+1</f>
        <v>42615</v>
      </c>
      <c r="N3" s="72">
        <f t="array" ref="N3">IF(OR(TEXT(WEEKDAY(M3,1),"JJJJ")=Jours_chômés),M3,0)</f>
        <v>0</v>
      </c>
      <c r="O3" s="73" t="str">
        <f t="shared" ref="O3:O55" si="3">TEXT(WEEKDAY(M3,1),"JJJJ")</f>
        <v>vendredi</v>
      </c>
    </row>
    <row r="4" spans="1:15">
      <c r="A4" s="38" t="s">
        <v>30</v>
      </c>
      <c r="C4" s="8" t="str">
        <f>TEXT(_DD,"MMMM")</f>
        <v>septembre</v>
      </c>
      <c r="D4" s="7" t="s">
        <v>10</v>
      </c>
      <c r="E4" s="8" t="b">
        <v>0</v>
      </c>
      <c r="F4" s="9" t="str">
        <f t="shared" si="0"/>
        <v/>
      </c>
      <c r="G4" s="9">
        <f>IF(MONTH(1&amp;Premier_mois)&gt;5,An+1,An)</f>
        <v>2017</v>
      </c>
      <c r="H4" s="63">
        <f t="shared" si="1"/>
        <v>42856</v>
      </c>
      <c r="I4" s="13" t="b">
        <v>1</v>
      </c>
      <c r="J4" s="10">
        <f>DATE(G4,5,1)</f>
        <v>42856</v>
      </c>
      <c r="K4" s="11" t="s">
        <v>11</v>
      </c>
      <c r="M4" s="71">
        <f t="shared" si="2"/>
        <v>42616</v>
      </c>
      <c r="N4" s="72">
        <f t="array" ref="N4">IF(OR(TEXT(WEEKDAY(M4,1),"JJJJ")=Jours_chômés),M4,0)</f>
        <v>42616</v>
      </c>
      <c r="O4" s="73" t="str">
        <f t="shared" si="3"/>
        <v>samedi</v>
      </c>
    </row>
    <row r="5" spans="1:15">
      <c r="A5" s="38" t="s">
        <v>31</v>
      </c>
      <c r="C5" s="4" t="s">
        <v>7</v>
      </c>
      <c r="D5" s="12" t="s">
        <v>12</v>
      </c>
      <c r="E5" s="13" t="b">
        <v>0</v>
      </c>
      <c r="F5" s="14" t="str">
        <f t="shared" si="0"/>
        <v/>
      </c>
      <c r="G5" s="62">
        <f>IF(MONTH(DATE(An,3,29.56+0.979*MOD(204-11*MOD(An,19),30)-WEEKDAY(DATE(An,3,28.56+0.979*MOD(204-11*MOD(An,19),30))))+1+38)&lt;MONTH(1&amp;Premier_mois),An+1,An)</f>
        <v>2017</v>
      </c>
      <c r="H5" s="63">
        <f t="shared" si="1"/>
        <v>42880</v>
      </c>
      <c r="I5" s="13" t="b">
        <v>1</v>
      </c>
      <c r="J5" s="10">
        <f>DATE(G5,3,29.56+0.979*MOD(204-11*MOD(G5,19),30)-WEEKDAY(DATE(G5,3,28.56+0.979*MOD(204-11*MOD(G5,19),30))))+1+38</f>
        <v>42880</v>
      </c>
      <c r="K5" s="11" t="s">
        <v>13</v>
      </c>
      <c r="M5" s="71">
        <f t="shared" si="2"/>
        <v>42617</v>
      </c>
      <c r="N5" s="72">
        <f t="array" ref="N5">IF(OR(TEXT(WEEKDAY(M5,1),"JJJJ")=Jours_chômés),M5,0)</f>
        <v>42617</v>
      </c>
      <c r="O5" s="73" t="str">
        <f t="shared" si="3"/>
        <v>dimanche</v>
      </c>
    </row>
    <row r="6" spans="1:15">
      <c r="A6" s="38" t="s">
        <v>32</v>
      </c>
      <c r="C6" s="8">
        <f>YEAR(_DD)</f>
        <v>2016</v>
      </c>
      <c r="D6" s="12" t="s">
        <v>14</v>
      </c>
      <c r="E6" s="13" t="b">
        <v>0</v>
      </c>
      <c r="F6" s="14" t="str">
        <f t="shared" si="0"/>
        <v/>
      </c>
      <c r="G6" s="62">
        <f>IF(MONTH(1&amp;Premier_mois)&gt;5,An+1,An)</f>
        <v>2017</v>
      </c>
      <c r="H6" s="63">
        <f t="shared" si="1"/>
        <v>42863</v>
      </c>
      <c r="I6" s="13" t="b">
        <v>1</v>
      </c>
      <c r="J6" s="10">
        <f>DATE(G6,5,8)</f>
        <v>42863</v>
      </c>
      <c r="K6" s="16" t="s">
        <v>15</v>
      </c>
      <c r="M6" s="71">
        <f t="shared" si="2"/>
        <v>42618</v>
      </c>
      <c r="N6" s="72">
        <f t="array" ref="N6">IF(OR(TEXT(WEEKDAY(M6,1),"JJJJ")=Jours_chômés),M6,0)</f>
        <v>0</v>
      </c>
      <c r="O6" s="73" t="str">
        <f t="shared" si="3"/>
        <v>lundi</v>
      </c>
    </row>
    <row r="7" spans="1:15">
      <c r="A7" s="38" t="s">
        <v>33</v>
      </c>
      <c r="C7" s="17"/>
      <c r="D7" s="7" t="s">
        <v>16</v>
      </c>
      <c r="E7" s="18" t="b">
        <v>1</v>
      </c>
      <c r="F7" s="19" t="str">
        <f t="shared" si="0"/>
        <v>Samedi</v>
      </c>
      <c r="G7" s="9">
        <f>IF(MONTH(DATE(An,3,29.56+0.979*MOD(204-11*MOD(An,19),30)-WEEKDAY(DATE(An,3,28.56+0.979*MOD(204-11*MOD(An,19),30))))+1+49)&lt;MONTH(1&amp;Premier_mois),An+1,An)</f>
        <v>2017</v>
      </c>
      <c r="H7" s="63">
        <f t="shared" si="1"/>
        <v>42891</v>
      </c>
      <c r="I7" s="13" t="b">
        <v>1</v>
      </c>
      <c r="J7" s="10">
        <f>DATE(G7,3,29.56+0.979*MOD(204-11*MOD(G7,19),30)-WEEKDAY(DATE(G7,3,28.56+0.979*MOD(204-11*MOD(G7,19),30))))+1+49</f>
        <v>42891</v>
      </c>
      <c r="K7" s="11" t="s">
        <v>17</v>
      </c>
      <c r="M7" s="71">
        <f t="shared" si="2"/>
        <v>42619</v>
      </c>
      <c r="N7" s="72">
        <f t="array" ref="N7">IF(OR(TEXT(WEEKDAY(M7,1),"JJJJ")=Jours_chômés),M7,0)</f>
        <v>0</v>
      </c>
      <c r="O7" s="73" t="str">
        <f t="shared" si="3"/>
        <v>mardi</v>
      </c>
    </row>
    <row r="8" spans="1:15">
      <c r="A8" s="38" t="s">
        <v>34</v>
      </c>
      <c r="C8" s="17"/>
      <c r="D8" s="7" t="s">
        <v>18</v>
      </c>
      <c r="E8" s="18" t="b">
        <v>1</v>
      </c>
      <c r="F8" s="19" t="str">
        <f t="shared" si="0"/>
        <v>Dimanche</v>
      </c>
      <c r="G8" s="9">
        <f>IF(MONTH(1&amp;Premier_mois)&gt;7,An+1,An)</f>
        <v>2017</v>
      </c>
      <c r="H8" s="63">
        <f t="shared" si="1"/>
        <v>42930</v>
      </c>
      <c r="I8" s="13" t="b">
        <v>1</v>
      </c>
      <c r="J8" s="10">
        <f>DATE(G8,7,14)</f>
        <v>42930</v>
      </c>
      <c r="K8" s="11" t="s">
        <v>19</v>
      </c>
      <c r="M8" s="71">
        <f t="shared" si="2"/>
        <v>42620</v>
      </c>
      <c r="N8" s="72">
        <f t="array" ref="N8">IF(OR(TEXT(WEEKDAY(M8,1),"JJJJ")=Jours_chômés),M8,0)</f>
        <v>0</v>
      </c>
      <c r="O8" s="73" t="str">
        <f t="shared" si="3"/>
        <v>mercredi</v>
      </c>
    </row>
    <row r="9" spans="1:15">
      <c r="A9" s="38" t="s">
        <v>35</v>
      </c>
      <c r="C9" s="17"/>
      <c r="E9" s="8" t="s">
        <v>20</v>
      </c>
      <c r="F9" s="8">
        <f>MONTH(1&amp;Premier_mois)</f>
        <v>9</v>
      </c>
      <c r="G9" s="9">
        <f>IF(MONTH(1&amp;Premier_mois)&gt;8,An+1,An)</f>
        <v>2017</v>
      </c>
      <c r="H9" s="63">
        <f t="shared" si="1"/>
        <v>42962</v>
      </c>
      <c r="I9" s="13" t="b">
        <v>1</v>
      </c>
      <c r="J9" s="10">
        <f>DATE(G9,8,15)</f>
        <v>42962</v>
      </c>
      <c r="K9" s="11" t="s">
        <v>21</v>
      </c>
      <c r="M9" s="71">
        <f t="shared" si="2"/>
        <v>42621</v>
      </c>
      <c r="N9" s="72">
        <f t="array" ref="N9">IF(OR(TEXT(WEEKDAY(M9,1),"JJJJ")=Jours_chômés),M9,0)</f>
        <v>0</v>
      </c>
      <c r="O9" s="73" t="str">
        <f t="shared" si="3"/>
        <v>jeudi</v>
      </c>
    </row>
    <row r="10" spans="1:15">
      <c r="A10" s="38" t="s">
        <v>36</v>
      </c>
      <c r="C10" s="20"/>
      <c r="D10" s="17"/>
      <c r="E10" s="17"/>
      <c r="F10" s="8" t="str">
        <f>CONCATENATE(IF(E2,"1","0"),IF(E3,"1","0"),IF(E4,"1","0"),IF(E5,"1","0"),IF(E6,"1","0"),IF(E7,"1","0"),IF(E8,"1","0"))</f>
        <v>0000011</v>
      </c>
      <c r="G10" s="9">
        <f>IF(MONTH(1&amp;Premier_mois)&gt;11,An+1,An)</f>
        <v>2016</v>
      </c>
      <c r="H10" s="63">
        <f t="shared" si="1"/>
        <v>42675</v>
      </c>
      <c r="I10" s="13" t="b">
        <v>1</v>
      </c>
      <c r="J10" s="10">
        <f>DATE(G10,11,1)</f>
        <v>42675</v>
      </c>
      <c r="K10" s="11" t="s">
        <v>22</v>
      </c>
      <c r="M10" s="71">
        <f t="shared" si="2"/>
        <v>42622</v>
      </c>
      <c r="N10" s="72">
        <f t="array" ref="N10">IF(OR(TEXT(WEEKDAY(M10,1),"JJJJ")=Jours_chômés),M10,0)</f>
        <v>0</v>
      </c>
      <c r="O10" s="73" t="str">
        <f t="shared" si="3"/>
        <v>vendredi</v>
      </c>
    </row>
    <row r="11" spans="1:15">
      <c r="A11" s="38" t="s">
        <v>37</v>
      </c>
      <c r="C11" s="17"/>
      <c r="D11" s="17"/>
      <c r="E11" s="17"/>
      <c r="F11" s="17"/>
      <c r="G11" s="9">
        <f>IF(MONTH(1&amp;Premier_mois)&gt;11,An+1,An)</f>
        <v>2016</v>
      </c>
      <c r="H11" s="63">
        <f t="shared" si="1"/>
        <v>42685</v>
      </c>
      <c r="I11" s="13" t="b">
        <v>1</v>
      </c>
      <c r="J11" s="10">
        <f>DATE(G11,11,11)</f>
        <v>42685</v>
      </c>
      <c r="K11" s="11" t="str">
        <f>"Armistice "&amp;G11</f>
        <v>Armistice 2016</v>
      </c>
      <c r="M11" s="71">
        <f t="shared" si="2"/>
        <v>42623</v>
      </c>
      <c r="N11" s="72">
        <f t="array" ref="N11">IF(OR(TEXT(WEEKDAY(M11,1),"JJJJ")=Jours_chômés),M11,0)</f>
        <v>42623</v>
      </c>
      <c r="O11" s="73" t="str">
        <f t="shared" si="3"/>
        <v>samedi</v>
      </c>
    </row>
    <row r="12" spans="1:15">
      <c r="A12" s="38" t="s">
        <v>38</v>
      </c>
      <c r="C12" s="17"/>
      <c r="D12" s="17"/>
      <c r="E12" s="17"/>
      <c r="F12" s="17"/>
      <c r="G12" s="17"/>
      <c r="H12" s="63">
        <f t="shared" si="1"/>
        <v>42729</v>
      </c>
      <c r="I12" s="13" t="b">
        <v>1</v>
      </c>
      <c r="J12" s="10">
        <f>DATE(An,12,25)</f>
        <v>42729</v>
      </c>
      <c r="K12" s="11" t="s">
        <v>23</v>
      </c>
      <c r="M12" s="71">
        <f t="shared" si="2"/>
        <v>42624</v>
      </c>
      <c r="N12" s="72">
        <f t="array" ref="N12">IF(OR(TEXT(WEEKDAY(M12,1),"JJJJ")=Jours_chômés),M12,0)</f>
        <v>42624</v>
      </c>
      <c r="O12" s="73" t="str">
        <f t="shared" si="3"/>
        <v>dimanche</v>
      </c>
    </row>
    <row r="13" spans="1:15">
      <c r="C13" s="17"/>
      <c r="D13" s="17"/>
      <c r="E13" s="17"/>
      <c r="F13" s="17"/>
      <c r="G13" s="17"/>
      <c r="H13" s="63">
        <f t="shared" si="1"/>
        <v>43101</v>
      </c>
      <c r="I13" s="13" t="b">
        <v>1</v>
      </c>
      <c r="J13" s="10">
        <f>DATE(G2+1,1,1)</f>
        <v>43101</v>
      </c>
      <c r="K13" s="21" t="str">
        <f>"Jour de l'an "&amp;G2+1</f>
        <v>Jour de l'an 2018</v>
      </c>
      <c r="M13" s="71">
        <f t="shared" si="2"/>
        <v>42625</v>
      </c>
      <c r="N13" s="72">
        <f t="array" ref="N13">IF(OR(TEXT(WEEKDAY(M13,1),"JJJJ")=Jours_chômés),M13,0)</f>
        <v>0</v>
      </c>
      <c r="O13" s="73" t="str">
        <f t="shared" si="3"/>
        <v>lundi</v>
      </c>
    </row>
    <row r="14" spans="1:15">
      <c r="C14" s="17"/>
      <c r="D14" s="17"/>
      <c r="E14" s="17"/>
      <c r="F14" s="17"/>
      <c r="G14" s="17"/>
      <c r="H14" s="63">
        <f t="shared" si="1"/>
        <v>43192</v>
      </c>
      <c r="I14" s="13" t="b">
        <v>1</v>
      </c>
      <c r="J14" s="10">
        <f>DATE(G3+1,3,29.56+0.979*MOD(204-11*MOD(G3+1,19),30)-WEEKDAY(DATE(G3+1,3,28.56+0.979*MOD(204-11*MOD(G3+1,19),30))))+1</f>
        <v>43192</v>
      </c>
      <c r="K14" s="21" t="s">
        <v>9</v>
      </c>
      <c r="M14" s="71">
        <f t="shared" si="2"/>
        <v>42626</v>
      </c>
      <c r="N14" s="72">
        <f t="array" ref="N14">IF(OR(TEXT(WEEKDAY(M14,1),"JJJJ")=Jours_chômés),M14,0)</f>
        <v>0</v>
      </c>
      <c r="O14" s="73" t="str">
        <f t="shared" si="3"/>
        <v>mardi</v>
      </c>
    </row>
    <row r="15" spans="1:15">
      <c r="C15" s="17"/>
      <c r="D15" s="17"/>
      <c r="E15" s="17"/>
      <c r="F15" s="17"/>
      <c r="G15" s="17"/>
      <c r="H15" s="63">
        <f t="shared" si="1"/>
        <v>43221</v>
      </c>
      <c r="I15" s="13" t="b">
        <v>1</v>
      </c>
      <c r="J15" s="10">
        <f>DATE(G4+1,5,1)</f>
        <v>43221</v>
      </c>
      <c r="K15" s="21" t="s">
        <v>11</v>
      </c>
      <c r="M15" s="71">
        <f t="shared" si="2"/>
        <v>42627</v>
      </c>
      <c r="N15" s="72">
        <f t="array" ref="N15">IF(OR(TEXT(WEEKDAY(M15,1),"JJJJ")=Jours_chômés),M15,0)</f>
        <v>0</v>
      </c>
      <c r="O15" s="73" t="str">
        <f t="shared" si="3"/>
        <v>mercredi</v>
      </c>
    </row>
    <row r="16" spans="1:15">
      <c r="C16" s="17"/>
      <c r="D16" s="17"/>
      <c r="E16" s="17"/>
      <c r="F16" s="17"/>
      <c r="G16" s="17"/>
      <c r="H16" s="63">
        <f t="shared" si="1"/>
        <v>43230</v>
      </c>
      <c r="I16" s="13" t="b">
        <v>1</v>
      </c>
      <c r="J16" s="10">
        <f>DATE(G5+1,3,29.56+0.979*MOD(204-11*MOD(G5+1,19),30)-WEEKDAY(DATE(G5+1,3,28.56+0.979*MOD(204-11*MOD(G5+1,19),30))))+1+38</f>
        <v>43230</v>
      </c>
      <c r="K16" s="21" t="s">
        <v>13</v>
      </c>
      <c r="M16" s="71">
        <f t="shared" si="2"/>
        <v>42628</v>
      </c>
      <c r="N16" s="72">
        <f t="array" ref="N16">IF(OR(TEXT(WEEKDAY(M16,1),"JJJJ")=Jours_chômés),M16,0)</f>
        <v>0</v>
      </c>
      <c r="O16" s="73" t="str">
        <f t="shared" si="3"/>
        <v>jeudi</v>
      </c>
    </row>
    <row r="17" spans="3:15">
      <c r="C17" s="17"/>
      <c r="D17" s="17"/>
      <c r="E17" s="17"/>
      <c r="F17" s="17"/>
      <c r="G17" s="17"/>
      <c r="H17" s="63">
        <f t="shared" si="1"/>
        <v>43228</v>
      </c>
      <c r="I17" s="13" t="b">
        <v>1</v>
      </c>
      <c r="J17" s="10">
        <f>DATE(G6+1,5,8)</f>
        <v>43228</v>
      </c>
      <c r="K17" s="21" t="s">
        <v>15</v>
      </c>
      <c r="M17" s="71">
        <f t="shared" si="2"/>
        <v>42629</v>
      </c>
      <c r="N17" s="72">
        <f t="array" ref="N17">IF(OR(TEXT(WEEKDAY(M17,1),"JJJJ")=Jours_chômés),M17,0)</f>
        <v>0</v>
      </c>
      <c r="O17" s="73" t="str">
        <f t="shared" si="3"/>
        <v>vendredi</v>
      </c>
    </row>
    <row r="18" spans="3:15">
      <c r="C18" s="17"/>
      <c r="D18" s="17"/>
      <c r="E18" s="17"/>
      <c r="F18" s="17"/>
      <c r="G18" s="17"/>
      <c r="H18" s="63">
        <f t="shared" si="1"/>
        <v>43241</v>
      </c>
      <c r="I18" s="13" t="b">
        <v>1</v>
      </c>
      <c r="J18" s="10">
        <f>DATE(G7+1,3,29.56+0.979*MOD(204-11*MOD(G7+1,19),30)-WEEKDAY(DATE(G7+18,3,28.56+0.979*MOD(204-11*MOD(G7+1,19),30))))+1+49</f>
        <v>43241</v>
      </c>
      <c r="K18" s="21" t="s">
        <v>17</v>
      </c>
      <c r="M18" s="71">
        <f t="shared" si="2"/>
        <v>42630</v>
      </c>
      <c r="N18" s="72">
        <f t="array" ref="N18">IF(OR(TEXT(WEEKDAY(M18,1),"JJJJ")=Jours_chômés),M18,0)</f>
        <v>42630</v>
      </c>
      <c r="O18" s="73" t="str">
        <f t="shared" si="3"/>
        <v>samedi</v>
      </c>
    </row>
    <row r="19" spans="3:15">
      <c r="C19" s="17"/>
      <c r="D19" s="17"/>
      <c r="E19" s="17"/>
      <c r="F19" s="17"/>
      <c r="G19" s="17"/>
      <c r="H19" s="63">
        <f t="shared" si="1"/>
        <v>43295</v>
      </c>
      <c r="I19" s="13" t="b">
        <v>1</v>
      </c>
      <c r="J19" s="10">
        <f>DATE(G8+1,7,14)</f>
        <v>43295</v>
      </c>
      <c r="K19" s="21" t="s">
        <v>19</v>
      </c>
      <c r="M19" s="71">
        <f t="shared" si="2"/>
        <v>42631</v>
      </c>
      <c r="N19" s="72">
        <f t="array" ref="N19">IF(OR(TEXT(WEEKDAY(M19,1),"JJJJ")=Jours_chômés),M19,0)</f>
        <v>42631</v>
      </c>
      <c r="O19" s="73" t="str">
        <f t="shared" si="3"/>
        <v>dimanche</v>
      </c>
    </row>
    <row r="20" spans="3:15">
      <c r="C20" s="17"/>
      <c r="D20" s="17"/>
      <c r="E20" s="17"/>
      <c r="F20" s="17"/>
      <c r="G20" s="17"/>
      <c r="H20" s="63">
        <f t="shared" si="1"/>
        <v>43327</v>
      </c>
      <c r="I20" s="13" t="b">
        <v>1</v>
      </c>
      <c r="J20" s="10">
        <f>DATE(G9+1,8,15)</f>
        <v>43327</v>
      </c>
      <c r="K20" s="21" t="s">
        <v>21</v>
      </c>
      <c r="M20" s="71">
        <f t="shared" si="2"/>
        <v>42632</v>
      </c>
      <c r="N20" s="72">
        <f t="array" ref="N20">IF(OR(TEXT(WEEKDAY(M20,1),"JJJJ")=Jours_chômés),M20,0)</f>
        <v>0</v>
      </c>
      <c r="O20" s="73" t="str">
        <f t="shared" si="3"/>
        <v>lundi</v>
      </c>
    </row>
    <row r="21" spans="3:15">
      <c r="C21" s="17"/>
      <c r="D21" s="17"/>
      <c r="E21" s="17"/>
      <c r="F21" s="17"/>
      <c r="G21" s="17"/>
      <c r="H21" s="63">
        <f t="shared" si="1"/>
        <v>43040</v>
      </c>
      <c r="I21" s="13" t="b">
        <v>1</v>
      </c>
      <c r="J21" s="10">
        <f>DATE(G10+1,11,1)</f>
        <v>43040</v>
      </c>
      <c r="K21" s="21" t="s">
        <v>22</v>
      </c>
      <c r="M21" s="71">
        <f t="shared" si="2"/>
        <v>42633</v>
      </c>
      <c r="N21" s="72">
        <f t="array" ref="N21">IF(OR(TEXT(WEEKDAY(M21,1),"JJJJ")=Jours_chômés),M21,0)</f>
        <v>0</v>
      </c>
      <c r="O21" s="73" t="str">
        <f t="shared" si="3"/>
        <v>mardi</v>
      </c>
    </row>
    <row r="22" spans="3:15">
      <c r="C22" s="17"/>
      <c r="D22" s="17"/>
      <c r="E22" s="17"/>
      <c r="F22" s="17"/>
      <c r="G22" s="17"/>
      <c r="H22" s="63">
        <f t="shared" si="1"/>
        <v>43050</v>
      </c>
      <c r="I22" s="13" t="b">
        <v>1</v>
      </c>
      <c r="J22" s="10">
        <f>DATE(G11+1,11,11)</f>
        <v>43050</v>
      </c>
      <c r="K22" s="21" t="str">
        <f>"Armistice "&amp;G11+1</f>
        <v>Armistice 2017</v>
      </c>
      <c r="M22" s="71">
        <f t="shared" si="2"/>
        <v>42634</v>
      </c>
      <c r="N22" s="72">
        <f t="array" ref="N22">IF(OR(TEXT(WEEKDAY(M22,1),"JJJJ")=Jours_chômés),M22,0)</f>
        <v>0</v>
      </c>
      <c r="O22" s="73" t="str">
        <f t="shared" si="3"/>
        <v>mercredi</v>
      </c>
    </row>
    <row r="23" spans="3:15">
      <c r="C23" s="17"/>
      <c r="D23" s="17"/>
      <c r="E23" s="17"/>
      <c r="F23" s="17"/>
      <c r="G23" s="17"/>
      <c r="H23" s="63">
        <f t="shared" si="1"/>
        <v>43094</v>
      </c>
      <c r="I23" s="13" t="b">
        <v>1</v>
      </c>
      <c r="J23" s="10">
        <f>DATE(An+1,12,25)</f>
        <v>43094</v>
      </c>
      <c r="K23" s="21" t="s">
        <v>23</v>
      </c>
      <c r="M23" s="71">
        <f t="shared" si="2"/>
        <v>42635</v>
      </c>
      <c r="N23" s="72">
        <f t="array" ref="N23">IF(OR(TEXT(WEEKDAY(M23,1),"JJJJ")=Jours_chômés),M23,0)</f>
        <v>0</v>
      </c>
      <c r="O23" s="73" t="str">
        <f t="shared" si="3"/>
        <v>jeudi</v>
      </c>
    </row>
    <row r="24" spans="3:15">
      <c r="C24" s="17"/>
      <c r="D24" s="17"/>
      <c r="E24" s="17"/>
      <c r="F24" s="17"/>
      <c r="G24" s="17"/>
      <c r="H24" s="22"/>
      <c r="I24" s="64"/>
      <c r="J24" s="65"/>
      <c r="K24" s="23"/>
      <c r="M24" s="71">
        <f t="shared" si="2"/>
        <v>42636</v>
      </c>
      <c r="N24" s="72">
        <f t="array" ref="N24">IF(OR(TEXT(WEEKDAY(M24,1),"JJJJ")=Jours_chômés),M24,0)</f>
        <v>0</v>
      </c>
      <c r="O24" s="73" t="str">
        <f t="shared" si="3"/>
        <v>vendredi</v>
      </c>
    </row>
    <row r="25" spans="3:15">
      <c r="C25" s="17"/>
      <c r="D25" s="17"/>
      <c r="E25" s="17"/>
      <c r="F25" s="17"/>
      <c r="G25" s="17"/>
      <c r="H25" s="22"/>
      <c r="I25" s="66"/>
      <c r="J25" s="67"/>
      <c r="K25" s="23"/>
      <c r="M25" s="71">
        <f t="shared" si="2"/>
        <v>42637</v>
      </c>
      <c r="N25" s="72">
        <f t="array" ref="N25">IF(OR(TEXT(WEEKDAY(M25,1),"JJJJ")=Jours_chômés),M25,0)</f>
        <v>42637</v>
      </c>
      <c r="O25" s="73" t="str">
        <f t="shared" si="3"/>
        <v>samedi</v>
      </c>
    </row>
    <row r="26" spans="3:15">
      <c r="C26" s="17"/>
      <c r="D26" s="17"/>
      <c r="E26" s="17"/>
      <c r="F26" s="17"/>
      <c r="G26" s="17"/>
      <c r="H26" s="22"/>
      <c r="I26" s="66"/>
      <c r="J26" s="67"/>
      <c r="K26" s="23"/>
      <c r="M26" s="71">
        <f t="shared" si="2"/>
        <v>42638</v>
      </c>
      <c r="N26" s="72">
        <f t="array" ref="N26">IF(OR(TEXT(WEEKDAY(M26,1),"JJJJ")=Jours_chômés),M26,0)</f>
        <v>42638</v>
      </c>
      <c r="O26" s="73" t="str">
        <f t="shared" si="3"/>
        <v>dimanche</v>
      </c>
    </row>
    <row r="27" spans="3:15">
      <c r="C27" s="17"/>
      <c r="D27" s="17"/>
      <c r="E27" s="17"/>
      <c r="F27" s="17"/>
      <c r="G27" s="17"/>
      <c r="H27" s="22"/>
      <c r="I27" s="66"/>
      <c r="J27" s="67"/>
      <c r="K27" s="23"/>
      <c r="M27" s="71">
        <f t="shared" si="2"/>
        <v>42639</v>
      </c>
      <c r="N27" s="72">
        <f t="array" ref="N27">IF(OR(TEXT(WEEKDAY(M27,1),"JJJJ")=Jours_chômés),M27,0)</f>
        <v>0</v>
      </c>
      <c r="O27" s="73" t="str">
        <f t="shared" si="3"/>
        <v>lundi</v>
      </c>
    </row>
    <row r="28" spans="3:15">
      <c r="C28" s="17"/>
      <c r="D28" s="17"/>
      <c r="E28" s="17"/>
      <c r="F28" s="17"/>
      <c r="G28" s="17"/>
      <c r="H28" s="22"/>
      <c r="I28" s="66"/>
      <c r="J28" s="67"/>
      <c r="K28" s="23"/>
      <c r="M28" s="71">
        <f t="shared" si="2"/>
        <v>42640</v>
      </c>
      <c r="N28" s="72">
        <f t="array" ref="N28">IF(OR(TEXT(WEEKDAY(M28,1),"JJJJ")=Jours_chômés),M28,0)</f>
        <v>0</v>
      </c>
      <c r="O28" s="73" t="str">
        <f t="shared" si="3"/>
        <v>mardi</v>
      </c>
    </row>
    <row r="29" spans="3:15">
      <c r="C29" s="17"/>
      <c r="D29" s="17"/>
      <c r="E29" s="17"/>
      <c r="F29" s="17"/>
      <c r="G29" s="17"/>
      <c r="H29" s="22"/>
      <c r="I29" s="66"/>
      <c r="J29" s="67"/>
      <c r="K29" s="23"/>
      <c r="M29" s="71">
        <f t="shared" si="2"/>
        <v>42641</v>
      </c>
      <c r="N29" s="72">
        <f t="array" ref="N29">IF(OR(TEXT(WEEKDAY(M29,1),"JJJJ")=Jours_chômés),M29,0)</f>
        <v>0</v>
      </c>
      <c r="O29" s="73" t="str">
        <f t="shared" si="3"/>
        <v>mercredi</v>
      </c>
    </row>
    <row r="30" spans="3:15">
      <c r="D30" s="17"/>
      <c r="E30" s="17"/>
      <c r="F30" s="17"/>
      <c r="G30" s="17"/>
      <c r="H30" s="22"/>
      <c r="I30" s="66"/>
      <c r="J30" s="67"/>
      <c r="K30" s="23"/>
      <c r="M30" s="71">
        <f t="shared" si="2"/>
        <v>42642</v>
      </c>
      <c r="N30" s="72">
        <f t="array" ref="N30">IF(OR(TEXT(WEEKDAY(M30,1),"JJJJ")=Jours_chômés),M30,0)</f>
        <v>0</v>
      </c>
      <c r="O30" s="73" t="str">
        <f t="shared" si="3"/>
        <v>jeudi</v>
      </c>
    </row>
    <row r="31" spans="3:15">
      <c r="D31" s="17"/>
      <c r="E31" s="17"/>
      <c r="F31" s="17"/>
      <c r="H31" s="22"/>
      <c r="I31" s="66"/>
      <c r="J31" s="67"/>
      <c r="K31" s="23"/>
      <c r="M31" s="71">
        <f t="shared" si="2"/>
        <v>42643</v>
      </c>
      <c r="N31" s="72">
        <f t="array" ref="N31">IF(OR(TEXT(WEEKDAY(M31,1),"JJJJ")=Jours_chômés),M31,0)</f>
        <v>0</v>
      </c>
      <c r="O31" s="73" t="str">
        <f t="shared" si="3"/>
        <v>vendredi</v>
      </c>
    </row>
    <row r="32" spans="3:15">
      <c r="H32" s="22"/>
      <c r="I32" s="66"/>
      <c r="J32" s="67"/>
      <c r="K32" s="23"/>
      <c r="M32" s="71">
        <f t="shared" si="2"/>
        <v>42644</v>
      </c>
      <c r="N32" s="72">
        <f t="array" ref="N32">IF(OR(TEXT(WEEKDAY(M32,1),"JJJJ")=Jours_chômés),M32,0)</f>
        <v>42644</v>
      </c>
      <c r="O32" s="73" t="str">
        <f t="shared" si="3"/>
        <v>samedi</v>
      </c>
    </row>
    <row r="33" spans="8:15">
      <c r="H33" s="22"/>
      <c r="I33" s="66"/>
      <c r="J33" s="67"/>
      <c r="K33" s="23"/>
      <c r="M33" s="71">
        <f t="shared" si="2"/>
        <v>42645</v>
      </c>
      <c r="N33" s="72">
        <f t="array" ref="N33">IF(OR(TEXT(WEEKDAY(M33,1),"JJJJ")=Jours_chômés),M33,0)</f>
        <v>42645</v>
      </c>
      <c r="O33" s="73" t="str">
        <f t="shared" si="3"/>
        <v>dimanche</v>
      </c>
    </row>
    <row r="34" spans="8:15">
      <c r="H34" s="22"/>
      <c r="I34" s="66"/>
      <c r="J34" s="67"/>
      <c r="K34" s="23"/>
      <c r="M34" s="71">
        <f t="shared" si="2"/>
        <v>42646</v>
      </c>
      <c r="N34" s="72">
        <f t="array" ref="N34">IF(OR(TEXT(WEEKDAY(M34,1),"JJJJ")=Jours_chômés),M34,0)</f>
        <v>0</v>
      </c>
      <c r="O34" s="73" t="str">
        <f t="shared" si="3"/>
        <v>lundi</v>
      </c>
    </row>
    <row r="35" spans="8:15">
      <c r="H35" s="22"/>
      <c r="I35" s="66"/>
      <c r="J35" s="67"/>
      <c r="K35" s="23"/>
      <c r="M35" s="71">
        <f t="shared" ref="M35:M98" si="4">M34+1</f>
        <v>42647</v>
      </c>
      <c r="N35" s="72">
        <f t="array" ref="N35">IF(OR(TEXT(WEEKDAY(M35,1),"JJJJ")=Jours_chômés),M35,0)</f>
        <v>0</v>
      </c>
      <c r="O35" s="73" t="str">
        <f t="shared" si="3"/>
        <v>mardi</v>
      </c>
    </row>
    <row r="36" spans="8:15">
      <c r="H36" s="22"/>
      <c r="I36" s="66"/>
      <c r="J36" s="67"/>
      <c r="K36" s="23"/>
      <c r="M36" s="71">
        <f t="shared" si="4"/>
        <v>42648</v>
      </c>
      <c r="N36" s="72">
        <f t="array" ref="N36">IF(OR(TEXT(WEEKDAY(M36,1),"JJJJ")=Jours_chômés),M36,0)</f>
        <v>0</v>
      </c>
      <c r="O36" s="73" t="str">
        <f t="shared" si="3"/>
        <v>mercredi</v>
      </c>
    </row>
    <row r="37" spans="8:15">
      <c r="H37" s="22"/>
      <c r="I37" s="66"/>
      <c r="J37" s="67"/>
      <c r="K37" s="23"/>
      <c r="M37" s="71">
        <f t="shared" si="4"/>
        <v>42649</v>
      </c>
      <c r="N37" s="72">
        <f t="array" ref="N37">IF(OR(TEXT(WEEKDAY(M37,1),"JJJJ")=Jours_chômés),M37,0)</f>
        <v>0</v>
      </c>
      <c r="O37" s="73" t="str">
        <f t="shared" si="3"/>
        <v>jeudi</v>
      </c>
    </row>
    <row r="38" spans="8:15">
      <c r="H38" s="22"/>
      <c r="I38" s="66"/>
      <c r="J38" s="67"/>
      <c r="K38" s="23"/>
      <c r="M38" s="71">
        <f t="shared" si="4"/>
        <v>42650</v>
      </c>
      <c r="N38" s="72">
        <f t="array" ref="N38">IF(OR(TEXT(WEEKDAY(M38,1),"JJJJ")=Jours_chômés),M38,0)</f>
        <v>0</v>
      </c>
      <c r="O38" s="73" t="str">
        <f t="shared" si="3"/>
        <v>vendredi</v>
      </c>
    </row>
    <row r="39" spans="8:15">
      <c r="H39" s="22"/>
      <c r="I39" s="66"/>
      <c r="J39" s="67"/>
      <c r="K39" s="23"/>
      <c r="M39" s="71">
        <f t="shared" si="4"/>
        <v>42651</v>
      </c>
      <c r="N39" s="72">
        <f t="array" ref="N39">IF(OR(TEXT(WEEKDAY(M39,1),"JJJJ")=Jours_chômés),M39,0)</f>
        <v>42651</v>
      </c>
      <c r="O39" s="73" t="str">
        <f t="shared" si="3"/>
        <v>samedi</v>
      </c>
    </row>
    <row r="40" spans="8:15">
      <c r="H40" s="22"/>
      <c r="I40" s="66"/>
      <c r="J40" s="67"/>
      <c r="K40" s="23"/>
      <c r="M40" s="71">
        <f t="shared" si="4"/>
        <v>42652</v>
      </c>
      <c r="N40" s="72">
        <f t="array" ref="N40">IF(OR(TEXT(WEEKDAY(M40,1),"JJJJ")=Jours_chômés),M40,0)</f>
        <v>42652</v>
      </c>
      <c r="O40" s="73" t="str">
        <f t="shared" si="3"/>
        <v>dimanche</v>
      </c>
    </row>
    <row r="41" spans="8:15">
      <c r="H41" s="22"/>
      <c r="I41" s="66"/>
      <c r="J41" s="67"/>
      <c r="K41" s="23"/>
      <c r="M41" s="71">
        <f t="shared" si="4"/>
        <v>42653</v>
      </c>
      <c r="N41" s="72">
        <f t="array" ref="N41">IF(OR(TEXT(WEEKDAY(M41,1),"JJJJ")=Jours_chômés),M41,0)</f>
        <v>0</v>
      </c>
      <c r="O41" s="73" t="str">
        <f t="shared" si="3"/>
        <v>lundi</v>
      </c>
    </row>
    <row r="42" spans="8:15">
      <c r="H42" s="22"/>
      <c r="I42" s="66"/>
      <c r="J42" s="67"/>
      <c r="K42" s="23"/>
      <c r="M42" s="71">
        <f t="shared" si="4"/>
        <v>42654</v>
      </c>
      <c r="N42" s="72">
        <f t="array" ref="N42">IF(OR(TEXT(WEEKDAY(M42,1),"JJJJ")=Jours_chômés),M42,0)</f>
        <v>0</v>
      </c>
      <c r="O42" s="73" t="str">
        <f t="shared" si="3"/>
        <v>mardi</v>
      </c>
    </row>
    <row r="43" spans="8:15">
      <c r="H43" s="22"/>
      <c r="I43" s="66"/>
      <c r="J43" s="67"/>
      <c r="K43" s="23"/>
      <c r="M43" s="71">
        <f t="shared" si="4"/>
        <v>42655</v>
      </c>
      <c r="N43" s="72">
        <f t="array" ref="N43">IF(OR(TEXT(WEEKDAY(M43,1),"JJJJ")=Jours_chômés),M43,0)</f>
        <v>0</v>
      </c>
      <c r="O43" s="73" t="str">
        <f t="shared" si="3"/>
        <v>mercredi</v>
      </c>
    </row>
    <row r="44" spans="8:15">
      <c r="H44" s="22"/>
      <c r="I44" s="66"/>
      <c r="J44" s="67"/>
      <c r="K44" s="23"/>
      <c r="M44" s="71">
        <f t="shared" si="4"/>
        <v>42656</v>
      </c>
      <c r="N44" s="72">
        <f t="array" ref="N44">IF(OR(TEXT(WEEKDAY(M44,1),"JJJJ")=Jours_chômés),M44,0)</f>
        <v>0</v>
      </c>
      <c r="O44" s="73" t="str">
        <f t="shared" si="3"/>
        <v>jeudi</v>
      </c>
    </row>
    <row r="45" spans="8:15">
      <c r="H45" s="22"/>
      <c r="I45" s="66"/>
      <c r="J45" s="67"/>
      <c r="K45" s="23"/>
      <c r="M45" s="71">
        <f t="shared" si="4"/>
        <v>42657</v>
      </c>
      <c r="N45" s="72">
        <f t="array" ref="N45">IF(OR(TEXT(WEEKDAY(M45,1),"JJJJ")=Jours_chômés),M45,0)</f>
        <v>0</v>
      </c>
      <c r="O45" s="73" t="str">
        <f t="shared" si="3"/>
        <v>vendredi</v>
      </c>
    </row>
    <row r="46" spans="8:15">
      <c r="H46" s="22"/>
      <c r="I46" s="66"/>
      <c r="J46" s="67"/>
      <c r="K46" s="23"/>
      <c r="M46" s="71">
        <f t="shared" si="4"/>
        <v>42658</v>
      </c>
      <c r="N46" s="72">
        <f t="array" ref="N46">IF(OR(TEXT(WEEKDAY(M46,1),"JJJJ")=Jours_chômés),M46,0)</f>
        <v>42658</v>
      </c>
      <c r="O46" s="73" t="str">
        <f t="shared" si="3"/>
        <v>samedi</v>
      </c>
    </row>
    <row r="47" spans="8:15">
      <c r="H47" s="22"/>
      <c r="I47" s="66"/>
      <c r="J47" s="67"/>
      <c r="K47" s="23"/>
      <c r="M47" s="71">
        <f t="shared" si="4"/>
        <v>42659</v>
      </c>
      <c r="N47" s="72">
        <f t="array" ref="N47">IF(OR(TEXT(WEEKDAY(M47,1),"JJJJ")=Jours_chômés),M47,0)</f>
        <v>42659</v>
      </c>
      <c r="O47" s="73" t="str">
        <f t="shared" si="3"/>
        <v>dimanche</v>
      </c>
    </row>
    <row r="48" spans="8:15">
      <c r="H48" s="22"/>
      <c r="I48" s="66"/>
      <c r="J48" s="67"/>
      <c r="K48" s="23"/>
      <c r="M48" s="71">
        <f t="shared" si="4"/>
        <v>42660</v>
      </c>
      <c r="N48" s="72">
        <f t="array" ref="N48">IF(OR(TEXT(WEEKDAY(M48,1),"JJJJ")=Jours_chômés),M48,0)</f>
        <v>0</v>
      </c>
      <c r="O48" s="73" t="str">
        <f t="shared" si="3"/>
        <v>lundi</v>
      </c>
    </row>
    <row r="49" spans="8:15">
      <c r="H49" s="22"/>
      <c r="I49" s="66"/>
      <c r="J49" s="67"/>
      <c r="K49" s="23"/>
      <c r="M49" s="71">
        <f t="shared" si="4"/>
        <v>42661</v>
      </c>
      <c r="N49" s="72">
        <f t="array" ref="N49">IF(OR(TEXT(WEEKDAY(M49,1),"JJJJ")=Jours_chômés),M49,0)</f>
        <v>0</v>
      </c>
      <c r="O49" s="73" t="str">
        <f t="shared" si="3"/>
        <v>mardi</v>
      </c>
    </row>
    <row r="50" spans="8:15">
      <c r="H50" s="22"/>
      <c r="I50" s="66"/>
      <c r="J50" s="67"/>
      <c r="K50" s="23"/>
      <c r="M50" s="71">
        <f t="shared" si="4"/>
        <v>42662</v>
      </c>
      <c r="N50" s="72">
        <f t="array" ref="N50">IF(OR(TEXT(WEEKDAY(M50,1),"JJJJ")=Jours_chômés),M50,0)</f>
        <v>0</v>
      </c>
      <c r="O50" s="73" t="str">
        <f t="shared" si="3"/>
        <v>mercredi</v>
      </c>
    </row>
    <row r="51" spans="8:15">
      <c r="H51" s="22"/>
      <c r="I51" s="66"/>
      <c r="J51" s="67"/>
      <c r="K51" s="23"/>
      <c r="M51" s="71">
        <f t="shared" si="4"/>
        <v>42663</v>
      </c>
      <c r="N51" s="72">
        <f t="array" ref="N51">IF(OR(TEXT(WEEKDAY(M51,1),"JJJJ")=Jours_chômés),M51,0)</f>
        <v>0</v>
      </c>
      <c r="O51" s="73" t="str">
        <f t="shared" si="3"/>
        <v>jeudi</v>
      </c>
    </row>
    <row r="52" spans="8:15">
      <c r="H52" s="22"/>
      <c r="I52" s="66"/>
      <c r="J52" s="67"/>
      <c r="K52" s="23"/>
      <c r="M52" s="71">
        <f t="shared" si="4"/>
        <v>42664</v>
      </c>
      <c r="N52" s="72">
        <f t="array" ref="N52">IF(OR(TEXT(WEEKDAY(M52,1),"JJJJ")=Jours_chômés),M52,0)</f>
        <v>0</v>
      </c>
      <c r="O52" s="73" t="str">
        <f t="shared" si="3"/>
        <v>vendredi</v>
      </c>
    </row>
    <row r="53" spans="8:15">
      <c r="H53" s="22"/>
      <c r="I53" s="66"/>
      <c r="J53" s="67"/>
      <c r="K53" s="23"/>
      <c r="M53" s="71">
        <f t="shared" si="4"/>
        <v>42665</v>
      </c>
      <c r="N53" s="72">
        <f t="array" ref="N53">IF(OR(TEXT(WEEKDAY(M53,1),"JJJJ")=Jours_chômés),M53,0)</f>
        <v>42665</v>
      </c>
      <c r="O53" s="73" t="str">
        <f t="shared" si="3"/>
        <v>samedi</v>
      </c>
    </row>
    <row r="54" spans="8:15">
      <c r="H54" s="22"/>
      <c r="I54" s="66"/>
      <c r="J54" s="67"/>
      <c r="K54" s="23"/>
      <c r="M54" s="71">
        <f t="shared" si="4"/>
        <v>42666</v>
      </c>
      <c r="N54" s="72">
        <f t="array" ref="N54">IF(OR(TEXT(WEEKDAY(M54,1),"JJJJ")=Jours_chômés),M54,0)</f>
        <v>42666</v>
      </c>
      <c r="O54" s="73" t="str">
        <f t="shared" si="3"/>
        <v>dimanche</v>
      </c>
    </row>
    <row r="55" spans="8:15">
      <c r="H55" s="22"/>
      <c r="I55" s="66"/>
      <c r="J55" s="67"/>
      <c r="K55" s="23"/>
      <c r="M55" s="71">
        <f t="shared" si="4"/>
        <v>42667</v>
      </c>
      <c r="N55" s="72">
        <f t="array" ref="N55">IF(OR(TEXT(WEEKDAY(M55,1),"JJJJ")=Jours_chômés),M55,0)</f>
        <v>0</v>
      </c>
      <c r="O55" s="73" t="str">
        <f t="shared" si="3"/>
        <v>lundi</v>
      </c>
    </row>
    <row r="56" spans="8:15">
      <c r="H56" s="22"/>
      <c r="I56" s="66"/>
      <c r="J56" s="67"/>
      <c r="K56" s="23"/>
      <c r="M56" s="71">
        <f t="shared" si="4"/>
        <v>42668</v>
      </c>
      <c r="N56" s="72">
        <f t="array" ref="N56">IF(OR(TEXT(WEEKDAY(M56,1),"JJJJ")=Jours_chômés),M56,0)</f>
        <v>0</v>
      </c>
      <c r="O56" s="73" t="str">
        <f t="shared" ref="O56:O119" si="5">TEXT(WEEKDAY(M56,1),"JJJJ")</f>
        <v>mardi</v>
      </c>
    </row>
    <row r="57" spans="8:15">
      <c r="H57" s="22"/>
      <c r="I57" s="66"/>
      <c r="J57" s="67"/>
      <c r="K57" s="23"/>
      <c r="M57" s="71">
        <f t="shared" si="4"/>
        <v>42669</v>
      </c>
      <c r="N57" s="72">
        <f t="array" ref="N57">IF(OR(TEXT(WEEKDAY(M57,1),"JJJJ")=Jours_chômés),M57,0)</f>
        <v>0</v>
      </c>
      <c r="O57" s="73" t="str">
        <f t="shared" si="5"/>
        <v>mercredi</v>
      </c>
    </row>
    <row r="58" spans="8:15">
      <c r="H58" s="22"/>
      <c r="I58" s="66"/>
      <c r="J58" s="67"/>
      <c r="K58" s="23"/>
      <c r="M58" s="71">
        <f t="shared" si="4"/>
        <v>42670</v>
      </c>
      <c r="N58" s="72">
        <f t="array" ref="N58">IF(OR(TEXT(WEEKDAY(M58,1),"JJJJ")=Jours_chômés),M58,0)</f>
        <v>0</v>
      </c>
      <c r="O58" s="73" t="str">
        <f t="shared" si="5"/>
        <v>jeudi</v>
      </c>
    </row>
    <row r="59" spans="8:15">
      <c r="H59" s="22"/>
      <c r="I59" s="66"/>
      <c r="J59" s="67"/>
      <c r="K59" s="23"/>
      <c r="M59" s="71">
        <f t="shared" si="4"/>
        <v>42671</v>
      </c>
      <c r="N59" s="72">
        <f t="array" ref="N59">IF(OR(TEXT(WEEKDAY(M59,1),"JJJJ")=Jours_chômés),M59,0)</f>
        <v>0</v>
      </c>
      <c r="O59" s="73" t="str">
        <f t="shared" si="5"/>
        <v>vendredi</v>
      </c>
    </row>
    <row r="60" spans="8:15">
      <c r="H60" s="22"/>
      <c r="I60" s="66"/>
      <c r="J60" s="67"/>
      <c r="K60" s="23"/>
      <c r="M60" s="71">
        <f t="shared" si="4"/>
        <v>42672</v>
      </c>
      <c r="N60" s="72">
        <f t="array" ref="N60">IF(OR(TEXT(WEEKDAY(M60,1),"JJJJ")=Jours_chômés),M60,0)</f>
        <v>42672</v>
      </c>
      <c r="O60" s="73" t="str">
        <f t="shared" si="5"/>
        <v>samedi</v>
      </c>
    </row>
    <row r="61" spans="8:15">
      <c r="H61" s="22"/>
      <c r="I61" s="66"/>
      <c r="J61" s="67"/>
      <c r="K61" s="23"/>
      <c r="M61" s="71">
        <f t="shared" si="4"/>
        <v>42673</v>
      </c>
      <c r="N61" s="72">
        <f t="array" ref="N61">IF(OR(TEXT(WEEKDAY(M61,1),"JJJJ")=Jours_chômés),M61,0)</f>
        <v>42673</v>
      </c>
      <c r="O61" s="73" t="str">
        <f t="shared" si="5"/>
        <v>dimanche</v>
      </c>
    </row>
    <row r="62" spans="8:15">
      <c r="H62" s="22"/>
      <c r="I62" s="66"/>
      <c r="J62" s="67"/>
      <c r="K62" s="23"/>
      <c r="M62" s="71">
        <f t="shared" si="4"/>
        <v>42674</v>
      </c>
      <c r="N62" s="72">
        <f t="array" ref="N62">IF(OR(TEXT(WEEKDAY(M62,1),"JJJJ")=Jours_chômés),M62,0)</f>
        <v>0</v>
      </c>
      <c r="O62" s="73" t="str">
        <f t="shared" si="5"/>
        <v>lundi</v>
      </c>
    </row>
    <row r="63" spans="8:15">
      <c r="H63" s="22"/>
      <c r="I63" s="66"/>
      <c r="J63" s="67"/>
      <c r="K63" s="23"/>
      <c r="M63" s="71">
        <f t="shared" si="4"/>
        <v>42675</v>
      </c>
      <c r="N63" s="72">
        <f t="array" ref="N63">IF(OR(TEXT(WEEKDAY(M63,1),"JJJJ")=Jours_chômés),M63,0)</f>
        <v>0</v>
      </c>
      <c r="O63" s="73" t="str">
        <f t="shared" si="5"/>
        <v>mardi</v>
      </c>
    </row>
    <row r="64" spans="8:15">
      <c r="H64" s="22"/>
      <c r="I64" s="66"/>
      <c r="J64" s="67"/>
      <c r="K64" s="23"/>
      <c r="M64" s="71">
        <f t="shared" si="4"/>
        <v>42676</v>
      </c>
      <c r="N64" s="72">
        <f t="array" ref="N64">IF(OR(TEXT(WEEKDAY(M64,1),"JJJJ")=Jours_chômés),M64,0)</f>
        <v>0</v>
      </c>
      <c r="O64" s="73" t="str">
        <f t="shared" si="5"/>
        <v>mercredi</v>
      </c>
    </row>
    <row r="65" spans="8:15">
      <c r="H65" s="22"/>
      <c r="I65" s="66"/>
      <c r="J65" s="67"/>
      <c r="K65" s="23"/>
      <c r="M65" s="71">
        <f t="shared" si="4"/>
        <v>42677</v>
      </c>
      <c r="N65" s="72">
        <f t="array" ref="N65">IF(OR(TEXT(WEEKDAY(M65,1),"JJJJ")=Jours_chômés),M65,0)</f>
        <v>0</v>
      </c>
      <c r="O65" s="73" t="str">
        <f t="shared" si="5"/>
        <v>jeudi</v>
      </c>
    </row>
    <row r="66" spans="8:15">
      <c r="H66" s="22"/>
      <c r="I66" s="66"/>
      <c r="J66" s="67"/>
      <c r="K66" s="23"/>
      <c r="M66" s="71">
        <f t="shared" si="4"/>
        <v>42678</v>
      </c>
      <c r="N66" s="72">
        <f t="array" ref="N66">IF(OR(TEXT(WEEKDAY(M66,1),"JJJJ")=Jours_chômés),M66,0)</f>
        <v>0</v>
      </c>
      <c r="O66" s="73" t="str">
        <f t="shared" si="5"/>
        <v>vendredi</v>
      </c>
    </row>
    <row r="67" spans="8:15">
      <c r="H67" s="22"/>
      <c r="I67" s="66"/>
      <c r="J67" s="67"/>
      <c r="K67" s="23"/>
      <c r="M67" s="71">
        <f t="shared" si="4"/>
        <v>42679</v>
      </c>
      <c r="N67" s="72">
        <f t="array" ref="N67">IF(OR(TEXT(WEEKDAY(M67,1),"JJJJ")=Jours_chômés),M67,0)</f>
        <v>42679</v>
      </c>
      <c r="O67" s="73" t="str">
        <f t="shared" si="5"/>
        <v>samedi</v>
      </c>
    </row>
    <row r="68" spans="8:15">
      <c r="H68" s="22"/>
      <c r="I68" s="66"/>
      <c r="J68" s="67"/>
      <c r="K68" s="23"/>
      <c r="M68" s="71">
        <f t="shared" si="4"/>
        <v>42680</v>
      </c>
      <c r="N68" s="72">
        <f t="array" ref="N68">IF(OR(TEXT(WEEKDAY(M68,1),"JJJJ")=Jours_chômés),M68,0)</f>
        <v>42680</v>
      </c>
      <c r="O68" s="73" t="str">
        <f t="shared" si="5"/>
        <v>dimanche</v>
      </c>
    </row>
    <row r="69" spans="8:15">
      <c r="H69" s="22"/>
      <c r="I69" s="66"/>
      <c r="J69" s="67"/>
      <c r="K69" s="23"/>
      <c r="M69" s="71">
        <f t="shared" si="4"/>
        <v>42681</v>
      </c>
      <c r="N69" s="72">
        <f t="array" ref="N69">IF(OR(TEXT(WEEKDAY(M69,1),"JJJJ")=Jours_chômés),M69,0)</f>
        <v>0</v>
      </c>
      <c r="O69" s="73" t="str">
        <f t="shared" si="5"/>
        <v>lundi</v>
      </c>
    </row>
    <row r="70" spans="8:15">
      <c r="H70" s="22"/>
      <c r="I70" s="66"/>
      <c r="J70" s="67"/>
      <c r="K70" s="23"/>
      <c r="M70" s="71">
        <f t="shared" si="4"/>
        <v>42682</v>
      </c>
      <c r="N70" s="72">
        <f t="array" ref="N70">IF(OR(TEXT(WEEKDAY(M70,1),"JJJJ")=Jours_chômés),M70,0)</f>
        <v>0</v>
      </c>
      <c r="O70" s="73" t="str">
        <f t="shared" si="5"/>
        <v>mardi</v>
      </c>
    </row>
    <row r="71" spans="8:15">
      <c r="H71" s="22"/>
      <c r="I71" s="66"/>
      <c r="J71" s="67"/>
      <c r="K71" s="23"/>
      <c r="M71" s="71">
        <f t="shared" si="4"/>
        <v>42683</v>
      </c>
      <c r="N71" s="72">
        <f t="array" ref="N71">IF(OR(TEXT(WEEKDAY(M71,1),"JJJJ")=Jours_chômés),M71,0)</f>
        <v>0</v>
      </c>
      <c r="O71" s="73" t="str">
        <f t="shared" si="5"/>
        <v>mercredi</v>
      </c>
    </row>
    <row r="72" spans="8:15">
      <c r="H72" s="22"/>
      <c r="I72" s="66"/>
      <c r="J72" s="67"/>
      <c r="K72" s="23"/>
      <c r="M72" s="71">
        <f t="shared" si="4"/>
        <v>42684</v>
      </c>
      <c r="N72" s="72">
        <f t="array" ref="N72">IF(OR(TEXT(WEEKDAY(M72,1),"JJJJ")=Jours_chômés),M72,0)</f>
        <v>0</v>
      </c>
      <c r="O72" s="73" t="str">
        <f t="shared" si="5"/>
        <v>jeudi</v>
      </c>
    </row>
    <row r="73" spans="8:15">
      <c r="H73" s="22"/>
      <c r="I73" s="66"/>
      <c r="J73" s="67"/>
      <c r="K73" s="23"/>
      <c r="M73" s="71">
        <f t="shared" si="4"/>
        <v>42685</v>
      </c>
      <c r="N73" s="72">
        <f t="array" ref="N73">IF(OR(TEXT(WEEKDAY(M73,1),"JJJJ")=Jours_chômés),M73,0)</f>
        <v>0</v>
      </c>
      <c r="O73" s="73" t="str">
        <f t="shared" si="5"/>
        <v>vendredi</v>
      </c>
    </row>
    <row r="74" spans="8:15">
      <c r="H74" s="22"/>
      <c r="I74" s="66"/>
      <c r="J74" s="67"/>
      <c r="K74" s="23"/>
      <c r="M74" s="71">
        <f t="shared" si="4"/>
        <v>42686</v>
      </c>
      <c r="N74" s="72">
        <f t="array" ref="N74">IF(OR(TEXT(WEEKDAY(M74,1),"JJJJ")=Jours_chômés),M74,0)</f>
        <v>42686</v>
      </c>
      <c r="O74" s="73" t="str">
        <f t="shared" si="5"/>
        <v>samedi</v>
      </c>
    </row>
    <row r="75" spans="8:15">
      <c r="H75" s="22"/>
      <c r="I75" s="66"/>
      <c r="J75" s="67"/>
      <c r="K75" s="23"/>
      <c r="M75" s="71">
        <f t="shared" si="4"/>
        <v>42687</v>
      </c>
      <c r="N75" s="72">
        <f t="array" ref="N75">IF(OR(TEXT(WEEKDAY(M75,1),"JJJJ")=Jours_chômés),M75,0)</f>
        <v>42687</v>
      </c>
      <c r="O75" s="73" t="str">
        <f t="shared" si="5"/>
        <v>dimanche</v>
      </c>
    </row>
    <row r="76" spans="8:15">
      <c r="H76" s="22"/>
      <c r="I76" s="66"/>
      <c r="J76" s="67"/>
      <c r="K76" s="23"/>
      <c r="M76" s="71">
        <f t="shared" si="4"/>
        <v>42688</v>
      </c>
      <c r="N76" s="72">
        <f t="array" ref="N76">IF(OR(TEXT(WEEKDAY(M76,1),"JJJJ")=Jours_chômés),M76,0)</f>
        <v>0</v>
      </c>
      <c r="O76" s="73" t="str">
        <f t="shared" si="5"/>
        <v>lundi</v>
      </c>
    </row>
    <row r="77" spans="8:15">
      <c r="H77" s="22"/>
      <c r="I77" s="66"/>
      <c r="J77" s="67"/>
      <c r="K77" s="23"/>
      <c r="M77" s="71">
        <f t="shared" si="4"/>
        <v>42689</v>
      </c>
      <c r="N77" s="72">
        <f t="array" ref="N77">IF(OR(TEXT(WEEKDAY(M77,1),"JJJJ")=Jours_chômés),M77,0)</f>
        <v>0</v>
      </c>
      <c r="O77" s="73" t="str">
        <f t="shared" si="5"/>
        <v>mardi</v>
      </c>
    </row>
    <row r="78" spans="8:15">
      <c r="H78" s="22"/>
      <c r="I78" s="66"/>
      <c r="J78" s="67"/>
      <c r="K78" s="23"/>
      <c r="M78" s="71">
        <f t="shared" si="4"/>
        <v>42690</v>
      </c>
      <c r="N78" s="72">
        <f t="array" ref="N78">IF(OR(TEXT(WEEKDAY(M78,1),"JJJJ")=Jours_chômés),M78,0)</f>
        <v>0</v>
      </c>
      <c r="O78" s="73" t="str">
        <f t="shared" si="5"/>
        <v>mercredi</v>
      </c>
    </row>
    <row r="79" spans="8:15">
      <c r="H79" s="22"/>
      <c r="I79" s="66"/>
      <c r="J79" s="67"/>
      <c r="K79" s="23"/>
      <c r="M79" s="71">
        <f t="shared" si="4"/>
        <v>42691</v>
      </c>
      <c r="N79" s="72">
        <f t="array" ref="N79">IF(OR(TEXT(WEEKDAY(M79,1),"JJJJ")=Jours_chômés),M79,0)</f>
        <v>0</v>
      </c>
      <c r="O79" s="73" t="str">
        <f t="shared" si="5"/>
        <v>jeudi</v>
      </c>
    </row>
    <row r="80" spans="8:15">
      <c r="H80" s="22"/>
      <c r="I80" s="66"/>
      <c r="J80" s="67"/>
      <c r="K80" s="23"/>
      <c r="M80" s="71">
        <f t="shared" si="4"/>
        <v>42692</v>
      </c>
      <c r="N80" s="72">
        <f t="array" ref="N80">IF(OR(TEXT(WEEKDAY(M80,1),"JJJJ")=Jours_chômés),M80,0)</f>
        <v>0</v>
      </c>
      <c r="O80" s="73" t="str">
        <f t="shared" si="5"/>
        <v>vendredi</v>
      </c>
    </row>
    <row r="81" spans="8:15">
      <c r="H81" s="22"/>
      <c r="I81" s="66"/>
      <c r="J81" s="67"/>
      <c r="K81" s="23"/>
      <c r="M81" s="71">
        <f t="shared" si="4"/>
        <v>42693</v>
      </c>
      <c r="N81" s="72">
        <f t="array" ref="N81">IF(OR(TEXT(WEEKDAY(M81,1),"JJJJ")=Jours_chômés),M81,0)</f>
        <v>42693</v>
      </c>
      <c r="O81" s="73" t="str">
        <f t="shared" si="5"/>
        <v>samedi</v>
      </c>
    </row>
    <row r="82" spans="8:15">
      <c r="H82" s="24"/>
      <c r="I82" s="24"/>
      <c r="J82" s="24"/>
      <c r="K82" s="24"/>
      <c r="M82" s="71">
        <f t="shared" si="4"/>
        <v>42694</v>
      </c>
      <c r="N82" s="72">
        <f t="array" ref="N82">IF(OR(TEXT(WEEKDAY(M82,1),"JJJJ")=Jours_chômés),M82,0)</f>
        <v>42694</v>
      </c>
      <c r="O82" s="73" t="str">
        <f t="shared" si="5"/>
        <v>dimanche</v>
      </c>
    </row>
    <row r="83" spans="8:15">
      <c r="H83" s="24"/>
      <c r="I83" s="24"/>
      <c r="J83" s="24"/>
      <c r="K83" s="24"/>
      <c r="M83" s="71">
        <f t="shared" si="4"/>
        <v>42695</v>
      </c>
      <c r="N83" s="72">
        <f t="array" ref="N83">IF(OR(TEXT(WEEKDAY(M83,1),"JJJJ")=Jours_chômés),M83,0)</f>
        <v>0</v>
      </c>
      <c r="O83" s="73" t="str">
        <f t="shared" si="5"/>
        <v>lundi</v>
      </c>
    </row>
    <row r="84" spans="8:15">
      <c r="H84" s="24"/>
      <c r="I84" s="24"/>
      <c r="J84" s="24"/>
      <c r="K84" s="24"/>
      <c r="M84" s="71">
        <f t="shared" si="4"/>
        <v>42696</v>
      </c>
      <c r="N84" s="72">
        <f t="array" ref="N84">IF(OR(TEXT(WEEKDAY(M84,1),"JJJJ")=Jours_chômés),M84,0)</f>
        <v>0</v>
      </c>
      <c r="O84" s="73" t="str">
        <f t="shared" si="5"/>
        <v>mardi</v>
      </c>
    </row>
    <row r="85" spans="8:15">
      <c r="H85" s="24"/>
      <c r="I85" s="24"/>
      <c r="J85" s="24"/>
      <c r="K85" s="24"/>
      <c r="M85" s="71">
        <f t="shared" si="4"/>
        <v>42697</v>
      </c>
      <c r="N85" s="72">
        <f t="array" ref="N85">IF(OR(TEXT(WEEKDAY(M85,1),"JJJJ")=Jours_chômés),M85,0)</f>
        <v>0</v>
      </c>
      <c r="O85" s="73" t="str">
        <f t="shared" si="5"/>
        <v>mercredi</v>
      </c>
    </row>
    <row r="86" spans="8:15">
      <c r="H86" s="24"/>
      <c r="I86" s="24"/>
      <c r="J86" s="24"/>
      <c r="K86" s="24"/>
      <c r="M86" s="71">
        <f t="shared" si="4"/>
        <v>42698</v>
      </c>
      <c r="N86" s="72">
        <f t="array" ref="N86">IF(OR(TEXT(WEEKDAY(M86,1),"JJJJ")=Jours_chômés),M86,0)</f>
        <v>0</v>
      </c>
      <c r="O86" s="73" t="str">
        <f t="shared" si="5"/>
        <v>jeudi</v>
      </c>
    </row>
    <row r="87" spans="8:15">
      <c r="H87" s="24"/>
      <c r="I87" s="24"/>
      <c r="J87" s="24"/>
      <c r="K87" s="24"/>
      <c r="M87" s="71">
        <f t="shared" si="4"/>
        <v>42699</v>
      </c>
      <c r="N87" s="72">
        <f t="array" ref="N87">IF(OR(TEXT(WEEKDAY(M87,1),"JJJJ")=Jours_chômés),M87,0)</f>
        <v>0</v>
      </c>
      <c r="O87" s="73" t="str">
        <f t="shared" si="5"/>
        <v>vendredi</v>
      </c>
    </row>
    <row r="88" spans="8:15">
      <c r="H88" s="24"/>
      <c r="I88" s="24"/>
      <c r="J88" s="24"/>
      <c r="K88" s="24"/>
      <c r="M88" s="71">
        <f t="shared" si="4"/>
        <v>42700</v>
      </c>
      <c r="N88" s="72">
        <f t="array" ref="N88">IF(OR(TEXT(WEEKDAY(M88,1),"JJJJ")=Jours_chômés),M88,0)</f>
        <v>42700</v>
      </c>
      <c r="O88" s="73" t="str">
        <f t="shared" si="5"/>
        <v>samedi</v>
      </c>
    </row>
    <row r="89" spans="8:15">
      <c r="H89" s="24"/>
      <c r="I89" s="24"/>
      <c r="J89" s="24"/>
      <c r="K89" s="24"/>
      <c r="M89" s="71">
        <f t="shared" si="4"/>
        <v>42701</v>
      </c>
      <c r="N89" s="72">
        <f t="array" ref="N89">IF(OR(TEXT(WEEKDAY(M89,1),"JJJJ")=Jours_chômés),M89,0)</f>
        <v>42701</v>
      </c>
      <c r="O89" s="73" t="str">
        <f t="shared" si="5"/>
        <v>dimanche</v>
      </c>
    </row>
    <row r="90" spans="8:15">
      <c r="H90" s="24"/>
      <c r="I90" s="24"/>
      <c r="J90" s="24"/>
      <c r="K90" s="24"/>
      <c r="M90" s="71">
        <f t="shared" si="4"/>
        <v>42702</v>
      </c>
      <c r="N90" s="72">
        <f t="array" ref="N90">IF(OR(TEXT(WEEKDAY(M90,1),"JJJJ")=Jours_chômés),M90,0)</f>
        <v>0</v>
      </c>
      <c r="O90" s="73" t="str">
        <f t="shared" si="5"/>
        <v>lundi</v>
      </c>
    </row>
    <row r="91" spans="8:15">
      <c r="H91" s="24"/>
      <c r="I91" s="24"/>
      <c r="J91" s="24"/>
      <c r="K91" s="24"/>
      <c r="M91" s="71">
        <f t="shared" si="4"/>
        <v>42703</v>
      </c>
      <c r="N91" s="72">
        <f t="array" ref="N91">IF(OR(TEXT(WEEKDAY(M91,1),"JJJJ")=Jours_chômés),M91,0)</f>
        <v>0</v>
      </c>
      <c r="O91" s="73" t="str">
        <f t="shared" si="5"/>
        <v>mardi</v>
      </c>
    </row>
    <row r="92" spans="8:15">
      <c r="H92" s="24"/>
      <c r="I92" s="24"/>
      <c r="J92" s="24"/>
      <c r="K92" s="24"/>
      <c r="M92" s="71">
        <f t="shared" si="4"/>
        <v>42704</v>
      </c>
      <c r="N92" s="72">
        <f t="array" ref="N92">IF(OR(TEXT(WEEKDAY(M92,1),"JJJJ")=Jours_chômés),M92,0)</f>
        <v>0</v>
      </c>
      <c r="O92" s="73" t="str">
        <f t="shared" si="5"/>
        <v>mercredi</v>
      </c>
    </row>
    <row r="93" spans="8:15">
      <c r="H93" s="24"/>
      <c r="I93" s="24"/>
      <c r="J93" s="24"/>
      <c r="K93" s="24"/>
      <c r="M93" s="71">
        <f t="shared" si="4"/>
        <v>42705</v>
      </c>
      <c r="N93" s="72">
        <f t="array" ref="N93">IF(OR(TEXT(WEEKDAY(M93,1),"JJJJ")=Jours_chômés),M93,0)</f>
        <v>0</v>
      </c>
      <c r="O93" s="73" t="str">
        <f t="shared" si="5"/>
        <v>jeudi</v>
      </c>
    </row>
    <row r="94" spans="8:15">
      <c r="H94" s="24"/>
      <c r="I94" s="24"/>
      <c r="J94" s="24"/>
      <c r="K94" s="24"/>
      <c r="M94" s="71">
        <f t="shared" si="4"/>
        <v>42706</v>
      </c>
      <c r="N94" s="72">
        <f t="array" ref="N94">IF(OR(TEXT(WEEKDAY(M94,1),"JJJJ")=Jours_chômés),M94,0)</f>
        <v>0</v>
      </c>
      <c r="O94" s="73" t="str">
        <f t="shared" si="5"/>
        <v>vendredi</v>
      </c>
    </row>
    <row r="95" spans="8:15">
      <c r="H95" s="24"/>
      <c r="I95" s="24"/>
      <c r="J95" s="24"/>
      <c r="K95" s="24"/>
      <c r="M95" s="71">
        <f t="shared" si="4"/>
        <v>42707</v>
      </c>
      <c r="N95" s="72">
        <f t="array" ref="N95">IF(OR(TEXT(WEEKDAY(M95,1),"JJJJ")=Jours_chômés),M95,0)</f>
        <v>42707</v>
      </c>
      <c r="O95" s="73" t="str">
        <f t="shared" si="5"/>
        <v>samedi</v>
      </c>
    </row>
    <row r="96" spans="8:15">
      <c r="H96" s="24"/>
      <c r="I96" s="24"/>
      <c r="J96" s="24"/>
      <c r="K96" s="24"/>
      <c r="M96" s="71">
        <f t="shared" si="4"/>
        <v>42708</v>
      </c>
      <c r="N96" s="72">
        <f t="array" ref="N96">IF(OR(TEXT(WEEKDAY(M96,1),"JJJJ")=Jours_chômés),M96,0)</f>
        <v>42708</v>
      </c>
      <c r="O96" s="73" t="str">
        <f t="shared" si="5"/>
        <v>dimanche</v>
      </c>
    </row>
    <row r="97" spans="13:15">
      <c r="M97" s="71">
        <f t="shared" si="4"/>
        <v>42709</v>
      </c>
      <c r="N97" s="72">
        <f t="array" ref="N97">IF(OR(TEXT(WEEKDAY(M97,1),"JJJJ")=Jours_chômés),M97,0)</f>
        <v>0</v>
      </c>
      <c r="O97" s="73" t="str">
        <f t="shared" si="5"/>
        <v>lundi</v>
      </c>
    </row>
    <row r="98" spans="13:15">
      <c r="M98" s="71">
        <f t="shared" si="4"/>
        <v>42710</v>
      </c>
      <c r="N98" s="72">
        <f t="array" ref="N98">IF(OR(TEXT(WEEKDAY(M98,1),"JJJJ")=Jours_chômés),M98,0)</f>
        <v>0</v>
      </c>
      <c r="O98" s="73" t="str">
        <f t="shared" si="5"/>
        <v>mardi</v>
      </c>
    </row>
    <row r="99" spans="13:15">
      <c r="M99" s="71">
        <f t="shared" ref="M99:M162" si="6">M98+1</f>
        <v>42711</v>
      </c>
      <c r="N99" s="72">
        <f t="array" ref="N99">IF(OR(TEXT(WEEKDAY(M99,1),"JJJJ")=Jours_chômés),M99,0)</f>
        <v>0</v>
      </c>
      <c r="O99" s="73" t="str">
        <f t="shared" si="5"/>
        <v>mercredi</v>
      </c>
    </row>
    <row r="100" spans="13:15">
      <c r="M100" s="71">
        <f t="shared" si="6"/>
        <v>42712</v>
      </c>
      <c r="N100" s="72">
        <f t="array" ref="N100">IF(OR(TEXT(WEEKDAY(M100,1),"JJJJ")=Jours_chômés),M100,0)</f>
        <v>0</v>
      </c>
      <c r="O100" s="73" t="str">
        <f t="shared" si="5"/>
        <v>jeudi</v>
      </c>
    </row>
    <row r="101" spans="13:15">
      <c r="M101" s="71">
        <f t="shared" si="6"/>
        <v>42713</v>
      </c>
      <c r="N101" s="72">
        <f t="array" ref="N101">IF(OR(TEXT(WEEKDAY(M101,1),"JJJJ")=Jours_chômés),M101,0)</f>
        <v>0</v>
      </c>
      <c r="O101" s="73" t="str">
        <f t="shared" si="5"/>
        <v>vendredi</v>
      </c>
    </row>
    <row r="102" spans="13:15">
      <c r="M102" s="71">
        <f t="shared" si="6"/>
        <v>42714</v>
      </c>
      <c r="N102" s="72">
        <f t="array" ref="N102">IF(OR(TEXT(WEEKDAY(M102,1),"JJJJ")=Jours_chômés),M102,0)</f>
        <v>42714</v>
      </c>
      <c r="O102" s="73" t="str">
        <f t="shared" si="5"/>
        <v>samedi</v>
      </c>
    </row>
    <row r="103" spans="13:15">
      <c r="M103" s="71">
        <f t="shared" si="6"/>
        <v>42715</v>
      </c>
      <c r="N103" s="72">
        <f t="array" ref="N103">IF(OR(TEXT(WEEKDAY(M103,1),"JJJJ")=Jours_chômés),M103,0)</f>
        <v>42715</v>
      </c>
      <c r="O103" s="73" t="str">
        <f t="shared" si="5"/>
        <v>dimanche</v>
      </c>
    </row>
    <row r="104" spans="13:15">
      <c r="M104" s="71">
        <f t="shared" si="6"/>
        <v>42716</v>
      </c>
      <c r="N104" s="72">
        <f t="array" ref="N104">IF(OR(TEXT(WEEKDAY(M104,1),"JJJJ")=Jours_chômés),M104,0)</f>
        <v>0</v>
      </c>
      <c r="O104" s="73" t="str">
        <f t="shared" si="5"/>
        <v>lundi</v>
      </c>
    </row>
    <row r="105" spans="13:15">
      <c r="M105" s="71">
        <f t="shared" si="6"/>
        <v>42717</v>
      </c>
      <c r="N105" s="72">
        <f t="array" ref="N105">IF(OR(TEXT(WEEKDAY(M105,1),"JJJJ")=Jours_chômés),M105,0)</f>
        <v>0</v>
      </c>
      <c r="O105" s="73" t="str">
        <f t="shared" si="5"/>
        <v>mardi</v>
      </c>
    </row>
    <row r="106" spans="13:15">
      <c r="M106" s="71">
        <f t="shared" si="6"/>
        <v>42718</v>
      </c>
      <c r="N106" s="72">
        <f t="array" ref="N106">IF(OR(TEXT(WEEKDAY(M106,1),"JJJJ")=Jours_chômés),M106,0)</f>
        <v>0</v>
      </c>
      <c r="O106" s="73" t="str">
        <f t="shared" si="5"/>
        <v>mercredi</v>
      </c>
    </row>
    <row r="107" spans="13:15">
      <c r="M107" s="71">
        <f t="shared" si="6"/>
        <v>42719</v>
      </c>
      <c r="N107" s="72">
        <f t="array" ref="N107">IF(OR(TEXT(WEEKDAY(M107,1),"JJJJ")=Jours_chômés),M107,0)</f>
        <v>0</v>
      </c>
      <c r="O107" s="73" t="str">
        <f t="shared" si="5"/>
        <v>jeudi</v>
      </c>
    </row>
    <row r="108" spans="13:15">
      <c r="M108" s="71">
        <f t="shared" si="6"/>
        <v>42720</v>
      </c>
      <c r="N108" s="72">
        <f t="array" ref="N108">IF(OR(TEXT(WEEKDAY(M108,1),"JJJJ")=Jours_chômés),M108,0)</f>
        <v>0</v>
      </c>
      <c r="O108" s="73" t="str">
        <f t="shared" si="5"/>
        <v>vendredi</v>
      </c>
    </row>
    <row r="109" spans="13:15">
      <c r="M109" s="71">
        <f t="shared" si="6"/>
        <v>42721</v>
      </c>
      <c r="N109" s="72">
        <f t="array" ref="N109">IF(OR(TEXT(WEEKDAY(M109,1),"JJJJ")=Jours_chômés),M109,0)</f>
        <v>42721</v>
      </c>
      <c r="O109" s="73" t="str">
        <f t="shared" si="5"/>
        <v>samedi</v>
      </c>
    </row>
    <row r="110" spans="13:15">
      <c r="M110" s="71">
        <f t="shared" si="6"/>
        <v>42722</v>
      </c>
      <c r="N110" s="72">
        <f t="array" ref="N110">IF(OR(TEXT(WEEKDAY(M110,1),"JJJJ")=Jours_chômés),M110,0)</f>
        <v>42722</v>
      </c>
      <c r="O110" s="73" t="str">
        <f t="shared" si="5"/>
        <v>dimanche</v>
      </c>
    </row>
    <row r="111" spans="13:15">
      <c r="M111" s="71">
        <f t="shared" si="6"/>
        <v>42723</v>
      </c>
      <c r="N111" s="72">
        <f t="array" ref="N111">IF(OR(TEXT(WEEKDAY(M111,1),"JJJJ")=Jours_chômés),M111,0)</f>
        <v>0</v>
      </c>
      <c r="O111" s="73" t="str">
        <f t="shared" si="5"/>
        <v>lundi</v>
      </c>
    </row>
    <row r="112" spans="13:15">
      <c r="M112" s="71">
        <f t="shared" si="6"/>
        <v>42724</v>
      </c>
      <c r="N112" s="72">
        <f t="array" ref="N112">IF(OR(TEXT(WEEKDAY(M112,1),"JJJJ")=Jours_chômés),M112,0)</f>
        <v>0</v>
      </c>
      <c r="O112" s="73" t="str">
        <f t="shared" si="5"/>
        <v>mardi</v>
      </c>
    </row>
    <row r="113" spans="13:15">
      <c r="M113" s="71">
        <f t="shared" si="6"/>
        <v>42725</v>
      </c>
      <c r="N113" s="72">
        <f t="array" ref="N113">IF(OR(TEXT(WEEKDAY(M113,1),"JJJJ")=Jours_chômés),M113,0)</f>
        <v>0</v>
      </c>
      <c r="O113" s="73" t="str">
        <f t="shared" si="5"/>
        <v>mercredi</v>
      </c>
    </row>
    <row r="114" spans="13:15">
      <c r="M114" s="71">
        <f t="shared" si="6"/>
        <v>42726</v>
      </c>
      <c r="N114" s="72">
        <f t="array" ref="N114">IF(OR(TEXT(WEEKDAY(M114,1),"JJJJ")=Jours_chômés),M114,0)</f>
        <v>0</v>
      </c>
      <c r="O114" s="73" t="str">
        <f t="shared" si="5"/>
        <v>jeudi</v>
      </c>
    </row>
    <row r="115" spans="13:15">
      <c r="M115" s="71">
        <f t="shared" si="6"/>
        <v>42727</v>
      </c>
      <c r="N115" s="72">
        <f t="array" ref="N115">IF(OR(TEXT(WEEKDAY(M115,1),"JJJJ")=Jours_chômés),M115,0)</f>
        <v>0</v>
      </c>
      <c r="O115" s="73" t="str">
        <f t="shared" si="5"/>
        <v>vendredi</v>
      </c>
    </row>
    <row r="116" spans="13:15">
      <c r="M116" s="71">
        <f t="shared" si="6"/>
        <v>42728</v>
      </c>
      <c r="N116" s="72">
        <f t="array" ref="N116">IF(OR(TEXT(WEEKDAY(M116,1),"JJJJ")=Jours_chômés),M116,0)</f>
        <v>42728</v>
      </c>
      <c r="O116" s="73" t="str">
        <f t="shared" si="5"/>
        <v>samedi</v>
      </c>
    </row>
    <row r="117" spans="13:15">
      <c r="M117" s="71">
        <f t="shared" si="6"/>
        <v>42729</v>
      </c>
      <c r="N117" s="72">
        <f t="array" ref="N117">IF(OR(TEXT(WEEKDAY(M117,1),"JJJJ")=Jours_chômés),M117,0)</f>
        <v>42729</v>
      </c>
      <c r="O117" s="73" t="str">
        <f t="shared" si="5"/>
        <v>dimanche</v>
      </c>
    </row>
    <row r="118" spans="13:15">
      <c r="M118" s="71">
        <f t="shared" si="6"/>
        <v>42730</v>
      </c>
      <c r="N118" s="72">
        <f t="array" ref="N118">IF(OR(TEXT(WEEKDAY(M118,1),"JJJJ")=Jours_chômés),M118,0)</f>
        <v>0</v>
      </c>
      <c r="O118" s="73" t="str">
        <f t="shared" si="5"/>
        <v>lundi</v>
      </c>
    </row>
    <row r="119" spans="13:15">
      <c r="M119" s="71">
        <f t="shared" si="6"/>
        <v>42731</v>
      </c>
      <c r="N119" s="72">
        <f t="array" ref="N119">IF(OR(TEXT(WEEKDAY(M119,1),"JJJJ")=Jours_chômés),M119,0)</f>
        <v>0</v>
      </c>
      <c r="O119" s="73" t="str">
        <f t="shared" si="5"/>
        <v>mardi</v>
      </c>
    </row>
    <row r="120" spans="13:15">
      <c r="M120" s="71">
        <f t="shared" si="6"/>
        <v>42732</v>
      </c>
      <c r="N120" s="72">
        <f t="array" ref="N120">IF(OR(TEXT(WEEKDAY(M120,1),"JJJJ")=Jours_chômés),M120,0)</f>
        <v>0</v>
      </c>
      <c r="O120" s="73" t="str">
        <f t="shared" ref="O120:O183" si="7">TEXT(WEEKDAY(M120,1),"JJJJ")</f>
        <v>mercredi</v>
      </c>
    </row>
    <row r="121" spans="13:15">
      <c r="M121" s="71">
        <f t="shared" si="6"/>
        <v>42733</v>
      </c>
      <c r="N121" s="72">
        <f t="array" ref="N121">IF(OR(TEXT(WEEKDAY(M121,1),"JJJJ")=Jours_chômés),M121,0)</f>
        <v>0</v>
      </c>
      <c r="O121" s="73" t="str">
        <f t="shared" si="7"/>
        <v>jeudi</v>
      </c>
    </row>
    <row r="122" spans="13:15">
      <c r="M122" s="71">
        <f t="shared" si="6"/>
        <v>42734</v>
      </c>
      <c r="N122" s="72">
        <f t="array" ref="N122">IF(OR(TEXT(WEEKDAY(M122,1),"JJJJ")=Jours_chômés),M122,0)</f>
        <v>0</v>
      </c>
      <c r="O122" s="73" t="str">
        <f t="shared" si="7"/>
        <v>vendredi</v>
      </c>
    </row>
    <row r="123" spans="13:15">
      <c r="M123" s="71">
        <f t="shared" si="6"/>
        <v>42735</v>
      </c>
      <c r="N123" s="72">
        <f t="array" ref="N123">IF(OR(TEXT(WEEKDAY(M123,1),"JJJJ")=Jours_chômés),M123,0)</f>
        <v>42735</v>
      </c>
      <c r="O123" s="73" t="str">
        <f t="shared" si="7"/>
        <v>samedi</v>
      </c>
    </row>
    <row r="124" spans="13:15">
      <c r="M124" s="71">
        <f t="shared" si="6"/>
        <v>42736</v>
      </c>
      <c r="N124" s="72">
        <f t="array" ref="N124">IF(OR(TEXT(WEEKDAY(M124,1),"JJJJ")=Jours_chômés),M124,0)</f>
        <v>42736</v>
      </c>
      <c r="O124" s="73" t="str">
        <f t="shared" si="7"/>
        <v>dimanche</v>
      </c>
    </row>
    <row r="125" spans="13:15">
      <c r="M125" s="71">
        <f t="shared" si="6"/>
        <v>42737</v>
      </c>
      <c r="N125" s="72">
        <f t="array" ref="N125">IF(OR(TEXT(WEEKDAY(M125,1),"JJJJ")=Jours_chômés),M125,0)</f>
        <v>0</v>
      </c>
      <c r="O125" s="73" t="str">
        <f t="shared" si="7"/>
        <v>lundi</v>
      </c>
    </row>
    <row r="126" spans="13:15">
      <c r="M126" s="71">
        <f t="shared" si="6"/>
        <v>42738</v>
      </c>
      <c r="N126" s="72">
        <f t="array" ref="N126">IF(OR(TEXT(WEEKDAY(M126,1),"JJJJ")=Jours_chômés),M126,0)</f>
        <v>0</v>
      </c>
      <c r="O126" s="73" t="str">
        <f t="shared" si="7"/>
        <v>mardi</v>
      </c>
    </row>
    <row r="127" spans="13:15">
      <c r="M127" s="71">
        <f t="shared" si="6"/>
        <v>42739</v>
      </c>
      <c r="N127" s="72">
        <f t="array" ref="N127">IF(OR(TEXT(WEEKDAY(M127,1),"JJJJ")=Jours_chômés),M127,0)</f>
        <v>0</v>
      </c>
      <c r="O127" s="73" t="str">
        <f t="shared" si="7"/>
        <v>mercredi</v>
      </c>
    </row>
    <row r="128" spans="13:15">
      <c r="M128" s="71">
        <f t="shared" si="6"/>
        <v>42740</v>
      </c>
      <c r="N128" s="72">
        <f t="array" ref="N128">IF(OR(TEXT(WEEKDAY(M128,1),"JJJJ")=Jours_chômés),M128,0)</f>
        <v>0</v>
      </c>
      <c r="O128" s="73" t="str">
        <f t="shared" si="7"/>
        <v>jeudi</v>
      </c>
    </row>
    <row r="129" spans="13:15">
      <c r="M129" s="71">
        <f t="shared" si="6"/>
        <v>42741</v>
      </c>
      <c r="N129" s="72">
        <f t="array" ref="N129">IF(OR(TEXT(WEEKDAY(M129,1),"JJJJ")=Jours_chômés),M129,0)</f>
        <v>0</v>
      </c>
      <c r="O129" s="73" t="str">
        <f t="shared" si="7"/>
        <v>vendredi</v>
      </c>
    </row>
    <row r="130" spans="13:15">
      <c r="M130" s="71">
        <f t="shared" si="6"/>
        <v>42742</v>
      </c>
      <c r="N130" s="72">
        <f t="array" ref="N130">IF(OR(TEXT(WEEKDAY(M130,1),"JJJJ")=Jours_chômés),M130,0)</f>
        <v>42742</v>
      </c>
      <c r="O130" s="73" t="str">
        <f t="shared" si="7"/>
        <v>samedi</v>
      </c>
    </row>
    <row r="131" spans="13:15">
      <c r="M131" s="71">
        <f t="shared" si="6"/>
        <v>42743</v>
      </c>
      <c r="N131" s="72">
        <f t="array" ref="N131">IF(OR(TEXT(WEEKDAY(M131,1),"JJJJ")=Jours_chômés),M131,0)</f>
        <v>42743</v>
      </c>
      <c r="O131" s="73" t="str">
        <f t="shared" si="7"/>
        <v>dimanche</v>
      </c>
    </row>
    <row r="132" spans="13:15">
      <c r="M132" s="71">
        <f t="shared" si="6"/>
        <v>42744</v>
      </c>
      <c r="N132" s="72">
        <f t="array" ref="N132">IF(OR(TEXT(WEEKDAY(M132,1),"JJJJ")=Jours_chômés),M132,0)</f>
        <v>0</v>
      </c>
      <c r="O132" s="73" t="str">
        <f t="shared" si="7"/>
        <v>lundi</v>
      </c>
    </row>
    <row r="133" spans="13:15">
      <c r="M133" s="71">
        <f t="shared" si="6"/>
        <v>42745</v>
      </c>
      <c r="N133" s="72">
        <f t="array" ref="N133">IF(OR(TEXT(WEEKDAY(M133,1),"JJJJ")=Jours_chômés),M133,0)</f>
        <v>0</v>
      </c>
      <c r="O133" s="73" t="str">
        <f t="shared" si="7"/>
        <v>mardi</v>
      </c>
    </row>
    <row r="134" spans="13:15">
      <c r="M134" s="71">
        <f t="shared" si="6"/>
        <v>42746</v>
      </c>
      <c r="N134" s="72">
        <f t="array" ref="N134">IF(OR(TEXT(WEEKDAY(M134,1),"JJJJ")=Jours_chômés),M134,0)</f>
        <v>0</v>
      </c>
      <c r="O134" s="73" t="str">
        <f t="shared" si="7"/>
        <v>mercredi</v>
      </c>
    </row>
    <row r="135" spans="13:15">
      <c r="M135" s="71">
        <f t="shared" si="6"/>
        <v>42747</v>
      </c>
      <c r="N135" s="72">
        <f t="array" ref="N135">IF(OR(TEXT(WEEKDAY(M135,1),"JJJJ")=Jours_chômés),M135,0)</f>
        <v>0</v>
      </c>
      <c r="O135" s="73" t="str">
        <f t="shared" si="7"/>
        <v>jeudi</v>
      </c>
    </row>
    <row r="136" spans="13:15">
      <c r="M136" s="71">
        <f t="shared" si="6"/>
        <v>42748</v>
      </c>
      <c r="N136" s="72">
        <f t="array" ref="N136">IF(OR(TEXT(WEEKDAY(M136,1),"JJJJ")=Jours_chômés),M136,0)</f>
        <v>0</v>
      </c>
      <c r="O136" s="73" t="str">
        <f t="shared" si="7"/>
        <v>vendredi</v>
      </c>
    </row>
    <row r="137" spans="13:15">
      <c r="M137" s="71">
        <f t="shared" si="6"/>
        <v>42749</v>
      </c>
      <c r="N137" s="72">
        <f t="array" ref="N137">IF(OR(TEXT(WEEKDAY(M137,1),"JJJJ")=Jours_chômés),M137,0)</f>
        <v>42749</v>
      </c>
      <c r="O137" s="73" t="str">
        <f t="shared" si="7"/>
        <v>samedi</v>
      </c>
    </row>
    <row r="138" spans="13:15">
      <c r="M138" s="71">
        <f t="shared" si="6"/>
        <v>42750</v>
      </c>
      <c r="N138" s="72">
        <f t="array" ref="N138">IF(OR(TEXT(WEEKDAY(M138,1),"JJJJ")=Jours_chômés),M138,0)</f>
        <v>42750</v>
      </c>
      <c r="O138" s="73" t="str">
        <f t="shared" si="7"/>
        <v>dimanche</v>
      </c>
    </row>
    <row r="139" spans="13:15">
      <c r="M139" s="71">
        <f t="shared" si="6"/>
        <v>42751</v>
      </c>
      <c r="N139" s="72">
        <f t="array" ref="N139">IF(OR(TEXT(WEEKDAY(M139,1),"JJJJ")=Jours_chômés),M139,0)</f>
        <v>0</v>
      </c>
      <c r="O139" s="73" t="str">
        <f t="shared" si="7"/>
        <v>lundi</v>
      </c>
    </row>
    <row r="140" spans="13:15">
      <c r="M140" s="71">
        <f t="shared" si="6"/>
        <v>42752</v>
      </c>
      <c r="N140" s="72">
        <f t="array" ref="N140">IF(OR(TEXT(WEEKDAY(M140,1),"JJJJ")=Jours_chômés),M140,0)</f>
        <v>0</v>
      </c>
      <c r="O140" s="73" t="str">
        <f t="shared" si="7"/>
        <v>mardi</v>
      </c>
    </row>
    <row r="141" spans="13:15">
      <c r="M141" s="71">
        <f t="shared" si="6"/>
        <v>42753</v>
      </c>
      <c r="N141" s="72">
        <f t="array" ref="N141">IF(OR(TEXT(WEEKDAY(M141,1),"JJJJ")=Jours_chômés),M141,0)</f>
        <v>0</v>
      </c>
      <c r="O141" s="73" t="str">
        <f t="shared" si="7"/>
        <v>mercredi</v>
      </c>
    </row>
    <row r="142" spans="13:15">
      <c r="M142" s="71">
        <f t="shared" si="6"/>
        <v>42754</v>
      </c>
      <c r="N142" s="72">
        <f t="array" ref="N142">IF(OR(TEXT(WEEKDAY(M142,1),"JJJJ")=Jours_chômés),M142,0)</f>
        <v>0</v>
      </c>
      <c r="O142" s="73" t="str">
        <f t="shared" si="7"/>
        <v>jeudi</v>
      </c>
    </row>
    <row r="143" spans="13:15">
      <c r="M143" s="71">
        <f t="shared" si="6"/>
        <v>42755</v>
      </c>
      <c r="N143" s="72">
        <f t="array" ref="N143">IF(OR(TEXT(WEEKDAY(M143,1),"JJJJ")=Jours_chômés),M143,0)</f>
        <v>0</v>
      </c>
      <c r="O143" s="73" t="str">
        <f t="shared" si="7"/>
        <v>vendredi</v>
      </c>
    </row>
    <row r="144" spans="13:15">
      <c r="M144" s="71">
        <f t="shared" si="6"/>
        <v>42756</v>
      </c>
      <c r="N144" s="72">
        <f t="array" ref="N144">IF(OR(TEXT(WEEKDAY(M144,1),"JJJJ")=Jours_chômés),M144,0)</f>
        <v>42756</v>
      </c>
      <c r="O144" s="73" t="str">
        <f t="shared" si="7"/>
        <v>samedi</v>
      </c>
    </row>
    <row r="145" spans="13:15">
      <c r="M145" s="71">
        <f t="shared" si="6"/>
        <v>42757</v>
      </c>
      <c r="N145" s="72">
        <f t="array" ref="N145">IF(OR(TEXT(WEEKDAY(M145,1),"JJJJ")=Jours_chômés),M145,0)</f>
        <v>42757</v>
      </c>
      <c r="O145" s="73" t="str">
        <f t="shared" si="7"/>
        <v>dimanche</v>
      </c>
    </row>
    <row r="146" spans="13:15">
      <c r="M146" s="71">
        <f t="shared" si="6"/>
        <v>42758</v>
      </c>
      <c r="N146" s="72">
        <f t="array" ref="N146">IF(OR(TEXT(WEEKDAY(M146,1),"JJJJ")=Jours_chômés),M146,0)</f>
        <v>0</v>
      </c>
      <c r="O146" s="73" t="str">
        <f t="shared" si="7"/>
        <v>lundi</v>
      </c>
    </row>
    <row r="147" spans="13:15">
      <c r="M147" s="71">
        <f t="shared" si="6"/>
        <v>42759</v>
      </c>
      <c r="N147" s="72">
        <f t="array" ref="N147">IF(OR(TEXT(WEEKDAY(M147,1),"JJJJ")=Jours_chômés),M147,0)</f>
        <v>0</v>
      </c>
      <c r="O147" s="73" t="str">
        <f t="shared" si="7"/>
        <v>mardi</v>
      </c>
    </row>
    <row r="148" spans="13:15">
      <c r="M148" s="71">
        <f t="shared" si="6"/>
        <v>42760</v>
      </c>
      <c r="N148" s="72">
        <f t="array" ref="N148">IF(OR(TEXT(WEEKDAY(M148,1),"JJJJ")=Jours_chômés),M148,0)</f>
        <v>0</v>
      </c>
      <c r="O148" s="73" t="str">
        <f t="shared" si="7"/>
        <v>mercredi</v>
      </c>
    </row>
    <row r="149" spans="13:15">
      <c r="M149" s="71">
        <f t="shared" si="6"/>
        <v>42761</v>
      </c>
      <c r="N149" s="72">
        <f t="array" ref="N149">IF(OR(TEXT(WEEKDAY(M149,1),"JJJJ")=Jours_chômés),M149,0)</f>
        <v>0</v>
      </c>
      <c r="O149" s="73" t="str">
        <f t="shared" si="7"/>
        <v>jeudi</v>
      </c>
    </row>
    <row r="150" spans="13:15">
      <c r="M150" s="71">
        <f t="shared" si="6"/>
        <v>42762</v>
      </c>
      <c r="N150" s="72">
        <f t="array" ref="N150">IF(OR(TEXT(WEEKDAY(M150,1),"JJJJ")=Jours_chômés),M150,0)</f>
        <v>0</v>
      </c>
      <c r="O150" s="73" t="str">
        <f t="shared" si="7"/>
        <v>vendredi</v>
      </c>
    </row>
    <row r="151" spans="13:15">
      <c r="M151" s="71">
        <f t="shared" si="6"/>
        <v>42763</v>
      </c>
      <c r="N151" s="72">
        <f t="array" ref="N151">IF(OR(TEXT(WEEKDAY(M151,1),"JJJJ")=Jours_chômés),M151,0)</f>
        <v>42763</v>
      </c>
      <c r="O151" s="73" t="str">
        <f t="shared" si="7"/>
        <v>samedi</v>
      </c>
    </row>
    <row r="152" spans="13:15">
      <c r="M152" s="71">
        <f t="shared" si="6"/>
        <v>42764</v>
      </c>
      <c r="N152" s="72">
        <f t="array" ref="N152">IF(OR(TEXT(WEEKDAY(M152,1),"JJJJ")=Jours_chômés),M152,0)</f>
        <v>42764</v>
      </c>
      <c r="O152" s="73" t="str">
        <f t="shared" si="7"/>
        <v>dimanche</v>
      </c>
    </row>
    <row r="153" spans="13:15">
      <c r="M153" s="71">
        <f t="shared" si="6"/>
        <v>42765</v>
      </c>
      <c r="N153" s="72">
        <f t="array" ref="N153">IF(OR(TEXT(WEEKDAY(M153,1),"JJJJ")=Jours_chômés),M153,0)</f>
        <v>0</v>
      </c>
      <c r="O153" s="73" t="str">
        <f t="shared" si="7"/>
        <v>lundi</v>
      </c>
    </row>
    <row r="154" spans="13:15">
      <c r="M154" s="71">
        <f t="shared" si="6"/>
        <v>42766</v>
      </c>
      <c r="N154" s="72">
        <f t="array" ref="N154">IF(OR(TEXT(WEEKDAY(M154,1),"JJJJ")=Jours_chômés),M154,0)</f>
        <v>0</v>
      </c>
      <c r="O154" s="73" t="str">
        <f t="shared" si="7"/>
        <v>mardi</v>
      </c>
    </row>
    <row r="155" spans="13:15">
      <c r="M155" s="71">
        <f t="shared" si="6"/>
        <v>42767</v>
      </c>
      <c r="N155" s="72">
        <f t="array" ref="N155">IF(OR(TEXT(WEEKDAY(M155,1),"JJJJ")=Jours_chômés),M155,0)</f>
        <v>0</v>
      </c>
      <c r="O155" s="73" t="str">
        <f t="shared" si="7"/>
        <v>mercredi</v>
      </c>
    </row>
    <row r="156" spans="13:15">
      <c r="M156" s="71">
        <f t="shared" si="6"/>
        <v>42768</v>
      </c>
      <c r="N156" s="72">
        <f t="array" ref="N156">IF(OR(TEXT(WEEKDAY(M156,1),"JJJJ")=Jours_chômés),M156,0)</f>
        <v>0</v>
      </c>
      <c r="O156" s="73" t="str">
        <f t="shared" si="7"/>
        <v>jeudi</v>
      </c>
    </row>
    <row r="157" spans="13:15">
      <c r="M157" s="71">
        <f t="shared" si="6"/>
        <v>42769</v>
      </c>
      <c r="N157" s="72">
        <f t="array" ref="N157">IF(OR(TEXT(WEEKDAY(M157,1),"JJJJ")=Jours_chômés),M157,0)</f>
        <v>0</v>
      </c>
      <c r="O157" s="73" t="str">
        <f t="shared" si="7"/>
        <v>vendredi</v>
      </c>
    </row>
    <row r="158" spans="13:15">
      <c r="M158" s="71">
        <f t="shared" si="6"/>
        <v>42770</v>
      </c>
      <c r="N158" s="72">
        <f t="array" ref="N158">IF(OR(TEXT(WEEKDAY(M158,1),"JJJJ")=Jours_chômés),M158,0)</f>
        <v>42770</v>
      </c>
      <c r="O158" s="73" t="str">
        <f t="shared" si="7"/>
        <v>samedi</v>
      </c>
    </row>
    <row r="159" spans="13:15">
      <c r="M159" s="71">
        <f t="shared" si="6"/>
        <v>42771</v>
      </c>
      <c r="N159" s="72">
        <f t="array" ref="N159">IF(OR(TEXT(WEEKDAY(M159,1),"JJJJ")=Jours_chômés),M159,0)</f>
        <v>42771</v>
      </c>
      <c r="O159" s="73" t="str">
        <f t="shared" si="7"/>
        <v>dimanche</v>
      </c>
    </row>
    <row r="160" spans="13:15">
      <c r="M160" s="71">
        <f t="shared" si="6"/>
        <v>42772</v>
      </c>
      <c r="N160" s="72">
        <f t="array" ref="N160">IF(OR(TEXT(WEEKDAY(M160,1),"JJJJ")=Jours_chômés),M160,0)</f>
        <v>0</v>
      </c>
      <c r="O160" s="73" t="str">
        <f t="shared" si="7"/>
        <v>lundi</v>
      </c>
    </row>
    <row r="161" spans="13:15">
      <c r="M161" s="71">
        <f t="shared" si="6"/>
        <v>42773</v>
      </c>
      <c r="N161" s="72">
        <f t="array" ref="N161">IF(OR(TEXT(WEEKDAY(M161,1),"JJJJ")=Jours_chômés),M161,0)</f>
        <v>0</v>
      </c>
      <c r="O161" s="73" t="str">
        <f t="shared" si="7"/>
        <v>mardi</v>
      </c>
    </row>
    <row r="162" spans="13:15">
      <c r="M162" s="71">
        <f t="shared" si="6"/>
        <v>42774</v>
      </c>
      <c r="N162" s="72">
        <f t="array" ref="N162">IF(OR(TEXT(WEEKDAY(M162,1),"JJJJ")=Jours_chômés),M162,0)</f>
        <v>0</v>
      </c>
      <c r="O162" s="73" t="str">
        <f t="shared" si="7"/>
        <v>mercredi</v>
      </c>
    </row>
    <row r="163" spans="13:15">
      <c r="M163" s="71">
        <f t="shared" ref="M163:M226" si="8">M162+1</f>
        <v>42775</v>
      </c>
      <c r="N163" s="72">
        <f t="array" ref="N163">IF(OR(TEXT(WEEKDAY(M163,1),"JJJJ")=Jours_chômés),M163,0)</f>
        <v>0</v>
      </c>
      <c r="O163" s="73" t="str">
        <f t="shared" si="7"/>
        <v>jeudi</v>
      </c>
    </row>
    <row r="164" spans="13:15">
      <c r="M164" s="71">
        <f t="shared" si="8"/>
        <v>42776</v>
      </c>
      <c r="N164" s="72">
        <f t="array" ref="N164">IF(OR(TEXT(WEEKDAY(M164,1),"JJJJ")=Jours_chômés),M164,0)</f>
        <v>0</v>
      </c>
      <c r="O164" s="73" t="str">
        <f t="shared" si="7"/>
        <v>vendredi</v>
      </c>
    </row>
    <row r="165" spans="13:15">
      <c r="M165" s="71">
        <f t="shared" si="8"/>
        <v>42777</v>
      </c>
      <c r="N165" s="72">
        <f t="array" ref="N165">IF(OR(TEXT(WEEKDAY(M165,1),"JJJJ")=Jours_chômés),M165,0)</f>
        <v>42777</v>
      </c>
      <c r="O165" s="73" t="str">
        <f t="shared" si="7"/>
        <v>samedi</v>
      </c>
    </row>
    <row r="166" spans="13:15">
      <c r="M166" s="71">
        <f t="shared" si="8"/>
        <v>42778</v>
      </c>
      <c r="N166" s="72">
        <f t="array" ref="N166">IF(OR(TEXT(WEEKDAY(M166,1),"JJJJ")=Jours_chômés),M166,0)</f>
        <v>42778</v>
      </c>
      <c r="O166" s="73" t="str">
        <f t="shared" si="7"/>
        <v>dimanche</v>
      </c>
    </row>
    <row r="167" spans="13:15">
      <c r="M167" s="71">
        <f t="shared" si="8"/>
        <v>42779</v>
      </c>
      <c r="N167" s="72">
        <f t="array" ref="N167">IF(OR(TEXT(WEEKDAY(M167,1),"JJJJ")=Jours_chômés),M167,0)</f>
        <v>0</v>
      </c>
      <c r="O167" s="73" t="str">
        <f t="shared" si="7"/>
        <v>lundi</v>
      </c>
    </row>
    <row r="168" spans="13:15">
      <c r="M168" s="71">
        <f t="shared" si="8"/>
        <v>42780</v>
      </c>
      <c r="N168" s="72">
        <f t="array" ref="N168">IF(OR(TEXT(WEEKDAY(M168,1),"JJJJ")=Jours_chômés),M168,0)</f>
        <v>0</v>
      </c>
      <c r="O168" s="73" t="str">
        <f t="shared" si="7"/>
        <v>mardi</v>
      </c>
    </row>
    <row r="169" spans="13:15">
      <c r="M169" s="71">
        <f t="shared" si="8"/>
        <v>42781</v>
      </c>
      <c r="N169" s="72">
        <f t="array" ref="N169">IF(OR(TEXT(WEEKDAY(M169,1),"JJJJ")=Jours_chômés),M169,0)</f>
        <v>0</v>
      </c>
      <c r="O169" s="73" t="str">
        <f t="shared" si="7"/>
        <v>mercredi</v>
      </c>
    </row>
    <row r="170" spans="13:15">
      <c r="M170" s="71">
        <f t="shared" si="8"/>
        <v>42782</v>
      </c>
      <c r="N170" s="72">
        <f t="array" ref="N170">IF(OR(TEXT(WEEKDAY(M170,1),"JJJJ")=Jours_chômés),M170,0)</f>
        <v>0</v>
      </c>
      <c r="O170" s="73" t="str">
        <f t="shared" si="7"/>
        <v>jeudi</v>
      </c>
    </row>
    <row r="171" spans="13:15">
      <c r="M171" s="71">
        <f t="shared" si="8"/>
        <v>42783</v>
      </c>
      <c r="N171" s="72">
        <f t="array" ref="N171">IF(OR(TEXT(WEEKDAY(M171,1),"JJJJ")=Jours_chômés),M171,0)</f>
        <v>0</v>
      </c>
      <c r="O171" s="73" t="str">
        <f t="shared" si="7"/>
        <v>vendredi</v>
      </c>
    </row>
    <row r="172" spans="13:15">
      <c r="M172" s="71">
        <f t="shared" si="8"/>
        <v>42784</v>
      </c>
      <c r="N172" s="72">
        <f t="array" ref="N172">IF(OR(TEXT(WEEKDAY(M172,1),"JJJJ")=Jours_chômés),M172,0)</f>
        <v>42784</v>
      </c>
      <c r="O172" s="73" t="str">
        <f t="shared" si="7"/>
        <v>samedi</v>
      </c>
    </row>
    <row r="173" spans="13:15">
      <c r="M173" s="71">
        <f t="shared" si="8"/>
        <v>42785</v>
      </c>
      <c r="N173" s="72">
        <f t="array" ref="N173">IF(OR(TEXT(WEEKDAY(M173,1),"JJJJ")=Jours_chômés),M173,0)</f>
        <v>42785</v>
      </c>
      <c r="O173" s="73" t="str">
        <f t="shared" si="7"/>
        <v>dimanche</v>
      </c>
    </row>
    <row r="174" spans="13:15">
      <c r="M174" s="71">
        <f t="shared" si="8"/>
        <v>42786</v>
      </c>
      <c r="N174" s="72">
        <f t="array" ref="N174">IF(OR(TEXT(WEEKDAY(M174,1),"JJJJ")=Jours_chômés),M174,0)</f>
        <v>0</v>
      </c>
      <c r="O174" s="73" t="str">
        <f t="shared" si="7"/>
        <v>lundi</v>
      </c>
    </row>
    <row r="175" spans="13:15">
      <c r="M175" s="71">
        <f t="shared" si="8"/>
        <v>42787</v>
      </c>
      <c r="N175" s="72">
        <f t="array" ref="N175">IF(OR(TEXT(WEEKDAY(M175,1),"JJJJ")=Jours_chômés),M175,0)</f>
        <v>0</v>
      </c>
      <c r="O175" s="73" t="str">
        <f t="shared" si="7"/>
        <v>mardi</v>
      </c>
    </row>
    <row r="176" spans="13:15">
      <c r="M176" s="71">
        <f t="shared" si="8"/>
        <v>42788</v>
      </c>
      <c r="N176" s="72">
        <f t="array" ref="N176">IF(OR(TEXT(WEEKDAY(M176,1),"JJJJ")=Jours_chômés),M176,0)</f>
        <v>0</v>
      </c>
      <c r="O176" s="73" t="str">
        <f t="shared" si="7"/>
        <v>mercredi</v>
      </c>
    </row>
    <row r="177" spans="13:15">
      <c r="M177" s="71">
        <f t="shared" si="8"/>
        <v>42789</v>
      </c>
      <c r="N177" s="72">
        <f t="array" ref="N177">IF(OR(TEXT(WEEKDAY(M177,1),"JJJJ")=Jours_chômés),M177,0)</f>
        <v>0</v>
      </c>
      <c r="O177" s="73" t="str">
        <f t="shared" si="7"/>
        <v>jeudi</v>
      </c>
    </row>
    <row r="178" spans="13:15">
      <c r="M178" s="71">
        <f t="shared" si="8"/>
        <v>42790</v>
      </c>
      <c r="N178" s="72">
        <f t="array" ref="N178">IF(OR(TEXT(WEEKDAY(M178,1),"JJJJ")=Jours_chômés),M178,0)</f>
        <v>0</v>
      </c>
      <c r="O178" s="73" t="str">
        <f t="shared" si="7"/>
        <v>vendredi</v>
      </c>
    </row>
    <row r="179" spans="13:15">
      <c r="M179" s="71">
        <f t="shared" si="8"/>
        <v>42791</v>
      </c>
      <c r="N179" s="72">
        <f t="array" ref="N179">IF(OR(TEXT(WEEKDAY(M179,1),"JJJJ")=Jours_chômés),M179,0)</f>
        <v>42791</v>
      </c>
      <c r="O179" s="73" t="str">
        <f t="shared" si="7"/>
        <v>samedi</v>
      </c>
    </row>
    <row r="180" spans="13:15">
      <c r="M180" s="71">
        <f t="shared" si="8"/>
        <v>42792</v>
      </c>
      <c r="N180" s="72">
        <f t="array" ref="N180">IF(OR(TEXT(WEEKDAY(M180,1),"JJJJ")=Jours_chômés),M180,0)</f>
        <v>42792</v>
      </c>
      <c r="O180" s="73" t="str">
        <f t="shared" si="7"/>
        <v>dimanche</v>
      </c>
    </row>
    <row r="181" spans="13:15">
      <c r="M181" s="71">
        <f t="shared" si="8"/>
        <v>42793</v>
      </c>
      <c r="N181" s="72">
        <f t="array" ref="N181">IF(OR(TEXT(WEEKDAY(M181,1),"JJJJ")=Jours_chômés),M181,0)</f>
        <v>0</v>
      </c>
      <c r="O181" s="73" t="str">
        <f t="shared" si="7"/>
        <v>lundi</v>
      </c>
    </row>
    <row r="182" spans="13:15">
      <c r="M182" s="71">
        <f t="shared" si="8"/>
        <v>42794</v>
      </c>
      <c r="N182" s="72">
        <f t="array" ref="N182">IF(OR(TEXT(WEEKDAY(M182,1),"JJJJ")=Jours_chômés),M182,0)</f>
        <v>0</v>
      </c>
      <c r="O182" s="73" t="str">
        <f t="shared" si="7"/>
        <v>mardi</v>
      </c>
    </row>
    <row r="183" spans="13:15">
      <c r="M183" s="71">
        <f t="shared" si="8"/>
        <v>42795</v>
      </c>
      <c r="N183" s="72">
        <f t="array" ref="N183">IF(OR(TEXT(WEEKDAY(M183,1),"JJJJ")=Jours_chômés),M183,0)</f>
        <v>0</v>
      </c>
      <c r="O183" s="73" t="str">
        <f t="shared" si="7"/>
        <v>mercredi</v>
      </c>
    </row>
    <row r="184" spans="13:15">
      <c r="M184" s="71">
        <f t="shared" si="8"/>
        <v>42796</v>
      </c>
      <c r="N184" s="72">
        <f t="array" ref="N184">IF(OR(TEXT(WEEKDAY(M184,1),"JJJJ")=Jours_chômés),M184,0)</f>
        <v>0</v>
      </c>
      <c r="O184" s="73" t="str">
        <f t="shared" ref="O184:O247" si="9">TEXT(WEEKDAY(M184,1),"JJJJ")</f>
        <v>jeudi</v>
      </c>
    </row>
    <row r="185" spans="13:15">
      <c r="M185" s="71">
        <f t="shared" si="8"/>
        <v>42797</v>
      </c>
      <c r="N185" s="72">
        <f t="array" ref="N185">IF(OR(TEXT(WEEKDAY(M185,1),"JJJJ")=Jours_chômés),M185,0)</f>
        <v>0</v>
      </c>
      <c r="O185" s="73" t="str">
        <f t="shared" si="9"/>
        <v>vendredi</v>
      </c>
    </row>
    <row r="186" spans="13:15">
      <c r="M186" s="71">
        <f t="shared" si="8"/>
        <v>42798</v>
      </c>
      <c r="N186" s="72">
        <f t="array" ref="N186">IF(OR(TEXT(WEEKDAY(M186,1),"JJJJ")=Jours_chômés),M186,0)</f>
        <v>42798</v>
      </c>
      <c r="O186" s="73" t="str">
        <f t="shared" si="9"/>
        <v>samedi</v>
      </c>
    </row>
    <row r="187" spans="13:15">
      <c r="M187" s="71">
        <f t="shared" si="8"/>
        <v>42799</v>
      </c>
      <c r="N187" s="72">
        <f t="array" ref="N187">IF(OR(TEXT(WEEKDAY(M187,1),"JJJJ")=Jours_chômés),M187,0)</f>
        <v>42799</v>
      </c>
      <c r="O187" s="73" t="str">
        <f t="shared" si="9"/>
        <v>dimanche</v>
      </c>
    </row>
    <row r="188" spans="13:15">
      <c r="M188" s="71">
        <f t="shared" si="8"/>
        <v>42800</v>
      </c>
      <c r="N188" s="72">
        <f t="array" ref="N188">IF(OR(TEXT(WEEKDAY(M188,1),"JJJJ")=Jours_chômés),M188,0)</f>
        <v>0</v>
      </c>
      <c r="O188" s="73" t="str">
        <f t="shared" si="9"/>
        <v>lundi</v>
      </c>
    </row>
    <row r="189" spans="13:15">
      <c r="M189" s="71">
        <f t="shared" si="8"/>
        <v>42801</v>
      </c>
      <c r="N189" s="72">
        <f t="array" ref="N189">IF(OR(TEXT(WEEKDAY(M189,1),"JJJJ")=Jours_chômés),M189,0)</f>
        <v>0</v>
      </c>
      <c r="O189" s="73" t="str">
        <f t="shared" si="9"/>
        <v>mardi</v>
      </c>
    </row>
    <row r="190" spans="13:15">
      <c r="M190" s="71">
        <f t="shared" si="8"/>
        <v>42802</v>
      </c>
      <c r="N190" s="72">
        <f t="array" ref="N190">IF(OR(TEXT(WEEKDAY(M190,1),"JJJJ")=Jours_chômés),M190,0)</f>
        <v>0</v>
      </c>
      <c r="O190" s="73" t="str">
        <f t="shared" si="9"/>
        <v>mercredi</v>
      </c>
    </row>
    <row r="191" spans="13:15">
      <c r="M191" s="71">
        <f t="shared" si="8"/>
        <v>42803</v>
      </c>
      <c r="N191" s="72">
        <f t="array" ref="N191">IF(OR(TEXT(WEEKDAY(M191,1),"JJJJ")=Jours_chômés),M191,0)</f>
        <v>0</v>
      </c>
      <c r="O191" s="73" t="str">
        <f t="shared" si="9"/>
        <v>jeudi</v>
      </c>
    </row>
    <row r="192" spans="13:15">
      <c r="M192" s="71">
        <f t="shared" si="8"/>
        <v>42804</v>
      </c>
      <c r="N192" s="72">
        <f t="array" ref="N192">IF(OR(TEXT(WEEKDAY(M192,1),"JJJJ")=Jours_chômés),M192,0)</f>
        <v>0</v>
      </c>
      <c r="O192" s="73" t="str">
        <f t="shared" si="9"/>
        <v>vendredi</v>
      </c>
    </row>
    <row r="193" spans="13:15">
      <c r="M193" s="71">
        <f t="shared" si="8"/>
        <v>42805</v>
      </c>
      <c r="N193" s="72">
        <f t="array" ref="N193">IF(OR(TEXT(WEEKDAY(M193,1),"JJJJ")=Jours_chômés),M193,0)</f>
        <v>42805</v>
      </c>
      <c r="O193" s="73" t="str">
        <f t="shared" si="9"/>
        <v>samedi</v>
      </c>
    </row>
    <row r="194" spans="13:15">
      <c r="M194" s="71">
        <f t="shared" si="8"/>
        <v>42806</v>
      </c>
      <c r="N194" s="72">
        <f t="array" ref="N194">IF(OR(TEXT(WEEKDAY(M194,1),"JJJJ")=Jours_chômés),M194,0)</f>
        <v>42806</v>
      </c>
      <c r="O194" s="73" t="str">
        <f t="shared" si="9"/>
        <v>dimanche</v>
      </c>
    </row>
    <row r="195" spans="13:15">
      <c r="M195" s="71">
        <f t="shared" si="8"/>
        <v>42807</v>
      </c>
      <c r="N195" s="72">
        <f t="array" ref="N195">IF(OR(TEXT(WEEKDAY(M195,1),"JJJJ")=Jours_chômés),M195,0)</f>
        <v>0</v>
      </c>
      <c r="O195" s="73" t="str">
        <f t="shared" si="9"/>
        <v>lundi</v>
      </c>
    </row>
    <row r="196" spans="13:15">
      <c r="M196" s="71">
        <f t="shared" si="8"/>
        <v>42808</v>
      </c>
      <c r="N196" s="72">
        <f t="array" ref="N196">IF(OR(TEXT(WEEKDAY(M196,1),"JJJJ")=Jours_chômés),M196,0)</f>
        <v>0</v>
      </c>
      <c r="O196" s="73" t="str">
        <f t="shared" si="9"/>
        <v>mardi</v>
      </c>
    </row>
    <row r="197" spans="13:15">
      <c r="M197" s="71">
        <f t="shared" si="8"/>
        <v>42809</v>
      </c>
      <c r="N197" s="72">
        <f t="array" ref="N197">IF(OR(TEXT(WEEKDAY(M197,1),"JJJJ")=Jours_chômés),M197,0)</f>
        <v>0</v>
      </c>
      <c r="O197" s="73" t="str">
        <f t="shared" si="9"/>
        <v>mercredi</v>
      </c>
    </row>
    <row r="198" spans="13:15">
      <c r="M198" s="71">
        <f t="shared" si="8"/>
        <v>42810</v>
      </c>
      <c r="N198" s="72">
        <f t="array" ref="N198">IF(OR(TEXT(WEEKDAY(M198,1),"JJJJ")=Jours_chômés),M198,0)</f>
        <v>0</v>
      </c>
      <c r="O198" s="73" t="str">
        <f t="shared" si="9"/>
        <v>jeudi</v>
      </c>
    </row>
    <row r="199" spans="13:15">
      <c r="M199" s="71">
        <f t="shared" si="8"/>
        <v>42811</v>
      </c>
      <c r="N199" s="72">
        <f t="array" ref="N199">IF(OR(TEXT(WEEKDAY(M199,1),"JJJJ")=Jours_chômés),M199,0)</f>
        <v>0</v>
      </c>
      <c r="O199" s="73" t="str">
        <f t="shared" si="9"/>
        <v>vendredi</v>
      </c>
    </row>
    <row r="200" spans="13:15">
      <c r="M200" s="71">
        <f t="shared" si="8"/>
        <v>42812</v>
      </c>
      <c r="N200" s="72">
        <f t="array" ref="N200">IF(OR(TEXT(WEEKDAY(M200,1),"JJJJ")=Jours_chômés),M200,0)</f>
        <v>42812</v>
      </c>
      <c r="O200" s="73" t="str">
        <f t="shared" si="9"/>
        <v>samedi</v>
      </c>
    </row>
    <row r="201" spans="13:15">
      <c r="M201" s="71">
        <f t="shared" si="8"/>
        <v>42813</v>
      </c>
      <c r="N201" s="72">
        <f t="array" ref="N201">IF(OR(TEXT(WEEKDAY(M201,1),"JJJJ")=Jours_chômés),M201,0)</f>
        <v>42813</v>
      </c>
      <c r="O201" s="73" t="str">
        <f t="shared" si="9"/>
        <v>dimanche</v>
      </c>
    </row>
    <row r="202" spans="13:15">
      <c r="M202" s="71">
        <f t="shared" si="8"/>
        <v>42814</v>
      </c>
      <c r="N202" s="72">
        <f t="array" ref="N202">IF(OR(TEXT(WEEKDAY(M202,1),"JJJJ")=Jours_chômés),M202,0)</f>
        <v>0</v>
      </c>
      <c r="O202" s="73" t="str">
        <f t="shared" si="9"/>
        <v>lundi</v>
      </c>
    </row>
    <row r="203" spans="13:15">
      <c r="M203" s="71">
        <f t="shared" si="8"/>
        <v>42815</v>
      </c>
      <c r="N203" s="72">
        <f t="array" ref="N203">IF(OR(TEXT(WEEKDAY(M203,1),"JJJJ")=Jours_chômés),M203,0)</f>
        <v>0</v>
      </c>
      <c r="O203" s="73" t="str">
        <f t="shared" si="9"/>
        <v>mardi</v>
      </c>
    </row>
    <row r="204" spans="13:15">
      <c r="M204" s="71">
        <f t="shared" si="8"/>
        <v>42816</v>
      </c>
      <c r="N204" s="72">
        <f t="array" ref="N204">IF(OR(TEXT(WEEKDAY(M204,1),"JJJJ")=Jours_chômés),M204,0)</f>
        <v>0</v>
      </c>
      <c r="O204" s="73" t="str">
        <f t="shared" si="9"/>
        <v>mercredi</v>
      </c>
    </row>
    <row r="205" spans="13:15">
      <c r="M205" s="71">
        <f t="shared" si="8"/>
        <v>42817</v>
      </c>
      <c r="N205" s="72">
        <f t="array" ref="N205">IF(OR(TEXT(WEEKDAY(M205,1),"JJJJ")=Jours_chômés),M205,0)</f>
        <v>0</v>
      </c>
      <c r="O205" s="73" t="str">
        <f t="shared" si="9"/>
        <v>jeudi</v>
      </c>
    </row>
    <row r="206" spans="13:15">
      <c r="M206" s="71">
        <f t="shared" si="8"/>
        <v>42818</v>
      </c>
      <c r="N206" s="72">
        <f t="array" ref="N206">IF(OR(TEXT(WEEKDAY(M206,1),"JJJJ")=Jours_chômés),M206,0)</f>
        <v>0</v>
      </c>
      <c r="O206" s="73" t="str">
        <f t="shared" si="9"/>
        <v>vendredi</v>
      </c>
    </row>
    <row r="207" spans="13:15">
      <c r="M207" s="71">
        <f t="shared" si="8"/>
        <v>42819</v>
      </c>
      <c r="N207" s="72">
        <f t="array" ref="N207">IF(OR(TEXT(WEEKDAY(M207,1),"JJJJ")=Jours_chômés),M207,0)</f>
        <v>42819</v>
      </c>
      <c r="O207" s="73" t="str">
        <f t="shared" si="9"/>
        <v>samedi</v>
      </c>
    </row>
    <row r="208" spans="13:15">
      <c r="M208" s="71">
        <f t="shared" si="8"/>
        <v>42820</v>
      </c>
      <c r="N208" s="72">
        <f t="array" ref="N208">IF(OR(TEXT(WEEKDAY(M208,1),"JJJJ")=Jours_chômés),M208,0)</f>
        <v>42820</v>
      </c>
      <c r="O208" s="73" t="str">
        <f t="shared" si="9"/>
        <v>dimanche</v>
      </c>
    </row>
    <row r="209" spans="13:15">
      <c r="M209" s="71">
        <f t="shared" si="8"/>
        <v>42821</v>
      </c>
      <c r="N209" s="72">
        <f t="array" ref="N209">IF(OR(TEXT(WEEKDAY(M209,1),"JJJJ")=Jours_chômés),M209,0)</f>
        <v>0</v>
      </c>
      <c r="O209" s="73" t="str">
        <f t="shared" si="9"/>
        <v>lundi</v>
      </c>
    </row>
    <row r="210" spans="13:15">
      <c r="M210" s="71">
        <f t="shared" si="8"/>
        <v>42822</v>
      </c>
      <c r="N210" s="72">
        <f t="array" ref="N210">IF(OR(TEXT(WEEKDAY(M210,1),"JJJJ")=Jours_chômés),M210,0)</f>
        <v>0</v>
      </c>
      <c r="O210" s="73" t="str">
        <f t="shared" si="9"/>
        <v>mardi</v>
      </c>
    </row>
    <row r="211" spans="13:15">
      <c r="M211" s="71">
        <f t="shared" si="8"/>
        <v>42823</v>
      </c>
      <c r="N211" s="72">
        <f t="array" ref="N211">IF(OR(TEXT(WEEKDAY(M211,1),"JJJJ")=Jours_chômés),M211,0)</f>
        <v>0</v>
      </c>
      <c r="O211" s="73" t="str">
        <f t="shared" si="9"/>
        <v>mercredi</v>
      </c>
    </row>
    <row r="212" spans="13:15">
      <c r="M212" s="71">
        <f t="shared" si="8"/>
        <v>42824</v>
      </c>
      <c r="N212" s="72">
        <f t="array" ref="N212">IF(OR(TEXT(WEEKDAY(M212,1),"JJJJ")=Jours_chômés),M212,0)</f>
        <v>0</v>
      </c>
      <c r="O212" s="73" t="str">
        <f t="shared" si="9"/>
        <v>jeudi</v>
      </c>
    </row>
    <row r="213" spans="13:15">
      <c r="M213" s="71">
        <f t="shared" si="8"/>
        <v>42825</v>
      </c>
      <c r="N213" s="72">
        <f t="array" ref="N213">IF(OR(TEXT(WEEKDAY(M213,1),"JJJJ")=Jours_chômés),M213,0)</f>
        <v>0</v>
      </c>
      <c r="O213" s="73" t="str">
        <f t="shared" si="9"/>
        <v>vendredi</v>
      </c>
    </row>
    <row r="214" spans="13:15">
      <c r="M214" s="71">
        <f t="shared" si="8"/>
        <v>42826</v>
      </c>
      <c r="N214" s="72">
        <f t="array" ref="N214">IF(OR(TEXT(WEEKDAY(M214,1),"JJJJ")=Jours_chômés),M214,0)</f>
        <v>42826</v>
      </c>
      <c r="O214" s="73" t="str">
        <f t="shared" si="9"/>
        <v>samedi</v>
      </c>
    </row>
    <row r="215" spans="13:15">
      <c r="M215" s="71">
        <f t="shared" si="8"/>
        <v>42827</v>
      </c>
      <c r="N215" s="72">
        <f t="array" ref="N215">IF(OR(TEXT(WEEKDAY(M215,1),"JJJJ")=Jours_chômés),M215,0)</f>
        <v>42827</v>
      </c>
      <c r="O215" s="73" t="str">
        <f t="shared" si="9"/>
        <v>dimanche</v>
      </c>
    </row>
    <row r="216" spans="13:15">
      <c r="M216" s="71">
        <f t="shared" si="8"/>
        <v>42828</v>
      </c>
      <c r="N216" s="72">
        <f t="array" ref="N216">IF(OR(TEXT(WEEKDAY(M216,1),"JJJJ")=Jours_chômés),M216,0)</f>
        <v>0</v>
      </c>
      <c r="O216" s="73" t="str">
        <f t="shared" si="9"/>
        <v>lundi</v>
      </c>
    </row>
    <row r="217" spans="13:15">
      <c r="M217" s="71">
        <f t="shared" si="8"/>
        <v>42829</v>
      </c>
      <c r="N217" s="72">
        <f t="array" ref="N217">IF(OR(TEXT(WEEKDAY(M217,1),"JJJJ")=Jours_chômés),M217,0)</f>
        <v>0</v>
      </c>
      <c r="O217" s="73" t="str">
        <f t="shared" si="9"/>
        <v>mardi</v>
      </c>
    </row>
    <row r="218" spans="13:15">
      <c r="M218" s="71">
        <f t="shared" si="8"/>
        <v>42830</v>
      </c>
      <c r="N218" s="72">
        <f t="array" ref="N218">IF(OR(TEXT(WEEKDAY(M218,1),"JJJJ")=Jours_chômés),M218,0)</f>
        <v>0</v>
      </c>
      <c r="O218" s="73" t="str">
        <f t="shared" si="9"/>
        <v>mercredi</v>
      </c>
    </row>
    <row r="219" spans="13:15">
      <c r="M219" s="71">
        <f t="shared" si="8"/>
        <v>42831</v>
      </c>
      <c r="N219" s="72">
        <f t="array" ref="N219">IF(OR(TEXT(WEEKDAY(M219,1),"JJJJ")=Jours_chômés),M219,0)</f>
        <v>0</v>
      </c>
      <c r="O219" s="73" t="str">
        <f t="shared" si="9"/>
        <v>jeudi</v>
      </c>
    </row>
    <row r="220" spans="13:15">
      <c r="M220" s="71">
        <f t="shared" si="8"/>
        <v>42832</v>
      </c>
      <c r="N220" s="72">
        <f t="array" ref="N220">IF(OR(TEXT(WEEKDAY(M220,1),"JJJJ")=Jours_chômés),M220,0)</f>
        <v>0</v>
      </c>
      <c r="O220" s="73" t="str">
        <f t="shared" si="9"/>
        <v>vendredi</v>
      </c>
    </row>
    <row r="221" spans="13:15">
      <c r="M221" s="71">
        <f t="shared" si="8"/>
        <v>42833</v>
      </c>
      <c r="N221" s="72">
        <f t="array" ref="N221">IF(OR(TEXT(WEEKDAY(M221,1),"JJJJ")=Jours_chômés),M221,0)</f>
        <v>42833</v>
      </c>
      <c r="O221" s="73" t="str">
        <f t="shared" si="9"/>
        <v>samedi</v>
      </c>
    </row>
    <row r="222" spans="13:15">
      <c r="M222" s="71">
        <f t="shared" si="8"/>
        <v>42834</v>
      </c>
      <c r="N222" s="72">
        <f t="array" ref="N222">IF(OR(TEXT(WEEKDAY(M222,1),"JJJJ")=Jours_chômés),M222,0)</f>
        <v>42834</v>
      </c>
      <c r="O222" s="73" t="str">
        <f t="shared" si="9"/>
        <v>dimanche</v>
      </c>
    </row>
    <row r="223" spans="13:15">
      <c r="M223" s="71">
        <f t="shared" si="8"/>
        <v>42835</v>
      </c>
      <c r="N223" s="72">
        <f t="array" ref="N223">IF(OR(TEXT(WEEKDAY(M223,1),"JJJJ")=Jours_chômés),M223,0)</f>
        <v>0</v>
      </c>
      <c r="O223" s="73" t="str">
        <f t="shared" si="9"/>
        <v>lundi</v>
      </c>
    </row>
    <row r="224" spans="13:15">
      <c r="M224" s="71">
        <f t="shared" si="8"/>
        <v>42836</v>
      </c>
      <c r="N224" s="72">
        <f t="array" ref="N224">IF(OR(TEXT(WEEKDAY(M224,1),"JJJJ")=Jours_chômés),M224,0)</f>
        <v>0</v>
      </c>
      <c r="O224" s="73" t="str">
        <f t="shared" si="9"/>
        <v>mardi</v>
      </c>
    </row>
    <row r="225" spans="13:15">
      <c r="M225" s="71">
        <f t="shared" si="8"/>
        <v>42837</v>
      </c>
      <c r="N225" s="72">
        <f t="array" ref="N225">IF(OR(TEXT(WEEKDAY(M225,1),"JJJJ")=Jours_chômés),M225,0)</f>
        <v>0</v>
      </c>
      <c r="O225" s="73" t="str">
        <f t="shared" si="9"/>
        <v>mercredi</v>
      </c>
    </row>
    <row r="226" spans="13:15">
      <c r="M226" s="71">
        <f t="shared" si="8"/>
        <v>42838</v>
      </c>
      <c r="N226" s="72">
        <f t="array" ref="N226">IF(OR(TEXT(WEEKDAY(M226,1),"JJJJ")=Jours_chômés),M226,0)</f>
        <v>0</v>
      </c>
      <c r="O226" s="73" t="str">
        <f t="shared" si="9"/>
        <v>jeudi</v>
      </c>
    </row>
    <row r="227" spans="13:15">
      <c r="M227" s="71">
        <f t="shared" ref="M227:M290" si="10">M226+1</f>
        <v>42839</v>
      </c>
      <c r="N227" s="72">
        <f t="array" ref="N227">IF(OR(TEXT(WEEKDAY(M227,1),"JJJJ")=Jours_chômés),M227,0)</f>
        <v>0</v>
      </c>
      <c r="O227" s="73" t="str">
        <f t="shared" si="9"/>
        <v>vendredi</v>
      </c>
    </row>
    <row r="228" spans="13:15">
      <c r="M228" s="71">
        <f t="shared" si="10"/>
        <v>42840</v>
      </c>
      <c r="N228" s="72">
        <f t="array" ref="N228">IF(OR(TEXT(WEEKDAY(M228,1),"JJJJ")=Jours_chômés),M228,0)</f>
        <v>42840</v>
      </c>
      <c r="O228" s="73" t="str">
        <f t="shared" si="9"/>
        <v>samedi</v>
      </c>
    </row>
    <row r="229" spans="13:15">
      <c r="M229" s="71">
        <f t="shared" si="10"/>
        <v>42841</v>
      </c>
      <c r="N229" s="72">
        <f t="array" ref="N229">IF(OR(TEXT(WEEKDAY(M229,1),"JJJJ")=Jours_chômés),M229,0)</f>
        <v>42841</v>
      </c>
      <c r="O229" s="73" t="str">
        <f t="shared" si="9"/>
        <v>dimanche</v>
      </c>
    </row>
    <row r="230" spans="13:15">
      <c r="M230" s="71">
        <f t="shared" si="10"/>
        <v>42842</v>
      </c>
      <c r="N230" s="72">
        <f t="array" ref="N230">IF(OR(TEXT(WEEKDAY(M230,1),"JJJJ")=Jours_chômés),M230,0)</f>
        <v>0</v>
      </c>
      <c r="O230" s="73" t="str">
        <f t="shared" si="9"/>
        <v>lundi</v>
      </c>
    </row>
    <row r="231" spans="13:15">
      <c r="M231" s="71">
        <f t="shared" si="10"/>
        <v>42843</v>
      </c>
      <c r="N231" s="72">
        <f t="array" ref="N231">IF(OR(TEXT(WEEKDAY(M231,1),"JJJJ")=Jours_chômés),M231,0)</f>
        <v>0</v>
      </c>
      <c r="O231" s="73" t="str">
        <f t="shared" si="9"/>
        <v>mardi</v>
      </c>
    </row>
    <row r="232" spans="13:15">
      <c r="M232" s="71">
        <f t="shared" si="10"/>
        <v>42844</v>
      </c>
      <c r="N232" s="72">
        <f t="array" ref="N232">IF(OR(TEXT(WEEKDAY(M232,1),"JJJJ")=Jours_chômés),M232,0)</f>
        <v>0</v>
      </c>
      <c r="O232" s="73" t="str">
        <f t="shared" si="9"/>
        <v>mercredi</v>
      </c>
    </row>
    <row r="233" spans="13:15">
      <c r="M233" s="71">
        <f t="shared" si="10"/>
        <v>42845</v>
      </c>
      <c r="N233" s="72">
        <f t="array" ref="N233">IF(OR(TEXT(WEEKDAY(M233,1),"JJJJ")=Jours_chômés),M233,0)</f>
        <v>0</v>
      </c>
      <c r="O233" s="73" t="str">
        <f t="shared" si="9"/>
        <v>jeudi</v>
      </c>
    </row>
    <row r="234" spans="13:15">
      <c r="M234" s="71">
        <f t="shared" si="10"/>
        <v>42846</v>
      </c>
      <c r="N234" s="72">
        <f t="array" ref="N234">IF(OR(TEXT(WEEKDAY(M234,1),"JJJJ")=Jours_chômés),M234,0)</f>
        <v>0</v>
      </c>
      <c r="O234" s="73" t="str">
        <f t="shared" si="9"/>
        <v>vendredi</v>
      </c>
    </row>
    <row r="235" spans="13:15">
      <c r="M235" s="71">
        <f t="shared" si="10"/>
        <v>42847</v>
      </c>
      <c r="N235" s="72">
        <f t="array" ref="N235">IF(OR(TEXT(WEEKDAY(M235,1),"JJJJ")=Jours_chômés),M235,0)</f>
        <v>42847</v>
      </c>
      <c r="O235" s="73" t="str">
        <f t="shared" si="9"/>
        <v>samedi</v>
      </c>
    </row>
    <row r="236" spans="13:15">
      <c r="M236" s="71">
        <f t="shared" si="10"/>
        <v>42848</v>
      </c>
      <c r="N236" s="72">
        <f t="array" ref="N236">IF(OR(TEXT(WEEKDAY(M236,1),"JJJJ")=Jours_chômés),M236,0)</f>
        <v>42848</v>
      </c>
      <c r="O236" s="73" t="str">
        <f t="shared" si="9"/>
        <v>dimanche</v>
      </c>
    </row>
    <row r="237" spans="13:15">
      <c r="M237" s="71">
        <f t="shared" si="10"/>
        <v>42849</v>
      </c>
      <c r="N237" s="72">
        <f t="array" ref="N237">IF(OR(TEXT(WEEKDAY(M237,1),"JJJJ")=Jours_chômés),M237,0)</f>
        <v>0</v>
      </c>
      <c r="O237" s="73" t="str">
        <f t="shared" si="9"/>
        <v>lundi</v>
      </c>
    </row>
    <row r="238" spans="13:15">
      <c r="M238" s="71">
        <f t="shared" si="10"/>
        <v>42850</v>
      </c>
      <c r="N238" s="72">
        <f t="array" ref="N238">IF(OR(TEXT(WEEKDAY(M238,1),"JJJJ")=Jours_chômés),M238,0)</f>
        <v>0</v>
      </c>
      <c r="O238" s="73" t="str">
        <f t="shared" si="9"/>
        <v>mardi</v>
      </c>
    </row>
    <row r="239" spans="13:15">
      <c r="M239" s="71">
        <f t="shared" si="10"/>
        <v>42851</v>
      </c>
      <c r="N239" s="72">
        <f t="array" ref="N239">IF(OR(TEXT(WEEKDAY(M239,1),"JJJJ")=Jours_chômés),M239,0)</f>
        <v>0</v>
      </c>
      <c r="O239" s="73" t="str">
        <f t="shared" si="9"/>
        <v>mercredi</v>
      </c>
    </row>
    <row r="240" spans="13:15">
      <c r="M240" s="71">
        <f t="shared" si="10"/>
        <v>42852</v>
      </c>
      <c r="N240" s="72">
        <f t="array" ref="N240">IF(OR(TEXT(WEEKDAY(M240,1),"JJJJ")=Jours_chômés),M240,0)</f>
        <v>0</v>
      </c>
      <c r="O240" s="73" t="str">
        <f t="shared" si="9"/>
        <v>jeudi</v>
      </c>
    </row>
    <row r="241" spans="13:15">
      <c r="M241" s="71">
        <f t="shared" si="10"/>
        <v>42853</v>
      </c>
      <c r="N241" s="72">
        <f t="array" ref="N241">IF(OR(TEXT(WEEKDAY(M241,1),"JJJJ")=Jours_chômés),M241,0)</f>
        <v>0</v>
      </c>
      <c r="O241" s="73" t="str">
        <f t="shared" si="9"/>
        <v>vendredi</v>
      </c>
    </row>
    <row r="242" spans="13:15">
      <c r="M242" s="71">
        <f t="shared" si="10"/>
        <v>42854</v>
      </c>
      <c r="N242" s="72">
        <f t="array" ref="N242">IF(OR(TEXT(WEEKDAY(M242,1),"JJJJ")=Jours_chômés),M242,0)</f>
        <v>42854</v>
      </c>
      <c r="O242" s="73" t="str">
        <f t="shared" si="9"/>
        <v>samedi</v>
      </c>
    </row>
    <row r="243" spans="13:15">
      <c r="M243" s="71">
        <f t="shared" si="10"/>
        <v>42855</v>
      </c>
      <c r="N243" s="72">
        <f t="array" ref="N243">IF(OR(TEXT(WEEKDAY(M243,1),"JJJJ")=Jours_chômés),M243,0)</f>
        <v>42855</v>
      </c>
      <c r="O243" s="73" t="str">
        <f t="shared" si="9"/>
        <v>dimanche</v>
      </c>
    </row>
    <row r="244" spans="13:15">
      <c r="M244" s="71">
        <f t="shared" si="10"/>
        <v>42856</v>
      </c>
      <c r="N244" s="72">
        <f t="array" ref="N244">IF(OR(TEXT(WEEKDAY(M244,1),"JJJJ")=Jours_chômés),M244,0)</f>
        <v>0</v>
      </c>
      <c r="O244" s="73" t="str">
        <f t="shared" si="9"/>
        <v>lundi</v>
      </c>
    </row>
    <row r="245" spans="13:15">
      <c r="M245" s="71">
        <f t="shared" si="10"/>
        <v>42857</v>
      </c>
      <c r="N245" s="72">
        <f t="array" ref="N245">IF(OR(TEXT(WEEKDAY(M245,1),"JJJJ")=Jours_chômés),M245,0)</f>
        <v>0</v>
      </c>
      <c r="O245" s="73" t="str">
        <f t="shared" si="9"/>
        <v>mardi</v>
      </c>
    </row>
    <row r="246" spans="13:15">
      <c r="M246" s="71">
        <f t="shared" si="10"/>
        <v>42858</v>
      </c>
      <c r="N246" s="72">
        <f t="array" ref="N246">IF(OR(TEXT(WEEKDAY(M246,1),"JJJJ")=Jours_chômés),M246,0)</f>
        <v>0</v>
      </c>
      <c r="O246" s="73" t="str">
        <f t="shared" si="9"/>
        <v>mercredi</v>
      </c>
    </row>
    <row r="247" spans="13:15">
      <c r="M247" s="71">
        <f t="shared" si="10"/>
        <v>42859</v>
      </c>
      <c r="N247" s="72">
        <f t="array" ref="N247">IF(OR(TEXT(WEEKDAY(M247,1),"JJJJ")=Jours_chômés),M247,0)</f>
        <v>0</v>
      </c>
      <c r="O247" s="73" t="str">
        <f t="shared" si="9"/>
        <v>jeudi</v>
      </c>
    </row>
    <row r="248" spans="13:15">
      <c r="M248" s="71">
        <f t="shared" si="10"/>
        <v>42860</v>
      </c>
      <c r="N248" s="72">
        <f t="array" ref="N248">IF(OR(TEXT(WEEKDAY(M248,1),"JJJJ")=Jours_chômés),M248,0)</f>
        <v>0</v>
      </c>
      <c r="O248" s="73" t="str">
        <f t="shared" ref="O248:O311" si="11">TEXT(WEEKDAY(M248,1),"JJJJ")</f>
        <v>vendredi</v>
      </c>
    </row>
    <row r="249" spans="13:15">
      <c r="M249" s="71">
        <f t="shared" si="10"/>
        <v>42861</v>
      </c>
      <c r="N249" s="72">
        <f t="array" ref="N249">IF(OR(TEXT(WEEKDAY(M249,1),"JJJJ")=Jours_chômés),M249,0)</f>
        <v>42861</v>
      </c>
      <c r="O249" s="73" t="str">
        <f t="shared" si="11"/>
        <v>samedi</v>
      </c>
    </row>
    <row r="250" spans="13:15">
      <c r="M250" s="71">
        <f t="shared" si="10"/>
        <v>42862</v>
      </c>
      <c r="N250" s="72">
        <f t="array" ref="N250">IF(OR(TEXT(WEEKDAY(M250,1),"JJJJ")=Jours_chômés),M250,0)</f>
        <v>42862</v>
      </c>
      <c r="O250" s="73" t="str">
        <f t="shared" si="11"/>
        <v>dimanche</v>
      </c>
    </row>
    <row r="251" spans="13:15">
      <c r="M251" s="71">
        <f t="shared" si="10"/>
        <v>42863</v>
      </c>
      <c r="N251" s="72">
        <f t="array" ref="N251">IF(OR(TEXT(WEEKDAY(M251,1),"JJJJ")=Jours_chômés),M251,0)</f>
        <v>0</v>
      </c>
      <c r="O251" s="73" t="str">
        <f t="shared" si="11"/>
        <v>lundi</v>
      </c>
    </row>
    <row r="252" spans="13:15">
      <c r="M252" s="71">
        <f t="shared" si="10"/>
        <v>42864</v>
      </c>
      <c r="N252" s="72">
        <f t="array" ref="N252">IF(OR(TEXT(WEEKDAY(M252,1),"JJJJ")=Jours_chômés),M252,0)</f>
        <v>0</v>
      </c>
      <c r="O252" s="73" t="str">
        <f t="shared" si="11"/>
        <v>mardi</v>
      </c>
    </row>
    <row r="253" spans="13:15">
      <c r="M253" s="71">
        <f t="shared" si="10"/>
        <v>42865</v>
      </c>
      <c r="N253" s="72">
        <f t="array" ref="N253">IF(OR(TEXT(WEEKDAY(M253,1),"JJJJ")=Jours_chômés),M253,0)</f>
        <v>0</v>
      </c>
      <c r="O253" s="73" t="str">
        <f t="shared" si="11"/>
        <v>mercredi</v>
      </c>
    </row>
    <row r="254" spans="13:15">
      <c r="M254" s="71">
        <f t="shared" si="10"/>
        <v>42866</v>
      </c>
      <c r="N254" s="72">
        <f t="array" ref="N254">IF(OR(TEXT(WEEKDAY(M254,1),"JJJJ")=Jours_chômés),M254,0)</f>
        <v>0</v>
      </c>
      <c r="O254" s="73" t="str">
        <f t="shared" si="11"/>
        <v>jeudi</v>
      </c>
    </row>
    <row r="255" spans="13:15">
      <c r="M255" s="71">
        <f t="shared" si="10"/>
        <v>42867</v>
      </c>
      <c r="N255" s="72">
        <f t="array" ref="N255">IF(OR(TEXT(WEEKDAY(M255,1),"JJJJ")=Jours_chômés),M255,0)</f>
        <v>0</v>
      </c>
      <c r="O255" s="73" t="str">
        <f t="shared" si="11"/>
        <v>vendredi</v>
      </c>
    </row>
    <row r="256" spans="13:15">
      <c r="M256" s="71">
        <f t="shared" si="10"/>
        <v>42868</v>
      </c>
      <c r="N256" s="72">
        <f t="array" ref="N256">IF(OR(TEXT(WEEKDAY(M256,1),"JJJJ")=Jours_chômés),M256,0)</f>
        <v>42868</v>
      </c>
      <c r="O256" s="73" t="str">
        <f t="shared" si="11"/>
        <v>samedi</v>
      </c>
    </row>
    <row r="257" spans="13:15">
      <c r="M257" s="71">
        <f t="shared" si="10"/>
        <v>42869</v>
      </c>
      <c r="N257" s="72">
        <f t="array" ref="N257">IF(OR(TEXT(WEEKDAY(M257,1),"JJJJ")=Jours_chômés),M257,0)</f>
        <v>42869</v>
      </c>
      <c r="O257" s="73" t="str">
        <f t="shared" si="11"/>
        <v>dimanche</v>
      </c>
    </row>
    <row r="258" spans="13:15">
      <c r="M258" s="71">
        <f t="shared" si="10"/>
        <v>42870</v>
      </c>
      <c r="N258" s="72">
        <f t="array" ref="N258">IF(OR(TEXT(WEEKDAY(M258,1),"JJJJ")=Jours_chômés),M258,0)</f>
        <v>0</v>
      </c>
      <c r="O258" s="73" t="str">
        <f t="shared" si="11"/>
        <v>lundi</v>
      </c>
    </row>
    <row r="259" spans="13:15">
      <c r="M259" s="71">
        <f t="shared" si="10"/>
        <v>42871</v>
      </c>
      <c r="N259" s="72">
        <f t="array" ref="N259">IF(OR(TEXT(WEEKDAY(M259,1),"JJJJ")=Jours_chômés),M259,0)</f>
        <v>0</v>
      </c>
      <c r="O259" s="73" t="str">
        <f t="shared" si="11"/>
        <v>mardi</v>
      </c>
    </row>
    <row r="260" spans="13:15">
      <c r="M260" s="71">
        <f t="shared" si="10"/>
        <v>42872</v>
      </c>
      <c r="N260" s="72">
        <f t="array" ref="N260">IF(OR(TEXT(WEEKDAY(M260,1),"JJJJ")=Jours_chômés),M260,0)</f>
        <v>0</v>
      </c>
      <c r="O260" s="73" t="str">
        <f t="shared" si="11"/>
        <v>mercredi</v>
      </c>
    </row>
    <row r="261" spans="13:15">
      <c r="M261" s="71">
        <f t="shared" si="10"/>
        <v>42873</v>
      </c>
      <c r="N261" s="72">
        <f t="array" ref="N261">IF(OR(TEXT(WEEKDAY(M261,1),"JJJJ")=Jours_chômés),M261,0)</f>
        <v>0</v>
      </c>
      <c r="O261" s="73" t="str">
        <f t="shared" si="11"/>
        <v>jeudi</v>
      </c>
    </row>
    <row r="262" spans="13:15">
      <c r="M262" s="71">
        <f t="shared" si="10"/>
        <v>42874</v>
      </c>
      <c r="N262" s="72">
        <f t="array" ref="N262">IF(OR(TEXT(WEEKDAY(M262,1),"JJJJ")=Jours_chômés),M262,0)</f>
        <v>0</v>
      </c>
      <c r="O262" s="73" t="str">
        <f t="shared" si="11"/>
        <v>vendredi</v>
      </c>
    </row>
    <row r="263" spans="13:15">
      <c r="M263" s="71">
        <f t="shared" si="10"/>
        <v>42875</v>
      </c>
      <c r="N263" s="72">
        <f t="array" ref="N263">IF(OR(TEXT(WEEKDAY(M263,1),"JJJJ")=Jours_chômés),M263,0)</f>
        <v>42875</v>
      </c>
      <c r="O263" s="73" t="str">
        <f t="shared" si="11"/>
        <v>samedi</v>
      </c>
    </row>
    <row r="264" spans="13:15">
      <c r="M264" s="71">
        <f t="shared" si="10"/>
        <v>42876</v>
      </c>
      <c r="N264" s="72">
        <f t="array" ref="N264">IF(OR(TEXT(WEEKDAY(M264,1),"JJJJ")=Jours_chômés),M264,0)</f>
        <v>42876</v>
      </c>
      <c r="O264" s="73" t="str">
        <f t="shared" si="11"/>
        <v>dimanche</v>
      </c>
    </row>
    <row r="265" spans="13:15">
      <c r="M265" s="71">
        <f t="shared" si="10"/>
        <v>42877</v>
      </c>
      <c r="N265" s="72">
        <f t="array" ref="N265">IF(OR(TEXT(WEEKDAY(M265,1),"JJJJ")=Jours_chômés),M265,0)</f>
        <v>0</v>
      </c>
      <c r="O265" s="73" t="str">
        <f t="shared" si="11"/>
        <v>lundi</v>
      </c>
    </row>
    <row r="266" spans="13:15">
      <c r="M266" s="71">
        <f t="shared" si="10"/>
        <v>42878</v>
      </c>
      <c r="N266" s="72">
        <f t="array" ref="N266">IF(OR(TEXT(WEEKDAY(M266,1),"JJJJ")=Jours_chômés),M266,0)</f>
        <v>0</v>
      </c>
      <c r="O266" s="73" t="str">
        <f t="shared" si="11"/>
        <v>mardi</v>
      </c>
    </row>
    <row r="267" spans="13:15">
      <c r="M267" s="71">
        <f t="shared" si="10"/>
        <v>42879</v>
      </c>
      <c r="N267" s="72">
        <f t="array" ref="N267">IF(OR(TEXT(WEEKDAY(M267,1),"JJJJ")=Jours_chômés),M267,0)</f>
        <v>0</v>
      </c>
      <c r="O267" s="73" t="str">
        <f t="shared" si="11"/>
        <v>mercredi</v>
      </c>
    </row>
    <row r="268" spans="13:15">
      <c r="M268" s="71">
        <f t="shared" si="10"/>
        <v>42880</v>
      </c>
      <c r="N268" s="72">
        <f t="array" ref="N268">IF(OR(TEXT(WEEKDAY(M268,1),"JJJJ")=Jours_chômés),M268,0)</f>
        <v>0</v>
      </c>
      <c r="O268" s="73" t="str">
        <f t="shared" si="11"/>
        <v>jeudi</v>
      </c>
    </row>
    <row r="269" spans="13:15">
      <c r="M269" s="71">
        <f t="shared" si="10"/>
        <v>42881</v>
      </c>
      <c r="N269" s="72">
        <f t="array" ref="N269">IF(OR(TEXT(WEEKDAY(M269,1),"JJJJ")=Jours_chômés),M269,0)</f>
        <v>0</v>
      </c>
      <c r="O269" s="73" t="str">
        <f t="shared" si="11"/>
        <v>vendredi</v>
      </c>
    </row>
    <row r="270" spans="13:15">
      <c r="M270" s="71">
        <f t="shared" si="10"/>
        <v>42882</v>
      </c>
      <c r="N270" s="72">
        <f t="array" ref="N270">IF(OR(TEXT(WEEKDAY(M270,1),"JJJJ")=Jours_chômés),M270,0)</f>
        <v>42882</v>
      </c>
      <c r="O270" s="73" t="str">
        <f t="shared" si="11"/>
        <v>samedi</v>
      </c>
    </row>
    <row r="271" spans="13:15">
      <c r="M271" s="71">
        <f t="shared" si="10"/>
        <v>42883</v>
      </c>
      <c r="N271" s="72">
        <f t="array" ref="N271">IF(OR(TEXT(WEEKDAY(M271,1),"JJJJ")=Jours_chômés),M271,0)</f>
        <v>42883</v>
      </c>
      <c r="O271" s="73" t="str">
        <f t="shared" si="11"/>
        <v>dimanche</v>
      </c>
    </row>
    <row r="272" spans="13:15">
      <c r="M272" s="71">
        <f t="shared" si="10"/>
        <v>42884</v>
      </c>
      <c r="N272" s="72">
        <f t="array" ref="N272">IF(OR(TEXT(WEEKDAY(M272,1),"JJJJ")=Jours_chômés),M272,0)</f>
        <v>0</v>
      </c>
      <c r="O272" s="73" t="str">
        <f t="shared" si="11"/>
        <v>lundi</v>
      </c>
    </row>
    <row r="273" spans="13:15">
      <c r="M273" s="71">
        <f t="shared" si="10"/>
        <v>42885</v>
      </c>
      <c r="N273" s="72">
        <f t="array" ref="N273">IF(OR(TEXT(WEEKDAY(M273,1),"JJJJ")=Jours_chômés),M273,0)</f>
        <v>0</v>
      </c>
      <c r="O273" s="73" t="str">
        <f t="shared" si="11"/>
        <v>mardi</v>
      </c>
    </row>
    <row r="274" spans="13:15">
      <c r="M274" s="71">
        <f t="shared" si="10"/>
        <v>42886</v>
      </c>
      <c r="N274" s="72">
        <f t="array" ref="N274">IF(OR(TEXT(WEEKDAY(M274,1),"JJJJ")=Jours_chômés),M274,0)</f>
        <v>0</v>
      </c>
      <c r="O274" s="73" t="str">
        <f t="shared" si="11"/>
        <v>mercredi</v>
      </c>
    </row>
    <row r="275" spans="13:15">
      <c r="M275" s="71">
        <f t="shared" si="10"/>
        <v>42887</v>
      </c>
      <c r="N275" s="72">
        <f t="array" ref="N275">IF(OR(TEXT(WEEKDAY(M275,1),"JJJJ")=Jours_chômés),M275,0)</f>
        <v>0</v>
      </c>
      <c r="O275" s="73" t="str">
        <f t="shared" si="11"/>
        <v>jeudi</v>
      </c>
    </row>
    <row r="276" spans="13:15">
      <c r="M276" s="71">
        <f t="shared" si="10"/>
        <v>42888</v>
      </c>
      <c r="N276" s="72">
        <f t="array" ref="N276">IF(OR(TEXT(WEEKDAY(M276,1),"JJJJ")=Jours_chômés),M276,0)</f>
        <v>0</v>
      </c>
      <c r="O276" s="73" t="str">
        <f t="shared" si="11"/>
        <v>vendredi</v>
      </c>
    </row>
    <row r="277" spans="13:15">
      <c r="M277" s="71">
        <f t="shared" si="10"/>
        <v>42889</v>
      </c>
      <c r="N277" s="72">
        <f t="array" ref="N277">IF(OR(TEXT(WEEKDAY(M277,1),"JJJJ")=Jours_chômés),M277,0)</f>
        <v>42889</v>
      </c>
      <c r="O277" s="73" t="str">
        <f t="shared" si="11"/>
        <v>samedi</v>
      </c>
    </row>
    <row r="278" spans="13:15">
      <c r="M278" s="71">
        <f t="shared" si="10"/>
        <v>42890</v>
      </c>
      <c r="N278" s="72">
        <f t="array" ref="N278">IF(OR(TEXT(WEEKDAY(M278,1),"JJJJ")=Jours_chômés),M278,0)</f>
        <v>42890</v>
      </c>
      <c r="O278" s="73" t="str">
        <f t="shared" si="11"/>
        <v>dimanche</v>
      </c>
    </row>
    <row r="279" spans="13:15">
      <c r="M279" s="71">
        <f t="shared" si="10"/>
        <v>42891</v>
      </c>
      <c r="N279" s="72">
        <f t="array" ref="N279">IF(OR(TEXT(WEEKDAY(M279,1),"JJJJ")=Jours_chômés),M279,0)</f>
        <v>0</v>
      </c>
      <c r="O279" s="73" t="str">
        <f t="shared" si="11"/>
        <v>lundi</v>
      </c>
    </row>
    <row r="280" spans="13:15">
      <c r="M280" s="71">
        <f t="shared" si="10"/>
        <v>42892</v>
      </c>
      <c r="N280" s="72">
        <f t="array" ref="N280">IF(OR(TEXT(WEEKDAY(M280,1),"JJJJ")=Jours_chômés),M280,0)</f>
        <v>0</v>
      </c>
      <c r="O280" s="73" t="str">
        <f t="shared" si="11"/>
        <v>mardi</v>
      </c>
    </row>
    <row r="281" spans="13:15">
      <c r="M281" s="71">
        <f t="shared" si="10"/>
        <v>42893</v>
      </c>
      <c r="N281" s="72">
        <f t="array" ref="N281">IF(OR(TEXT(WEEKDAY(M281,1),"JJJJ")=Jours_chômés),M281,0)</f>
        <v>0</v>
      </c>
      <c r="O281" s="73" t="str">
        <f t="shared" si="11"/>
        <v>mercredi</v>
      </c>
    </row>
    <row r="282" spans="13:15">
      <c r="M282" s="71">
        <f t="shared" si="10"/>
        <v>42894</v>
      </c>
      <c r="N282" s="72">
        <f t="array" ref="N282">IF(OR(TEXT(WEEKDAY(M282,1),"JJJJ")=Jours_chômés),M282,0)</f>
        <v>0</v>
      </c>
      <c r="O282" s="73" t="str">
        <f t="shared" si="11"/>
        <v>jeudi</v>
      </c>
    </row>
    <row r="283" spans="13:15">
      <c r="M283" s="71">
        <f t="shared" si="10"/>
        <v>42895</v>
      </c>
      <c r="N283" s="72">
        <f t="array" ref="N283">IF(OR(TEXT(WEEKDAY(M283,1),"JJJJ")=Jours_chômés),M283,0)</f>
        <v>0</v>
      </c>
      <c r="O283" s="73" t="str">
        <f t="shared" si="11"/>
        <v>vendredi</v>
      </c>
    </row>
    <row r="284" spans="13:15">
      <c r="M284" s="71">
        <f t="shared" si="10"/>
        <v>42896</v>
      </c>
      <c r="N284" s="72">
        <f t="array" ref="N284">IF(OR(TEXT(WEEKDAY(M284,1),"JJJJ")=Jours_chômés),M284,0)</f>
        <v>42896</v>
      </c>
      <c r="O284" s="73" t="str">
        <f t="shared" si="11"/>
        <v>samedi</v>
      </c>
    </row>
    <row r="285" spans="13:15">
      <c r="M285" s="71">
        <f t="shared" si="10"/>
        <v>42897</v>
      </c>
      <c r="N285" s="72">
        <f t="array" ref="N285">IF(OR(TEXT(WEEKDAY(M285,1),"JJJJ")=Jours_chômés),M285,0)</f>
        <v>42897</v>
      </c>
      <c r="O285" s="73" t="str">
        <f t="shared" si="11"/>
        <v>dimanche</v>
      </c>
    </row>
    <row r="286" spans="13:15">
      <c r="M286" s="71">
        <f t="shared" si="10"/>
        <v>42898</v>
      </c>
      <c r="N286" s="72">
        <f t="array" ref="N286">IF(OR(TEXT(WEEKDAY(M286,1),"JJJJ")=Jours_chômés),M286,0)</f>
        <v>0</v>
      </c>
      <c r="O286" s="73" t="str">
        <f t="shared" si="11"/>
        <v>lundi</v>
      </c>
    </row>
    <row r="287" spans="13:15">
      <c r="M287" s="71">
        <f t="shared" si="10"/>
        <v>42899</v>
      </c>
      <c r="N287" s="72">
        <f t="array" ref="N287">IF(OR(TEXT(WEEKDAY(M287,1),"JJJJ")=Jours_chômés),M287,0)</f>
        <v>0</v>
      </c>
      <c r="O287" s="73" t="str">
        <f t="shared" si="11"/>
        <v>mardi</v>
      </c>
    </row>
    <row r="288" spans="13:15">
      <c r="M288" s="71">
        <f t="shared" si="10"/>
        <v>42900</v>
      </c>
      <c r="N288" s="72">
        <f t="array" ref="N288">IF(OR(TEXT(WEEKDAY(M288,1),"JJJJ")=Jours_chômés),M288,0)</f>
        <v>0</v>
      </c>
      <c r="O288" s="73" t="str">
        <f t="shared" si="11"/>
        <v>mercredi</v>
      </c>
    </row>
    <row r="289" spans="13:15">
      <c r="M289" s="71">
        <f t="shared" si="10"/>
        <v>42901</v>
      </c>
      <c r="N289" s="72">
        <f t="array" ref="N289">IF(OR(TEXT(WEEKDAY(M289,1),"JJJJ")=Jours_chômés),M289,0)</f>
        <v>0</v>
      </c>
      <c r="O289" s="73" t="str">
        <f t="shared" si="11"/>
        <v>jeudi</v>
      </c>
    </row>
    <row r="290" spans="13:15">
      <c r="M290" s="71">
        <f t="shared" si="10"/>
        <v>42902</v>
      </c>
      <c r="N290" s="72">
        <f t="array" ref="N290">IF(OR(TEXT(WEEKDAY(M290,1),"JJJJ")=Jours_chômés),M290,0)</f>
        <v>0</v>
      </c>
      <c r="O290" s="73" t="str">
        <f t="shared" si="11"/>
        <v>vendredi</v>
      </c>
    </row>
    <row r="291" spans="13:15">
      <c r="M291" s="71">
        <f t="shared" ref="M291:M354" si="12">M290+1</f>
        <v>42903</v>
      </c>
      <c r="N291" s="72">
        <f t="array" ref="N291">IF(OR(TEXT(WEEKDAY(M291,1),"JJJJ")=Jours_chômés),M291,0)</f>
        <v>42903</v>
      </c>
      <c r="O291" s="73" t="str">
        <f t="shared" si="11"/>
        <v>samedi</v>
      </c>
    </row>
    <row r="292" spans="13:15">
      <c r="M292" s="71">
        <f t="shared" si="12"/>
        <v>42904</v>
      </c>
      <c r="N292" s="72">
        <f t="array" ref="N292">IF(OR(TEXT(WEEKDAY(M292,1),"JJJJ")=Jours_chômés),M292,0)</f>
        <v>42904</v>
      </c>
      <c r="O292" s="73" t="str">
        <f t="shared" si="11"/>
        <v>dimanche</v>
      </c>
    </row>
    <row r="293" spans="13:15">
      <c r="M293" s="71">
        <f t="shared" si="12"/>
        <v>42905</v>
      </c>
      <c r="N293" s="72">
        <f t="array" ref="N293">IF(OR(TEXT(WEEKDAY(M293,1),"JJJJ")=Jours_chômés),M293,0)</f>
        <v>0</v>
      </c>
      <c r="O293" s="73" t="str">
        <f t="shared" si="11"/>
        <v>lundi</v>
      </c>
    </row>
    <row r="294" spans="13:15">
      <c r="M294" s="71">
        <f t="shared" si="12"/>
        <v>42906</v>
      </c>
      <c r="N294" s="72">
        <f t="array" ref="N294">IF(OR(TEXT(WEEKDAY(M294,1),"JJJJ")=Jours_chômés),M294,0)</f>
        <v>0</v>
      </c>
      <c r="O294" s="73" t="str">
        <f t="shared" si="11"/>
        <v>mardi</v>
      </c>
    </row>
    <row r="295" spans="13:15">
      <c r="M295" s="71">
        <f t="shared" si="12"/>
        <v>42907</v>
      </c>
      <c r="N295" s="72">
        <f t="array" ref="N295">IF(OR(TEXT(WEEKDAY(M295,1),"JJJJ")=Jours_chômés),M295,0)</f>
        <v>0</v>
      </c>
      <c r="O295" s="73" t="str">
        <f t="shared" si="11"/>
        <v>mercredi</v>
      </c>
    </row>
    <row r="296" spans="13:15">
      <c r="M296" s="71">
        <f t="shared" si="12"/>
        <v>42908</v>
      </c>
      <c r="N296" s="72">
        <f t="array" ref="N296">IF(OR(TEXT(WEEKDAY(M296,1),"JJJJ")=Jours_chômés),M296,0)</f>
        <v>0</v>
      </c>
      <c r="O296" s="73" t="str">
        <f t="shared" si="11"/>
        <v>jeudi</v>
      </c>
    </row>
    <row r="297" spans="13:15">
      <c r="M297" s="71">
        <f t="shared" si="12"/>
        <v>42909</v>
      </c>
      <c r="N297" s="72">
        <f t="array" ref="N297">IF(OR(TEXT(WEEKDAY(M297,1),"JJJJ")=Jours_chômés),M297,0)</f>
        <v>0</v>
      </c>
      <c r="O297" s="73" t="str">
        <f t="shared" si="11"/>
        <v>vendredi</v>
      </c>
    </row>
    <row r="298" spans="13:15">
      <c r="M298" s="71">
        <f t="shared" si="12"/>
        <v>42910</v>
      </c>
      <c r="N298" s="72">
        <f t="array" ref="N298">IF(OR(TEXT(WEEKDAY(M298,1),"JJJJ")=Jours_chômés),M298,0)</f>
        <v>42910</v>
      </c>
      <c r="O298" s="73" t="str">
        <f t="shared" si="11"/>
        <v>samedi</v>
      </c>
    </row>
    <row r="299" spans="13:15">
      <c r="M299" s="71">
        <f t="shared" si="12"/>
        <v>42911</v>
      </c>
      <c r="N299" s="72">
        <f t="array" ref="N299">IF(OR(TEXT(WEEKDAY(M299,1),"JJJJ")=Jours_chômés),M299,0)</f>
        <v>42911</v>
      </c>
      <c r="O299" s="73" t="str">
        <f t="shared" si="11"/>
        <v>dimanche</v>
      </c>
    </row>
    <row r="300" spans="13:15">
      <c r="M300" s="71">
        <f t="shared" si="12"/>
        <v>42912</v>
      </c>
      <c r="N300" s="72">
        <f t="array" ref="N300">IF(OR(TEXT(WEEKDAY(M300,1),"JJJJ")=Jours_chômés),M300,0)</f>
        <v>0</v>
      </c>
      <c r="O300" s="73" t="str">
        <f t="shared" si="11"/>
        <v>lundi</v>
      </c>
    </row>
    <row r="301" spans="13:15">
      <c r="M301" s="71">
        <f t="shared" si="12"/>
        <v>42913</v>
      </c>
      <c r="N301" s="72">
        <f t="array" ref="N301">IF(OR(TEXT(WEEKDAY(M301,1),"JJJJ")=Jours_chômés),M301,0)</f>
        <v>0</v>
      </c>
      <c r="O301" s="73" t="str">
        <f t="shared" si="11"/>
        <v>mardi</v>
      </c>
    </row>
    <row r="302" spans="13:15">
      <c r="M302" s="71">
        <f t="shared" si="12"/>
        <v>42914</v>
      </c>
      <c r="N302" s="72">
        <f t="array" ref="N302">IF(OR(TEXT(WEEKDAY(M302,1),"JJJJ")=Jours_chômés),M302,0)</f>
        <v>0</v>
      </c>
      <c r="O302" s="73" t="str">
        <f t="shared" si="11"/>
        <v>mercredi</v>
      </c>
    </row>
    <row r="303" spans="13:15">
      <c r="M303" s="71">
        <f t="shared" si="12"/>
        <v>42915</v>
      </c>
      <c r="N303" s="72">
        <f t="array" ref="N303">IF(OR(TEXT(WEEKDAY(M303,1),"JJJJ")=Jours_chômés),M303,0)</f>
        <v>0</v>
      </c>
      <c r="O303" s="73" t="str">
        <f t="shared" si="11"/>
        <v>jeudi</v>
      </c>
    </row>
    <row r="304" spans="13:15">
      <c r="M304" s="71">
        <f t="shared" si="12"/>
        <v>42916</v>
      </c>
      <c r="N304" s="72">
        <f t="array" ref="N304">IF(OR(TEXT(WEEKDAY(M304,1),"JJJJ")=Jours_chômés),M304,0)</f>
        <v>0</v>
      </c>
      <c r="O304" s="73" t="str">
        <f t="shared" si="11"/>
        <v>vendredi</v>
      </c>
    </row>
    <row r="305" spans="13:15">
      <c r="M305" s="71">
        <f t="shared" si="12"/>
        <v>42917</v>
      </c>
      <c r="N305" s="72">
        <f t="array" ref="N305">IF(OR(TEXT(WEEKDAY(M305,1),"JJJJ")=Jours_chômés),M305,0)</f>
        <v>42917</v>
      </c>
      <c r="O305" s="73" t="str">
        <f t="shared" si="11"/>
        <v>samedi</v>
      </c>
    </row>
    <row r="306" spans="13:15">
      <c r="M306" s="71">
        <f t="shared" si="12"/>
        <v>42918</v>
      </c>
      <c r="N306" s="72">
        <f t="array" ref="N306">IF(OR(TEXT(WEEKDAY(M306,1),"JJJJ")=Jours_chômés),M306,0)</f>
        <v>42918</v>
      </c>
      <c r="O306" s="73" t="str">
        <f t="shared" si="11"/>
        <v>dimanche</v>
      </c>
    </row>
    <row r="307" spans="13:15">
      <c r="M307" s="71">
        <f t="shared" si="12"/>
        <v>42919</v>
      </c>
      <c r="N307" s="72">
        <f t="array" ref="N307">IF(OR(TEXT(WEEKDAY(M307,1),"JJJJ")=Jours_chômés),M307,0)</f>
        <v>0</v>
      </c>
      <c r="O307" s="73" t="str">
        <f t="shared" si="11"/>
        <v>lundi</v>
      </c>
    </row>
    <row r="308" spans="13:15">
      <c r="M308" s="71">
        <f t="shared" si="12"/>
        <v>42920</v>
      </c>
      <c r="N308" s="72">
        <f t="array" ref="N308">IF(OR(TEXT(WEEKDAY(M308,1),"JJJJ")=Jours_chômés),M308,0)</f>
        <v>0</v>
      </c>
      <c r="O308" s="73" t="str">
        <f t="shared" si="11"/>
        <v>mardi</v>
      </c>
    </row>
    <row r="309" spans="13:15">
      <c r="M309" s="71">
        <f t="shared" si="12"/>
        <v>42921</v>
      </c>
      <c r="N309" s="72">
        <f t="array" ref="N309">IF(OR(TEXT(WEEKDAY(M309,1),"JJJJ")=Jours_chômés),M309,0)</f>
        <v>0</v>
      </c>
      <c r="O309" s="73" t="str">
        <f t="shared" si="11"/>
        <v>mercredi</v>
      </c>
    </row>
    <row r="310" spans="13:15">
      <c r="M310" s="71">
        <f t="shared" si="12"/>
        <v>42922</v>
      </c>
      <c r="N310" s="72">
        <f t="array" ref="N310">IF(OR(TEXT(WEEKDAY(M310,1),"JJJJ")=Jours_chômés),M310,0)</f>
        <v>0</v>
      </c>
      <c r="O310" s="73" t="str">
        <f t="shared" si="11"/>
        <v>jeudi</v>
      </c>
    </row>
    <row r="311" spans="13:15">
      <c r="M311" s="71">
        <f t="shared" si="12"/>
        <v>42923</v>
      </c>
      <c r="N311" s="72">
        <f t="array" ref="N311">IF(OR(TEXT(WEEKDAY(M311,1),"JJJJ")=Jours_chômés),M311,0)</f>
        <v>0</v>
      </c>
      <c r="O311" s="73" t="str">
        <f t="shared" si="11"/>
        <v>vendredi</v>
      </c>
    </row>
    <row r="312" spans="13:15">
      <c r="M312" s="71">
        <f t="shared" si="12"/>
        <v>42924</v>
      </c>
      <c r="N312" s="72">
        <f t="array" ref="N312">IF(OR(TEXT(WEEKDAY(M312,1),"JJJJ")=Jours_chômés),M312,0)</f>
        <v>42924</v>
      </c>
      <c r="O312" s="73" t="str">
        <f t="shared" ref="O312:O371" si="13">TEXT(WEEKDAY(M312,1),"JJJJ")</f>
        <v>samedi</v>
      </c>
    </row>
    <row r="313" spans="13:15">
      <c r="M313" s="71">
        <f t="shared" si="12"/>
        <v>42925</v>
      </c>
      <c r="N313" s="72">
        <f t="array" ref="N313">IF(OR(TEXT(WEEKDAY(M313,1),"JJJJ")=Jours_chômés),M313,0)</f>
        <v>42925</v>
      </c>
      <c r="O313" s="73" t="str">
        <f t="shared" si="13"/>
        <v>dimanche</v>
      </c>
    </row>
    <row r="314" spans="13:15">
      <c r="M314" s="71">
        <f t="shared" si="12"/>
        <v>42926</v>
      </c>
      <c r="N314" s="72">
        <f t="array" ref="N314">IF(OR(TEXT(WEEKDAY(M314,1),"JJJJ")=Jours_chômés),M314,0)</f>
        <v>0</v>
      </c>
      <c r="O314" s="73" t="str">
        <f t="shared" si="13"/>
        <v>lundi</v>
      </c>
    </row>
    <row r="315" spans="13:15">
      <c r="M315" s="71">
        <f t="shared" si="12"/>
        <v>42927</v>
      </c>
      <c r="N315" s="72">
        <f t="array" ref="N315">IF(OR(TEXT(WEEKDAY(M315,1),"JJJJ")=Jours_chômés),M315,0)</f>
        <v>0</v>
      </c>
      <c r="O315" s="73" t="str">
        <f t="shared" si="13"/>
        <v>mardi</v>
      </c>
    </row>
    <row r="316" spans="13:15">
      <c r="M316" s="71">
        <f t="shared" si="12"/>
        <v>42928</v>
      </c>
      <c r="N316" s="72">
        <f t="array" ref="N316">IF(OR(TEXT(WEEKDAY(M316,1),"JJJJ")=Jours_chômés),M316,0)</f>
        <v>0</v>
      </c>
      <c r="O316" s="73" t="str">
        <f t="shared" si="13"/>
        <v>mercredi</v>
      </c>
    </row>
    <row r="317" spans="13:15">
      <c r="M317" s="71">
        <f t="shared" si="12"/>
        <v>42929</v>
      </c>
      <c r="N317" s="72">
        <f t="array" ref="N317">IF(OR(TEXT(WEEKDAY(M317,1),"JJJJ")=Jours_chômés),M317,0)</f>
        <v>0</v>
      </c>
      <c r="O317" s="73" t="str">
        <f t="shared" si="13"/>
        <v>jeudi</v>
      </c>
    </row>
    <row r="318" spans="13:15">
      <c r="M318" s="71">
        <f t="shared" si="12"/>
        <v>42930</v>
      </c>
      <c r="N318" s="72">
        <f t="array" ref="N318">IF(OR(TEXT(WEEKDAY(M318,1),"JJJJ")=Jours_chômés),M318,0)</f>
        <v>0</v>
      </c>
      <c r="O318" s="73" t="str">
        <f t="shared" si="13"/>
        <v>vendredi</v>
      </c>
    </row>
    <row r="319" spans="13:15">
      <c r="M319" s="71">
        <f t="shared" si="12"/>
        <v>42931</v>
      </c>
      <c r="N319" s="72">
        <f t="array" ref="N319">IF(OR(TEXT(WEEKDAY(M319,1),"JJJJ")=Jours_chômés),M319,0)</f>
        <v>42931</v>
      </c>
      <c r="O319" s="73" t="str">
        <f t="shared" si="13"/>
        <v>samedi</v>
      </c>
    </row>
    <row r="320" spans="13:15">
      <c r="M320" s="71">
        <f t="shared" si="12"/>
        <v>42932</v>
      </c>
      <c r="N320" s="72">
        <f t="array" ref="N320">IF(OR(TEXT(WEEKDAY(M320,1),"JJJJ")=Jours_chômés),M320,0)</f>
        <v>42932</v>
      </c>
      <c r="O320" s="73" t="str">
        <f t="shared" si="13"/>
        <v>dimanche</v>
      </c>
    </row>
    <row r="321" spans="13:15">
      <c r="M321" s="71">
        <f t="shared" si="12"/>
        <v>42933</v>
      </c>
      <c r="N321" s="72">
        <f t="array" ref="N321">IF(OR(TEXT(WEEKDAY(M321,1),"JJJJ")=Jours_chômés),M321,0)</f>
        <v>0</v>
      </c>
      <c r="O321" s="73" t="str">
        <f t="shared" si="13"/>
        <v>lundi</v>
      </c>
    </row>
    <row r="322" spans="13:15">
      <c r="M322" s="71">
        <f t="shared" si="12"/>
        <v>42934</v>
      </c>
      <c r="N322" s="72">
        <f t="array" ref="N322">IF(OR(TEXT(WEEKDAY(M322,1),"JJJJ")=Jours_chômés),M322,0)</f>
        <v>0</v>
      </c>
      <c r="O322" s="73" t="str">
        <f t="shared" si="13"/>
        <v>mardi</v>
      </c>
    </row>
    <row r="323" spans="13:15">
      <c r="M323" s="71">
        <f t="shared" si="12"/>
        <v>42935</v>
      </c>
      <c r="N323" s="72">
        <f t="array" ref="N323">IF(OR(TEXT(WEEKDAY(M323,1),"JJJJ")=Jours_chômés),M323,0)</f>
        <v>0</v>
      </c>
      <c r="O323" s="73" t="str">
        <f t="shared" si="13"/>
        <v>mercredi</v>
      </c>
    </row>
    <row r="324" spans="13:15">
      <c r="M324" s="71">
        <f t="shared" si="12"/>
        <v>42936</v>
      </c>
      <c r="N324" s="72">
        <f t="array" ref="N324">IF(OR(TEXT(WEEKDAY(M324,1),"JJJJ")=Jours_chômés),M324,0)</f>
        <v>0</v>
      </c>
      <c r="O324" s="73" t="str">
        <f t="shared" si="13"/>
        <v>jeudi</v>
      </c>
    </row>
    <row r="325" spans="13:15">
      <c r="M325" s="71">
        <f t="shared" si="12"/>
        <v>42937</v>
      </c>
      <c r="N325" s="72">
        <f t="array" ref="N325">IF(OR(TEXT(WEEKDAY(M325,1),"JJJJ")=Jours_chômés),M325,0)</f>
        <v>0</v>
      </c>
      <c r="O325" s="73" t="str">
        <f t="shared" si="13"/>
        <v>vendredi</v>
      </c>
    </row>
    <row r="326" spans="13:15">
      <c r="M326" s="71">
        <f t="shared" si="12"/>
        <v>42938</v>
      </c>
      <c r="N326" s="72">
        <f t="array" ref="N326">IF(OR(TEXT(WEEKDAY(M326,1),"JJJJ")=Jours_chômés),M326,0)</f>
        <v>42938</v>
      </c>
      <c r="O326" s="73" t="str">
        <f t="shared" si="13"/>
        <v>samedi</v>
      </c>
    </row>
    <row r="327" spans="13:15">
      <c r="M327" s="71">
        <f t="shared" si="12"/>
        <v>42939</v>
      </c>
      <c r="N327" s="72">
        <f t="array" ref="N327">IF(OR(TEXT(WEEKDAY(M327,1),"JJJJ")=Jours_chômés),M327,0)</f>
        <v>42939</v>
      </c>
      <c r="O327" s="73" t="str">
        <f t="shared" si="13"/>
        <v>dimanche</v>
      </c>
    </row>
    <row r="328" spans="13:15">
      <c r="M328" s="71">
        <f t="shared" si="12"/>
        <v>42940</v>
      </c>
      <c r="N328" s="72">
        <f t="array" ref="N328">IF(OR(TEXT(WEEKDAY(M328,1),"JJJJ")=Jours_chômés),M328,0)</f>
        <v>0</v>
      </c>
      <c r="O328" s="73" t="str">
        <f t="shared" si="13"/>
        <v>lundi</v>
      </c>
    </row>
    <row r="329" spans="13:15">
      <c r="M329" s="71">
        <f t="shared" si="12"/>
        <v>42941</v>
      </c>
      <c r="N329" s="72">
        <f t="array" ref="N329">IF(OR(TEXT(WEEKDAY(M329,1),"JJJJ")=Jours_chômés),M329,0)</f>
        <v>0</v>
      </c>
      <c r="O329" s="73" t="str">
        <f t="shared" si="13"/>
        <v>mardi</v>
      </c>
    </row>
    <row r="330" spans="13:15">
      <c r="M330" s="71">
        <f t="shared" si="12"/>
        <v>42942</v>
      </c>
      <c r="N330" s="72">
        <f t="array" ref="N330">IF(OR(TEXT(WEEKDAY(M330,1),"JJJJ")=Jours_chômés),M330,0)</f>
        <v>0</v>
      </c>
      <c r="O330" s="73" t="str">
        <f t="shared" si="13"/>
        <v>mercredi</v>
      </c>
    </row>
    <row r="331" spans="13:15">
      <c r="M331" s="71">
        <f t="shared" si="12"/>
        <v>42943</v>
      </c>
      <c r="N331" s="72">
        <f t="array" ref="N331">IF(OR(TEXT(WEEKDAY(M331,1),"JJJJ")=Jours_chômés),M331,0)</f>
        <v>0</v>
      </c>
      <c r="O331" s="73" t="str">
        <f t="shared" si="13"/>
        <v>jeudi</v>
      </c>
    </row>
    <row r="332" spans="13:15">
      <c r="M332" s="71">
        <f t="shared" si="12"/>
        <v>42944</v>
      </c>
      <c r="N332" s="72">
        <f t="array" ref="N332">IF(OR(TEXT(WEEKDAY(M332,1),"JJJJ")=Jours_chômés),M332,0)</f>
        <v>0</v>
      </c>
      <c r="O332" s="73" t="str">
        <f t="shared" si="13"/>
        <v>vendredi</v>
      </c>
    </row>
    <row r="333" spans="13:15">
      <c r="M333" s="71">
        <f t="shared" si="12"/>
        <v>42945</v>
      </c>
      <c r="N333" s="72">
        <f t="array" ref="N333">IF(OR(TEXT(WEEKDAY(M333,1),"JJJJ")=Jours_chômés),M333,0)</f>
        <v>42945</v>
      </c>
      <c r="O333" s="73" t="str">
        <f t="shared" si="13"/>
        <v>samedi</v>
      </c>
    </row>
    <row r="334" spans="13:15">
      <c r="M334" s="71">
        <f t="shared" si="12"/>
        <v>42946</v>
      </c>
      <c r="N334" s="72">
        <f t="array" ref="N334">IF(OR(TEXT(WEEKDAY(M334,1),"JJJJ")=Jours_chômés),M334,0)</f>
        <v>42946</v>
      </c>
      <c r="O334" s="73" t="str">
        <f t="shared" si="13"/>
        <v>dimanche</v>
      </c>
    </row>
    <row r="335" spans="13:15">
      <c r="M335" s="71">
        <f t="shared" si="12"/>
        <v>42947</v>
      </c>
      <c r="N335" s="72">
        <f t="array" ref="N335">IF(OR(TEXT(WEEKDAY(M335,1),"JJJJ")=Jours_chômés),M335,0)</f>
        <v>0</v>
      </c>
      <c r="O335" s="73" t="str">
        <f t="shared" si="13"/>
        <v>lundi</v>
      </c>
    </row>
    <row r="336" spans="13:15">
      <c r="M336" s="71">
        <f t="shared" si="12"/>
        <v>42948</v>
      </c>
      <c r="N336" s="72">
        <f t="array" ref="N336">IF(OR(TEXT(WEEKDAY(M336,1),"JJJJ")=Jours_chômés),M336,0)</f>
        <v>0</v>
      </c>
      <c r="O336" s="73" t="str">
        <f t="shared" si="13"/>
        <v>mardi</v>
      </c>
    </row>
    <row r="337" spans="13:15">
      <c r="M337" s="71">
        <f t="shared" si="12"/>
        <v>42949</v>
      </c>
      <c r="N337" s="72">
        <f t="array" ref="N337">IF(OR(TEXT(WEEKDAY(M337,1),"JJJJ")=Jours_chômés),M337,0)</f>
        <v>0</v>
      </c>
      <c r="O337" s="73" t="str">
        <f t="shared" si="13"/>
        <v>mercredi</v>
      </c>
    </row>
    <row r="338" spans="13:15">
      <c r="M338" s="71">
        <f t="shared" si="12"/>
        <v>42950</v>
      </c>
      <c r="N338" s="72">
        <f t="array" ref="N338">IF(OR(TEXT(WEEKDAY(M338,1),"JJJJ")=Jours_chômés),M338,0)</f>
        <v>0</v>
      </c>
      <c r="O338" s="73" t="str">
        <f t="shared" si="13"/>
        <v>jeudi</v>
      </c>
    </row>
    <row r="339" spans="13:15">
      <c r="M339" s="71">
        <f t="shared" si="12"/>
        <v>42951</v>
      </c>
      <c r="N339" s="72">
        <f t="array" ref="N339">IF(OR(TEXT(WEEKDAY(M339,1),"JJJJ")=Jours_chômés),M339,0)</f>
        <v>0</v>
      </c>
      <c r="O339" s="73" t="str">
        <f t="shared" si="13"/>
        <v>vendredi</v>
      </c>
    </row>
    <row r="340" spans="13:15">
      <c r="M340" s="71">
        <f t="shared" si="12"/>
        <v>42952</v>
      </c>
      <c r="N340" s="72">
        <f t="array" ref="N340">IF(OR(TEXT(WEEKDAY(M340,1),"JJJJ")=Jours_chômés),M340,0)</f>
        <v>42952</v>
      </c>
      <c r="O340" s="73" t="str">
        <f t="shared" si="13"/>
        <v>samedi</v>
      </c>
    </row>
    <row r="341" spans="13:15">
      <c r="M341" s="71">
        <f t="shared" si="12"/>
        <v>42953</v>
      </c>
      <c r="N341" s="72">
        <f t="array" ref="N341">IF(OR(TEXT(WEEKDAY(M341,1),"JJJJ")=Jours_chômés),M341,0)</f>
        <v>42953</v>
      </c>
      <c r="O341" s="73" t="str">
        <f t="shared" si="13"/>
        <v>dimanche</v>
      </c>
    </row>
    <row r="342" spans="13:15">
      <c r="M342" s="71">
        <f t="shared" si="12"/>
        <v>42954</v>
      </c>
      <c r="N342" s="72">
        <f t="array" ref="N342">IF(OR(TEXT(WEEKDAY(M342,1),"JJJJ")=Jours_chômés),M342,0)</f>
        <v>0</v>
      </c>
      <c r="O342" s="73" t="str">
        <f t="shared" si="13"/>
        <v>lundi</v>
      </c>
    </row>
    <row r="343" spans="13:15">
      <c r="M343" s="71">
        <f t="shared" si="12"/>
        <v>42955</v>
      </c>
      <c r="N343" s="72">
        <f t="array" ref="N343">IF(OR(TEXT(WEEKDAY(M343,1),"JJJJ")=Jours_chômés),M343,0)</f>
        <v>0</v>
      </c>
      <c r="O343" s="73" t="str">
        <f t="shared" si="13"/>
        <v>mardi</v>
      </c>
    </row>
    <row r="344" spans="13:15">
      <c r="M344" s="71">
        <f t="shared" si="12"/>
        <v>42956</v>
      </c>
      <c r="N344" s="72">
        <f t="array" ref="N344">IF(OR(TEXT(WEEKDAY(M344,1),"JJJJ")=Jours_chômés),M344,0)</f>
        <v>0</v>
      </c>
      <c r="O344" s="73" t="str">
        <f t="shared" si="13"/>
        <v>mercredi</v>
      </c>
    </row>
    <row r="345" spans="13:15">
      <c r="M345" s="71">
        <f t="shared" si="12"/>
        <v>42957</v>
      </c>
      <c r="N345" s="72">
        <f t="array" ref="N345">IF(OR(TEXT(WEEKDAY(M345,1),"JJJJ")=Jours_chômés),M345,0)</f>
        <v>0</v>
      </c>
      <c r="O345" s="73" t="str">
        <f t="shared" si="13"/>
        <v>jeudi</v>
      </c>
    </row>
    <row r="346" spans="13:15">
      <c r="M346" s="71">
        <f t="shared" si="12"/>
        <v>42958</v>
      </c>
      <c r="N346" s="72">
        <f t="array" ref="N346">IF(OR(TEXT(WEEKDAY(M346,1),"JJJJ")=Jours_chômés),M346,0)</f>
        <v>0</v>
      </c>
      <c r="O346" s="73" t="str">
        <f t="shared" si="13"/>
        <v>vendredi</v>
      </c>
    </row>
    <row r="347" spans="13:15">
      <c r="M347" s="71">
        <f t="shared" si="12"/>
        <v>42959</v>
      </c>
      <c r="N347" s="72">
        <f t="array" ref="N347">IF(OR(TEXT(WEEKDAY(M347,1),"JJJJ")=Jours_chômés),M347,0)</f>
        <v>42959</v>
      </c>
      <c r="O347" s="73" t="str">
        <f t="shared" si="13"/>
        <v>samedi</v>
      </c>
    </row>
    <row r="348" spans="13:15">
      <c r="M348" s="71">
        <f t="shared" si="12"/>
        <v>42960</v>
      </c>
      <c r="N348" s="72">
        <f t="array" ref="N348">IF(OR(TEXT(WEEKDAY(M348,1),"JJJJ")=Jours_chômés),M348,0)</f>
        <v>42960</v>
      </c>
      <c r="O348" s="73" t="str">
        <f t="shared" si="13"/>
        <v>dimanche</v>
      </c>
    </row>
    <row r="349" spans="13:15">
      <c r="M349" s="71">
        <f t="shared" si="12"/>
        <v>42961</v>
      </c>
      <c r="N349" s="72">
        <f t="array" ref="N349">IF(OR(TEXT(WEEKDAY(M349,1),"JJJJ")=Jours_chômés),M349,0)</f>
        <v>0</v>
      </c>
      <c r="O349" s="73" t="str">
        <f t="shared" si="13"/>
        <v>lundi</v>
      </c>
    </row>
    <row r="350" spans="13:15">
      <c r="M350" s="71">
        <f t="shared" si="12"/>
        <v>42962</v>
      </c>
      <c r="N350" s="72">
        <f t="array" ref="N350">IF(OR(TEXT(WEEKDAY(M350,1),"JJJJ")=Jours_chômés),M350,0)</f>
        <v>0</v>
      </c>
      <c r="O350" s="73" t="str">
        <f t="shared" si="13"/>
        <v>mardi</v>
      </c>
    </row>
    <row r="351" spans="13:15">
      <c r="M351" s="71">
        <f t="shared" si="12"/>
        <v>42963</v>
      </c>
      <c r="N351" s="72">
        <f t="array" ref="N351">IF(OR(TEXT(WEEKDAY(M351,1),"JJJJ")=Jours_chômés),M351,0)</f>
        <v>0</v>
      </c>
      <c r="O351" s="73" t="str">
        <f t="shared" si="13"/>
        <v>mercredi</v>
      </c>
    </row>
    <row r="352" spans="13:15">
      <c r="M352" s="71">
        <f t="shared" si="12"/>
        <v>42964</v>
      </c>
      <c r="N352" s="72">
        <f t="array" ref="N352">IF(OR(TEXT(WEEKDAY(M352,1),"JJJJ")=Jours_chômés),M352,0)</f>
        <v>0</v>
      </c>
      <c r="O352" s="73" t="str">
        <f t="shared" si="13"/>
        <v>jeudi</v>
      </c>
    </row>
    <row r="353" spans="13:15">
      <c r="M353" s="71">
        <f t="shared" si="12"/>
        <v>42965</v>
      </c>
      <c r="N353" s="72">
        <f t="array" ref="N353">IF(OR(TEXT(WEEKDAY(M353,1),"JJJJ")=Jours_chômés),M353,0)</f>
        <v>0</v>
      </c>
      <c r="O353" s="73" t="str">
        <f t="shared" si="13"/>
        <v>vendredi</v>
      </c>
    </row>
    <row r="354" spans="13:15">
      <c r="M354" s="71">
        <f t="shared" si="12"/>
        <v>42966</v>
      </c>
      <c r="N354" s="72">
        <f t="array" ref="N354">IF(OR(TEXT(WEEKDAY(M354,1),"JJJJ")=Jours_chômés),M354,0)</f>
        <v>42966</v>
      </c>
      <c r="O354" s="73" t="str">
        <f t="shared" si="13"/>
        <v>samedi</v>
      </c>
    </row>
    <row r="355" spans="13:15">
      <c r="M355" s="71">
        <f t="shared" ref="M355:M371" si="14">M354+1</f>
        <v>42967</v>
      </c>
      <c r="N355" s="72">
        <f t="array" ref="N355">IF(OR(TEXT(WEEKDAY(M355,1),"JJJJ")=Jours_chômés),M355,0)</f>
        <v>42967</v>
      </c>
      <c r="O355" s="73" t="str">
        <f t="shared" si="13"/>
        <v>dimanche</v>
      </c>
    </row>
    <row r="356" spans="13:15">
      <c r="M356" s="71">
        <f t="shared" si="14"/>
        <v>42968</v>
      </c>
      <c r="N356" s="72">
        <f t="array" ref="N356">IF(OR(TEXT(WEEKDAY(M356,1),"JJJJ")=Jours_chômés),M356,0)</f>
        <v>0</v>
      </c>
      <c r="O356" s="73" t="str">
        <f t="shared" si="13"/>
        <v>lundi</v>
      </c>
    </row>
    <row r="357" spans="13:15">
      <c r="M357" s="71">
        <f t="shared" si="14"/>
        <v>42969</v>
      </c>
      <c r="N357" s="72">
        <f t="array" ref="N357">IF(OR(TEXT(WEEKDAY(M357,1),"JJJJ")=Jours_chômés),M357,0)</f>
        <v>0</v>
      </c>
      <c r="O357" s="73" t="str">
        <f t="shared" si="13"/>
        <v>mardi</v>
      </c>
    </row>
    <row r="358" spans="13:15">
      <c r="M358" s="71">
        <f t="shared" si="14"/>
        <v>42970</v>
      </c>
      <c r="N358" s="72">
        <f t="array" ref="N358">IF(OR(TEXT(WEEKDAY(M358,1),"JJJJ")=Jours_chômés),M358,0)</f>
        <v>0</v>
      </c>
      <c r="O358" s="73" t="str">
        <f t="shared" si="13"/>
        <v>mercredi</v>
      </c>
    </row>
    <row r="359" spans="13:15">
      <c r="M359" s="71">
        <f t="shared" si="14"/>
        <v>42971</v>
      </c>
      <c r="N359" s="72">
        <f t="array" ref="N359">IF(OR(TEXT(WEEKDAY(M359,1),"JJJJ")=Jours_chômés),M359,0)</f>
        <v>0</v>
      </c>
      <c r="O359" s="73" t="str">
        <f t="shared" si="13"/>
        <v>jeudi</v>
      </c>
    </row>
    <row r="360" spans="13:15">
      <c r="M360" s="71">
        <f t="shared" si="14"/>
        <v>42972</v>
      </c>
      <c r="N360" s="72">
        <f t="array" ref="N360">IF(OR(TEXT(WEEKDAY(M360,1),"JJJJ")=Jours_chômés),M360,0)</f>
        <v>0</v>
      </c>
      <c r="O360" s="73" t="str">
        <f t="shared" si="13"/>
        <v>vendredi</v>
      </c>
    </row>
    <row r="361" spans="13:15">
      <c r="M361" s="71">
        <f t="shared" si="14"/>
        <v>42973</v>
      </c>
      <c r="N361" s="72">
        <f t="array" ref="N361">IF(OR(TEXT(WEEKDAY(M361,1),"JJJJ")=Jours_chômés),M361,0)</f>
        <v>42973</v>
      </c>
      <c r="O361" s="73" t="str">
        <f t="shared" si="13"/>
        <v>samedi</v>
      </c>
    </row>
    <row r="362" spans="13:15">
      <c r="M362" s="71">
        <f t="shared" si="14"/>
        <v>42974</v>
      </c>
      <c r="N362" s="72">
        <f t="array" ref="N362">IF(OR(TEXT(WEEKDAY(M362,1),"JJJJ")=Jours_chômés),M362,0)</f>
        <v>42974</v>
      </c>
      <c r="O362" s="73" t="str">
        <f t="shared" si="13"/>
        <v>dimanche</v>
      </c>
    </row>
    <row r="363" spans="13:15">
      <c r="M363" s="71">
        <f t="shared" si="14"/>
        <v>42975</v>
      </c>
      <c r="N363" s="72">
        <f t="array" ref="N363">IF(OR(TEXT(WEEKDAY(M363,1),"JJJJ")=Jours_chômés),M363,0)</f>
        <v>0</v>
      </c>
      <c r="O363" s="73" t="str">
        <f t="shared" si="13"/>
        <v>lundi</v>
      </c>
    </row>
    <row r="364" spans="13:15">
      <c r="M364" s="71">
        <f t="shared" si="14"/>
        <v>42976</v>
      </c>
      <c r="N364" s="72">
        <f t="array" ref="N364">IF(OR(TEXT(WEEKDAY(M364,1),"JJJJ")=Jours_chômés),M364,0)</f>
        <v>0</v>
      </c>
      <c r="O364" s="73" t="str">
        <f t="shared" si="13"/>
        <v>mardi</v>
      </c>
    </row>
    <row r="365" spans="13:15">
      <c r="M365" s="71">
        <f t="shared" si="14"/>
        <v>42977</v>
      </c>
      <c r="N365" s="72">
        <f t="array" ref="N365">IF(OR(TEXT(WEEKDAY(M365,1),"JJJJ")=Jours_chômés),M365,0)</f>
        <v>0</v>
      </c>
      <c r="O365" s="73" t="str">
        <f t="shared" si="13"/>
        <v>mercredi</v>
      </c>
    </row>
    <row r="366" spans="13:15">
      <c r="M366" s="71">
        <f t="shared" si="14"/>
        <v>42978</v>
      </c>
      <c r="N366" s="72">
        <f t="array" ref="N366">IF(OR(TEXT(WEEKDAY(M366,1),"JJJJ")=Jours_chômés),M366,0)</f>
        <v>0</v>
      </c>
      <c r="O366" s="73" t="str">
        <f t="shared" si="13"/>
        <v>jeudi</v>
      </c>
    </row>
    <row r="367" spans="13:15">
      <c r="M367" s="71">
        <f t="shared" si="14"/>
        <v>42979</v>
      </c>
      <c r="N367" s="72">
        <f t="array" ref="N367">IF(OR(TEXT(WEEKDAY(M367,1),"JJJJ")=Jours_chômés),M367,0)</f>
        <v>0</v>
      </c>
      <c r="O367" s="73" t="str">
        <f t="shared" si="13"/>
        <v>vendredi</v>
      </c>
    </row>
    <row r="368" spans="13:15">
      <c r="M368" s="71">
        <f t="shared" si="14"/>
        <v>42980</v>
      </c>
      <c r="N368" s="72">
        <f t="array" ref="N368">IF(OR(TEXT(WEEKDAY(M368,1),"JJJJ")=Jours_chômés),M368,0)</f>
        <v>42980</v>
      </c>
      <c r="O368" s="73" t="str">
        <f t="shared" si="13"/>
        <v>samedi</v>
      </c>
    </row>
    <row r="369" spans="12:15">
      <c r="M369" s="71">
        <f t="shared" si="14"/>
        <v>42981</v>
      </c>
      <c r="N369" s="72">
        <f t="array" ref="N369">IF(OR(TEXT(WEEKDAY(M369,1),"JJJJ")=Jours_chômés),M369,0)</f>
        <v>42981</v>
      </c>
      <c r="O369" s="73" t="str">
        <f t="shared" si="13"/>
        <v>dimanche</v>
      </c>
    </row>
    <row r="370" spans="12:15">
      <c r="M370" s="71">
        <f t="shared" si="14"/>
        <v>42982</v>
      </c>
      <c r="N370" s="72">
        <f t="array" ref="N370">IF(OR(TEXT(WEEKDAY(M370,1),"JJJJ")=Jours_chômés),M370,0)</f>
        <v>0</v>
      </c>
      <c r="O370" s="73" t="str">
        <f t="shared" si="13"/>
        <v>lundi</v>
      </c>
    </row>
    <row r="371" spans="12:15">
      <c r="M371" s="71">
        <f t="shared" si="14"/>
        <v>42983</v>
      </c>
      <c r="N371" s="71">
        <f t="array" ref="N371">IF(OR(TEXT(WEEKDAY(M371,1),"JJJJ")=Jours_chômés),M371,0)</f>
        <v>0</v>
      </c>
      <c r="O371" s="73" t="str">
        <f t="shared" si="13"/>
        <v>mardi</v>
      </c>
    </row>
    <row r="372" spans="12:15">
      <c r="L372" s="69"/>
      <c r="M372" s="68"/>
      <c r="N372" s="71">
        <f t="shared" ref="N372:N403" si="15">IF($H2&lt;&gt;"",$H2,0)</f>
        <v>42736</v>
      </c>
      <c r="O372" s="25"/>
    </row>
    <row r="373" spans="12:15">
      <c r="L373" s="69"/>
      <c r="M373" s="68"/>
      <c r="N373" s="71">
        <f t="shared" si="15"/>
        <v>42842</v>
      </c>
      <c r="O373" s="25"/>
    </row>
    <row r="374" spans="12:15">
      <c r="L374" s="69"/>
      <c r="M374" s="68"/>
      <c r="N374" s="71">
        <f t="shared" si="15"/>
        <v>42856</v>
      </c>
      <c r="O374" s="25"/>
    </row>
    <row r="375" spans="12:15">
      <c r="N375" s="71">
        <f t="shared" si="15"/>
        <v>42880</v>
      </c>
      <c r="O375" s="25"/>
    </row>
    <row r="376" spans="12:15">
      <c r="N376" s="71">
        <f t="shared" si="15"/>
        <v>42863</v>
      </c>
      <c r="O376" s="25"/>
    </row>
    <row r="377" spans="12:15">
      <c r="N377" s="71">
        <f t="shared" si="15"/>
        <v>42891</v>
      </c>
      <c r="O377" s="25"/>
    </row>
    <row r="378" spans="12:15">
      <c r="N378" s="71">
        <f t="shared" si="15"/>
        <v>42930</v>
      </c>
      <c r="O378" s="25"/>
    </row>
    <row r="379" spans="12:15">
      <c r="N379" s="71">
        <f t="shared" si="15"/>
        <v>42962</v>
      </c>
      <c r="O379" s="25"/>
    </row>
    <row r="380" spans="12:15">
      <c r="N380" s="71">
        <f t="shared" si="15"/>
        <v>42675</v>
      </c>
      <c r="O380" s="25"/>
    </row>
    <row r="381" spans="12:15">
      <c r="N381" s="71">
        <f t="shared" si="15"/>
        <v>42685</v>
      </c>
      <c r="O381" s="25"/>
    </row>
    <row r="382" spans="12:15">
      <c r="N382" s="71">
        <f t="shared" si="15"/>
        <v>42729</v>
      </c>
      <c r="O382" s="25"/>
    </row>
    <row r="383" spans="12:15">
      <c r="N383" s="71">
        <f t="shared" si="15"/>
        <v>43101</v>
      </c>
      <c r="O383" s="25"/>
    </row>
    <row r="384" spans="12:15">
      <c r="N384" s="71">
        <f t="shared" si="15"/>
        <v>43192</v>
      </c>
      <c r="O384" s="25"/>
    </row>
    <row r="385" spans="14:15">
      <c r="N385" s="71">
        <f t="shared" si="15"/>
        <v>43221</v>
      </c>
      <c r="O385" s="25"/>
    </row>
    <row r="386" spans="14:15">
      <c r="N386" s="71">
        <f t="shared" si="15"/>
        <v>43230</v>
      </c>
      <c r="O386" s="25"/>
    </row>
    <row r="387" spans="14:15">
      <c r="N387" s="71">
        <f t="shared" si="15"/>
        <v>43228</v>
      </c>
      <c r="O387" s="25"/>
    </row>
    <row r="388" spans="14:15">
      <c r="N388" s="71">
        <f t="shared" si="15"/>
        <v>43241</v>
      </c>
      <c r="O388" s="25"/>
    </row>
    <row r="389" spans="14:15">
      <c r="N389" s="71">
        <f t="shared" si="15"/>
        <v>43295</v>
      </c>
      <c r="O389" s="25"/>
    </row>
    <row r="390" spans="14:15">
      <c r="N390" s="71">
        <f t="shared" si="15"/>
        <v>43327</v>
      </c>
      <c r="O390" s="25"/>
    </row>
    <row r="391" spans="14:15">
      <c r="N391" s="71">
        <f t="shared" si="15"/>
        <v>43040</v>
      </c>
      <c r="O391" s="25"/>
    </row>
    <row r="392" spans="14:15">
      <c r="N392" s="71">
        <f t="shared" si="15"/>
        <v>43050</v>
      </c>
      <c r="O392" s="25"/>
    </row>
    <row r="393" spans="14:15">
      <c r="N393" s="71">
        <f t="shared" si="15"/>
        <v>43094</v>
      </c>
      <c r="O393" s="25"/>
    </row>
    <row r="394" spans="14:15">
      <c r="N394" s="71">
        <f t="shared" si="15"/>
        <v>0</v>
      </c>
      <c r="O394" s="25"/>
    </row>
    <row r="395" spans="14:15">
      <c r="N395" s="71">
        <f t="shared" si="15"/>
        <v>0</v>
      </c>
      <c r="O395" s="25"/>
    </row>
    <row r="396" spans="14:15">
      <c r="N396" s="71">
        <f t="shared" si="15"/>
        <v>0</v>
      </c>
      <c r="O396" s="25"/>
    </row>
    <row r="397" spans="14:15">
      <c r="N397" s="71">
        <f t="shared" si="15"/>
        <v>0</v>
      </c>
      <c r="O397" s="25"/>
    </row>
    <row r="398" spans="14:15">
      <c r="N398" s="71">
        <f t="shared" si="15"/>
        <v>0</v>
      </c>
      <c r="O398" s="25"/>
    </row>
    <row r="399" spans="14:15">
      <c r="N399" s="71">
        <f t="shared" si="15"/>
        <v>0</v>
      </c>
      <c r="O399" s="25"/>
    </row>
    <row r="400" spans="14:15">
      <c r="N400" s="71">
        <f t="shared" si="15"/>
        <v>0</v>
      </c>
      <c r="O400" s="25"/>
    </row>
    <row r="401" spans="14:15">
      <c r="N401" s="71">
        <f t="shared" si="15"/>
        <v>0</v>
      </c>
      <c r="O401" s="25"/>
    </row>
    <row r="402" spans="14:15">
      <c r="N402" s="71">
        <f t="shared" si="15"/>
        <v>0</v>
      </c>
      <c r="O402" s="25"/>
    </row>
    <row r="403" spans="14:15">
      <c r="N403" s="71">
        <f t="shared" si="15"/>
        <v>0</v>
      </c>
      <c r="O403" s="25"/>
    </row>
    <row r="404" spans="14:15">
      <c r="N404" s="71">
        <f t="shared" ref="N404:N435" si="16">IF($H34&lt;&gt;"",$H34,0)</f>
        <v>0</v>
      </c>
      <c r="O404" s="25"/>
    </row>
    <row r="405" spans="14:15">
      <c r="N405" s="71">
        <f t="shared" si="16"/>
        <v>0</v>
      </c>
      <c r="O405" s="25"/>
    </row>
    <row r="406" spans="14:15">
      <c r="N406" s="71">
        <f t="shared" si="16"/>
        <v>0</v>
      </c>
      <c r="O406" s="25"/>
    </row>
    <row r="407" spans="14:15">
      <c r="N407" s="71">
        <f t="shared" si="16"/>
        <v>0</v>
      </c>
      <c r="O407" s="25"/>
    </row>
    <row r="408" spans="14:15">
      <c r="N408" s="71">
        <f t="shared" si="16"/>
        <v>0</v>
      </c>
      <c r="O408" s="25"/>
    </row>
    <row r="409" spans="14:15">
      <c r="N409" s="71">
        <f t="shared" si="16"/>
        <v>0</v>
      </c>
      <c r="O409" s="25"/>
    </row>
    <row r="410" spans="14:15">
      <c r="N410" s="71">
        <f t="shared" si="16"/>
        <v>0</v>
      </c>
      <c r="O410" s="25"/>
    </row>
    <row r="411" spans="14:15">
      <c r="N411" s="71">
        <f t="shared" si="16"/>
        <v>0</v>
      </c>
      <c r="O411" s="25"/>
    </row>
    <row r="412" spans="14:15">
      <c r="N412" s="71">
        <f t="shared" si="16"/>
        <v>0</v>
      </c>
      <c r="O412" s="25"/>
    </row>
    <row r="413" spans="14:15">
      <c r="N413" s="71">
        <f t="shared" si="16"/>
        <v>0</v>
      </c>
      <c r="O413" s="25"/>
    </row>
    <row r="414" spans="14:15">
      <c r="N414" s="71">
        <f t="shared" si="16"/>
        <v>0</v>
      </c>
      <c r="O414" s="25"/>
    </row>
    <row r="415" spans="14:15">
      <c r="N415" s="71">
        <f t="shared" si="16"/>
        <v>0</v>
      </c>
      <c r="O415" s="25"/>
    </row>
    <row r="416" spans="14:15">
      <c r="N416" s="71">
        <f t="shared" si="16"/>
        <v>0</v>
      </c>
      <c r="O416" s="25"/>
    </row>
    <row r="417" spans="14:15">
      <c r="N417" s="71">
        <f t="shared" si="16"/>
        <v>0</v>
      </c>
      <c r="O417" s="25"/>
    </row>
    <row r="418" spans="14:15">
      <c r="N418" s="71">
        <f t="shared" si="16"/>
        <v>0</v>
      </c>
      <c r="O418" s="25"/>
    </row>
    <row r="419" spans="14:15">
      <c r="N419" s="71">
        <f t="shared" si="16"/>
        <v>0</v>
      </c>
      <c r="O419" s="25"/>
    </row>
    <row r="420" spans="14:15">
      <c r="N420" s="71">
        <f t="shared" si="16"/>
        <v>0</v>
      </c>
      <c r="O420" s="25"/>
    </row>
    <row r="421" spans="14:15">
      <c r="N421" s="71">
        <f t="shared" si="16"/>
        <v>0</v>
      </c>
      <c r="O421" s="25"/>
    </row>
    <row r="422" spans="14:15">
      <c r="N422" s="71">
        <f t="shared" si="16"/>
        <v>0</v>
      </c>
      <c r="O422" s="25"/>
    </row>
    <row r="423" spans="14:15">
      <c r="N423" s="71">
        <f t="shared" si="16"/>
        <v>0</v>
      </c>
      <c r="O423" s="25"/>
    </row>
    <row r="424" spans="14:15">
      <c r="N424" s="71">
        <f t="shared" si="16"/>
        <v>0</v>
      </c>
      <c r="O424" s="25"/>
    </row>
    <row r="425" spans="14:15">
      <c r="N425" s="71">
        <f t="shared" si="16"/>
        <v>0</v>
      </c>
      <c r="O425" s="25"/>
    </row>
    <row r="426" spans="14:15">
      <c r="N426" s="71">
        <f t="shared" si="16"/>
        <v>0</v>
      </c>
      <c r="O426" s="25"/>
    </row>
    <row r="427" spans="14:15">
      <c r="N427" s="71">
        <f t="shared" si="16"/>
        <v>0</v>
      </c>
      <c r="O427" s="25"/>
    </row>
    <row r="428" spans="14:15">
      <c r="N428" s="71">
        <f t="shared" si="16"/>
        <v>0</v>
      </c>
      <c r="O428" s="25"/>
    </row>
    <row r="429" spans="14:15">
      <c r="N429" s="71">
        <f t="shared" si="16"/>
        <v>0</v>
      </c>
      <c r="O429" s="25"/>
    </row>
    <row r="430" spans="14:15">
      <c r="N430" s="71">
        <f t="shared" si="16"/>
        <v>0</v>
      </c>
      <c r="O430" s="25"/>
    </row>
    <row r="431" spans="14:15">
      <c r="N431" s="71">
        <f t="shared" si="16"/>
        <v>0</v>
      </c>
      <c r="O431" s="25"/>
    </row>
    <row r="432" spans="14:15">
      <c r="N432" s="71">
        <f t="shared" si="16"/>
        <v>0</v>
      </c>
      <c r="O432" s="25"/>
    </row>
    <row r="433" spans="14:15">
      <c r="N433" s="71">
        <f t="shared" si="16"/>
        <v>0</v>
      </c>
      <c r="O433" s="25"/>
    </row>
    <row r="434" spans="14:15">
      <c r="N434" s="71">
        <f t="shared" si="16"/>
        <v>0</v>
      </c>
      <c r="O434" s="25"/>
    </row>
    <row r="435" spans="14:15">
      <c r="N435" s="71">
        <f t="shared" si="16"/>
        <v>0</v>
      </c>
      <c r="O435" s="25"/>
    </row>
    <row r="436" spans="14:15">
      <c r="N436" s="71">
        <f t="shared" ref="N436:N451" si="17">IF($H66&lt;&gt;"",$H66,0)</f>
        <v>0</v>
      </c>
      <c r="O436" s="25"/>
    </row>
    <row r="437" spans="14:15">
      <c r="N437" s="71">
        <f t="shared" si="17"/>
        <v>0</v>
      </c>
      <c r="O437" s="25"/>
    </row>
    <row r="438" spans="14:15">
      <c r="N438" s="71">
        <f t="shared" si="17"/>
        <v>0</v>
      </c>
      <c r="O438" s="25"/>
    </row>
    <row r="439" spans="14:15">
      <c r="N439" s="71">
        <f t="shared" si="17"/>
        <v>0</v>
      </c>
      <c r="O439" s="25"/>
    </row>
    <row r="440" spans="14:15">
      <c r="N440" s="71">
        <f t="shared" si="17"/>
        <v>0</v>
      </c>
      <c r="O440" s="25"/>
    </row>
    <row r="441" spans="14:15">
      <c r="N441" s="71">
        <f t="shared" si="17"/>
        <v>0</v>
      </c>
      <c r="O441" s="25"/>
    </row>
    <row r="442" spans="14:15">
      <c r="N442" s="71">
        <f t="shared" si="17"/>
        <v>0</v>
      </c>
      <c r="O442" s="25"/>
    </row>
    <row r="443" spans="14:15">
      <c r="N443" s="71">
        <f t="shared" si="17"/>
        <v>0</v>
      </c>
      <c r="O443" s="25"/>
    </row>
    <row r="444" spans="14:15">
      <c r="N444" s="71">
        <f t="shared" si="17"/>
        <v>0</v>
      </c>
      <c r="O444" s="25"/>
    </row>
    <row r="445" spans="14:15">
      <c r="N445" s="71">
        <f t="shared" si="17"/>
        <v>0</v>
      </c>
      <c r="O445" s="25"/>
    </row>
    <row r="446" spans="14:15">
      <c r="N446" s="71">
        <f t="shared" si="17"/>
        <v>0</v>
      </c>
      <c r="O446" s="25"/>
    </row>
    <row r="447" spans="14:15">
      <c r="N447" s="71">
        <f t="shared" si="17"/>
        <v>0</v>
      </c>
      <c r="O447" s="25"/>
    </row>
    <row r="448" spans="14:15">
      <c r="N448" s="71">
        <f t="shared" si="17"/>
        <v>0</v>
      </c>
      <c r="O448" s="25"/>
    </row>
    <row r="449" spans="14:15">
      <c r="N449" s="71">
        <f t="shared" si="17"/>
        <v>0</v>
      </c>
      <c r="O449" s="25"/>
    </row>
    <row r="450" spans="14:15">
      <c r="N450" s="71">
        <f t="shared" si="17"/>
        <v>0</v>
      </c>
      <c r="O450" s="25"/>
    </row>
    <row r="451" spans="14:15">
      <c r="N451" s="71">
        <f t="shared" si="17"/>
        <v>0</v>
      </c>
      <c r="O451" s="25"/>
    </row>
  </sheetData>
  <conditionalFormatting sqref="D1">
    <cfRule type="expression" dxfId="1" priority="6">
      <formula>AND(D1="Erreur !")</formula>
    </cfRule>
  </conditionalFormatting>
  <conditionalFormatting sqref="N2:N371">
    <cfRule type="expression" dxfId="0" priority="1">
      <formula>AND(N2=0)</formula>
    </cfRule>
  </conditionalFormatting>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10</vt:i4>
      </vt:variant>
    </vt:vector>
  </HeadingPairs>
  <TitlesOfParts>
    <vt:vector size="12" baseType="lpstr">
      <vt:lpstr>Rétro Planning de GANTT</vt:lpstr>
      <vt:lpstr>Système</vt:lpstr>
      <vt:lpstr>_2007</vt:lpstr>
      <vt:lpstr>_CodeWE</vt:lpstr>
      <vt:lpstr>_DD</vt:lpstr>
      <vt:lpstr>_O</vt:lpstr>
      <vt:lpstr>_SD</vt:lpstr>
      <vt:lpstr>An</vt:lpstr>
      <vt:lpstr>Jours_chômés</vt:lpstr>
      <vt:lpstr>Le_Mois</vt:lpstr>
      <vt:lpstr>Pourcentage</vt:lpstr>
      <vt:lpstr>Premier_mois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Rétro Planning de GANTT</dc:title>
  <dc:subject>Rétro Planning Planning de GANTT</dc:subject>
  <dc:creator>LouReeD</dc:creator>
  <cp:keywords>Planning; Projet; Jalon; Rétro Planning; GANTT</cp:keywords>
  <dc:description>Sur une même feuille vous avez un rétro planning et un planning de GANTT</dc:description>
  <cp:lastModifiedBy>LouReeD</cp:lastModifiedBy>
  <dcterms:created xsi:type="dcterms:W3CDTF">2016-10-18T07:30:25Z</dcterms:created>
  <dcterms:modified xsi:type="dcterms:W3CDTF">2016-10-30T19:25:37Z</dcterms:modified>
  <cp:category>Gestion de projet; Planning</cp:category>
  <dc:language>Français Excel 2010</dc:language>
  <cp:version>V1.0</cp:version>
</cp:coreProperties>
</file>