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8A87AFCC-4D61-4F56-B661-07490AF311E8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OIC" sheetId="4" r:id="rId1"/>
    <sheet name="Vierge" sheetId="1" r:id="rId2"/>
    <sheet name="Système" sheetId="6" r:id="rId3"/>
  </sheets>
  <definedNames>
    <definedName name="_xlnm._FilterDatabase" localSheetId="0" hidden="1">POIC!$A$4:$CA$12</definedName>
    <definedName name="Chrono">1</definedName>
    <definedName name="ChronoTime">42635.6830439815</definedName>
    <definedName name="_xlnm.Print_Titles" localSheetId="0">POIC!$1:$4</definedName>
    <definedName name="Personnels">Système!$A$1:$D$9</definedName>
    <definedName name="Personnels_POIC">Tableau2[Nom Prénom]</definedName>
    <definedName name="_xlnm.Print_Area" localSheetId="0">POIC!$D$1:$AG$12</definedName>
    <definedName name="_xlnm.Print_Area" localSheetId="1">Vierge!$A$2:$H$60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4" l="1"/>
  <c r="AQ6" i="4" l="1"/>
  <c r="AU6" i="4"/>
  <c r="AZ6" i="4"/>
  <c r="BA6" i="4"/>
  <c r="BG6" i="4"/>
  <c r="BH6" i="4"/>
  <c r="BQ6" i="4"/>
  <c r="BR6" i="4"/>
  <c r="BS6" i="4"/>
  <c r="BT6" i="4"/>
  <c r="BU6" i="4"/>
  <c r="BV6" i="4"/>
  <c r="BW6" i="4"/>
  <c r="BX6" i="4"/>
  <c r="BY6" i="4"/>
  <c r="C1" i="1" l="1"/>
  <c r="B1" i="1" l="1"/>
  <c r="A3" i="1" l="1"/>
  <c r="BG12" i="4" l="1"/>
  <c r="BH12" i="4"/>
  <c r="BG11" i="4"/>
  <c r="BH11" i="4"/>
  <c r="BG10" i="4"/>
  <c r="BH10" i="4"/>
  <c r="BG9" i="4"/>
  <c r="BH9" i="4"/>
  <c r="BG8" i="4"/>
  <c r="BH8" i="4"/>
  <c r="BG7" i="4"/>
  <c r="BH7" i="4"/>
  <c r="BG5" i="4"/>
  <c r="BH5" i="4"/>
  <c r="E11" i="1"/>
  <c r="E17" i="1"/>
  <c r="E23" i="1"/>
  <c r="E28" i="1"/>
  <c r="E33" i="1"/>
  <c r="E45" i="1"/>
  <c r="E42" i="1"/>
  <c r="E27" i="1"/>
  <c r="E43" i="1"/>
  <c r="F53" i="1"/>
  <c r="E31" i="1"/>
  <c r="E25" i="1"/>
  <c r="E13" i="1"/>
  <c r="E16" i="1"/>
  <c r="E44" i="1"/>
  <c r="E40" i="1"/>
  <c r="E14" i="1"/>
  <c r="E15" i="1"/>
  <c r="E29" i="1"/>
  <c r="E12" i="1"/>
  <c r="E20" i="1"/>
  <c r="F54" i="1"/>
  <c r="E47" i="1"/>
  <c r="E24" i="1"/>
  <c r="E26" i="1"/>
  <c r="E46" i="1"/>
  <c r="E18" i="1"/>
  <c r="E22" i="1"/>
  <c r="E34" i="1"/>
  <c r="E41" i="1"/>
  <c r="E32" i="1"/>
  <c r="E21" i="1"/>
  <c r="E19" i="1"/>
  <c r="E48" i="1"/>
  <c r="E30" i="1"/>
  <c r="G11" i="1" l="1"/>
  <c r="H24" i="1"/>
  <c r="H11" i="1"/>
  <c r="H12" i="1"/>
  <c r="H19" i="1"/>
  <c r="H15" i="1"/>
  <c r="H13" i="1"/>
  <c r="H17" i="1"/>
  <c r="H14" i="1"/>
  <c r="H21" i="1"/>
  <c r="H20" i="1"/>
  <c r="H16" i="1"/>
  <c r="H22" i="1"/>
  <c r="H23" i="1"/>
  <c r="H18" i="1"/>
  <c r="H34" i="1"/>
  <c r="H31" i="1"/>
  <c r="H30" i="1"/>
  <c r="H28" i="1"/>
  <c r="H32" i="1"/>
  <c r="H29" i="1"/>
  <c r="H33" i="1"/>
  <c r="H25" i="1"/>
  <c r="H27" i="1"/>
  <c r="H26" i="1"/>
  <c r="G12" i="1"/>
  <c r="G24" i="1"/>
  <c r="G22" i="1"/>
  <c r="G19" i="1"/>
  <c r="G15" i="1"/>
  <c r="G13" i="1"/>
  <c r="G17" i="1"/>
  <c r="G14" i="1"/>
  <c r="G21" i="1"/>
  <c r="G20" i="1"/>
  <c r="G16" i="1"/>
  <c r="G18" i="1"/>
  <c r="BY12" i="4"/>
  <c r="BX12" i="4"/>
  <c r="BW12" i="4"/>
  <c r="BV12" i="4"/>
  <c r="BU12" i="4"/>
  <c r="BT12" i="4"/>
  <c r="BS12" i="4"/>
  <c r="BR12" i="4"/>
  <c r="BQ12" i="4"/>
  <c r="BA12" i="4"/>
  <c r="AZ12" i="4"/>
  <c r="AU12" i="4"/>
  <c r="BY11" i="4"/>
  <c r="BX11" i="4"/>
  <c r="BW11" i="4"/>
  <c r="BV11" i="4"/>
  <c r="BU11" i="4"/>
  <c r="BT11" i="4"/>
  <c r="BS11" i="4"/>
  <c r="BR11" i="4"/>
  <c r="BQ11" i="4"/>
  <c r="BA11" i="4"/>
  <c r="AZ11" i="4"/>
  <c r="AU11" i="4"/>
  <c r="BY10" i="4"/>
  <c r="BX10" i="4"/>
  <c r="BW10" i="4"/>
  <c r="BV10" i="4"/>
  <c r="BU10" i="4"/>
  <c r="BT10" i="4"/>
  <c r="BS10" i="4"/>
  <c r="BR10" i="4"/>
  <c r="BQ10" i="4"/>
  <c r="BA10" i="4"/>
  <c r="AZ10" i="4"/>
  <c r="AU10" i="4"/>
  <c r="BY9" i="4"/>
  <c r="BX9" i="4"/>
  <c r="BW9" i="4"/>
  <c r="BV9" i="4"/>
  <c r="BU9" i="4"/>
  <c r="BT9" i="4"/>
  <c r="BS9" i="4"/>
  <c r="BR9" i="4"/>
  <c r="BQ9" i="4"/>
  <c r="BA9" i="4"/>
  <c r="AZ9" i="4"/>
  <c r="AU9" i="4"/>
  <c r="BY8" i="4"/>
  <c r="BX8" i="4"/>
  <c r="BW8" i="4"/>
  <c r="BV8" i="4"/>
  <c r="BU8" i="4"/>
  <c r="BT8" i="4"/>
  <c r="BS8" i="4"/>
  <c r="BR8" i="4"/>
  <c r="BQ8" i="4"/>
  <c r="BA8" i="4"/>
  <c r="AZ8" i="4"/>
  <c r="AU8" i="4"/>
  <c r="BY7" i="4"/>
  <c r="BX7" i="4"/>
  <c r="BW7" i="4"/>
  <c r="BV7" i="4"/>
  <c r="BU7" i="4"/>
  <c r="BT7" i="4"/>
  <c r="BS7" i="4"/>
  <c r="BR7" i="4"/>
  <c r="BQ7" i="4"/>
  <c r="BA7" i="4"/>
  <c r="AZ7" i="4"/>
  <c r="AU7" i="4"/>
  <c r="BY5" i="4"/>
  <c r="BX5" i="4"/>
  <c r="BW5" i="4"/>
  <c r="BV5" i="4"/>
  <c r="BU5" i="4"/>
  <c r="BT5" i="4"/>
  <c r="BS5" i="4"/>
  <c r="BR5" i="4"/>
  <c r="BQ5" i="4"/>
  <c r="BA5" i="4"/>
  <c r="AZ5" i="4"/>
  <c r="AU5" i="4"/>
  <c r="H47" i="1" l="1"/>
  <c r="H42" i="1"/>
  <c r="H48" i="1"/>
  <c r="H43" i="1"/>
  <c r="H45" i="1"/>
  <c r="H40" i="1"/>
  <c r="H41" i="1"/>
  <c r="H44" i="1"/>
  <c r="H46" i="1"/>
  <c r="G48" i="1"/>
  <c r="G47" i="1"/>
  <c r="G46" i="1"/>
  <c r="G45" i="1"/>
  <c r="G44" i="1"/>
  <c r="G43" i="1"/>
  <c r="G42" i="1"/>
  <c r="G41" i="1"/>
  <c r="G40" i="1"/>
  <c r="G34" i="1"/>
  <c r="G33" i="1"/>
  <c r="G32" i="1"/>
  <c r="G31" i="1"/>
  <c r="G30" i="1"/>
  <c r="G29" i="1"/>
  <c r="G28" i="1"/>
  <c r="G27" i="1"/>
  <c r="G26" i="1"/>
  <c r="G25" i="1"/>
  <c r="G23" i="1"/>
  <c r="BM1" i="4" l="1"/>
  <c r="BP1" i="4"/>
  <c r="BO1" i="4"/>
  <c r="BN1" i="4"/>
  <c r="BL1" i="4"/>
  <c r="BK1" i="4"/>
  <c r="BI1" i="4"/>
  <c r="BJ1" i="4"/>
  <c r="BE1" i="4"/>
  <c r="BF1" i="4"/>
  <c r="BD1" i="4"/>
  <c r="BC1" i="4"/>
  <c r="AY1" i="4"/>
  <c r="AX1" i="4"/>
  <c r="AW1" i="4"/>
  <c r="AV1" i="4"/>
  <c r="BB1" i="4"/>
  <c r="AT1" i="4"/>
  <c r="AS1" i="4"/>
  <c r="AR1" i="4"/>
  <c r="AQ1" i="4"/>
  <c r="AR6" i="4" l="1"/>
  <c r="AT6" i="4"/>
  <c r="AV6" i="4"/>
  <c r="AX6" i="4"/>
  <c r="BC6" i="4"/>
  <c r="BF6" i="4"/>
  <c r="BJ6" i="4"/>
  <c r="BK6" i="4"/>
  <c r="BN6" i="4"/>
  <c r="BP6" i="4"/>
  <c r="AS6" i="4"/>
  <c r="BB6" i="4"/>
  <c r="AW6" i="4"/>
  <c r="AY6" i="4"/>
  <c r="BD6" i="4"/>
  <c r="BE6" i="4"/>
  <c r="BI6" i="4"/>
  <c r="BL6" i="4"/>
  <c r="BO6" i="4"/>
  <c r="BM6" i="4"/>
  <c r="BD10" i="4"/>
  <c r="BD9" i="4"/>
  <c r="BD5" i="4"/>
  <c r="BD12" i="4"/>
  <c r="BD11" i="4"/>
  <c r="BD8" i="4"/>
  <c r="BD7" i="4"/>
  <c r="AT12" i="4"/>
  <c r="AT11" i="4"/>
  <c r="AT8" i="4"/>
  <c r="AT7" i="4"/>
  <c r="AT10" i="4"/>
  <c r="AT9" i="4"/>
  <c r="AT5" i="4"/>
  <c r="AQ12" i="4"/>
  <c r="AQ11" i="4"/>
  <c r="AQ8" i="4"/>
  <c r="AQ7" i="4"/>
  <c r="AQ10" i="4"/>
  <c r="AQ9" i="4"/>
  <c r="AQ5" i="4"/>
  <c r="AS10" i="4"/>
  <c r="AS9" i="4"/>
  <c r="AS5" i="4"/>
  <c r="AS12" i="4"/>
  <c r="AS11" i="4"/>
  <c r="AS8" i="4"/>
  <c r="AS7" i="4"/>
  <c r="BB12" i="4"/>
  <c r="BB11" i="4"/>
  <c r="BB8" i="4"/>
  <c r="BB7" i="4"/>
  <c r="BB5" i="4"/>
  <c r="BB10" i="4"/>
  <c r="BB9" i="4"/>
  <c r="AW10" i="4"/>
  <c r="AW9" i="4"/>
  <c r="AW5" i="4"/>
  <c r="AW12" i="4"/>
  <c r="AW11" i="4"/>
  <c r="AW8" i="4"/>
  <c r="AW7" i="4"/>
  <c r="AY10" i="4"/>
  <c r="AY9" i="4"/>
  <c r="AY5" i="4"/>
  <c r="AY12" i="4"/>
  <c r="AY11" i="4"/>
  <c r="AY8" i="4"/>
  <c r="AY7" i="4"/>
  <c r="BE12" i="4"/>
  <c r="BE11" i="4"/>
  <c r="BE8" i="4"/>
  <c r="BE7" i="4"/>
  <c r="BE5" i="4"/>
  <c r="BE10" i="4"/>
  <c r="BE9" i="4"/>
  <c r="BI12" i="4"/>
  <c r="BI11" i="4"/>
  <c r="BI8" i="4"/>
  <c r="BI7" i="4"/>
  <c r="BI10" i="4"/>
  <c r="BI9" i="4"/>
  <c r="BI5" i="4"/>
  <c r="BL12" i="4"/>
  <c r="BL11" i="4"/>
  <c r="BL8" i="4"/>
  <c r="BL7" i="4"/>
  <c r="BL10" i="4"/>
  <c r="BL9" i="4"/>
  <c r="BL5" i="4"/>
  <c r="BO10" i="4"/>
  <c r="BO9" i="4"/>
  <c r="BO5" i="4"/>
  <c r="BO12" i="4"/>
  <c r="BO11" i="4"/>
  <c r="BO8" i="4"/>
  <c r="BO7" i="4"/>
  <c r="BM10" i="4"/>
  <c r="BM9" i="4"/>
  <c r="BM5" i="4"/>
  <c r="BM12" i="4"/>
  <c r="BM11" i="4"/>
  <c r="BM8" i="4"/>
  <c r="BM7" i="4"/>
  <c r="AR12" i="4"/>
  <c r="AR11" i="4"/>
  <c r="AR8" i="4"/>
  <c r="AR7" i="4"/>
  <c r="AR5" i="4"/>
  <c r="AR10" i="4"/>
  <c r="AR9" i="4"/>
  <c r="AV12" i="4"/>
  <c r="AV11" i="4"/>
  <c r="AV8" i="4"/>
  <c r="AV7" i="4"/>
  <c r="AV5" i="4"/>
  <c r="AV10" i="4"/>
  <c r="AV9" i="4"/>
  <c r="AX12" i="4"/>
  <c r="AX11" i="4"/>
  <c r="AX8" i="4"/>
  <c r="AX7" i="4"/>
  <c r="AX5" i="4"/>
  <c r="AX10" i="4"/>
  <c r="AX9" i="4"/>
  <c r="BC10" i="4"/>
  <c r="BC9" i="4"/>
  <c r="BC5" i="4"/>
  <c r="BC12" i="4"/>
  <c r="BC11" i="4"/>
  <c r="BC8" i="4"/>
  <c r="BC7" i="4"/>
  <c r="BF10" i="4"/>
  <c r="BF9" i="4"/>
  <c r="BF5" i="4"/>
  <c r="BF12" i="4"/>
  <c r="BF11" i="4"/>
  <c r="BF8" i="4"/>
  <c r="BF7" i="4"/>
  <c r="BJ10" i="4"/>
  <c r="BJ9" i="4"/>
  <c r="BJ5" i="4"/>
  <c r="BJ12" i="4"/>
  <c r="BJ11" i="4"/>
  <c r="BJ8" i="4"/>
  <c r="BJ7" i="4"/>
  <c r="BK10" i="4"/>
  <c r="BK9" i="4"/>
  <c r="BK5" i="4"/>
  <c r="BK12" i="4"/>
  <c r="BK11" i="4"/>
  <c r="BK8" i="4"/>
  <c r="BK7" i="4"/>
  <c r="BN12" i="4"/>
  <c r="BN11" i="4"/>
  <c r="BN8" i="4"/>
  <c r="BN7" i="4"/>
  <c r="BN10" i="4"/>
  <c r="BN9" i="4"/>
  <c r="BN5" i="4"/>
  <c r="BP12" i="4"/>
  <c r="BP11" i="4"/>
  <c r="BP8" i="4"/>
  <c r="BP7" i="4"/>
  <c r="BP10" i="4"/>
  <c r="BP9" i="4"/>
  <c r="BP5" i="4"/>
  <c r="F6" i="4" l="1"/>
  <c r="G6" i="4"/>
  <c r="G9" i="4"/>
  <c r="G8" i="4"/>
  <c r="G12" i="4"/>
  <c r="G5" i="4"/>
  <c r="G10" i="4"/>
  <c r="G7" i="4"/>
  <c r="G11" i="4"/>
  <c r="F5" i="4"/>
  <c r="F12" i="4"/>
  <c r="F8" i="4"/>
  <c r="F7" i="4"/>
  <c r="F10" i="4"/>
  <c r="F9" i="4"/>
  <c r="F11" i="4"/>
  <c r="C6" i="1" l="1"/>
  <c r="C5" i="1"/>
</calcChain>
</file>

<file path=xl/sharedStrings.xml><?xml version="1.0" encoding="utf-8"?>
<sst xmlns="http://schemas.openxmlformats.org/spreadsheetml/2006/main" count="268" uniqueCount="168">
  <si>
    <t>Endurance cardio-respiratoire</t>
  </si>
  <si>
    <t>Aisance aquatique</t>
  </si>
  <si>
    <t>Prévention et secours civique (PSC1)</t>
  </si>
  <si>
    <t>Aptitude OPEX/OME</t>
  </si>
  <si>
    <t>IDENTIFIANT DEFENSE :</t>
  </si>
  <si>
    <t>Domaines</t>
  </si>
  <si>
    <t>Modules</t>
  </si>
  <si>
    <t xml:space="preserve">Date </t>
  </si>
  <si>
    <t>OUI</t>
  </si>
  <si>
    <t>NON</t>
  </si>
  <si>
    <t>AFFECTATION :</t>
  </si>
  <si>
    <t>Validation</t>
  </si>
  <si>
    <t>Permanente</t>
  </si>
  <si>
    <t>Sécurité incendie</t>
  </si>
  <si>
    <t>Date :</t>
  </si>
  <si>
    <t>Signature :</t>
  </si>
  <si>
    <t xml:space="preserve">Validation de la MCP par le responsable du détachement opérationel </t>
  </si>
  <si>
    <t xml:space="preserve">Validation de la préparation opérationnelle individuelle par </t>
  </si>
  <si>
    <t xml:space="preserve">      Date :</t>
  </si>
  <si>
    <t>Résultats/observations</t>
  </si>
  <si>
    <t>PREPARATION OPERATIONNELLE SPECIALISEE REALISEE AU COURS DE LA MCP</t>
  </si>
  <si>
    <t xml:space="preserve">Activités d'aguerrissement </t>
  </si>
  <si>
    <t>Adaptation au théâtre de projection</t>
  </si>
  <si>
    <t>EMPLOI :</t>
  </si>
  <si>
    <t>FONCTION :</t>
  </si>
  <si>
    <t>Révision des règles de comportement en mission</t>
  </si>
  <si>
    <t>Visite médicale périodique</t>
  </si>
  <si>
    <t>Actes élémentaires du combattant</t>
  </si>
  <si>
    <t>le chef d'organisme</t>
  </si>
  <si>
    <t>CCPM</t>
  </si>
  <si>
    <t>PREPARATION OPERATIONNELLE INDIVIDUELLE DU COMBATTANT (POIC)</t>
  </si>
  <si>
    <t>Aptitude TAP</t>
  </si>
  <si>
    <t>Aguerrissement marche 8km</t>
  </si>
  <si>
    <t>Qualification SC1</t>
  </si>
  <si>
    <t xml:space="preserve"> Instruction NRBC et PAV ***</t>
  </si>
  <si>
    <r>
      <t>** Pour le personnel concerné uniquement</t>
    </r>
    <r>
      <rPr>
        <sz val="8"/>
        <rFont val="Arial"/>
        <family val="2"/>
      </rPr>
      <t xml:space="preserve"> </t>
    </r>
  </si>
  <si>
    <t>*** Pour le personnel des BAVN uniquement</t>
  </si>
  <si>
    <t>Capacité musculaire générale 1 (pompes)</t>
  </si>
  <si>
    <t>Capacité musculaire générale 2 (abdominaux)</t>
  </si>
  <si>
    <t>Aguerrissement : TIOR</t>
  </si>
  <si>
    <t xml:space="preserve"> CATi2 PA</t>
  </si>
  <si>
    <t>CATi2 FAMAS</t>
  </si>
  <si>
    <t xml:space="preserve">Règles de comportement en mission </t>
  </si>
  <si>
    <t>Apprentissage anglais opérationnel</t>
  </si>
  <si>
    <t xml:space="preserve"> TIOR</t>
  </si>
  <si>
    <t xml:space="preserve"> ISTC (initial ou entretien) PA</t>
  </si>
  <si>
    <t xml:space="preserve"> ISTC (initial ou entretien) FAMAS</t>
  </si>
  <si>
    <t xml:space="preserve">Renforcement (entretien) ISTC </t>
  </si>
  <si>
    <t xml:space="preserve"> Instruction NRBC et PAV</t>
  </si>
  <si>
    <t>Validité en année</t>
  </si>
  <si>
    <t>Théatre de projection OPEX/MCD :</t>
  </si>
  <si>
    <t xml:space="preserve"> STAGE DE MCP (validité des modules 24 mois)</t>
  </si>
  <si>
    <t xml:space="preserve"> STAGE DE RECYCLAGE DE MCP (validité des modules 24 mois)</t>
  </si>
  <si>
    <r>
      <t xml:space="preserve">E
</t>
    </r>
    <r>
      <rPr>
        <b/>
        <sz val="10"/>
        <rFont val="Arial"/>
        <family val="2"/>
      </rPr>
      <t>PREPARATION A L'ENGAGEMENT
(</t>
    </r>
    <r>
      <rPr>
        <sz val="10"/>
        <rFont val="Arial"/>
        <family val="2"/>
      </rPr>
      <t>uniquement OPEX, OPINT)</t>
    </r>
  </si>
  <si>
    <r>
      <t xml:space="preserve">D
</t>
    </r>
    <r>
      <rPr>
        <b/>
        <sz val="10"/>
        <rFont val="Arial"/>
        <family val="2"/>
      </rPr>
      <t xml:space="preserve">COOPERATION INTERALLIEE
</t>
    </r>
    <r>
      <rPr>
        <sz val="10"/>
        <rFont val="Arial"/>
        <family val="2"/>
      </rPr>
      <t>(uniquement pour les PPE)</t>
    </r>
  </si>
  <si>
    <r>
      <t xml:space="preserve">C
</t>
    </r>
    <r>
      <rPr>
        <b/>
        <sz val="10"/>
        <rFont val="Arial"/>
        <family val="2"/>
      </rPr>
      <t>ENTRAINEMENT PHYSIQUE ET MILITAIRE &amp; ENTRAINEMENT AU COMBAT</t>
    </r>
  </si>
  <si>
    <r>
      <t xml:space="preserve">A
</t>
    </r>
    <r>
      <rPr>
        <b/>
        <sz val="10"/>
        <rFont val="Arial"/>
        <family val="2"/>
      </rPr>
      <t>SECURITE</t>
    </r>
  </si>
  <si>
    <t>Missions</t>
  </si>
  <si>
    <t>Personnel</t>
  </si>
  <si>
    <t>Synthèse</t>
  </si>
  <si>
    <t>SECURITE</t>
  </si>
  <si>
    <t>APTITUDE PHYSIQUE</t>
  </si>
  <si>
    <t>ENTRAINEMENT PHYSIQUE ET MILITAIRE ET ENTRAINEMENT AU COMBAT</t>
  </si>
  <si>
    <t>PREPARATION A L'ENGAGEMENT</t>
  </si>
  <si>
    <t>COOPERATION INTERALLIEE</t>
  </si>
  <si>
    <t>Nom Prénom</t>
  </si>
  <si>
    <t>Service</t>
  </si>
  <si>
    <t>A jour ?</t>
  </si>
  <si>
    <t>Capacité musculaire générale (pompes)</t>
  </si>
  <si>
    <t>Capacité musculaire générale (abdominaux)</t>
  </si>
  <si>
    <t>TIOR</t>
  </si>
  <si>
    <t>Marche 8km</t>
  </si>
  <si>
    <t>SER</t>
  </si>
  <si>
    <t>ARMT</t>
  </si>
  <si>
    <t>SNA</t>
  </si>
  <si>
    <t>BT</t>
  </si>
  <si>
    <t>NOM PRENOM :</t>
  </si>
  <si>
    <t>PASSEPORT DU COMBATTANT DE L'ARMEE DE L'AIR</t>
  </si>
  <si>
    <t>Résultats / Observations</t>
  </si>
  <si>
    <t>Epreuves CCPS **</t>
  </si>
  <si>
    <t>Test et qualification TAP **</t>
  </si>
  <si>
    <t>Aisance aquatique *</t>
  </si>
  <si>
    <t>Instruction juridique en opération</t>
  </si>
  <si>
    <t>Hygiène cybernétique</t>
  </si>
  <si>
    <t>NEDEX / IED</t>
  </si>
  <si>
    <r>
      <t xml:space="preserve">E
</t>
    </r>
    <r>
      <rPr>
        <b/>
        <sz val="10"/>
        <rFont val="Arial"/>
        <family val="2"/>
      </rPr>
      <t>PREPARATION A L'ENGAGEMENT</t>
    </r>
  </si>
  <si>
    <r>
      <t xml:space="preserve">C
</t>
    </r>
    <r>
      <rPr>
        <b/>
        <sz val="11"/>
        <rFont val="Arial"/>
        <family val="2"/>
      </rPr>
      <t>ENTRINEMENT PHYSIQUE ET MILITAIRE / ENTRAINEMENT AU COMBAT</t>
    </r>
  </si>
  <si>
    <r>
      <t xml:space="preserve">B
</t>
    </r>
    <r>
      <rPr>
        <b/>
        <sz val="10"/>
        <rFont val="Arial"/>
        <family val="2"/>
      </rPr>
      <t>APTITUDE PHYSIQUE</t>
    </r>
  </si>
  <si>
    <t>non concerné</t>
  </si>
  <si>
    <t xml:space="preserve">Présentation  insertion poste  OTAN **                               </t>
  </si>
  <si>
    <t>Sensibilisation NEDEX / IED ***</t>
  </si>
  <si>
    <t>Aptitude OPEX / OME</t>
  </si>
  <si>
    <t>ENTRAINEMENT PHYSIQUE ET MILITAIRE
ENTRAINEMENT AU COMBAT</t>
  </si>
  <si>
    <t>QSC1</t>
  </si>
  <si>
    <t>TIOR MCP</t>
  </si>
  <si>
    <t>Renforcement ISTC</t>
  </si>
  <si>
    <t>Instruction NRBC</t>
  </si>
  <si>
    <t>NEDEX / IED MCP</t>
  </si>
  <si>
    <t>Présentation insertion poste OTAN</t>
  </si>
  <si>
    <t>Adaptation au théatre de projection</t>
  </si>
  <si>
    <t>Epreuves CCPS</t>
  </si>
  <si>
    <t>Test et qualification TAP</t>
  </si>
  <si>
    <t>Tests et qualification TAP</t>
  </si>
  <si>
    <t>Escadron de Chasse 02/004 "La Fayette"</t>
  </si>
  <si>
    <t>NID</t>
  </si>
  <si>
    <t>NIA</t>
  </si>
  <si>
    <t>Spé</t>
  </si>
  <si>
    <t>NIA :</t>
  </si>
  <si>
    <t>Actes d'
aguerrissement</t>
  </si>
  <si>
    <t>MCP</t>
  </si>
  <si>
    <t>Date validation</t>
  </si>
  <si>
    <t>Visa de la validation MCP</t>
  </si>
  <si>
    <t>Tir PA à défaut du ISTC</t>
  </si>
  <si>
    <t>Tir FAMAS à défaut du ISTC</t>
  </si>
  <si>
    <t>Actes d' aguerrissement</t>
  </si>
  <si>
    <t>Inapte</t>
  </si>
  <si>
    <r>
      <t xml:space="preserve">D
</t>
    </r>
    <r>
      <rPr>
        <b/>
        <sz val="10"/>
        <rFont val="Arial"/>
        <family val="2"/>
      </rPr>
      <t>COOPERATION INTERALLIEE</t>
    </r>
  </si>
  <si>
    <t xml:space="preserve"> CATi2 FAMAS</t>
  </si>
  <si>
    <t>CATi2 PA</t>
  </si>
  <si>
    <t>Prévention et secours civique (PSC1)4</t>
  </si>
  <si>
    <t>Sécurité incendie5</t>
  </si>
  <si>
    <t>Visite médicale périodique6</t>
  </si>
  <si>
    <t>Aptitude OPEX/OME7</t>
  </si>
  <si>
    <t>Aptitude TAP8</t>
  </si>
  <si>
    <t>Endurance cardio-respiratoire9</t>
  </si>
  <si>
    <t>Capacité musculaire générale (pompes)10</t>
  </si>
  <si>
    <t>Capacité musculaire générale (abdominaux)11</t>
  </si>
  <si>
    <t>Aisance aquatique12</t>
  </si>
  <si>
    <t>Epreuves CCPS13</t>
  </si>
  <si>
    <t>Actes élémentaires du combattant14</t>
  </si>
  <si>
    <t>TIOR15</t>
  </si>
  <si>
    <t>Marche 8km16</t>
  </si>
  <si>
    <t>CATi2 FAMAS17</t>
  </si>
  <si>
    <t xml:space="preserve"> CATi2 PA18</t>
  </si>
  <si>
    <t>Tir FAMAS à défaut du ISTC19</t>
  </si>
  <si>
    <t>Tir PA à défaut du ISTC20</t>
  </si>
  <si>
    <t xml:space="preserve"> ISTC (initial ou entretien) FAMAS21</t>
  </si>
  <si>
    <t xml:space="preserve"> ISTC (initial ou entretien) PA22</t>
  </si>
  <si>
    <t xml:space="preserve"> Instruction NRBC et PAV23</t>
  </si>
  <si>
    <t>Apprentissage anglais opérationnel25</t>
  </si>
  <si>
    <t>Règles de comportement en mission 26</t>
  </si>
  <si>
    <t>Hygiène cybernécurité28</t>
  </si>
  <si>
    <t>QSC129</t>
  </si>
  <si>
    <t>TIOR MCP30</t>
  </si>
  <si>
    <t>Renforcement ISTC31</t>
  </si>
  <si>
    <t>Instruction NRBC32</t>
  </si>
  <si>
    <t>NEDEX / IED MCP33</t>
  </si>
  <si>
    <t>Présentation insertion poste OTAN34</t>
  </si>
  <si>
    <t>Révision des règles de comportement en mission35</t>
  </si>
  <si>
    <t>Adaptation au théatre de projection36</t>
  </si>
  <si>
    <t>Instruction juridique en opération27</t>
  </si>
  <si>
    <t xml:space="preserve">NEDEX / IED </t>
  </si>
  <si>
    <t>NEDEX / IED 24</t>
  </si>
  <si>
    <r>
      <t xml:space="preserve">* Validité pouvant être portée à 2 ou 3 ans sur décision du commandant de formation : </t>
    </r>
    <r>
      <rPr>
        <i/>
        <sz val="10"/>
        <color rgb="FFFF0000"/>
        <rFont val="Arial"/>
        <family val="2"/>
      </rPr>
      <t>3 ans pour les personnels Air du GSBdD ISP - NDS N° 154/BA125/BAC 0B.125/CPC/SPORT du 28/08/2015</t>
    </r>
  </si>
  <si>
    <t>Mission 2</t>
  </si>
  <si>
    <t>Mission 1</t>
  </si>
  <si>
    <t>Mission 3</t>
  </si>
  <si>
    <t>Premier Module
arrivant en péremption</t>
  </si>
  <si>
    <t>personnel 001</t>
  </si>
  <si>
    <t>personnel 002</t>
  </si>
  <si>
    <t>personnel 003</t>
  </si>
  <si>
    <t>personnel 004</t>
  </si>
  <si>
    <t>personnel 005</t>
  </si>
  <si>
    <t>personnel 006</t>
  </si>
  <si>
    <t>personnel 007</t>
  </si>
  <si>
    <t>personnel 008</t>
  </si>
  <si>
    <t>POIC mécano
Mise à jour le 15-01-2018 à 13:59</t>
  </si>
  <si>
    <t>A99999W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</si>
</sst>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.00_);_(&quot;€&quot;* \(#,##0.00\);_(&quot;€&quot;* &quot;-&quot;??_);_(@_)"/>
    <numFmt numFmtId="165" formatCode="00&quot; &quot;000&quot; &quot;0000#"/>
    <numFmt numFmtId="166" formatCode="[$-F800]dddd\,\ mmmm\ dd\,\ yyyy"/>
    <numFmt numFmtId="167" formatCode="m/d/yyyy"/>
  </numFmts>
  <fonts count="8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indexed="10"/>
      <name val="Arial"/>
      <family val="2"/>
    </font>
    <font>
      <sz val="8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28"/>
      <name val="Arial"/>
      <family val="2"/>
    </font>
    <font>
      <sz val="11"/>
      <color theme="1"/>
      <name val="Arial"/>
      <family val="2"/>
    </font>
    <font>
      <sz val="24"/>
      <color theme="1"/>
      <name val="Arial"/>
      <family val="2"/>
    </font>
    <font>
      <sz val="18"/>
      <color theme="1"/>
      <name val="Arial"/>
      <family val="2"/>
    </font>
    <font>
      <sz val="8"/>
      <color theme="1"/>
      <name val="Calibri"/>
      <family val="2"/>
      <scheme val="minor"/>
    </font>
    <font>
      <i/>
      <sz val="12"/>
      <name val="Calibri"/>
      <family val="2"/>
      <scheme val="minor"/>
    </font>
    <font>
      <i/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4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sz val="10"/>
      <color theme="0"/>
      <name val="Arial"/>
      <family val="2"/>
    </font>
    <font>
      <sz val="8"/>
      <color rgb="FF000000"/>
      <name val="Tahoma"/>
      <family val="2"/>
    </font>
    <font>
      <b/>
      <sz val="10"/>
      <color theme="1"/>
      <name val="Arial"/>
      <family val="2"/>
    </font>
    <font>
      <sz val="8"/>
      <color theme="1"/>
      <name val="Arial Narrow"/>
      <family val="2"/>
    </font>
    <font>
      <b/>
      <sz val="16"/>
      <color theme="1"/>
      <name val="Arial"/>
      <family val="2"/>
    </font>
    <font>
      <b/>
      <sz val="14"/>
      <color theme="0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8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7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66">
    <xf numFmtId="0" fontId="0" fillId="0" borderId="0"/>
    <xf numFmtId="0" fontId="15" fillId="2" borderId="0" applyNumberFormat="0" applyBorder="0" applyAlignment="0" applyProtection="0"/>
    <xf numFmtId="0" fontId="15" fillId="3" borderId="0" applyNumberFormat="0" applyBorder="0" applyAlignment="0" applyProtection="0"/>
    <xf numFmtId="0" fontId="15" fillId="4" borderId="0" applyNumberFormat="0" applyBorder="0" applyAlignment="0" applyProtection="0"/>
    <xf numFmtId="0" fontId="15" fillId="5" borderId="0" applyNumberFormat="0" applyBorder="0" applyAlignment="0" applyProtection="0"/>
    <xf numFmtId="0" fontId="15" fillId="6" borderId="0" applyNumberFormat="0" applyBorder="0" applyAlignment="0" applyProtection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5" borderId="0" applyNumberFormat="0" applyBorder="0" applyAlignment="0" applyProtection="0"/>
    <xf numFmtId="0" fontId="15" fillId="8" borderId="0" applyNumberFormat="0" applyBorder="0" applyAlignment="0" applyProtection="0"/>
    <xf numFmtId="0" fontId="15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9" borderId="0" applyNumberFormat="0" applyBorder="0" applyAlignment="0" applyProtection="0"/>
    <xf numFmtId="0" fontId="17" fillId="0" borderId="0" applyNumberFormat="0" applyFill="0" applyBorder="0" applyAlignment="0" applyProtection="0"/>
    <xf numFmtId="0" fontId="18" fillId="20" borderId="1" applyNumberFormat="0" applyAlignment="0" applyProtection="0"/>
    <xf numFmtId="0" fontId="19" fillId="0" borderId="2" applyNumberFormat="0" applyFill="0" applyAlignment="0" applyProtection="0"/>
    <xf numFmtId="0" fontId="14" fillId="21" borderId="3" applyNumberFormat="0" applyFont="0" applyAlignment="0" applyProtection="0"/>
    <xf numFmtId="0" fontId="20" fillId="7" borderId="1" applyNumberFormat="0" applyAlignment="0" applyProtection="0"/>
    <xf numFmtId="0" fontId="21" fillId="3" borderId="0" applyNumberFormat="0" applyBorder="0" applyAlignment="0" applyProtection="0"/>
    <xf numFmtId="0" fontId="22" fillId="22" borderId="0" applyNumberFormat="0" applyBorder="0" applyAlignment="0" applyProtection="0"/>
    <xf numFmtId="0" fontId="23" fillId="4" borderId="0" applyNumberFormat="0" applyBorder="0" applyAlignment="0" applyProtection="0"/>
    <xf numFmtId="0" fontId="24" fillId="20" borderId="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5" applyNumberFormat="0" applyFill="0" applyAlignment="0" applyProtection="0"/>
    <xf numFmtId="0" fontId="28" fillId="0" borderId="6" applyNumberFormat="0" applyFill="0" applyAlignment="0" applyProtection="0"/>
    <xf numFmtId="0" fontId="29" fillId="0" borderId="7" applyNumberFormat="0" applyFill="0" applyAlignment="0" applyProtection="0"/>
    <xf numFmtId="0" fontId="29" fillId="0" borderId="0" applyNumberFormat="0" applyFill="0" applyBorder="0" applyAlignment="0" applyProtection="0"/>
    <xf numFmtId="0" fontId="30" fillId="0" borderId="8" applyNumberFormat="0" applyFill="0" applyAlignment="0" applyProtection="0"/>
    <xf numFmtId="0" fontId="31" fillId="23" borderId="9" applyNumberFormat="0" applyAlignment="0" applyProtection="0"/>
    <xf numFmtId="0" fontId="13" fillId="0" borderId="0"/>
    <xf numFmtId="0" fontId="33" fillId="0" borderId="0"/>
    <xf numFmtId="0" fontId="15" fillId="26" borderId="0" applyNumberFormat="0" applyBorder="0" applyAlignment="0" applyProtection="0"/>
    <xf numFmtId="0" fontId="15" fillId="2" borderId="0" applyNumberFormat="0" applyBorder="0" applyAlignment="0" applyProtection="0"/>
    <xf numFmtId="0" fontId="15" fillId="27" borderId="0" applyNumberFormat="0" applyBorder="0" applyAlignment="0" applyProtection="0"/>
    <xf numFmtId="0" fontId="15" fillId="3" borderId="0" applyNumberFormat="0" applyBorder="0" applyAlignment="0" applyProtection="0"/>
    <xf numFmtId="0" fontId="15" fillId="28" borderId="0" applyNumberFormat="0" applyBorder="0" applyAlignment="0" applyProtection="0"/>
    <xf numFmtId="0" fontId="15" fillId="4" borderId="0" applyNumberFormat="0" applyBorder="0" applyAlignment="0" applyProtection="0"/>
    <xf numFmtId="0" fontId="15" fillId="29" borderId="0" applyNumberFormat="0" applyBorder="0" applyAlignment="0" applyProtection="0"/>
    <xf numFmtId="0" fontId="15" fillId="5" borderId="0" applyNumberFormat="0" applyBorder="0" applyAlignment="0" applyProtection="0"/>
    <xf numFmtId="0" fontId="15" fillId="30" borderId="0" applyNumberFormat="0" applyBorder="0" applyAlignment="0" applyProtection="0"/>
    <xf numFmtId="0" fontId="15" fillId="6" borderId="0" applyNumberFormat="0" applyBorder="0" applyAlignment="0" applyProtection="0"/>
    <xf numFmtId="0" fontId="15" fillId="31" borderId="0" applyNumberFormat="0" applyBorder="0" applyAlignment="0" applyProtection="0"/>
    <xf numFmtId="0" fontId="15" fillId="7" borderId="0" applyNumberFormat="0" applyBorder="0" applyAlignment="0" applyProtection="0"/>
    <xf numFmtId="0" fontId="15" fillId="32" borderId="0" applyNumberFormat="0" applyBorder="0" applyAlignment="0" applyProtection="0"/>
    <xf numFmtId="0" fontId="15" fillId="8" borderId="0" applyNumberFormat="0" applyBorder="0" applyAlignment="0" applyProtection="0"/>
    <xf numFmtId="0" fontId="15" fillId="33" borderId="0" applyNumberFormat="0" applyBorder="0" applyAlignment="0" applyProtection="0"/>
    <xf numFmtId="0" fontId="15" fillId="9" borderId="0" applyNumberFormat="0" applyBorder="0" applyAlignment="0" applyProtection="0"/>
    <xf numFmtId="0" fontId="15" fillId="34" borderId="0" applyNumberFormat="0" applyBorder="0" applyAlignment="0" applyProtection="0"/>
    <xf numFmtId="0" fontId="15" fillId="10" borderId="0" applyNumberFormat="0" applyBorder="0" applyAlignment="0" applyProtection="0"/>
    <xf numFmtId="0" fontId="15" fillId="29" borderId="0" applyNumberFormat="0" applyBorder="0" applyAlignment="0" applyProtection="0"/>
    <xf numFmtId="0" fontId="15" fillId="5" borderId="0" applyNumberFormat="0" applyBorder="0" applyAlignment="0" applyProtection="0"/>
    <xf numFmtId="0" fontId="15" fillId="32" borderId="0" applyNumberFormat="0" applyBorder="0" applyAlignment="0" applyProtection="0"/>
    <xf numFmtId="0" fontId="15" fillId="8" borderId="0" applyNumberFormat="0" applyBorder="0" applyAlignment="0" applyProtection="0"/>
    <xf numFmtId="0" fontId="15" fillId="35" borderId="0" applyNumberFormat="0" applyBorder="0" applyAlignment="0" applyProtection="0"/>
    <xf numFmtId="0" fontId="15" fillId="11" borderId="0" applyNumberFormat="0" applyBorder="0" applyAlignment="0" applyProtection="0"/>
    <xf numFmtId="0" fontId="16" fillId="36" borderId="0" applyNumberFormat="0" applyBorder="0" applyAlignment="0" applyProtection="0"/>
    <xf numFmtId="0" fontId="16" fillId="12" borderId="0" applyNumberFormat="0" applyBorder="0" applyAlignment="0" applyProtection="0"/>
    <xf numFmtId="0" fontId="16" fillId="33" borderId="0" applyNumberFormat="0" applyBorder="0" applyAlignment="0" applyProtection="0"/>
    <xf numFmtId="0" fontId="16" fillId="9" borderId="0" applyNumberFormat="0" applyBorder="0" applyAlignment="0" applyProtection="0"/>
    <xf numFmtId="0" fontId="16" fillId="34" borderId="0" applyNumberFormat="0" applyBorder="0" applyAlignment="0" applyProtection="0"/>
    <xf numFmtId="0" fontId="16" fillId="10" borderId="0" applyNumberFormat="0" applyBorder="0" applyAlignment="0" applyProtection="0"/>
    <xf numFmtId="0" fontId="16" fillId="37" borderId="0" applyNumberFormat="0" applyBorder="0" applyAlignment="0" applyProtection="0"/>
    <xf numFmtId="0" fontId="16" fillId="13" borderId="0" applyNumberFormat="0" applyBorder="0" applyAlignment="0" applyProtection="0"/>
    <xf numFmtId="0" fontId="16" fillId="38" borderId="0" applyNumberFormat="0" applyBorder="0" applyAlignment="0" applyProtection="0"/>
    <xf numFmtId="0" fontId="16" fillId="14" borderId="0" applyNumberFormat="0" applyBorder="0" applyAlignment="0" applyProtection="0"/>
    <xf numFmtId="0" fontId="16" fillId="39" borderId="0" applyNumberFormat="0" applyBorder="0" applyAlignment="0" applyProtection="0"/>
    <xf numFmtId="0" fontId="16" fillId="15" borderId="0" applyNumberFormat="0" applyBorder="0" applyAlignment="0" applyProtection="0"/>
    <xf numFmtId="0" fontId="16" fillId="40" borderId="0" applyNumberFormat="0" applyBorder="0" applyAlignment="0" applyProtection="0"/>
    <xf numFmtId="0" fontId="16" fillId="16" borderId="0" applyNumberFormat="0" applyBorder="0" applyAlignment="0" applyProtection="0"/>
    <xf numFmtId="0" fontId="16" fillId="41" borderId="0" applyNumberFormat="0" applyBorder="0" applyAlignment="0" applyProtection="0"/>
    <xf numFmtId="0" fontId="16" fillId="17" borderId="0" applyNumberFormat="0" applyBorder="0" applyAlignment="0" applyProtection="0"/>
    <xf numFmtId="0" fontId="16" fillId="42" borderId="0" applyNumberFormat="0" applyBorder="0" applyAlignment="0" applyProtection="0"/>
    <xf numFmtId="0" fontId="16" fillId="18" borderId="0" applyNumberFormat="0" applyBorder="0" applyAlignment="0" applyProtection="0"/>
    <xf numFmtId="0" fontId="16" fillId="37" borderId="0" applyNumberFormat="0" applyBorder="0" applyAlignment="0" applyProtection="0"/>
    <xf numFmtId="0" fontId="16" fillId="13" borderId="0" applyNumberFormat="0" applyBorder="0" applyAlignment="0" applyProtection="0"/>
    <xf numFmtId="0" fontId="16" fillId="38" borderId="0" applyNumberFormat="0" applyBorder="0" applyAlignment="0" applyProtection="0"/>
    <xf numFmtId="0" fontId="16" fillId="14" borderId="0" applyNumberFormat="0" applyBorder="0" applyAlignment="0" applyProtection="0"/>
    <xf numFmtId="0" fontId="16" fillId="43" borderId="0" applyNumberFormat="0" applyBorder="0" applyAlignment="0" applyProtection="0"/>
    <xf numFmtId="0" fontId="16" fillId="19" borderId="0" applyNumberFormat="0" applyBorder="0" applyAlignment="0" applyProtection="0"/>
    <xf numFmtId="0" fontId="17" fillId="0" borderId="0" applyNumberFormat="0" applyFill="0" applyBorder="0" applyAlignment="0" applyProtection="0"/>
    <xf numFmtId="0" fontId="18" fillId="44" borderId="1" applyNumberFormat="0" applyAlignment="0" applyProtection="0"/>
    <xf numFmtId="0" fontId="18" fillId="20" borderId="1" applyNumberFormat="0" applyAlignment="0" applyProtection="0"/>
    <xf numFmtId="0" fontId="19" fillId="0" borderId="2" applyNumberFormat="0" applyFill="0" applyAlignment="0" applyProtection="0"/>
    <xf numFmtId="0" fontId="33" fillId="45" borderId="3" applyNumberFormat="0" applyAlignment="0" applyProtection="0"/>
    <xf numFmtId="0" fontId="33" fillId="21" borderId="3" applyNumberFormat="0" applyFont="0" applyAlignment="0" applyProtection="0"/>
    <xf numFmtId="0" fontId="20" fillId="31" borderId="1" applyNumberFormat="0" applyAlignment="0" applyProtection="0"/>
    <xf numFmtId="0" fontId="20" fillId="7" borderId="1" applyNumberFormat="0" applyAlignment="0" applyProtection="0"/>
    <xf numFmtId="0" fontId="15" fillId="0" borderId="0"/>
    <xf numFmtId="0" fontId="21" fillId="27" borderId="0" applyNumberFormat="0" applyBorder="0" applyAlignment="0" applyProtection="0"/>
    <xf numFmtId="0" fontId="21" fillId="3" borderId="0" applyNumberFormat="0" applyBorder="0" applyAlignment="0" applyProtection="0"/>
    <xf numFmtId="164" fontId="15" fillId="0" borderId="0" applyFont="0" applyFill="0" applyBorder="0" applyAlignment="0" applyProtection="0"/>
    <xf numFmtId="0" fontId="22" fillId="46" borderId="0" applyNumberFormat="0" applyBorder="0" applyAlignment="0" applyProtection="0"/>
    <xf numFmtId="0" fontId="22" fillId="22" borderId="0" applyNumberFormat="0" applyBorder="0" applyAlignment="0" applyProtection="0"/>
    <xf numFmtId="0" fontId="33" fillId="0" borderId="0"/>
    <xf numFmtId="0" fontId="23" fillId="28" borderId="0" applyNumberFormat="0" applyBorder="0" applyAlignment="0" applyProtection="0"/>
    <xf numFmtId="0" fontId="23" fillId="4" borderId="0" applyNumberFormat="0" applyBorder="0" applyAlignment="0" applyProtection="0"/>
    <xf numFmtId="0" fontId="24" fillId="44" borderId="4" applyNumberFormat="0" applyAlignment="0" applyProtection="0"/>
    <xf numFmtId="0" fontId="24" fillId="20" borderId="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5" applyNumberFormat="0" applyFill="0" applyAlignment="0" applyProtection="0"/>
    <xf numFmtId="0" fontId="28" fillId="0" borderId="6" applyNumberFormat="0" applyFill="0" applyAlignment="0" applyProtection="0"/>
    <xf numFmtId="0" fontId="29" fillId="0" borderId="7" applyNumberFormat="0" applyFill="0" applyAlignment="0" applyProtection="0"/>
    <xf numFmtId="0" fontId="29" fillId="0" borderId="0" applyNumberFormat="0" applyFill="0" applyBorder="0" applyAlignment="0" applyProtection="0"/>
    <xf numFmtId="0" fontId="30" fillId="0" borderId="8" applyNumberFormat="0" applyFill="0" applyAlignment="0" applyProtection="0"/>
    <xf numFmtId="0" fontId="31" fillId="47" borderId="9" applyNumberFormat="0" applyAlignment="0" applyProtection="0"/>
    <xf numFmtId="0" fontId="31" fillId="23" borderId="9" applyNumberFormat="0" applyAlignment="0" applyProtection="0"/>
    <xf numFmtId="0" fontId="14" fillId="0" borderId="0"/>
    <xf numFmtId="0" fontId="65" fillId="0" borderId="0" applyNumberFormat="0" applyFill="0" applyBorder="0" applyAlignment="0" applyProtection="0"/>
    <xf numFmtId="0" fontId="66" fillId="0" borderId="64" applyNumberFormat="0" applyFill="0" applyAlignment="0" applyProtection="0"/>
    <xf numFmtId="0" fontId="67" fillId="0" borderId="65" applyNumberFormat="0" applyFill="0" applyAlignment="0" applyProtection="0"/>
    <xf numFmtId="0" fontId="68" fillId="0" borderId="66" applyNumberFormat="0" applyFill="0" applyAlignment="0" applyProtection="0"/>
    <xf numFmtId="0" fontId="68" fillId="0" borderId="0" applyNumberFormat="0" applyFill="0" applyBorder="0" applyAlignment="0" applyProtection="0"/>
    <xf numFmtId="0" fontId="69" fillId="53" borderId="0" applyNumberFormat="0" applyBorder="0" applyAlignment="0" applyProtection="0"/>
    <xf numFmtId="0" fontId="70" fillId="54" borderId="0" applyNumberFormat="0" applyBorder="0" applyAlignment="0" applyProtection="0"/>
    <xf numFmtId="0" fontId="71" fillId="55" borderId="0" applyNumberFormat="0" applyBorder="0" applyAlignment="0" applyProtection="0"/>
    <xf numFmtId="0" fontId="72" fillId="56" borderId="67" applyNumberFormat="0" applyAlignment="0" applyProtection="0"/>
    <xf numFmtId="0" fontId="73" fillId="57" borderId="68" applyNumberFormat="0" applyAlignment="0" applyProtection="0"/>
    <xf numFmtId="0" fontId="74" fillId="57" borderId="67" applyNumberFormat="0" applyAlignment="0" applyProtection="0"/>
    <xf numFmtId="0" fontId="75" fillId="0" borderId="69" applyNumberFormat="0" applyFill="0" applyAlignment="0" applyProtection="0"/>
    <xf numFmtId="0" fontId="76" fillId="58" borderId="70" applyNumberFormat="0" applyAlignment="0" applyProtection="0"/>
    <xf numFmtId="0" fontId="77" fillId="0" borderId="0" applyNumberFormat="0" applyFill="0" applyBorder="0" applyAlignment="0" applyProtection="0"/>
    <xf numFmtId="0" fontId="5" fillId="59" borderId="71" applyNumberFormat="0" applyFont="0" applyAlignment="0" applyProtection="0"/>
    <xf numFmtId="0" fontId="78" fillId="0" borderId="0" applyNumberFormat="0" applyFill="0" applyBorder="0" applyAlignment="0" applyProtection="0"/>
    <xf numFmtId="0" fontId="64" fillId="0" borderId="72" applyNumberFormat="0" applyFill="0" applyAlignment="0" applyProtection="0"/>
    <xf numFmtId="0" fontId="79" fillId="60" borderId="0" applyNumberFormat="0" applyBorder="0" applyAlignment="0" applyProtection="0"/>
    <xf numFmtId="0" fontId="5" fillId="61" borderId="0" applyNumberFormat="0" applyBorder="0" applyAlignment="0" applyProtection="0"/>
    <xf numFmtId="0" fontId="5" fillId="62" borderId="0" applyNumberFormat="0" applyBorder="0" applyAlignment="0" applyProtection="0"/>
    <xf numFmtId="0" fontId="79" fillId="63" borderId="0" applyNumberFormat="0" applyBorder="0" applyAlignment="0" applyProtection="0"/>
    <xf numFmtId="0" fontId="79" fillId="64" borderId="0" applyNumberFormat="0" applyBorder="0" applyAlignment="0" applyProtection="0"/>
    <xf numFmtId="0" fontId="5" fillId="65" borderId="0" applyNumberFormat="0" applyBorder="0" applyAlignment="0" applyProtection="0"/>
    <xf numFmtId="0" fontId="5" fillId="66" borderId="0" applyNumberFormat="0" applyBorder="0" applyAlignment="0" applyProtection="0"/>
    <xf numFmtId="0" fontId="79" fillId="67" borderId="0" applyNumberFormat="0" applyBorder="0" applyAlignment="0" applyProtection="0"/>
    <xf numFmtId="0" fontId="79" fillId="68" borderId="0" applyNumberFormat="0" applyBorder="0" applyAlignment="0" applyProtection="0"/>
    <xf numFmtId="0" fontId="5" fillId="69" borderId="0" applyNumberFormat="0" applyBorder="0" applyAlignment="0" applyProtection="0"/>
    <xf numFmtId="0" fontId="5" fillId="70" borderId="0" applyNumberFormat="0" applyBorder="0" applyAlignment="0" applyProtection="0"/>
    <xf numFmtId="0" fontId="79" fillId="71" borderId="0" applyNumberFormat="0" applyBorder="0" applyAlignment="0" applyProtection="0"/>
    <xf numFmtId="0" fontId="79" fillId="72" borderId="0" applyNumberFormat="0" applyBorder="0" applyAlignment="0" applyProtection="0"/>
    <xf numFmtId="0" fontId="5" fillId="73" borderId="0" applyNumberFormat="0" applyBorder="0" applyAlignment="0" applyProtection="0"/>
    <xf numFmtId="0" fontId="5" fillId="74" borderId="0" applyNumberFormat="0" applyBorder="0" applyAlignment="0" applyProtection="0"/>
    <xf numFmtId="0" fontId="79" fillId="75" borderId="0" applyNumberFormat="0" applyBorder="0" applyAlignment="0" applyProtection="0"/>
    <xf numFmtId="0" fontId="79" fillId="76" borderId="0" applyNumberFormat="0" applyBorder="0" applyAlignment="0" applyProtection="0"/>
    <xf numFmtId="0" fontId="5" fillId="77" borderId="0" applyNumberFormat="0" applyBorder="0" applyAlignment="0" applyProtection="0"/>
    <xf numFmtId="0" fontId="5" fillId="78" borderId="0" applyNumberFormat="0" applyBorder="0" applyAlignment="0" applyProtection="0"/>
    <xf numFmtId="0" fontId="79" fillId="79" borderId="0" applyNumberFormat="0" applyBorder="0" applyAlignment="0" applyProtection="0"/>
    <xf numFmtId="0" fontId="79" fillId="80" borderId="0" applyNumberFormat="0" applyBorder="0" applyAlignment="0" applyProtection="0"/>
    <xf numFmtId="0" fontId="5" fillId="81" borderId="0" applyNumberFormat="0" applyBorder="0" applyAlignment="0" applyProtection="0"/>
    <xf numFmtId="0" fontId="5" fillId="82" borderId="0" applyNumberFormat="0" applyBorder="0" applyAlignment="0" applyProtection="0"/>
    <xf numFmtId="0" fontId="79" fillId="83" borderId="0" applyNumberFormat="0" applyBorder="0" applyAlignment="0" applyProtection="0"/>
    <xf numFmtId="0" fontId="14" fillId="0" borderId="0"/>
    <xf numFmtId="0" fontId="4" fillId="0" borderId="0"/>
    <xf numFmtId="0" fontId="3" fillId="0" borderId="0"/>
  </cellStyleXfs>
  <cellXfs count="305">
    <xf numFmtId="0" fontId="0" fillId="0" borderId="0" xfId="0"/>
    <xf numFmtId="0" fontId="33" fillId="0" borderId="0" xfId="0" applyFont="1"/>
    <xf numFmtId="0" fontId="33" fillId="0" borderId="0" xfId="0" applyFont="1" applyAlignment="1">
      <alignment horizontal="center" vertical="center"/>
    </xf>
    <xf numFmtId="0" fontId="32" fillId="0" borderId="11" xfId="0" applyFont="1" applyBorder="1" applyAlignment="1">
      <alignment horizontal="center"/>
    </xf>
    <xf numFmtId="0" fontId="37" fillId="0" borderId="12" xfId="0" applyFont="1" applyBorder="1" applyAlignment="1">
      <alignment horizontal="center" vertical="center" wrapText="1"/>
    </xf>
    <xf numFmtId="0" fontId="35" fillId="0" borderId="13" xfId="0" applyFont="1" applyBorder="1" applyAlignment="1">
      <alignment horizontal="center" vertical="center"/>
    </xf>
    <xf numFmtId="0" fontId="37" fillId="0" borderId="12" xfId="0" applyFont="1" applyFill="1" applyBorder="1" applyAlignment="1">
      <alignment horizontal="center" vertical="center" wrapText="1"/>
    </xf>
    <xf numFmtId="0" fontId="35" fillId="0" borderId="13" xfId="0" applyFont="1" applyFill="1" applyBorder="1" applyAlignment="1">
      <alignment horizontal="center" vertical="center" wrapText="1"/>
    </xf>
    <xf numFmtId="0" fontId="36" fillId="0" borderId="14" xfId="0" applyFont="1" applyBorder="1" applyAlignment="1">
      <alignment horizontal="center" vertical="center" wrapText="1"/>
    </xf>
    <xf numFmtId="0" fontId="35" fillId="0" borderId="13" xfId="0" applyFont="1" applyBorder="1" applyAlignment="1">
      <alignment horizontal="center" vertical="center" wrapText="1"/>
    </xf>
    <xf numFmtId="0" fontId="37" fillId="0" borderId="15" xfId="0" applyFont="1" applyBorder="1" applyAlignment="1">
      <alignment horizontal="center" vertical="center" wrapText="1"/>
    </xf>
    <xf numFmtId="0" fontId="38" fillId="0" borderId="16" xfId="0" applyFont="1" applyBorder="1" applyAlignment="1">
      <alignment horizontal="center" vertical="center" wrapText="1"/>
    </xf>
    <xf numFmtId="0" fontId="35" fillId="0" borderId="16" xfId="0" applyFont="1" applyBorder="1" applyAlignment="1">
      <alignment horizontal="center" vertical="center" wrapText="1"/>
    </xf>
    <xf numFmtId="0" fontId="37" fillId="0" borderId="13" xfId="0" applyFont="1" applyBorder="1" applyAlignment="1">
      <alignment horizontal="center" vertical="center" wrapText="1"/>
    </xf>
    <xf numFmtId="0" fontId="38" fillId="0" borderId="13" xfId="0" applyFont="1" applyBorder="1" applyAlignment="1">
      <alignment horizontal="center" vertical="center" wrapText="1"/>
    </xf>
    <xf numFmtId="0" fontId="37" fillId="0" borderId="16" xfId="0" applyFont="1" applyBorder="1" applyAlignment="1">
      <alignment horizontal="center" vertical="center" wrapText="1"/>
    </xf>
    <xf numFmtId="0" fontId="38" fillId="0" borderId="13" xfId="0" applyFont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0" fontId="36" fillId="0" borderId="22" xfId="0" applyFont="1" applyBorder="1" applyAlignment="1">
      <alignment horizontal="center" vertical="center" wrapText="1"/>
    </xf>
    <xf numFmtId="0" fontId="37" fillId="0" borderId="23" xfId="0" applyFont="1" applyFill="1" applyBorder="1" applyAlignment="1">
      <alignment horizontal="center" vertical="center" wrapText="1"/>
    </xf>
    <xf numFmtId="0" fontId="37" fillId="0" borderId="13" xfId="0" applyFont="1" applyFill="1" applyBorder="1" applyAlignment="1">
      <alignment horizontal="center" vertical="center" wrapText="1"/>
    </xf>
    <xf numFmtId="0" fontId="37" fillId="0" borderId="18" xfId="0" applyFont="1" applyFill="1" applyBorder="1" applyAlignment="1">
      <alignment horizontal="center" vertical="center" wrapText="1"/>
    </xf>
    <xf numFmtId="0" fontId="35" fillId="0" borderId="16" xfId="0" applyFont="1" applyFill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42" fillId="0" borderId="0" xfId="0" applyFont="1" applyAlignment="1"/>
    <xf numFmtId="0" fontId="38" fillId="0" borderId="0" xfId="0" applyFont="1"/>
    <xf numFmtId="0" fontId="33" fillId="0" borderId="0" xfId="0" applyFont="1" applyBorder="1" applyAlignment="1"/>
    <xf numFmtId="0" fontId="36" fillId="0" borderId="0" xfId="0" applyFont="1"/>
    <xf numFmtId="0" fontId="43" fillId="0" borderId="0" xfId="0" applyFont="1" applyFill="1"/>
    <xf numFmtId="0" fontId="33" fillId="0" borderId="0" xfId="0" applyFont="1" applyFill="1"/>
    <xf numFmtId="0" fontId="33" fillId="0" borderId="25" xfId="0" applyFont="1" applyBorder="1"/>
    <xf numFmtId="0" fontId="36" fillId="0" borderId="32" xfId="0" applyFont="1" applyBorder="1" applyAlignment="1">
      <alignment horizontal="center" vertical="center" wrapText="1"/>
    </xf>
    <xf numFmtId="0" fontId="32" fillId="0" borderId="28" xfId="0" applyFont="1" applyBorder="1" applyAlignment="1">
      <alignment horizontal="center"/>
    </xf>
    <xf numFmtId="0" fontId="38" fillId="0" borderId="23" xfId="0" applyFont="1" applyBorder="1" applyAlignment="1">
      <alignment horizontal="center" vertical="center" wrapText="1"/>
    </xf>
    <xf numFmtId="0" fontId="38" fillId="0" borderId="20" xfId="0" applyFont="1" applyBorder="1" applyAlignment="1">
      <alignment horizontal="center" vertical="center" wrapText="1"/>
    </xf>
    <xf numFmtId="0" fontId="38" fillId="0" borderId="35" xfId="0" applyFont="1" applyBorder="1" applyAlignment="1">
      <alignment horizontal="center" vertical="center" wrapText="1"/>
    </xf>
    <xf numFmtId="0" fontId="35" fillId="0" borderId="35" xfId="0" applyFont="1" applyBorder="1" applyAlignment="1">
      <alignment horizontal="center" vertical="center" wrapText="1"/>
    </xf>
    <xf numFmtId="0" fontId="37" fillId="0" borderId="18" xfId="0" applyFont="1" applyBorder="1" applyAlignment="1">
      <alignment horizontal="center" vertical="center" wrapText="1"/>
    </xf>
    <xf numFmtId="0" fontId="35" fillId="0" borderId="33" xfId="0" applyFont="1" applyBorder="1" applyAlignment="1">
      <alignment horizontal="center" vertical="center" wrapText="1"/>
    </xf>
    <xf numFmtId="0" fontId="38" fillId="0" borderId="38" xfId="0" applyFont="1" applyBorder="1" applyAlignment="1">
      <alignment horizontal="center" vertical="center" wrapText="1"/>
    </xf>
    <xf numFmtId="0" fontId="37" fillId="0" borderId="23" xfId="0" applyFont="1" applyBorder="1" applyAlignment="1">
      <alignment horizontal="center" vertical="center" wrapText="1"/>
    </xf>
    <xf numFmtId="0" fontId="38" fillId="0" borderId="23" xfId="0" applyFont="1" applyBorder="1" applyAlignment="1">
      <alignment horizontal="center" vertical="center"/>
    </xf>
    <xf numFmtId="0" fontId="35" fillId="0" borderId="20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8" fillId="0" borderId="16" xfId="0" applyFont="1" applyBorder="1" applyAlignment="1">
      <alignment horizontal="center" vertical="center" wrapText="1"/>
    </xf>
    <xf numFmtId="0" fontId="37" fillId="0" borderId="39" xfId="0" applyFont="1" applyBorder="1" applyAlignment="1">
      <alignment horizontal="center" vertical="center" wrapText="1"/>
    </xf>
    <xf numFmtId="0" fontId="45" fillId="0" borderId="0" xfId="0" applyFont="1" applyAlignment="1"/>
    <xf numFmtId="0" fontId="13" fillId="0" borderId="0" xfId="42"/>
    <xf numFmtId="0" fontId="50" fillId="0" borderId="0" xfId="42" applyFont="1" applyAlignment="1">
      <alignment vertical="center" wrapText="1"/>
    </xf>
    <xf numFmtId="0" fontId="53" fillId="0" borderId="13" xfId="0" applyFont="1" applyBorder="1" applyAlignment="1">
      <alignment horizontal="center" vertical="center" wrapText="1"/>
    </xf>
    <xf numFmtId="0" fontId="35" fillId="0" borderId="10" xfId="0" applyFont="1" applyBorder="1" applyAlignment="1">
      <alignment horizontal="center" vertical="center" wrapText="1"/>
    </xf>
    <xf numFmtId="0" fontId="35" fillId="0" borderId="34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5" fillId="0" borderId="19" xfId="0" applyFont="1" applyBorder="1" applyAlignment="1">
      <alignment horizontal="center" vertical="center" wrapText="1"/>
    </xf>
    <xf numFmtId="0" fontId="35" fillId="0" borderId="17" xfId="0" applyFont="1" applyBorder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35" fillId="0" borderId="36" xfId="0" applyFont="1" applyBorder="1" applyAlignment="1">
      <alignment horizontal="center" vertical="center" wrapText="1"/>
    </xf>
    <xf numFmtId="14" fontId="35" fillId="0" borderId="20" xfId="0" applyNumberFormat="1" applyFont="1" applyBorder="1" applyAlignment="1">
      <alignment horizontal="center" vertical="center" wrapText="1"/>
    </xf>
    <xf numFmtId="0" fontId="32" fillId="0" borderId="42" xfId="0" applyFont="1" applyBorder="1" applyAlignment="1">
      <alignment horizontal="center"/>
    </xf>
    <xf numFmtId="0" fontId="38" fillId="0" borderId="0" xfId="0" applyFont="1" applyAlignment="1">
      <alignment horizontal="right" indent="1"/>
    </xf>
    <xf numFmtId="0" fontId="0" fillId="0" borderId="16" xfId="0" applyBorder="1" applyAlignment="1">
      <alignment horizontal="center" vertical="center"/>
    </xf>
    <xf numFmtId="14" fontId="35" fillId="0" borderId="13" xfId="0" applyNumberFormat="1" applyFont="1" applyBorder="1" applyAlignment="1">
      <alignment horizontal="center" vertical="center" wrapText="1"/>
    </xf>
    <xf numFmtId="14" fontId="35" fillId="0" borderId="16" xfId="0" applyNumberFormat="1" applyFont="1" applyBorder="1" applyAlignment="1">
      <alignment horizontal="center" vertical="center" wrapText="1"/>
    </xf>
    <xf numFmtId="0" fontId="54" fillId="0" borderId="25" xfId="0" applyFont="1" applyFill="1" applyBorder="1" applyAlignment="1">
      <alignment horizontal="left" vertical="center" indent="1"/>
    </xf>
    <xf numFmtId="0" fontId="35" fillId="0" borderId="20" xfId="0" applyFont="1" applyBorder="1" applyAlignment="1">
      <alignment horizontal="left" vertical="center" indent="1"/>
    </xf>
    <xf numFmtId="0" fontId="39" fillId="0" borderId="13" xfId="0" applyFont="1" applyBorder="1" applyAlignment="1">
      <alignment horizontal="left" vertical="center" wrapText="1" indent="1"/>
    </xf>
    <xf numFmtId="0" fontId="39" fillId="0" borderId="16" xfId="0" applyFont="1" applyBorder="1" applyAlignment="1">
      <alignment horizontal="left" vertical="center" wrapText="1" indent="1"/>
    </xf>
    <xf numFmtId="0" fontId="35" fillId="0" borderId="13" xfId="0" applyFont="1" applyBorder="1" applyAlignment="1">
      <alignment horizontal="left" vertical="center" indent="1"/>
    </xf>
    <xf numFmtId="0" fontId="33" fillId="0" borderId="16" xfId="0" applyFont="1" applyBorder="1" applyAlignment="1">
      <alignment horizontal="left" vertical="center" indent="1"/>
    </xf>
    <xf numFmtId="0" fontId="39" fillId="0" borderId="37" xfId="0" applyFont="1" applyBorder="1" applyAlignment="1">
      <alignment horizontal="left" vertical="center" wrapText="1" indent="1"/>
    </xf>
    <xf numFmtId="0" fontId="39" fillId="0" borderId="35" xfId="0" applyFont="1" applyBorder="1" applyAlignment="1">
      <alignment horizontal="left" vertical="center" wrapText="1" indent="1"/>
    </xf>
    <xf numFmtId="165" fontId="0" fillId="0" borderId="13" xfId="0" applyNumberFormat="1" applyBorder="1" applyAlignment="1">
      <alignment horizontal="center"/>
    </xf>
    <xf numFmtId="0" fontId="54" fillId="0" borderId="30" xfId="0" applyFont="1" applyFill="1" applyBorder="1" applyAlignment="1">
      <alignment horizontal="left" vertical="center" indent="1"/>
    </xf>
    <xf numFmtId="165" fontId="54" fillId="0" borderId="0" xfId="0" applyNumberFormat="1" applyFont="1" applyFill="1" applyBorder="1" applyAlignment="1">
      <alignment horizontal="left" vertical="center" indent="1"/>
    </xf>
    <xf numFmtId="0" fontId="35" fillId="0" borderId="0" xfId="43" applyFont="1" applyFill="1" applyBorder="1" applyAlignment="1">
      <alignment horizontal="center" vertical="center" wrapText="1"/>
    </xf>
    <xf numFmtId="14" fontId="13" fillId="0" borderId="14" xfId="42" applyNumberFormat="1" applyFont="1" applyBorder="1" applyAlignment="1">
      <alignment horizontal="center" vertical="center" wrapText="1"/>
    </xf>
    <xf numFmtId="14" fontId="13" fillId="0" borderId="19" xfId="42" applyNumberFormat="1" applyFont="1" applyBorder="1" applyAlignment="1">
      <alignment horizontal="center" vertical="center" wrapText="1"/>
    </xf>
    <xf numFmtId="14" fontId="13" fillId="0" borderId="56" xfId="42" applyNumberFormat="1" applyFont="1" applyBorder="1" applyAlignment="1">
      <alignment horizontal="center" vertical="center" wrapText="1"/>
    </xf>
    <xf numFmtId="0" fontId="35" fillId="51" borderId="55" xfId="43" applyFont="1" applyFill="1" applyBorder="1" applyAlignment="1">
      <alignment horizontal="center" vertical="center" wrapText="1"/>
    </xf>
    <xf numFmtId="0" fontId="35" fillId="49" borderId="55" xfId="43" applyFont="1" applyFill="1" applyBorder="1" applyAlignment="1">
      <alignment horizontal="center" vertical="center" wrapText="1"/>
    </xf>
    <xf numFmtId="0" fontId="13" fillId="0" borderId="14" xfId="42" applyFont="1" applyBorder="1" applyAlignment="1">
      <alignment horizontal="center" vertical="center" wrapText="1"/>
    </xf>
    <xf numFmtId="0" fontId="35" fillId="49" borderId="51" xfId="43" applyFont="1" applyFill="1" applyBorder="1" applyAlignment="1">
      <alignment horizontal="center" vertical="center" wrapText="1"/>
    </xf>
    <xf numFmtId="0" fontId="35" fillId="49" borderId="52" xfId="43" applyFont="1" applyFill="1" applyBorder="1" applyAlignment="1">
      <alignment horizontal="center" vertical="center" wrapText="1"/>
    </xf>
    <xf numFmtId="0" fontId="35" fillId="49" borderId="50" xfId="43" applyFont="1" applyFill="1" applyBorder="1" applyAlignment="1">
      <alignment horizontal="center" vertical="center" wrapText="1"/>
    </xf>
    <xf numFmtId="0" fontId="0" fillId="0" borderId="16" xfId="0" applyBorder="1" applyAlignment="1" applyProtection="1">
      <alignment horizontal="center" vertical="center"/>
      <protection locked="0"/>
    </xf>
    <xf numFmtId="0" fontId="57" fillId="0" borderId="0" xfId="0" applyFont="1" applyAlignment="1" applyProtection="1">
      <alignment horizontal="center" vertical="center"/>
      <protection locked="0"/>
    </xf>
    <xf numFmtId="0" fontId="57" fillId="0" borderId="0" xfId="0" applyFont="1"/>
    <xf numFmtId="14" fontId="13" fillId="0" borderId="14" xfId="42" applyNumberFormat="1" applyFont="1" applyFill="1" applyBorder="1" applyAlignment="1">
      <alignment horizontal="center" vertical="center" wrapText="1"/>
    </xf>
    <xf numFmtId="14" fontId="13" fillId="0" borderId="19" xfId="42" applyNumberFormat="1" applyFont="1" applyFill="1" applyBorder="1" applyAlignment="1">
      <alignment horizontal="center" vertical="center" wrapText="1"/>
    </xf>
    <xf numFmtId="14" fontId="13" fillId="0" borderId="56" xfId="42" applyNumberFormat="1" applyFont="1" applyFill="1" applyBorder="1" applyAlignment="1">
      <alignment horizontal="center" vertical="center" wrapText="1"/>
    </xf>
    <xf numFmtId="0" fontId="47" fillId="48" borderId="50" xfId="43" applyFont="1" applyFill="1" applyBorder="1" applyAlignment="1">
      <alignment horizontal="center" vertical="center" wrapText="1"/>
    </xf>
    <xf numFmtId="0" fontId="13" fillId="0" borderId="0" xfId="42" applyBorder="1"/>
    <xf numFmtId="14" fontId="13" fillId="0" borderId="60" xfId="42" applyNumberFormat="1" applyFont="1" applyFill="1" applyBorder="1" applyAlignment="1">
      <alignment horizontal="center" vertical="center" wrapText="1"/>
    </xf>
    <xf numFmtId="14" fontId="13" fillId="0" borderId="60" xfId="42" applyNumberFormat="1" applyFont="1" applyBorder="1" applyAlignment="1">
      <alignment horizontal="center" vertical="center" wrapText="1"/>
    </xf>
    <xf numFmtId="14" fontId="13" fillId="0" borderId="61" xfId="42" applyNumberFormat="1" applyFont="1" applyBorder="1" applyAlignment="1">
      <alignment horizontal="center" vertical="center" wrapText="1"/>
    </xf>
    <xf numFmtId="14" fontId="10" fillId="0" borderId="60" xfId="42" applyNumberFormat="1" applyFont="1" applyFill="1" applyBorder="1" applyAlignment="1">
      <alignment horizontal="center" vertical="center" wrapText="1"/>
    </xf>
    <xf numFmtId="0" fontId="47" fillId="48" borderId="0" xfId="43" applyFont="1" applyFill="1" applyBorder="1" applyAlignment="1">
      <alignment horizontal="center" vertical="center" wrapText="1"/>
    </xf>
    <xf numFmtId="0" fontId="35" fillId="25" borderId="55" xfId="43" applyFont="1" applyFill="1" applyBorder="1" applyAlignment="1">
      <alignment horizontal="center" vertical="center" wrapText="1"/>
    </xf>
    <xf numFmtId="0" fontId="35" fillId="48" borderId="55" xfId="43" applyFont="1" applyFill="1" applyBorder="1" applyAlignment="1">
      <alignment horizontal="center" vertical="center" wrapText="1"/>
    </xf>
    <xf numFmtId="0" fontId="35" fillId="49" borderId="58" xfId="43" applyFont="1" applyFill="1" applyBorder="1" applyAlignment="1">
      <alignment horizontal="center" vertical="center" wrapText="1"/>
    </xf>
    <xf numFmtId="0" fontId="35" fillId="25" borderId="50" xfId="43" applyFont="1" applyFill="1" applyBorder="1" applyAlignment="1">
      <alignment horizontal="center" vertical="center"/>
    </xf>
    <xf numFmtId="0" fontId="35" fillId="25" borderId="53" xfId="43" applyFont="1" applyFill="1" applyBorder="1" applyAlignment="1">
      <alignment horizontal="center" vertical="center" wrapText="1"/>
    </xf>
    <xf numFmtId="0" fontId="35" fillId="25" borderId="50" xfId="43" applyFont="1" applyFill="1" applyBorder="1" applyAlignment="1">
      <alignment horizontal="center" vertical="center" wrapText="1"/>
    </xf>
    <xf numFmtId="0" fontId="35" fillId="25" borderId="51" xfId="43" applyFont="1" applyFill="1" applyBorder="1" applyAlignment="1">
      <alignment horizontal="center" vertical="center" wrapText="1"/>
    </xf>
    <xf numFmtId="0" fontId="35" fillId="25" borderId="51" xfId="43" applyFont="1" applyFill="1" applyBorder="1" applyAlignment="1">
      <alignment horizontal="center" vertical="center"/>
    </xf>
    <xf numFmtId="0" fontId="35" fillId="25" borderId="52" xfId="43" applyFont="1" applyFill="1" applyBorder="1" applyAlignment="1">
      <alignment horizontal="center" vertical="center" wrapText="1"/>
    </xf>
    <xf numFmtId="0" fontId="35" fillId="25" borderId="58" xfId="43" applyFont="1" applyFill="1" applyBorder="1" applyAlignment="1">
      <alignment horizontal="center" vertical="center" wrapText="1"/>
    </xf>
    <xf numFmtId="0" fontId="35" fillId="25" borderId="52" xfId="43" applyFont="1" applyFill="1" applyBorder="1" applyAlignment="1">
      <alignment horizontal="center" vertical="center"/>
    </xf>
    <xf numFmtId="0" fontId="56" fillId="50" borderId="43" xfId="42" applyFont="1" applyFill="1" applyBorder="1" applyAlignment="1">
      <alignment horizontal="center" vertical="center" wrapText="1"/>
    </xf>
    <xf numFmtId="0" fontId="56" fillId="50" borderId="44" xfId="42" applyFont="1" applyFill="1" applyBorder="1" applyAlignment="1">
      <alignment horizontal="center" vertical="center" wrapText="1"/>
    </xf>
    <xf numFmtId="0" fontId="56" fillId="50" borderId="62" xfId="42" applyFont="1" applyFill="1" applyBorder="1" applyAlignment="1">
      <alignment horizontal="center" vertical="center" wrapText="1"/>
    </xf>
    <xf numFmtId="0" fontId="47" fillId="50" borderId="49" xfId="42" applyFont="1" applyFill="1" applyBorder="1" applyAlignment="1">
      <alignment horizontal="center" vertical="center"/>
    </xf>
    <xf numFmtId="0" fontId="13" fillId="0" borderId="60" xfId="42" applyFont="1" applyFill="1" applyBorder="1" applyAlignment="1">
      <alignment horizontal="center" vertical="center" wrapText="1"/>
    </xf>
    <xf numFmtId="0" fontId="12" fillId="0" borderId="14" xfId="42" applyFont="1" applyBorder="1" applyAlignment="1">
      <alignment horizontal="center" vertical="center" wrapText="1"/>
    </xf>
    <xf numFmtId="0" fontId="13" fillId="0" borderId="14" xfId="42" applyFont="1" applyFill="1" applyBorder="1" applyAlignment="1">
      <alignment horizontal="center" vertical="center" wrapText="1"/>
    </xf>
    <xf numFmtId="0" fontId="13" fillId="0" borderId="19" xfId="42" applyFont="1" applyFill="1" applyBorder="1" applyAlignment="1">
      <alignment horizontal="center" vertical="center" wrapText="1"/>
    </xf>
    <xf numFmtId="14" fontId="13" fillId="0" borderId="18" xfId="42" applyNumberFormat="1" applyFont="1" applyFill="1" applyBorder="1" applyAlignment="1">
      <alignment horizontal="center" vertical="center" wrapText="1"/>
    </xf>
    <xf numFmtId="0" fontId="49" fillId="50" borderId="43" xfId="42" applyFont="1" applyFill="1" applyBorder="1" applyAlignment="1">
      <alignment horizontal="center" vertical="center"/>
    </xf>
    <xf numFmtId="0" fontId="59" fillId="50" borderId="62" xfId="42" applyFont="1" applyFill="1" applyBorder="1" applyAlignment="1">
      <alignment horizontal="center" vertical="center"/>
    </xf>
    <xf numFmtId="0" fontId="13" fillId="0" borderId="63" xfId="42" applyFont="1" applyFill="1" applyBorder="1" applyAlignment="1">
      <alignment horizontal="left" vertical="center" wrapText="1" indent="1"/>
    </xf>
    <xf numFmtId="0" fontId="60" fillId="51" borderId="49" xfId="43" applyFont="1" applyFill="1" applyBorder="1" applyAlignment="1">
      <alignment horizontal="center" vertical="center" wrapText="1"/>
    </xf>
    <xf numFmtId="0" fontId="60" fillId="51" borderId="48" xfId="43" applyFont="1" applyFill="1" applyBorder="1" applyAlignment="1">
      <alignment horizontal="center" vertical="center" wrapText="1"/>
    </xf>
    <xf numFmtId="0" fontId="60" fillId="51" borderId="43" xfId="43" applyFont="1" applyFill="1" applyBorder="1" applyAlignment="1">
      <alignment horizontal="center" vertical="center" wrapText="1"/>
    </xf>
    <xf numFmtId="0" fontId="60" fillId="51" borderId="44" xfId="43" applyFont="1" applyFill="1" applyBorder="1" applyAlignment="1">
      <alignment horizontal="center" vertical="center" wrapText="1"/>
    </xf>
    <xf numFmtId="0" fontId="60" fillId="51" borderId="62" xfId="43" applyFont="1" applyFill="1" applyBorder="1" applyAlignment="1">
      <alignment horizontal="center" vertical="center" wrapText="1"/>
    </xf>
    <xf numFmtId="0" fontId="60" fillId="51" borderId="24" xfId="43" applyFont="1" applyFill="1" applyBorder="1" applyAlignment="1">
      <alignment horizontal="center" vertical="center" wrapText="1"/>
    </xf>
    <xf numFmtId="0" fontId="60" fillId="49" borderId="24" xfId="43" applyFont="1" applyFill="1" applyBorder="1" applyAlignment="1">
      <alignment horizontal="center" vertical="center" wrapText="1"/>
    </xf>
    <xf numFmtId="0" fontId="60" fillId="49" borderId="43" xfId="43" applyFont="1" applyFill="1" applyBorder="1" applyAlignment="1">
      <alignment horizontal="center" vertical="center" wrapText="1"/>
    </xf>
    <xf numFmtId="0" fontId="60" fillId="49" borderId="44" xfId="43" applyFont="1" applyFill="1" applyBorder="1" applyAlignment="1">
      <alignment horizontal="center" vertical="center" wrapText="1"/>
    </xf>
    <xf numFmtId="0" fontId="60" fillId="49" borderId="62" xfId="43" applyFont="1" applyFill="1" applyBorder="1" applyAlignment="1">
      <alignment horizontal="center" vertical="center" wrapText="1"/>
    </xf>
    <xf numFmtId="0" fontId="60" fillId="48" borderId="43" xfId="43" applyFont="1" applyFill="1" applyBorder="1" applyAlignment="1">
      <alignment horizontal="center" vertical="center" wrapText="1"/>
    </xf>
    <xf numFmtId="0" fontId="60" fillId="48" borderId="48" xfId="43" applyFont="1" applyFill="1" applyBorder="1" applyAlignment="1">
      <alignment horizontal="center" vertical="center" wrapText="1"/>
    </xf>
    <xf numFmtId="0" fontId="60" fillId="48" borderId="44" xfId="43" applyFont="1" applyFill="1" applyBorder="1" applyAlignment="1">
      <alignment horizontal="center" vertical="center" wrapText="1"/>
    </xf>
    <xf numFmtId="0" fontId="60" fillId="48" borderId="62" xfId="43" applyFont="1" applyFill="1" applyBorder="1" applyAlignment="1">
      <alignment horizontal="center" vertical="center" wrapText="1"/>
    </xf>
    <xf numFmtId="0" fontId="60" fillId="48" borderId="24" xfId="43" applyFont="1" applyFill="1" applyBorder="1" applyAlignment="1">
      <alignment horizontal="center" vertical="center" wrapText="1"/>
    </xf>
    <xf numFmtId="0" fontId="14" fillId="0" borderId="0" xfId="0" quotePrefix="1" applyFont="1"/>
    <xf numFmtId="0" fontId="13" fillId="0" borderId="63" xfId="42" applyFont="1" applyFill="1" applyBorder="1" applyAlignment="1">
      <alignment horizontal="center" vertical="center" wrapText="1"/>
    </xf>
    <xf numFmtId="0" fontId="11" fillId="0" borderId="19" xfId="42" applyFont="1" applyFill="1" applyBorder="1" applyAlignment="1">
      <alignment horizontal="center" vertical="center" wrapText="1"/>
    </xf>
    <xf numFmtId="14" fontId="8" fillId="0" borderId="14" xfId="42" applyNumberFormat="1" applyFont="1" applyFill="1" applyBorder="1" applyAlignment="1">
      <alignment horizontal="center" vertical="center" wrapText="1"/>
    </xf>
    <xf numFmtId="14" fontId="8" fillId="0" borderId="60" xfId="42" applyNumberFormat="1" applyFont="1" applyFill="1" applyBorder="1" applyAlignment="1">
      <alignment horizontal="center" vertical="center" wrapText="1"/>
    </xf>
    <xf numFmtId="14" fontId="7" fillId="0" borderId="60" xfId="42" applyNumberFormat="1" applyFont="1" applyFill="1" applyBorder="1" applyAlignment="1">
      <alignment horizontal="center" vertical="center" wrapText="1"/>
    </xf>
    <xf numFmtId="0" fontId="47" fillId="50" borderId="62" xfId="42" applyFont="1" applyFill="1" applyBorder="1" applyAlignment="1">
      <alignment horizontal="center" vertical="center" wrapText="1"/>
    </xf>
    <xf numFmtId="14" fontId="6" fillId="0" borderId="60" xfId="42" applyNumberFormat="1" applyFont="1" applyFill="1" applyBorder="1" applyAlignment="1">
      <alignment horizontal="center" vertical="center" wrapText="1"/>
    </xf>
    <xf numFmtId="0" fontId="33" fillId="49" borderId="13" xfId="0" applyFont="1" applyFill="1" applyBorder="1" applyAlignment="1">
      <alignment horizontal="center"/>
    </xf>
    <xf numFmtId="0" fontId="33" fillId="49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indent="1"/>
    </xf>
    <xf numFmtId="0" fontId="14" fillId="0" borderId="13" xfId="0" applyFont="1" applyBorder="1" applyAlignment="1">
      <alignment horizontal="left" indent="1"/>
    </xf>
    <xf numFmtId="0" fontId="9" fillId="0" borderId="63" xfId="42" applyFont="1" applyFill="1" applyBorder="1" applyAlignment="1">
      <alignment horizontal="left" vertical="center" wrapText="1" indent="1"/>
    </xf>
    <xf numFmtId="0" fontId="35" fillId="51" borderId="58" xfId="43" applyFont="1" applyFill="1" applyBorder="1" applyAlignment="1">
      <alignment horizontal="center" vertical="center" wrapText="1"/>
    </xf>
    <xf numFmtId="0" fontId="35" fillId="51" borderId="50" xfId="43" applyFont="1" applyFill="1" applyBorder="1" applyAlignment="1">
      <alignment horizontal="center" vertical="center"/>
    </xf>
    <xf numFmtId="0" fontId="35" fillId="51" borderId="53" xfId="43" applyFont="1" applyFill="1" applyBorder="1" applyAlignment="1">
      <alignment horizontal="center" vertical="center" wrapText="1"/>
    </xf>
    <xf numFmtId="0" fontId="35" fillId="51" borderId="50" xfId="43" applyFont="1" applyFill="1" applyBorder="1" applyAlignment="1">
      <alignment horizontal="center" vertical="center" wrapText="1"/>
    </xf>
    <xf numFmtId="0" fontId="35" fillId="51" borderId="51" xfId="43" applyFont="1" applyFill="1" applyBorder="1" applyAlignment="1">
      <alignment horizontal="center" vertical="center" wrapText="1"/>
    </xf>
    <xf numFmtId="0" fontId="35" fillId="51" borderId="51" xfId="43" applyFont="1" applyFill="1" applyBorder="1" applyAlignment="1">
      <alignment horizontal="center" vertical="center"/>
    </xf>
    <xf numFmtId="0" fontId="35" fillId="51" borderId="52" xfId="43" applyFont="1" applyFill="1" applyBorder="1" applyAlignment="1">
      <alignment horizontal="center" vertical="center" wrapText="1"/>
    </xf>
    <xf numFmtId="0" fontId="35" fillId="51" borderId="52" xfId="43" applyFont="1" applyFill="1" applyBorder="1" applyAlignment="1">
      <alignment horizontal="center" vertical="center"/>
    </xf>
    <xf numFmtId="0" fontId="50" fillId="0" borderId="19" xfId="42" applyFont="1" applyBorder="1" applyAlignment="1">
      <alignment horizontal="left" vertical="top" wrapText="1"/>
    </xf>
    <xf numFmtId="0" fontId="50" fillId="0" borderId="19" xfId="42" applyFont="1" applyFill="1" applyBorder="1" applyAlignment="1">
      <alignment horizontal="left" vertical="top" wrapText="1"/>
    </xf>
    <xf numFmtId="0" fontId="2" fillId="0" borderId="14" xfId="42" applyFont="1" applyFill="1" applyBorder="1" applyAlignment="1">
      <alignment horizontal="center" vertical="center" wrapText="1"/>
    </xf>
    <xf numFmtId="14" fontId="2" fillId="0" borderId="14" xfId="42" applyNumberFormat="1" applyFont="1" applyFill="1" applyBorder="1" applyAlignment="1">
      <alignment horizontal="center" vertical="center" wrapText="1"/>
    </xf>
    <xf numFmtId="14" fontId="2" fillId="0" borderId="56" xfId="42" applyNumberFormat="1" applyFont="1" applyFill="1" applyBorder="1" applyAlignment="1">
      <alignment horizontal="center" vertical="center" wrapText="1"/>
    </xf>
    <xf numFmtId="14" fontId="2" fillId="0" borderId="19" xfId="42" applyNumberFormat="1" applyFont="1" applyFill="1" applyBorder="1" applyAlignment="1">
      <alignment horizontal="center" vertical="center" wrapText="1"/>
    </xf>
    <xf numFmtId="167" fontId="2" fillId="0" borderId="14" xfId="42" applyNumberFormat="1" applyFont="1" applyFill="1" applyBorder="1" applyAlignment="1">
      <alignment horizontal="center" vertical="center" wrapText="1"/>
    </xf>
    <xf numFmtId="167" fontId="2" fillId="0" borderId="19" xfId="42" applyNumberFormat="1" applyFont="1" applyFill="1" applyBorder="1" applyAlignment="1">
      <alignment horizontal="center" vertical="center" wrapText="1"/>
    </xf>
    <xf numFmtId="167" fontId="2" fillId="0" borderId="56" xfId="42" applyNumberFormat="1" applyFont="1" applyFill="1" applyBorder="1" applyAlignment="1">
      <alignment horizontal="center" vertical="center" wrapText="1"/>
    </xf>
    <xf numFmtId="0" fontId="2" fillId="0" borderId="60" xfId="42" applyFont="1" applyFill="1" applyBorder="1" applyAlignment="1">
      <alignment horizontal="center" vertical="center" wrapText="1"/>
    </xf>
    <xf numFmtId="0" fontId="2" fillId="0" borderId="19" xfId="42" applyFont="1" applyFill="1" applyBorder="1" applyAlignment="1">
      <alignment horizontal="center" vertical="center" wrapText="1"/>
    </xf>
    <xf numFmtId="0" fontId="2" fillId="0" borderId="63" xfId="42" applyFont="1" applyFill="1" applyBorder="1" applyAlignment="1">
      <alignment horizontal="left" vertical="center" wrapText="1" indent="1"/>
    </xf>
    <xf numFmtId="14" fontId="2" fillId="0" borderId="60" xfId="42" applyNumberFormat="1" applyFont="1" applyFill="1" applyBorder="1" applyAlignment="1">
      <alignment horizontal="center" vertical="center" wrapText="1"/>
    </xf>
    <xf numFmtId="14" fontId="2" fillId="0" borderId="18" xfId="42" applyNumberFormat="1" applyFont="1" applyFill="1" applyBorder="1" applyAlignment="1">
      <alignment horizontal="center" vertical="center" wrapText="1"/>
    </xf>
    <xf numFmtId="167" fontId="2" fillId="0" borderId="60" xfId="42" applyNumberFormat="1" applyFont="1" applyFill="1" applyBorder="1" applyAlignment="1">
      <alignment horizontal="center" vertical="center" wrapText="1"/>
    </xf>
    <xf numFmtId="167" fontId="2" fillId="0" borderId="61" xfId="42" applyNumberFormat="1" applyFont="1" applyFill="1" applyBorder="1" applyAlignment="1">
      <alignment horizontal="center" vertical="center" wrapText="1"/>
    </xf>
    <xf numFmtId="0" fontId="0" fillId="0" borderId="63" xfId="42" applyNumberFormat="1" applyFont="1" applyFill="1" applyBorder="1" applyAlignment="1">
      <alignment horizontal="center" vertical="center" wrapText="1"/>
    </xf>
    <xf numFmtId="0" fontId="55" fillId="25" borderId="58" xfId="43" applyFont="1" applyFill="1" applyBorder="1" applyAlignment="1">
      <alignment horizontal="center" vertical="center"/>
    </xf>
    <xf numFmtId="0" fontId="55" fillId="25" borderId="57" xfId="43" applyFont="1" applyFill="1" applyBorder="1" applyAlignment="1">
      <alignment horizontal="center" vertical="center"/>
    </xf>
    <xf numFmtId="0" fontId="55" fillId="25" borderId="59" xfId="43" applyFont="1" applyFill="1" applyBorder="1" applyAlignment="1">
      <alignment horizontal="center" vertical="center"/>
    </xf>
    <xf numFmtId="0" fontId="55" fillId="48" borderId="58" xfId="43" applyFont="1" applyFill="1" applyBorder="1" applyAlignment="1">
      <alignment horizontal="center" vertical="center" wrapText="1"/>
    </xf>
    <xf numFmtId="0" fontId="55" fillId="48" borderId="57" xfId="43" applyFont="1" applyFill="1" applyBorder="1" applyAlignment="1">
      <alignment horizontal="center" vertical="center" wrapText="1"/>
    </xf>
    <xf numFmtId="0" fontId="55" fillId="48" borderId="59" xfId="43" applyFont="1" applyFill="1" applyBorder="1" applyAlignment="1">
      <alignment horizontal="center" vertical="center" wrapText="1"/>
    </xf>
    <xf numFmtId="0" fontId="48" fillId="50" borderId="24" xfId="42" applyFont="1" applyFill="1" applyBorder="1" applyAlignment="1">
      <alignment horizontal="center" vertical="center"/>
    </xf>
    <xf numFmtId="0" fontId="48" fillId="50" borderId="25" xfId="42" applyFont="1" applyFill="1" applyBorder="1" applyAlignment="1">
      <alignment horizontal="center" vertical="center"/>
    </xf>
    <xf numFmtId="0" fontId="35" fillId="48" borderId="58" xfId="43" applyFont="1" applyFill="1" applyBorder="1" applyAlignment="1">
      <alignment horizontal="center" vertical="center" wrapText="1"/>
    </xf>
    <xf numFmtId="0" fontId="35" fillId="48" borderId="59" xfId="43" applyFont="1" applyFill="1" applyBorder="1" applyAlignment="1">
      <alignment horizontal="center" vertical="center" wrapText="1"/>
    </xf>
    <xf numFmtId="0" fontId="35" fillId="48" borderId="57" xfId="43" applyFont="1" applyFill="1" applyBorder="1" applyAlignment="1">
      <alignment horizontal="center" vertical="center" wrapText="1"/>
    </xf>
    <xf numFmtId="0" fontId="35" fillId="51" borderId="58" xfId="43" applyFont="1" applyFill="1" applyBorder="1" applyAlignment="1">
      <alignment horizontal="center" vertical="center" wrapText="1"/>
    </xf>
    <xf numFmtId="0" fontId="35" fillId="51" borderId="57" xfId="43" applyFont="1" applyFill="1" applyBorder="1" applyAlignment="1">
      <alignment horizontal="center" vertical="center" wrapText="1"/>
    </xf>
    <xf numFmtId="0" fontId="35" fillId="51" borderId="59" xfId="43" applyFont="1" applyFill="1" applyBorder="1" applyAlignment="1">
      <alignment horizontal="center" vertical="center" wrapText="1"/>
    </xf>
    <xf numFmtId="0" fontId="35" fillId="25" borderId="58" xfId="43" applyFont="1" applyFill="1" applyBorder="1" applyAlignment="1">
      <alignment horizontal="center" vertical="center" wrapText="1"/>
    </xf>
    <xf numFmtId="0" fontId="35" fillId="25" borderId="57" xfId="43" applyFont="1" applyFill="1" applyBorder="1" applyAlignment="1">
      <alignment horizontal="center" vertical="center" wrapText="1"/>
    </xf>
    <xf numFmtId="0" fontId="35" fillId="25" borderId="59" xfId="43" applyFont="1" applyFill="1" applyBorder="1" applyAlignment="1">
      <alignment horizontal="center" vertical="center" wrapText="1"/>
    </xf>
    <xf numFmtId="0" fontId="35" fillId="49" borderId="58" xfId="43" applyFont="1" applyFill="1" applyBorder="1" applyAlignment="1">
      <alignment horizontal="center" vertical="center" wrapText="1"/>
    </xf>
    <xf numFmtId="0" fontId="35" fillId="49" borderId="59" xfId="43" applyFont="1" applyFill="1" applyBorder="1" applyAlignment="1">
      <alignment horizontal="center" vertical="center" wrapText="1"/>
    </xf>
    <xf numFmtId="0" fontId="55" fillId="51" borderId="29" xfId="43" applyFont="1" applyFill="1" applyBorder="1" applyAlignment="1">
      <alignment horizontal="center" vertical="center"/>
    </xf>
    <xf numFmtId="0" fontId="55" fillId="51" borderId="30" xfId="43" applyFont="1" applyFill="1" applyBorder="1" applyAlignment="1">
      <alignment horizontal="center" vertical="center"/>
    </xf>
    <xf numFmtId="0" fontId="55" fillId="51" borderId="57" xfId="43" applyFont="1" applyFill="1" applyBorder="1" applyAlignment="1">
      <alignment horizontal="center" vertical="center"/>
    </xf>
    <xf numFmtId="0" fontId="55" fillId="51" borderId="31" xfId="43" applyFont="1" applyFill="1" applyBorder="1" applyAlignment="1">
      <alignment horizontal="center" vertical="center"/>
    </xf>
    <xf numFmtId="0" fontId="55" fillId="49" borderId="58" xfId="43" applyFont="1" applyFill="1" applyBorder="1" applyAlignment="1">
      <alignment horizontal="center" vertical="center" wrapText="1"/>
    </xf>
    <xf numFmtId="0" fontId="55" fillId="49" borderId="30" xfId="43" applyFont="1" applyFill="1" applyBorder="1" applyAlignment="1">
      <alignment horizontal="center" vertical="center" wrapText="1"/>
    </xf>
    <xf numFmtId="0" fontId="55" fillId="49" borderId="57" xfId="43" applyFont="1" applyFill="1" applyBorder="1" applyAlignment="1">
      <alignment horizontal="center" vertical="center" wrapText="1"/>
    </xf>
    <xf numFmtId="0" fontId="55" fillId="49" borderId="31" xfId="43" applyFont="1" applyFill="1" applyBorder="1" applyAlignment="1">
      <alignment horizontal="center" vertical="center" wrapText="1"/>
    </xf>
    <xf numFmtId="0" fontId="48" fillId="50" borderId="26" xfId="42" applyFont="1" applyFill="1" applyBorder="1" applyAlignment="1">
      <alignment horizontal="center" vertical="center"/>
    </xf>
    <xf numFmtId="0" fontId="62" fillId="52" borderId="24" xfId="42" applyFont="1" applyFill="1" applyBorder="1" applyAlignment="1">
      <alignment horizontal="right" vertical="center" wrapText="1" indent="1"/>
    </xf>
    <xf numFmtId="0" fontId="62" fillId="52" borderId="25" xfId="42" applyFont="1" applyFill="1" applyBorder="1" applyAlignment="1">
      <alignment horizontal="right" vertical="center" indent="1"/>
    </xf>
    <xf numFmtId="0" fontId="62" fillId="52" borderId="26" xfId="42" applyFont="1" applyFill="1" applyBorder="1" applyAlignment="1">
      <alignment horizontal="right" vertical="center" indent="1"/>
    </xf>
    <xf numFmtId="0" fontId="62" fillId="52" borderId="29" xfId="42" applyFont="1" applyFill="1" applyBorder="1" applyAlignment="1">
      <alignment horizontal="right" vertical="center" indent="1"/>
    </xf>
    <xf numFmtId="0" fontId="62" fillId="52" borderId="30" xfId="42" applyFont="1" applyFill="1" applyBorder="1" applyAlignment="1">
      <alignment horizontal="right" vertical="center" indent="1"/>
    </xf>
    <xf numFmtId="0" fontId="62" fillId="52" borderId="31" xfId="42" applyFont="1" applyFill="1" applyBorder="1" applyAlignment="1">
      <alignment horizontal="right" vertical="center" indent="1"/>
    </xf>
    <xf numFmtId="0" fontId="61" fillId="50" borderId="24" xfId="42" applyFont="1" applyFill="1" applyBorder="1" applyAlignment="1">
      <alignment horizontal="center" vertical="center" wrapText="1"/>
    </xf>
    <xf numFmtId="0" fontId="61" fillId="50" borderId="25" xfId="42" applyFont="1" applyFill="1" applyBorder="1" applyAlignment="1">
      <alignment horizontal="center" vertical="center" wrapText="1"/>
    </xf>
    <xf numFmtId="0" fontId="61" fillId="50" borderId="26" xfId="42" applyFont="1" applyFill="1" applyBorder="1" applyAlignment="1">
      <alignment horizontal="center" vertical="center" wrapText="1"/>
    </xf>
    <xf numFmtId="0" fontId="61" fillId="50" borderId="29" xfId="42" applyFont="1" applyFill="1" applyBorder="1" applyAlignment="1">
      <alignment horizontal="center" vertical="center" wrapText="1"/>
    </xf>
    <xf numFmtId="0" fontId="61" fillId="50" borderId="30" xfId="42" applyFont="1" applyFill="1" applyBorder="1" applyAlignment="1">
      <alignment horizontal="center" vertical="center" wrapText="1"/>
    </xf>
    <xf numFmtId="0" fontId="61" fillId="50" borderId="31" xfId="42" applyFont="1" applyFill="1" applyBorder="1" applyAlignment="1">
      <alignment horizontal="center" vertical="center" wrapText="1"/>
    </xf>
    <xf numFmtId="0" fontId="35" fillId="49" borderId="57" xfId="43" applyFont="1" applyFill="1" applyBorder="1" applyAlignment="1">
      <alignment horizontal="center" vertical="center" wrapText="1"/>
    </xf>
    <xf numFmtId="0" fontId="48" fillId="50" borderId="58" xfId="42" applyFont="1" applyFill="1" applyBorder="1" applyAlignment="1">
      <alignment horizontal="center" vertical="center"/>
    </xf>
    <xf numFmtId="0" fontId="48" fillId="50" borderId="59" xfId="42" applyFont="1" applyFill="1" applyBorder="1" applyAlignment="1">
      <alignment horizontal="center" vertical="center"/>
    </xf>
    <xf numFmtId="0" fontId="51" fillId="0" borderId="29" xfId="0" applyFont="1" applyBorder="1" applyAlignment="1" applyProtection="1">
      <alignment horizontal="center" vertical="center" wrapText="1"/>
      <protection locked="0"/>
    </xf>
    <xf numFmtId="0" fontId="51" fillId="0" borderId="30" xfId="0" applyFont="1" applyBorder="1" applyAlignment="1" applyProtection="1">
      <alignment horizontal="center" vertical="center"/>
      <protection locked="0"/>
    </xf>
    <xf numFmtId="0" fontId="51" fillId="0" borderId="31" xfId="0" applyFont="1" applyBorder="1" applyAlignment="1" applyProtection="1">
      <alignment horizontal="center" vertical="center"/>
      <protection locked="0"/>
    </xf>
    <xf numFmtId="0" fontId="40" fillId="0" borderId="40" xfId="0" applyFont="1" applyBorder="1" applyAlignment="1">
      <alignment horizontal="center" vertical="center" wrapText="1"/>
    </xf>
    <xf numFmtId="0" fontId="40" fillId="0" borderId="45" xfId="0" applyFont="1" applyBorder="1" applyAlignment="1">
      <alignment horizontal="center" vertical="center" wrapText="1"/>
    </xf>
    <xf numFmtId="0" fontId="45" fillId="0" borderId="0" xfId="0" applyFont="1" applyAlignment="1">
      <alignment horizontal="left" vertical="center"/>
    </xf>
    <xf numFmtId="0" fontId="45" fillId="0" borderId="30" xfId="0" applyFont="1" applyBorder="1" applyAlignment="1">
      <alignment horizontal="left" vertical="center"/>
    </xf>
    <xf numFmtId="0" fontId="42" fillId="0" borderId="0" xfId="0" applyFont="1" applyAlignment="1">
      <alignment horizontal="left" vertical="center"/>
    </xf>
    <xf numFmtId="0" fontId="42" fillId="0" borderId="30" xfId="0" applyFont="1" applyBorder="1" applyAlignment="1">
      <alignment horizontal="left" vertical="center"/>
    </xf>
    <xf numFmtId="0" fontId="37" fillId="0" borderId="16" xfId="0" applyFont="1" applyBorder="1" applyAlignment="1">
      <alignment horizontal="center" vertical="center" wrapText="1"/>
    </xf>
    <xf numFmtId="0" fontId="37" fillId="0" borderId="39" xfId="0" applyFont="1" applyBorder="1" applyAlignment="1">
      <alignment horizontal="center" vertical="center" wrapText="1"/>
    </xf>
    <xf numFmtId="0" fontId="37" fillId="0" borderId="20" xfId="0" applyFont="1" applyBorder="1" applyAlignment="1">
      <alignment horizontal="center" vertical="center" wrapText="1"/>
    </xf>
    <xf numFmtId="0" fontId="36" fillId="0" borderId="32" xfId="0" applyFont="1" applyBorder="1" applyAlignment="1">
      <alignment horizontal="center" vertical="center" wrapText="1"/>
    </xf>
    <xf numFmtId="0" fontId="36" fillId="0" borderId="40" xfId="0" applyFont="1" applyBorder="1" applyAlignment="1">
      <alignment horizontal="center" vertical="center" wrapText="1"/>
    </xf>
    <xf numFmtId="0" fontId="37" fillId="0" borderId="13" xfId="0" applyFont="1" applyFill="1" applyBorder="1" applyAlignment="1">
      <alignment horizontal="center" vertical="center" wrapText="1"/>
    </xf>
    <xf numFmtId="0" fontId="32" fillId="0" borderId="30" xfId="0" applyFont="1" applyFill="1" applyBorder="1" applyAlignment="1">
      <alignment horizontal="right"/>
    </xf>
    <xf numFmtId="0" fontId="54" fillId="0" borderId="25" xfId="0" applyFont="1" applyBorder="1" applyAlignment="1">
      <alignment horizontal="left" indent="1"/>
    </xf>
    <xf numFmtId="0" fontId="54" fillId="0" borderId="26" xfId="0" applyFont="1" applyBorder="1" applyAlignment="1">
      <alignment horizontal="left" indent="1"/>
    </xf>
    <xf numFmtId="0" fontId="33" fillId="0" borderId="0" xfId="0" applyFont="1" applyBorder="1" applyAlignment="1">
      <alignment horizontal="left"/>
    </xf>
    <xf numFmtId="0" fontId="33" fillId="0" borderId="28" xfId="0" applyFont="1" applyBorder="1" applyAlignment="1">
      <alignment horizontal="left"/>
    </xf>
    <xf numFmtId="0" fontId="33" fillId="0" borderId="30" xfId="0" applyFont="1" applyBorder="1" applyAlignment="1">
      <alignment horizontal="left"/>
    </xf>
    <xf numFmtId="0" fontId="33" fillId="0" borderId="31" xfId="0" applyFont="1" applyBorder="1" applyAlignment="1">
      <alignment horizontal="left"/>
    </xf>
    <xf numFmtId="0" fontId="32" fillId="0" borderId="25" xfId="0" applyFont="1" applyFill="1" applyBorder="1" applyAlignment="1">
      <alignment horizontal="right"/>
    </xf>
    <xf numFmtId="0" fontId="32" fillId="0" borderId="0" xfId="0" applyFont="1" applyFill="1" applyBorder="1" applyAlignment="1">
      <alignment horizontal="right"/>
    </xf>
    <xf numFmtId="0" fontId="43" fillId="0" borderId="0" xfId="0" applyFont="1" applyBorder="1" applyAlignment="1">
      <alignment horizontal="left" vertical="center" wrapText="1"/>
    </xf>
    <xf numFmtId="0" fontId="41" fillId="0" borderId="0" xfId="0" applyFont="1" applyBorder="1" applyAlignment="1">
      <alignment horizontal="left" vertical="center" wrapText="1"/>
    </xf>
    <xf numFmtId="0" fontId="32" fillId="0" borderId="38" xfId="0" applyFont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32" fillId="0" borderId="39" xfId="0" applyFont="1" applyBorder="1" applyAlignment="1">
      <alignment horizontal="center" vertical="center" wrapText="1"/>
    </xf>
    <xf numFmtId="0" fontId="32" fillId="0" borderId="42" xfId="0" applyFont="1" applyBorder="1" applyAlignment="1">
      <alignment horizontal="center" vertical="center" wrapText="1"/>
    </xf>
    <xf numFmtId="0" fontId="34" fillId="24" borderId="24" xfId="0" applyFont="1" applyFill="1" applyBorder="1" applyAlignment="1">
      <alignment horizontal="center" vertical="center"/>
    </xf>
    <xf numFmtId="0" fontId="34" fillId="24" borderId="25" xfId="0" applyFont="1" applyFill="1" applyBorder="1" applyAlignment="1">
      <alignment horizontal="center" vertical="center"/>
    </xf>
    <xf numFmtId="0" fontId="34" fillId="24" borderId="26" xfId="0" applyFont="1" applyFill="1" applyBorder="1" applyAlignment="1">
      <alignment horizontal="center" vertical="center"/>
    </xf>
    <xf numFmtId="0" fontId="32" fillId="0" borderId="44" xfId="0" applyFont="1" applyBorder="1" applyAlignment="1">
      <alignment horizontal="center" vertical="center"/>
    </xf>
    <xf numFmtId="0" fontId="32" fillId="0" borderId="42" xfId="0" applyFont="1" applyBorder="1" applyAlignment="1">
      <alignment horizontal="center" vertical="center"/>
    </xf>
    <xf numFmtId="0" fontId="32" fillId="0" borderId="40" xfId="0" applyFont="1" applyBorder="1" applyAlignment="1">
      <alignment horizontal="center" vertical="center"/>
    </xf>
    <xf numFmtId="0" fontId="32" fillId="0" borderId="45" xfId="0" applyFont="1" applyBorder="1" applyAlignment="1">
      <alignment horizontal="center" vertical="center"/>
    </xf>
    <xf numFmtId="0" fontId="32" fillId="0" borderId="46" xfId="0" applyFont="1" applyBorder="1" applyAlignment="1">
      <alignment horizontal="center" vertical="center"/>
    </xf>
    <xf numFmtId="0" fontId="32" fillId="0" borderId="47" xfId="0" applyFont="1" applyBorder="1" applyAlignment="1">
      <alignment horizontal="center" vertical="center"/>
    </xf>
    <xf numFmtId="0" fontId="34" fillId="24" borderId="50" xfId="0" applyFont="1" applyFill="1" applyBorder="1" applyAlignment="1">
      <alignment horizontal="center" vertical="center"/>
    </xf>
    <xf numFmtId="0" fontId="34" fillId="24" borderId="51" xfId="0" applyFont="1" applyFill="1" applyBorder="1" applyAlignment="1">
      <alignment horizontal="center" vertical="center"/>
    </xf>
    <xf numFmtId="0" fontId="34" fillId="24" borderId="52" xfId="0" applyFont="1" applyFill="1" applyBorder="1" applyAlignment="1">
      <alignment horizontal="center" vertical="center"/>
    </xf>
    <xf numFmtId="0" fontId="36" fillId="0" borderId="43" xfId="0" applyFont="1" applyBorder="1" applyAlignment="1">
      <alignment horizontal="center" vertical="center" wrapText="1"/>
    </xf>
    <xf numFmtId="0" fontId="36" fillId="0" borderId="45" xfId="0" applyFont="1" applyBorder="1" applyAlignment="1">
      <alignment horizontal="center" vertical="center" wrapText="1"/>
    </xf>
    <xf numFmtId="0" fontId="32" fillId="0" borderId="48" xfId="0" applyFont="1" applyBorder="1" applyAlignment="1">
      <alignment horizontal="center" vertical="center"/>
    </xf>
    <xf numFmtId="0" fontId="32" fillId="0" borderId="49" xfId="0" applyFont="1" applyBorder="1" applyAlignment="1">
      <alignment horizontal="center" vertical="center"/>
    </xf>
    <xf numFmtId="0" fontId="38" fillId="0" borderId="24" xfId="0" applyFont="1" applyBorder="1" applyAlignment="1">
      <alignment horizontal="center" vertical="center"/>
    </xf>
    <xf numFmtId="0" fontId="38" fillId="0" borderId="25" xfId="0" applyFont="1" applyBorder="1" applyAlignment="1">
      <alignment horizontal="center" vertical="center"/>
    </xf>
    <xf numFmtId="0" fontId="38" fillId="0" borderId="26" xfId="0" applyFont="1" applyBorder="1" applyAlignment="1">
      <alignment horizontal="center" vertical="center"/>
    </xf>
    <xf numFmtId="0" fontId="38" fillId="0" borderId="27" xfId="0" applyFont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0" fontId="38" fillId="0" borderId="28" xfId="0" applyFont="1" applyBorder="1" applyAlignment="1">
      <alignment horizontal="center" vertical="center"/>
    </xf>
    <xf numFmtId="0" fontId="38" fillId="0" borderId="29" xfId="0" applyFont="1" applyBorder="1" applyAlignment="1">
      <alignment horizontal="center" vertical="center"/>
    </xf>
    <xf numFmtId="0" fontId="38" fillId="0" borderId="30" xfId="0" applyFont="1" applyBorder="1" applyAlignment="1">
      <alignment horizontal="center" vertical="center"/>
    </xf>
    <xf numFmtId="0" fontId="38" fillId="0" borderId="31" xfId="0" applyFont="1" applyBorder="1" applyAlignment="1">
      <alignment horizontal="center" vertical="center"/>
    </xf>
    <xf numFmtId="0" fontId="45" fillId="0" borderId="50" xfId="0" applyFont="1" applyFill="1" applyBorder="1" applyAlignment="1">
      <alignment horizontal="center" vertical="center"/>
    </xf>
    <xf numFmtId="0" fontId="45" fillId="0" borderId="51" xfId="0" applyFont="1" applyFill="1" applyBorder="1" applyAlignment="1">
      <alignment horizontal="center" vertical="center"/>
    </xf>
    <xf numFmtId="0" fontId="45" fillId="0" borderId="53" xfId="0" applyFont="1" applyFill="1" applyBorder="1" applyAlignment="1">
      <alignment horizontal="center" vertical="center"/>
    </xf>
    <xf numFmtId="0" fontId="36" fillId="0" borderId="41" xfId="0" applyFont="1" applyBorder="1" applyAlignment="1">
      <alignment horizontal="center" vertical="center" wrapText="1"/>
    </xf>
    <xf numFmtId="166" fontId="33" fillId="0" borderId="24" xfId="0" applyNumberFormat="1" applyFont="1" applyBorder="1" applyAlignment="1">
      <alignment horizontal="left" vertical="center" indent="1"/>
    </xf>
    <xf numFmtId="166" fontId="33" fillId="0" borderId="25" xfId="0" applyNumberFormat="1" applyFont="1" applyBorder="1" applyAlignment="1">
      <alignment horizontal="left" vertical="center" indent="1"/>
    </xf>
    <xf numFmtId="166" fontId="33" fillId="0" borderId="26" xfId="0" applyNumberFormat="1" applyFont="1" applyBorder="1" applyAlignment="1">
      <alignment horizontal="left" vertical="center" indent="1"/>
    </xf>
    <xf numFmtId="0" fontId="33" fillId="0" borderId="27" xfId="0" applyFont="1" applyBorder="1" applyAlignment="1">
      <alignment horizontal="left" vertical="center" wrapText="1" indent="1"/>
    </xf>
    <xf numFmtId="0" fontId="33" fillId="0" borderId="0" xfId="0" applyFont="1" applyBorder="1" applyAlignment="1">
      <alignment horizontal="left" vertical="center" wrapText="1" indent="1"/>
    </xf>
    <xf numFmtId="0" fontId="33" fillId="0" borderId="28" xfId="0" applyFont="1" applyBorder="1" applyAlignment="1">
      <alignment horizontal="left" vertical="center" wrapText="1" indent="1"/>
    </xf>
    <xf numFmtId="0" fontId="33" fillId="0" borderId="29" xfId="0" applyFont="1" applyBorder="1" applyAlignment="1">
      <alignment horizontal="left" vertical="center" wrapText="1" indent="1"/>
    </xf>
    <xf numFmtId="0" fontId="33" fillId="0" borderId="30" xfId="0" applyFont="1" applyBorder="1" applyAlignment="1">
      <alignment horizontal="left" vertical="center" wrapText="1" indent="1"/>
    </xf>
    <xf numFmtId="0" fontId="33" fillId="0" borderId="31" xfId="0" applyFont="1" applyBorder="1" applyAlignment="1">
      <alignment horizontal="left" vertical="center" wrapText="1" indent="1"/>
    </xf>
    <xf numFmtId="0" fontId="46" fillId="0" borderId="24" xfId="0" applyFont="1" applyBorder="1" applyAlignment="1">
      <alignment horizontal="center" vertical="center"/>
    </xf>
    <xf numFmtId="0" fontId="46" fillId="0" borderId="25" xfId="0" applyFont="1" applyBorder="1" applyAlignment="1">
      <alignment horizontal="center" vertical="center"/>
    </xf>
    <xf numFmtId="0" fontId="46" fillId="0" borderId="26" xfId="0" applyFont="1" applyBorder="1" applyAlignment="1">
      <alignment horizontal="center" vertical="center"/>
    </xf>
    <xf numFmtId="0" fontId="32" fillId="0" borderId="48" xfId="0" applyFont="1" applyBorder="1" applyAlignment="1">
      <alignment horizontal="center"/>
    </xf>
    <xf numFmtId="0" fontId="32" fillId="0" borderId="26" xfId="0" applyFont="1" applyBorder="1" applyAlignment="1">
      <alignment horizontal="center"/>
    </xf>
    <xf numFmtId="0" fontId="32" fillId="0" borderId="44" xfId="0" applyFont="1" applyBorder="1" applyAlignment="1">
      <alignment horizontal="center" vertical="center" wrapText="1"/>
    </xf>
    <xf numFmtId="0" fontId="32" fillId="0" borderId="38" xfId="0" applyFont="1" applyBorder="1" applyAlignment="1">
      <alignment horizontal="center"/>
    </xf>
    <xf numFmtId="0" fontId="32" fillId="0" borderId="28" xfId="0" applyFont="1" applyBorder="1" applyAlignment="1">
      <alignment horizontal="center"/>
    </xf>
    <xf numFmtId="0" fontId="36" fillId="0" borderId="14" xfId="0" applyFont="1" applyBorder="1" applyAlignment="1">
      <alignment horizontal="center" vertical="center" wrapText="1"/>
    </xf>
    <xf numFmtId="0" fontId="40" fillId="0" borderId="32" xfId="0" applyFont="1" applyBorder="1" applyAlignment="1">
      <alignment horizontal="center" vertical="center" wrapText="1"/>
    </xf>
    <xf numFmtId="0" fontId="32" fillId="0" borderId="39" xfId="0" applyFont="1" applyBorder="1" applyAlignment="1">
      <alignment horizontal="center" vertical="center"/>
    </xf>
    <xf numFmtId="0" fontId="41" fillId="0" borderId="25" xfId="0" applyFont="1" applyBorder="1" applyAlignment="1">
      <alignment horizontal="left" vertical="center" wrapText="1"/>
    </xf>
    <xf numFmtId="0" fontId="32" fillId="0" borderId="24" xfId="0" applyFont="1" applyFill="1" applyBorder="1" applyAlignment="1">
      <alignment horizontal="right"/>
    </xf>
    <xf numFmtId="0" fontId="32" fillId="0" borderId="27" xfId="0" applyFont="1" applyFill="1" applyBorder="1" applyAlignment="1">
      <alignment horizontal="right"/>
    </xf>
    <xf numFmtId="0" fontId="32" fillId="0" borderId="29" xfId="0" applyFont="1" applyFill="1" applyBorder="1" applyAlignment="1">
      <alignment horizontal="right"/>
    </xf>
    <xf numFmtId="0" fontId="32" fillId="0" borderId="43" xfId="0" applyFont="1" applyBorder="1" applyAlignment="1">
      <alignment horizontal="center" vertical="center"/>
    </xf>
    <xf numFmtId="0" fontId="45" fillId="0" borderId="54" xfId="0" applyFont="1" applyFill="1" applyBorder="1" applyAlignment="1">
      <alignment horizontal="center" vertical="center"/>
    </xf>
    <xf numFmtId="0" fontId="45" fillId="0" borderId="52" xfId="0" applyFont="1" applyFill="1" applyBorder="1" applyAlignment="1">
      <alignment horizontal="center" vertical="center"/>
    </xf>
    <xf numFmtId="0" fontId="1" fillId="0" borderId="14" xfId="42" applyFont="1" applyFill="1" applyBorder="1" applyAlignment="1">
      <alignment horizontal="left" vertical="center" wrapText="1" indent="1"/>
    </xf>
  </cellXfs>
  <cellStyles count="166">
    <cellStyle name="20 % - Accent1" xfId="1" builtinId="30" customBuiltin="1"/>
    <cellStyle name="20 % - Accent1 2" xfId="44" xr:uid="{00000000-0005-0000-0000-000001000000}"/>
    <cellStyle name="20 % - Accent1 3" xfId="45" xr:uid="{00000000-0005-0000-0000-000002000000}"/>
    <cellStyle name="20 % - Accent1 4" xfId="140" xr:uid="{00000000-0005-0000-0000-000003000000}"/>
    <cellStyle name="20 % - Accent2" xfId="2" builtinId="34" customBuiltin="1"/>
    <cellStyle name="20 % - Accent2 2" xfId="46" xr:uid="{00000000-0005-0000-0000-000005000000}"/>
    <cellStyle name="20 % - Accent2 3" xfId="47" xr:uid="{00000000-0005-0000-0000-000006000000}"/>
    <cellStyle name="20 % - Accent2 4" xfId="144" xr:uid="{00000000-0005-0000-0000-000007000000}"/>
    <cellStyle name="20 % - Accent3" xfId="3" builtinId="38" customBuiltin="1"/>
    <cellStyle name="20 % - Accent3 2" xfId="48" xr:uid="{00000000-0005-0000-0000-000009000000}"/>
    <cellStyle name="20 % - Accent3 3" xfId="49" xr:uid="{00000000-0005-0000-0000-00000A000000}"/>
    <cellStyle name="20 % - Accent3 4" xfId="148" xr:uid="{00000000-0005-0000-0000-00000B000000}"/>
    <cellStyle name="20 % - Accent4" xfId="4" builtinId="42" customBuiltin="1"/>
    <cellStyle name="20 % - Accent4 2" xfId="50" xr:uid="{00000000-0005-0000-0000-00000D000000}"/>
    <cellStyle name="20 % - Accent4 3" xfId="51" xr:uid="{00000000-0005-0000-0000-00000E000000}"/>
    <cellStyle name="20 % - Accent4 4" xfId="152" xr:uid="{00000000-0005-0000-0000-00000F000000}"/>
    <cellStyle name="20 % - Accent5" xfId="5" builtinId="46" customBuiltin="1"/>
    <cellStyle name="20 % - Accent5 2" xfId="52" xr:uid="{00000000-0005-0000-0000-000011000000}"/>
    <cellStyle name="20 % - Accent5 3" xfId="53" xr:uid="{00000000-0005-0000-0000-000012000000}"/>
    <cellStyle name="20 % - Accent5 4" xfId="156" xr:uid="{00000000-0005-0000-0000-000013000000}"/>
    <cellStyle name="20 % - Accent6" xfId="6" builtinId="50" customBuiltin="1"/>
    <cellStyle name="20 % - Accent6 2" xfId="54" xr:uid="{00000000-0005-0000-0000-000015000000}"/>
    <cellStyle name="20 % - Accent6 3" xfId="55" xr:uid="{00000000-0005-0000-0000-000016000000}"/>
    <cellStyle name="20 % - Accent6 4" xfId="160" xr:uid="{00000000-0005-0000-0000-000017000000}"/>
    <cellStyle name="40 % - Accent1" xfId="7" builtinId="31" customBuiltin="1"/>
    <cellStyle name="40 % - Accent1 2" xfId="56" xr:uid="{00000000-0005-0000-0000-000019000000}"/>
    <cellStyle name="40 % - Accent1 3" xfId="57" xr:uid="{00000000-0005-0000-0000-00001A000000}"/>
    <cellStyle name="40 % - Accent1 4" xfId="141" xr:uid="{00000000-0005-0000-0000-00001B000000}"/>
    <cellStyle name="40 % - Accent2" xfId="8" builtinId="35" customBuiltin="1"/>
    <cellStyle name="40 % - Accent2 2" xfId="58" xr:uid="{00000000-0005-0000-0000-00001D000000}"/>
    <cellStyle name="40 % - Accent2 3" xfId="59" xr:uid="{00000000-0005-0000-0000-00001E000000}"/>
    <cellStyle name="40 % - Accent2 4" xfId="145" xr:uid="{00000000-0005-0000-0000-00001F000000}"/>
    <cellStyle name="40 % - Accent3" xfId="9" builtinId="39" customBuiltin="1"/>
    <cellStyle name="40 % - Accent3 2" xfId="60" xr:uid="{00000000-0005-0000-0000-000021000000}"/>
    <cellStyle name="40 % - Accent3 3" xfId="61" xr:uid="{00000000-0005-0000-0000-000022000000}"/>
    <cellStyle name="40 % - Accent3 4" xfId="149" xr:uid="{00000000-0005-0000-0000-000023000000}"/>
    <cellStyle name="40 % - Accent4" xfId="10" builtinId="43" customBuiltin="1"/>
    <cellStyle name="40 % - Accent4 2" xfId="62" xr:uid="{00000000-0005-0000-0000-000025000000}"/>
    <cellStyle name="40 % - Accent4 3" xfId="63" xr:uid="{00000000-0005-0000-0000-000026000000}"/>
    <cellStyle name="40 % - Accent4 4" xfId="153" xr:uid="{00000000-0005-0000-0000-000027000000}"/>
    <cellStyle name="40 % - Accent5" xfId="11" builtinId="47" customBuiltin="1"/>
    <cellStyle name="40 % - Accent5 2" xfId="64" xr:uid="{00000000-0005-0000-0000-000029000000}"/>
    <cellStyle name="40 % - Accent5 3" xfId="65" xr:uid="{00000000-0005-0000-0000-00002A000000}"/>
    <cellStyle name="40 % - Accent5 4" xfId="157" xr:uid="{00000000-0005-0000-0000-00002B000000}"/>
    <cellStyle name="40 % - Accent6" xfId="12" builtinId="51" customBuiltin="1"/>
    <cellStyle name="40 % - Accent6 2" xfId="66" xr:uid="{00000000-0005-0000-0000-00002D000000}"/>
    <cellStyle name="40 % - Accent6 3" xfId="67" xr:uid="{00000000-0005-0000-0000-00002E000000}"/>
    <cellStyle name="40 % - Accent6 4" xfId="161" xr:uid="{00000000-0005-0000-0000-00002F000000}"/>
    <cellStyle name="60 % - Accent1" xfId="13" builtinId="32" customBuiltin="1"/>
    <cellStyle name="60 % - Accent1 2" xfId="68" xr:uid="{00000000-0005-0000-0000-000031000000}"/>
    <cellStyle name="60 % - Accent1 3" xfId="69" xr:uid="{00000000-0005-0000-0000-000032000000}"/>
    <cellStyle name="60 % - Accent1 4" xfId="142" xr:uid="{00000000-0005-0000-0000-000033000000}"/>
    <cellStyle name="60 % - Accent2" xfId="14" builtinId="36" customBuiltin="1"/>
    <cellStyle name="60 % - Accent2 2" xfId="70" xr:uid="{00000000-0005-0000-0000-000035000000}"/>
    <cellStyle name="60 % - Accent2 3" xfId="71" xr:uid="{00000000-0005-0000-0000-000036000000}"/>
    <cellStyle name="60 % - Accent2 4" xfId="146" xr:uid="{00000000-0005-0000-0000-000037000000}"/>
    <cellStyle name="60 % - Accent3" xfId="15" builtinId="40" customBuiltin="1"/>
    <cellStyle name="60 % - Accent3 2" xfId="72" xr:uid="{00000000-0005-0000-0000-000039000000}"/>
    <cellStyle name="60 % - Accent3 3" xfId="73" xr:uid="{00000000-0005-0000-0000-00003A000000}"/>
    <cellStyle name="60 % - Accent3 4" xfId="150" xr:uid="{00000000-0005-0000-0000-00003B000000}"/>
    <cellStyle name="60 % - Accent4" xfId="16" builtinId="44" customBuiltin="1"/>
    <cellStyle name="60 % - Accent4 2" xfId="74" xr:uid="{00000000-0005-0000-0000-00003D000000}"/>
    <cellStyle name="60 % - Accent4 3" xfId="75" xr:uid="{00000000-0005-0000-0000-00003E000000}"/>
    <cellStyle name="60 % - Accent4 4" xfId="154" xr:uid="{00000000-0005-0000-0000-00003F000000}"/>
    <cellStyle name="60 % - Accent5" xfId="17" builtinId="48" customBuiltin="1"/>
    <cellStyle name="60 % - Accent5 2" xfId="76" xr:uid="{00000000-0005-0000-0000-000041000000}"/>
    <cellStyle name="60 % - Accent5 3" xfId="77" xr:uid="{00000000-0005-0000-0000-000042000000}"/>
    <cellStyle name="60 % - Accent5 4" xfId="158" xr:uid="{00000000-0005-0000-0000-000043000000}"/>
    <cellStyle name="60 % - Accent6" xfId="18" builtinId="52" customBuiltin="1"/>
    <cellStyle name="60 % - Accent6 2" xfId="78" xr:uid="{00000000-0005-0000-0000-000045000000}"/>
    <cellStyle name="60 % - Accent6 3" xfId="79" xr:uid="{00000000-0005-0000-0000-000046000000}"/>
    <cellStyle name="60 % - Accent6 4" xfId="162" xr:uid="{00000000-0005-0000-0000-000047000000}"/>
    <cellStyle name="Accent1" xfId="19" builtinId="29" customBuiltin="1"/>
    <cellStyle name="Accent1 2" xfId="80" xr:uid="{00000000-0005-0000-0000-000049000000}"/>
    <cellStyle name="Accent1 3" xfId="81" xr:uid="{00000000-0005-0000-0000-00004A000000}"/>
    <cellStyle name="Accent1 4" xfId="139" xr:uid="{00000000-0005-0000-0000-00004B000000}"/>
    <cellStyle name="Accent2" xfId="20" builtinId="33" customBuiltin="1"/>
    <cellStyle name="Accent2 2" xfId="82" xr:uid="{00000000-0005-0000-0000-00004D000000}"/>
    <cellStyle name="Accent2 3" xfId="83" xr:uid="{00000000-0005-0000-0000-00004E000000}"/>
    <cellStyle name="Accent2 4" xfId="143" xr:uid="{00000000-0005-0000-0000-00004F000000}"/>
    <cellStyle name="Accent3" xfId="21" builtinId="37" customBuiltin="1"/>
    <cellStyle name="Accent3 2" xfId="84" xr:uid="{00000000-0005-0000-0000-000051000000}"/>
    <cellStyle name="Accent3 3" xfId="85" xr:uid="{00000000-0005-0000-0000-000052000000}"/>
    <cellStyle name="Accent3 4" xfId="147" xr:uid="{00000000-0005-0000-0000-000053000000}"/>
    <cellStyle name="Accent4" xfId="22" builtinId="41" customBuiltin="1"/>
    <cellStyle name="Accent4 2" xfId="86" xr:uid="{00000000-0005-0000-0000-000055000000}"/>
    <cellStyle name="Accent4 3" xfId="87" xr:uid="{00000000-0005-0000-0000-000056000000}"/>
    <cellStyle name="Accent4 4" xfId="151" xr:uid="{00000000-0005-0000-0000-000057000000}"/>
    <cellStyle name="Accent5" xfId="23" builtinId="45" customBuiltin="1"/>
    <cellStyle name="Accent5 2" xfId="88" xr:uid="{00000000-0005-0000-0000-000059000000}"/>
    <cellStyle name="Accent5 3" xfId="89" xr:uid="{00000000-0005-0000-0000-00005A000000}"/>
    <cellStyle name="Accent5 4" xfId="155" xr:uid="{00000000-0005-0000-0000-00005B000000}"/>
    <cellStyle name="Accent6" xfId="24" builtinId="49" customBuiltin="1"/>
    <cellStyle name="Accent6 2" xfId="90" xr:uid="{00000000-0005-0000-0000-00005D000000}"/>
    <cellStyle name="Accent6 3" xfId="91" xr:uid="{00000000-0005-0000-0000-00005E000000}"/>
    <cellStyle name="Accent6 4" xfId="159" xr:uid="{00000000-0005-0000-0000-00005F000000}"/>
    <cellStyle name="Avertissement" xfId="25" builtinId="11" customBuiltin="1"/>
    <cellStyle name="Avertissement 2" xfId="92" xr:uid="{00000000-0005-0000-0000-000061000000}"/>
    <cellStyle name="Avertissement 3" xfId="135" xr:uid="{00000000-0005-0000-0000-000062000000}"/>
    <cellStyle name="Calcul" xfId="26" builtinId="22" customBuiltin="1"/>
    <cellStyle name="Calcul 2" xfId="93" xr:uid="{00000000-0005-0000-0000-000064000000}"/>
    <cellStyle name="Calcul 3" xfId="94" xr:uid="{00000000-0005-0000-0000-000065000000}"/>
    <cellStyle name="Calcul 4" xfId="132" xr:uid="{00000000-0005-0000-0000-000066000000}"/>
    <cellStyle name="Cellule liée" xfId="27" builtinId="24" customBuiltin="1"/>
    <cellStyle name="Cellule liée 2" xfId="95" xr:uid="{00000000-0005-0000-0000-000068000000}"/>
    <cellStyle name="Cellule liée 3" xfId="133" xr:uid="{00000000-0005-0000-0000-000069000000}"/>
    <cellStyle name="Commentaire 2" xfId="96" xr:uid="{00000000-0005-0000-0000-00006B000000}"/>
    <cellStyle name="Commentaire 3" xfId="97" xr:uid="{00000000-0005-0000-0000-00006C000000}"/>
    <cellStyle name="Commentaire 4" xfId="136" xr:uid="{00000000-0005-0000-0000-00006D000000}"/>
    <cellStyle name="Entrée" xfId="29" builtinId="20" customBuiltin="1"/>
    <cellStyle name="Entrée 2" xfId="98" xr:uid="{00000000-0005-0000-0000-00006F000000}"/>
    <cellStyle name="Entrée 3" xfId="99" xr:uid="{00000000-0005-0000-0000-000070000000}"/>
    <cellStyle name="Entrée 4" xfId="130" xr:uid="{00000000-0005-0000-0000-000071000000}"/>
    <cellStyle name="Excel Built-in Normal" xfId="100" xr:uid="{00000000-0005-0000-0000-000072000000}"/>
    <cellStyle name="Insatisfaisant" xfId="30" builtinId="27" customBuiltin="1"/>
    <cellStyle name="Insatisfaisant 2" xfId="101" xr:uid="{00000000-0005-0000-0000-000074000000}"/>
    <cellStyle name="Insatisfaisant 3" xfId="102" xr:uid="{00000000-0005-0000-0000-000075000000}"/>
    <cellStyle name="Insatisfaisant 4" xfId="128" xr:uid="{00000000-0005-0000-0000-000076000000}"/>
    <cellStyle name="Monétaire 2" xfId="103" xr:uid="{00000000-0005-0000-0000-000077000000}"/>
    <cellStyle name="Neutre" xfId="31" builtinId="28" customBuiltin="1"/>
    <cellStyle name="Neutre 2" xfId="104" xr:uid="{00000000-0005-0000-0000-000079000000}"/>
    <cellStyle name="Neutre 3" xfId="105" xr:uid="{00000000-0005-0000-0000-00007A000000}"/>
    <cellStyle name="Neutre 4" xfId="129" xr:uid="{00000000-0005-0000-0000-00007B000000}"/>
    <cellStyle name="Normal" xfId="0" builtinId="0"/>
    <cellStyle name="Normal 2" xfId="42" xr:uid="{00000000-0005-0000-0000-00007D000000}"/>
    <cellStyle name="Normal 2 2" xfId="163" xr:uid="{00000000-0005-0000-0000-00007E000000}"/>
    <cellStyle name="Normal 3" xfId="106" xr:uid="{00000000-0005-0000-0000-00007F000000}"/>
    <cellStyle name="Normal 4" xfId="43" xr:uid="{00000000-0005-0000-0000-000080000000}"/>
    <cellStyle name="Normal 5" xfId="121" xr:uid="{00000000-0005-0000-0000-000081000000}"/>
    <cellStyle name="Normal 6" xfId="164" xr:uid="{00000000-0005-0000-0000-000082000000}"/>
    <cellStyle name="Normal 7" xfId="165" xr:uid="{00000000-0005-0000-0000-000083000000}"/>
    <cellStyle name="Note" xfId="28" builtinId="10" customBuiltin="1"/>
    <cellStyle name="Satisfaisant" xfId="32" builtinId="26" customBuiltin="1"/>
    <cellStyle name="Satisfaisant 2" xfId="107" xr:uid="{00000000-0005-0000-0000-000085000000}"/>
    <cellStyle name="Satisfaisant 3" xfId="108" xr:uid="{00000000-0005-0000-0000-000086000000}"/>
    <cellStyle name="Satisfaisant 4" xfId="127" xr:uid="{00000000-0005-0000-0000-000087000000}"/>
    <cellStyle name="Sortie" xfId="33" builtinId="21" customBuiltin="1"/>
    <cellStyle name="Sortie 2" xfId="109" xr:uid="{00000000-0005-0000-0000-000089000000}"/>
    <cellStyle name="Sortie 3" xfId="110" xr:uid="{00000000-0005-0000-0000-00008A000000}"/>
    <cellStyle name="Sortie 4" xfId="131" xr:uid="{00000000-0005-0000-0000-00008B000000}"/>
    <cellStyle name="Texte explicatif" xfId="34" builtinId="53" customBuiltin="1"/>
    <cellStyle name="Texte explicatif 2" xfId="111" xr:uid="{00000000-0005-0000-0000-00008D000000}"/>
    <cellStyle name="Texte explicatif 3" xfId="137" xr:uid="{00000000-0005-0000-0000-00008E000000}"/>
    <cellStyle name="Titre" xfId="35" builtinId="15" customBuiltin="1"/>
    <cellStyle name="Titre 1" xfId="112" xr:uid="{00000000-0005-0000-0000-000090000000}"/>
    <cellStyle name="Titre 1 1" xfId="113" xr:uid="{00000000-0005-0000-0000-000091000000}"/>
    <cellStyle name="Titre 2" xfId="122" xr:uid="{00000000-0005-0000-0000-000092000000}"/>
    <cellStyle name="Titre 1" xfId="36" builtinId="16" customBuiltin="1"/>
    <cellStyle name="Titre 1 2" xfId="114" xr:uid="{00000000-0005-0000-0000-000094000000}"/>
    <cellStyle name="Titre 1 3" xfId="123" xr:uid="{00000000-0005-0000-0000-000095000000}"/>
    <cellStyle name="Titre 2" xfId="37" builtinId="17" customBuiltin="1"/>
    <cellStyle name="Titre 2 2" xfId="115" xr:uid="{00000000-0005-0000-0000-000097000000}"/>
    <cellStyle name="Titre 2 3" xfId="124" xr:uid="{00000000-0005-0000-0000-000098000000}"/>
    <cellStyle name="Titre 3" xfId="38" builtinId="18" customBuiltin="1"/>
    <cellStyle name="Titre 3 2" xfId="116" xr:uid="{00000000-0005-0000-0000-00009A000000}"/>
    <cellStyle name="Titre 3 3" xfId="125" xr:uid="{00000000-0005-0000-0000-00009B000000}"/>
    <cellStyle name="Titre 4" xfId="39" builtinId="19" customBuiltin="1"/>
    <cellStyle name="Titre 4 2" xfId="117" xr:uid="{00000000-0005-0000-0000-00009D000000}"/>
    <cellStyle name="Titre 4 3" xfId="126" xr:uid="{00000000-0005-0000-0000-00009E000000}"/>
    <cellStyle name="Total" xfId="40" builtinId="25" customBuiltin="1"/>
    <cellStyle name="Total 2" xfId="118" xr:uid="{00000000-0005-0000-0000-0000A0000000}"/>
    <cellStyle name="Total 3" xfId="138" xr:uid="{00000000-0005-0000-0000-0000A1000000}"/>
    <cellStyle name="Vérification" xfId="41" builtinId="23" customBuiltin="1"/>
    <cellStyle name="Vérification 2" xfId="119" xr:uid="{00000000-0005-0000-0000-0000A3000000}"/>
    <cellStyle name="Vérification 3" xfId="120" xr:uid="{00000000-0005-0000-0000-0000A4000000}"/>
    <cellStyle name="Vérification 4" xfId="134" xr:uid="{00000000-0005-0000-0000-0000A5000000}"/>
  </cellStyles>
  <dxfs count="83">
    <dxf>
      <fill>
        <gradientFill degree="90">
          <stop position="0">
            <color rgb="FFFFC000"/>
          </stop>
          <stop position="0.5">
            <color theme="0"/>
          </stop>
          <stop position="1">
            <color rgb="FFFFC000"/>
          </stop>
        </gradientFill>
      </fill>
    </dxf>
    <dxf>
      <font>
        <b/>
        <i val="0"/>
      </font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m/d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00FF00"/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fmlaLink="D1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104775</xdr:colOff>
          <xdr:row>3</xdr:row>
          <xdr:rowOff>133350</xdr:rowOff>
        </xdr:from>
        <xdr:to>
          <xdr:col>3</xdr:col>
          <xdr:colOff>2009775</xdr:colOff>
          <xdr:row>3</xdr:row>
          <xdr:rowOff>438150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0</xdr:row>
          <xdr:rowOff>57150</xdr:rowOff>
        </xdr:from>
        <xdr:to>
          <xdr:col>1</xdr:col>
          <xdr:colOff>104775</xdr:colOff>
          <xdr:row>1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Exportation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44824</xdr:colOff>
      <xdr:row>3</xdr:row>
      <xdr:rowOff>806824</xdr:rowOff>
    </xdr:from>
    <xdr:to>
      <xdr:col>3</xdr:col>
      <xdr:colOff>1860177</xdr:colOff>
      <xdr:row>3</xdr:row>
      <xdr:rowOff>1221442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67853" y="2364442"/>
          <a:ext cx="1815353" cy="4146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000"/>
            <a:t>Tapez ci-dessus les premières lettres du nom recherché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1447796</xdr:colOff>
      <xdr:row>15</xdr:row>
      <xdr:rowOff>152400</xdr:rowOff>
    </xdr:from>
    <xdr:to>
      <xdr:col>0</xdr:col>
      <xdr:colOff>1657345</xdr:colOff>
      <xdr:row>18</xdr:row>
      <xdr:rowOff>323850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47796" y="5295900"/>
          <a:ext cx="209549" cy="1600200"/>
        </a:xfrm>
        <a:prstGeom prst="leftBrace">
          <a:avLst/>
        </a:prstGeom>
        <a:solidFill>
          <a:schemeClr val="bg1"/>
        </a:solidFill>
        <a:ln w="254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19</xdr:row>
          <xdr:rowOff>95250</xdr:rowOff>
        </xdr:from>
        <xdr:to>
          <xdr:col>2</xdr:col>
          <xdr:colOff>400050</xdr:colOff>
          <xdr:row>19</xdr:row>
          <xdr:rowOff>266700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3638550</xdr:colOff>
          <xdr:row>19</xdr:row>
          <xdr:rowOff>95250</xdr:rowOff>
        </xdr:from>
        <xdr:to>
          <xdr:col>2</xdr:col>
          <xdr:colOff>3810000</xdr:colOff>
          <xdr:row>19</xdr:row>
          <xdr:rowOff>266700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3181350</xdr:colOff>
          <xdr:row>1</xdr:row>
          <xdr:rowOff>19050</xdr:rowOff>
        </xdr:from>
        <xdr:to>
          <xdr:col>3</xdr:col>
          <xdr:colOff>200025</xdr:colOff>
          <xdr:row>1</xdr:row>
          <xdr:rowOff>142875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CC00" mc:Ignorable="a14" a14:legacySpreadsheetColorIndex="50"/>
            </a:solidFill>
            <a:ln w="12700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Affichage de l'information d'extraction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4:CA12" totalsRowShown="0" headerRowBorderDxfId="82" tableBorderDxfId="81">
  <autoFilter ref="A4:CA12" xr:uid="{00000000-0009-0000-0100-000002000000}"/>
  <sortState xmlns:xlrd2="http://schemas.microsoft.com/office/spreadsheetml/2017/richdata2" ref="A5:CA12">
    <sortCondition ref="D4:D12"/>
  </sortState>
  <tableColumns count="79">
    <tableColumn id="1" xr3:uid="{00000000-0010-0000-0000-000001000000}" name="Mission 1" dataDxfId="80" dataCellStyle="Normal 2"/>
    <tableColumn id="2" xr3:uid="{00000000-0010-0000-0000-000002000000}" name="Mission 2" dataDxfId="79" dataCellStyle="Normal 2"/>
    <tableColumn id="3" xr3:uid="{00000000-0010-0000-0000-000003000000}" name="Mission 3" dataDxfId="33" dataCellStyle="Normal 2"/>
    <tableColumn id="4" xr3:uid="{00000000-0010-0000-0000-000004000000}" name="Nom Prénom" dataDxfId="32" dataCellStyle="Normal 2"/>
    <tableColumn id="5" xr3:uid="{00000000-0010-0000-0000-000005000000}" name="Service" dataDxfId="31" dataCellStyle="Normal 2"/>
    <tableColumn id="6" xr3:uid="{00000000-0010-0000-0000-000006000000}" name="A jour ?" dataDxfId="30" dataCellStyle="Normal 2">
      <calculatedColumnFormula>IF(MIN(AQ5:BP5)&lt;TODAY(),"Non","Oui")</calculatedColumnFormula>
    </tableColumn>
    <tableColumn id="7" xr3:uid="{00000000-0010-0000-0000-000007000000}" name="Premier Module_x000a_arrivant en péremption" dataDxfId="29" dataCellStyle="Normal 2">
      <calculatedColumnFormula>INDEX($H$4:$AG5,1,MATCH(MIN(AQ5:BP5),AQ5:BP5,0))</calculatedColumnFormula>
    </tableColumn>
    <tableColumn id="8" xr3:uid="{00000000-0010-0000-0000-000008000000}" name="Prévention et secours civique (PSC1)" dataDxfId="28" dataCellStyle="Normal 2"/>
    <tableColumn id="9" xr3:uid="{00000000-0010-0000-0000-000009000000}" name="Sécurité incendie" dataDxfId="27" dataCellStyle="Normal 2"/>
    <tableColumn id="10" xr3:uid="{00000000-0010-0000-0000-00000A000000}" name="Visite médicale périodique" dataDxfId="26" dataCellStyle="Normal 2"/>
    <tableColumn id="11" xr3:uid="{00000000-0010-0000-0000-00000B000000}" name="Aptitude OPEX/OME" dataDxfId="25" dataCellStyle="Normal 2"/>
    <tableColumn id="12" xr3:uid="{00000000-0010-0000-0000-00000C000000}" name="Aptitude TAP" dataDxfId="24" dataCellStyle="Normal 2"/>
    <tableColumn id="13" xr3:uid="{00000000-0010-0000-0000-00000D000000}" name="Endurance cardio-respiratoire" dataDxfId="23" dataCellStyle="Normal 2"/>
    <tableColumn id="14" xr3:uid="{00000000-0010-0000-0000-00000E000000}" name="Capacité musculaire générale (pompes)" dataDxfId="22" dataCellStyle="Normal 2"/>
    <tableColumn id="15" xr3:uid="{00000000-0010-0000-0000-00000F000000}" name="Capacité musculaire générale (abdominaux)" dataDxfId="21" dataCellStyle="Normal 2"/>
    <tableColumn id="16" xr3:uid="{00000000-0010-0000-0000-000010000000}" name="Aisance aquatique" dataDxfId="20" dataCellStyle="Normal 2"/>
    <tableColumn id="17" xr3:uid="{00000000-0010-0000-0000-000011000000}" name="Epreuves CCPS" dataDxfId="19" dataCellStyle="Normal 2"/>
    <tableColumn id="18" xr3:uid="{00000000-0010-0000-0000-000012000000}" name="Test et qualification TAP" dataDxfId="18" dataCellStyle="Normal 2"/>
    <tableColumn id="19" xr3:uid="{00000000-0010-0000-0000-000013000000}" name="Actes élémentaires du combattant" dataDxfId="17" dataCellStyle="Normal 2"/>
    <tableColumn id="20" xr3:uid="{00000000-0010-0000-0000-000014000000}" name="TIOR" dataDxfId="16" dataCellStyle="Normal 2"/>
    <tableColumn id="21" xr3:uid="{00000000-0010-0000-0000-000015000000}" name="Marche 8km" dataDxfId="15" dataCellStyle="Normal 2"/>
    <tableColumn id="22" xr3:uid="{00000000-0010-0000-0000-000016000000}" name="CATi2 FAMAS" dataDxfId="14" dataCellStyle="Normal 2"/>
    <tableColumn id="23" xr3:uid="{00000000-0010-0000-0000-000017000000}" name=" CATi2 PA" dataDxfId="13" dataCellStyle="Normal 2"/>
    <tableColumn id="24" xr3:uid="{00000000-0010-0000-0000-000018000000}" name="Tir FAMAS à défaut du ISTC" dataDxfId="12" dataCellStyle="Normal 2"/>
    <tableColumn id="25" xr3:uid="{00000000-0010-0000-0000-000019000000}" name="Tir PA à défaut du ISTC" dataDxfId="11" dataCellStyle="Normal 2"/>
    <tableColumn id="26" xr3:uid="{00000000-0010-0000-0000-00001A000000}" name=" ISTC (initial ou entretien) FAMAS" dataDxfId="10" dataCellStyle="Normal 2"/>
    <tableColumn id="27" xr3:uid="{00000000-0010-0000-0000-00001B000000}" name=" ISTC (initial ou entretien) PA" dataDxfId="9" dataCellStyle="Normal 2"/>
    <tableColumn id="28" xr3:uid="{00000000-0010-0000-0000-00001C000000}" name=" Instruction NRBC et PAV" dataDxfId="8" dataCellStyle="Normal 2"/>
    <tableColumn id="29" xr3:uid="{00000000-0010-0000-0000-00001D000000}" name="NEDEX / IED " dataDxfId="7" dataCellStyle="Normal 2"/>
    <tableColumn id="30" xr3:uid="{00000000-0010-0000-0000-00001E000000}" name="Apprentissage anglais opérationnel" dataDxfId="6" dataCellStyle="Normal 2"/>
    <tableColumn id="31" xr3:uid="{00000000-0010-0000-0000-00001F000000}" name="Règles de comportement en mission " dataDxfId="5" dataCellStyle="Normal 2"/>
    <tableColumn id="32" xr3:uid="{00000000-0010-0000-0000-000020000000}" name="Instruction juridique en opération" dataDxfId="4" dataCellStyle="Normal 2"/>
    <tableColumn id="33" xr3:uid="{00000000-0010-0000-0000-000021000000}" name="Hygiène cybernétique" dataDxfId="2" dataCellStyle="Normal 2"/>
    <tableColumn id="34" xr3:uid="{00000000-0010-0000-0000-000022000000}" name="QSC1" dataDxfId="3" dataCellStyle="Normal 2"/>
    <tableColumn id="35" xr3:uid="{00000000-0010-0000-0000-000023000000}" name="Actes d'_x000a_aguerrissement" dataDxfId="78" dataCellStyle="Normal 2"/>
    <tableColumn id="36" xr3:uid="{00000000-0010-0000-0000-000024000000}" name="TIOR MCP" dataDxfId="77" dataCellStyle="Normal 2"/>
    <tableColumn id="37" xr3:uid="{00000000-0010-0000-0000-000025000000}" name="Renforcement ISTC" dataDxfId="76" dataCellStyle="Normal 2"/>
    <tableColumn id="38" xr3:uid="{00000000-0010-0000-0000-000026000000}" name="Instruction NRBC" dataDxfId="75" dataCellStyle="Normal 2"/>
    <tableColumn id="39" xr3:uid="{00000000-0010-0000-0000-000027000000}" name="NEDEX / IED MCP" dataDxfId="74" dataCellStyle="Normal 2"/>
    <tableColumn id="40" xr3:uid="{00000000-0010-0000-0000-000028000000}" name="Présentation insertion poste OTAN" dataDxfId="73" dataCellStyle="Normal 2"/>
    <tableColumn id="41" xr3:uid="{00000000-0010-0000-0000-000029000000}" name="Révision des règles de comportement en mission" dataDxfId="72" dataCellStyle="Normal 2"/>
    <tableColumn id="42" xr3:uid="{00000000-0010-0000-0000-00002A000000}" name="Adaptation au théatre de projection" dataDxfId="71" dataCellStyle="Normal 2"/>
    <tableColumn id="43" xr3:uid="{00000000-0010-0000-0000-00002B000000}" name="Prévention et secours civique (PSC1)4" dataDxfId="70" dataCellStyle="Normal 2">
      <calculatedColumnFormula>IF(H5="",DATE(1900,1,1),IFERROR(EDATE(H5,AQ$1*12),DATE(2099,12,31)))</calculatedColumnFormula>
    </tableColumn>
    <tableColumn id="44" xr3:uid="{00000000-0010-0000-0000-00002C000000}" name="Sécurité incendie5" dataDxfId="69" dataCellStyle="Normal 2">
      <calculatedColumnFormula>IFERROR(EDATE(I5,AR$1*12),DATE(2099,12,31))</calculatedColumnFormula>
    </tableColumn>
    <tableColumn id="45" xr3:uid="{00000000-0010-0000-0000-00002D000000}" name="Visite médicale périodique6" dataDxfId="68" dataCellStyle="Normal 2">
      <calculatedColumnFormula>IFERROR(EDATE(J5,AS$1*12),DATE(2099,12,31))</calculatedColumnFormula>
    </tableColumn>
    <tableColumn id="46" xr3:uid="{00000000-0010-0000-0000-00002E000000}" name="Aptitude OPEX/OME7" dataDxfId="67" dataCellStyle="Normal 2">
      <calculatedColumnFormula>IFERROR(EDATE(K5,AT$1*12),DATE(2099,12,31))</calculatedColumnFormula>
    </tableColumn>
    <tableColumn id="47" xr3:uid="{00000000-0010-0000-0000-00002F000000}" name="Aptitude TAP8" dataDxfId="66" dataCellStyle="Normal 2">
      <calculatedColumnFormula>IFERROR(EDATE(L5,AU$1*12),DATE(2099,12,31))</calculatedColumnFormula>
    </tableColumn>
    <tableColumn id="48" xr3:uid="{00000000-0010-0000-0000-000030000000}" name="Endurance cardio-respiratoire9" dataDxfId="65" dataCellStyle="Normal 2">
      <calculatedColumnFormula>IFERROR(EDATE(M5,AV$1*12),DATE(2099,12,31))</calculatedColumnFormula>
    </tableColumn>
    <tableColumn id="49" xr3:uid="{00000000-0010-0000-0000-000031000000}" name="Capacité musculaire générale (pompes)10" dataDxfId="64" dataCellStyle="Normal 2">
      <calculatedColumnFormula>IFERROR(EDATE(N5,AW$1*12),DATE(2099,12,31))</calculatedColumnFormula>
    </tableColumn>
    <tableColumn id="50" xr3:uid="{00000000-0010-0000-0000-000032000000}" name="Capacité musculaire générale (abdominaux)11" dataDxfId="63" dataCellStyle="Normal 2">
      <calculatedColumnFormula>IFERROR(EDATE(O5,AX$1*12),DATE(2099,12,31))</calculatedColumnFormula>
    </tableColumn>
    <tableColumn id="51" xr3:uid="{00000000-0010-0000-0000-000033000000}" name="Aisance aquatique12" dataDxfId="62" dataCellStyle="Normal 2">
      <calculatedColumnFormula>IFERROR(EDATE(P5,AY$1*12),DATE(2099,12,31))</calculatedColumnFormula>
    </tableColumn>
    <tableColumn id="52" xr3:uid="{00000000-0010-0000-0000-000034000000}" name="Epreuves CCPS13" dataDxfId="61" dataCellStyle="Normal 2">
      <calculatedColumnFormula>IFERROR(EDATE(Q5,AZ$1*12),DATE(2099,12,31))</calculatedColumnFormula>
    </tableColumn>
    <tableColumn id="53" xr3:uid="{00000000-0010-0000-0000-000035000000}" name="Tests et qualification TAP" dataDxfId="60" dataCellStyle="Normal 2">
      <calculatedColumnFormula>IFERROR(EDATE(R5,BA$1*12),DATE(2099,12,31))</calculatedColumnFormula>
    </tableColumn>
    <tableColumn id="54" xr3:uid="{00000000-0010-0000-0000-000036000000}" name="Actes élémentaires du combattant14" dataDxfId="59" dataCellStyle="Normal 2">
      <calculatedColumnFormula>IFERROR(EDATE(S5,BB$1*12),DATE(2099,12,31))</calculatedColumnFormula>
    </tableColumn>
    <tableColumn id="55" xr3:uid="{00000000-0010-0000-0000-000037000000}" name="TIOR15" dataDxfId="58" dataCellStyle="Normal 2">
      <calculatedColumnFormula>IFERROR(EDATE(T5,BC$1*12),DATE(2099,12,31))</calculatedColumnFormula>
    </tableColumn>
    <tableColumn id="56" xr3:uid="{00000000-0010-0000-0000-000038000000}" name="Marche 8km16" dataDxfId="57" dataCellStyle="Normal 2">
      <calculatedColumnFormula>IFERROR(EDATE(U5,BD$1*12),DATE(2099,12,31))</calculatedColumnFormula>
    </tableColumn>
    <tableColumn id="57" xr3:uid="{00000000-0010-0000-0000-000039000000}" name="CATi2 FAMAS17" dataDxfId="56" dataCellStyle="Normal 2">
      <calculatedColumnFormula>IFERROR(EDATE(V5,BE$1*12),DATE(2099,12,31))</calculatedColumnFormula>
    </tableColumn>
    <tableColumn id="58" xr3:uid="{00000000-0010-0000-0000-00003A000000}" name=" CATi2 PA18" dataDxfId="55" dataCellStyle="Normal 2">
      <calculatedColumnFormula>IFERROR(EDATE(W5,BF$1*12),DATE(2099,12,31))</calculatedColumnFormula>
    </tableColumn>
    <tableColumn id="59" xr3:uid="{00000000-0010-0000-0000-00003B000000}" name="Tir FAMAS à défaut du ISTC19" dataDxfId="54" dataCellStyle="Normal 2">
      <calculatedColumnFormula>IFERROR(EDATE(X5,BG$1*12),DATE(2099,12,31))</calculatedColumnFormula>
    </tableColumn>
    <tableColumn id="60" xr3:uid="{00000000-0010-0000-0000-00003C000000}" name="Tir PA à défaut du ISTC20" dataDxfId="53" dataCellStyle="Normal 2">
      <calculatedColumnFormula>IFERROR(EDATE(Y5,BH$1*12),DATE(2099,12,31))</calculatedColumnFormula>
    </tableColumn>
    <tableColumn id="61" xr3:uid="{00000000-0010-0000-0000-00003D000000}" name=" ISTC (initial ou entretien) FAMAS21" dataDxfId="52" dataCellStyle="Normal 2">
      <calculatedColumnFormula>IFERROR(EDATE(Z5,BI$1*12),DATE(2099,12,31))</calculatedColumnFormula>
    </tableColumn>
    <tableColumn id="62" xr3:uid="{00000000-0010-0000-0000-00003E000000}" name=" ISTC (initial ou entretien) PA22" dataDxfId="51" dataCellStyle="Normal 2">
      <calculatedColumnFormula>IFERROR(EDATE(AA5,BJ$1*12),DATE(2099,12,31))</calculatedColumnFormula>
    </tableColumn>
    <tableColumn id="63" xr3:uid="{00000000-0010-0000-0000-00003F000000}" name=" Instruction NRBC et PAV23" dataDxfId="50" dataCellStyle="Normal 2">
      <calculatedColumnFormula>IFERROR(EDATE(AB5,BK$1*12),DATE(2099,12,31))</calculatedColumnFormula>
    </tableColumn>
    <tableColumn id="64" xr3:uid="{00000000-0010-0000-0000-000040000000}" name="NEDEX / IED 24" dataDxfId="49" dataCellStyle="Normal 2">
      <calculatedColumnFormula>IFERROR(EDATE(AC5,BL$1*12),DATE(2099,12,31))</calculatedColumnFormula>
    </tableColumn>
    <tableColumn id="65" xr3:uid="{00000000-0010-0000-0000-000041000000}" name="Apprentissage anglais opérationnel25" dataDxfId="48" dataCellStyle="Normal 2">
      <calculatedColumnFormula>IFERROR(EDATE(AD5,BM$1*12),DATE(2099,12,31))</calculatedColumnFormula>
    </tableColumn>
    <tableColumn id="66" xr3:uid="{00000000-0010-0000-0000-000042000000}" name="Règles de comportement en mission 26" dataDxfId="47" dataCellStyle="Normal 2">
      <calculatedColumnFormula>IFERROR(EDATE(AE5,BN$1*12),DATE(2099,12,31))</calculatedColumnFormula>
    </tableColumn>
    <tableColumn id="67" xr3:uid="{00000000-0010-0000-0000-000043000000}" name="Instruction juridique en opération27" dataDxfId="46" dataCellStyle="Normal 2">
      <calculatedColumnFormula>IFERROR(EDATE(AF5,BO$1*12),DATE(2099,12,31))</calculatedColumnFormula>
    </tableColumn>
    <tableColumn id="68" xr3:uid="{00000000-0010-0000-0000-000044000000}" name="Hygiène cybernécurité28" dataDxfId="45" dataCellStyle="Normal 2">
      <calculatedColumnFormula>IFERROR(EDATE(AG5,BP$1*12),DATE(2099,12,31))</calculatedColumnFormula>
    </tableColumn>
    <tableColumn id="69" xr3:uid="{00000000-0010-0000-0000-000045000000}" name="QSC129" dataDxfId="44" dataCellStyle="Normal 2">
      <calculatedColumnFormula>IFERROR(EDATE(AH5,BQ$1*12),DATE(2099,12,31))</calculatedColumnFormula>
    </tableColumn>
    <tableColumn id="70" xr3:uid="{00000000-0010-0000-0000-000046000000}" name="Actes d' aguerrissement" dataDxfId="43" dataCellStyle="Normal 2">
      <calculatedColumnFormula>IFERROR(EDATE(AI5,BR$1*12),DATE(2099,12,31))</calculatedColumnFormula>
    </tableColumn>
    <tableColumn id="71" xr3:uid="{00000000-0010-0000-0000-000047000000}" name="TIOR MCP30" dataDxfId="42" dataCellStyle="Normal 2">
      <calculatedColumnFormula>IFERROR(EDATE(AJ5,BS$1*12),DATE(2099,12,31))</calculatedColumnFormula>
    </tableColumn>
    <tableColumn id="72" xr3:uid="{00000000-0010-0000-0000-000048000000}" name="Renforcement ISTC31" dataDxfId="41" dataCellStyle="Normal 2">
      <calculatedColumnFormula>IFERROR(EDATE(AK5,BT$1*12),DATE(2099,12,31))</calculatedColumnFormula>
    </tableColumn>
    <tableColumn id="73" xr3:uid="{00000000-0010-0000-0000-000049000000}" name="Instruction NRBC32" dataDxfId="40" dataCellStyle="Normal 2">
      <calculatedColumnFormula>IFERROR(EDATE(AL5,BU$1*12),DATE(2099,12,31))</calculatedColumnFormula>
    </tableColumn>
    <tableColumn id="74" xr3:uid="{00000000-0010-0000-0000-00004A000000}" name="NEDEX / IED MCP33" dataDxfId="39" dataCellStyle="Normal 2">
      <calculatedColumnFormula>IFERROR(EDATE(AM5,BV$1*12),DATE(2099,12,31))</calculatedColumnFormula>
    </tableColumn>
    <tableColumn id="75" xr3:uid="{00000000-0010-0000-0000-00004B000000}" name="Présentation insertion poste OTAN34" dataDxfId="38" dataCellStyle="Normal 2">
      <calculatedColumnFormula>IFERROR(EDATE(AN5,BW$1*12),DATE(2099,12,31))</calculatedColumnFormula>
    </tableColumn>
    <tableColumn id="76" xr3:uid="{00000000-0010-0000-0000-00004C000000}" name="Révision des règles de comportement en mission35" dataDxfId="37" dataCellStyle="Normal 2">
      <calculatedColumnFormula>IFERROR(EDATE(AO5,BX$1*12),DATE(2099,12,31))</calculatedColumnFormula>
    </tableColumn>
    <tableColumn id="77" xr3:uid="{00000000-0010-0000-0000-00004D000000}" name="Adaptation au théatre de projection36" dataDxfId="36" dataCellStyle="Normal 2">
      <calculatedColumnFormula>IFERROR(EDATE(AP5,BY$1*12),DATE(2099,12,31))</calculatedColumnFormula>
    </tableColumn>
    <tableColumn id="78" xr3:uid="{00000000-0010-0000-0000-00004E000000}" name="Date validation" dataDxfId="35" dataCellStyle="Normal 2"/>
    <tableColumn id="79" xr3:uid="{00000000-0010-0000-0000-00004F000000}" name="Visa de la validation MCP" dataDxfId="34" dataCellStyle="Normal 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A12"/>
  <sheetViews>
    <sheetView showGridLines="0" tabSelected="1" zoomScale="85" zoomScaleNormal="85" workbookViewId="0">
      <pane xSplit="7" ySplit="4" topLeftCell="H5" activePane="bottomRight" state="frozen"/>
      <selection pane="topRight" activeCell="H1" sqref="H1"/>
      <selection pane="bottomLeft" activeCell="A5" sqref="A5"/>
      <selection pane="bottomRight" activeCell="J19" sqref="J19"/>
    </sheetView>
  </sheetViews>
  <sheetFormatPr baseColWidth="10" defaultRowHeight="15" x14ac:dyDescent="0.25"/>
  <cols>
    <col min="1" max="3" width="13.5703125" style="47" customWidth="1"/>
    <col min="4" max="4" width="31.140625" style="47" customWidth="1"/>
    <col min="5" max="5" width="10.42578125" style="47" customWidth="1"/>
    <col min="6" max="6" width="9" style="47" customWidth="1"/>
    <col min="7" max="7" width="32.140625" style="47" customWidth="1"/>
    <col min="8" max="14" width="14.28515625" style="47" customWidth="1"/>
    <col min="15" max="15" width="14.28515625" style="47" hidden="1" customWidth="1"/>
    <col min="16" max="77" width="14.28515625" style="47" customWidth="1"/>
    <col min="78" max="78" width="15.7109375" style="47" customWidth="1"/>
    <col min="79" max="79" width="38" style="47" customWidth="1"/>
    <col min="80" max="16384" width="11.42578125" style="47"/>
  </cols>
  <sheetData>
    <row r="1" spans="1:79" ht="20.25" customHeight="1" thickBot="1" x14ac:dyDescent="0.3">
      <c r="A1" s="203" t="s">
        <v>166</v>
      </c>
      <c r="B1" s="204"/>
      <c r="C1" s="205"/>
      <c r="D1" s="209" t="str">
        <f ca="1">"Source : requête Mars 2017
Impression du "&amp;TEXT(TODAY(),"JJ/MM/AAAA")</f>
        <v>Source : requête Mars 2017
Impression du 18/05/2020</v>
      </c>
      <c r="E1" s="210"/>
      <c r="F1" s="210"/>
      <c r="G1" s="211"/>
      <c r="H1" s="151" t="s">
        <v>12</v>
      </c>
      <c r="I1" s="152">
        <v>5</v>
      </c>
      <c r="J1" s="153">
        <v>2</v>
      </c>
      <c r="K1" s="154">
        <v>1</v>
      </c>
      <c r="L1" s="152">
        <v>1</v>
      </c>
      <c r="M1" s="153">
        <v>1</v>
      </c>
      <c r="N1" s="154">
        <v>1</v>
      </c>
      <c r="O1" s="154">
        <v>1</v>
      </c>
      <c r="P1" s="154">
        <v>3</v>
      </c>
      <c r="Q1" s="154">
        <v>1</v>
      </c>
      <c r="R1" s="154">
        <v>1</v>
      </c>
      <c r="S1" s="155" t="s">
        <v>12</v>
      </c>
      <c r="T1" s="154">
        <v>3</v>
      </c>
      <c r="U1" s="155">
        <v>1</v>
      </c>
      <c r="V1" s="155">
        <v>1</v>
      </c>
      <c r="W1" s="155">
        <v>1</v>
      </c>
      <c r="X1" s="155">
        <v>1</v>
      </c>
      <c r="Y1" s="155">
        <v>1</v>
      </c>
      <c r="Z1" s="155">
        <v>1</v>
      </c>
      <c r="AA1" s="155">
        <v>1</v>
      </c>
      <c r="AB1" s="154">
        <v>3</v>
      </c>
      <c r="AC1" s="156">
        <v>3</v>
      </c>
      <c r="AD1" s="150">
        <v>2</v>
      </c>
      <c r="AE1" s="153">
        <v>3</v>
      </c>
      <c r="AF1" s="154">
        <v>3</v>
      </c>
      <c r="AG1" s="157">
        <v>3</v>
      </c>
      <c r="AH1" s="99">
        <v>2</v>
      </c>
      <c r="AI1" s="83">
        <v>2</v>
      </c>
      <c r="AJ1" s="81">
        <v>2</v>
      </c>
      <c r="AK1" s="81">
        <v>1</v>
      </c>
      <c r="AL1" s="81">
        <v>2</v>
      </c>
      <c r="AM1" s="82">
        <v>2</v>
      </c>
      <c r="AN1" s="99">
        <v>2</v>
      </c>
      <c r="AO1" s="83">
        <v>2</v>
      </c>
      <c r="AP1" s="82">
        <v>2</v>
      </c>
      <c r="AQ1" s="100" t="str">
        <f>H1</f>
        <v>Permanente</v>
      </c>
      <c r="AR1" s="101">
        <f>I1</f>
        <v>5</v>
      </c>
      <c r="AS1" s="102">
        <f>J1</f>
        <v>2</v>
      </c>
      <c r="AT1" s="103">
        <f>K1</f>
        <v>1</v>
      </c>
      <c r="AU1" s="101">
        <v>1</v>
      </c>
      <c r="AV1" s="102">
        <f>M1</f>
        <v>1</v>
      </c>
      <c r="AW1" s="103">
        <f>N1</f>
        <v>1</v>
      </c>
      <c r="AX1" s="103">
        <f>O1</f>
        <v>1</v>
      </c>
      <c r="AY1" s="103">
        <f>P1</f>
        <v>3</v>
      </c>
      <c r="AZ1" s="103"/>
      <c r="BA1" s="103"/>
      <c r="BB1" s="104" t="str">
        <f>S1</f>
        <v>Permanente</v>
      </c>
      <c r="BC1" s="103">
        <f>T1</f>
        <v>3</v>
      </c>
      <c r="BD1" s="104">
        <f>U1</f>
        <v>1</v>
      </c>
      <c r="BE1" s="104">
        <f>V1</f>
        <v>1</v>
      </c>
      <c r="BF1" s="104">
        <f>W1</f>
        <v>1</v>
      </c>
      <c r="BG1" s="104">
        <v>1</v>
      </c>
      <c r="BH1" s="104">
        <v>1</v>
      </c>
      <c r="BI1" s="104">
        <f t="shared" ref="BI1:BP1" si="0">Z1</f>
        <v>1</v>
      </c>
      <c r="BJ1" s="104">
        <f t="shared" si="0"/>
        <v>1</v>
      </c>
      <c r="BK1" s="103">
        <f t="shared" si="0"/>
        <v>3</v>
      </c>
      <c r="BL1" s="105">
        <f t="shared" si="0"/>
        <v>3</v>
      </c>
      <c r="BM1" s="106">
        <f t="shared" si="0"/>
        <v>2</v>
      </c>
      <c r="BN1" s="102">
        <f t="shared" si="0"/>
        <v>3</v>
      </c>
      <c r="BO1" s="103">
        <f t="shared" si="0"/>
        <v>3</v>
      </c>
      <c r="BP1" s="107">
        <f t="shared" si="0"/>
        <v>3</v>
      </c>
      <c r="BQ1" s="106">
        <v>2</v>
      </c>
      <c r="BR1" s="102">
        <v>2</v>
      </c>
      <c r="BS1" s="103">
        <v>2</v>
      </c>
      <c r="BT1" s="103">
        <v>1</v>
      </c>
      <c r="BU1" s="103">
        <v>2</v>
      </c>
      <c r="BV1" s="105">
        <v>2</v>
      </c>
      <c r="BW1" s="106">
        <v>2</v>
      </c>
      <c r="BX1" s="102">
        <v>2</v>
      </c>
      <c r="BY1" s="105">
        <v>2</v>
      </c>
      <c r="BZ1" s="74"/>
      <c r="CA1" s="91"/>
    </row>
    <row r="2" spans="1:79" ht="51" customHeight="1" thickBot="1" x14ac:dyDescent="0.3">
      <c r="A2" s="206"/>
      <c r="B2" s="207"/>
      <c r="C2" s="208"/>
      <c r="D2" s="212"/>
      <c r="E2" s="213"/>
      <c r="F2" s="213"/>
      <c r="G2" s="214"/>
      <c r="H2" s="194" t="s">
        <v>30</v>
      </c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  <c r="Y2" s="195"/>
      <c r="Z2" s="195"/>
      <c r="AA2" s="195"/>
      <c r="AB2" s="195"/>
      <c r="AC2" s="195"/>
      <c r="AD2" s="196"/>
      <c r="AE2" s="195"/>
      <c r="AF2" s="195"/>
      <c r="AG2" s="197"/>
      <c r="AH2" s="198" t="s">
        <v>20</v>
      </c>
      <c r="AI2" s="199"/>
      <c r="AJ2" s="199"/>
      <c r="AK2" s="199"/>
      <c r="AL2" s="199"/>
      <c r="AM2" s="199"/>
      <c r="AN2" s="200"/>
      <c r="AO2" s="199"/>
      <c r="AP2" s="201"/>
      <c r="AQ2" s="175" t="s">
        <v>30</v>
      </c>
      <c r="AR2" s="176"/>
      <c r="AS2" s="176"/>
      <c r="AT2" s="176"/>
      <c r="AU2" s="176"/>
      <c r="AV2" s="176"/>
      <c r="AW2" s="176"/>
      <c r="AX2" s="176"/>
      <c r="AY2" s="176"/>
      <c r="AZ2" s="176"/>
      <c r="BA2" s="176"/>
      <c r="BB2" s="176"/>
      <c r="BC2" s="176"/>
      <c r="BD2" s="176"/>
      <c r="BE2" s="176"/>
      <c r="BF2" s="176"/>
      <c r="BG2" s="176"/>
      <c r="BH2" s="176"/>
      <c r="BI2" s="176"/>
      <c r="BJ2" s="176"/>
      <c r="BK2" s="176"/>
      <c r="BL2" s="176"/>
      <c r="BM2" s="176"/>
      <c r="BN2" s="176"/>
      <c r="BO2" s="176"/>
      <c r="BP2" s="177"/>
      <c r="BQ2" s="178" t="s">
        <v>20</v>
      </c>
      <c r="BR2" s="179"/>
      <c r="BS2" s="179"/>
      <c r="BT2" s="179"/>
      <c r="BU2" s="179"/>
      <c r="BV2" s="179"/>
      <c r="BW2" s="179"/>
      <c r="BX2" s="179"/>
      <c r="BY2" s="180"/>
      <c r="BZ2" s="74"/>
      <c r="CA2" s="91"/>
    </row>
    <row r="3" spans="1:79" ht="51" customHeight="1" thickBot="1" x14ac:dyDescent="0.3">
      <c r="A3" s="181" t="s">
        <v>57</v>
      </c>
      <c r="B3" s="182"/>
      <c r="C3" s="182"/>
      <c r="D3" s="216" t="s">
        <v>58</v>
      </c>
      <c r="E3" s="217"/>
      <c r="F3" s="181" t="s">
        <v>59</v>
      </c>
      <c r="G3" s="202"/>
      <c r="H3" s="186" t="s">
        <v>60</v>
      </c>
      <c r="I3" s="188"/>
      <c r="J3" s="186" t="s">
        <v>61</v>
      </c>
      <c r="K3" s="187"/>
      <c r="L3" s="188"/>
      <c r="M3" s="186" t="s">
        <v>62</v>
      </c>
      <c r="N3" s="187"/>
      <c r="O3" s="187"/>
      <c r="P3" s="187"/>
      <c r="Q3" s="187"/>
      <c r="R3" s="187"/>
      <c r="S3" s="187"/>
      <c r="T3" s="187"/>
      <c r="U3" s="187"/>
      <c r="V3" s="187"/>
      <c r="W3" s="187"/>
      <c r="X3" s="187"/>
      <c r="Y3" s="187"/>
      <c r="Z3" s="187"/>
      <c r="AA3" s="187"/>
      <c r="AB3" s="187"/>
      <c r="AC3" s="188"/>
      <c r="AD3" s="78" t="s">
        <v>64</v>
      </c>
      <c r="AE3" s="186" t="s">
        <v>63</v>
      </c>
      <c r="AF3" s="187"/>
      <c r="AG3" s="188"/>
      <c r="AH3" s="79" t="s">
        <v>60</v>
      </c>
      <c r="AI3" s="192" t="s">
        <v>92</v>
      </c>
      <c r="AJ3" s="215"/>
      <c r="AK3" s="215"/>
      <c r="AL3" s="215"/>
      <c r="AM3" s="193"/>
      <c r="AN3" s="79" t="s">
        <v>64</v>
      </c>
      <c r="AO3" s="192" t="s">
        <v>63</v>
      </c>
      <c r="AP3" s="193"/>
      <c r="AQ3" s="189" t="s">
        <v>60</v>
      </c>
      <c r="AR3" s="191"/>
      <c r="AS3" s="189" t="s">
        <v>61</v>
      </c>
      <c r="AT3" s="190"/>
      <c r="AU3" s="191"/>
      <c r="AV3" s="189" t="s">
        <v>62</v>
      </c>
      <c r="AW3" s="190"/>
      <c r="AX3" s="190"/>
      <c r="AY3" s="190"/>
      <c r="AZ3" s="190"/>
      <c r="BA3" s="190"/>
      <c r="BB3" s="190"/>
      <c r="BC3" s="190"/>
      <c r="BD3" s="190"/>
      <c r="BE3" s="190"/>
      <c r="BF3" s="190"/>
      <c r="BG3" s="190"/>
      <c r="BH3" s="190"/>
      <c r="BI3" s="190"/>
      <c r="BJ3" s="190"/>
      <c r="BK3" s="190"/>
      <c r="BL3" s="191"/>
      <c r="BM3" s="97" t="s">
        <v>64</v>
      </c>
      <c r="BN3" s="189" t="s">
        <v>63</v>
      </c>
      <c r="BO3" s="190"/>
      <c r="BP3" s="191"/>
      <c r="BQ3" s="98" t="s">
        <v>60</v>
      </c>
      <c r="BR3" s="183" t="s">
        <v>92</v>
      </c>
      <c r="BS3" s="185"/>
      <c r="BT3" s="185"/>
      <c r="BU3" s="185"/>
      <c r="BV3" s="184"/>
      <c r="BW3" s="98" t="s">
        <v>64</v>
      </c>
      <c r="BX3" s="183" t="s">
        <v>63</v>
      </c>
      <c r="BY3" s="184"/>
      <c r="BZ3" s="183" t="s">
        <v>109</v>
      </c>
      <c r="CA3" s="184"/>
    </row>
    <row r="4" spans="1:79" ht="99.75" customHeight="1" thickBot="1" x14ac:dyDescent="0.3">
      <c r="A4" s="108" t="s">
        <v>155</v>
      </c>
      <c r="B4" s="109" t="s">
        <v>154</v>
      </c>
      <c r="C4" s="110" t="s">
        <v>156</v>
      </c>
      <c r="D4" s="117" t="s">
        <v>65</v>
      </c>
      <c r="E4" s="118" t="s">
        <v>66</v>
      </c>
      <c r="F4" s="111" t="s">
        <v>67</v>
      </c>
      <c r="G4" s="141" t="s">
        <v>157</v>
      </c>
      <c r="H4" s="120" t="s">
        <v>2</v>
      </c>
      <c r="I4" s="121" t="s">
        <v>13</v>
      </c>
      <c r="J4" s="122" t="s">
        <v>26</v>
      </c>
      <c r="K4" s="123" t="s">
        <v>3</v>
      </c>
      <c r="L4" s="121" t="s">
        <v>31</v>
      </c>
      <c r="M4" s="122" t="s">
        <v>0</v>
      </c>
      <c r="N4" s="123" t="s">
        <v>68</v>
      </c>
      <c r="O4" s="123" t="s">
        <v>69</v>
      </c>
      <c r="P4" s="123" t="s">
        <v>1</v>
      </c>
      <c r="Q4" s="123" t="s">
        <v>100</v>
      </c>
      <c r="R4" s="123" t="s">
        <v>101</v>
      </c>
      <c r="S4" s="123" t="s">
        <v>27</v>
      </c>
      <c r="T4" s="123" t="s">
        <v>70</v>
      </c>
      <c r="U4" s="123" t="s">
        <v>71</v>
      </c>
      <c r="V4" s="123" t="s">
        <v>41</v>
      </c>
      <c r="W4" s="123" t="s">
        <v>40</v>
      </c>
      <c r="X4" s="123" t="s">
        <v>113</v>
      </c>
      <c r="Y4" s="123" t="s">
        <v>112</v>
      </c>
      <c r="Z4" s="123" t="s">
        <v>46</v>
      </c>
      <c r="AA4" s="123" t="s">
        <v>45</v>
      </c>
      <c r="AB4" s="123" t="s">
        <v>48</v>
      </c>
      <c r="AC4" s="124" t="s">
        <v>151</v>
      </c>
      <c r="AD4" s="125" t="s">
        <v>43</v>
      </c>
      <c r="AE4" s="122" t="s">
        <v>42</v>
      </c>
      <c r="AF4" s="123" t="s">
        <v>82</v>
      </c>
      <c r="AG4" s="124" t="s">
        <v>83</v>
      </c>
      <c r="AH4" s="126" t="s">
        <v>93</v>
      </c>
      <c r="AI4" s="127" t="s">
        <v>108</v>
      </c>
      <c r="AJ4" s="128" t="s">
        <v>94</v>
      </c>
      <c r="AK4" s="128" t="s">
        <v>95</v>
      </c>
      <c r="AL4" s="128" t="s">
        <v>96</v>
      </c>
      <c r="AM4" s="129" t="s">
        <v>97</v>
      </c>
      <c r="AN4" s="126" t="s">
        <v>98</v>
      </c>
      <c r="AO4" s="127" t="s">
        <v>25</v>
      </c>
      <c r="AP4" s="129" t="s">
        <v>99</v>
      </c>
      <c r="AQ4" s="130" t="s">
        <v>119</v>
      </c>
      <c r="AR4" s="131" t="s">
        <v>120</v>
      </c>
      <c r="AS4" s="130" t="s">
        <v>121</v>
      </c>
      <c r="AT4" s="132" t="s">
        <v>122</v>
      </c>
      <c r="AU4" s="131" t="s">
        <v>123</v>
      </c>
      <c r="AV4" s="130" t="s">
        <v>124</v>
      </c>
      <c r="AW4" s="132" t="s">
        <v>125</v>
      </c>
      <c r="AX4" s="132" t="s">
        <v>126</v>
      </c>
      <c r="AY4" s="132" t="s">
        <v>127</v>
      </c>
      <c r="AZ4" s="132" t="s">
        <v>128</v>
      </c>
      <c r="BA4" s="132" t="s">
        <v>102</v>
      </c>
      <c r="BB4" s="132" t="s">
        <v>129</v>
      </c>
      <c r="BC4" s="132" t="s">
        <v>130</v>
      </c>
      <c r="BD4" s="132" t="s">
        <v>131</v>
      </c>
      <c r="BE4" s="132" t="s">
        <v>132</v>
      </c>
      <c r="BF4" s="132" t="s">
        <v>133</v>
      </c>
      <c r="BG4" s="132" t="s">
        <v>134</v>
      </c>
      <c r="BH4" s="132" t="s">
        <v>135</v>
      </c>
      <c r="BI4" s="132" t="s">
        <v>136</v>
      </c>
      <c r="BJ4" s="132" t="s">
        <v>137</v>
      </c>
      <c r="BK4" s="132" t="s">
        <v>138</v>
      </c>
      <c r="BL4" s="133" t="s">
        <v>152</v>
      </c>
      <c r="BM4" s="134" t="s">
        <v>139</v>
      </c>
      <c r="BN4" s="130" t="s">
        <v>140</v>
      </c>
      <c r="BO4" s="132" t="s">
        <v>150</v>
      </c>
      <c r="BP4" s="133" t="s">
        <v>141</v>
      </c>
      <c r="BQ4" s="134" t="s">
        <v>142</v>
      </c>
      <c r="BR4" s="130" t="s">
        <v>114</v>
      </c>
      <c r="BS4" s="132" t="s">
        <v>143</v>
      </c>
      <c r="BT4" s="132" t="s">
        <v>144</v>
      </c>
      <c r="BU4" s="132" t="s">
        <v>145</v>
      </c>
      <c r="BV4" s="133" t="s">
        <v>146</v>
      </c>
      <c r="BW4" s="134" t="s">
        <v>147</v>
      </c>
      <c r="BX4" s="130" t="s">
        <v>148</v>
      </c>
      <c r="BY4" s="133" t="s">
        <v>149</v>
      </c>
      <c r="BZ4" s="90" t="s">
        <v>110</v>
      </c>
      <c r="CA4" s="96" t="s">
        <v>111</v>
      </c>
    </row>
    <row r="5" spans="1:79" s="48" customFormat="1" ht="30" customHeight="1" x14ac:dyDescent="0.2">
      <c r="A5" s="80"/>
      <c r="B5" s="112"/>
      <c r="C5" s="115"/>
      <c r="D5" s="304" t="s">
        <v>158</v>
      </c>
      <c r="E5" s="119" t="s">
        <v>72</v>
      </c>
      <c r="F5" s="114" t="str">
        <f ca="1">IF(MIN(AQ5:BP5)&lt;TODAY(),"Non","Oui")</f>
        <v>Non</v>
      </c>
      <c r="G5" s="136" t="str">
        <f>INDEX($H$4:$AG5,1,MATCH(MIN(AQ5:BP5),AQ5:BP5,0))</f>
        <v xml:space="preserve"> ISTC (initial ou entretien) FAMAS</v>
      </c>
      <c r="H5" s="87">
        <v>39891</v>
      </c>
      <c r="I5" s="88">
        <v>42604</v>
      </c>
      <c r="J5" s="87">
        <v>42916</v>
      </c>
      <c r="K5" s="92" t="s">
        <v>8</v>
      </c>
      <c r="L5" s="88" t="s">
        <v>88</v>
      </c>
      <c r="M5" s="87">
        <v>42389</v>
      </c>
      <c r="N5" s="92">
        <v>42389</v>
      </c>
      <c r="O5" s="92">
        <v>42389</v>
      </c>
      <c r="P5" s="92">
        <v>41711</v>
      </c>
      <c r="Q5" s="92" t="s">
        <v>88</v>
      </c>
      <c r="R5" s="92" t="s">
        <v>88</v>
      </c>
      <c r="S5" s="92">
        <v>41113</v>
      </c>
      <c r="T5" s="92">
        <v>42027</v>
      </c>
      <c r="U5" s="92">
        <v>42649</v>
      </c>
      <c r="V5" s="92">
        <v>42914</v>
      </c>
      <c r="W5" s="92">
        <v>42914</v>
      </c>
      <c r="X5" s="92">
        <v>42533</v>
      </c>
      <c r="Y5" s="92">
        <v>42533</v>
      </c>
      <c r="Z5" s="92"/>
      <c r="AA5" s="92">
        <v>42027</v>
      </c>
      <c r="AB5" s="92">
        <v>42290</v>
      </c>
      <c r="AC5" s="116">
        <v>42326</v>
      </c>
      <c r="AD5" s="89" t="s">
        <v>88</v>
      </c>
      <c r="AE5" s="87">
        <v>42326</v>
      </c>
      <c r="AF5" s="92">
        <v>42326</v>
      </c>
      <c r="AG5" s="88">
        <v>42289</v>
      </c>
      <c r="AH5" s="89"/>
      <c r="AI5" s="87"/>
      <c r="AJ5" s="92"/>
      <c r="AK5" s="92"/>
      <c r="AL5" s="92"/>
      <c r="AM5" s="116"/>
      <c r="AN5" s="89"/>
      <c r="AO5" s="87"/>
      <c r="AP5" s="88"/>
      <c r="AQ5" s="75">
        <f>IF(H5="",DATE(1900,1,1),IFERROR(EDATE(H5,AQ$1*12),DATE(2099,12,31)))</f>
        <v>73050</v>
      </c>
      <c r="AR5" s="76">
        <f>IFERROR(EDATE(I5,AR$1*12),DATE(2099,12,31))</f>
        <v>44430</v>
      </c>
      <c r="AS5" s="75">
        <f>IFERROR(EDATE(J5,AS$1*12),DATE(2099,12,31))</f>
        <v>43646</v>
      </c>
      <c r="AT5" s="93">
        <f>IFERROR(EDATE(K5,AT$1*12),DATE(2099,12,31))</f>
        <v>73050</v>
      </c>
      <c r="AU5" s="76">
        <f>IFERROR(EDATE(L5,AU$1*12),DATE(2099,12,31))</f>
        <v>73050</v>
      </c>
      <c r="AV5" s="75">
        <f>IFERROR(EDATE(M5,AV$1*12),DATE(2099,12,31))</f>
        <v>42755</v>
      </c>
      <c r="AW5" s="93">
        <f>IFERROR(EDATE(N5,AW$1*12),DATE(2099,12,31))</f>
        <v>42755</v>
      </c>
      <c r="AX5" s="93">
        <f>IFERROR(EDATE(O5,AX$1*12),DATE(2099,12,31))</f>
        <v>42755</v>
      </c>
      <c r="AY5" s="93">
        <f>IFERROR(EDATE(P5,AY$1*12),DATE(2099,12,31))</f>
        <v>42807</v>
      </c>
      <c r="AZ5" s="93">
        <f>IFERROR(EDATE(Q5,AZ$1*12),DATE(2099,12,31))</f>
        <v>73050</v>
      </c>
      <c r="BA5" s="93">
        <f>IFERROR(EDATE(R5,BA$1*12),DATE(2099,12,31))</f>
        <v>73050</v>
      </c>
      <c r="BB5" s="93">
        <f>IFERROR(EDATE(S5,BB$1*12),DATE(2099,12,31))</f>
        <v>73050</v>
      </c>
      <c r="BC5" s="93">
        <f>IFERROR(EDATE(T5,BC$1*12),DATE(2099,12,31))</f>
        <v>43123</v>
      </c>
      <c r="BD5" s="93">
        <f>IFERROR(EDATE(U5,BD$1*12),DATE(2099,12,31))</f>
        <v>43014</v>
      </c>
      <c r="BE5" s="93">
        <f>IFERROR(EDATE(V5,BE$1*12),DATE(2099,12,31))</f>
        <v>43279</v>
      </c>
      <c r="BF5" s="93">
        <f>IFERROR(EDATE(W5,BF$1*12),DATE(2099,12,31))</f>
        <v>43279</v>
      </c>
      <c r="BG5" s="93">
        <f>IFERROR(EDATE(X5,BG$1*12),DATE(2099,12,31))</f>
        <v>42898</v>
      </c>
      <c r="BH5" s="93">
        <f>IFERROR(EDATE(Y5,BH$1*12),DATE(2099,12,31))</f>
        <v>42898</v>
      </c>
      <c r="BI5" s="93">
        <f>IFERROR(EDATE(Z5,BI$1*12),DATE(2099,12,31))</f>
        <v>366</v>
      </c>
      <c r="BJ5" s="93">
        <f>IFERROR(EDATE(AA5,BJ$1*12),DATE(2099,12,31))</f>
        <v>42392</v>
      </c>
      <c r="BK5" s="93">
        <f>IFERROR(EDATE(AB5,BK$1*12),DATE(2099,12,31))</f>
        <v>43386</v>
      </c>
      <c r="BL5" s="93">
        <f>IFERROR(EDATE(AC5,BL$1*12),DATE(2099,12,31))</f>
        <v>43422</v>
      </c>
      <c r="BM5" s="93">
        <f>IFERROR(EDATE(AD5,BM$1*12),DATE(2099,12,31))</f>
        <v>73050</v>
      </c>
      <c r="BN5" s="93">
        <f>IFERROR(EDATE(AE5,BN$1*12),DATE(2099,12,31))</f>
        <v>43422</v>
      </c>
      <c r="BO5" s="93">
        <f>IFERROR(EDATE(AF5,BO$1*12),DATE(2099,12,31))</f>
        <v>43422</v>
      </c>
      <c r="BP5" s="76">
        <f>IFERROR(EDATE(AG5,BP$1*12),DATE(2099,12,31))</f>
        <v>43385</v>
      </c>
      <c r="BQ5" s="77">
        <f>IFERROR(EDATE(AH5,BQ$1*12),DATE(2099,12,31))</f>
        <v>731</v>
      </c>
      <c r="BR5" s="75">
        <f>IFERROR(EDATE(AI5,BR$1*12),DATE(2099,12,31))</f>
        <v>731</v>
      </c>
      <c r="BS5" s="93">
        <f>IFERROR(EDATE(AJ5,BS$1*12),DATE(2099,12,31))</f>
        <v>731</v>
      </c>
      <c r="BT5" s="93">
        <f>IFERROR(EDATE(AK5,BT$1*12),DATE(2099,12,31))</f>
        <v>366</v>
      </c>
      <c r="BU5" s="93">
        <f>IFERROR(EDATE(AL5,BU$1*12),DATE(2099,12,31))</f>
        <v>731</v>
      </c>
      <c r="BV5" s="76">
        <f>IFERROR(EDATE(AM5,BV$1*12),DATE(2099,12,31))</f>
        <v>731</v>
      </c>
      <c r="BW5" s="77">
        <f>IFERROR(EDATE(AN5,BW$1*12),DATE(2099,12,31))</f>
        <v>731</v>
      </c>
      <c r="BX5" s="75">
        <f>IFERROR(EDATE(AO5,BX$1*12),DATE(2099,12,31))</f>
        <v>731</v>
      </c>
      <c r="BY5" s="76">
        <f>IFERROR(EDATE(AP5,BY$1*12),DATE(2099,12,31))</f>
        <v>731</v>
      </c>
      <c r="BZ5" s="94"/>
      <c r="CA5" s="158"/>
    </row>
    <row r="6" spans="1:79" s="48" customFormat="1" ht="30" customHeight="1" x14ac:dyDescent="0.2">
      <c r="A6" s="160"/>
      <c r="B6" s="167"/>
      <c r="C6" s="168"/>
      <c r="D6" s="304" t="s">
        <v>159</v>
      </c>
      <c r="E6" s="169" t="s">
        <v>73</v>
      </c>
      <c r="F6" s="160" t="str">
        <f ca="1">IF(MIN(AQ6:BP6)&lt;TODAY(),"Non","Oui")</f>
        <v>Non</v>
      </c>
      <c r="G6" s="174" t="str">
        <f>INDEX($H$4:$AG7,1,MATCH(MIN(AQ6:BP6),AQ6:BP6,0))</f>
        <v>Epreuves CCPS</v>
      </c>
      <c r="H6" s="161"/>
      <c r="I6" s="163"/>
      <c r="J6" s="161"/>
      <c r="K6" s="170"/>
      <c r="L6" s="163"/>
      <c r="M6" s="161"/>
      <c r="N6" s="170"/>
      <c r="O6" s="170"/>
      <c r="P6" s="170"/>
      <c r="Q6" s="170"/>
      <c r="R6" s="170"/>
      <c r="S6" s="170"/>
      <c r="T6" s="170"/>
      <c r="U6" s="170"/>
      <c r="V6" s="170"/>
      <c r="W6" s="170"/>
      <c r="X6" s="170"/>
      <c r="Y6" s="170"/>
      <c r="Z6" s="170"/>
      <c r="AA6" s="170"/>
      <c r="AB6" s="170"/>
      <c r="AC6" s="171"/>
      <c r="AD6" s="162"/>
      <c r="AE6" s="161"/>
      <c r="AF6" s="170"/>
      <c r="AG6" s="163"/>
      <c r="AH6" s="162"/>
      <c r="AI6" s="161"/>
      <c r="AJ6" s="170"/>
      <c r="AK6" s="170"/>
      <c r="AL6" s="170"/>
      <c r="AM6" s="171"/>
      <c r="AN6" s="162"/>
      <c r="AO6" s="161"/>
      <c r="AP6" s="163"/>
      <c r="AQ6" s="164">
        <f>IF(H6="",DATE(1900,1,1),IFERROR(EDATE(H6,AQ$1*12),DATE(2099,12,31)))</f>
        <v>1</v>
      </c>
      <c r="AR6" s="165">
        <f>IFERROR(EDATE(I6,AR$1*12),DATE(2099,12,31))</f>
        <v>1827</v>
      </c>
      <c r="AS6" s="164">
        <f>IFERROR(EDATE(J6,AS$1*12),DATE(2099,12,31))</f>
        <v>731</v>
      </c>
      <c r="AT6" s="172">
        <f>IFERROR(EDATE(K6,AT$1*12),DATE(2099,12,31))</f>
        <v>366</v>
      </c>
      <c r="AU6" s="165">
        <f>IFERROR(EDATE(L6,AU$1*12),DATE(2099,12,31))</f>
        <v>366</v>
      </c>
      <c r="AV6" s="164">
        <f>IFERROR(EDATE(M6,AV$1*12),DATE(2099,12,31))</f>
        <v>366</v>
      </c>
      <c r="AW6" s="172">
        <f>IFERROR(EDATE(N6,AW$1*12),DATE(2099,12,31))</f>
        <v>366</v>
      </c>
      <c r="AX6" s="172">
        <f>IFERROR(EDATE(O6,AX$1*12),DATE(2099,12,31))</f>
        <v>366</v>
      </c>
      <c r="AY6" s="172">
        <f>IFERROR(EDATE(P6,AY$1*12),DATE(2099,12,31))</f>
        <v>1096</v>
      </c>
      <c r="AZ6" s="172">
        <f>IFERROR(EDATE(Q6,AZ$1*12),DATE(2099,12,31))</f>
        <v>0</v>
      </c>
      <c r="BA6" s="172">
        <f>IFERROR(EDATE(R6,BA$1*12),DATE(2099,12,31))</f>
        <v>0</v>
      </c>
      <c r="BB6" s="172">
        <f>IFERROR(EDATE(S6,BB$1*12),DATE(2099,12,31))</f>
        <v>73050</v>
      </c>
      <c r="BC6" s="172">
        <f>IFERROR(EDATE(T6,BC$1*12),DATE(2099,12,31))</f>
        <v>1096</v>
      </c>
      <c r="BD6" s="172">
        <f>IFERROR(EDATE(U6,BD$1*12),DATE(2099,12,31))</f>
        <v>366</v>
      </c>
      <c r="BE6" s="172">
        <f>IFERROR(EDATE(V6,BE$1*12),DATE(2099,12,31))</f>
        <v>366</v>
      </c>
      <c r="BF6" s="172">
        <f>IFERROR(EDATE(W6,BF$1*12),DATE(2099,12,31))</f>
        <v>366</v>
      </c>
      <c r="BG6" s="172">
        <f>IFERROR(EDATE(X6,BG$1*12),DATE(2099,12,31))</f>
        <v>366</v>
      </c>
      <c r="BH6" s="172">
        <f>IFERROR(EDATE(Y6,BH$1*12),DATE(2099,12,31))</f>
        <v>366</v>
      </c>
      <c r="BI6" s="172">
        <f>IFERROR(EDATE(Z6,BI$1*12),DATE(2099,12,31))</f>
        <v>366</v>
      </c>
      <c r="BJ6" s="172">
        <f>IFERROR(EDATE(AA6,BJ$1*12),DATE(2099,12,31))</f>
        <v>366</v>
      </c>
      <c r="BK6" s="172">
        <f>IFERROR(EDATE(AB6,BK$1*12),DATE(2099,12,31))</f>
        <v>1096</v>
      </c>
      <c r="BL6" s="172">
        <f>IFERROR(EDATE(AC6,BL$1*12),DATE(2099,12,31))</f>
        <v>1096</v>
      </c>
      <c r="BM6" s="172">
        <f>IFERROR(EDATE(AD6,BM$1*12),DATE(2099,12,31))</f>
        <v>731</v>
      </c>
      <c r="BN6" s="172">
        <f>IFERROR(EDATE(AE6,BN$1*12),DATE(2099,12,31))</f>
        <v>1096</v>
      </c>
      <c r="BO6" s="172">
        <f>IFERROR(EDATE(AF6,BO$1*12),DATE(2099,12,31))</f>
        <v>1096</v>
      </c>
      <c r="BP6" s="165">
        <f>IFERROR(EDATE(AG6,BP$1*12),DATE(2099,12,31))</f>
        <v>1096</v>
      </c>
      <c r="BQ6" s="166">
        <f>IFERROR(EDATE(AH6,BQ$1*12),DATE(2099,12,31))</f>
        <v>731</v>
      </c>
      <c r="BR6" s="164">
        <f>IFERROR(EDATE(AI6,BR$1*12),DATE(2099,12,31))</f>
        <v>731</v>
      </c>
      <c r="BS6" s="172">
        <f>IFERROR(EDATE(AJ6,BS$1*12),DATE(2099,12,31))</f>
        <v>731</v>
      </c>
      <c r="BT6" s="172">
        <f>IFERROR(EDATE(AK6,BT$1*12),DATE(2099,12,31))</f>
        <v>366</v>
      </c>
      <c r="BU6" s="172">
        <f>IFERROR(EDATE(AL6,BU$1*12),DATE(2099,12,31))</f>
        <v>731</v>
      </c>
      <c r="BV6" s="165">
        <f>IFERROR(EDATE(AM6,BV$1*12),DATE(2099,12,31))</f>
        <v>731</v>
      </c>
      <c r="BW6" s="166">
        <f>IFERROR(EDATE(AN6,BW$1*12),DATE(2099,12,31))</f>
        <v>731</v>
      </c>
      <c r="BX6" s="164">
        <f>IFERROR(EDATE(AO6,BX$1*12),DATE(2099,12,31))</f>
        <v>731</v>
      </c>
      <c r="BY6" s="165">
        <f>IFERROR(EDATE(AP6,BY$1*12),DATE(2099,12,31))</f>
        <v>731</v>
      </c>
      <c r="BZ6" s="173"/>
      <c r="CA6" s="159"/>
    </row>
    <row r="7" spans="1:79" s="48" customFormat="1" ht="30" customHeight="1" x14ac:dyDescent="0.2">
      <c r="A7" s="80"/>
      <c r="B7" s="112"/>
      <c r="C7" s="115"/>
      <c r="D7" s="304" t="s">
        <v>160</v>
      </c>
      <c r="E7" s="119" t="s">
        <v>73</v>
      </c>
      <c r="F7" s="114" t="str">
        <f ca="1">IF(MIN(AQ7:BP7)&lt;TODAY(),"Non","Oui")</f>
        <v>Non</v>
      </c>
      <c r="G7" s="136" t="str">
        <f>INDEX($H$4:$AG7,1,MATCH(MIN(AQ7:BP7),AQ7:BP7,0))</f>
        <v>Marche 8km</v>
      </c>
      <c r="H7" s="87">
        <v>42650</v>
      </c>
      <c r="I7" s="88">
        <v>42691</v>
      </c>
      <c r="J7" s="87">
        <v>42821</v>
      </c>
      <c r="K7" s="92" t="s">
        <v>8</v>
      </c>
      <c r="L7" s="88" t="s">
        <v>88</v>
      </c>
      <c r="M7" s="87">
        <v>42330</v>
      </c>
      <c r="N7" s="92">
        <v>42330</v>
      </c>
      <c r="O7" s="92">
        <v>42330</v>
      </c>
      <c r="P7" s="92">
        <v>41711</v>
      </c>
      <c r="Q7" s="92" t="s">
        <v>88</v>
      </c>
      <c r="R7" s="92" t="s">
        <v>88</v>
      </c>
      <c r="S7" s="92">
        <v>39913</v>
      </c>
      <c r="T7" s="92">
        <v>42711</v>
      </c>
      <c r="U7" s="92">
        <v>42048</v>
      </c>
      <c r="V7" s="92">
        <v>42454</v>
      </c>
      <c r="W7" s="92">
        <v>42454</v>
      </c>
      <c r="X7" s="92">
        <v>42219</v>
      </c>
      <c r="Y7" s="92">
        <v>42219</v>
      </c>
      <c r="Z7" s="92">
        <v>42650</v>
      </c>
      <c r="AA7" s="92">
        <v>42048</v>
      </c>
      <c r="AB7" s="92">
        <v>42650</v>
      </c>
      <c r="AC7" s="116">
        <v>42650</v>
      </c>
      <c r="AD7" s="89" t="s">
        <v>88</v>
      </c>
      <c r="AE7" s="87">
        <v>42646</v>
      </c>
      <c r="AF7" s="92">
        <v>42711</v>
      </c>
      <c r="AG7" s="88">
        <v>42179</v>
      </c>
      <c r="AH7" s="89"/>
      <c r="AI7" s="87"/>
      <c r="AJ7" s="92"/>
      <c r="AK7" s="92"/>
      <c r="AL7" s="92"/>
      <c r="AM7" s="116"/>
      <c r="AN7" s="89"/>
      <c r="AO7" s="87"/>
      <c r="AP7" s="88"/>
      <c r="AQ7" s="75">
        <f>IF(H7="",DATE(1900,1,1),IFERROR(EDATE(H7,AQ$1*12),DATE(2099,12,31)))</f>
        <v>73050</v>
      </c>
      <c r="AR7" s="76">
        <f>IFERROR(EDATE(I7,AR$1*12),DATE(2099,12,31))</f>
        <v>44517</v>
      </c>
      <c r="AS7" s="75">
        <f>IFERROR(EDATE(J7,AS$1*12),DATE(2099,12,31))</f>
        <v>43551</v>
      </c>
      <c r="AT7" s="93">
        <f>IFERROR(EDATE(K7,AT$1*12),DATE(2099,12,31))</f>
        <v>73050</v>
      </c>
      <c r="AU7" s="76">
        <f>IFERROR(EDATE(L7,AU$1*12),DATE(2099,12,31))</f>
        <v>73050</v>
      </c>
      <c r="AV7" s="75">
        <f>IFERROR(EDATE(M7,AV$1*12),DATE(2099,12,31))</f>
        <v>42696</v>
      </c>
      <c r="AW7" s="93">
        <f>IFERROR(EDATE(N7,AW$1*12),DATE(2099,12,31))</f>
        <v>42696</v>
      </c>
      <c r="AX7" s="93">
        <f>IFERROR(EDATE(O7,AX$1*12),DATE(2099,12,31))</f>
        <v>42696</v>
      </c>
      <c r="AY7" s="93">
        <f>IFERROR(EDATE(P7,AY$1*12),DATE(2099,12,31))</f>
        <v>42807</v>
      </c>
      <c r="AZ7" s="93">
        <f>IFERROR(EDATE(Q7,AZ$1*12),DATE(2099,12,31))</f>
        <v>73050</v>
      </c>
      <c r="BA7" s="93">
        <f>IFERROR(EDATE(R7,BA$1*12),DATE(2099,12,31))</f>
        <v>73050</v>
      </c>
      <c r="BB7" s="93">
        <f>IFERROR(EDATE(S7,BB$1*12),DATE(2099,12,31))</f>
        <v>73050</v>
      </c>
      <c r="BC7" s="93">
        <f>IFERROR(EDATE(T7,BC$1*12),DATE(2099,12,31))</f>
        <v>43806</v>
      </c>
      <c r="BD7" s="93">
        <f>IFERROR(EDATE(U7,BD$1*12),DATE(2099,12,31))</f>
        <v>42413</v>
      </c>
      <c r="BE7" s="93">
        <f>IFERROR(EDATE(V7,BE$1*12),DATE(2099,12,31))</f>
        <v>42819</v>
      </c>
      <c r="BF7" s="93">
        <f>IFERROR(EDATE(W7,BF$1*12),DATE(2099,12,31))</f>
        <v>42819</v>
      </c>
      <c r="BG7" s="93">
        <f>IFERROR(EDATE(X7,BG$1*12),DATE(2099,12,31))</f>
        <v>42585</v>
      </c>
      <c r="BH7" s="93">
        <f>IFERROR(EDATE(Y7,BH$1*12),DATE(2099,12,31))</f>
        <v>42585</v>
      </c>
      <c r="BI7" s="93">
        <f>IFERROR(EDATE(Z7,BI$1*12),DATE(2099,12,31))</f>
        <v>43015</v>
      </c>
      <c r="BJ7" s="93">
        <f>IFERROR(EDATE(AA7,BJ$1*12),DATE(2099,12,31))</f>
        <v>42413</v>
      </c>
      <c r="BK7" s="93">
        <f>IFERROR(EDATE(AB7,BK$1*12),DATE(2099,12,31))</f>
        <v>43745</v>
      </c>
      <c r="BL7" s="93">
        <f>IFERROR(EDATE(AC7,BL$1*12),DATE(2099,12,31))</f>
        <v>43745</v>
      </c>
      <c r="BM7" s="93">
        <f>IFERROR(EDATE(AD7,BM$1*12),DATE(2099,12,31))</f>
        <v>73050</v>
      </c>
      <c r="BN7" s="93">
        <f>IFERROR(EDATE(AE7,BN$1*12),DATE(2099,12,31))</f>
        <v>43741</v>
      </c>
      <c r="BO7" s="93">
        <f>IFERROR(EDATE(AF7,BO$1*12),DATE(2099,12,31))</f>
        <v>43806</v>
      </c>
      <c r="BP7" s="76">
        <f>IFERROR(EDATE(AG7,BP$1*12),DATE(2099,12,31))</f>
        <v>43275</v>
      </c>
      <c r="BQ7" s="77">
        <f>IFERROR(EDATE(AH7,BQ$1*12),DATE(2099,12,31))</f>
        <v>731</v>
      </c>
      <c r="BR7" s="75">
        <f>IFERROR(EDATE(AI7,BR$1*12),DATE(2099,12,31))</f>
        <v>731</v>
      </c>
      <c r="BS7" s="93">
        <f>IFERROR(EDATE(AJ7,BS$1*12),DATE(2099,12,31))</f>
        <v>731</v>
      </c>
      <c r="BT7" s="93">
        <f>IFERROR(EDATE(AK7,BT$1*12),DATE(2099,12,31))</f>
        <v>366</v>
      </c>
      <c r="BU7" s="93">
        <f>IFERROR(EDATE(AL7,BU$1*12),DATE(2099,12,31))</f>
        <v>731</v>
      </c>
      <c r="BV7" s="76">
        <f>IFERROR(EDATE(AM7,BV$1*12),DATE(2099,12,31))</f>
        <v>731</v>
      </c>
      <c r="BW7" s="77">
        <f>IFERROR(EDATE(AN7,BW$1*12),DATE(2099,12,31))</f>
        <v>731</v>
      </c>
      <c r="BX7" s="75">
        <f>IFERROR(EDATE(AO7,BX$1*12),DATE(2099,12,31))</f>
        <v>731</v>
      </c>
      <c r="BY7" s="76">
        <f>IFERROR(EDATE(AP7,BY$1*12),DATE(2099,12,31))</f>
        <v>731</v>
      </c>
      <c r="BZ7" s="94"/>
      <c r="CA7" s="158"/>
    </row>
    <row r="8" spans="1:79" s="48" customFormat="1" ht="30" customHeight="1" x14ac:dyDescent="0.2">
      <c r="A8" s="80"/>
      <c r="B8" s="112"/>
      <c r="C8" s="115"/>
      <c r="D8" s="304" t="s">
        <v>161</v>
      </c>
      <c r="E8" s="149" t="s">
        <v>74</v>
      </c>
      <c r="F8" s="114" t="str">
        <f ca="1">IF(MIN(AQ8:BP8)&lt;TODAY(),"Non","Oui")</f>
        <v>Non</v>
      </c>
      <c r="G8" s="136" t="str">
        <f>INDEX($H$4:$AG8,1,MATCH(MIN(AQ8:BP8),AQ8:BP8,0))</f>
        <v xml:space="preserve"> ISTC (initial ou entretien) PA</v>
      </c>
      <c r="H8" s="87">
        <v>41346</v>
      </c>
      <c r="I8" s="88">
        <v>42662</v>
      </c>
      <c r="J8" s="87">
        <v>42662</v>
      </c>
      <c r="K8" s="92" t="s">
        <v>8</v>
      </c>
      <c r="L8" s="88" t="s">
        <v>88</v>
      </c>
      <c r="M8" s="87">
        <v>42401</v>
      </c>
      <c r="N8" s="92">
        <v>42401</v>
      </c>
      <c r="O8" s="92">
        <v>42401</v>
      </c>
      <c r="P8" s="92">
        <v>42032</v>
      </c>
      <c r="Q8" s="92" t="s">
        <v>88</v>
      </c>
      <c r="R8" s="92" t="s">
        <v>88</v>
      </c>
      <c r="S8" s="92">
        <v>41388</v>
      </c>
      <c r="T8" s="92">
        <v>42503</v>
      </c>
      <c r="U8" s="92">
        <v>42327</v>
      </c>
      <c r="V8" s="92">
        <v>42691</v>
      </c>
      <c r="W8" s="92">
        <v>42691</v>
      </c>
      <c r="X8" s="92">
        <v>42503</v>
      </c>
      <c r="Y8" s="92">
        <v>42191</v>
      </c>
      <c r="Z8" s="92">
        <v>42503</v>
      </c>
      <c r="AA8" s="92"/>
      <c r="AB8" s="92">
        <v>42823</v>
      </c>
      <c r="AC8" s="116">
        <v>42503</v>
      </c>
      <c r="AD8" s="89" t="s">
        <v>88</v>
      </c>
      <c r="AE8" s="87">
        <v>42446</v>
      </c>
      <c r="AF8" s="92">
        <v>42446</v>
      </c>
      <c r="AG8" s="88">
        <v>42163</v>
      </c>
      <c r="AH8" s="89">
        <v>42503</v>
      </c>
      <c r="AI8" s="87">
        <v>42503</v>
      </c>
      <c r="AJ8" s="92">
        <v>42503</v>
      </c>
      <c r="AK8" s="92">
        <v>42503</v>
      </c>
      <c r="AL8" s="92">
        <v>42503</v>
      </c>
      <c r="AM8" s="116">
        <v>42503</v>
      </c>
      <c r="AN8" s="89"/>
      <c r="AO8" s="87"/>
      <c r="AP8" s="88">
        <v>42503</v>
      </c>
      <c r="AQ8" s="75">
        <f>IF(H8="",DATE(1900,1,1),IFERROR(EDATE(H8,AQ$1*12),DATE(2099,12,31)))</f>
        <v>73050</v>
      </c>
      <c r="AR8" s="76">
        <f>IFERROR(EDATE(I8,AR$1*12),DATE(2099,12,31))</f>
        <v>44488</v>
      </c>
      <c r="AS8" s="75">
        <f>IFERROR(EDATE(J8,AS$1*12),DATE(2099,12,31))</f>
        <v>43392</v>
      </c>
      <c r="AT8" s="93">
        <f>IFERROR(EDATE(K8,AT$1*12),DATE(2099,12,31))</f>
        <v>73050</v>
      </c>
      <c r="AU8" s="76">
        <f>IFERROR(EDATE(L8,AU$1*12),DATE(2099,12,31))</f>
        <v>73050</v>
      </c>
      <c r="AV8" s="75">
        <f>IFERROR(EDATE(M8,AV$1*12),DATE(2099,12,31))</f>
        <v>42767</v>
      </c>
      <c r="AW8" s="93">
        <f>IFERROR(EDATE(N8,AW$1*12),DATE(2099,12,31))</f>
        <v>42767</v>
      </c>
      <c r="AX8" s="93">
        <f>IFERROR(EDATE(O8,AX$1*12),DATE(2099,12,31))</f>
        <v>42767</v>
      </c>
      <c r="AY8" s="93">
        <f>IFERROR(EDATE(P8,AY$1*12),DATE(2099,12,31))</f>
        <v>43128</v>
      </c>
      <c r="AZ8" s="93">
        <f>IFERROR(EDATE(Q8,AZ$1*12),DATE(2099,12,31))</f>
        <v>73050</v>
      </c>
      <c r="BA8" s="93">
        <f>IFERROR(EDATE(R8,BA$1*12),DATE(2099,12,31))</f>
        <v>73050</v>
      </c>
      <c r="BB8" s="93">
        <f>IFERROR(EDATE(S8,BB$1*12),DATE(2099,12,31))</f>
        <v>73050</v>
      </c>
      <c r="BC8" s="93">
        <f>IFERROR(EDATE(T8,BC$1*12),DATE(2099,12,31))</f>
        <v>43598</v>
      </c>
      <c r="BD8" s="93">
        <f>IFERROR(EDATE(U8,BD$1*12),DATE(2099,12,31))</f>
        <v>42693</v>
      </c>
      <c r="BE8" s="93">
        <f>IFERROR(EDATE(V8,BE$1*12),DATE(2099,12,31))</f>
        <v>43056</v>
      </c>
      <c r="BF8" s="93">
        <f>IFERROR(EDATE(W8,BF$1*12),DATE(2099,12,31))</f>
        <v>43056</v>
      </c>
      <c r="BG8" s="93">
        <f>IFERROR(EDATE(X8,BG$1*12),DATE(2099,12,31))</f>
        <v>42868</v>
      </c>
      <c r="BH8" s="93">
        <f>IFERROR(EDATE(Y8,BH$1*12),DATE(2099,12,31))</f>
        <v>42557</v>
      </c>
      <c r="BI8" s="93">
        <f>IFERROR(EDATE(Z8,BI$1*12),DATE(2099,12,31))</f>
        <v>42868</v>
      </c>
      <c r="BJ8" s="93">
        <f>IFERROR(EDATE(AA8,BJ$1*12),DATE(2099,12,31))</f>
        <v>366</v>
      </c>
      <c r="BK8" s="93">
        <f>IFERROR(EDATE(AB8,BK$1*12),DATE(2099,12,31))</f>
        <v>43919</v>
      </c>
      <c r="BL8" s="93">
        <f>IFERROR(EDATE(AC8,BL$1*12),DATE(2099,12,31))</f>
        <v>43598</v>
      </c>
      <c r="BM8" s="93">
        <f>IFERROR(EDATE(AD8,BM$1*12),DATE(2099,12,31))</f>
        <v>73050</v>
      </c>
      <c r="BN8" s="93">
        <f>IFERROR(EDATE(AE8,BN$1*12),DATE(2099,12,31))</f>
        <v>43541</v>
      </c>
      <c r="BO8" s="93">
        <f>IFERROR(EDATE(AF8,BO$1*12),DATE(2099,12,31))</f>
        <v>43541</v>
      </c>
      <c r="BP8" s="76">
        <f>IFERROR(EDATE(AG8,BP$1*12),DATE(2099,12,31))</f>
        <v>43259</v>
      </c>
      <c r="BQ8" s="77">
        <f>IFERROR(EDATE(AH8,BQ$1*12),DATE(2099,12,31))</f>
        <v>43233</v>
      </c>
      <c r="BR8" s="75">
        <f>IFERROR(EDATE(AI8,BR$1*12),DATE(2099,12,31))</f>
        <v>43233</v>
      </c>
      <c r="BS8" s="93">
        <f>IFERROR(EDATE(AJ8,BS$1*12),DATE(2099,12,31))</f>
        <v>43233</v>
      </c>
      <c r="BT8" s="93">
        <f>IFERROR(EDATE(AK8,BT$1*12),DATE(2099,12,31))</f>
        <v>42868</v>
      </c>
      <c r="BU8" s="93">
        <f>IFERROR(EDATE(AL8,BU$1*12),DATE(2099,12,31))</f>
        <v>43233</v>
      </c>
      <c r="BV8" s="76">
        <f>IFERROR(EDATE(AM8,BV$1*12),DATE(2099,12,31))</f>
        <v>43233</v>
      </c>
      <c r="BW8" s="77">
        <f>IFERROR(EDATE(AN8,BW$1*12),DATE(2099,12,31))</f>
        <v>731</v>
      </c>
      <c r="BX8" s="75">
        <f>IFERROR(EDATE(AO8,BX$1*12),DATE(2099,12,31))</f>
        <v>731</v>
      </c>
      <c r="BY8" s="76">
        <f>IFERROR(EDATE(AP8,BY$1*12),DATE(2099,12,31))</f>
        <v>43233</v>
      </c>
      <c r="BZ8" s="94">
        <v>42503</v>
      </c>
      <c r="CA8" s="158"/>
    </row>
    <row r="9" spans="1:79" s="48" customFormat="1" ht="30" customHeight="1" x14ac:dyDescent="0.2">
      <c r="A9" s="80"/>
      <c r="B9" s="112"/>
      <c r="C9" s="115"/>
      <c r="D9" s="304" t="s">
        <v>162</v>
      </c>
      <c r="E9" s="119" t="s">
        <v>74</v>
      </c>
      <c r="F9" s="114" t="str">
        <f ca="1">IF(MIN(AQ9:BP9)&lt;TODAY(),"Non","Oui")</f>
        <v>Non</v>
      </c>
      <c r="G9" s="136" t="str">
        <f>INDEX($H$4:$AG9,1,MATCH(MIN(AQ9:BP9),AQ9:BP9,0))</f>
        <v>Tir PA à défaut du ISTC</v>
      </c>
      <c r="H9" s="87">
        <v>40921</v>
      </c>
      <c r="I9" s="88">
        <v>42662</v>
      </c>
      <c r="J9" s="87">
        <v>42802</v>
      </c>
      <c r="K9" s="92" t="s">
        <v>8</v>
      </c>
      <c r="L9" s="88" t="s">
        <v>88</v>
      </c>
      <c r="M9" s="87">
        <v>42423</v>
      </c>
      <c r="N9" s="92">
        <v>42423</v>
      </c>
      <c r="O9" s="92">
        <v>42423</v>
      </c>
      <c r="P9" s="92">
        <v>42039</v>
      </c>
      <c r="Q9" s="92" t="s">
        <v>88</v>
      </c>
      <c r="R9" s="92" t="s">
        <v>88</v>
      </c>
      <c r="S9" s="92">
        <v>40921</v>
      </c>
      <c r="T9" s="92">
        <v>42087</v>
      </c>
      <c r="U9" s="92">
        <v>42649</v>
      </c>
      <c r="V9" s="92">
        <v>42864</v>
      </c>
      <c r="W9" s="92">
        <v>42864</v>
      </c>
      <c r="X9" s="92">
        <v>42191</v>
      </c>
      <c r="Y9" s="92"/>
      <c r="Z9" s="92">
        <v>42089</v>
      </c>
      <c r="AA9" s="92"/>
      <c r="AB9" s="92">
        <v>42087</v>
      </c>
      <c r="AC9" s="116">
        <v>42087</v>
      </c>
      <c r="AD9" s="89" t="s">
        <v>88</v>
      </c>
      <c r="AE9" s="87">
        <v>42089</v>
      </c>
      <c r="AF9" s="92">
        <v>41970</v>
      </c>
      <c r="AG9" s="88">
        <v>42304</v>
      </c>
      <c r="AH9" s="89"/>
      <c r="AI9" s="87"/>
      <c r="AJ9" s="92"/>
      <c r="AK9" s="92"/>
      <c r="AL9" s="92"/>
      <c r="AM9" s="116"/>
      <c r="AN9" s="89"/>
      <c r="AO9" s="87"/>
      <c r="AP9" s="88"/>
      <c r="AQ9" s="75">
        <f>IF(H9="",DATE(1900,1,1),IFERROR(EDATE(H9,AQ$1*12),DATE(2099,12,31)))</f>
        <v>73050</v>
      </c>
      <c r="AR9" s="76">
        <f>IFERROR(EDATE(I9,AR$1*12),DATE(2099,12,31))</f>
        <v>44488</v>
      </c>
      <c r="AS9" s="75">
        <f>IFERROR(EDATE(J9,AS$1*12),DATE(2099,12,31))</f>
        <v>43532</v>
      </c>
      <c r="AT9" s="93">
        <f>IFERROR(EDATE(K9,AT$1*12),DATE(2099,12,31))</f>
        <v>73050</v>
      </c>
      <c r="AU9" s="76">
        <f>IFERROR(EDATE(L9,AU$1*12),DATE(2099,12,31))</f>
        <v>73050</v>
      </c>
      <c r="AV9" s="75">
        <f>IFERROR(EDATE(M9,AV$1*12),DATE(2099,12,31))</f>
        <v>42789</v>
      </c>
      <c r="AW9" s="93">
        <f>IFERROR(EDATE(N9,AW$1*12),DATE(2099,12,31))</f>
        <v>42789</v>
      </c>
      <c r="AX9" s="93">
        <f>IFERROR(EDATE(O9,AX$1*12),DATE(2099,12,31))</f>
        <v>42789</v>
      </c>
      <c r="AY9" s="93">
        <f>IFERROR(EDATE(P9,AY$1*12),DATE(2099,12,31))</f>
        <v>43135</v>
      </c>
      <c r="AZ9" s="93">
        <f>IFERROR(EDATE(Q9,AZ$1*12),DATE(2099,12,31))</f>
        <v>73050</v>
      </c>
      <c r="BA9" s="93">
        <f>IFERROR(EDATE(R9,BA$1*12),DATE(2099,12,31))</f>
        <v>73050</v>
      </c>
      <c r="BB9" s="93">
        <f>IFERROR(EDATE(S9,BB$1*12),DATE(2099,12,31))</f>
        <v>73050</v>
      </c>
      <c r="BC9" s="93">
        <f>IFERROR(EDATE(T9,BC$1*12),DATE(2099,12,31))</f>
        <v>43183</v>
      </c>
      <c r="BD9" s="93">
        <f>IFERROR(EDATE(U9,BD$1*12),DATE(2099,12,31))</f>
        <v>43014</v>
      </c>
      <c r="BE9" s="93">
        <f>IFERROR(EDATE(V9,BE$1*12),DATE(2099,12,31))</f>
        <v>43229</v>
      </c>
      <c r="BF9" s="93">
        <f>IFERROR(EDATE(W9,BF$1*12),DATE(2099,12,31))</f>
        <v>43229</v>
      </c>
      <c r="BG9" s="93">
        <f>IFERROR(EDATE(X9,BG$1*12),DATE(2099,12,31))</f>
        <v>42557</v>
      </c>
      <c r="BH9" s="93">
        <f>IFERROR(EDATE(Y9,BH$1*12),DATE(2099,12,31))</f>
        <v>366</v>
      </c>
      <c r="BI9" s="93">
        <f>IFERROR(EDATE(Z9,BI$1*12),DATE(2099,12,31))</f>
        <v>42455</v>
      </c>
      <c r="BJ9" s="93">
        <f>IFERROR(EDATE(AA9,BJ$1*12),DATE(2099,12,31))</f>
        <v>366</v>
      </c>
      <c r="BK9" s="93">
        <f>IFERROR(EDATE(AB9,BK$1*12),DATE(2099,12,31))</f>
        <v>43183</v>
      </c>
      <c r="BL9" s="93">
        <f>IFERROR(EDATE(AC9,BL$1*12),DATE(2099,12,31))</f>
        <v>43183</v>
      </c>
      <c r="BM9" s="93">
        <f>IFERROR(EDATE(AD9,BM$1*12),DATE(2099,12,31))</f>
        <v>73050</v>
      </c>
      <c r="BN9" s="93">
        <f>IFERROR(EDATE(AE9,BN$1*12),DATE(2099,12,31))</f>
        <v>43185</v>
      </c>
      <c r="BO9" s="93">
        <f>IFERROR(EDATE(AF9,BO$1*12),DATE(2099,12,31))</f>
        <v>43066</v>
      </c>
      <c r="BP9" s="76">
        <f>IFERROR(EDATE(AG9,BP$1*12),DATE(2099,12,31))</f>
        <v>43400</v>
      </c>
      <c r="BQ9" s="77">
        <f>IFERROR(EDATE(AH9,BQ$1*12),DATE(2099,12,31))</f>
        <v>731</v>
      </c>
      <c r="BR9" s="75">
        <f>IFERROR(EDATE(AI9,BR$1*12),DATE(2099,12,31))</f>
        <v>731</v>
      </c>
      <c r="BS9" s="93">
        <f>IFERROR(EDATE(AJ9,BS$1*12),DATE(2099,12,31))</f>
        <v>731</v>
      </c>
      <c r="BT9" s="93">
        <f>IFERROR(EDATE(AK9,BT$1*12),DATE(2099,12,31))</f>
        <v>366</v>
      </c>
      <c r="BU9" s="93">
        <f>IFERROR(EDATE(AL9,BU$1*12),DATE(2099,12,31))</f>
        <v>731</v>
      </c>
      <c r="BV9" s="76">
        <f>IFERROR(EDATE(AM9,BV$1*12),DATE(2099,12,31))</f>
        <v>731</v>
      </c>
      <c r="BW9" s="77">
        <f>IFERROR(EDATE(AN9,BW$1*12),DATE(2099,12,31))</f>
        <v>731</v>
      </c>
      <c r="BX9" s="75">
        <f>IFERROR(EDATE(AO9,BX$1*12),DATE(2099,12,31))</f>
        <v>731</v>
      </c>
      <c r="BY9" s="76">
        <f>IFERROR(EDATE(AP9,BY$1*12),DATE(2099,12,31))</f>
        <v>731</v>
      </c>
      <c r="BZ9" s="94"/>
      <c r="CA9" s="158"/>
    </row>
    <row r="10" spans="1:79" s="48" customFormat="1" ht="30" customHeight="1" x14ac:dyDescent="0.2">
      <c r="A10" s="113"/>
      <c r="B10" s="112"/>
      <c r="C10" s="115"/>
      <c r="D10" s="304" t="s">
        <v>163</v>
      </c>
      <c r="E10" s="119" t="s">
        <v>73</v>
      </c>
      <c r="F10" s="114" t="str">
        <f ca="1">IF(MIN(AQ10:BP10)&lt;TODAY(),"Non","Oui")</f>
        <v>Non</v>
      </c>
      <c r="G10" s="136" t="str">
        <f>INDEX($H$4:$AG10,1,MATCH(MIN(AQ10:BP10),AQ10:BP10,0))</f>
        <v xml:space="preserve"> ISTC (initial ou entretien) FAMAS</v>
      </c>
      <c r="H10" s="87">
        <v>42048</v>
      </c>
      <c r="I10" s="88">
        <v>42921</v>
      </c>
      <c r="J10" s="87">
        <v>42835</v>
      </c>
      <c r="K10" s="92" t="s">
        <v>8</v>
      </c>
      <c r="L10" s="88" t="s">
        <v>88</v>
      </c>
      <c r="M10" s="87">
        <v>42403</v>
      </c>
      <c r="N10" s="92">
        <v>42403</v>
      </c>
      <c r="O10" s="92">
        <v>42403</v>
      </c>
      <c r="P10" s="92">
        <v>41690</v>
      </c>
      <c r="Q10" s="92" t="s">
        <v>88</v>
      </c>
      <c r="R10" s="92" t="s">
        <v>88</v>
      </c>
      <c r="S10" s="92">
        <v>42048</v>
      </c>
      <c r="T10" s="92">
        <v>42048</v>
      </c>
      <c r="U10" s="92">
        <v>42327</v>
      </c>
      <c r="V10" s="95">
        <v>42864</v>
      </c>
      <c r="W10" s="92">
        <v>42864</v>
      </c>
      <c r="X10" s="92">
        <v>42177</v>
      </c>
      <c r="Y10" s="92">
        <v>42033</v>
      </c>
      <c r="Z10" s="92"/>
      <c r="AA10" s="92">
        <v>42033</v>
      </c>
      <c r="AB10" s="92">
        <v>42171</v>
      </c>
      <c r="AC10" s="116">
        <v>42172</v>
      </c>
      <c r="AD10" s="89" t="s">
        <v>88</v>
      </c>
      <c r="AE10" s="87">
        <v>42172</v>
      </c>
      <c r="AF10" s="92">
        <v>42172</v>
      </c>
      <c r="AG10" s="88">
        <v>42171</v>
      </c>
      <c r="AH10" s="89"/>
      <c r="AI10" s="87"/>
      <c r="AJ10" s="92"/>
      <c r="AK10" s="92"/>
      <c r="AL10" s="92"/>
      <c r="AM10" s="116"/>
      <c r="AN10" s="89"/>
      <c r="AO10" s="87"/>
      <c r="AP10" s="88"/>
      <c r="AQ10" s="75">
        <f>IF(H10="",DATE(1900,1,1),IFERROR(EDATE(H10,AQ$1*12),DATE(2099,12,31)))</f>
        <v>73050</v>
      </c>
      <c r="AR10" s="76">
        <f>IFERROR(EDATE(I10,AR$1*12),DATE(2099,12,31))</f>
        <v>44747</v>
      </c>
      <c r="AS10" s="75">
        <f>IFERROR(EDATE(J10,AS$1*12),DATE(2099,12,31))</f>
        <v>43565</v>
      </c>
      <c r="AT10" s="93">
        <f>IFERROR(EDATE(K10,AT$1*12),DATE(2099,12,31))</f>
        <v>73050</v>
      </c>
      <c r="AU10" s="76">
        <f>IFERROR(EDATE(L10,AU$1*12),DATE(2099,12,31))</f>
        <v>73050</v>
      </c>
      <c r="AV10" s="75">
        <f>IFERROR(EDATE(M10,AV$1*12),DATE(2099,12,31))</f>
        <v>42769</v>
      </c>
      <c r="AW10" s="93">
        <f>IFERROR(EDATE(N10,AW$1*12),DATE(2099,12,31))</f>
        <v>42769</v>
      </c>
      <c r="AX10" s="93">
        <f>IFERROR(EDATE(O10,AX$1*12),DATE(2099,12,31))</f>
        <v>42769</v>
      </c>
      <c r="AY10" s="93">
        <f>IFERROR(EDATE(P10,AY$1*12),DATE(2099,12,31))</f>
        <v>42786</v>
      </c>
      <c r="AZ10" s="93">
        <f>IFERROR(EDATE(Q10,AZ$1*12),DATE(2099,12,31))</f>
        <v>73050</v>
      </c>
      <c r="BA10" s="93">
        <f>IFERROR(EDATE(R10,BA$1*12),DATE(2099,12,31))</f>
        <v>73050</v>
      </c>
      <c r="BB10" s="93">
        <f>IFERROR(EDATE(S10,BB$1*12),DATE(2099,12,31))</f>
        <v>73050</v>
      </c>
      <c r="BC10" s="93">
        <f>IFERROR(EDATE(T10,BC$1*12),DATE(2099,12,31))</f>
        <v>43144</v>
      </c>
      <c r="BD10" s="93">
        <f>IFERROR(EDATE(U10,BD$1*12),DATE(2099,12,31))</f>
        <v>42693</v>
      </c>
      <c r="BE10" s="93">
        <f>IFERROR(EDATE(V10,BE$1*12),DATE(2099,12,31))</f>
        <v>43229</v>
      </c>
      <c r="BF10" s="93">
        <f>IFERROR(EDATE(W10,BF$1*12),DATE(2099,12,31))</f>
        <v>43229</v>
      </c>
      <c r="BG10" s="93">
        <f>IFERROR(EDATE(X10,BG$1*12),DATE(2099,12,31))</f>
        <v>42543</v>
      </c>
      <c r="BH10" s="93">
        <f>IFERROR(EDATE(Y10,BH$1*12),DATE(2099,12,31))</f>
        <v>42398</v>
      </c>
      <c r="BI10" s="93">
        <f>IFERROR(EDATE(Z10,BI$1*12),DATE(2099,12,31))</f>
        <v>366</v>
      </c>
      <c r="BJ10" s="93">
        <f>IFERROR(EDATE(AA10,BJ$1*12),DATE(2099,12,31))</f>
        <v>42398</v>
      </c>
      <c r="BK10" s="93">
        <f>IFERROR(EDATE(AB10,BK$1*12),DATE(2099,12,31))</f>
        <v>43267</v>
      </c>
      <c r="BL10" s="93">
        <f>IFERROR(EDATE(AC10,BL$1*12),DATE(2099,12,31))</f>
        <v>43268</v>
      </c>
      <c r="BM10" s="93">
        <f>IFERROR(EDATE(AD10,BM$1*12),DATE(2099,12,31))</f>
        <v>73050</v>
      </c>
      <c r="BN10" s="93">
        <f>IFERROR(EDATE(AE10,BN$1*12),DATE(2099,12,31))</f>
        <v>43268</v>
      </c>
      <c r="BO10" s="93">
        <f>IFERROR(EDATE(AF10,BO$1*12),DATE(2099,12,31))</f>
        <v>43268</v>
      </c>
      <c r="BP10" s="76">
        <f>IFERROR(EDATE(AG10,BP$1*12),DATE(2099,12,31))</f>
        <v>43267</v>
      </c>
      <c r="BQ10" s="77">
        <f>IFERROR(EDATE(AH10,BQ$1*12),DATE(2099,12,31))</f>
        <v>731</v>
      </c>
      <c r="BR10" s="75">
        <f>IFERROR(EDATE(AI10,BR$1*12),DATE(2099,12,31))</f>
        <v>731</v>
      </c>
      <c r="BS10" s="93">
        <f>IFERROR(EDATE(AJ10,BS$1*12),DATE(2099,12,31))</f>
        <v>731</v>
      </c>
      <c r="BT10" s="93">
        <f>IFERROR(EDATE(AK10,BT$1*12),DATE(2099,12,31))</f>
        <v>366</v>
      </c>
      <c r="BU10" s="93">
        <f>IFERROR(EDATE(AL10,BU$1*12),DATE(2099,12,31))</f>
        <v>731</v>
      </c>
      <c r="BV10" s="76">
        <f>IFERROR(EDATE(AM10,BV$1*12),DATE(2099,12,31))</f>
        <v>731</v>
      </c>
      <c r="BW10" s="77">
        <f>IFERROR(EDATE(AN10,BW$1*12),DATE(2099,12,31))</f>
        <v>731</v>
      </c>
      <c r="BX10" s="75">
        <f>IFERROR(EDATE(AO10,BX$1*12),DATE(2099,12,31))</f>
        <v>731</v>
      </c>
      <c r="BY10" s="76">
        <f>IFERROR(EDATE(AP10,BY$1*12),DATE(2099,12,31))</f>
        <v>731</v>
      </c>
      <c r="BZ10" s="94"/>
      <c r="CA10" s="158"/>
    </row>
    <row r="11" spans="1:79" s="48" customFormat="1" ht="30" customHeight="1" x14ac:dyDescent="0.2">
      <c r="A11" s="80"/>
      <c r="B11" s="112"/>
      <c r="C11" s="137"/>
      <c r="D11" s="304" t="s">
        <v>164</v>
      </c>
      <c r="E11" s="119" t="s">
        <v>72</v>
      </c>
      <c r="F11" s="114" t="str">
        <f ca="1">IF(MIN(AQ11:BP11)&lt;TODAY(),"Non","Oui")</f>
        <v>Non</v>
      </c>
      <c r="G11" s="136" t="str">
        <f>INDEX($H$4:$AG11,1,MATCH(MIN(AQ11:BP11),AQ11:BP11,0))</f>
        <v xml:space="preserve"> ISTC (initial ou entretien) PA</v>
      </c>
      <c r="H11" s="87">
        <v>38306</v>
      </c>
      <c r="I11" s="88">
        <v>42921</v>
      </c>
      <c r="J11" s="87">
        <v>42632</v>
      </c>
      <c r="K11" s="92" t="s">
        <v>8</v>
      </c>
      <c r="L11" s="88" t="s">
        <v>88</v>
      </c>
      <c r="M11" s="87">
        <v>42317</v>
      </c>
      <c r="N11" s="92">
        <v>42317</v>
      </c>
      <c r="O11" s="92">
        <v>42317</v>
      </c>
      <c r="P11" s="92">
        <v>42403</v>
      </c>
      <c r="Q11" s="92" t="s">
        <v>88</v>
      </c>
      <c r="R11" s="92" t="s">
        <v>88</v>
      </c>
      <c r="S11" s="92">
        <v>36133</v>
      </c>
      <c r="T11" s="92">
        <v>42349</v>
      </c>
      <c r="U11" s="92">
        <v>42636</v>
      </c>
      <c r="V11" s="92">
        <v>42691</v>
      </c>
      <c r="W11" s="92">
        <v>42691</v>
      </c>
      <c r="X11" s="92">
        <v>42279</v>
      </c>
      <c r="Y11" s="92">
        <v>42261</v>
      </c>
      <c r="Z11" s="92">
        <v>42279</v>
      </c>
      <c r="AA11" s="92"/>
      <c r="AB11" s="92">
        <v>42171</v>
      </c>
      <c r="AC11" s="116">
        <v>42279</v>
      </c>
      <c r="AD11" s="89" t="s">
        <v>88</v>
      </c>
      <c r="AE11" s="87">
        <v>42166</v>
      </c>
      <c r="AF11" s="92">
        <v>42166</v>
      </c>
      <c r="AG11" s="88">
        <v>42171</v>
      </c>
      <c r="AH11" s="89">
        <v>42279</v>
      </c>
      <c r="AI11" s="87">
        <v>42279</v>
      </c>
      <c r="AJ11" s="92">
        <v>42279</v>
      </c>
      <c r="AK11" s="92">
        <v>42279</v>
      </c>
      <c r="AL11" s="92"/>
      <c r="AM11" s="116">
        <v>42279</v>
      </c>
      <c r="AN11" s="89"/>
      <c r="AO11" s="87"/>
      <c r="AP11" s="88">
        <v>42279</v>
      </c>
      <c r="AQ11" s="75">
        <f>IF(H11="",DATE(1900,1,1),IFERROR(EDATE(H11,AQ$1*12),DATE(2099,12,31)))</f>
        <v>73050</v>
      </c>
      <c r="AR11" s="76">
        <f>IFERROR(EDATE(I11,AR$1*12),DATE(2099,12,31))</f>
        <v>44747</v>
      </c>
      <c r="AS11" s="75">
        <f>IFERROR(EDATE(J11,AS$1*12),DATE(2099,12,31))</f>
        <v>43362</v>
      </c>
      <c r="AT11" s="93">
        <f>IFERROR(EDATE(K11,AT$1*12),DATE(2099,12,31))</f>
        <v>73050</v>
      </c>
      <c r="AU11" s="76">
        <f>IFERROR(EDATE(L11,AU$1*12),DATE(2099,12,31))</f>
        <v>73050</v>
      </c>
      <c r="AV11" s="75">
        <f>IFERROR(EDATE(M11,AV$1*12),DATE(2099,12,31))</f>
        <v>42683</v>
      </c>
      <c r="AW11" s="93">
        <f>IFERROR(EDATE(N11,AW$1*12),DATE(2099,12,31))</f>
        <v>42683</v>
      </c>
      <c r="AX11" s="93">
        <f>IFERROR(EDATE(O11,AX$1*12),DATE(2099,12,31))</f>
        <v>42683</v>
      </c>
      <c r="AY11" s="93">
        <f>IFERROR(EDATE(P11,AY$1*12),DATE(2099,12,31))</f>
        <v>43499</v>
      </c>
      <c r="AZ11" s="93">
        <f>IFERROR(EDATE(Q11,AZ$1*12),DATE(2099,12,31))</f>
        <v>73050</v>
      </c>
      <c r="BA11" s="93">
        <f>IFERROR(EDATE(R11,BA$1*12),DATE(2099,12,31))</f>
        <v>73050</v>
      </c>
      <c r="BB11" s="93">
        <f>IFERROR(EDATE(S11,BB$1*12),DATE(2099,12,31))</f>
        <v>73050</v>
      </c>
      <c r="BC11" s="93">
        <f>IFERROR(EDATE(T11,BC$1*12),DATE(2099,12,31))</f>
        <v>43445</v>
      </c>
      <c r="BD11" s="93">
        <f>IFERROR(EDATE(U11,BD$1*12),DATE(2099,12,31))</f>
        <v>43001</v>
      </c>
      <c r="BE11" s="93">
        <f>IFERROR(EDATE(V11,BE$1*12),DATE(2099,12,31))</f>
        <v>43056</v>
      </c>
      <c r="BF11" s="93">
        <f>IFERROR(EDATE(W11,BF$1*12),DATE(2099,12,31))</f>
        <v>43056</v>
      </c>
      <c r="BG11" s="93">
        <f>IFERROR(EDATE(X11,BG$1*12),DATE(2099,12,31))</f>
        <v>42645</v>
      </c>
      <c r="BH11" s="93">
        <f>IFERROR(EDATE(Y11,BH$1*12),DATE(2099,12,31))</f>
        <v>42627</v>
      </c>
      <c r="BI11" s="93">
        <f>IFERROR(EDATE(Z11,BI$1*12),DATE(2099,12,31))</f>
        <v>42645</v>
      </c>
      <c r="BJ11" s="93">
        <f>IFERROR(EDATE(AA11,BJ$1*12),DATE(2099,12,31))</f>
        <v>366</v>
      </c>
      <c r="BK11" s="93">
        <f>IFERROR(EDATE(AB11,BK$1*12),DATE(2099,12,31))</f>
        <v>43267</v>
      </c>
      <c r="BL11" s="93">
        <f>IFERROR(EDATE(AC11,BL$1*12),DATE(2099,12,31))</f>
        <v>43375</v>
      </c>
      <c r="BM11" s="93">
        <f>IFERROR(EDATE(AD11,BM$1*12),DATE(2099,12,31))</f>
        <v>73050</v>
      </c>
      <c r="BN11" s="93">
        <f>IFERROR(EDATE(AE11,BN$1*12),DATE(2099,12,31))</f>
        <v>43262</v>
      </c>
      <c r="BO11" s="93">
        <f>IFERROR(EDATE(AF11,BO$1*12),DATE(2099,12,31))</f>
        <v>43262</v>
      </c>
      <c r="BP11" s="76">
        <f>IFERROR(EDATE(AG11,BP$1*12),DATE(2099,12,31))</f>
        <v>43267</v>
      </c>
      <c r="BQ11" s="77">
        <f>IFERROR(EDATE(AH11,BQ$1*12),DATE(2099,12,31))</f>
        <v>43010</v>
      </c>
      <c r="BR11" s="75">
        <f>IFERROR(EDATE(AI11,BR$1*12),DATE(2099,12,31))</f>
        <v>43010</v>
      </c>
      <c r="BS11" s="93">
        <f>IFERROR(EDATE(AJ11,BS$1*12),DATE(2099,12,31))</f>
        <v>43010</v>
      </c>
      <c r="BT11" s="93">
        <f>IFERROR(EDATE(AK11,BT$1*12),DATE(2099,12,31))</f>
        <v>42645</v>
      </c>
      <c r="BU11" s="93">
        <f>IFERROR(EDATE(AL11,BU$1*12),DATE(2099,12,31))</f>
        <v>731</v>
      </c>
      <c r="BV11" s="76">
        <f>IFERROR(EDATE(AM11,BV$1*12),DATE(2099,12,31))</f>
        <v>43010</v>
      </c>
      <c r="BW11" s="77">
        <f>IFERROR(EDATE(AN11,BW$1*12),DATE(2099,12,31))</f>
        <v>731</v>
      </c>
      <c r="BX11" s="75">
        <f>IFERROR(EDATE(AO11,BX$1*12),DATE(2099,12,31))</f>
        <v>731</v>
      </c>
      <c r="BY11" s="76">
        <f>IFERROR(EDATE(AP11,BY$1*12),DATE(2099,12,31))</f>
        <v>43010</v>
      </c>
      <c r="BZ11" s="94">
        <v>42279</v>
      </c>
      <c r="CA11" s="158"/>
    </row>
    <row r="12" spans="1:79" s="48" customFormat="1" ht="30" customHeight="1" x14ac:dyDescent="0.2">
      <c r="A12" s="80"/>
      <c r="B12" s="112"/>
      <c r="C12" s="115"/>
      <c r="D12" s="304" t="s">
        <v>165</v>
      </c>
      <c r="E12" s="119" t="s">
        <v>75</v>
      </c>
      <c r="F12" s="114" t="str">
        <f ca="1">IF(MIN(AQ12:BP12)&lt;TODAY(),"Non","Oui")</f>
        <v>Non</v>
      </c>
      <c r="G12" s="136" t="str">
        <f>INDEX($H$4:$AG12,1,MATCH(MIN(AQ12:BP12),AQ12:BP12,0))</f>
        <v>Tir FAMAS à défaut du ISTC</v>
      </c>
      <c r="H12" s="87">
        <v>39951</v>
      </c>
      <c r="I12" s="88">
        <v>42292</v>
      </c>
      <c r="J12" s="87">
        <v>42745</v>
      </c>
      <c r="K12" s="140" t="s">
        <v>115</v>
      </c>
      <c r="L12" s="88" t="s">
        <v>88</v>
      </c>
      <c r="M12" s="138" t="s">
        <v>115</v>
      </c>
      <c r="N12" s="139" t="s">
        <v>115</v>
      </c>
      <c r="O12" s="142" t="s">
        <v>115</v>
      </c>
      <c r="P12" s="139" t="s">
        <v>115</v>
      </c>
      <c r="Q12" s="92" t="s">
        <v>88</v>
      </c>
      <c r="R12" s="92" t="s">
        <v>88</v>
      </c>
      <c r="S12" s="92"/>
      <c r="T12" s="92">
        <v>39612</v>
      </c>
      <c r="U12" s="92">
        <v>40675</v>
      </c>
      <c r="V12" s="92">
        <v>42773</v>
      </c>
      <c r="W12" s="92">
        <v>42773</v>
      </c>
      <c r="X12" s="92"/>
      <c r="Y12" s="92"/>
      <c r="Z12" s="92"/>
      <c r="AA12" s="92"/>
      <c r="AB12" s="92">
        <v>42445</v>
      </c>
      <c r="AC12" s="116">
        <v>39948</v>
      </c>
      <c r="AD12" s="89" t="s">
        <v>88</v>
      </c>
      <c r="AE12" s="87">
        <v>40205</v>
      </c>
      <c r="AF12" s="92">
        <v>39582</v>
      </c>
      <c r="AG12" s="88"/>
      <c r="AH12" s="89"/>
      <c r="AI12" s="87"/>
      <c r="AJ12" s="92"/>
      <c r="AK12" s="92"/>
      <c r="AL12" s="92"/>
      <c r="AM12" s="116"/>
      <c r="AN12" s="89"/>
      <c r="AO12" s="87"/>
      <c r="AP12" s="88"/>
      <c r="AQ12" s="75">
        <f>IF(H12="",DATE(1900,1,1),IFERROR(EDATE(H12,AQ$1*12),DATE(2099,12,31)))</f>
        <v>73050</v>
      </c>
      <c r="AR12" s="76">
        <f>IFERROR(EDATE(I12,AR$1*12),DATE(2099,12,31))</f>
        <v>44119</v>
      </c>
      <c r="AS12" s="75">
        <f>IFERROR(EDATE(J12,AS$1*12),DATE(2099,12,31))</f>
        <v>43475</v>
      </c>
      <c r="AT12" s="93">
        <f>IFERROR(EDATE(K12,AT$1*12),DATE(2099,12,31))</f>
        <v>73050</v>
      </c>
      <c r="AU12" s="76">
        <f>IFERROR(EDATE(L12,AU$1*12),DATE(2099,12,31))</f>
        <v>73050</v>
      </c>
      <c r="AV12" s="75">
        <f>IFERROR(EDATE(M12,AV$1*12),DATE(2099,12,31))</f>
        <v>73050</v>
      </c>
      <c r="AW12" s="93">
        <f>IFERROR(EDATE(N12,AW$1*12),DATE(2099,12,31))</f>
        <v>73050</v>
      </c>
      <c r="AX12" s="93">
        <f>IFERROR(EDATE(O12,AX$1*12),DATE(2099,12,31))</f>
        <v>73050</v>
      </c>
      <c r="AY12" s="93">
        <f>IFERROR(EDATE(P12,AY$1*12),DATE(2099,12,31))</f>
        <v>73050</v>
      </c>
      <c r="AZ12" s="93">
        <f>IFERROR(EDATE(Q12,AZ$1*12),DATE(2099,12,31))</f>
        <v>73050</v>
      </c>
      <c r="BA12" s="93">
        <f>IFERROR(EDATE(R12,BA$1*12),DATE(2099,12,31))</f>
        <v>73050</v>
      </c>
      <c r="BB12" s="93">
        <f>IFERROR(EDATE(S12,BB$1*12),DATE(2099,12,31))</f>
        <v>73050</v>
      </c>
      <c r="BC12" s="93">
        <f>IFERROR(EDATE(T12,BC$1*12),DATE(2099,12,31))</f>
        <v>40707</v>
      </c>
      <c r="BD12" s="93">
        <f>IFERROR(EDATE(U12,BD$1*12),DATE(2099,12,31))</f>
        <v>41041</v>
      </c>
      <c r="BE12" s="93">
        <f>IFERROR(EDATE(V12,BE$1*12),DATE(2099,12,31))</f>
        <v>43138</v>
      </c>
      <c r="BF12" s="93">
        <f>IFERROR(EDATE(W12,BF$1*12),DATE(2099,12,31))</f>
        <v>43138</v>
      </c>
      <c r="BG12" s="93">
        <f>IFERROR(EDATE(X12,BG$1*12),DATE(2099,12,31))</f>
        <v>366</v>
      </c>
      <c r="BH12" s="93">
        <f>IFERROR(EDATE(Y12,BH$1*12),DATE(2099,12,31))</f>
        <v>366</v>
      </c>
      <c r="BI12" s="93">
        <f>IFERROR(EDATE(Z12,BI$1*12),DATE(2099,12,31))</f>
        <v>366</v>
      </c>
      <c r="BJ12" s="93">
        <f>IFERROR(EDATE(AA12,BJ$1*12),DATE(2099,12,31))</f>
        <v>366</v>
      </c>
      <c r="BK12" s="93">
        <f>IFERROR(EDATE(AB12,BK$1*12),DATE(2099,12,31))</f>
        <v>43540</v>
      </c>
      <c r="BL12" s="93">
        <f>IFERROR(EDATE(AC12,BL$1*12),DATE(2099,12,31))</f>
        <v>41044</v>
      </c>
      <c r="BM12" s="93">
        <f>IFERROR(EDATE(AD12,BM$1*12),DATE(2099,12,31))</f>
        <v>73050</v>
      </c>
      <c r="BN12" s="93">
        <f>IFERROR(EDATE(AE12,BN$1*12),DATE(2099,12,31))</f>
        <v>41301</v>
      </c>
      <c r="BO12" s="93">
        <f>IFERROR(EDATE(AF12,BO$1*12),DATE(2099,12,31))</f>
        <v>40677</v>
      </c>
      <c r="BP12" s="76">
        <f>IFERROR(EDATE(AG12,BP$1*12),DATE(2099,12,31))</f>
        <v>1096</v>
      </c>
      <c r="BQ12" s="77">
        <f>IFERROR(EDATE(AH12,BQ$1*12),DATE(2099,12,31))</f>
        <v>731</v>
      </c>
      <c r="BR12" s="75">
        <f>IFERROR(EDATE(AI12,BR$1*12),DATE(2099,12,31))</f>
        <v>731</v>
      </c>
      <c r="BS12" s="93">
        <f>IFERROR(EDATE(AJ12,BS$1*12),DATE(2099,12,31))</f>
        <v>731</v>
      </c>
      <c r="BT12" s="93">
        <f>IFERROR(EDATE(AK12,BT$1*12),DATE(2099,12,31))</f>
        <v>366</v>
      </c>
      <c r="BU12" s="93">
        <f>IFERROR(EDATE(AL12,BU$1*12),DATE(2099,12,31))</f>
        <v>731</v>
      </c>
      <c r="BV12" s="76">
        <f>IFERROR(EDATE(AM12,BV$1*12),DATE(2099,12,31))</f>
        <v>731</v>
      </c>
      <c r="BW12" s="77">
        <f>IFERROR(EDATE(AN12,BW$1*12),DATE(2099,12,31))</f>
        <v>731</v>
      </c>
      <c r="BX12" s="75">
        <f>IFERROR(EDATE(AO12,BX$1*12),DATE(2099,12,31))</f>
        <v>731</v>
      </c>
      <c r="BY12" s="76">
        <f>IFERROR(EDATE(AP12,BY$1*12),DATE(2099,12,31))</f>
        <v>731</v>
      </c>
      <c r="BZ12" s="94"/>
      <c r="CA12" s="158"/>
    </row>
  </sheetData>
  <mergeCells count="22">
    <mergeCell ref="A1:C2"/>
    <mergeCell ref="H3:I3"/>
    <mergeCell ref="AE3:AG3"/>
    <mergeCell ref="D1:G2"/>
    <mergeCell ref="AI3:AM3"/>
    <mergeCell ref="D3:E3"/>
    <mergeCell ref="AQ2:BP2"/>
    <mergeCell ref="BQ2:BY2"/>
    <mergeCell ref="A3:C3"/>
    <mergeCell ref="BZ3:CA3"/>
    <mergeCell ref="BR3:BV3"/>
    <mergeCell ref="BX3:BY3"/>
    <mergeCell ref="J3:L3"/>
    <mergeCell ref="M3:AC3"/>
    <mergeCell ref="AV3:BL3"/>
    <mergeCell ref="AS3:AU3"/>
    <mergeCell ref="AQ3:AR3"/>
    <mergeCell ref="BN3:BP3"/>
    <mergeCell ref="AO3:AP3"/>
    <mergeCell ref="H2:AG2"/>
    <mergeCell ref="AH2:AP2"/>
    <mergeCell ref="F3:G3"/>
  </mergeCells>
  <phoneticPr fontId="41" type="noConversion"/>
  <conditionalFormatting sqref="H5:AP12">
    <cfRule type="expression" dxfId="1" priority="1">
      <formula>OR(AQ5&lt;TODAY(),H5="",H5="NON")</formula>
    </cfRule>
    <cfRule type="expression" dxfId="0" priority="23">
      <formula>(AQ5&lt;EDATE(TODAY(),3))</formula>
    </cfRule>
  </conditionalFormatting>
  <printOptions horizontalCentered="1"/>
  <pageMargins left="0" right="0" top="0" bottom="0" header="0" footer="0"/>
  <pageSetup paperSize="8" scale="50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print="0" autoLine="0" r:id="rId5">
            <anchor>
              <from>
                <xdr:col>3</xdr:col>
                <xdr:colOff>104775</xdr:colOff>
                <xdr:row>3</xdr:row>
                <xdr:rowOff>133350</xdr:rowOff>
              </from>
              <to>
                <xdr:col>3</xdr:col>
                <xdr:colOff>2009775</xdr:colOff>
                <xdr:row>3</xdr:row>
                <xdr:rowOff>438150</xdr:rowOff>
              </to>
            </anchor>
          </controlPr>
        </control>
      </mc:Choice>
      <mc:Fallback>
        <control shapeId="2049" r:id="rId4" name="TextBox1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Exportation">
            <anchor>
              <from>
                <xdr:col>0</xdr:col>
                <xdr:colOff>57150</xdr:colOff>
                <xdr:row>0</xdr:row>
                <xdr:rowOff>57150</xdr:rowOff>
              </from>
              <to>
                <xdr:col>1</xdr:col>
                <xdr:colOff>104775</xdr:colOff>
                <xdr:row>1</xdr:row>
                <xdr:rowOff>47625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K61"/>
  <sheetViews>
    <sheetView showGridLines="0" zoomScale="80" zoomScaleNormal="80" workbookViewId="0">
      <pane xSplit="8" ySplit="6" topLeftCell="I7" activePane="bottomRight" state="frozen"/>
      <selection activeCell="A2" sqref="A2"/>
      <selection pane="topRight" activeCell="I2" sqref="I2"/>
      <selection pane="bottomLeft" activeCell="A7" sqref="A7"/>
      <selection pane="bottomRight" activeCell="C4" sqref="C4"/>
    </sheetView>
  </sheetViews>
  <sheetFormatPr baseColWidth="10" defaultColWidth="0" defaultRowHeight="12.75" zeroHeight="1" x14ac:dyDescent="0.2"/>
  <cols>
    <col min="1" max="1" width="25.7109375" customWidth="1"/>
    <col min="2" max="2" width="7.140625" customWidth="1"/>
    <col min="3" max="3" width="58.5703125" customWidth="1"/>
    <col min="4" max="5" width="14.28515625" customWidth="1"/>
    <col min="6" max="6" width="53" customWidth="1"/>
    <col min="7" max="8" width="14.28515625" customWidth="1"/>
    <col min="9" max="9" width="0.5703125" customWidth="1"/>
    <col min="10" max="11" width="0" hidden="1" customWidth="1"/>
    <col min="12" max="16384" width="11.42578125" hidden="1"/>
  </cols>
  <sheetData>
    <row r="1" spans="1:11" ht="25.5" hidden="1" customHeight="1" thickBot="1" x14ac:dyDescent="0.25">
      <c r="A1" s="60"/>
      <c r="B1" s="84">
        <f>MATCH($C$4,Personnels_POIC)+4</f>
        <v>5</v>
      </c>
      <c r="C1" s="86" t="str">
        <f>IF($D$1," - Données extraites du suivi interne mécano de l'EC 02/004 ""La Fayette"" - ADC Jouquand poste 24 108","")</f>
        <v/>
      </c>
      <c r="D1" s="85" t="b">
        <v>0</v>
      </c>
    </row>
    <row r="2" spans="1:11" ht="41.25" customHeight="1" x14ac:dyDescent="0.2">
      <c r="A2" s="286" t="s">
        <v>77</v>
      </c>
      <c r="B2" s="287"/>
      <c r="C2" s="287"/>
      <c r="D2" s="287"/>
      <c r="E2" s="287"/>
      <c r="F2" s="287"/>
      <c r="G2" s="287"/>
      <c r="H2" s="288"/>
      <c r="K2" s="135"/>
    </row>
    <row r="3" spans="1:11" ht="16.5" customHeight="1" thickBot="1" x14ac:dyDescent="0.25">
      <c r="A3" s="218" t="str">
        <f>"REF : ANNEXE VI MODIFIEE à la directive 36/DEF/DRHAA/SDAG du 12 juillet 2013"&amp;$C$1</f>
        <v>REF : ANNEXE VI MODIFIEE à la directive 36/DEF/DRHAA/SDAG du 12 juillet 2013</v>
      </c>
      <c r="B3" s="219"/>
      <c r="C3" s="219"/>
      <c r="D3" s="219"/>
      <c r="E3" s="219"/>
      <c r="F3" s="219"/>
      <c r="G3" s="219"/>
      <c r="H3" s="220"/>
    </row>
    <row r="4" spans="1:11" ht="19.5" customHeight="1" x14ac:dyDescent="0.3">
      <c r="A4" s="298" t="s">
        <v>76</v>
      </c>
      <c r="B4" s="240"/>
      <c r="C4" s="63" t="s">
        <v>158</v>
      </c>
      <c r="D4" s="240" t="s">
        <v>10</v>
      </c>
      <c r="E4" s="240"/>
      <c r="F4" s="234" t="s">
        <v>103</v>
      </c>
      <c r="G4" s="234"/>
      <c r="H4" s="235"/>
    </row>
    <row r="5" spans="1:11" ht="19.5" customHeight="1" x14ac:dyDescent="0.25">
      <c r="A5" s="299" t="s">
        <v>4</v>
      </c>
      <c r="B5" s="241"/>
      <c r="C5" s="73">
        <f>VLOOKUP($C$4,Personnels,2,FALSE)</f>
        <v>123456789</v>
      </c>
      <c r="D5" s="241" t="s">
        <v>23</v>
      </c>
      <c r="E5" s="241"/>
      <c r="F5" s="236"/>
      <c r="G5" s="236"/>
      <c r="H5" s="237"/>
    </row>
    <row r="6" spans="1:11" ht="19.5" customHeight="1" thickBot="1" x14ac:dyDescent="0.3">
      <c r="A6" s="300" t="s">
        <v>107</v>
      </c>
      <c r="B6" s="233"/>
      <c r="C6" s="72" t="str">
        <f>VLOOKUP($C$4,Personnels,3,FALSE)</f>
        <v>A99999W</v>
      </c>
      <c r="D6" s="233" t="s">
        <v>24</v>
      </c>
      <c r="E6" s="233"/>
      <c r="F6" s="238"/>
      <c r="G6" s="238"/>
      <c r="H6" s="239"/>
    </row>
    <row r="7" spans="1:11" ht="11.25" customHeight="1" thickBot="1" x14ac:dyDescent="0.25">
      <c r="A7" s="1"/>
      <c r="B7" s="1"/>
      <c r="C7" s="1"/>
      <c r="D7" s="2"/>
      <c r="E7" s="1"/>
      <c r="F7" s="1"/>
      <c r="G7" s="1"/>
      <c r="H7" s="1"/>
    </row>
    <row r="8" spans="1:11" ht="30" customHeight="1" thickBot="1" x14ac:dyDescent="0.25">
      <c r="A8" s="248" t="s">
        <v>30</v>
      </c>
      <c r="B8" s="249"/>
      <c r="C8" s="249"/>
      <c r="D8" s="249"/>
      <c r="E8" s="249"/>
      <c r="F8" s="249"/>
      <c r="G8" s="249"/>
      <c r="H8" s="250"/>
    </row>
    <row r="9" spans="1:11" ht="16.5" customHeight="1" x14ac:dyDescent="0.25">
      <c r="A9" s="301" t="s">
        <v>5</v>
      </c>
      <c r="B9" s="262" t="s">
        <v>6</v>
      </c>
      <c r="C9" s="263"/>
      <c r="D9" s="291" t="s">
        <v>49</v>
      </c>
      <c r="E9" s="251" t="s">
        <v>7</v>
      </c>
      <c r="F9" s="251" t="s">
        <v>78</v>
      </c>
      <c r="G9" s="289" t="s">
        <v>11</v>
      </c>
      <c r="H9" s="290"/>
    </row>
    <row r="10" spans="1:11" ht="16.5" customHeight="1" thickBot="1" x14ac:dyDescent="0.3">
      <c r="A10" s="253"/>
      <c r="B10" s="244"/>
      <c r="C10" s="255"/>
      <c r="D10" s="247"/>
      <c r="E10" s="252"/>
      <c r="F10" s="252"/>
      <c r="G10" s="58" t="s">
        <v>8</v>
      </c>
      <c r="H10" s="32" t="s">
        <v>9</v>
      </c>
    </row>
    <row r="11" spans="1:11" ht="37.5" customHeight="1" x14ac:dyDescent="0.2">
      <c r="A11" s="260" t="s">
        <v>56</v>
      </c>
      <c r="B11" s="40">
        <v>1</v>
      </c>
      <c r="C11" s="41" t="s">
        <v>2</v>
      </c>
      <c r="D11" s="42" t="s">
        <v>12</v>
      </c>
      <c r="E11" s="57">
        <f ca="1">IF(INDIRECT("Poic!L"&amp;$B$1&amp;"C"&amp;ROW()-3,FALSE)="","",INDIRECT("Poic!L"&amp;$B$1&amp;"C"&amp;ROW()-3,FALSE))</f>
        <v>39891</v>
      </c>
      <c r="F11" s="64"/>
      <c r="G11" s="50" t="str">
        <f ca="1">IF(E11&lt;&gt;"", "Oui","")</f>
        <v>Oui</v>
      </c>
      <c r="H11" s="51" t="str">
        <f ca="1">IF(E11&lt;&gt;"","","Non")</f>
        <v/>
      </c>
    </row>
    <row r="12" spans="1:11" ht="37.5" customHeight="1" x14ac:dyDescent="0.2">
      <c r="A12" s="261"/>
      <c r="B12" s="6">
        <v>2</v>
      </c>
      <c r="C12" s="14" t="s">
        <v>13</v>
      </c>
      <c r="D12" s="7">
        <v>5</v>
      </c>
      <c r="E12" s="61">
        <f t="shared" ref="E12:E26" ca="1" si="0">IF(INDIRECT("Poic!L"&amp;$B$1&amp;"C"&amp;ROW()-3,FALSE)="","",INDIRECT("Poic!L"&amp;$B$1&amp;"C"&amp;ROW()-3,FALSE))</f>
        <v>42604</v>
      </c>
      <c r="F12" s="65"/>
      <c r="G12" s="52" t="str">
        <f t="shared" ref="G12:G19" ca="1" si="1">IFERROR(IF(EDATE(E12,D12*12)&lt;TODAY(),"","Oui"),E12)</f>
        <v>Oui</v>
      </c>
      <c r="H12" s="53" t="str">
        <f ca="1">IFERROR(IF(EDATE(E12,D12*12)&lt;TODAY(),"NON",""),IF(E12="","NON",""))</f>
        <v/>
      </c>
    </row>
    <row r="13" spans="1:11" ht="37.5" customHeight="1" x14ac:dyDescent="0.2">
      <c r="A13" s="294" t="s">
        <v>87</v>
      </c>
      <c r="B13" s="4">
        <v>1</v>
      </c>
      <c r="C13" s="14" t="s">
        <v>26</v>
      </c>
      <c r="D13" s="9">
        <v>2</v>
      </c>
      <c r="E13" s="61">
        <f t="shared" ca="1" si="0"/>
        <v>42916</v>
      </c>
      <c r="F13" s="65"/>
      <c r="G13" s="52" t="str">
        <f t="shared" ca="1" si="1"/>
        <v/>
      </c>
      <c r="H13" s="53" t="str">
        <f t="shared" ref="H13:H21" ca="1" si="2">IFERROR(IF(EDATE(E13,D13*12)&lt;TODAY(),"NON",""),IF(E13="","NON",""))</f>
        <v>NON</v>
      </c>
    </row>
    <row r="14" spans="1:11" ht="37.5" customHeight="1" x14ac:dyDescent="0.2">
      <c r="A14" s="294"/>
      <c r="B14" s="4">
        <v>2</v>
      </c>
      <c r="C14" s="14" t="s">
        <v>91</v>
      </c>
      <c r="D14" s="9">
        <v>1</v>
      </c>
      <c r="E14" s="61" t="str">
        <f t="shared" ca="1" si="0"/>
        <v>OUI</v>
      </c>
      <c r="F14" s="65"/>
      <c r="G14" s="52" t="str">
        <f t="shared" ca="1" si="1"/>
        <v>OUI</v>
      </c>
      <c r="H14" s="53" t="str">
        <f t="shared" ca="1" si="2"/>
        <v/>
      </c>
    </row>
    <row r="15" spans="1:11" ht="37.5" customHeight="1" x14ac:dyDescent="0.2">
      <c r="A15" s="294"/>
      <c r="B15" s="10">
        <v>3</v>
      </c>
      <c r="C15" s="11" t="s">
        <v>31</v>
      </c>
      <c r="D15" s="12">
        <v>1</v>
      </c>
      <c r="E15" s="62" t="str">
        <f t="shared" ca="1" si="0"/>
        <v>non concerné</v>
      </c>
      <c r="F15" s="66"/>
      <c r="G15" s="12" t="str">
        <f t="shared" ca="1" si="1"/>
        <v>non concerné</v>
      </c>
      <c r="H15" s="54" t="str">
        <f t="shared" ca="1" si="2"/>
        <v/>
      </c>
    </row>
    <row r="16" spans="1:11" ht="37.5" customHeight="1" x14ac:dyDescent="0.2">
      <c r="A16" s="295" t="s">
        <v>29</v>
      </c>
      <c r="B16" s="13">
        <v>1</v>
      </c>
      <c r="C16" s="14" t="s">
        <v>0</v>
      </c>
      <c r="D16" s="9">
        <v>1</v>
      </c>
      <c r="E16" s="61">
        <f t="shared" ca="1" si="0"/>
        <v>42389</v>
      </c>
      <c r="F16" s="65"/>
      <c r="G16" s="52" t="str">
        <f t="shared" ca="1" si="1"/>
        <v/>
      </c>
      <c r="H16" s="53" t="str">
        <f t="shared" ca="1" si="2"/>
        <v>NON</v>
      </c>
    </row>
    <row r="17" spans="1:8" ht="37.5" customHeight="1" x14ac:dyDescent="0.2">
      <c r="A17" s="221"/>
      <c r="B17" s="227">
        <v>2</v>
      </c>
      <c r="C17" s="14" t="s">
        <v>37</v>
      </c>
      <c r="D17" s="9">
        <v>1</v>
      </c>
      <c r="E17" s="61">
        <f t="shared" ca="1" si="0"/>
        <v>42389</v>
      </c>
      <c r="F17" s="65"/>
      <c r="G17" s="52" t="str">
        <f t="shared" ca="1" si="1"/>
        <v/>
      </c>
      <c r="H17" s="53" t="str">
        <f t="shared" ca="1" si="2"/>
        <v>NON</v>
      </c>
    </row>
    <row r="18" spans="1:8" ht="37.5" customHeight="1" x14ac:dyDescent="0.2">
      <c r="A18" s="221"/>
      <c r="B18" s="229"/>
      <c r="C18" s="14" t="s">
        <v>38</v>
      </c>
      <c r="D18" s="9">
        <v>1</v>
      </c>
      <c r="E18" s="61">
        <f t="shared" ca="1" si="0"/>
        <v>42389</v>
      </c>
      <c r="F18" s="65"/>
      <c r="G18" s="52" t="str">
        <f t="shared" ca="1" si="1"/>
        <v/>
      </c>
      <c r="H18" s="53" t="str">
        <f t="shared" ca="1" si="2"/>
        <v>NON</v>
      </c>
    </row>
    <row r="19" spans="1:8" ht="37.5" customHeight="1" x14ac:dyDescent="0.2">
      <c r="A19" s="221"/>
      <c r="B19" s="13">
        <v>3</v>
      </c>
      <c r="C19" s="14" t="s">
        <v>81</v>
      </c>
      <c r="D19" s="49">
        <v>3</v>
      </c>
      <c r="E19" s="61">
        <f t="shared" ca="1" si="0"/>
        <v>41711</v>
      </c>
      <c r="F19" s="65"/>
      <c r="G19" s="52" t="str">
        <f t="shared" ca="1" si="1"/>
        <v/>
      </c>
      <c r="H19" s="53" t="str">
        <f t="shared" ca="1" si="2"/>
        <v>NON</v>
      </c>
    </row>
    <row r="20" spans="1:8" ht="37.5" customHeight="1" x14ac:dyDescent="0.2">
      <c r="A20" s="221" t="s">
        <v>86</v>
      </c>
      <c r="B20" s="13">
        <v>4</v>
      </c>
      <c r="C20" s="34" t="s">
        <v>79</v>
      </c>
      <c r="D20" s="9">
        <v>1</v>
      </c>
      <c r="E20" s="61" t="str">
        <f t="shared" ca="1" si="0"/>
        <v>non concerné</v>
      </c>
      <c r="F20" s="65"/>
      <c r="G20" s="52" t="str">
        <f ca="1">IFERROR(IF(EDATE(E20,D20*12)&lt;TODAY(),"","Oui"),E20)</f>
        <v>non concerné</v>
      </c>
      <c r="H20" s="53" t="str">
        <f t="shared" ca="1" si="2"/>
        <v/>
      </c>
    </row>
    <row r="21" spans="1:8" ht="37.5" customHeight="1" x14ac:dyDescent="0.2">
      <c r="A21" s="221"/>
      <c r="B21" s="13">
        <v>5</v>
      </c>
      <c r="C21" s="34" t="s">
        <v>80</v>
      </c>
      <c r="D21" s="9">
        <v>1</v>
      </c>
      <c r="E21" s="61" t="str">
        <f t="shared" ca="1" si="0"/>
        <v>non concerné</v>
      </c>
      <c r="F21" s="65"/>
      <c r="G21" s="52" t="str">
        <f t="shared" ref="G21" ca="1" si="3">IFERROR(IF(EDATE(E21,D21*12)&lt;TODAY(),"","Oui"),E21)</f>
        <v>non concerné</v>
      </c>
      <c r="H21" s="53" t="str">
        <f t="shared" ca="1" si="2"/>
        <v/>
      </c>
    </row>
    <row r="22" spans="1:8" ht="37.5" customHeight="1" x14ac:dyDescent="0.2">
      <c r="A22" s="221"/>
      <c r="B22" s="13">
        <v>6</v>
      </c>
      <c r="C22" s="34" t="s">
        <v>27</v>
      </c>
      <c r="D22" s="5" t="s">
        <v>12</v>
      </c>
      <c r="E22" s="61">
        <f t="shared" ca="1" si="0"/>
        <v>41113</v>
      </c>
      <c r="F22" s="67"/>
      <c r="G22" s="52" t="str">
        <f ca="1">IF(E22&lt;&gt;"", "Oui","")</f>
        <v>Oui</v>
      </c>
      <c r="H22" s="53" t="str">
        <f ca="1">IF(E22&lt;&gt;"","","Non")</f>
        <v/>
      </c>
    </row>
    <row r="23" spans="1:8" ht="37.5" customHeight="1" x14ac:dyDescent="0.2">
      <c r="A23" s="221"/>
      <c r="B23" s="227">
        <v>7</v>
      </c>
      <c r="C23" s="16" t="s">
        <v>39</v>
      </c>
      <c r="D23" s="9">
        <v>3</v>
      </c>
      <c r="E23" s="61">
        <f t="shared" ca="1" si="0"/>
        <v>42027</v>
      </c>
      <c r="F23" s="67"/>
      <c r="G23" s="52" t="str">
        <f t="shared" ref="G23:G34" ca="1" si="4">IFERROR(IF(EDATE(E23,D23*12)&lt;TODAY(),"","Oui"),E23)</f>
        <v/>
      </c>
      <c r="H23" s="53" t="str">
        <f t="shared" ref="H23:H34" ca="1" si="5">IFERROR(IF(EDATE(E23,D23*12)&lt;TODAY(),"NON",""),IF(E23="","NON",""))</f>
        <v>NON</v>
      </c>
    </row>
    <row r="24" spans="1:8" ht="37.5" customHeight="1" x14ac:dyDescent="0.2">
      <c r="A24" s="221"/>
      <c r="B24" s="229"/>
      <c r="C24" s="17" t="s">
        <v>32</v>
      </c>
      <c r="D24" s="43">
        <v>1</v>
      </c>
      <c r="E24" s="61">
        <f t="shared" ca="1" si="0"/>
        <v>42649</v>
      </c>
      <c r="F24" s="67"/>
      <c r="G24" s="52" t="str">
        <f t="shared" ca="1" si="4"/>
        <v/>
      </c>
      <c r="H24" s="53" t="str">
        <f t="shared" ca="1" si="5"/>
        <v>NON</v>
      </c>
    </row>
    <row r="25" spans="1:8" ht="37.5" customHeight="1" x14ac:dyDescent="0.2">
      <c r="A25" s="221"/>
      <c r="B25" s="227">
        <v>8</v>
      </c>
      <c r="C25" s="16" t="s">
        <v>117</v>
      </c>
      <c r="D25" s="43">
        <v>1</v>
      </c>
      <c r="E25" s="61">
        <f t="shared" ca="1" si="0"/>
        <v>42914</v>
      </c>
      <c r="F25" s="65"/>
      <c r="G25" s="52" t="str">
        <f t="shared" ca="1" si="4"/>
        <v/>
      </c>
      <c r="H25" s="53" t="str">
        <f t="shared" ca="1" si="5"/>
        <v>NON</v>
      </c>
    </row>
    <row r="26" spans="1:8" ht="37.5" customHeight="1" x14ac:dyDescent="0.2">
      <c r="A26" s="221"/>
      <c r="B26" s="228"/>
      <c r="C26" s="16" t="s">
        <v>118</v>
      </c>
      <c r="D26" s="43">
        <v>1</v>
      </c>
      <c r="E26" s="61">
        <f t="shared" ca="1" si="0"/>
        <v>42914</v>
      </c>
      <c r="F26" s="65"/>
      <c r="G26" s="52" t="str">
        <f t="shared" ca="1" si="4"/>
        <v/>
      </c>
      <c r="H26" s="53" t="str">
        <f t="shared" ca="1" si="5"/>
        <v>NON</v>
      </c>
    </row>
    <row r="27" spans="1:8" ht="37.5" customHeight="1" x14ac:dyDescent="0.2">
      <c r="A27" s="221"/>
      <c r="B27" s="228"/>
      <c r="C27" s="16" t="s">
        <v>46</v>
      </c>
      <c r="D27" s="43">
        <v>1</v>
      </c>
      <c r="E27" s="61" t="str">
        <f ca="1">IF(INDIRECT("Poic!L"&amp;$B$1&amp;"C"&amp;ROW()-1,FALSE)="","",INDIRECT("Poic!L"&amp;$B$1&amp;"C"&amp;ROW()-1,FALSE))</f>
        <v/>
      </c>
      <c r="F27" s="65"/>
      <c r="G27" s="52" t="str">
        <f t="shared" ca="1" si="4"/>
        <v/>
      </c>
      <c r="H27" s="53" t="str">
        <f t="shared" ca="1" si="5"/>
        <v>NON</v>
      </c>
    </row>
    <row r="28" spans="1:8" ht="37.5" customHeight="1" x14ac:dyDescent="0.2">
      <c r="A28" s="221"/>
      <c r="B28" s="229"/>
      <c r="C28" s="16" t="s">
        <v>45</v>
      </c>
      <c r="D28" s="43">
        <v>1</v>
      </c>
      <c r="E28" s="61">
        <f t="shared" ref="E28:E34" ca="1" si="6">IF(INDIRECT("Poic!L"&amp;$B$1&amp;"C"&amp;ROW()-1,FALSE)="","",INDIRECT("Poic!L"&amp;$B$1&amp;"C"&amp;ROW()-1,FALSE))</f>
        <v>42027</v>
      </c>
      <c r="F28" s="65"/>
      <c r="G28" s="52" t="str">
        <f t="shared" ca="1" si="4"/>
        <v/>
      </c>
      <c r="H28" s="53" t="str">
        <f t="shared" ca="1" si="5"/>
        <v>NON</v>
      </c>
    </row>
    <row r="29" spans="1:8" ht="37.5" customHeight="1" x14ac:dyDescent="0.2">
      <c r="A29" s="221"/>
      <c r="B29" s="13">
        <v>9</v>
      </c>
      <c r="C29" s="14" t="s">
        <v>34</v>
      </c>
      <c r="D29" s="12">
        <v>3</v>
      </c>
      <c r="E29" s="62">
        <f t="shared" ca="1" si="6"/>
        <v>42290</v>
      </c>
      <c r="F29" s="66"/>
      <c r="G29" s="52" t="str">
        <f t="shared" ca="1" si="4"/>
        <v/>
      </c>
      <c r="H29" s="53" t="str">
        <f t="shared" ca="1" si="5"/>
        <v>NON</v>
      </c>
    </row>
    <row r="30" spans="1:8" ht="37.5" customHeight="1" x14ac:dyDescent="0.2">
      <c r="A30" s="222"/>
      <c r="B30" s="13">
        <v>10</v>
      </c>
      <c r="C30" s="17" t="s">
        <v>90</v>
      </c>
      <c r="D30" s="12">
        <v>3</v>
      </c>
      <c r="E30" s="62">
        <f t="shared" ca="1" si="6"/>
        <v>42326</v>
      </c>
      <c r="F30" s="66"/>
      <c r="G30" s="55" t="str">
        <f t="shared" ca="1" si="4"/>
        <v/>
      </c>
      <c r="H30" s="54" t="str">
        <f t="shared" ca="1" si="5"/>
        <v>NON</v>
      </c>
    </row>
    <row r="31" spans="1:8" ht="37.5" customHeight="1" x14ac:dyDescent="0.2">
      <c r="A31" s="8" t="s">
        <v>116</v>
      </c>
      <c r="B31" s="10">
        <v>1</v>
      </c>
      <c r="C31" s="14" t="s">
        <v>43</v>
      </c>
      <c r="D31" s="12">
        <v>2</v>
      </c>
      <c r="E31" s="62" t="str">
        <f t="shared" ca="1" si="6"/>
        <v>non concerné</v>
      </c>
      <c r="F31" s="68"/>
      <c r="G31" s="55" t="str">
        <f t="shared" ca="1" si="4"/>
        <v>non concerné</v>
      </c>
      <c r="H31" s="54" t="str">
        <f t="shared" ca="1" si="5"/>
        <v/>
      </c>
    </row>
    <row r="32" spans="1:8" ht="37.5" customHeight="1" x14ac:dyDescent="0.2">
      <c r="A32" s="230" t="s">
        <v>85</v>
      </c>
      <c r="B32" s="15">
        <v>1</v>
      </c>
      <c r="C32" s="14" t="s">
        <v>42</v>
      </c>
      <c r="D32" s="12">
        <v>3</v>
      </c>
      <c r="E32" s="62">
        <f t="shared" ca="1" si="6"/>
        <v>42326</v>
      </c>
      <c r="F32" s="68"/>
      <c r="G32" s="55" t="str">
        <f t="shared" ca="1" si="4"/>
        <v/>
      </c>
      <c r="H32" s="54" t="str">
        <f t="shared" ca="1" si="5"/>
        <v>NON</v>
      </c>
    </row>
    <row r="33" spans="1:8" ht="37.5" customHeight="1" x14ac:dyDescent="0.2">
      <c r="A33" s="231"/>
      <c r="B33" s="37">
        <v>2</v>
      </c>
      <c r="C33" s="39" t="s">
        <v>82</v>
      </c>
      <c r="D33" s="9">
        <v>3</v>
      </c>
      <c r="E33" s="62">
        <f t="shared" ca="1" si="6"/>
        <v>42326</v>
      </c>
      <c r="F33" s="68"/>
      <c r="G33" s="55" t="str">
        <f t="shared" ca="1" si="4"/>
        <v/>
      </c>
      <c r="H33" s="54" t="str">
        <f t="shared" ca="1" si="5"/>
        <v>NON</v>
      </c>
    </row>
    <row r="34" spans="1:8" ht="37.5" customHeight="1" thickBot="1" x14ac:dyDescent="0.25">
      <c r="A34" s="231"/>
      <c r="B34" s="45">
        <v>3</v>
      </c>
      <c r="C34" s="44" t="s">
        <v>83</v>
      </c>
      <c r="D34" s="43">
        <v>3</v>
      </c>
      <c r="E34" s="62">
        <f t="shared" ca="1" si="6"/>
        <v>42289</v>
      </c>
      <c r="F34" s="68"/>
      <c r="G34" s="12" t="str">
        <f t="shared" ca="1" si="4"/>
        <v/>
      </c>
      <c r="H34" s="54" t="str">
        <f t="shared" ca="1" si="5"/>
        <v>NON</v>
      </c>
    </row>
    <row r="35" spans="1:8" ht="15" customHeight="1" thickBot="1" x14ac:dyDescent="0.25">
      <c r="A35" s="297"/>
      <c r="B35" s="297"/>
      <c r="C35" s="297"/>
      <c r="D35" s="297"/>
      <c r="E35" s="297"/>
      <c r="F35" s="297"/>
      <c r="G35" s="297"/>
      <c r="H35" s="297"/>
    </row>
    <row r="36" spans="1:8" ht="30" customHeight="1" thickBot="1" x14ac:dyDescent="0.25">
      <c r="A36" s="257" t="s">
        <v>20</v>
      </c>
      <c r="B36" s="258"/>
      <c r="C36" s="258"/>
      <c r="D36" s="258"/>
      <c r="E36" s="258"/>
      <c r="F36" s="258"/>
      <c r="G36" s="258"/>
      <c r="H36" s="259"/>
    </row>
    <row r="37" spans="1:8" ht="33" customHeight="1" thickBot="1" x14ac:dyDescent="0.25">
      <c r="A37" s="273" t="s">
        <v>51</v>
      </c>
      <c r="B37" s="274"/>
      <c r="C37" s="274"/>
      <c r="D37" s="275"/>
      <c r="E37" s="302" t="s">
        <v>52</v>
      </c>
      <c r="F37" s="274"/>
      <c r="G37" s="274"/>
      <c r="H37" s="303"/>
    </row>
    <row r="38" spans="1:8" ht="18.75" customHeight="1" x14ac:dyDescent="0.25">
      <c r="A38" s="253" t="s">
        <v>5</v>
      </c>
      <c r="B38" s="244" t="s">
        <v>6</v>
      </c>
      <c r="C38" s="255"/>
      <c r="D38" s="246" t="s">
        <v>49</v>
      </c>
      <c r="E38" s="296" t="s">
        <v>7</v>
      </c>
      <c r="F38" s="244" t="s">
        <v>19</v>
      </c>
      <c r="G38" s="292" t="s">
        <v>11</v>
      </c>
      <c r="H38" s="293"/>
    </row>
    <row r="39" spans="1:8" ht="16.5" customHeight="1" thickBot="1" x14ac:dyDescent="0.3">
      <c r="A39" s="254"/>
      <c r="B39" s="245"/>
      <c r="C39" s="256"/>
      <c r="D39" s="247"/>
      <c r="E39" s="252"/>
      <c r="F39" s="245"/>
      <c r="G39" s="58" t="s">
        <v>8</v>
      </c>
      <c r="H39" s="3" t="s">
        <v>9</v>
      </c>
    </row>
    <row r="40" spans="1:8" ht="37.5" customHeight="1" x14ac:dyDescent="0.2">
      <c r="A40" s="18" t="s">
        <v>56</v>
      </c>
      <c r="B40" s="19">
        <v>1</v>
      </c>
      <c r="C40" s="33" t="s">
        <v>33</v>
      </c>
      <c r="D40" s="38">
        <v>2</v>
      </c>
      <c r="E40" s="57" t="str">
        <f ca="1">IF(INDIRECT("Poic!L"&amp;$B$1&amp;"C"&amp;ROW()-6,FALSE)="","",INDIRECT("Poic!L"&amp;$B$1&amp;"C"&amp;ROW()-6,FALSE))</f>
        <v/>
      </c>
      <c r="F40" s="69"/>
      <c r="G40" s="38" t="str">
        <f t="shared" ref="G40:G48" ca="1" si="7">IFERROR(IF(EDATE(E40,D40*12)&lt;TODAY(),"","Oui"),E40)</f>
        <v/>
      </c>
      <c r="H40" s="51" t="str">
        <f t="shared" ref="H40:H48" ca="1" si="8">IFERROR(IF(EDATE(E40,D40*12)&lt;TODAY(),"NON",""),IF(E40="","NON",""))</f>
        <v>NON</v>
      </c>
    </row>
    <row r="41" spans="1:8" ht="37.5" customHeight="1" x14ac:dyDescent="0.2">
      <c r="A41" s="230" t="s">
        <v>55</v>
      </c>
      <c r="B41" s="232">
        <v>1</v>
      </c>
      <c r="C41" s="14" t="s">
        <v>21</v>
      </c>
      <c r="D41" s="9">
        <v>2</v>
      </c>
      <c r="E41" s="57" t="str">
        <f t="shared" ref="E41:E48" ca="1" si="9">IF(INDIRECT("Poic!L"&amp;$B$1&amp;"C"&amp;ROW()-6,FALSE)="","",INDIRECT("Poic!L"&amp;$B$1&amp;"C"&amp;ROW()-6,FALSE))</f>
        <v/>
      </c>
      <c r="F41" s="65"/>
      <c r="G41" s="52" t="str">
        <f t="shared" ca="1" si="7"/>
        <v/>
      </c>
      <c r="H41" s="53" t="str">
        <f t="shared" ca="1" si="8"/>
        <v>NON</v>
      </c>
    </row>
    <row r="42" spans="1:8" ht="37.5" customHeight="1" x14ac:dyDescent="0.2">
      <c r="A42" s="231"/>
      <c r="B42" s="232"/>
      <c r="C42" s="14" t="s">
        <v>44</v>
      </c>
      <c r="D42" s="7">
        <v>2</v>
      </c>
      <c r="E42" s="61" t="str">
        <f t="shared" ca="1" si="9"/>
        <v/>
      </c>
      <c r="F42" s="65"/>
      <c r="G42" s="52" t="str">
        <f t="shared" ca="1" si="7"/>
        <v/>
      </c>
      <c r="H42" s="53" t="str">
        <f t="shared" ca="1" si="8"/>
        <v>NON</v>
      </c>
    </row>
    <row r="43" spans="1:8" ht="37.5" customHeight="1" x14ac:dyDescent="0.2">
      <c r="A43" s="231"/>
      <c r="B43" s="21">
        <v>2</v>
      </c>
      <c r="C43" s="16" t="s">
        <v>47</v>
      </c>
      <c r="D43" s="22">
        <v>1</v>
      </c>
      <c r="E43" s="61" t="str">
        <f t="shared" ca="1" si="9"/>
        <v/>
      </c>
      <c r="F43" s="65"/>
      <c r="G43" s="52" t="str">
        <f t="shared" ca="1" si="7"/>
        <v/>
      </c>
      <c r="H43" s="53" t="str">
        <f t="shared" ca="1" si="8"/>
        <v>NON</v>
      </c>
    </row>
    <row r="44" spans="1:8" ht="37.5" customHeight="1" x14ac:dyDescent="0.2">
      <c r="A44" s="231"/>
      <c r="B44" s="20">
        <v>3</v>
      </c>
      <c r="C44" s="14" t="s">
        <v>48</v>
      </c>
      <c r="D44" s="7">
        <v>2</v>
      </c>
      <c r="E44" s="61" t="str">
        <f t="shared" ca="1" si="9"/>
        <v/>
      </c>
      <c r="F44" s="65"/>
      <c r="G44" s="52" t="str">
        <f t="shared" ca="1" si="7"/>
        <v/>
      </c>
      <c r="H44" s="53" t="str">
        <f t="shared" ca="1" si="8"/>
        <v>NON</v>
      </c>
    </row>
    <row r="45" spans="1:8" ht="37.5" customHeight="1" x14ac:dyDescent="0.2">
      <c r="A45" s="261"/>
      <c r="B45" s="20">
        <v>4</v>
      </c>
      <c r="C45" s="14" t="s">
        <v>84</v>
      </c>
      <c r="D45" s="7">
        <v>2</v>
      </c>
      <c r="E45" s="61" t="str">
        <f t="shared" ca="1" si="9"/>
        <v/>
      </c>
      <c r="F45" s="65"/>
      <c r="G45" s="52" t="str">
        <f t="shared" ca="1" si="7"/>
        <v/>
      </c>
      <c r="H45" s="53" t="str">
        <f t="shared" ca="1" si="8"/>
        <v>NON</v>
      </c>
    </row>
    <row r="46" spans="1:8" ht="37.5" customHeight="1" x14ac:dyDescent="0.2">
      <c r="A46" s="31" t="s">
        <v>54</v>
      </c>
      <c r="B46" s="13">
        <v>2</v>
      </c>
      <c r="C46" s="14" t="s">
        <v>89</v>
      </c>
      <c r="D46" s="23">
        <v>2</v>
      </c>
      <c r="E46" s="61" t="str">
        <f t="shared" ca="1" si="9"/>
        <v/>
      </c>
      <c r="F46" s="65"/>
      <c r="G46" s="52" t="str">
        <f t="shared" ca="1" si="7"/>
        <v/>
      </c>
      <c r="H46" s="53" t="str">
        <f t="shared" ca="1" si="8"/>
        <v>NON</v>
      </c>
    </row>
    <row r="47" spans="1:8" ht="37.5" customHeight="1" x14ac:dyDescent="0.2">
      <c r="A47" s="230" t="s">
        <v>53</v>
      </c>
      <c r="B47" s="13">
        <v>1</v>
      </c>
      <c r="C47" s="14" t="s">
        <v>25</v>
      </c>
      <c r="D47" s="9">
        <v>2</v>
      </c>
      <c r="E47" s="61" t="str">
        <f t="shared" ca="1" si="9"/>
        <v/>
      </c>
      <c r="F47" s="65"/>
      <c r="G47" s="9" t="str">
        <f t="shared" ca="1" si="7"/>
        <v/>
      </c>
      <c r="H47" s="53" t="str">
        <f t="shared" ca="1" si="8"/>
        <v>NON</v>
      </c>
    </row>
    <row r="48" spans="1:8" ht="37.5" customHeight="1" thickBot="1" x14ac:dyDescent="0.25">
      <c r="A48" s="276"/>
      <c r="B48" s="15">
        <v>2</v>
      </c>
      <c r="C48" s="35" t="s">
        <v>22</v>
      </c>
      <c r="D48" s="36">
        <v>2</v>
      </c>
      <c r="E48" s="62" t="str">
        <f t="shared" ca="1" si="9"/>
        <v/>
      </c>
      <c r="F48" s="70"/>
      <c r="G48" s="36" t="str">
        <f t="shared" ca="1" si="7"/>
        <v/>
      </c>
      <c r="H48" s="56" t="str">
        <f t="shared" ca="1" si="8"/>
        <v>NON</v>
      </c>
    </row>
    <row r="49" spans="1:8" ht="11.25" customHeight="1" x14ac:dyDescent="0.2">
      <c r="A49" s="1"/>
      <c r="B49" s="30"/>
      <c r="C49" s="1"/>
      <c r="D49" s="2"/>
      <c r="E49" s="30"/>
      <c r="F49" s="1"/>
      <c r="G49" s="1"/>
      <c r="H49" s="1"/>
    </row>
    <row r="50" spans="1:8" ht="22.5" customHeight="1" x14ac:dyDescent="0.2">
      <c r="B50" s="24" t="s">
        <v>17</v>
      </c>
      <c r="C50" s="1"/>
      <c r="E50" s="24"/>
      <c r="F50" s="24" t="s">
        <v>16</v>
      </c>
      <c r="G50" s="24"/>
      <c r="H50" s="24"/>
    </row>
    <row r="51" spans="1:8" ht="22.5" customHeight="1" x14ac:dyDescent="0.2">
      <c r="B51" s="225" t="s">
        <v>28</v>
      </c>
      <c r="C51" s="225"/>
      <c r="D51" s="225"/>
      <c r="E51" s="46"/>
      <c r="F51" s="223" t="s">
        <v>50</v>
      </c>
      <c r="G51" s="223"/>
      <c r="H51" s="223"/>
    </row>
    <row r="52" spans="1:8" ht="15" customHeight="1" thickBot="1" x14ac:dyDescent="0.25">
      <c r="A52" s="1"/>
      <c r="B52" s="226"/>
      <c r="C52" s="226"/>
      <c r="D52" s="226"/>
      <c r="E52" s="1"/>
      <c r="F52" s="224"/>
      <c r="G52" s="224"/>
      <c r="H52" s="224"/>
    </row>
    <row r="53" spans="1:8" ht="19.5" customHeight="1" x14ac:dyDescent="0.2">
      <c r="A53" s="59" t="s">
        <v>18</v>
      </c>
      <c r="B53" s="264"/>
      <c r="C53" s="265"/>
      <c r="D53" s="266"/>
      <c r="E53" s="59" t="s">
        <v>14</v>
      </c>
      <c r="F53" s="277" t="str">
        <f ca="1">IF(INDIRECT("Poic!L"&amp;$B$1&amp;"C78",FALSE)="","",INDIRECT("Poic!L"&amp;$B$1&amp;"C78",FALSE))</f>
        <v/>
      </c>
      <c r="G53" s="278"/>
      <c r="H53" s="279"/>
    </row>
    <row r="54" spans="1:8" ht="19.5" customHeight="1" x14ac:dyDescent="0.2">
      <c r="B54" s="267"/>
      <c r="C54" s="268"/>
      <c r="D54" s="269"/>
      <c r="F54" s="280" t="str">
        <f ca="1">IF(INDIRECT("Poic!L"&amp;$B$1&amp;"C78",FALSE)="","","ORIGINAL SIGNE PAR :
"&amp;INDIRECT("Poic!L"&amp;$B$1&amp;"C79",FALSE))</f>
        <v/>
      </c>
      <c r="G54" s="281"/>
      <c r="H54" s="282"/>
    </row>
    <row r="55" spans="1:8" ht="19.5" customHeight="1" x14ac:dyDescent="0.2">
      <c r="A55" s="59" t="s">
        <v>15</v>
      </c>
      <c r="B55" s="267"/>
      <c r="C55" s="268"/>
      <c r="D55" s="269"/>
      <c r="E55" s="59" t="s">
        <v>15</v>
      </c>
      <c r="F55" s="280"/>
      <c r="G55" s="281"/>
      <c r="H55" s="282"/>
    </row>
    <row r="56" spans="1:8" ht="19.5" customHeight="1" thickBot="1" x14ac:dyDescent="0.25">
      <c r="A56" s="27"/>
      <c r="B56" s="270"/>
      <c r="C56" s="271"/>
      <c r="D56" s="272"/>
      <c r="E56" s="25"/>
      <c r="F56" s="283"/>
      <c r="G56" s="284"/>
      <c r="H56" s="285"/>
    </row>
    <row r="57" spans="1:8" ht="14.25" x14ac:dyDescent="0.2">
      <c r="A57" s="27"/>
      <c r="B57" s="26"/>
      <c r="C57" s="24"/>
      <c r="D57" s="2"/>
      <c r="E57" s="25"/>
      <c r="F57" s="26"/>
      <c r="G57" s="26"/>
      <c r="H57" s="26"/>
    </row>
    <row r="58" spans="1:8" ht="14.25" x14ac:dyDescent="0.2">
      <c r="A58" s="28" t="s">
        <v>153</v>
      </c>
      <c r="B58" s="26"/>
      <c r="C58" s="24"/>
      <c r="D58" s="2"/>
      <c r="E58" s="25"/>
      <c r="F58" s="26"/>
      <c r="G58" s="26"/>
      <c r="H58" s="26"/>
    </row>
    <row r="59" spans="1:8" x14ac:dyDescent="0.2">
      <c r="A59" s="242" t="s">
        <v>35</v>
      </c>
      <c r="B59" s="243"/>
      <c r="C59" s="243"/>
      <c r="D59" s="243"/>
      <c r="E59" s="243"/>
      <c r="F59" s="243"/>
      <c r="G59" s="243"/>
      <c r="H59" s="243"/>
    </row>
    <row r="60" spans="1:8" x14ac:dyDescent="0.2">
      <c r="A60" s="28" t="s">
        <v>36</v>
      </c>
      <c r="B60" s="29"/>
      <c r="C60" s="29"/>
      <c r="D60" s="2"/>
      <c r="E60" s="1"/>
      <c r="F60" s="1"/>
      <c r="G60" s="1"/>
      <c r="H60" s="1"/>
    </row>
    <row r="61" spans="1:8" x14ac:dyDescent="0.2"/>
  </sheetData>
  <mergeCells count="45">
    <mergeCell ref="A2:H2"/>
    <mergeCell ref="G9:H9"/>
    <mergeCell ref="E9:E10"/>
    <mergeCell ref="D9:D10"/>
    <mergeCell ref="G38:H38"/>
    <mergeCell ref="B17:B18"/>
    <mergeCell ref="A13:A15"/>
    <mergeCell ref="B23:B24"/>
    <mergeCell ref="A16:A19"/>
    <mergeCell ref="E38:E39"/>
    <mergeCell ref="A35:H35"/>
    <mergeCell ref="A4:B4"/>
    <mergeCell ref="A5:B5"/>
    <mergeCell ref="A6:B6"/>
    <mergeCell ref="A9:A10"/>
    <mergeCell ref="E37:H37"/>
    <mergeCell ref="A59:H59"/>
    <mergeCell ref="F38:F39"/>
    <mergeCell ref="D38:D39"/>
    <mergeCell ref="A8:H8"/>
    <mergeCell ref="F9:F10"/>
    <mergeCell ref="A38:A39"/>
    <mergeCell ref="B38:C39"/>
    <mergeCell ref="A36:H36"/>
    <mergeCell ref="A11:A12"/>
    <mergeCell ref="B9:C10"/>
    <mergeCell ref="B53:D56"/>
    <mergeCell ref="A37:D37"/>
    <mergeCell ref="A41:A45"/>
    <mergeCell ref="A47:A48"/>
    <mergeCell ref="F53:H53"/>
    <mergeCell ref="F54:H56"/>
    <mergeCell ref="A3:H3"/>
    <mergeCell ref="A20:A30"/>
    <mergeCell ref="F51:H52"/>
    <mergeCell ref="B51:D52"/>
    <mergeCell ref="B25:B28"/>
    <mergeCell ref="A32:A34"/>
    <mergeCell ref="B41:B42"/>
    <mergeCell ref="D6:E6"/>
    <mergeCell ref="F4:H4"/>
    <mergeCell ref="F5:H5"/>
    <mergeCell ref="F6:H6"/>
    <mergeCell ref="D4:E4"/>
    <mergeCell ref="D5:E5"/>
  </mergeCells>
  <phoneticPr fontId="44" type="noConversion"/>
  <dataValidations count="1">
    <dataValidation type="list" allowBlank="1" showInputMessage="1" showErrorMessage="1" sqref="C4" xr:uid="{00000000-0002-0000-0100-000000000000}">
      <formula1>Personnels_POIC</formula1>
    </dataValidation>
  </dataValidations>
  <pageMargins left="0.78740157480314965" right="0" top="0" bottom="0" header="0" footer="0"/>
  <pageSetup paperSize="9" scale="47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228600</xdr:colOff>
                    <xdr:row>19</xdr:row>
                    <xdr:rowOff>95250</xdr:rowOff>
                  </from>
                  <to>
                    <xdr:col>2</xdr:col>
                    <xdr:colOff>400050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3638550</xdr:colOff>
                    <xdr:row>19</xdr:row>
                    <xdr:rowOff>95250</xdr:rowOff>
                  </from>
                  <to>
                    <xdr:col>2</xdr:col>
                    <xdr:colOff>3810000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print="0" autoFill="0" autoLine="0" autoPict="0" macro="[0]!Modif_couleur">
                <anchor>
                  <from>
                    <xdr:col>2</xdr:col>
                    <xdr:colOff>3181350</xdr:colOff>
                    <xdr:row>1</xdr:row>
                    <xdr:rowOff>19050</xdr:rowOff>
                  </from>
                  <to>
                    <xdr:col>3</xdr:col>
                    <xdr:colOff>200025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9"/>
  <sheetViews>
    <sheetView workbookViewId="0">
      <pane xSplit="4" ySplit="1" topLeftCell="E2" activePane="bottomRight" state="frozen"/>
      <selection pane="topRight" activeCell="H1" sqref="H1"/>
      <selection pane="bottomLeft" activeCell="A2" sqref="A2"/>
      <selection pane="bottomRight" activeCell="C16" sqref="C16"/>
    </sheetView>
  </sheetViews>
  <sheetFormatPr baseColWidth="10" defaultRowHeight="12.75" x14ac:dyDescent="0.2"/>
  <cols>
    <col min="1" max="1" width="34.7109375" style="147" bestFit="1" customWidth="1"/>
    <col min="2" max="2" width="17" customWidth="1"/>
    <col min="3" max="3" width="14.28515625" style="147" customWidth="1"/>
    <col min="4" max="4" width="11.42578125" style="146"/>
  </cols>
  <sheetData>
    <row r="1" spans="1:4" x14ac:dyDescent="0.2">
      <c r="A1" s="143" t="s">
        <v>65</v>
      </c>
      <c r="B1" s="143" t="s">
        <v>104</v>
      </c>
      <c r="C1" s="143" t="s">
        <v>105</v>
      </c>
      <c r="D1" s="144" t="s">
        <v>106</v>
      </c>
    </row>
    <row r="2" spans="1:4" x14ac:dyDescent="0.2">
      <c r="A2" s="148" t="s">
        <v>158</v>
      </c>
      <c r="B2" s="71">
        <v>123456789</v>
      </c>
      <c r="C2" s="148" t="s">
        <v>167</v>
      </c>
      <c r="D2" s="145">
        <v>1</v>
      </c>
    </row>
    <row r="3" spans="1:4" x14ac:dyDescent="0.2">
      <c r="A3" s="148" t="s">
        <v>159</v>
      </c>
      <c r="B3" s="71">
        <v>123456789</v>
      </c>
      <c r="C3" s="148" t="s">
        <v>167</v>
      </c>
      <c r="D3" s="145">
        <v>2</v>
      </c>
    </row>
    <row r="4" spans="1:4" x14ac:dyDescent="0.2">
      <c r="A4" s="148" t="s">
        <v>160</v>
      </c>
      <c r="B4" s="71">
        <v>123456789</v>
      </c>
      <c r="C4" s="148" t="s">
        <v>167</v>
      </c>
      <c r="D4" s="145">
        <v>3</v>
      </c>
    </row>
    <row r="5" spans="1:4" x14ac:dyDescent="0.2">
      <c r="A5" s="148" t="s">
        <v>161</v>
      </c>
      <c r="B5" s="71">
        <v>123456789</v>
      </c>
      <c r="C5" s="148" t="s">
        <v>167</v>
      </c>
      <c r="D5" s="145">
        <v>4</v>
      </c>
    </row>
    <row r="6" spans="1:4" x14ac:dyDescent="0.2">
      <c r="A6" s="148" t="s">
        <v>162</v>
      </c>
      <c r="B6" s="71">
        <v>123456789</v>
      </c>
      <c r="C6" s="148" t="s">
        <v>167</v>
      </c>
      <c r="D6" s="145">
        <v>5</v>
      </c>
    </row>
    <row r="7" spans="1:4" x14ac:dyDescent="0.2">
      <c r="A7" s="148" t="s">
        <v>163</v>
      </c>
      <c r="B7" s="71">
        <v>123456789</v>
      </c>
      <c r="C7" s="148" t="s">
        <v>167</v>
      </c>
      <c r="D7" s="145">
        <v>6</v>
      </c>
    </row>
    <row r="8" spans="1:4" x14ac:dyDescent="0.2">
      <c r="A8" s="148" t="s">
        <v>164</v>
      </c>
      <c r="B8" s="71">
        <v>123456789</v>
      </c>
      <c r="C8" s="148" t="s">
        <v>167</v>
      </c>
      <c r="D8" s="145">
        <v>7</v>
      </c>
    </row>
    <row r="9" spans="1:4" x14ac:dyDescent="0.2">
      <c r="A9" s="148" t="s">
        <v>165</v>
      </c>
      <c r="B9" s="71">
        <v>123456789</v>
      </c>
      <c r="C9" s="148" t="s">
        <v>167</v>
      </c>
      <c r="D9" s="145">
        <v>8</v>
      </c>
    </row>
  </sheetData>
  <phoneticPr fontId="4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POIC</vt:lpstr>
      <vt:lpstr>Vierge</vt:lpstr>
      <vt:lpstr>Système</vt:lpstr>
      <vt:lpstr>POIC!Impression_des_titres</vt:lpstr>
      <vt:lpstr>Personnels</vt:lpstr>
      <vt:lpstr>Personnels_POIC</vt:lpstr>
      <vt:lpstr>POIC!Zone_d_impression</vt:lpstr>
      <vt:lpstr>Vierge!Zone_d_impression</vt:lpstr>
    </vt:vector>
  </TitlesOfParts>
  <Company>Armée de l'air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celine.beaumont</dc:creator>
  <cp:lastModifiedBy>LouReeD</cp:lastModifiedBy>
  <cp:lastPrinted>2017-12-11T12:53:22Z</cp:lastPrinted>
  <dcterms:created xsi:type="dcterms:W3CDTF">2013-03-20T13:56:12Z</dcterms:created>
  <dcterms:modified xsi:type="dcterms:W3CDTF">2020-05-18T17:20:03Z</dcterms:modified>
</cp:coreProperties>
</file>