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30" windowWidth="16605" windowHeight="7515" tabRatio="761" activeTab="2"/>
  </bookViews>
  <sheets>
    <sheet name="Evaluation des Risques Pro" sheetId="1" r:id="rId1"/>
    <sheet name="GRAPH AVANCEMENT" sheetId="4" state="hidden" r:id="rId2"/>
    <sheet name="Feuil1" sheetId="5" r:id="rId3"/>
  </sheets>
  <definedNames>
    <definedName name="_xlnm._FilterDatabase" localSheetId="0" hidden="1">'Evaluation des Risques Pro'!$A$8:$AI$12</definedName>
    <definedName name="Ambiance">#REF!</definedName>
    <definedName name="Chargement_Déchargement">#REF!</definedName>
    <definedName name="Chute">#REF!</definedName>
    <definedName name="Circulation_Déplacement">#REF!</definedName>
    <definedName name="COTATION_FREQUENCE">#REF!</definedName>
    <definedName name="COTATION_GRAVITE">#REF!</definedName>
    <definedName name="COTATION_MAITRISE">#REF!</definedName>
    <definedName name="Electricité">#REF!</definedName>
    <definedName name="Incendie_Explosion">#REF!</definedName>
    <definedName name="Machine_Equipement">#REF!</definedName>
    <definedName name="Manutention_Manuelle">#REF!</definedName>
    <definedName name="Manutention_Mécanique">#REF!</definedName>
    <definedName name="NATURE_MAITRISE">#REF!</definedName>
    <definedName name="NBRE_A">Tableau3[NBRE_A]</definedName>
    <definedName name="NBRE_B">Tableau3[NBRE_B]</definedName>
    <definedName name="NBRE_C">Tableau3[NBRE_C]</definedName>
    <definedName name="NBRE_D">Tableau3[NBRE_D]</definedName>
    <definedName name="NBRE_Res_A">Tableau3[NBRE_Res_A]</definedName>
    <definedName name="NBRE_Res_B">Tableau3[NBRE_Res_B]</definedName>
    <definedName name="NBRE_Res_C">Tableau3[NBRE_Res_C]</definedName>
    <definedName name="NBRE_Res_D">Tableau3[NBRE_Res_D]</definedName>
    <definedName name="Objet_Mouvement">#REF!</definedName>
    <definedName name="Organisation_Travail">#REF!</definedName>
    <definedName name="Rayonnement">#REF!</definedName>
    <definedName name="Risque_Biologique">#REF!</definedName>
    <definedName name="Risque_Chimique">#REF!</definedName>
    <definedName name="RISQUES">#REF!</definedName>
    <definedName name="Stockage">#REF!</definedName>
    <definedName name="Travail_Ecran">#REF!</definedName>
    <definedName name="Travail_ss_Equipement">#REF!</definedName>
    <definedName name="UNITES_TRAVAIL">#REF!</definedName>
    <definedName name="Vibration">#REF!</definedName>
    <definedName name="Zone_à_Risque">#REF!</definedName>
  </definedNames>
  <calcPr calcId="145621" calcMode="autoNoTable"/>
</workbook>
</file>

<file path=xl/calcChain.xml><?xml version="1.0" encoding="utf-8"?>
<calcChain xmlns="http://schemas.openxmlformats.org/spreadsheetml/2006/main">
  <c r="E5" i="5" l="1"/>
  <c r="E4" i="5"/>
  <c r="T9" i="1"/>
  <c r="S9" i="1"/>
  <c r="S10" i="1" l="1"/>
  <c r="T10" i="1" s="1"/>
  <c r="N10" i="1"/>
  <c r="AB10" i="1"/>
  <c r="AD10" i="1"/>
  <c r="AF10" i="1"/>
  <c r="AG10" i="1"/>
  <c r="AI10" i="1"/>
  <c r="AO10" i="1" s="1"/>
  <c r="S11" i="1"/>
  <c r="AH10" i="1" l="1"/>
  <c r="AK10" i="1" s="1"/>
  <c r="AR10" i="1"/>
  <c r="AQ10" i="1"/>
  <c r="AP10" i="1"/>
  <c r="AS10" i="1"/>
  <c r="AL10" i="1" l="1"/>
  <c r="AN10" i="1"/>
  <c r="AM10" i="1"/>
  <c r="B11" i="1"/>
  <c r="A11" i="1"/>
  <c r="AG9" i="1" l="1"/>
  <c r="AG11" i="1"/>
  <c r="AF9" i="1" l="1"/>
  <c r="AF11" i="1"/>
  <c r="AD11" i="1" l="1"/>
  <c r="AB11" i="1"/>
  <c r="T11" i="1" l="1"/>
  <c r="AH11" i="1" s="1"/>
  <c r="AI11" i="1" l="1"/>
  <c r="AR11" i="1" s="1"/>
  <c r="AQ11" i="1" l="1"/>
  <c r="AP11" i="1"/>
  <c r="AO11" i="1"/>
  <c r="T5" i="1"/>
  <c r="C8" i="4" s="1"/>
  <c r="T6" i="1"/>
  <c r="C9" i="4" s="1"/>
  <c r="T4" i="1"/>
  <c r="C7" i="4" s="1"/>
  <c r="T7" i="1"/>
  <c r="C10" i="4" s="1"/>
  <c r="AI9" i="1" l="1"/>
  <c r="AI6" i="1" l="1"/>
  <c r="AR9" i="1"/>
  <c r="AI4" i="1"/>
  <c r="AI7" i="1"/>
  <c r="AI5" i="1"/>
  <c r="AO9" i="1"/>
  <c r="AP9" i="1"/>
  <c r="AQ9" i="1"/>
  <c r="AM11" i="1" l="1"/>
  <c r="AN11" i="1"/>
  <c r="AS11" i="1" l="1"/>
  <c r="AL11" i="1"/>
  <c r="AK11" i="1"/>
  <c r="AH9" i="1"/>
  <c r="AH7" i="1" l="1"/>
  <c r="AN9" i="1"/>
  <c r="AM9" i="1"/>
  <c r="AH6" i="1"/>
  <c r="AK9" i="1"/>
  <c r="AH5" i="1"/>
  <c r="AL9" i="1"/>
  <c r="AH4" i="1"/>
  <c r="AS9" i="1"/>
</calcChain>
</file>

<file path=xl/sharedStrings.xml><?xml version="1.0" encoding="utf-8"?>
<sst xmlns="http://schemas.openxmlformats.org/spreadsheetml/2006/main" count="81" uniqueCount="74">
  <si>
    <t>Date</t>
  </si>
  <si>
    <t>UET/UEP</t>
  </si>
  <si>
    <t xml:space="preserve">Section </t>
  </si>
  <si>
    <t>Effectif concerné</t>
  </si>
  <si>
    <t>Normal</t>
  </si>
  <si>
    <t>Réglage</t>
  </si>
  <si>
    <t>Dépannage</t>
  </si>
  <si>
    <t>Nature du risque (Chute, TMS, coupure…)</t>
  </si>
  <si>
    <t>Description de la maîtrise actuelle (protections collectives, formation, protections individuelles, etc.)</t>
  </si>
  <si>
    <t>M X F X G</t>
  </si>
  <si>
    <t>Niveau de Risque initial</t>
  </si>
  <si>
    <t>Plan d'action</t>
  </si>
  <si>
    <t>NATURE MESURE</t>
  </si>
  <si>
    <t>Pilote</t>
  </si>
  <si>
    <t xml:space="preserve">Délai </t>
  </si>
  <si>
    <t>B</t>
  </si>
  <si>
    <t>C</t>
  </si>
  <si>
    <t>A</t>
  </si>
  <si>
    <t>Activité</t>
  </si>
  <si>
    <t>Unité de travail</t>
  </si>
  <si>
    <t>MAITRISE</t>
  </si>
  <si>
    <t>D</t>
  </si>
  <si>
    <t>FREQUENCE</t>
  </si>
  <si>
    <t>GRAVITE</t>
  </si>
  <si>
    <t xml:space="preserve">N° </t>
  </si>
  <si>
    <t>Niveau de Risque Résiduel</t>
  </si>
  <si>
    <t>Risques résiduels restants</t>
  </si>
  <si>
    <t>Niveau de risque INITIAL</t>
  </si>
  <si>
    <t>Niveau de risque RESIDUEL</t>
  </si>
  <si>
    <t>SESSION 1</t>
  </si>
  <si>
    <t>SESSION 2</t>
  </si>
  <si>
    <t>SESSION 3</t>
  </si>
  <si>
    <t>SESSION 4</t>
  </si>
  <si>
    <t>UT/risque/niveau risque</t>
  </si>
  <si>
    <t>DOCUMENT UNIQUE D'EVALUATION DES RISQUES PROFESSIONNELS</t>
  </si>
  <si>
    <t xml:space="preserve"> Maîtrise 3</t>
  </si>
  <si>
    <t xml:space="preserve"> Fréquence5</t>
  </si>
  <si>
    <t xml:space="preserve"> Gravité7</t>
  </si>
  <si>
    <t>Date de vérification (réévaluation)</t>
  </si>
  <si>
    <t>Ressources</t>
  </si>
  <si>
    <t>Divers</t>
  </si>
  <si>
    <t>NBRE_A</t>
  </si>
  <si>
    <t>NBRE_B</t>
  </si>
  <si>
    <t>NBRE_C</t>
  </si>
  <si>
    <t>NBRE_D</t>
  </si>
  <si>
    <t>DATE:</t>
  </si>
  <si>
    <t>NBRE_Res_A</t>
  </si>
  <si>
    <t>NBRE_Res_B</t>
  </si>
  <si>
    <t>NBRE_Res_C</t>
  </si>
  <si>
    <t>NBRE_Res_D</t>
  </si>
  <si>
    <t>M X F X G (2)</t>
  </si>
  <si>
    <t>GRAVITE (2)</t>
  </si>
  <si>
    <t>FREQUENCE (2)</t>
  </si>
  <si>
    <t>MAITRISE (2)</t>
  </si>
  <si>
    <t>Familles de danger</t>
  </si>
  <si>
    <t>Dangers</t>
  </si>
  <si>
    <r>
      <t xml:space="preserve">Description de la situation dangereuse 
</t>
    </r>
    <r>
      <rPr>
        <b/>
        <sz val="11"/>
        <color indexed="10"/>
        <rFont val="Arial"/>
        <family val="2"/>
      </rPr>
      <t>(1 seul risque par ligne)</t>
    </r>
  </si>
  <si>
    <t>=SI(S9&gt;47;"D";SI(S9&gt;26;"C";SI(S9&gt;12;"B";SI(S9=0;"";"A"))))</t>
  </si>
  <si>
    <t>Tableau "LouReeD"</t>
  </si>
  <si>
    <t>Colonne1</t>
  </si>
  <si>
    <t>LouReeD</t>
  </si>
  <si>
    <t>LRD</t>
  </si>
  <si>
    <t>Tableau créer par :</t>
  </si>
  <si>
    <t>menu insertion;</t>
  </si>
  <si>
    <t>Tableau;</t>
  </si>
  <si>
    <t>Mon tableau comporte une ligne d'entête;</t>
  </si>
  <si>
    <t>Cliquez sur OK</t>
  </si>
  <si>
    <t>Vous obtenez ceci à gauche</t>
  </si>
  <si>
    <t>Entrez une données sur la première ligne vide sous le tableau et [entrée]</t>
  </si>
  <si>
    <t>Voilà la ligne s'intégre directement dan s le tableau, avec recopie des formules, des mise en formes conditionnelles et autres.</t>
  </si>
  <si>
    <t>Je vous conseille de "refaire" votre tableau ainsi</t>
  </si>
  <si>
    <t>Du coup, nul besoin de prévoir à l'avance des lignes</t>
  </si>
  <si>
    <t>Nul besoin de retirer le filtrage pour l'ajout</t>
  </si>
  <si>
    <t>Sélectionnez une cellule de la ligne d'entête de votre plage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</si>
</sst>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_-* #,##0.00\ [$€]_-;\-* #,##0.00\ [$€]_-;_-* &quot;-&quot;??\ [$€]_-;_-@_-"/>
    <numFmt numFmtId="166" formatCode="[$-40C]mmm\-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Comic Sans MS"/>
      <family val="4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1">
    <xf numFmtId="0" fontId="0" fillId="0" borderId="0"/>
    <xf numFmtId="0" fontId="2" fillId="0" borderId="0"/>
    <xf numFmtId="165" fontId="3" fillId="0" borderId="0" applyFont="0" applyFill="0" applyBorder="0" applyAlignment="0" applyProtection="0"/>
    <xf numFmtId="0" fontId="4" fillId="0" borderId="0"/>
    <xf numFmtId="0" fontId="3" fillId="2" borderId="1" applyNumberFormat="0" applyProtection="0">
      <alignment horizontal="left" vertical="center" indent="1"/>
    </xf>
    <xf numFmtId="9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3" fillId="0" borderId="0"/>
    <xf numFmtId="0" fontId="3" fillId="2" borderId="17" applyNumberFormat="0" applyProtection="0">
      <alignment horizontal="left" vertical="center" indent="1"/>
    </xf>
    <xf numFmtId="0" fontId="3" fillId="2" borderId="19" applyNumberFormat="0" applyProtection="0">
      <alignment horizontal="left" vertical="center" indent="1"/>
    </xf>
    <xf numFmtId="0" fontId="7" fillId="0" borderId="0"/>
    <xf numFmtId="165" fontId="2" fillId="0" borderId="0" applyFont="0" applyFill="0" applyBorder="0" applyAlignment="0" applyProtection="0"/>
    <xf numFmtId="0" fontId="2" fillId="2" borderId="19" applyNumberFormat="0" applyProtection="0">
      <alignment horizontal="left" vertical="center" indent="1"/>
    </xf>
    <xf numFmtId="9" fontId="2" fillId="0" borderId="0" applyFont="0" applyFill="0" applyBorder="0" applyAlignment="0" applyProtection="0"/>
    <xf numFmtId="0" fontId="2" fillId="2" borderId="25" applyNumberFormat="0" applyProtection="0">
      <alignment horizontal="left" vertical="center" indent="1"/>
    </xf>
    <xf numFmtId="0" fontId="2" fillId="2" borderId="26" applyNumberFormat="0" applyProtection="0">
      <alignment horizontal="left" vertical="center" indent="1"/>
    </xf>
    <xf numFmtId="0" fontId="2" fillId="2" borderId="27" applyNumberFormat="0" applyProtection="0">
      <alignment horizontal="left" vertical="center" indent="1"/>
    </xf>
    <xf numFmtId="0" fontId="2" fillId="2" borderId="29" applyNumberFormat="0" applyProtection="0">
      <alignment horizontal="left" vertical="center" indent="1"/>
    </xf>
  </cellStyleXfs>
  <cellXfs count="117">
    <xf numFmtId="0" fontId="0" fillId="0" borderId="0" xfId="0"/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10" borderId="18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 textRotation="90" wrapText="1"/>
    </xf>
    <xf numFmtId="0" fontId="0" fillId="0" borderId="18" xfId="0" applyBorder="1" applyAlignment="1">
      <alignment horizontal="center" vertical="center" textRotation="90" wrapText="1"/>
    </xf>
    <xf numFmtId="0" fontId="0" fillId="0" borderId="22" xfId="0" applyBorder="1" applyAlignment="1">
      <alignment horizontal="center"/>
    </xf>
    <xf numFmtId="14" fontId="0" fillId="0" borderId="22" xfId="0" applyNumberFormat="1" applyBorder="1" applyAlignment="1">
      <alignment horizontal="center"/>
    </xf>
    <xf numFmtId="0" fontId="0" fillId="13" borderId="18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8" fillId="0" borderId="28" xfId="6" applyNumberFormat="1" applyFont="1" applyFill="1" applyBorder="1" applyAlignment="1" applyProtection="1">
      <alignment horizontal="center" vertical="center" wrapText="1"/>
      <protection locked="0"/>
    </xf>
    <xf numFmtId="164" fontId="8" fillId="0" borderId="30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6" applyNumberFormat="1" applyFont="1" applyFill="1" applyBorder="1" applyAlignment="1" applyProtection="1">
      <alignment vertical="center" wrapText="1"/>
      <protection locked="0"/>
    </xf>
    <xf numFmtId="1" fontId="8" fillId="0" borderId="28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0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30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28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0" xfId="0" applyNumberFormat="1" applyFont="1" applyFill="1" applyBorder="1" applyAlignment="1" applyProtection="1">
      <alignment horizontal="left" vertical="center" wrapText="1"/>
      <protection locked="0"/>
    </xf>
    <xf numFmtId="0" fontId="8" fillId="0" borderId="28" xfId="6" applyNumberFormat="1" applyFont="1" applyFill="1" applyBorder="1" applyAlignment="1" applyProtection="1">
      <alignment horizontal="left" vertical="center" wrapText="1"/>
      <protection locked="0"/>
    </xf>
    <xf numFmtId="0" fontId="8" fillId="0" borderId="30" xfId="0" applyNumberFormat="1" applyFont="1" applyFill="1" applyBorder="1" applyAlignment="1" applyProtection="1">
      <alignment horizontal="left" vertical="center" wrapText="1" shrinkToFit="1"/>
      <protection locked="0"/>
    </xf>
    <xf numFmtId="164" fontId="8" fillId="0" borderId="28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28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0" applyNumberFormat="1" applyFont="1" applyBorder="1" applyAlignment="1" applyProtection="1">
      <alignment horizontal="left" vertical="center" wrapText="1"/>
      <protection locked="0"/>
    </xf>
    <xf numFmtId="49" fontId="8" fillId="0" borderId="28" xfId="8" applyNumberFormat="1" applyFont="1" applyFill="1" applyBorder="1" applyAlignment="1" applyProtection="1">
      <alignment horizontal="left" vertical="center" wrapText="1"/>
      <protection locked="0"/>
    </xf>
    <xf numFmtId="0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8" applyNumberFormat="1" applyFont="1" applyFill="1" applyBorder="1" applyAlignment="1" applyProtection="1">
      <alignment horizontal="center" vertical="center" wrapText="1"/>
      <protection locked="0"/>
    </xf>
    <xf numFmtId="166" fontId="8" fillId="0" borderId="28" xfId="8" applyNumberFormat="1" applyFont="1" applyFill="1" applyBorder="1" applyAlignment="1" applyProtection="1">
      <alignment horizontal="center" vertical="center" wrapText="1"/>
      <protection locked="0"/>
    </xf>
    <xf numFmtId="14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6" applyNumberFormat="1" applyFont="1" applyFill="1" applyBorder="1" applyAlignment="1" applyProtection="1">
      <alignment horizontal="left" vertical="center" wrapText="1"/>
      <protection locked="0"/>
    </xf>
    <xf numFmtId="1" fontId="8" fillId="11" borderId="28" xfId="1" applyNumberFormat="1" applyFont="1" applyFill="1" applyBorder="1" applyAlignment="1" applyProtection="1">
      <alignment horizontal="center" vertical="center" wrapText="1"/>
      <protection locked="0"/>
    </xf>
    <xf numFmtId="1" fontId="8" fillId="5" borderId="28" xfId="1" applyNumberFormat="1" applyFont="1" applyFill="1" applyBorder="1" applyAlignment="1" applyProtection="1">
      <alignment horizontal="center" vertical="center" wrapText="1"/>
      <protection locked="0"/>
    </xf>
    <xf numFmtId="0" fontId="9" fillId="7" borderId="28" xfId="3" applyNumberFormat="1" applyFont="1" applyFill="1" applyBorder="1" applyAlignment="1" applyProtection="1">
      <alignment horizontal="center" vertical="center" wrapText="1"/>
      <protection locked="0"/>
    </xf>
    <xf numFmtId="0" fontId="8" fillId="11" borderId="28" xfId="8" applyNumberFormat="1" applyFont="1" applyFill="1" applyBorder="1" applyAlignment="1" applyProtection="1">
      <alignment horizontal="center" vertical="center" wrapText="1"/>
      <protection locked="0"/>
    </xf>
    <xf numFmtId="0" fontId="8" fillId="0" borderId="28" xfId="8" applyNumberFormat="1" applyFont="1" applyFill="1" applyBorder="1" applyAlignment="1" applyProtection="1">
      <alignment horizontal="center" vertical="center" wrapText="1"/>
      <protection locked="0"/>
    </xf>
    <xf numFmtId="1" fontId="8" fillId="5" borderId="28" xfId="1" applyNumberFormat="1" applyFont="1" applyFill="1" applyBorder="1" applyAlignment="1" applyProtection="1">
      <alignment horizontal="center" vertical="center" wrapText="1"/>
    </xf>
    <xf numFmtId="0" fontId="0" fillId="0" borderId="0" xfId="0" applyFont="1" applyProtection="1">
      <protection locked="0"/>
    </xf>
    <xf numFmtId="0" fontId="0" fillId="6" borderId="0" xfId="0" applyFont="1" applyFill="1" applyProtection="1">
      <protection locked="0"/>
    </xf>
    <xf numFmtId="0" fontId="1" fillId="6" borderId="0" xfId="0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/>
      <protection locked="0"/>
    </xf>
    <xf numFmtId="0" fontId="1" fillId="10" borderId="5" xfId="0" applyFont="1" applyFill="1" applyBorder="1" applyAlignment="1" applyProtection="1">
      <alignment horizontal="center" vertical="center"/>
      <protection locked="0"/>
    </xf>
    <xf numFmtId="0" fontId="1" fillId="10" borderId="10" xfId="0" applyFont="1" applyFill="1" applyBorder="1" applyAlignment="1" applyProtection="1">
      <alignment horizontal="center" vertical="center"/>
      <protection locked="0"/>
    </xf>
    <xf numFmtId="0" fontId="1" fillId="7" borderId="3" xfId="0" applyFont="1" applyFill="1" applyBorder="1" applyAlignment="1" applyProtection="1">
      <alignment horizontal="center" vertical="center"/>
      <protection locked="0"/>
    </xf>
    <xf numFmtId="0" fontId="1" fillId="7" borderId="4" xfId="0" applyFont="1" applyFill="1" applyBorder="1" applyAlignment="1" applyProtection="1">
      <alignment horizontal="center" vertical="center"/>
      <protection locked="0"/>
    </xf>
    <xf numFmtId="0" fontId="1" fillId="12" borderId="3" xfId="0" applyFont="1" applyFill="1" applyBorder="1" applyAlignment="1" applyProtection="1">
      <alignment horizontal="center" vertical="center"/>
      <protection locked="0"/>
    </xf>
    <xf numFmtId="0" fontId="1" fillId="12" borderId="4" xfId="0" applyFont="1" applyFill="1" applyBorder="1" applyAlignment="1" applyProtection="1">
      <alignment horizontal="center" vertical="center"/>
      <protection locked="0"/>
    </xf>
    <xf numFmtId="0" fontId="6" fillId="8" borderId="16" xfId="0" applyFont="1" applyFill="1" applyBorder="1" applyAlignment="1" applyProtection="1">
      <alignment horizontal="center" vertical="center"/>
      <protection locked="0"/>
    </xf>
    <xf numFmtId="0" fontId="6" fillId="8" borderId="12" xfId="0" applyFont="1" applyFill="1" applyBorder="1" applyAlignment="1" applyProtection="1">
      <alignment horizontal="center" vertical="center"/>
      <protection locked="0"/>
    </xf>
    <xf numFmtId="0" fontId="9" fillId="9" borderId="13" xfId="1" applyNumberFormat="1" applyFont="1" applyFill="1" applyBorder="1" applyAlignment="1" applyProtection="1">
      <alignment horizontal="center" vertical="center" wrapText="1"/>
      <protection locked="0"/>
    </xf>
    <xf numFmtId="164" fontId="9" fillId="9" borderId="7" xfId="3" applyNumberFormat="1" applyFont="1" applyFill="1" applyBorder="1" applyAlignment="1" applyProtection="1">
      <alignment horizontal="center" vertical="center" wrapText="1"/>
      <protection locked="0"/>
    </xf>
    <xf numFmtId="49" fontId="9" fillId="9" borderId="7" xfId="3" applyNumberFormat="1" applyFont="1" applyFill="1" applyBorder="1" applyAlignment="1" applyProtection="1">
      <alignment horizontal="center" vertical="center" wrapText="1"/>
      <protection locked="0"/>
    </xf>
    <xf numFmtId="1" fontId="9" fillId="9" borderId="7" xfId="3" applyNumberFormat="1" applyFont="1" applyFill="1" applyBorder="1" applyAlignment="1" applyProtection="1">
      <alignment horizontal="center" vertical="center" wrapText="1"/>
      <protection locked="0"/>
    </xf>
    <xf numFmtId="0" fontId="8" fillId="3" borderId="7" xfId="1" applyNumberFormat="1" applyFont="1" applyFill="1" applyBorder="1" applyAlignment="1" applyProtection="1">
      <alignment horizontal="center" vertical="center" textRotation="90" wrapText="1"/>
      <protection locked="0"/>
    </xf>
    <xf numFmtId="49" fontId="9" fillId="2" borderId="7" xfId="3" applyNumberFormat="1" applyFont="1" applyFill="1" applyBorder="1" applyAlignment="1" applyProtection="1">
      <alignment horizontal="center" vertical="center" wrapText="1"/>
      <protection locked="0"/>
    </xf>
    <xf numFmtId="49" fontId="9" fillId="4" borderId="15" xfId="3" applyNumberFormat="1" applyFont="1" applyFill="1" applyBorder="1" applyAlignment="1" applyProtection="1">
      <alignment horizontal="center" vertical="center" wrapText="1"/>
      <protection locked="0"/>
    </xf>
    <xf numFmtId="1" fontId="9" fillId="2" borderId="13" xfId="3" applyNumberFormat="1" applyFont="1" applyFill="1" applyBorder="1" applyAlignment="1" applyProtection="1">
      <alignment horizontal="center" vertical="center" textRotation="90" wrapText="1"/>
      <protection locked="0"/>
    </xf>
    <xf numFmtId="1" fontId="9" fillId="2" borderId="3" xfId="3" applyNumberFormat="1" applyFont="1" applyFill="1" applyBorder="1" applyAlignment="1" applyProtection="1">
      <alignment horizontal="center" vertical="center" textRotation="90" wrapText="1"/>
      <protection locked="0"/>
    </xf>
    <xf numFmtId="1" fontId="9" fillId="2" borderId="14" xfId="3" applyNumberFormat="1" applyFont="1" applyFill="1" applyBorder="1" applyAlignment="1" applyProtection="1">
      <alignment horizontal="center" vertical="center" textRotation="90" wrapText="1"/>
      <protection locked="0"/>
    </xf>
    <xf numFmtId="1" fontId="8" fillId="2" borderId="7" xfId="3" applyNumberFormat="1" applyFont="1" applyFill="1" applyBorder="1" applyAlignment="1" applyProtection="1">
      <alignment horizontal="center" vertical="center" textRotation="90" wrapText="1"/>
      <protection locked="0"/>
    </xf>
    <xf numFmtId="1" fontId="9" fillId="2" borderId="7" xfId="3" applyNumberFormat="1" applyFont="1" applyFill="1" applyBorder="1" applyAlignment="1" applyProtection="1">
      <alignment horizontal="center" vertical="center" textRotation="90" wrapText="1"/>
      <protection locked="0"/>
    </xf>
    <xf numFmtId="166" fontId="9" fillId="2" borderId="7" xfId="3" applyNumberFormat="1" applyFont="1" applyFill="1" applyBorder="1" applyAlignment="1" applyProtection="1">
      <alignment horizontal="center" vertical="center" wrapText="1"/>
      <protection locked="0"/>
    </xf>
    <xf numFmtId="164" fontId="9" fillId="2" borderId="15" xfId="3" applyNumberFormat="1" applyFont="1" applyFill="1" applyBorder="1" applyAlignment="1" applyProtection="1">
      <alignment horizontal="center" vertical="center" wrapText="1"/>
      <protection locked="0"/>
    </xf>
    <xf numFmtId="1" fontId="9" fillId="2" borderId="24" xfId="3" applyNumberFormat="1" applyFont="1" applyFill="1" applyBorder="1" applyAlignment="1" applyProtection="1">
      <alignment horizontal="center" vertical="center" textRotation="90" wrapText="1"/>
      <protection locked="0"/>
    </xf>
    <xf numFmtId="1" fontId="9" fillId="2" borderId="15" xfId="3" applyNumberFormat="1" applyFont="1" applyFill="1" applyBorder="1" applyAlignment="1" applyProtection="1">
      <alignment horizontal="center" vertical="center" textRotation="90" wrapText="1"/>
      <protection locked="0"/>
    </xf>
    <xf numFmtId="0" fontId="0" fillId="0" borderId="14" xfId="0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center" vertical="center" wrapText="1"/>
      <protection locked="0"/>
    </xf>
    <xf numFmtId="0" fontId="9" fillId="7" borderId="28" xfId="3" applyNumberFormat="1" applyFont="1" applyFill="1" applyBorder="1" applyAlignment="1" applyProtection="1">
      <alignment horizontal="center" vertical="center" wrapText="1"/>
    </xf>
    <xf numFmtId="0" fontId="8" fillId="0" borderId="28" xfId="8" applyNumberFormat="1" applyFont="1" applyFill="1" applyBorder="1" applyAlignment="1" applyProtection="1">
      <alignment horizontal="center" vertical="center" wrapText="1"/>
    </xf>
    <xf numFmtId="0" fontId="1" fillId="2" borderId="28" xfId="3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8" fillId="0" borderId="31" xfId="6" applyNumberFormat="1" applyFont="1" applyFill="1" applyBorder="1" applyAlignment="1" applyProtection="1">
      <alignment horizontal="center" vertical="center" wrapText="1"/>
      <protection locked="0"/>
    </xf>
    <xf numFmtId="164" fontId="8" fillId="0" borderId="31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6" applyNumberFormat="1" applyFont="1" applyFill="1" applyBorder="1" applyAlignment="1" applyProtection="1">
      <alignment vertical="center" wrapText="1"/>
      <protection locked="0"/>
    </xf>
    <xf numFmtId="1" fontId="8" fillId="0" borderId="31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31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21" xfId="0" applyNumberFormat="1" applyFont="1" applyFill="1" applyBorder="1" applyAlignment="1" applyProtection="1">
      <alignment horizontal="left" vertical="center" wrapText="1"/>
      <protection locked="0"/>
    </xf>
    <xf numFmtId="0" fontId="8" fillId="0" borderId="31" xfId="6" applyNumberFormat="1" applyFont="1" applyFill="1" applyBorder="1" applyAlignment="1" applyProtection="1">
      <alignment horizontal="left" vertical="center" wrapText="1"/>
      <protection locked="0"/>
    </xf>
    <xf numFmtId="1" fontId="8" fillId="0" borderId="31" xfId="0" applyNumberFormat="1" applyFont="1" applyFill="1" applyBorder="1" applyAlignment="1" applyProtection="1">
      <alignment horizontal="center" vertical="center" wrapText="1"/>
      <protection locked="0"/>
    </xf>
    <xf numFmtId="1" fontId="8" fillId="5" borderId="31" xfId="1" applyNumberFormat="1" applyFont="1" applyFill="1" applyBorder="1" applyAlignment="1" applyProtection="1">
      <alignment horizontal="center" vertical="center" wrapText="1"/>
    </xf>
    <xf numFmtId="0" fontId="9" fillId="7" borderId="31" xfId="3" applyNumberFormat="1" applyFont="1" applyFill="1" applyBorder="1" applyAlignment="1" applyProtection="1">
      <alignment horizontal="center" vertical="center" wrapText="1"/>
    </xf>
    <xf numFmtId="49" fontId="8" fillId="0" borderId="31" xfId="0" applyNumberFormat="1" applyFont="1" applyBorder="1" applyAlignment="1" applyProtection="1">
      <alignment horizontal="left" vertical="center" wrapText="1"/>
      <protection locked="0"/>
    </xf>
    <xf numFmtId="0" fontId="8" fillId="0" borderId="31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8" applyNumberFormat="1" applyFont="1" applyFill="1" applyBorder="1" applyAlignment="1" applyProtection="1">
      <alignment horizontal="center" vertical="center" wrapText="1"/>
      <protection locked="0"/>
    </xf>
    <xf numFmtId="166" fontId="8" fillId="0" borderId="31" xfId="8" applyNumberFormat="1" applyFont="1" applyFill="1" applyBorder="1" applyAlignment="1" applyProtection="1">
      <alignment horizontal="center" vertical="center" wrapText="1"/>
      <protection locked="0"/>
    </xf>
    <xf numFmtId="14" fontId="8" fillId="0" borderId="31" xfId="1" applyNumberFormat="1" applyFont="1" applyFill="1" applyBorder="1" applyAlignment="1" applyProtection="1">
      <alignment horizontal="center" vertical="center" wrapText="1"/>
      <protection locked="0"/>
    </xf>
    <xf numFmtId="1" fontId="8" fillId="11" borderId="31" xfId="1" applyNumberFormat="1" applyFont="1" applyFill="1" applyBorder="1" applyAlignment="1" applyProtection="1">
      <alignment horizontal="center" vertical="center" wrapText="1"/>
      <protection locked="0"/>
    </xf>
    <xf numFmtId="0" fontId="8" fillId="11" borderId="31" xfId="8" applyNumberFormat="1" applyFont="1" applyFill="1" applyBorder="1" applyAlignment="1" applyProtection="1">
      <alignment horizontal="center" vertical="center" wrapText="1"/>
      <protection locked="0"/>
    </xf>
    <xf numFmtId="0" fontId="8" fillId="0" borderId="31" xfId="8" applyNumberFormat="1" applyFont="1" applyFill="1" applyBorder="1" applyAlignment="1" applyProtection="1">
      <alignment horizontal="center" vertical="center" wrapText="1"/>
    </xf>
    <xf numFmtId="0" fontId="1" fillId="2" borderId="31" xfId="3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Protection="1">
      <protection locked="0"/>
    </xf>
    <xf numFmtId="0" fontId="1" fillId="11" borderId="8" xfId="0" applyFont="1" applyFill="1" applyBorder="1" applyAlignment="1" applyProtection="1">
      <alignment horizontal="center" vertical="center"/>
      <protection locked="0"/>
    </xf>
    <xf numFmtId="0" fontId="1" fillId="11" borderId="9" xfId="0" applyFont="1" applyFill="1" applyBorder="1" applyAlignment="1" applyProtection="1">
      <alignment horizontal="center" vertical="center"/>
      <protection locked="0"/>
    </xf>
    <xf numFmtId="0" fontId="1" fillId="11" borderId="10" xfId="0" applyFont="1" applyFill="1" applyBorder="1" applyAlignment="1" applyProtection="1">
      <alignment horizontal="center" vertical="center"/>
      <protection locked="0"/>
    </xf>
    <xf numFmtId="0" fontId="1" fillId="11" borderId="11" xfId="0" applyFont="1" applyFill="1" applyBorder="1" applyAlignment="1" applyProtection="1">
      <alignment horizontal="center" vertical="center"/>
      <protection locked="0"/>
    </xf>
    <xf numFmtId="0" fontId="1" fillId="11" borderId="2" xfId="0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0" fontId="1" fillId="6" borderId="9" xfId="0" applyFont="1" applyFill="1" applyBorder="1" applyAlignment="1" applyProtection="1">
      <alignment horizontal="center" vertical="center" wrapText="1"/>
      <protection locked="0"/>
    </xf>
    <xf numFmtId="0" fontId="1" fillId="6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quotePrefix="1" applyFont="1" applyProtection="1">
      <protection locked="0"/>
    </xf>
    <xf numFmtId="1" fontId="9" fillId="2" borderId="32" xfId="3" applyNumberFormat="1" applyFont="1" applyFill="1" applyBorder="1" applyAlignment="1">
      <alignment horizontal="center" vertical="center" textRotation="90" wrapText="1"/>
    </xf>
    <xf numFmtId="1" fontId="9" fillId="2" borderId="33" xfId="3" applyNumberFormat="1" applyFont="1" applyFill="1" applyBorder="1" applyAlignment="1">
      <alignment horizontal="center" vertical="center" textRotation="90" wrapText="1"/>
    </xf>
    <xf numFmtId="1" fontId="9" fillId="2" borderId="34" xfId="3" applyNumberFormat="1" applyFont="1" applyFill="1" applyBorder="1" applyAlignment="1">
      <alignment horizontal="center" vertical="center" textRotation="90" wrapText="1"/>
    </xf>
    <xf numFmtId="1" fontId="9" fillId="2" borderId="35" xfId="3" applyNumberFormat="1" applyFont="1" applyFill="1" applyBorder="1" applyAlignment="1">
      <alignment horizontal="center" vertical="center" textRotation="90" wrapText="1"/>
    </xf>
    <xf numFmtId="1" fontId="9" fillId="2" borderId="11" xfId="3" applyNumberFormat="1" applyFont="1" applyFill="1" applyBorder="1" applyAlignment="1">
      <alignment horizontal="center" vertical="center" textRotation="90" wrapText="1"/>
    </xf>
  </cellXfs>
  <cellStyles count="21">
    <cellStyle name="Euro" xfId="2"/>
    <cellStyle name="Euro 2" xfId="14"/>
    <cellStyle name="Normal" xfId="0" builtinId="0"/>
    <cellStyle name="Normal 2" xfId="8"/>
    <cellStyle name="Normal 3" xfId="10"/>
    <cellStyle name="Normal 4" xfId="6"/>
    <cellStyle name="Normal 5" xfId="1"/>
    <cellStyle name="Normal 6" xfId="13"/>
    <cellStyle name="Normal_Feuil1" xfId="3"/>
    <cellStyle name="Percent 2" xfId="7"/>
    <cellStyle name="Percent 3" xfId="16"/>
    <cellStyle name="Pourcentage 2" xfId="9"/>
    <cellStyle name="Pourcentage 3" xfId="5"/>
    <cellStyle name="SAPBEXHLevel2" xfId="4"/>
    <cellStyle name="SAPBEXHLevel2 2" xfId="11"/>
    <cellStyle name="SAPBEXHLevel2 3" xfId="12"/>
    <cellStyle name="SAPBEXHLevel2 4" xfId="15"/>
    <cellStyle name="SAPBEXHLevel2 5" xfId="17"/>
    <cellStyle name="SAPBEXHLevel2 6" xfId="18"/>
    <cellStyle name="SAPBEXHLevel2 7" xfId="19"/>
    <cellStyle name="SAPBEXHLevel2 8" xfId="20"/>
  </cellStyles>
  <dxfs count="99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9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6" formatCode="[$-40C]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</font>
      <protection locked="0" hidden="0"/>
    </dxf>
    <dxf>
      <font>
        <strike val="0"/>
        <outline val="0"/>
        <shadow val="0"/>
        <u val="none"/>
        <vertAlign val="baseline"/>
        <sz val="11"/>
      </font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Avancement</a:t>
            </a:r>
            <a:r>
              <a:rPr lang="fr-FR" baseline="0"/>
              <a:t> niveaux de risques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A</c:v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AVANCEMENT'!$C$7:$G$7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B</c:v>
          </c:tx>
          <c:spPr>
            <a:ln>
              <a:solidFill>
                <a:srgbClr val="FFFF00"/>
              </a:solidFill>
            </a:ln>
          </c:spPr>
          <c:marker>
            <c:symbol val="diamond"/>
            <c:size val="7"/>
            <c:spPr>
              <a:solidFill>
                <a:srgbClr val="FFFF00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AVANCEMENT'!$C$8:$G$8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C</c:v>
          </c:tx>
          <c:spPr>
            <a:ln>
              <a:solidFill>
                <a:srgbClr val="FF0000"/>
              </a:solidFill>
            </a:ln>
          </c:spPr>
          <c:marker>
            <c:symbol val="diamond"/>
            <c:size val="7"/>
            <c:spPr>
              <a:solidFill>
                <a:srgbClr val="FF0000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AVANCEMENT'!$C$9:$G$9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v>D</c:v>
          </c:tx>
          <c:spPr>
            <a:ln>
              <a:solidFill>
                <a:schemeClr val="tx1"/>
              </a:solidFill>
            </a:ln>
          </c:spPr>
          <c:marker>
            <c:symbol val="diamond"/>
            <c:size val="7"/>
            <c:spPr>
              <a:solidFill>
                <a:schemeClr val="tx1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AVANCEMENT'!$C$10:$G$10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4245632"/>
        <c:axId val="94247552"/>
      </c:lineChart>
      <c:catAx>
        <c:axId val="94245632"/>
        <c:scaling>
          <c:orientation val="minMax"/>
        </c:scaling>
        <c:delete val="0"/>
        <c:axPos val="b"/>
        <c:majorTickMark val="none"/>
        <c:minorTickMark val="none"/>
        <c:tickLblPos val="nextTo"/>
        <c:crossAx val="94247552"/>
        <c:crosses val="autoZero"/>
        <c:auto val="1"/>
        <c:lblAlgn val="ctr"/>
        <c:lblOffset val="100"/>
        <c:noMultiLvlLbl val="0"/>
      </c:catAx>
      <c:valAx>
        <c:axId val="942475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de risques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942456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11</xdr:row>
      <xdr:rowOff>4761</xdr:rowOff>
    </xdr:from>
    <xdr:to>
      <xdr:col>7</xdr:col>
      <xdr:colOff>9526</xdr:colOff>
      <xdr:row>29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3" displayName="Tableau3" ref="A8:AS12" headerRowDxfId="98" dataDxfId="97">
  <autoFilter ref="A8:AS12"/>
  <tableColumns count="45">
    <tableColumn id="1" name="N° " totalsRowLabel="Total" dataDxfId="96" totalsRowDxfId="95" dataCellStyle="Normal 4"/>
    <tableColumn id="2" name="Date" dataDxfId="94" totalsRowDxfId="93" dataCellStyle="Normal 5"/>
    <tableColumn id="3" name="Unité de travail" dataDxfId="92" totalsRowDxfId="91" dataCellStyle="Normal 4"/>
    <tableColumn id="4" name="UET/UEP" dataDxfId="90" totalsRowDxfId="89" dataCellStyle="Normal 4"/>
    <tableColumn id="5" name="Section " dataDxfId="88" totalsRowDxfId="87" dataCellStyle="Normal 4"/>
    <tableColumn id="6" name="Activité" dataDxfId="86" totalsRowDxfId="85" dataCellStyle="Normal 2"/>
    <tableColumn id="7" name="Effectif concerné" dataDxfId="84" totalsRowDxfId="83" dataCellStyle="Normal 4"/>
    <tableColumn id="8" name="Familles de danger" dataDxfId="82" totalsRowDxfId="81" dataCellStyle="Normal 5"/>
    <tableColumn id="9" name="Dangers" dataDxfId="80" totalsRowDxfId="79" dataCellStyle="Normal 5"/>
    <tableColumn id="10" name="Normal" dataDxfId="78" totalsRowDxfId="77" dataCellStyle="Normal 4"/>
    <tableColumn id="11" name="Réglage" dataDxfId="76" totalsRowDxfId="75" dataCellStyle="Normal 4"/>
    <tableColumn id="12" name="Dépannage" dataDxfId="74" totalsRowDxfId="73" dataCellStyle="Normal 4"/>
    <tableColumn id="13" name="Description de la situation dangereuse _x000a_(1 seul risque par ligne)" dataDxfId="72" totalsRowDxfId="71" dataCellStyle="Normal 4"/>
    <tableColumn id="14" name="Nature du risque (Chute, TMS, coupure…)" dataDxfId="70" totalsRowDxfId="69" dataCellStyle="Normal 4">
      <calculatedColumnFormula>IFERROR(VLOOKUP(I9,#REF!,2,FALSE),"")</calculatedColumnFormula>
    </tableColumn>
    <tableColumn id="15" name="Description de la maîtrise actuelle (protections collectives, formation, protections individuelles, etc.)" dataDxfId="68" totalsRowDxfId="67" dataCellStyle="Normal 4"/>
    <tableColumn id="16" name="MAITRISE" dataDxfId="66" totalsRowDxfId="65" dataCellStyle="Normal 5"/>
    <tableColumn id="18" name="FREQUENCE" dataDxfId="64" totalsRowDxfId="63" dataCellStyle="Normal 5"/>
    <tableColumn id="20" name="GRAVITE" dataDxfId="62" totalsRowDxfId="61" dataCellStyle="Normal 5"/>
    <tableColumn id="22" name="M X F X G" dataDxfId="60" totalsRowDxfId="59" dataCellStyle="Normal 5">
      <calculatedColumnFormula>IFERROR(#REF!*#REF!*#REF!,0)</calculatedColumnFormula>
    </tableColumn>
    <tableColumn id="23" name="Niveau de Risque initial" dataDxfId="58" totalsRowDxfId="57" dataCellStyle="Normal_Feuil1">
      <calculatedColumnFormula>IF(S9&gt;47,"D",IF(S9&gt;26,"C",IF(S9&gt;12,"B",IF(S9=0,"","A"))))</calculatedColumnFormula>
    </tableColumn>
    <tableColumn id="24" name="Plan d'action" dataDxfId="56" totalsRowDxfId="55" dataCellStyle="Normal 2"/>
    <tableColumn id="25" name="NATURE MESURE" dataDxfId="54" totalsRowDxfId="53" dataCellStyle="Normal 5"/>
    <tableColumn id="26" name="Pilote" dataDxfId="52" totalsRowDxfId="51" dataCellStyle="Normal 2"/>
    <tableColumn id="27" name="Délai " dataDxfId="50" totalsRowDxfId="49" dataCellStyle="Normal 2"/>
    <tableColumn id="28" name="Ressources" dataDxfId="48" totalsRowDxfId="47" dataCellStyle="Normal 5"/>
    <tableColumn id="29" name="Date de vérification (réévaluation)" dataDxfId="46" totalsRowDxfId="45" dataCellStyle="Normal 5"/>
    <tableColumn id="30" name="MAITRISE (2)" dataDxfId="44" totalsRowDxfId="43" dataCellStyle="Normal 5"/>
    <tableColumn id="31" name=" Maîtrise 3" dataDxfId="42" totalsRowDxfId="41" dataCellStyle="Normal 2">
      <calculatedColumnFormula>IFERROR(VLOOKUP(AA9,#REF!,1,FALSE),0)</calculatedColumnFormula>
    </tableColumn>
    <tableColumn id="32" name="FREQUENCE (2)" dataDxfId="40" totalsRowDxfId="39" dataCellStyle="Normal 5"/>
    <tableColumn id="33" name=" Fréquence5" dataDxfId="38" totalsRowDxfId="37" dataCellStyle="Normal 2">
      <calculatedColumnFormula>IFERROR(VLOOKUP(AC9,#REF!,1,FALSE),"")</calculatedColumnFormula>
    </tableColumn>
    <tableColumn id="34" name="GRAVITE (2)" dataDxfId="36" totalsRowDxfId="35" dataCellStyle="Normal 5"/>
    <tableColumn id="35" name=" Gravité7" dataDxfId="34" totalsRowDxfId="33" dataCellStyle="Normal 2">
      <calculatedColumnFormula>IFERROR(VLOOKUP(AA9,#REF!,1,FALSE),0)</calculatedColumnFormula>
    </tableColumn>
    <tableColumn id="36" name="M X F X G (2)" dataDxfId="32" totalsRowDxfId="31" dataCellStyle="Normal 5">
      <calculatedColumnFormula>IF(AA9="","",IF(AC9="","",IF(AE9="","",AA9*AC9*AE9)))</calculatedColumnFormula>
    </tableColumn>
    <tableColumn id="37" name="Niveau de Risque Résiduel" dataDxfId="30" totalsRowDxfId="29" dataCellStyle="Normal_Feuil1">
      <calculatedColumnFormula>IF(AG9="",T9,IF(Z9="","DATE ?",IF(AG9&gt;#REF!,"D",IF(AG9&gt;#REF!,"C",IF(AG9&gt;#REF!,"B",IF(AD8=0,"S","A"))))))</calculatedColumnFormula>
    </tableColumn>
    <tableColumn id="38" name="Risques résiduels restants" dataDxfId="28" totalsRowDxfId="27">
      <calculatedColumnFormula>IF(AB9=1,"",IF(AND(AB9&lt;#REF!,#REF!=1),"",AH9))</calculatedColumnFormula>
    </tableColumn>
    <tableColumn id="39" name="Divers" dataDxfId="26" totalsRowDxfId="25"/>
    <tableColumn id="42" name="NBRE_A" dataDxfId="24" totalsRowDxfId="23">
      <calculatedColumnFormula>IF(AH9="",IF(T9&lt;&gt;"A","",1),IF(AH9&lt;&gt;"A","",1))</calculatedColumnFormula>
    </tableColumn>
    <tableColumn id="43" name="NBRE_B" dataDxfId="22" totalsRowDxfId="21">
      <calculatedColumnFormula>IF(AH9="",IF(T9&lt;&gt;"B","",1),IF(AH9&lt;&gt;"B","",1))</calculatedColumnFormula>
    </tableColumn>
    <tableColumn id="44" name="NBRE_C" dataDxfId="20" totalsRowDxfId="19">
      <calculatedColumnFormula>IF(AH9="",IF(T9&lt;&gt;"C","",1),IF(AH9&lt;&gt;"C","",1))</calculatedColumnFormula>
    </tableColumn>
    <tableColumn id="45" name="NBRE_D" dataDxfId="18" totalsRowDxfId="17">
      <calculatedColumnFormula>IF(AH9="",IF(T9&lt;&gt;"D","",1),IF(AH9&lt;&gt;"D","",1))</calculatedColumnFormula>
    </tableColumn>
    <tableColumn id="41" name="NBRE_Res_A" dataDxfId="16" totalsRowDxfId="15">
      <calculatedColumnFormula>IF($AI9="A",1,"")</calculatedColumnFormula>
    </tableColumn>
    <tableColumn id="46" name="NBRE_Res_B" dataDxfId="14" totalsRowDxfId="13">
      <calculatedColumnFormula>IF($AI9="B",1,"")</calculatedColumnFormula>
    </tableColumn>
    <tableColumn id="47" name="NBRE_Res_C" dataDxfId="12" totalsRowDxfId="11">
      <calculatedColumnFormula>IF($AI9="C",1,"")</calculatedColumnFormula>
    </tableColumn>
    <tableColumn id="48" name="NBRE_Res_D" dataDxfId="10" totalsRowDxfId="9">
      <calculatedColumnFormula>IF($AI9="D",1,"")</calculatedColumnFormula>
    </tableColumn>
    <tableColumn id="40" name="UT/risque/niveau risque" totalsRowFunction="count" dataDxfId="8" totalsRowDxfId="7">
      <calculatedColumnFormula>CONCATENATE(C9,H9,AH9)</calculatedColumnFormula>
    </tableColumn>
  </tableColumns>
  <tableStyleInfo name="TableStyleMedium2" showFirstColumn="0" showLastColumn="0" showRowStripes="1" showColumnStripes="0"/>
  <extLst>
    <ext xmlns:x14="http://schemas.microsoft.com/office/spreadsheetml/2009/9/main" uri="{504A1905-F514-4f6f-8877-14C23A59335A}">
      <x14:table altText="pop"/>
    </ext>
  </extLst>
</table>
</file>

<file path=xl/tables/table2.xml><?xml version="1.0" encoding="utf-8"?>
<table xmlns="http://schemas.openxmlformats.org/spreadsheetml/2006/main" id="1" name="Tableau1" displayName="Tableau1" ref="A3:E5" totalsRowShown="0" headerRowDxfId="4" headerRowBorderDxfId="5" tableBorderDxfId="6" headerRowCellStyle="Normal_Feuil1">
  <autoFilter ref="A3:E5"/>
  <tableColumns count="5">
    <tableColumn id="6" name="Colonne1"/>
    <tableColumn id="1" name="MAITRISE"/>
    <tableColumn id="2" name="FREQUENCE"/>
    <tableColumn id="3" name="GRAVITE"/>
    <tableColumn id="4" name="M X F X G">
      <calculatedColumnFormula>Tableau1[MAITRISE]*Tableau1[FREQUENCE]*Tableau1[GRAVITE]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S25"/>
  <sheetViews>
    <sheetView zoomScale="60" zoomScaleNormal="60" workbookViewId="0">
      <pane ySplit="8" topLeftCell="A9" activePane="bottomLeft" state="frozen"/>
      <selection pane="bottomLeft" activeCell="S9" sqref="S9"/>
    </sheetView>
  </sheetViews>
  <sheetFormatPr baseColWidth="10" defaultColWidth="11.42578125" defaultRowHeight="15" x14ac:dyDescent="0.25"/>
  <cols>
    <col min="1" max="1" width="5.7109375" style="42" customWidth="1"/>
    <col min="2" max="2" width="11.42578125" style="42"/>
    <col min="3" max="3" width="17.7109375" style="42" customWidth="1"/>
    <col min="4" max="5" width="13.5703125" style="42" customWidth="1"/>
    <col min="6" max="6" width="31.28515625" style="42" customWidth="1"/>
    <col min="7" max="7" width="27" style="42" customWidth="1"/>
    <col min="8" max="8" width="25.5703125" style="42" customWidth="1"/>
    <col min="9" max="9" width="26.85546875" style="42" customWidth="1"/>
    <col min="10" max="11" width="3.7109375" style="42" customWidth="1"/>
    <col min="12" max="12" width="15.7109375" style="42" customWidth="1"/>
    <col min="13" max="13" width="51.7109375" style="42" customWidth="1"/>
    <col min="14" max="14" width="40" style="42" customWidth="1"/>
    <col min="15" max="15" width="52.140625" style="42" customWidth="1"/>
    <col min="16" max="16" width="7.140625" style="42" customWidth="1"/>
    <col min="17" max="17" width="7.28515625" style="42" customWidth="1"/>
    <col min="18" max="18" width="7.7109375" style="42" customWidth="1"/>
    <col min="19" max="19" width="5.7109375" style="42" customWidth="1"/>
    <col min="20" max="20" width="13" style="42" customWidth="1"/>
    <col min="21" max="21" width="45.85546875" style="42" customWidth="1"/>
    <col min="22" max="22" width="9.5703125" style="42" customWidth="1"/>
    <col min="23" max="24" width="11.42578125" style="42"/>
    <col min="25" max="25" width="15.85546875" style="42" customWidth="1"/>
    <col min="26" max="26" width="17" style="42" customWidth="1"/>
    <col min="27" max="27" width="5.7109375" style="42" customWidth="1"/>
    <col min="28" max="28" width="3.7109375" style="42" customWidth="1"/>
    <col min="29" max="29" width="5.7109375" style="42" customWidth="1"/>
    <col min="30" max="30" width="3.42578125" style="42" customWidth="1"/>
    <col min="31" max="31" width="5.7109375" style="42" customWidth="1"/>
    <col min="32" max="32" width="3.28515625" style="42" customWidth="1"/>
    <col min="33" max="33" width="5.7109375" style="42" customWidth="1"/>
    <col min="34" max="34" width="15.28515625" style="42" customWidth="1"/>
    <col min="35" max="35" width="12.85546875" style="42" customWidth="1"/>
    <col min="36" max="36" width="7.42578125" style="42" customWidth="1"/>
    <col min="37" max="38" width="14.28515625" style="42" customWidth="1"/>
    <col min="39" max="39" width="14.140625" style="42" customWidth="1"/>
    <col min="40" max="44" width="14.42578125" style="42" customWidth="1"/>
    <col min="45" max="45" width="20.5703125" style="42" customWidth="1"/>
    <col min="46" max="16384" width="11.42578125" style="42"/>
  </cols>
  <sheetData>
    <row r="1" spans="1:45" ht="12" customHeight="1" x14ac:dyDescent="0.25">
      <c r="A1" s="103" t="s">
        <v>34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5"/>
    </row>
    <row r="2" spans="1:45" ht="12" customHeight="1" thickBot="1" x14ac:dyDescent="0.3">
      <c r="A2" s="106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8"/>
    </row>
    <row r="3" spans="1:45" ht="17.25" customHeight="1" thickBot="1" x14ac:dyDescent="0.3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111" t="s">
        <v>57</v>
      </c>
      <c r="U3" s="43"/>
      <c r="V3" s="109"/>
      <c r="W3" s="109"/>
      <c r="X3" s="44"/>
      <c r="Y3" s="44"/>
      <c r="Z3" s="44"/>
      <c r="AA3" s="45"/>
      <c r="AB3" s="43"/>
      <c r="AC3" s="43"/>
      <c r="AD3" s="43"/>
      <c r="AE3" s="43"/>
      <c r="AF3" s="43"/>
      <c r="AG3" s="43"/>
    </row>
    <row r="4" spans="1:45" ht="21" customHeight="1" thickBot="1" x14ac:dyDescent="0.3">
      <c r="A4" s="43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6">
        <f>COUNTIF($T$9:$T$12,"A")</f>
        <v>0</v>
      </c>
      <c r="U4" s="43"/>
      <c r="V4" s="110"/>
      <c r="W4" s="110"/>
      <c r="X4" s="44"/>
      <c r="Y4" s="44"/>
      <c r="Z4" s="44"/>
      <c r="AA4" s="44"/>
      <c r="AB4" s="43"/>
      <c r="AC4" s="43"/>
      <c r="AD4" s="43"/>
      <c r="AE4" s="43"/>
      <c r="AF4" s="43"/>
      <c r="AG4" s="43"/>
      <c r="AH4" s="46">
        <f>COUNTIF($AH$9:$AH$12,"A")</f>
        <v>0</v>
      </c>
      <c r="AI4" s="47">
        <f>COUNTIF($AI$9:$AI$12,"A")</f>
        <v>0</v>
      </c>
    </row>
    <row r="5" spans="1:45" ht="17.25" customHeight="1" thickBot="1" x14ac:dyDescent="0.3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8">
        <f>COUNTIF($T$9:$T$12,"B")</f>
        <v>0</v>
      </c>
      <c r="U5" s="43"/>
      <c r="V5" s="110"/>
      <c r="W5" s="110"/>
      <c r="X5" s="44"/>
      <c r="Y5" s="44"/>
      <c r="Z5" s="44"/>
      <c r="AA5" s="45"/>
      <c r="AB5" s="43"/>
      <c r="AC5" s="43"/>
      <c r="AD5" s="43"/>
      <c r="AE5" s="43"/>
      <c r="AF5" s="43"/>
      <c r="AG5" s="43"/>
      <c r="AH5" s="48">
        <f>COUNTIF($AH$9:$AH$12,"B")</f>
        <v>0</v>
      </c>
      <c r="AI5" s="49">
        <f>COUNTIF($AI$9:$AI$12,"B")</f>
        <v>0</v>
      </c>
    </row>
    <row r="6" spans="1:45" ht="19.5" customHeight="1" thickBot="1" x14ac:dyDescent="0.3">
      <c r="A6" s="43"/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50">
        <f>COUNTIF($T$9:$T$12,"C")</f>
        <v>0</v>
      </c>
      <c r="U6" s="43"/>
      <c r="V6" s="110"/>
      <c r="W6" s="110"/>
      <c r="X6" s="44"/>
      <c r="Y6" s="44"/>
      <c r="Z6" s="44"/>
      <c r="AA6" s="44"/>
      <c r="AB6" s="43"/>
      <c r="AC6" s="43"/>
      <c r="AD6" s="43"/>
      <c r="AE6" s="43"/>
      <c r="AF6" s="43"/>
      <c r="AG6" s="43"/>
      <c r="AH6" s="50">
        <f>COUNTIF($AH$9:$AH$12,"C")</f>
        <v>0</v>
      </c>
      <c r="AI6" s="51">
        <f>COUNTIF($AI$9:$AI$12,"C")</f>
        <v>0</v>
      </c>
    </row>
    <row r="7" spans="1:45" ht="27.75" customHeight="1" thickBot="1" x14ac:dyDescent="0.3">
      <c r="A7" s="43"/>
      <c r="B7" s="43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52">
        <f>COUNTIF($T$9:$T$12,"D")</f>
        <v>0</v>
      </c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52">
        <f>COUNTIF($AH$9:$AH$12,"D")</f>
        <v>0</v>
      </c>
      <c r="AI7" s="53">
        <f>COUNTIF($AI$9:$AI$12,"D")</f>
        <v>0</v>
      </c>
    </row>
    <row r="8" spans="1:45" ht="64.5" customHeight="1" thickBot="1" x14ac:dyDescent="0.3">
      <c r="A8" s="54" t="s">
        <v>24</v>
      </c>
      <c r="B8" s="55" t="s">
        <v>0</v>
      </c>
      <c r="C8" s="56" t="s">
        <v>19</v>
      </c>
      <c r="D8" s="56" t="s">
        <v>1</v>
      </c>
      <c r="E8" s="57" t="s">
        <v>2</v>
      </c>
      <c r="F8" s="56" t="s">
        <v>18</v>
      </c>
      <c r="G8" s="57" t="s">
        <v>3</v>
      </c>
      <c r="H8" s="57" t="s">
        <v>54</v>
      </c>
      <c r="I8" s="57" t="s">
        <v>55</v>
      </c>
      <c r="J8" s="58" t="s">
        <v>4</v>
      </c>
      <c r="K8" s="58" t="s">
        <v>5</v>
      </c>
      <c r="L8" s="58" t="s">
        <v>6</v>
      </c>
      <c r="M8" s="59" t="s">
        <v>56</v>
      </c>
      <c r="N8" s="59" t="s">
        <v>7</v>
      </c>
      <c r="O8" s="60" t="s">
        <v>8</v>
      </c>
      <c r="P8" s="61" t="s">
        <v>20</v>
      </c>
      <c r="Q8" s="62" t="s">
        <v>22</v>
      </c>
      <c r="R8" s="63" t="s">
        <v>23</v>
      </c>
      <c r="S8" s="64" t="s">
        <v>9</v>
      </c>
      <c r="T8" s="59" t="s">
        <v>10</v>
      </c>
      <c r="U8" s="59" t="s">
        <v>11</v>
      </c>
      <c r="V8" s="65" t="s">
        <v>12</v>
      </c>
      <c r="W8" s="59" t="s">
        <v>13</v>
      </c>
      <c r="X8" s="66" t="s">
        <v>14</v>
      </c>
      <c r="Y8" s="66" t="s">
        <v>39</v>
      </c>
      <c r="Z8" s="67" t="s">
        <v>38</v>
      </c>
      <c r="AA8" s="62" t="s">
        <v>53</v>
      </c>
      <c r="AB8" s="68" t="s">
        <v>35</v>
      </c>
      <c r="AC8" s="65" t="s">
        <v>52</v>
      </c>
      <c r="AD8" s="69" t="s">
        <v>36</v>
      </c>
      <c r="AE8" s="62" t="s">
        <v>51</v>
      </c>
      <c r="AF8" s="68" t="s">
        <v>37</v>
      </c>
      <c r="AG8" s="64" t="s">
        <v>50</v>
      </c>
      <c r="AH8" s="59" t="s">
        <v>25</v>
      </c>
      <c r="AI8" s="59" t="s">
        <v>26</v>
      </c>
      <c r="AJ8" s="70" t="s">
        <v>40</v>
      </c>
      <c r="AK8" s="71" t="s">
        <v>41</v>
      </c>
      <c r="AL8" s="72" t="s">
        <v>42</v>
      </c>
      <c r="AM8" s="72" t="s">
        <v>43</v>
      </c>
      <c r="AN8" s="72" t="s">
        <v>44</v>
      </c>
      <c r="AO8" s="72" t="s">
        <v>46</v>
      </c>
      <c r="AP8" s="72" t="s">
        <v>47</v>
      </c>
      <c r="AQ8" s="72" t="s">
        <v>48</v>
      </c>
      <c r="AR8" s="72" t="s">
        <v>49</v>
      </c>
      <c r="AS8" s="73" t="s">
        <v>33</v>
      </c>
    </row>
    <row r="9" spans="1:45" ht="64.5" customHeight="1" x14ac:dyDescent="0.25">
      <c r="A9" s="13">
        <v>1</v>
      </c>
      <c r="B9" s="14">
        <v>43110</v>
      </c>
      <c r="C9" s="15"/>
      <c r="D9" s="16"/>
      <c r="E9" s="17"/>
      <c r="F9" s="18"/>
      <c r="G9" s="15"/>
      <c r="H9" s="19"/>
      <c r="I9" s="19"/>
      <c r="J9" s="20"/>
      <c r="K9" s="20"/>
      <c r="L9" s="20"/>
      <c r="M9" s="21"/>
      <c r="N9" s="22"/>
      <c r="O9" s="23"/>
      <c r="P9" s="19"/>
      <c r="Q9" s="19"/>
      <c r="R9" s="19"/>
      <c r="S9" s="41">
        <f>Tableau3[[#This Row],[MAITRISE]]*Tableau3[[#This Row],[FREQUENCE]]*Tableau3[[#This Row],[GRAVITE]]</f>
        <v>0</v>
      </c>
      <c r="T9" s="74" t="str">
        <f>IF(S9&gt;47,"D",IF(S9&gt;26,"C",IF(S9&gt;12,"B",IF(S9=0,"","A"))))</f>
        <v/>
      </c>
      <c r="U9" s="28"/>
      <c r="V9" s="30"/>
      <c r="W9" s="31"/>
      <c r="X9" s="32"/>
      <c r="Y9" s="30"/>
      <c r="Z9" s="33"/>
      <c r="AA9" s="36"/>
      <c r="AB9" s="39"/>
      <c r="AC9" s="36"/>
      <c r="AD9" s="39"/>
      <c r="AE9" s="36"/>
      <c r="AF9" s="75">
        <f>IFERROR(VLOOKUP(AA9,#REF!,1,FALSE),0)</f>
        <v>0</v>
      </c>
      <c r="AG9" s="41" t="str">
        <f t="shared" ref="AG9:AG11" si="0">IF(AA9="","",IF(AC9="","",IF(AE9="","",AA9*AC9*AE9)))</f>
        <v/>
      </c>
      <c r="AH9" s="74" t="str">
        <f>IF(AG9="",T9,IF(Z9="","DATE ?",IF(AG9&gt;#REF!,"D",IF(AG9&gt;#REF!,"C",IF(AG9&gt;#REF!,"B",IF(AG9=0,"S","A"))))))</f>
        <v/>
      </c>
      <c r="AI9" s="76" t="e">
        <f>IF(AB9=1,"",IF(AND(AB9&lt;#REF!,#REF!=1),"",AH9))</f>
        <v>#REF!</v>
      </c>
      <c r="AJ9" s="77"/>
      <c r="AK9" s="78" t="str">
        <f>IF(AH9="",IF(T9&lt;&gt;"A","",1),IF(AH9&lt;&gt;"A","",1))</f>
        <v/>
      </c>
      <c r="AL9" s="78" t="str">
        <f>IF(AH9="",IF(T9&lt;&gt;"B","",1),IF(AH9&lt;&gt;"B","",1))</f>
        <v/>
      </c>
      <c r="AM9" s="78" t="str">
        <f>IF(AH9="",IF(T9&lt;&gt;"C","",1),IF(AH9&lt;&gt;"C","",1))</f>
        <v/>
      </c>
      <c r="AN9" s="78" t="str">
        <f>IF(AH9="",IF(T9&lt;&gt;"D","",1),IF(AH9&lt;&gt;"D","",1))</f>
        <v/>
      </c>
      <c r="AO9" s="78" t="e">
        <f t="shared" ref="AO9:AO11" si="1">IF($AI9="A",1,"")</f>
        <v>#REF!</v>
      </c>
      <c r="AP9" s="78" t="e">
        <f t="shared" ref="AP9:AP11" si="2">IF($AI9="B",1,"")</f>
        <v>#REF!</v>
      </c>
      <c r="AQ9" s="78" t="e">
        <f t="shared" ref="AQ9:AQ11" si="3">IF($AI9="C",1,"")</f>
        <v>#REF!</v>
      </c>
      <c r="AR9" s="78" t="e">
        <f t="shared" ref="AR9:AR11" si="4">IF($AI9="D",1,"")</f>
        <v>#REF!</v>
      </c>
      <c r="AS9" s="79" t="str">
        <f>CONCATENATE(C9,H9,AH9)</f>
        <v/>
      </c>
    </row>
    <row r="10" spans="1:45" ht="64.5" customHeight="1" x14ac:dyDescent="0.25">
      <c r="A10" s="13"/>
      <c r="B10" s="33"/>
      <c r="C10" s="15"/>
      <c r="D10" s="16"/>
      <c r="E10" s="17"/>
      <c r="F10" s="31"/>
      <c r="G10" s="15"/>
      <c r="H10" s="27"/>
      <c r="I10" s="34"/>
      <c r="J10" s="20"/>
      <c r="K10" s="20"/>
      <c r="L10" s="20"/>
      <c r="M10" s="35"/>
      <c r="N10" s="22" t="str">
        <f>IFERROR(VLOOKUP(I10,#REF!,2,FALSE),"")</f>
        <v/>
      </c>
      <c r="O10" s="35"/>
      <c r="P10" s="36"/>
      <c r="Q10" s="36"/>
      <c r="R10" s="36"/>
      <c r="S10" s="37">
        <f>IFERROR(#REF!*#REF!*#REF!,0)</f>
        <v>0</v>
      </c>
      <c r="T10" s="38" t="str">
        <f>IF(S10&gt;47,"D",IF(S10&gt;26,"C",IF(S10&gt;12,"B",IF(S10=0,"","A"))))</f>
        <v/>
      </c>
      <c r="U10" s="29"/>
      <c r="V10" s="30"/>
      <c r="W10" s="31"/>
      <c r="X10" s="32"/>
      <c r="Y10" s="30"/>
      <c r="Z10" s="33"/>
      <c r="AA10" s="36"/>
      <c r="AB10" s="39">
        <f>IFERROR(VLOOKUP(AA10,#REF!,1,FALSE),0)</f>
        <v>0</v>
      </c>
      <c r="AC10" s="36"/>
      <c r="AD10" s="39" t="str">
        <f>IFERROR(VLOOKUP(AC10,#REF!,1,FALSE),"")</f>
        <v/>
      </c>
      <c r="AE10" s="36"/>
      <c r="AF10" s="40">
        <f>IFERROR(VLOOKUP(AA10,#REF!,1,FALSE),0)</f>
        <v>0</v>
      </c>
      <c r="AG10" s="37" t="str">
        <f>IF(AA10="","",IF(AC10="","",IF(AE10="","",AA10*AC10*AE10)))</f>
        <v/>
      </c>
      <c r="AH10" s="38" t="str">
        <f>IF(AG10="",T10,IF(Z10="","DATE ?",IF(AG10&gt;#REF!,"D",IF(AG10&gt;#REF!,"C",IF(AG10&gt;#REF!,"B",IF(AD9=0,"S","A"))))))</f>
        <v/>
      </c>
      <c r="AI10" s="76" t="e">
        <f>IF(AB10=1,"",IF(AND(AB10&lt;#REF!,#REF!=1),"",AH10))</f>
        <v>#REF!</v>
      </c>
      <c r="AJ10" s="77"/>
      <c r="AK10" s="78" t="str">
        <f>IF(AH10="",IF(T10&lt;&gt;"A","",1),IF(AH10&lt;&gt;"A","",1))</f>
        <v/>
      </c>
      <c r="AL10" s="78" t="str">
        <f>IF(AH10="",IF(T10&lt;&gt;"B","",1),IF(AH10&lt;&gt;"B","",1))</f>
        <v/>
      </c>
      <c r="AM10" s="78" t="str">
        <f>IF(AH10="",IF(T10&lt;&gt;"C","",1),IF(AH10&lt;&gt;"C","",1))</f>
        <v/>
      </c>
      <c r="AN10" s="78" t="str">
        <f>IF(AH10="",IF(T10&lt;&gt;"D","",1),IF(AH10&lt;&gt;"D","",1))</f>
        <v/>
      </c>
      <c r="AO10" s="78" t="e">
        <f>IF($AI10="A",1,"")</f>
        <v>#REF!</v>
      </c>
      <c r="AP10" s="78" t="e">
        <f>IF($AI10="B",1,"")</f>
        <v>#REF!</v>
      </c>
      <c r="AQ10" s="78" t="e">
        <f>IF($AI10="C",1,"")</f>
        <v>#REF!</v>
      </c>
      <c r="AR10" s="78" t="e">
        <f>IF($AI10="D",1,"")</f>
        <v>#REF!</v>
      </c>
      <c r="AS10" s="79" t="str">
        <f>CONCATENATE(C10,H10,AH10)</f>
        <v/>
      </c>
    </row>
    <row r="11" spans="1:45" ht="64.5" customHeight="1" x14ac:dyDescent="0.25">
      <c r="A11" s="13">
        <f>A9+1</f>
        <v>2</v>
      </c>
      <c r="B11" s="24">
        <f>B9</f>
        <v>43110</v>
      </c>
      <c r="C11" s="15"/>
      <c r="D11" s="16"/>
      <c r="E11" s="17"/>
      <c r="F11" s="25"/>
      <c r="G11" s="15"/>
      <c r="H11" s="26"/>
      <c r="I11" s="26"/>
      <c r="J11" s="20"/>
      <c r="K11" s="20"/>
      <c r="L11" s="20"/>
      <c r="M11" s="21"/>
      <c r="N11" s="22"/>
      <c r="O11" s="21"/>
      <c r="P11" s="26"/>
      <c r="Q11" s="26"/>
      <c r="R11" s="26"/>
      <c r="S11" s="41">
        <f>Tableau3[[#This Row],[MAITRISE]]*Tableau3[[#This Row],[FREQUENCE]]*Tableau3[[#This Row],[GRAVITE]]</f>
        <v>0</v>
      </c>
      <c r="T11" s="74" t="str">
        <f>IF(S11&gt;47,"D",IF(S11&gt;26,"C",IF(S11&gt;12,"B",IF(S11=0,"","A"))))</f>
        <v/>
      </c>
      <c r="U11" s="28"/>
      <c r="V11" s="30"/>
      <c r="W11" s="31"/>
      <c r="X11" s="32"/>
      <c r="Y11" s="30"/>
      <c r="Z11" s="33"/>
      <c r="AA11" s="36"/>
      <c r="AB11" s="39">
        <f>IFERROR(VLOOKUP(AA11,#REF!,1,FALSE),0)</f>
        <v>0</v>
      </c>
      <c r="AC11" s="36"/>
      <c r="AD11" s="39" t="str">
        <f>IFERROR(VLOOKUP(AC11,#REF!,1,FALSE),"")</f>
        <v/>
      </c>
      <c r="AE11" s="36"/>
      <c r="AF11" s="75">
        <f>IFERROR(VLOOKUP(AA11,#REF!,1,FALSE),0)</f>
        <v>0</v>
      </c>
      <c r="AG11" s="41" t="str">
        <f t="shared" si="0"/>
        <v/>
      </c>
      <c r="AH11" s="74" t="str">
        <f>IF(AG11="",T11,IF(Z11="","DATE ?",IF(AG11&gt;#REF!,"D",IF(AG11&gt;#REF!,"C",IF(AG11&gt;#REF!,"B",IF(AG11=0,"S","A"))))))</f>
        <v/>
      </c>
      <c r="AI11" s="76" t="e">
        <f>IF(AB11=1,"",IF(AND(AB11&lt;#REF!,#REF!=1),"",AH11))</f>
        <v>#REF!</v>
      </c>
      <c r="AJ11" s="77"/>
      <c r="AK11" s="78" t="str">
        <f>IF(AH11="",IF(T11&lt;&gt;"A","",1),IF(AH11&lt;&gt;"A","",1))</f>
        <v/>
      </c>
      <c r="AL11" s="78" t="str">
        <f>IF(AH11="",IF(T11&lt;&gt;"B","",1),IF(AH11&lt;&gt;"B","",1))</f>
        <v/>
      </c>
      <c r="AM11" s="78" t="str">
        <f>IF(AH11="",IF(T11&lt;&gt;"C","",1),IF(AH11&lt;&gt;"C","",1))</f>
        <v/>
      </c>
      <c r="AN11" s="78" t="str">
        <f>IF(AH11="",IF(T11&lt;&gt;"D","",1),IF(AH11&lt;&gt;"D","",1))</f>
        <v/>
      </c>
      <c r="AO11" s="78" t="e">
        <f t="shared" si="1"/>
        <v>#REF!</v>
      </c>
      <c r="AP11" s="78" t="e">
        <f t="shared" si="2"/>
        <v>#REF!</v>
      </c>
      <c r="AQ11" s="78" t="e">
        <f t="shared" si="3"/>
        <v>#REF!</v>
      </c>
      <c r="AR11" s="78" t="e">
        <f t="shared" si="4"/>
        <v>#REF!</v>
      </c>
      <c r="AS11" s="79" t="str">
        <f>CONCATENATE(C11,H11,AH11)</f>
        <v/>
      </c>
    </row>
    <row r="12" spans="1:45" ht="64.5" customHeight="1" x14ac:dyDescent="0.25">
      <c r="A12" s="80"/>
      <c r="B12" s="81"/>
      <c r="C12" s="82"/>
      <c r="D12" s="83"/>
      <c r="E12" s="84"/>
      <c r="F12" s="85"/>
      <c r="G12" s="82"/>
      <c r="H12" s="86"/>
      <c r="I12" s="86"/>
      <c r="J12" s="87"/>
      <c r="K12" s="87"/>
      <c r="L12" s="87"/>
      <c r="M12" s="88"/>
      <c r="N12" s="89"/>
      <c r="O12" s="88"/>
      <c r="P12" s="90"/>
      <c r="Q12" s="90"/>
      <c r="R12" s="90"/>
      <c r="S12" s="91"/>
      <c r="T12" s="92"/>
      <c r="U12" s="93"/>
      <c r="V12" s="94"/>
      <c r="W12" s="95"/>
      <c r="X12" s="96"/>
      <c r="Y12" s="94"/>
      <c r="Z12" s="97"/>
      <c r="AA12" s="98"/>
      <c r="AB12" s="99"/>
      <c r="AC12" s="98"/>
      <c r="AD12" s="99"/>
      <c r="AE12" s="98"/>
      <c r="AF12" s="100"/>
      <c r="AG12" s="91"/>
      <c r="AH12" s="92"/>
      <c r="AI12" s="101"/>
      <c r="AJ12" s="77"/>
      <c r="AK12" s="78"/>
      <c r="AL12" s="78"/>
      <c r="AM12" s="78"/>
      <c r="AN12" s="78"/>
      <c r="AO12" s="78"/>
      <c r="AP12" s="78"/>
      <c r="AQ12" s="78"/>
      <c r="AR12" s="78"/>
      <c r="AS12" s="79"/>
    </row>
    <row r="13" spans="1:45" ht="81" customHeight="1" x14ac:dyDescent="0.25">
      <c r="A13" s="102"/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02"/>
      <c r="AI13" s="102"/>
      <c r="AJ13" s="102"/>
      <c r="AK13" s="102"/>
      <c r="AL13" s="102"/>
      <c r="AM13" s="102"/>
      <c r="AN13" s="102"/>
      <c r="AO13" s="102"/>
      <c r="AP13" s="102"/>
      <c r="AQ13" s="102"/>
      <c r="AR13" s="102"/>
      <c r="AS13" s="102"/>
    </row>
    <row r="14" spans="1:45" ht="81" customHeight="1" x14ac:dyDescent="0.25">
      <c r="A14" s="102"/>
      <c r="B14" s="102"/>
      <c r="C14" s="102"/>
      <c r="D14" s="102"/>
      <c r="E14" s="102"/>
      <c r="F14" s="102"/>
      <c r="G14" s="102"/>
      <c r="H14" s="102"/>
      <c r="I14" s="102"/>
      <c r="J14" s="102"/>
      <c r="K14" s="102"/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102"/>
      <c r="AI14" s="102"/>
      <c r="AJ14" s="102"/>
      <c r="AK14" s="102"/>
      <c r="AL14" s="102"/>
      <c r="AM14" s="102"/>
      <c r="AN14" s="102"/>
      <c r="AO14" s="102"/>
      <c r="AP14" s="102"/>
      <c r="AQ14" s="102"/>
      <c r="AR14" s="102"/>
      <c r="AS14" s="102"/>
    </row>
    <row r="15" spans="1:45" ht="81" customHeight="1" x14ac:dyDescent="0.25"/>
    <row r="16" spans="1:45" ht="81" customHeight="1" x14ac:dyDescent="0.25"/>
    <row r="17" ht="81" customHeight="1" x14ac:dyDescent="0.25"/>
    <row r="18" ht="81" customHeight="1" x14ac:dyDescent="0.25"/>
    <row r="19" ht="81" customHeight="1" x14ac:dyDescent="0.25"/>
    <row r="20" ht="81" customHeight="1" x14ac:dyDescent="0.25"/>
    <row r="25" ht="54.75" customHeight="1" x14ac:dyDescent="0.25"/>
  </sheetData>
  <sheetProtection formatCells="0" formatColumns="0" formatRows="0" insertColumns="0" insertRows="0" insertHyperlinks="0" deleteColumns="0" deleteRows="0" selectLockedCells="1" sort="0" autoFilter="0" pivotTables="0"/>
  <dataConsolidate>
    <dataRefs count="1">
      <dataRef ref="O9:R9" sheet="Evaluation des Risques Pro"/>
    </dataRefs>
  </dataConsolidate>
  <mergeCells count="3">
    <mergeCell ref="A1:AI2"/>
    <mergeCell ref="V3:W4"/>
    <mergeCell ref="V5:W6"/>
  </mergeCells>
  <conditionalFormatting sqref="AH9:AH12 T9:T12">
    <cfRule type="cellIs" dxfId="3" priority="5" operator="equal">
      <formula>"D"</formula>
    </cfRule>
    <cfRule type="cellIs" dxfId="2" priority="6" operator="equal">
      <formula>"C"</formula>
    </cfRule>
    <cfRule type="cellIs" dxfId="1" priority="7" operator="equal">
      <formula>"B"</formula>
    </cfRule>
    <cfRule type="cellIs" dxfId="0" priority="8" operator="equal">
      <formula>"A"</formula>
    </cfRule>
  </conditionalFormatting>
  <dataValidations count="8">
    <dataValidation type="list" allowBlank="1" showInputMessage="1" showErrorMessage="1" sqref="P9:P12">
      <formula1>COTATION_MAITRISE</formula1>
    </dataValidation>
    <dataValidation type="list" allowBlank="1" showInputMessage="1" showErrorMessage="1" sqref="Q9:Q12">
      <formula1>COTATION_FREQUENCE</formula1>
    </dataValidation>
    <dataValidation type="list" allowBlank="1" showInputMessage="1" showErrorMessage="1" sqref="R9:R12">
      <formula1>COTATION_GRAVITE</formula1>
    </dataValidation>
    <dataValidation type="list" allowBlank="1" showInputMessage="1" showErrorMessage="1" sqref="H9:H12">
      <formula1>RISQUES</formula1>
    </dataValidation>
    <dataValidation type="list" allowBlank="1" showInputMessage="1" showErrorMessage="1" sqref="V9:V12">
      <formula1>NATURE_MAITRISE</formula1>
    </dataValidation>
    <dataValidation type="list" allowBlank="1" showInputMessage="1" showErrorMessage="1" sqref="C9:C12">
      <formula1>UNITES_TRAVAIL</formula1>
    </dataValidation>
    <dataValidation type="list" allowBlank="1" showInputMessage="1" showErrorMessage="1" sqref="AA9:AA12 AE9:AE12 AC9:AC12">
      <formula1>#REF!</formula1>
    </dataValidation>
    <dataValidation type="list" allowBlank="1" showInputMessage="1" sqref="I9:I12">
      <formula1>INDIRECT($H9)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B4:G10"/>
  <sheetViews>
    <sheetView topLeftCell="A4" workbookViewId="0"/>
  </sheetViews>
  <sheetFormatPr baseColWidth="10" defaultColWidth="11.5703125" defaultRowHeight="15" x14ac:dyDescent="0.25"/>
  <cols>
    <col min="3" max="4" width="13.140625" customWidth="1"/>
  </cols>
  <sheetData>
    <row r="4" spans="2:7" x14ac:dyDescent="0.25">
      <c r="D4" s="2" t="s">
        <v>29</v>
      </c>
      <c r="E4" s="2" t="s">
        <v>30</v>
      </c>
      <c r="F4" s="2" t="s">
        <v>31</v>
      </c>
      <c r="G4" s="2" t="s">
        <v>32</v>
      </c>
    </row>
    <row r="5" spans="2:7" x14ac:dyDescent="0.25">
      <c r="C5" s="12" t="s">
        <v>45</v>
      </c>
      <c r="D5" s="10"/>
      <c r="E5" s="10"/>
      <c r="F5" s="9"/>
      <c r="G5" s="2"/>
    </row>
    <row r="6" spans="2:7" ht="107.25" customHeight="1" x14ac:dyDescent="0.25">
      <c r="C6" s="7" t="s">
        <v>27</v>
      </c>
      <c r="D6" s="8" t="s">
        <v>28</v>
      </c>
      <c r="E6" s="8" t="s">
        <v>28</v>
      </c>
      <c r="F6" s="8" t="s">
        <v>28</v>
      </c>
      <c r="G6" s="8" t="s">
        <v>28</v>
      </c>
    </row>
    <row r="7" spans="2:7" x14ac:dyDescent="0.25">
      <c r="B7" s="3" t="s">
        <v>17</v>
      </c>
      <c r="C7" s="11">
        <f>'Evaluation des Risques Pro'!T4</f>
        <v>0</v>
      </c>
      <c r="D7" s="1"/>
      <c r="E7" s="1"/>
      <c r="F7" s="1"/>
      <c r="G7" s="1"/>
    </row>
    <row r="8" spans="2:7" x14ac:dyDescent="0.25">
      <c r="B8" s="4" t="s">
        <v>15</v>
      </c>
      <c r="C8" s="11">
        <f>'Evaluation des Risques Pro'!T5</f>
        <v>0</v>
      </c>
      <c r="D8" s="1"/>
      <c r="E8" s="1"/>
      <c r="F8" s="1"/>
      <c r="G8" s="1"/>
    </row>
    <row r="9" spans="2:7" x14ac:dyDescent="0.25">
      <c r="B9" s="5" t="s">
        <v>16</v>
      </c>
      <c r="C9" s="11">
        <f>'Evaluation des Risques Pro'!T6</f>
        <v>0</v>
      </c>
      <c r="D9" s="1"/>
      <c r="E9" s="1"/>
      <c r="F9" s="1"/>
      <c r="G9" s="1"/>
    </row>
    <row r="10" spans="2:7" x14ac:dyDescent="0.25">
      <c r="B10" s="6" t="s">
        <v>21</v>
      </c>
      <c r="C10" s="11">
        <f>'Evaluation des Risques Pro'!T7</f>
        <v>0</v>
      </c>
      <c r="D10" s="1"/>
      <c r="E10" s="1"/>
      <c r="F10" s="1"/>
      <c r="G10" s="1"/>
    </row>
  </sheetData>
  <sheetProtection password="E1B9" sheet="1" objects="1" scenarios="1"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H5" sqref="H5"/>
    </sheetView>
  </sheetViews>
  <sheetFormatPr baseColWidth="10" defaultRowHeight="15" x14ac:dyDescent="0.25"/>
  <cols>
    <col min="2" max="3" width="13.28515625" customWidth="1"/>
    <col min="4" max="4" width="16.7109375" customWidth="1"/>
    <col min="5" max="5" width="12.42578125" customWidth="1"/>
    <col min="6" max="6" width="13.140625" customWidth="1"/>
  </cols>
  <sheetData>
    <row r="1" spans="1:8" x14ac:dyDescent="0.25">
      <c r="B1" t="s">
        <v>58</v>
      </c>
    </row>
    <row r="3" spans="1:8" ht="75" customHeight="1" thickBot="1" x14ac:dyDescent="0.3">
      <c r="A3" s="116" t="s">
        <v>59</v>
      </c>
      <c r="B3" s="112" t="s">
        <v>20</v>
      </c>
      <c r="C3" s="113" t="s">
        <v>22</v>
      </c>
      <c r="D3" s="114" t="s">
        <v>23</v>
      </c>
      <c r="E3" s="115" t="s">
        <v>9</v>
      </c>
      <c r="H3" t="s">
        <v>62</v>
      </c>
    </row>
    <row r="4" spans="1:8" x14ac:dyDescent="0.25">
      <c r="A4" t="s">
        <v>60</v>
      </c>
      <c r="B4">
        <v>1</v>
      </c>
      <c r="C4">
        <v>2</v>
      </c>
      <c r="D4">
        <v>3</v>
      </c>
      <c r="E4">
        <f>Tableau1[MAITRISE]*Tableau1[FREQUENCE]*Tableau1[GRAVITE]</f>
        <v>6</v>
      </c>
      <c r="H4" t="s">
        <v>73</v>
      </c>
    </row>
    <row r="5" spans="1:8" x14ac:dyDescent="0.25">
      <c r="A5" t="s">
        <v>61</v>
      </c>
      <c r="B5">
        <v>5</v>
      </c>
      <c r="C5">
        <v>10</v>
      </c>
      <c r="D5">
        <v>15</v>
      </c>
      <c r="E5">
        <f>Tableau1[MAITRISE]*Tableau1[FREQUENCE]*Tableau1[GRAVITE]</f>
        <v>750</v>
      </c>
      <c r="H5" t="s">
        <v>63</v>
      </c>
    </row>
    <row r="6" spans="1:8" x14ac:dyDescent="0.25">
      <c r="H6" t="s">
        <v>64</v>
      </c>
    </row>
    <row r="7" spans="1:8" x14ac:dyDescent="0.25">
      <c r="H7" t="s">
        <v>65</v>
      </c>
    </row>
    <row r="8" spans="1:8" x14ac:dyDescent="0.25">
      <c r="H8" t="s">
        <v>66</v>
      </c>
    </row>
    <row r="9" spans="1:8" x14ac:dyDescent="0.25">
      <c r="H9" t="s">
        <v>67</v>
      </c>
    </row>
    <row r="10" spans="1:8" x14ac:dyDescent="0.25">
      <c r="H10" t="s">
        <v>68</v>
      </c>
    </row>
    <row r="11" spans="1:8" x14ac:dyDescent="0.25">
      <c r="H11" t="s">
        <v>69</v>
      </c>
    </row>
    <row r="12" spans="1:8" x14ac:dyDescent="0.25">
      <c r="H12" t="s">
        <v>70</v>
      </c>
    </row>
    <row r="13" spans="1:8" x14ac:dyDescent="0.25">
      <c r="H13" t="s">
        <v>71</v>
      </c>
    </row>
    <row r="14" spans="1:8" x14ac:dyDescent="0.25">
      <c r="H14" t="s">
        <v>72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Evaluation des Risques Pro</vt:lpstr>
      <vt:lpstr>GRAPH AVANCEMENT</vt:lpstr>
      <vt:lpstr>Feuil1</vt:lpstr>
      <vt:lpstr>NBRE_A</vt:lpstr>
      <vt:lpstr>NBRE_B</vt:lpstr>
      <vt:lpstr>NBRE_C</vt:lpstr>
      <vt:lpstr>NBRE_D</vt:lpstr>
      <vt:lpstr>NBRE_Res_A</vt:lpstr>
      <vt:lpstr>NBRE_Res_B</vt:lpstr>
      <vt:lpstr>NBRE_Res_C</vt:lpstr>
      <vt:lpstr>NBRE_Res_D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</dc:creator>
  <cp:lastPrinted>2018-02-22T09:45:00Z</cp:lastPrinted>
  <dcterms:created xsi:type="dcterms:W3CDTF">2017-08-18T12:47:40Z</dcterms:created>
  <dcterms:modified xsi:type="dcterms:W3CDTF">2018-03-06T15:12:19Z</dcterms:modified>
</cp:coreProperties>
</file>