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0490" windowHeight="7755" activeTab="1"/>
  </bookViews>
  <sheets>
    <sheet name="Variables" sheetId="2" r:id="rId1"/>
    <sheet name="Calendrier" sheetId="1" r:id="rId2"/>
    <sheet name="Suivi absences" sheetId="4" r:id="rId3"/>
    <sheet name="Solde" sheetId="3" r:id="rId4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/>
  <c r="C7"/>
  <c r="D7"/>
  <c r="E7"/>
  <c r="F7"/>
  <c r="G7"/>
  <c r="H7"/>
  <c r="I7"/>
  <c r="J7"/>
  <c r="K7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B8"/>
  <c r="C8"/>
  <c r="D8"/>
  <c r="E8"/>
  <c r="F8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AF8"/>
  <c r="B9"/>
  <c r="C9"/>
  <c r="D9"/>
  <c r="E9"/>
  <c r="F9"/>
  <c r="G9"/>
  <c r="H9"/>
  <c r="I9"/>
  <c r="J9"/>
  <c r="K9"/>
  <c r="L9"/>
  <c r="M9"/>
  <c r="N9"/>
  <c r="O9"/>
  <c r="P9"/>
  <c r="Q9"/>
  <c r="R9"/>
  <c r="S9"/>
  <c r="T9"/>
  <c r="U9"/>
  <c r="V9"/>
  <c r="W9"/>
  <c r="X9"/>
  <c r="Y9"/>
  <c r="Z9"/>
  <c r="AA9"/>
  <c r="AB9"/>
  <c r="AC9"/>
  <c r="AD9"/>
  <c r="AE9"/>
  <c r="AF9"/>
  <c r="B10"/>
  <c r="C10"/>
  <c r="D10"/>
  <c r="E10"/>
  <c r="F10"/>
  <c r="G10"/>
  <c r="H10"/>
  <c r="I10"/>
  <c r="J10"/>
  <c r="K10"/>
  <c r="L10"/>
  <c r="M10"/>
  <c r="N10"/>
  <c r="O10"/>
  <c r="P10"/>
  <c r="Q10"/>
  <c r="R10"/>
  <c r="S10"/>
  <c r="T10"/>
  <c r="U10"/>
  <c r="V10"/>
  <c r="W10"/>
  <c r="X10"/>
  <c r="Y10"/>
  <c r="Z10"/>
  <c r="AA10"/>
  <c r="AB10"/>
  <c r="AC10"/>
  <c r="AD10"/>
  <c r="AE10"/>
  <c r="AF10"/>
  <c r="B11"/>
  <c r="C11"/>
  <c r="D11"/>
  <c r="E11"/>
  <c r="F11"/>
  <c r="G11"/>
  <c r="H11"/>
  <c r="I11"/>
  <c r="J11"/>
  <c r="K11"/>
  <c r="L11"/>
  <c r="M11"/>
  <c r="N11"/>
  <c r="O11"/>
  <c r="P11"/>
  <c r="Q11"/>
  <c r="R11"/>
  <c r="S11"/>
  <c r="T11"/>
  <c r="U11"/>
  <c r="V11"/>
  <c r="W11"/>
  <c r="X11"/>
  <c r="Y11"/>
  <c r="Z11"/>
  <c r="AA11"/>
  <c r="AB11"/>
  <c r="AC11"/>
  <c r="AD11"/>
  <c r="AE11"/>
  <c r="AF11"/>
  <c r="B12"/>
  <c r="C12"/>
  <c r="D12"/>
  <c r="E12"/>
  <c r="F12"/>
  <c r="G12"/>
  <c r="H12"/>
  <c r="I12"/>
  <c r="J12"/>
  <c r="K12"/>
  <c r="L12"/>
  <c r="M12"/>
  <c r="N12"/>
  <c r="O12"/>
  <c r="P12"/>
  <c r="Q12"/>
  <c r="R12"/>
  <c r="S12"/>
  <c r="T12"/>
  <c r="U12"/>
  <c r="V12"/>
  <c r="W12"/>
  <c r="X12"/>
  <c r="Y12"/>
  <c r="Z12"/>
  <c r="AA12"/>
  <c r="AB12"/>
  <c r="AC12"/>
  <c r="AD12"/>
  <c r="AE12"/>
  <c r="AF12"/>
  <c r="AF6"/>
  <c r="AE6"/>
  <c r="AD6"/>
  <c r="AC6"/>
  <c r="AB6"/>
  <c r="AA6"/>
  <c r="Z6"/>
  <c r="Y6"/>
  <c r="X6"/>
  <c r="W6"/>
  <c r="V6"/>
  <c r="U6"/>
  <c r="T6"/>
  <c r="S6"/>
  <c r="R6"/>
  <c r="Q6"/>
  <c r="P6"/>
  <c r="O6"/>
  <c r="N6"/>
  <c r="M6"/>
  <c r="L6"/>
  <c r="K6"/>
  <c r="J6"/>
  <c r="I6"/>
  <c r="H6"/>
  <c r="G6"/>
  <c r="F6"/>
  <c r="E6"/>
  <c r="D6"/>
  <c r="C6"/>
  <c r="B6"/>
  <c r="I40" i="3" l="1"/>
  <c r="I10" s="1"/>
  <c r="H40"/>
  <c r="H10" s="1"/>
  <c r="G40"/>
  <c r="G10" s="1"/>
  <c r="F40"/>
  <c r="F10" s="1"/>
  <c r="E40"/>
  <c r="E10" s="1"/>
  <c r="D40"/>
  <c r="D10" s="1"/>
  <c r="C40"/>
  <c r="C10" s="1"/>
  <c r="I37"/>
  <c r="I9" s="1"/>
  <c r="H37"/>
  <c r="H9" s="1"/>
  <c r="G37"/>
  <c r="G9" s="1"/>
  <c r="F37"/>
  <c r="F9" s="1"/>
  <c r="E37"/>
  <c r="E9" s="1"/>
  <c r="D37"/>
  <c r="D9" s="1"/>
  <c r="C37"/>
  <c r="C9" s="1"/>
  <c r="I34"/>
  <c r="I8" s="1"/>
  <c r="H34"/>
  <c r="H8" s="1"/>
  <c r="G34"/>
  <c r="G8" s="1"/>
  <c r="F34"/>
  <c r="F8" s="1"/>
  <c r="E34"/>
  <c r="E8" s="1"/>
  <c r="D34"/>
  <c r="D8" s="1"/>
  <c r="C34"/>
  <c r="C8" s="1"/>
  <c r="I31"/>
  <c r="I7" s="1"/>
  <c r="H31"/>
  <c r="H7" s="1"/>
  <c r="G31"/>
  <c r="G7" s="1"/>
  <c r="F31"/>
  <c r="F7" s="1"/>
  <c r="E31"/>
  <c r="E7" s="1"/>
  <c r="D31"/>
  <c r="D7" s="1"/>
  <c r="C31"/>
  <c r="C7" s="1"/>
  <c r="I28"/>
  <c r="I6" s="1"/>
  <c r="H28"/>
  <c r="H6" s="1"/>
  <c r="G28"/>
  <c r="G6" s="1"/>
  <c r="F28"/>
  <c r="F6" s="1"/>
  <c r="E28"/>
  <c r="E6" s="1"/>
  <c r="D28"/>
  <c r="D6" s="1"/>
  <c r="C28"/>
  <c r="C6" s="1"/>
  <c r="I25"/>
  <c r="I5" s="1"/>
  <c r="H25"/>
  <c r="H5" s="1"/>
  <c r="G25"/>
  <c r="G5" s="1"/>
  <c r="F25"/>
  <c r="F5" s="1"/>
  <c r="E25"/>
  <c r="E5" s="1"/>
  <c r="D25"/>
  <c r="D5" s="1"/>
  <c r="C25"/>
  <c r="C5" s="1"/>
  <c r="I22" l="1"/>
  <c r="I4" s="1"/>
  <c r="H22"/>
  <c r="H4" s="1"/>
  <c r="G22"/>
  <c r="G4" s="1"/>
  <c r="F22"/>
  <c r="F4" s="1"/>
  <c r="E22"/>
  <c r="E4" s="1"/>
  <c r="D22"/>
  <c r="D4" s="1"/>
  <c r="C22"/>
  <c r="C4" s="1"/>
  <c r="D14"/>
  <c r="E14"/>
  <c r="F14"/>
  <c r="G14"/>
  <c r="H14"/>
  <c r="I14"/>
  <c r="C14"/>
  <c r="C24" i="2"/>
  <c r="C25"/>
  <c r="C26" s="1"/>
  <c r="C27" s="1"/>
  <c r="C28" s="1"/>
  <c r="C29" s="1"/>
  <c r="C30" s="1"/>
  <c r="C23"/>
  <c r="C22"/>
  <c r="C21"/>
  <c r="C20"/>
  <c r="B31"/>
  <c r="I19" i="3"/>
  <c r="I3" s="1"/>
  <c r="H19"/>
  <c r="H3" s="1"/>
  <c r="G19"/>
  <c r="G3" s="1"/>
  <c r="F19"/>
  <c r="F3" s="1"/>
  <c r="E19"/>
  <c r="E3" s="1"/>
  <c r="D19"/>
  <c r="D3" s="1"/>
  <c r="C19"/>
  <c r="C3" s="1"/>
  <c r="I15"/>
  <c r="H15"/>
  <c r="G15"/>
  <c r="F15"/>
  <c r="D15"/>
  <c r="E15"/>
  <c r="E16" s="1"/>
  <c r="E2" s="1"/>
  <c r="C15"/>
  <c r="I16" l="1"/>
  <c r="I2" s="1"/>
  <c r="G16"/>
  <c r="G2" s="1"/>
  <c r="C16"/>
  <c r="C2" s="1"/>
  <c r="H16"/>
  <c r="H2" s="1"/>
  <c r="F16"/>
  <c r="F2" s="1"/>
  <c r="D16"/>
  <c r="D2" s="1"/>
  <c r="E7" i="4"/>
  <c r="E2" l="1"/>
  <c r="E5"/>
  <c r="E9"/>
  <c r="E10"/>
  <c r="E11"/>
  <c r="E12"/>
  <c r="E13"/>
  <c r="E14"/>
  <c r="E15"/>
  <c r="E16"/>
  <c r="E17"/>
  <c r="E18"/>
  <c r="E19"/>
  <c r="E20"/>
  <c r="E21"/>
  <c r="E22"/>
  <c r="E23"/>
  <c r="E8"/>
  <c r="E6"/>
  <c r="E4"/>
  <c r="E3"/>
  <c r="B12" i="2" l="1"/>
  <c r="B5" i="1"/>
  <c r="C5" s="1"/>
  <c r="D5" s="1"/>
  <c r="E5" s="1"/>
  <c r="F5" s="1"/>
  <c r="G5" s="1"/>
  <c r="H5" s="1"/>
  <c r="I5" s="1"/>
  <c r="J5" s="1"/>
  <c r="K5" s="1"/>
  <c r="L5" s="1"/>
  <c r="M5" s="1"/>
  <c r="N5" s="1"/>
  <c r="O5" s="1"/>
  <c r="P5" s="1"/>
  <c r="Q5" s="1"/>
  <c r="R5" s="1"/>
  <c r="S5" s="1"/>
  <c r="T5" s="1"/>
  <c r="U5" s="1"/>
  <c r="V5" s="1"/>
  <c r="W5" s="1"/>
  <c r="X5" s="1"/>
  <c r="Y5" s="1"/>
  <c r="Z5" s="1"/>
  <c r="AA5" s="1"/>
  <c r="AB5" s="1"/>
  <c r="AC5" s="1"/>
  <c r="AD5" s="1"/>
  <c r="AE5" s="1"/>
  <c r="AF5" s="1"/>
  <c r="C4" i="2"/>
  <c r="C9"/>
  <c r="C3"/>
  <c r="C5"/>
  <c r="C8"/>
  <c r="C15"/>
  <c r="C12"/>
  <c r="C7"/>
  <c r="C13"/>
  <c r="C6"/>
  <c r="C14"/>
  <c r="C11"/>
  <c r="C10"/>
  <c r="B6" l="1"/>
  <c r="B14"/>
  <c r="B3"/>
  <c r="B7"/>
  <c r="B11"/>
  <c r="B13"/>
  <c r="B15"/>
  <c r="B4"/>
  <c r="B8" l="1"/>
  <c r="B9"/>
  <c r="B5"/>
  <c r="B10"/>
</calcChain>
</file>

<file path=xl/sharedStrings.xml><?xml version="1.0" encoding="utf-8"?>
<sst xmlns="http://schemas.openxmlformats.org/spreadsheetml/2006/main" count="158" uniqueCount="88">
  <si>
    <t>Alexandre</t>
  </si>
  <si>
    <t>Calix</t>
  </si>
  <si>
    <t>Johan</t>
  </si>
  <si>
    <t>Mathias</t>
  </si>
  <si>
    <t>Mélissa</t>
  </si>
  <si>
    <t>Nicolas</t>
  </si>
  <si>
    <t>Pierre</t>
  </si>
  <si>
    <t>Mois</t>
  </si>
  <si>
    <t>Année</t>
  </si>
  <si>
    <t>1er Janvier</t>
  </si>
  <si>
    <t>Pâques</t>
  </si>
  <si>
    <t>Lundi de Pâques</t>
  </si>
  <si>
    <t>1er Mai</t>
  </si>
  <si>
    <t>8 Mai</t>
  </si>
  <si>
    <t>Ascenscion</t>
  </si>
  <si>
    <t>Pentecôte</t>
  </si>
  <si>
    <t>Lundi de la Pentecôte</t>
  </si>
  <si>
    <t>14 Juillet</t>
  </si>
  <si>
    <t>15 Août</t>
  </si>
  <si>
    <t>1er Novembre</t>
  </si>
  <si>
    <t>11 Novembre</t>
  </si>
  <si>
    <t>25 Décembre</t>
  </si>
  <si>
    <t>Maladie</t>
  </si>
  <si>
    <t>Formation</t>
  </si>
  <si>
    <t>Période de référence du 1er Juin au 31 Mai</t>
  </si>
  <si>
    <t>2016 - 2017</t>
  </si>
  <si>
    <t>CP</t>
  </si>
  <si>
    <t>SOLDE DEPART</t>
  </si>
  <si>
    <t>SOLDE RESTANT</t>
  </si>
  <si>
    <t>CP PRIS</t>
  </si>
  <si>
    <t>Légende</t>
  </si>
  <si>
    <t>MAL</t>
  </si>
  <si>
    <t>CPA</t>
  </si>
  <si>
    <t>CPAT</t>
  </si>
  <si>
    <t>EVF</t>
  </si>
  <si>
    <t>ABSNR</t>
  </si>
  <si>
    <t>NJ</t>
  </si>
  <si>
    <t>FOR</t>
  </si>
  <si>
    <t>CMAT</t>
  </si>
  <si>
    <t>Congé Maternité</t>
  </si>
  <si>
    <t>Congé parental</t>
  </si>
  <si>
    <t>Congé Paternité</t>
  </si>
  <si>
    <t>Evénement familial</t>
  </si>
  <si>
    <t>Absence non rémunérée</t>
  </si>
  <si>
    <t>Non justifiée</t>
  </si>
  <si>
    <t>TOTAL MAL</t>
  </si>
  <si>
    <t>TOTAL ABSNR</t>
  </si>
  <si>
    <t>TOTAL NJ</t>
  </si>
  <si>
    <t>TOTAL FOR</t>
  </si>
  <si>
    <t>RECAPITULATIF</t>
  </si>
  <si>
    <t>Congés Payés</t>
  </si>
  <si>
    <t>Employés</t>
  </si>
  <si>
    <t>Absences</t>
  </si>
  <si>
    <t>Début</t>
  </si>
  <si>
    <t>Fin</t>
  </si>
  <si>
    <t>Total</t>
  </si>
  <si>
    <t>Jours chômés</t>
  </si>
  <si>
    <t>Jours fériés</t>
  </si>
  <si>
    <t xml:space="preserve">Absences </t>
  </si>
  <si>
    <t>Référence cumul CP</t>
  </si>
  <si>
    <t>Mai</t>
  </si>
  <si>
    <t>Juin</t>
  </si>
  <si>
    <t>Juillet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</si>
  <si>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</si>
  <si>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</si>
  <si>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</si>
  <si>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</si>
  <si>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</si>
  <si>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</si>
  <si>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</si>
  <si>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</si>
  <si>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Août</t>
  </si>
  <si>
    <t>TOTAL JOURS OUVRABLES</t>
  </si>
  <si>
    <t xml:space="preserve">Droit à </t>
  </si>
  <si>
    <t>Cumul des droits</t>
  </si>
  <si>
    <t>TOTAL CMAT</t>
  </si>
  <si>
    <t>TOTAL CPA</t>
  </si>
  <si>
    <t>TOTAL CPAT</t>
  </si>
  <si>
    <t>TOTAL EVF</t>
  </si>
  <si>
    <t xml:space="preserve">Solde restant CP </t>
  </si>
  <si>
    <t>Total MAL</t>
  </si>
  <si>
    <t>Total CMAT</t>
  </si>
  <si>
    <t>Total CPA</t>
  </si>
  <si>
    <t>Total CPAT</t>
  </si>
  <si>
    <t>Total EVF</t>
  </si>
  <si>
    <t>Total ABSNR</t>
  </si>
  <si>
    <t>Total NJ</t>
  </si>
  <si>
    <t>Total FOR</t>
  </si>
</sst>
</file>

<file path=xl/styles.xml><?xml version="1.0" encoding="utf-8"?>
<styleSheet xmlns="http://schemas.openxmlformats.org/spreadsheetml/2006/main">
  <numFmts count="1">
    <numFmt numFmtId="164" formatCode="ddd\ dd/mm/yyyy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i/>
      <sz val="11"/>
      <color theme="1"/>
      <name val="Calibri"/>
      <family val="2"/>
      <scheme val="minor"/>
    </font>
    <font>
      <b/>
      <sz val="22"/>
      <color theme="0" tint="-0.34998626667073579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6161"/>
        <bgColor indexed="64"/>
      </patternFill>
    </fill>
    <fill>
      <patternFill patternType="solid">
        <fgColor rgb="FFFCB352"/>
        <bgColor indexed="64"/>
      </patternFill>
    </fill>
    <fill>
      <patternFill patternType="solid">
        <fgColor rgb="FFFFFF4B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D9231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lightUp"/>
    </fill>
    <fill>
      <patternFill patternType="lightUp">
        <fgColor rgb="FFD9231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9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textRotation="90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0" borderId="2" xfId="1" applyBorder="1"/>
    <xf numFmtId="0" fontId="2" fillId="0" borderId="3" xfId="1" applyBorder="1"/>
    <xf numFmtId="0" fontId="2" fillId="0" borderId="0" xfId="1"/>
    <xf numFmtId="0" fontId="2" fillId="0" borderId="4" xfId="1" applyBorder="1"/>
    <xf numFmtId="14" fontId="2" fillId="0" borderId="5" xfId="1" applyNumberFormat="1" applyBorder="1"/>
    <xf numFmtId="0" fontId="2" fillId="0" borderId="6" xfId="1" applyBorder="1"/>
    <xf numFmtId="0" fontId="2" fillId="0" borderId="7" xfId="1" applyBorder="1"/>
    <xf numFmtId="14" fontId="2" fillId="0" borderId="8" xfId="1" applyNumberFormat="1" applyBorder="1"/>
    <xf numFmtId="0" fontId="2" fillId="0" borderId="9" xfId="1" applyBorder="1"/>
    <xf numFmtId="16" fontId="2" fillId="0" borderId="7" xfId="1" quotePrefix="1" applyNumberFormat="1" applyBorder="1"/>
    <xf numFmtId="0" fontId="2" fillId="0" borderId="7" xfId="1" quotePrefix="1" applyBorder="1"/>
    <xf numFmtId="16" fontId="2" fillId="0" borderId="10" xfId="1" quotePrefix="1" applyNumberFormat="1" applyBorder="1"/>
    <xf numFmtId="14" fontId="2" fillId="0" borderId="11" xfId="1" applyNumberFormat="1" applyBorder="1"/>
    <xf numFmtId="0" fontId="2" fillId="0" borderId="12" xfId="1" applyBorder="1"/>
    <xf numFmtId="0" fontId="1" fillId="0" borderId="1" xfId="0" applyFont="1" applyBorder="1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textRotation="90"/>
    </xf>
    <xf numFmtId="164" fontId="1" fillId="0" borderId="13" xfId="0" applyNumberFormat="1" applyFont="1" applyBorder="1" applyAlignment="1">
      <alignment horizontal="center" vertical="center" textRotation="90"/>
    </xf>
    <xf numFmtId="0" fontId="0" fillId="0" borderId="14" xfId="0" applyBorder="1"/>
    <xf numFmtId="0" fontId="0" fillId="0" borderId="0" xfId="0" applyAlignment="1">
      <alignment horizontal="center" vertical="center" textRotation="45"/>
    </xf>
    <xf numFmtId="0" fontId="3" fillId="0" borderId="0" xfId="0" applyFont="1" applyAlignment="1"/>
    <xf numFmtId="0" fontId="0" fillId="0" borderId="1" xfId="0" applyBorder="1" applyAlignment="1">
      <alignment textRotation="90"/>
    </xf>
    <xf numFmtId="0" fontId="0" fillId="5" borderId="1" xfId="0" applyFill="1" applyBorder="1"/>
    <xf numFmtId="0" fontId="0" fillId="0" borderId="16" xfId="0" applyBorder="1"/>
    <xf numFmtId="0" fontId="0" fillId="0" borderId="17" xfId="0" applyBorder="1"/>
    <xf numFmtId="0" fontId="1" fillId="0" borderId="18" xfId="0" applyFont="1" applyBorder="1" applyAlignment="1"/>
    <xf numFmtId="14" fontId="1" fillId="0" borderId="0" xfId="0" applyNumberFormat="1" applyFont="1"/>
    <xf numFmtId="14" fontId="0" fillId="0" borderId="0" xfId="0" applyNumberFormat="1"/>
    <xf numFmtId="2" fontId="1" fillId="0" borderId="0" xfId="0" applyNumberFormat="1" applyFont="1"/>
    <xf numFmtId="2" fontId="0" fillId="0" borderId="0" xfId="0" applyNumberFormat="1"/>
    <xf numFmtId="0" fontId="0" fillId="11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4" fillId="0" borderId="0" xfId="0" applyFont="1" applyAlignment="1">
      <alignment horizontal="center" vertical="center" textRotation="90"/>
    </xf>
    <xf numFmtId="0" fontId="0" fillId="0" borderId="1" xfId="0" applyBorder="1" applyAlignment="1">
      <alignment horizontal="center" vertical="center" textRotation="45"/>
    </xf>
    <xf numFmtId="0" fontId="3" fillId="0" borderId="0" xfId="0" applyFont="1" applyAlignment="1">
      <alignment horizontal="left"/>
    </xf>
  </cellXfs>
  <cellStyles count="2">
    <cellStyle name="Normal" xfId="0" builtinId="0"/>
    <cellStyle name="Normal 2" xfId="1"/>
  </cellStyles>
  <dxfs count="26">
    <dxf>
      <fill>
        <patternFill patternType="lightUp"/>
      </fill>
    </dxf>
    <dxf>
      <fill>
        <patternFill>
          <bgColor theme="4" tint="0.39994506668294322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4" tint="0.39994506668294322"/>
        </patternFill>
      </fill>
    </dxf>
    <dxf>
      <fill>
        <patternFill patternType="lightUp"/>
      </fill>
    </dxf>
    <dxf>
      <fill>
        <patternFill>
          <bgColor theme="4" tint="0.39994506668294322"/>
        </patternFill>
      </fill>
    </dxf>
    <dxf>
      <fill>
        <patternFill patternType="lightUp"/>
      </fill>
    </dxf>
    <dxf>
      <fill>
        <patternFill>
          <bgColor theme="4" tint="0.39994506668294322"/>
        </patternFill>
      </fill>
    </dxf>
    <dxf>
      <fill>
        <patternFill patternType="lightUp"/>
      </fill>
    </dxf>
    <dxf>
      <fill>
        <patternFill>
          <bgColor theme="4" tint="0.39994506668294322"/>
        </patternFill>
      </fill>
    </dxf>
    <dxf>
      <fill>
        <patternFill patternType="lightUp"/>
      </fill>
    </dxf>
    <dxf>
      <fill>
        <patternFill>
          <bgColor theme="4" tint="0.39994506668294322"/>
        </patternFill>
      </fill>
    </dxf>
    <dxf>
      <fill>
        <patternFill patternType="lightUp"/>
      </fill>
    </dxf>
    <dxf>
      <fill>
        <patternFill>
          <bgColor theme="4" tint="0.39994506668294322"/>
        </patternFill>
      </fill>
    </dxf>
    <dxf>
      <fill>
        <patternFill patternType="lightUp"/>
      </fill>
    </dxf>
    <dxf>
      <fill>
        <patternFill>
          <bgColor theme="4" tint="0.39994506668294322"/>
        </patternFill>
      </fill>
    </dxf>
    <dxf>
      <fill>
        <patternFill patternType="lightUp"/>
      </fill>
    </dxf>
    <dxf>
      <fill>
        <patternFill>
          <bgColor theme="4" tint="0.39994506668294322"/>
        </patternFill>
      </fill>
    </dxf>
    <dxf>
      <fill>
        <patternFill patternType="lightUp"/>
      </fill>
    </dxf>
    <dxf>
      <fill>
        <patternFill>
          <bgColor theme="4" tint="0.39994506668294322"/>
        </patternFill>
      </fill>
    </dxf>
    <dxf>
      <fill>
        <patternFill patternType="lightUp"/>
      </fill>
    </dxf>
    <dxf>
      <fill>
        <patternFill>
          <bgColor theme="4" tint="0.39994506668294322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</dxfs>
  <tableStyles count="0" defaultTableStyle="TableStyleMedium2" defaultPivotStyle="PivotStyleLight16"/>
  <colors>
    <mruColors>
      <color rgb="FFFF6161"/>
      <color rgb="FFD92315"/>
      <color rgb="FFFFFF4B"/>
      <color rgb="FFFCB352"/>
      <color rgb="FFFFFF81"/>
      <color rgb="FFFFFFAF"/>
      <color rgb="FFFDC77F"/>
      <color rgb="FFFF99FF"/>
      <color rgb="FFFF5D5D"/>
      <color rgb="FFFF43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31"/>
  <sheetViews>
    <sheetView workbookViewId="0">
      <selection activeCell="B10" sqref="B10"/>
    </sheetView>
  </sheetViews>
  <sheetFormatPr baseColWidth="10" defaultRowHeight="15"/>
  <cols>
    <col min="1" max="1" width="24.5703125" customWidth="1"/>
    <col min="2" max="2" width="11.28515625" bestFit="1" customWidth="1"/>
    <col min="3" max="3" width="65.42578125" bestFit="1" customWidth="1"/>
    <col min="5" max="5" width="7" bestFit="1" customWidth="1"/>
    <col min="6" max="6" width="23.140625" style="46" bestFit="1" customWidth="1"/>
  </cols>
  <sheetData>
    <row r="1" spans="1:8" ht="15.75" thickBot="1">
      <c r="A1" s="6" t="s">
        <v>8</v>
      </c>
      <c r="B1" s="7">
        <v>2018</v>
      </c>
      <c r="C1" s="8"/>
      <c r="E1" s="53" t="s">
        <v>58</v>
      </c>
      <c r="F1" s="53"/>
      <c r="H1" s="49" t="s">
        <v>51</v>
      </c>
    </row>
    <row r="2" spans="1:8" ht="15.75" thickBot="1">
      <c r="A2" s="8"/>
      <c r="B2" s="8"/>
      <c r="C2" s="8"/>
      <c r="E2" s="21" t="s">
        <v>26</v>
      </c>
      <c r="F2" s="45" t="s">
        <v>50</v>
      </c>
      <c r="H2" s="50" t="s">
        <v>0</v>
      </c>
    </row>
    <row r="3" spans="1:8">
      <c r="A3" s="9" t="s">
        <v>9</v>
      </c>
      <c r="B3" s="10">
        <f>DATE($B$1,1,1)</f>
        <v>43101</v>
      </c>
      <c r="C3" s="11" t="e">
        <f ca="1">_xlfn.FORMULATEXT(B3)</f>
        <v>#NAME?</v>
      </c>
      <c r="E3" s="22" t="s">
        <v>31</v>
      </c>
      <c r="F3" s="45" t="s">
        <v>22</v>
      </c>
      <c r="H3" s="50" t="s">
        <v>1</v>
      </c>
    </row>
    <row r="4" spans="1:8">
      <c r="A4" s="12" t="s">
        <v>10</v>
      </c>
      <c r="B4" s="13">
        <f>ROUND(DATE($B$1,4,MOD(234-11*MOD($B$1,19),30))/7,)*7-6</f>
        <v>43191</v>
      </c>
      <c r="C4" s="14" t="e">
        <f t="shared" ref="C4:C15" ca="1" si="0">_xlfn.FORMULATEXT(B4)</f>
        <v>#NAME?</v>
      </c>
      <c r="E4" s="23" t="s">
        <v>38</v>
      </c>
      <c r="F4" s="45" t="s">
        <v>39</v>
      </c>
      <c r="H4" s="50" t="s">
        <v>2</v>
      </c>
    </row>
    <row r="5" spans="1:8">
      <c r="A5" s="12" t="s">
        <v>11</v>
      </c>
      <c r="B5" s="13">
        <f>B4+1</f>
        <v>43192</v>
      </c>
      <c r="C5" s="14" t="e">
        <f t="shared" ca="1" si="0"/>
        <v>#NAME?</v>
      </c>
      <c r="E5" s="24" t="s">
        <v>32</v>
      </c>
      <c r="F5" s="45" t="s">
        <v>40</v>
      </c>
      <c r="H5" s="50" t="s">
        <v>3</v>
      </c>
    </row>
    <row r="6" spans="1:8">
      <c r="A6" s="12" t="s">
        <v>12</v>
      </c>
      <c r="B6" s="13">
        <f>DATE($B$1,5,1)</f>
        <v>43221</v>
      </c>
      <c r="C6" s="14" t="e">
        <f t="shared" ca="1" si="0"/>
        <v>#NAME?</v>
      </c>
      <c r="E6" s="23" t="s">
        <v>33</v>
      </c>
      <c r="F6" s="45" t="s">
        <v>41</v>
      </c>
      <c r="H6" s="50" t="s">
        <v>4</v>
      </c>
    </row>
    <row r="7" spans="1:8">
      <c r="A7" s="15" t="s">
        <v>13</v>
      </c>
      <c r="B7" s="13">
        <f>DATE($B$1,5,8)</f>
        <v>43228</v>
      </c>
      <c r="C7" s="14" t="e">
        <f t="shared" ca="1" si="0"/>
        <v>#NAME?</v>
      </c>
      <c r="E7" s="25" t="s">
        <v>34</v>
      </c>
      <c r="F7" s="45" t="s">
        <v>42</v>
      </c>
      <c r="H7" s="50" t="s">
        <v>5</v>
      </c>
    </row>
    <row r="8" spans="1:8">
      <c r="A8" s="12" t="s">
        <v>14</v>
      </c>
      <c r="B8" s="13">
        <f>B4+39</f>
        <v>43230</v>
      </c>
      <c r="C8" s="14" t="e">
        <f t="shared" ca="1" si="0"/>
        <v>#NAME?</v>
      </c>
      <c r="E8" s="26" t="s">
        <v>35</v>
      </c>
      <c r="F8" s="45" t="s">
        <v>43</v>
      </c>
      <c r="H8" s="50" t="s">
        <v>6</v>
      </c>
    </row>
    <row r="9" spans="1:8">
      <c r="A9" s="12" t="s">
        <v>15</v>
      </c>
      <c r="B9" s="13">
        <f>B4+49</f>
        <v>43240</v>
      </c>
      <c r="C9" s="14" t="e">
        <f t="shared" ca="1" si="0"/>
        <v>#NAME?</v>
      </c>
      <c r="E9" s="27" t="s">
        <v>36</v>
      </c>
      <c r="F9" s="45" t="s">
        <v>44</v>
      </c>
    </row>
    <row r="10" spans="1:8">
      <c r="A10" s="12" t="s">
        <v>16</v>
      </c>
      <c r="B10" s="13">
        <f>B4+50</f>
        <v>43241</v>
      </c>
      <c r="C10" s="14" t="e">
        <f t="shared" ca="1" si="0"/>
        <v>#NAME?</v>
      </c>
      <c r="E10" s="28" t="s">
        <v>37</v>
      </c>
      <c r="F10" s="45" t="s">
        <v>23</v>
      </c>
    </row>
    <row r="11" spans="1:8">
      <c r="A11" s="16" t="s">
        <v>17</v>
      </c>
      <c r="B11" s="13">
        <f>DATE($B$1,7,14)</f>
        <v>43295</v>
      </c>
      <c r="C11" s="14" t="e">
        <f t="shared" ca="1" si="0"/>
        <v>#NAME?</v>
      </c>
    </row>
    <row r="12" spans="1:8">
      <c r="A12" s="16" t="s">
        <v>18</v>
      </c>
      <c r="B12" s="13">
        <f>DATE($B$1,8,15)</f>
        <v>43327</v>
      </c>
      <c r="C12" s="14" t="e">
        <f t="shared" ca="1" si="0"/>
        <v>#NAME?</v>
      </c>
    </row>
    <row r="13" spans="1:8">
      <c r="A13" s="16" t="s">
        <v>19</v>
      </c>
      <c r="B13" s="13">
        <f>DATE($B$1,11,1)</f>
        <v>43405</v>
      </c>
      <c r="C13" s="14" t="e">
        <f t="shared" ca="1" si="0"/>
        <v>#NAME?</v>
      </c>
    </row>
    <row r="14" spans="1:8">
      <c r="A14" s="16" t="s">
        <v>20</v>
      </c>
      <c r="B14" s="13">
        <f>DATE($B$1,11,11)</f>
        <v>43415</v>
      </c>
      <c r="C14" s="14" t="e">
        <f t="shared" ca="1" si="0"/>
        <v>#NAME?</v>
      </c>
    </row>
    <row r="15" spans="1:8" ht="15.75" thickBot="1">
      <c r="A15" s="17" t="s">
        <v>21</v>
      </c>
      <c r="B15" s="18">
        <f>DATE($B$1,12,25)</f>
        <v>43459</v>
      </c>
      <c r="C15" s="19" t="e">
        <f t="shared" ca="1" si="0"/>
        <v>#NAME?</v>
      </c>
    </row>
    <row r="18" spans="1:3">
      <c r="A18" s="51" t="s">
        <v>59</v>
      </c>
      <c r="B18" s="20" t="s">
        <v>73</v>
      </c>
      <c r="C18" s="20" t="s">
        <v>74</v>
      </c>
    </row>
    <row r="19" spans="1:3">
      <c r="A19" s="5" t="s">
        <v>61</v>
      </c>
      <c r="B19" s="5">
        <v>2.5</v>
      </c>
      <c r="C19" s="45">
        <v>2.5</v>
      </c>
    </row>
    <row r="20" spans="1:3">
      <c r="A20" s="5" t="s">
        <v>62</v>
      </c>
      <c r="B20" s="5">
        <v>2.5</v>
      </c>
      <c r="C20" s="45">
        <f>2.5+C19</f>
        <v>5</v>
      </c>
    </row>
    <row r="21" spans="1:3">
      <c r="A21" s="5" t="s">
        <v>71</v>
      </c>
      <c r="B21" s="5">
        <v>2.5</v>
      </c>
      <c r="C21" s="45">
        <f>2.5+C20</f>
        <v>7.5</v>
      </c>
    </row>
    <row r="22" spans="1:3">
      <c r="A22" s="5" t="s">
        <v>63</v>
      </c>
      <c r="B22" s="5">
        <v>2.5</v>
      </c>
      <c r="C22" s="45">
        <f>2.5+C21</f>
        <v>10</v>
      </c>
    </row>
    <row r="23" spans="1:3">
      <c r="A23" s="5" t="s">
        <v>64</v>
      </c>
      <c r="B23" s="5">
        <v>2.5</v>
      </c>
      <c r="C23" s="45">
        <f>2.5+C22</f>
        <v>12.5</v>
      </c>
    </row>
    <row r="24" spans="1:3">
      <c r="A24" s="5" t="s">
        <v>65</v>
      </c>
      <c r="B24" s="5">
        <v>2.5</v>
      </c>
      <c r="C24" s="45">
        <f t="shared" ref="C24:C30" si="1">2.5+C23</f>
        <v>15</v>
      </c>
    </row>
    <row r="25" spans="1:3">
      <c r="A25" s="5" t="s">
        <v>66</v>
      </c>
      <c r="B25" s="5">
        <v>2.5</v>
      </c>
      <c r="C25" s="45">
        <f t="shared" si="1"/>
        <v>17.5</v>
      </c>
    </row>
    <row r="26" spans="1:3">
      <c r="A26" s="5" t="s">
        <v>67</v>
      </c>
      <c r="B26" s="5">
        <v>2.5</v>
      </c>
      <c r="C26" s="45">
        <f t="shared" si="1"/>
        <v>20</v>
      </c>
    </row>
    <row r="27" spans="1:3">
      <c r="A27" s="5" t="s">
        <v>68</v>
      </c>
      <c r="B27" s="5">
        <v>2.5</v>
      </c>
      <c r="C27" s="45">
        <f t="shared" si="1"/>
        <v>22.5</v>
      </c>
    </row>
    <row r="28" spans="1:3">
      <c r="A28" s="5" t="s">
        <v>69</v>
      </c>
      <c r="B28" s="5">
        <v>2.5</v>
      </c>
      <c r="C28" s="45">
        <f t="shared" si="1"/>
        <v>25</v>
      </c>
    </row>
    <row r="29" spans="1:3">
      <c r="A29" s="5" t="s">
        <v>70</v>
      </c>
      <c r="B29" s="5">
        <v>2.5</v>
      </c>
      <c r="C29" s="45">
        <f t="shared" si="1"/>
        <v>27.5</v>
      </c>
    </row>
    <row r="30" spans="1:3">
      <c r="A30" s="5" t="s">
        <v>60</v>
      </c>
      <c r="B30" s="5">
        <v>2.5</v>
      </c>
      <c r="C30" s="45">
        <f t="shared" si="1"/>
        <v>30</v>
      </c>
    </row>
    <row r="31" spans="1:3">
      <c r="A31" s="5" t="s">
        <v>72</v>
      </c>
      <c r="B31" s="5">
        <f>SUM(B19:B30)</f>
        <v>30</v>
      </c>
      <c r="C31" s="45">
        <v>30</v>
      </c>
    </row>
  </sheetData>
  <mergeCells count="1">
    <mergeCell ref="E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G17"/>
  <sheetViews>
    <sheetView tabSelected="1" zoomScale="90" zoomScaleNormal="90" workbookViewId="0">
      <selection activeCell="O17" sqref="O17"/>
    </sheetView>
  </sheetViews>
  <sheetFormatPr baseColWidth="10" defaultRowHeight="15"/>
  <cols>
    <col min="1" max="1" width="10.140625" bestFit="1" customWidth="1"/>
    <col min="2" max="2" width="5.5703125" style="2" bestFit="1" customWidth="1"/>
    <col min="3" max="3" width="4.140625" style="2" bestFit="1" customWidth="1"/>
    <col min="4" max="4" width="4.85546875" style="2" bestFit="1" customWidth="1"/>
    <col min="5" max="5" width="6.140625" style="2" bestFit="1" customWidth="1"/>
    <col min="6" max="6" width="4.5703125" style="2" bestFit="1" customWidth="1"/>
    <col min="7" max="7" width="5.5703125" style="2" bestFit="1" customWidth="1"/>
    <col min="8" max="8" width="4.28515625" style="2" bestFit="1" customWidth="1"/>
    <col min="9" max="9" width="7" style="2" bestFit="1" customWidth="1"/>
    <col min="10" max="11" width="4.140625" style="2" bestFit="1" customWidth="1"/>
    <col min="12" max="12" width="4.5703125" style="2" bestFit="1" customWidth="1"/>
    <col min="13" max="32" width="4.140625" style="2" bestFit="1" customWidth="1"/>
  </cols>
  <sheetData>
    <row r="1" spans="1:33">
      <c r="A1" s="1" t="s">
        <v>7</v>
      </c>
      <c r="B1" s="2">
        <v>2</v>
      </c>
    </row>
    <row r="2" spans="1:33">
      <c r="A2" s="1" t="s">
        <v>8</v>
      </c>
      <c r="B2" s="2">
        <v>2018</v>
      </c>
    </row>
    <row r="5" spans="1:33" s="48" customFormat="1" ht="100.5" customHeight="1">
      <c r="A5" s="20"/>
      <c r="B5" s="30">
        <f>DATE(B2,B1,1)</f>
        <v>43132</v>
      </c>
      <c r="C5" s="3">
        <f>IF(B5="","",IF(MONTH(B5+1)=MONTH(B5),B5+1,""))</f>
        <v>43133</v>
      </c>
      <c r="D5" s="3">
        <f t="shared" ref="D5:AF5" si="0">IF(C5="","",IF(MONTH(C5+1)=MONTH(C5),C5+1,""))</f>
        <v>43134</v>
      </c>
      <c r="E5" s="3">
        <f t="shared" si="0"/>
        <v>43135</v>
      </c>
      <c r="F5" s="3">
        <f t="shared" si="0"/>
        <v>43136</v>
      </c>
      <c r="G5" s="3">
        <f t="shared" si="0"/>
        <v>43137</v>
      </c>
      <c r="H5" s="3">
        <f t="shared" si="0"/>
        <v>43138</v>
      </c>
      <c r="I5" s="3">
        <f t="shared" si="0"/>
        <v>43139</v>
      </c>
      <c r="J5" s="3">
        <f t="shared" si="0"/>
        <v>43140</v>
      </c>
      <c r="K5" s="3">
        <f t="shared" si="0"/>
        <v>43141</v>
      </c>
      <c r="L5" s="3">
        <f t="shared" si="0"/>
        <v>43142</v>
      </c>
      <c r="M5" s="3">
        <f t="shared" si="0"/>
        <v>43143</v>
      </c>
      <c r="N5" s="3">
        <f t="shared" si="0"/>
        <v>43144</v>
      </c>
      <c r="O5" s="3">
        <f t="shared" si="0"/>
        <v>43145</v>
      </c>
      <c r="P5" s="3">
        <f t="shared" si="0"/>
        <v>43146</v>
      </c>
      <c r="Q5" s="3">
        <f t="shared" si="0"/>
        <v>43147</v>
      </c>
      <c r="R5" s="3">
        <f t="shared" si="0"/>
        <v>43148</v>
      </c>
      <c r="S5" s="3">
        <f t="shared" si="0"/>
        <v>43149</v>
      </c>
      <c r="T5" s="3">
        <f t="shared" si="0"/>
        <v>43150</v>
      </c>
      <c r="U5" s="3">
        <f t="shared" si="0"/>
        <v>43151</v>
      </c>
      <c r="V5" s="3">
        <f t="shared" si="0"/>
        <v>43152</v>
      </c>
      <c r="W5" s="3">
        <f t="shared" si="0"/>
        <v>43153</v>
      </c>
      <c r="X5" s="3">
        <f t="shared" si="0"/>
        <v>43154</v>
      </c>
      <c r="Y5" s="3">
        <f t="shared" si="0"/>
        <v>43155</v>
      </c>
      <c r="Z5" s="3">
        <f t="shared" si="0"/>
        <v>43156</v>
      </c>
      <c r="AA5" s="3">
        <f t="shared" si="0"/>
        <v>43157</v>
      </c>
      <c r="AB5" s="3">
        <f t="shared" si="0"/>
        <v>43158</v>
      </c>
      <c r="AC5" s="3">
        <f t="shared" si="0"/>
        <v>43159</v>
      </c>
      <c r="AD5" s="3" t="str">
        <f t="shared" si="0"/>
        <v/>
      </c>
      <c r="AE5" s="3" t="str">
        <f t="shared" si="0"/>
        <v/>
      </c>
      <c r="AF5" s="3" t="str">
        <f t="shared" si="0"/>
        <v/>
      </c>
      <c r="AG5" s="47"/>
    </row>
    <row r="6" spans="1:33" ht="21.75" customHeight="1">
      <c r="A6" s="31" t="s">
        <v>0</v>
      </c>
      <c r="B6" s="5">
        <f>SUMPRODUCT(($A6='Suivi absences'!$A$2:$A$10)*(Calendrier!B$5&gt;='Suivi absences'!$C$2:$C$10)*(Calendrier!B$5&lt;='Suivi absences'!$D$2:$D$10)*('Suivi absences'!$B$2:$B$10="CP"))+
2*SUMPRODUCT(($A6='Suivi absences'!$A$2:$A$10)*(Calendrier!B$5&gt;='Suivi absences'!$C$2:$C$10)*(Calendrier!B$5&lt;='Suivi absences'!$D$2:$D$10)*('Suivi absences'!$B$2:$B$10="MAL"))+
3*SUMPRODUCT(($A6='Suivi absences'!$A$2:$A$10)*(Calendrier!B$5&gt;='Suivi absences'!$C$2:$C$10)*(Calendrier!B$5&lt;='Suivi absences'!$D$2:$D$10)*('Suivi absences'!$B$2:$B$10="CMAT"))+
4*SUMPRODUCT(($A6='Suivi absences'!$A$2:$A$10)*(Calendrier!B$5&gt;='Suivi absences'!$C$2:$C$10)*(Calendrier!B$5&lt;='Suivi absences'!$D$2:$D$10)*('Suivi absences'!$B$2:$B$10="CPA"))+
5*SUMPRODUCT(($A6='Suivi absences'!$A$2:$A$10)*(Calendrier!B$5&gt;='Suivi absences'!$C$2:$C$10)*(Calendrier!B$5&lt;='Suivi absences'!$D$2:$D$10)*('Suivi absences'!$B$2:$B$10="CPAT"))+
6*SUMPRODUCT(($A6='Suivi absences'!$A$2:$A$10)*(Calendrier!B$5&gt;='Suivi absences'!$C$2:$C$10)*(Calendrier!B$5&lt;='Suivi absences'!$D$2:$D$10)*('Suivi absences'!$B$2:$B$10="EVF"))+
7*SUMPRODUCT(($A6='Suivi absences'!$A$2:$A$10)*(Calendrier!B$5&gt;='Suivi absences'!$C$2:$C$10)*(Calendrier!B$5&lt;='Suivi absences'!$D$2:$D$10)*('Suivi absences'!$B$2:$B$10="ABSNR"))+
8*SUMPRODUCT(($A6='Suivi absences'!$A$2:$A$10)*(Calendrier!B$5&gt;='Suivi absences'!$C$2:$C$10)*(Calendrier!B$5&lt;='Suivi absences'!$D$2:$D$10)*('Suivi absences'!$B$2:$B$10="NJ"))+
9*SUMPRODUCT(($A6='Suivi absences'!$A$2:$A$10)*(Calendrier!B$5&gt;='Suivi absences'!$C$2:$C$10)*(Calendrier!B$5&lt;='Suivi absences'!$D$2:$D$10)*('Suivi absences'!$B$2:$B$10="FOR"))</f>
        <v>0</v>
      </c>
      <c r="C6" s="5">
        <f>SUMPRODUCT(($A6='Suivi absences'!$A$2:$A$10)*(Calendrier!C$5&gt;='Suivi absences'!$C$2:$C$10)*(Calendrier!C$5&lt;='Suivi absences'!$D$2:$D$10)*('Suivi absences'!$B$2:$B$10="CP"))+
2*SUMPRODUCT(($A6='Suivi absences'!$A$2:$A$10)*(Calendrier!C$5&gt;='Suivi absences'!$C$2:$C$10)*(Calendrier!C$5&lt;='Suivi absences'!$D$2:$D$10)*('Suivi absences'!$B$2:$B$10="MAL"))+
3*SUMPRODUCT(($A6='Suivi absences'!$A$2:$A$10)*(Calendrier!C$5&gt;='Suivi absences'!$C$2:$C$10)*(Calendrier!C$5&lt;='Suivi absences'!$D$2:$D$10)*('Suivi absences'!$B$2:$B$10="CMAT"))+
4*SUMPRODUCT(($A6='Suivi absences'!$A$2:$A$10)*(Calendrier!C$5&gt;='Suivi absences'!$C$2:$C$10)*(Calendrier!C$5&lt;='Suivi absences'!$D$2:$D$10)*('Suivi absences'!$B$2:$B$10="CPA"))+
5*SUMPRODUCT(($A6='Suivi absences'!$A$2:$A$10)*(Calendrier!C$5&gt;='Suivi absences'!$C$2:$C$10)*(Calendrier!C$5&lt;='Suivi absences'!$D$2:$D$10)*('Suivi absences'!$B$2:$B$10="CPAT"))+
6*SUMPRODUCT(($A6='Suivi absences'!$A$2:$A$10)*(Calendrier!C$5&gt;='Suivi absences'!$C$2:$C$10)*(Calendrier!C$5&lt;='Suivi absences'!$D$2:$D$10)*('Suivi absences'!$B$2:$B$10="EVF"))+
7*SUMPRODUCT(($A6='Suivi absences'!$A$2:$A$10)*(Calendrier!C$5&gt;='Suivi absences'!$C$2:$C$10)*(Calendrier!C$5&lt;='Suivi absences'!$D$2:$D$10)*('Suivi absences'!$B$2:$B$10="ABSNR"))+
8*SUMPRODUCT(($A6='Suivi absences'!$A$2:$A$10)*(Calendrier!C$5&gt;='Suivi absences'!$C$2:$C$10)*(Calendrier!C$5&lt;='Suivi absences'!$D$2:$D$10)*('Suivi absences'!$B$2:$B$10="NJ"))+
9*SUMPRODUCT(($A6='Suivi absences'!$A$2:$A$10)*(Calendrier!C$5&gt;='Suivi absences'!$C$2:$C$10)*(Calendrier!C$5&lt;='Suivi absences'!$D$2:$D$10)*('Suivi absences'!$B$2:$B$10="FOR"))</f>
        <v>0</v>
      </c>
      <c r="D6" s="5">
        <f>SUMPRODUCT(($A6='Suivi absences'!$A$2:$A$10)*(Calendrier!D$5&gt;='Suivi absences'!$C$2:$C$10)*(Calendrier!D$5&lt;='Suivi absences'!$D$2:$D$10)*('Suivi absences'!$B$2:$B$10="CP"))+
2*SUMPRODUCT(($A6='Suivi absences'!$A$2:$A$10)*(Calendrier!D$5&gt;='Suivi absences'!$C$2:$C$10)*(Calendrier!D$5&lt;='Suivi absences'!$D$2:$D$10)*('Suivi absences'!$B$2:$B$10="MAL"))+
3*SUMPRODUCT(($A6='Suivi absences'!$A$2:$A$10)*(Calendrier!D$5&gt;='Suivi absences'!$C$2:$C$10)*(Calendrier!D$5&lt;='Suivi absences'!$D$2:$D$10)*('Suivi absences'!$B$2:$B$10="CMAT"))+
4*SUMPRODUCT(($A6='Suivi absences'!$A$2:$A$10)*(Calendrier!D$5&gt;='Suivi absences'!$C$2:$C$10)*(Calendrier!D$5&lt;='Suivi absences'!$D$2:$D$10)*('Suivi absences'!$B$2:$B$10="CPA"))+
5*SUMPRODUCT(($A6='Suivi absences'!$A$2:$A$10)*(Calendrier!D$5&gt;='Suivi absences'!$C$2:$C$10)*(Calendrier!D$5&lt;='Suivi absences'!$D$2:$D$10)*('Suivi absences'!$B$2:$B$10="CPAT"))+
6*SUMPRODUCT(($A6='Suivi absences'!$A$2:$A$10)*(Calendrier!D$5&gt;='Suivi absences'!$C$2:$C$10)*(Calendrier!D$5&lt;='Suivi absences'!$D$2:$D$10)*('Suivi absences'!$B$2:$B$10="EVF"))+
7*SUMPRODUCT(($A6='Suivi absences'!$A$2:$A$10)*(Calendrier!D$5&gt;='Suivi absences'!$C$2:$C$10)*(Calendrier!D$5&lt;='Suivi absences'!$D$2:$D$10)*('Suivi absences'!$B$2:$B$10="ABSNR"))+
8*SUMPRODUCT(($A6='Suivi absences'!$A$2:$A$10)*(Calendrier!D$5&gt;='Suivi absences'!$C$2:$C$10)*(Calendrier!D$5&lt;='Suivi absences'!$D$2:$D$10)*('Suivi absences'!$B$2:$B$10="NJ"))+
9*SUMPRODUCT(($A6='Suivi absences'!$A$2:$A$10)*(Calendrier!D$5&gt;='Suivi absences'!$C$2:$C$10)*(Calendrier!D$5&lt;='Suivi absences'!$D$2:$D$10)*('Suivi absences'!$B$2:$B$10="FOR"))</f>
        <v>0</v>
      </c>
      <c r="E6" s="5">
        <f>SUMPRODUCT(($A6='Suivi absences'!$A$2:$A$10)*(Calendrier!E$5&gt;='Suivi absences'!$C$2:$C$10)*(Calendrier!E$5&lt;='Suivi absences'!$D$2:$D$10)*('Suivi absences'!$B$2:$B$10="CP"))+
2*SUMPRODUCT(($A6='Suivi absences'!$A$2:$A$10)*(Calendrier!E$5&gt;='Suivi absences'!$C$2:$C$10)*(Calendrier!E$5&lt;='Suivi absences'!$D$2:$D$10)*('Suivi absences'!$B$2:$B$10="MAL"))+
3*SUMPRODUCT(($A6='Suivi absences'!$A$2:$A$10)*(Calendrier!E$5&gt;='Suivi absences'!$C$2:$C$10)*(Calendrier!E$5&lt;='Suivi absences'!$D$2:$D$10)*('Suivi absences'!$B$2:$B$10="CMAT"))+
4*SUMPRODUCT(($A6='Suivi absences'!$A$2:$A$10)*(Calendrier!E$5&gt;='Suivi absences'!$C$2:$C$10)*(Calendrier!E$5&lt;='Suivi absences'!$D$2:$D$10)*('Suivi absences'!$B$2:$B$10="CPA"))+
5*SUMPRODUCT(($A6='Suivi absences'!$A$2:$A$10)*(Calendrier!E$5&gt;='Suivi absences'!$C$2:$C$10)*(Calendrier!E$5&lt;='Suivi absences'!$D$2:$D$10)*('Suivi absences'!$B$2:$B$10="CPAT"))+
6*SUMPRODUCT(($A6='Suivi absences'!$A$2:$A$10)*(Calendrier!E$5&gt;='Suivi absences'!$C$2:$C$10)*(Calendrier!E$5&lt;='Suivi absences'!$D$2:$D$10)*('Suivi absences'!$B$2:$B$10="EVF"))+
7*SUMPRODUCT(($A6='Suivi absences'!$A$2:$A$10)*(Calendrier!E$5&gt;='Suivi absences'!$C$2:$C$10)*(Calendrier!E$5&lt;='Suivi absences'!$D$2:$D$10)*('Suivi absences'!$B$2:$B$10="ABSNR"))+
8*SUMPRODUCT(($A6='Suivi absences'!$A$2:$A$10)*(Calendrier!E$5&gt;='Suivi absences'!$C$2:$C$10)*(Calendrier!E$5&lt;='Suivi absences'!$D$2:$D$10)*('Suivi absences'!$B$2:$B$10="NJ"))+
9*SUMPRODUCT(($A6='Suivi absences'!$A$2:$A$10)*(Calendrier!E$5&gt;='Suivi absences'!$C$2:$C$10)*(Calendrier!E$5&lt;='Suivi absences'!$D$2:$D$10)*('Suivi absences'!$B$2:$B$10="FOR"))</f>
        <v>0</v>
      </c>
      <c r="F6" s="5">
        <f>SUMPRODUCT(($A6='Suivi absences'!$A$2:$A$10)*(Calendrier!F$5&gt;='Suivi absences'!$C$2:$C$10)*(Calendrier!F$5&lt;='Suivi absences'!$D$2:$D$10)*('Suivi absences'!$B$2:$B$10="CP"))+
2*SUMPRODUCT(($A6='Suivi absences'!$A$2:$A$10)*(Calendrier!F$5&gt;='Suivi absences'!$C$2:$C$10)*(Calendrier!F$5&lt;='Suivi absences'!$D$2:$D$10)*('Suivi absences'!$B$2:$B$10="MAL"))+
3*SUMPRODUCT(($A6='Suivi absences'!$A$2:$A$10)*(Calendrier!F$5&gt;='Suivi absences'!$C$2:$C$10)*(Calendrier!F$5&lt;='Suivi absences'!$D$2:$D$10)*('Suivi absences'!$B$2:$B$10="CMAT"))+
4*SUMPRODUCT(($A6='Suivi absences'!$A$2:$A$10)*(Calendrier!F$5&gt;='Suivi absences'!$C$2:$C$10)*(Calendrier!F$5&lt;='Suivi absences'!$D$2:$D$10)*('Suivi absences'!$B$2:$B$10="CPA"))+
5*SUMPRODUCT(($A6='Suivi absences'!$A$2:$A$10)*(Calendrier!F$5&gt;='Suivi absences'!$C$2:$C$10)*(Calendrier!F$5&lt;='Suivi absences'!$D$2:$D$10)*('Suivi absences'!$B$2:$B$10="CPAT"))+
6*SUMPRODUCT(($A6='Suivi absences'!$A$2:$A$10)*(Calendrier!F$5&gt;='Suivi absences'!$C$2:$C$10)*(Calendrier!F$5&lt;='Suivi absences'!$D$2:$D$10)*('Suivi absences'!$B$2:$B$10="EVF"))+
7*SUMPRODUCT(($A6='Suivi absences'!$A$2:$A$10)*(Calendrier!F$5&gt;='Suivi absences'!$C$2:$C$10)*(Calendrier!F$5&lt;='Suivi absences'!$D$2:$D$10)*('Suivi absences'!$B$2:$B$10="ABSNR"))+
8*SUMPRODUCT(($A6='Suivi absences'!$A$2:$A$10)*(Calendrier!F$5&gt;='Suivi absences'!$C$2:$C$10)*(Calendrier!F$5&lt;='Suivi absences'!$D$2:$D$10)*('Suivi absences'!$B$2:$B$10="NJ"))+
9*SUMPRODUCT(($A6='Suivi absences'!$A$2:$A$10)*(Calendrier!F$5&gt;='Suivi absences'!$C$2:$C$10)*(Calendrier!F$5&lt;='Suivi absences'!$D$2:$D$10)*('Suivi absences'!$B$2:$B$10="FOR"))</f>
        <v>0</v>
      </c>
      <c r="G6" s="5">
        <f>SUMPRODUCT(($A6='Suivi absences'!$A$2:$A$10)*(Calendrier!G$5&gt;='Suivi absences'!$C$2:$C$10)*(Calendrier!G$5&lt;='Suivi absences'!$D$2:$D$10)*('Suivi absences'!$B$2:$B$10="CP"))+
2*SUMPRODUCT(($A6='Suivi absences'!$A$2:$A$10)*(Calendrier!G$5&gt;='Suivi absences'!$C$2:$C$10)*(Calendrier!G$5&lt;='Suivi absences'!$D$2:$D$10)*('Suivi absences'!$B$2:$B$10="MAL"))+
3*SUMPRODUCT(($A6='Suivi absences'!$A$2:$A$10)*(Calendrier!G$5&gt;='Suivi absences'!$C$2:$C$10)*(Calendrier!G$5&lt;='Suivi absences'!$D$2:$D$10)*('Suivi absences'!$B$2:$B$10="CMAT"))+
4*SUMPRODUCT(($A6='Suivi absences'!$A$2:$A$10)*(Calendrier!G$5&gt;='Suivi absences'!$C$2:$C$10)*(Calendrier!G$5&lt;='Suivi absences'!$D$2:$D$10)*('Suivi absences'!$B$2:$B$10="CPA"))+
5*SUMPRODUCT(($A6='Suivi absences'!$A$2:$A$10)*(Calendrier!G$5&gt;='Suivi absences'!$C$2:$C$10)*(Calendrier!G$5&lt;='Suivi absences'!$D$2:$D$10)*('Suivi absences'!$B$2:$B$10="CPAT"))+
6*SUMPRODUCT(($A6='Suivi absences'!$A$2:$A$10)*(Calendrier!G$5&gt;='Suivi absences'!$C$2:$C$10)*(Calendrier!G$5&lt;='Suivi absences'!$D$2:$D$10)*('Suivi absences'!$B$2:$B$10="EVF"))+
7*SUMPRODUCT(($A6='Suivi absences'!$A$2:$A$10)*(Calendrier!G$5&gt;='Suivi absences'!$C$2:$C$10)*(Calendrier!G$5&lt;='Suivi absences'!$D$2:$D$10)*('Suivi absences'!$B$2:$B$10="ABSNR"))+
8*SUMPRODUCT(($A6='Suivi absences'!$A$2:$A$10)*(Calendrier!G$5&gt;='Suivi absences'!$C$2:$C$10)*(Calendrier!G$5&lt;='Suivi absences'!$D$2:$D$10)*('Suivi absences'!$B$2:$B$10="NJ"))+
9*SUMPRODUCT(($A6='Suivi absences'!$A$2:$A$10)*(Calendrier!G$5&gt;='Suivi absences'!$C$2:$C$10)*(Calendrier!G$5&lt;='Suivi absences'!$D$2:$D$10)*('Suivi absences'!$B$2:$B$10="FOR"))</f>
        <v>0</v>
      </c>
      <c r="H6" s="5">
        <f>SUMPRODUCT(($A6='Suivi absences'!$A$2:$A$10)*(Calendrier!H$5&gt;='Suivi absences'!$C$2:$C$10)*(Calendrier!H$5&lt;='Suivi absences'!$D$2:$D$10)*('Suivi absences'!$B$2:$B$10="CP"))+
2*SUMPRODUCT(($A6='Suivi absences'!$A$2:$A$10)*(Calendrier!H$5&gt;='Suivi absences'!$C$2:$C$10)*(Calendrier!H$5&lt;='Suivi absences'!$D$2:$D$10)*('Suivi absences'!$B$2:$B$10="MAL"))+
3*SUMPRODUCT(($A6='Suivi absences'!$A$2:$A$10)*(Calendrier!H$5&gt;='Suivi absences'!$C$2:$C$10)*(Calendrier!H$5&lt;='Suivi absences'!$D$2:$D$10)*('Suivi absences'!$B$2:$B$10="CMAT"))+
4*SUMPRODUCT(($A6='Suivi absences'!$A$2:$A$10)*(Calendrier!H$5&gt;='Suivi absences'!$C$2:$C$10)*(Calendrier!H$5&lt;='Suivi absences'!$D$2:$D$10)*('Suivi absences'!$B$2:$B$10="CPA"))+
5*SUMPRODUCT(($A6='Suivi absences'!$A$2:$A$10)*(Calendrier!H$5&gt;='Suivi absences'!$C$2:$C$10)*(Calendrier!H$5&lt;='Suivi absences'!$D$2:$D$10)*('Suivi absences'!$B$2:$B$10="CPAT"))+
6*SUMPRODUCT(($A6='Suivi absences'!$A$2:$A$10)*(Calendrier!H$5&gt;='Suivi absences'!$C$2:$C$10)*(Calendrier!H$5&lt;='Suivi absences'!$D$2:$D$10)*('Suivi absences'!$B$2:$B$10="EVF"))+
7*SUMPRODUCT(($A6='Suivi absences'!$A$2:$A$10)*(Calendrier!H$5&gt;='Suivi absences'!$C$2:$C$10)*(Calendrier!H$5&lt;='Suivi absences'!$D$2:$D$10)*('Suivi absences'!$B$2:$B$10="ABSNR"))+
8*SUMPRODUCT(($A6='Suivi absences'!$A$2:$A$10)*(Calendrier!H$5&gt;='Suivi absences'!$C$2:$C$10)*(Calendrier!H$5&lt;='Suivi absences'!$D$2:$D$10)*('Suivi absences'!$B$2:$B$10="NJ"))+
9*SUMPRODUCT(($A6='Suivi absences'!$A$2:$A$10)*(Calendrier!H$5&gt;='Suivi absences'!$C$2:$C$10)*(Calendrier!H$5&lt;='Suivi absences'!$D$2:$D$10)*('Suivi absences'!$B$2:$B$10="FOR"))</f>
        <v>0</v>
      </c>
      <c r="I6" s="5">
        <f>SUMPRODUCT(($A6='Suivi absences'!$A$2:$A$10)*(Calendrier!I$5&gt;='Suivi absences'!$C$2:$C$10)*(Calendrier!I$5&lt;='Suivi absences'!$D$2:$D$10)*('Suivi absences'!$B$2:$B$10="CP"))+
2*SUMPRODUCT(($A6='Suivi absences'!$A$2:$A$10)*(Calendrier!I$5&gt;='Suivi absences'!$C$2:$C$10)*(Calendrier!I$5&lt;='Suivi absences'!$D$2:$D$10)*('Suivi absences'!$B$2:$B$10="MAL"))+
3*SUMPRODUCT(($A6='Suivi absences'!$A$2:$A$10)*(Calendrier!I$5&gt;='Suivi absences'!$C$2:$C$10)*(Calendrier!I$5&lt;='Suivi absences'!$D$2:$D$10)*('Suivi absences'!$B$2:$B$10="CMAT"))+
4*SUMPRODUCT(($A6='Suivi absences'!$A$2:$A$10)*(Calendrier!I$5&gt;='Suivi absences'!$C$2:$C$10)*(Calendrier!I$5&lt;='Suivi absences'!$D$2:$D$10)*('Suivi absences'!$B$2:$B$10="CPA"))+
5*SUMPRODUCT(($A6='Suivi absences'!$A$2:$A$10)*(Calendrier!I$5&gt;='Suivi absences'!$C$2:$C$10)*(Calendrier!I$5&lt;='Suivi absences'!$D$2:$D$10)*('Suivi absences'!$B$2:$B$10="CPAT"))+
6*SUMPRODUCT(($A6='Suivi absences'!$A$2:$A$10)*(Calendrier!I$5&gt;='Suivi absences'!$C$2:$C$10)*(Calendrier!I$5&lt;='Suivi absences'!$D$2:$D$10)*('Suivi absences'!$B$2:$B$10="EVF"))+
7*SUMPRODUCT(($A6='Suivi absences'!$A$2:$A$10)*(Calendrier!I$5&gt;='Suivi absences'!$C$2:$C$10)*(Calendrier!I$5&lt;='Suivi absences'!$D$2:$D$10)*('Suivi absences'!$B$2:$B$10="ABSNR"))+
8*SUMPRODUCT(($A6='Suivi absences'!$A$2:$A$10)*(Calendrier!I$5&gt;='Suivi absences'!$C$2:$C$10)*(Calendrier!I$5&lt;='Suivi absences'!$D$2:$D$10)*('Suivi absences'!$B$2:$B$10="NJ"))+
9*SUMPRODUCT(($A6='Suivi absences'!$A$2:$A$10)*(Calendrier!I$5&gt;='Suivi absences'!$C$2:$C$10)*(Calendrier!I$5&lt;='Suivi absences'!$D$2:$D$10)*('Suivi absences'!$B$2:$B$10="FOR"))</f>
        <v>0</v>
      </c>
      <c r="J6" s="5">
        <f>SUMPRODUCT(($A6='Suivi absences'!$A$2:$A$10)*(Calendrier!J$5&gt;='Suivi absences'!$C$2:$C$10)*(Calendrier!J$5&lt;='Suivi absences'!$D$2:$D$10)*('Suivi absences'!$B$2:$B$10="CP"))+
2*SUMPRODUCT(($A6='Suivi absences'!$A$2:$A$10)*(Calendrier!J$5&gt;='Suivi absences'!$C$2:$C$10)*(Calendrier!J$5&lt;='Suivi absences'!$D$2:$D$10)*('Suivi absences'!$B$2:$B$10="MAL"))+
3*SUMPRODUCT(($A6='Suivi absences'!$A$2:$A$10)*(Calendrier!J$5&gt;='Suivi absences'!$C$2:$C$10)*(Calendrier!J$5&lt;='Suivi absences'!$D$2:$D$10)*('Suivi absences'!$B$2:$B$10="CMAT"))+
4*SUMPRODUCT(($A6='Suivi absences'!$A$2:$A$10)*(Calendrier!J$5&gt;='Suivi absences'!$C$2:$C$10)*(Calendrier!J$5&lt;='Suivi absences'!$D$2:$D$10)*('Suivi absences'!$B$2:$B$10="CPA"))+
5*SUMPRODUCT(($A6='Suivi absences'!$A$2:$A$10)*(Calendrier!J$5&gt;='Suivi absences'!$C$2:$C$10)*(Calendrier!J$5&lt;='Suivi absences'!$D$2:$D$10)*('Suivi absences'!$B$2:$B$10="CPAT"))+
6*SUMPRODUCT(($A6='Suivi absences'!$A$2:$A$10)*(Calendrier!J$5&gt;='Suivi absences'!$C$2:$C$10)*(Calendrier!J$5&lt;='Suivi absences'!$D$2:$D$10)*('Suivi absences'!$B$2:$B$10="EVF"))+
7*SUMPRODUCT(($A6='Suivi absences'!$A$2:$A$10)*(Calendrier!J$5&gt;='Suivi absences'!$C$2:$C$10)*(Calendrier!J$5&lt;='Suivi absences'!$D$2:$D$10)*('Suivi absences'!$B$2:$B$10="ABSNR"))+
8*SUMPRODUCT(($A6='Suivi absences'!$A$2:$A$10)*(Calendrier!J$5&gt;='Suivi absences'!$C$2:$C$10)*(Calendrier!J$5&lt;='Suivi absences'!$D$2:$D$10)*('Suivi absences'!$B$2:$B$10="NJ"))+
9*SUMPRODUCT(($A6='Suivi absences'!$A$2:$A$10)*(Calendrier!J$5&gt;='Suivi absences'!$C$2:$C$10)*(Calendrier!J$5&lt;='Suivi absences'!$D$2:$D$10)*('Suivi absences'!$B$2:$B$10="FOR"))</f>
        <v>0</v>
      </c>
      <c r="K6" s="5">
        <f>SUMPRODUCT(($A6='Suivi absences'!$A$2:$A$10)*(Calendrier!K$5&gt;='Suivi absences'!$C$2:$C$10)*(Calendrier!K$5&lt;='Suivi absences'!$D$2:$D$10)*('Suivi absences'!$B$2:$B$10="CP"))+
2*SUMPRODUCT(($A6='Suivi absences'!$A$2:$A$10)*(Calendrier!K$5&gt;='Suivi absences'!$C$2:$C$10)*(Calendrier!K$5&lt;='Suivi absences'!$D$2:$D$10)*('Suivi absences'!$B$2:$B$10="MAL"))+
3*SUMPRODUCT(($A6='Suivi absences'!$A$2:$A$10)*(Calendrier!K$5&gt;='Suivi absences'!$C$2:$C$10)*(Calendrier!K$5&lt;='Suivi absences'!$D$2:$D$10)*('Suivi absences'!$B$2:$B$10="CMAT"))+
4*SUMPRODUCT(($A6='Suivi absences'!$A$2:$A$10)*(Calendrier!K$5&gt;='Suivi absences'!$C$2:$C$10)*(Calendrier!K$5&lt;='Suivi absences'!$D$2:$D$10)*('Suivi absences'!$B$2:$B$10="CPA"))+
5*SUMPRODUCT(($A6='Suivi absences'!$A$2:$A$10)*(Calendrier!K$5&gt;='Suivi absences'!$C$2:$C$10)*(Calendrier!K$5&lt;='Suivi absences'!$D$2:$D$10)*('Suivi absences'!$B$2:$B$10="CPAT"))+
6*SUMPRODUCT(($A6='Suivi absences'!$A$2:$A$10)*(Calendrier!K$5&gt;='Suivi absences'!$C$2:$C$10)*(Calendrier!K$5&lt;='Suivi absences'!$D$2:$D$10)*('Suivi absences'!$B$2:$B$10="EVF"))+
7*SUMPRODUCT(($A6='Suivi absences'!$A$2:$A$10)*(Calendrier!K$5&gt;='Suivi absences'!$C$2:$C$10)*(Calendrier!K$5&lt;='Suivi absences'!$D$2:$D$10)*('Suivi absences'!$B$2:$B$10="ABSNR"))+
8*SUMPRODUCT(($A6='Suivi absences'!$A$2:$A$10)*(Calendrier!K$5&gt;='Suivi absences'!$C$2:$C$10)*(Calendrier!K$5&lt;='Suivi absences'!$D$2:$D$10)*('Suivi absences'!$B$2:$B$10="NJ"))+
9*SUMPRODUCT(($A6='Suivi absences'!$A$2:$A$10)*(Calendrier!K$5&gt;='Suivi absences'!$C$2:$C$10)*(Calendrier!K$5&lt;='Suivi absences'!$D$2:$D$10)*('Suivi absences'!$B$2:$B$10="FOR"))</f>
        <v>1</v>
      </c>
      <c r="L6" s="5">
        <f>SUMPRODUCT(($A6='Suivi absences'!$A$2:$A$10)*(Calendrier!L$5&gt;='Suivi absences'!$C$2:$C$10)*(Calendrier!L$5&lt;='Suivi absences'!$D$2:$D$10)*('Suivi absences'!$B$2:$B$10="CP"))+
2*SUMPRODUCT(($A6='Suivi absences'!$A$2:$A$10)*(Calendrier!L$5&gt;='Suivi absences'!$C$2:$C$10)*(Calendrier!L$5&lt;='Suivi absences'!$D$2:$D$10)*('Suivi absences'!$B$2:$B$10="MAL"))+
3*SUMPRODUCT(($A6='Suivi absences'!$A$2:$A$10)*(Calendrier!L$5&gt;='Suivi absences'!$C$2:$C$10)*(Calendrier!L$5&lt;='Suivi absences'!$D$2:$D$10)*('Suivi absences'!$B$2:$B$10="CMAT"))+
4*SUMPRODUCT(($A6='Suivi absences'!$A$2:$A$10)*(Calendrier!L$5&gt;='Suivi absences'!$C$2:$C$10)*(Calendrier!L$5&lt;='Suivi absences'!$D$2:$D$10)*('Suivi absences'!$B$2:$B$10="CPA"))+
5*SUMPRODUCT(($A6='Suivi absences'!$A$2:$A$10)*(Calendrier!L$5&gt;='Suivi absences'!$C$2:$C$10)*(Calendrier!L$5&lt;='Suivi absences'!$D$2:$D$10)*('Suivi absences'!$B$2:$B$10="CPAT"))+
6*SUMPRODUCT(($A6='Suivi absences'!$A$2:$A$10)*(Calendrier!L$5&gt;='Suivi absences'!$C$2:$C$10)*(Calendrier!L$5&lt;='Suivi absences'!$D$2:$D$10)*('Suivi absences'!$B$2:$B$10="EVF"))+
7*SUMPRODUCT(($A6='Suivi absences'!$A$2:$A$10)*(Calendrier!L$5&gt;='Suivi absences'!$C$2:$C$10)*(Calendrier!L$5&lt;='Suivi absences'!$D$2:$D$10)*('Suivi absences'!$B$2:$B$10="ABSNR"))+
8*SUMPRODUCT(($A6='Suivi absences'!$A$2:$A$10)*(Calendrier!L$5&gt;='Suivi absences'!$C$2:$C$10)*(Calendrier!L$5&lt;='Suivi absences'!$D$2:$D$10)*('Suivi absences'!$B$2:$B$10="NJ"))+
9*SUMPRODUCT(($A6='Suivi absences'!$A$2:$A$10)*(Calendrier!L$5&gt;='Suivi absences'!$C$2:$C$10)*(Calendrier!L$5&lt;='Suivi absences'!$D$2:$D$10)*('Suivi absences'!$B$2:$B$10="FOR"))</f>
        <v>1</v>
      </c>
      <c r="M6" s="5">
        <f>SUMPRODUCT(($A6='Suivi absences'!$A$2:$A$10)*(Calendrier!M$5&gt;='Suivi absences'!$C$2:$C$10)*(Calendrier!M$5&lt;='Suivi absences'!$D$2:$D$10)*('Suivi absences'!$B$2:$B$10="CP"))+
2*SUMPRODUCT(($A6='Suivi absences'!$A$2:$A$10)*(Calendrier!M$5&gt;='Suivi absences'!$C$2:$C$10)*(Calendrier!M$5&lt;='Suivi absences'!$D$2:$D$10)*('Suivi absences'!$B$2:$B$10="MAL"))+
3*SUMPRODUCT(($A6='Suivi absences'!$A$2:$A$10)*(Calendrier!M$5&gt;='Suivi absences'!$C$2:$C$10)*(Calendrier!M$5&lt;='Suivi absences'!$D$2:$D$10)*('Suivi absences'!$B$2:$B$10="CMAT"))+
4*SUMPRODUCT(($A6='Suivi absences'!$A$2:$A$10)*(Calendrier!M$5&gt;='Suivi absences'!$C$2:$C$10)*(Calendrier!M$5&lt;='Suivi absences'!$D$2:$D$10)*('Suivi absences'!$B$2:$B$10="CPA"))+
5*SUMPRODUCT(($A6='Suivi absences'!$A$2:$A$10)*(Calendrier!M$5&gt;='Suivi absences'!$C$2:$C$10)*(Calendrier!M$5&lt;='Suivi absences'!$D$2:$D$10)*('Suivi absences'!$B$2:$B$10="CPAT"))+
6*SUMPRODUCT(($A6='Suivi absences'!$A$2:$A$10)*(Calendrier!M$5&gt;='Suivi absences'!$C$2:$C$10)*(Calendrier!M$5&lt;='Suivi absences'!$D$2:$D$10)*('Suivi absences'!$B$2:$B$10="EVF"))+
7*SUMPRODUCT(($A6='Suivi absences'!$A$2:$A$10)*(Calendrier!M$5&gt;='Suivi absences'!$C$2:$C$10)*(Calendrier!M$5&lt;='Suivi absences'!$D$2:$D$10)*('Suivi absences'!$B$2:$B$10="ABSNR"))+
8*SUMPRODUCT(($A6='Suivi absences'!$A$2:$A$10)*(Calendrier!M$5&gt;='Suivi absences'!$C$2:$C$10)*(Calendrier!M$5&lt;='Suivi absences'!$D$2:$D$10)*('Suivi absences'!$B$2:$B$10="NJ"))+
9*SUMPRODUCT(($A6='Suivi absences'!$A$2:$A$10)*(Calendrier!M$5&gt;='Suivi absences'!$C$2:$C$10)*(Calendrier!M$5&lt;='Suivi absences'!$D$2:$D$10)*('Suivi absences'!$B$2:$B$10="FOR"))</f>
        <v>0</v>
      </c>
      <c r="N6" s="5">
        <f>SUMPRODUCT(($A6='Suivi absences'!$A$2:$A$10)*(Calendrier!N$5&gt;='Suivi absences'!$C$2:$C$10)*(Calendrier!N$5&lt;='Suivi absences'!$D$2:$D$10)*('Suivi absences'!$B$2:$B$10="CP"))+
2*SUMPRODUCT(($A6='Suivi absences'!$A$2:$A$10)*(Calendrier!N$5&gt;='Suivi absences'!$C$2:$C$10)*(Calendrier!N$5&lt;='Suivi absences'!$D$2:$D$10)*('Suivi absences'!$B$2:$B$10="MAL"))+
3*SUMPRODUCT(($A6='Suivi absences'!$A$2:$A$10)*(Calendrier!N$5&gt;='Suivi absences'!$C$2:$C$10)*(Calendrier!N$5&lt;='Suivi absences'!$D$2:$D$10)*('Suivi absences'!$B$2:$B$10="CMAT"))+
4*SUMPRODUCT(($A6='Suivi absences'!$A$2:$A$10)*(Calendrier!N$5&gt;='Suivi absences'!$C$2:$C$10)*(Calendrier!N$5&lt;='Suivi absences'!$D$2:$D$10)*('Suivi absences'!$B$2:$B$10="CPA"))+
5*SUMPRODUCT(($A6='Suivi absences'!$A$2:$A$10)*(Calendrier!N$5&gt;='Suivi absences'!$C$2:$C$10)*(Calendrier!N$5&lt;='Suivi absences'!$D$2:$D$10)*('Suivi absences'!$B$2:$B$10="CPAT"))+
6*SUMPRODUCT(($A6='Suivi absences'!$A$2:$A$10)*(Calendrier!N$5&gt;='Suivi absences'!$C$2:$C$10)*(Calendrier!N$5&lt;='Suivi absences'!$D$2:$D$10)*('Suivi absences'!$B$2:$B$10="EVF"))+
7*SUMPRODUCT(($A6='Suivi absences'!$A$2:$A$10)*(Calendrier!N$5&gt;='Suivi absences'!$C$2:$C$10)*(Calendrier!N$5&lt;='Suivi absences'!$D$2:$D$10)*('Suivi absences'!$B$2:$B$10="ABSNR"))+
8*SUMPRODUCT(($A6='Suivi absences'!$A$2:$A$10)*(Calendrier!N$5&gt;='Suivi absences'!$C$2:$C$10)*(Calendrier!N$5&lt;='Suivi absences'!$D$2:$D$10)*('Suivi absences'!$B$2:$B$10="NJ"))+
9*SUMPRODUCT(($A6='Suivi absences'!$A$2:$A$10)*(Calendrier!N$5&gt;='Suivi absences'!$C$2:$C$10)*(Calendrier!N$5&lt;='Suivi absences'!$D$2:$D$10)*('Suivi absences'!$B$2:$B$10="FOR"))</f>
        <v>0</v>
      </c>
      <c r="O6" s="5">
        <f>SUMPRODUCT(($A6='Suivi absences'!$A$2:$A$10)*(Calendrier!O$5&gt;='Suivi absences'!$C$2:$C$10)*(Calendrier!O$5&lt;='Suivi absences'!$D$2:$D$10)*('Suivi absences'!$B$2:$B$10="CP"))+
2*SUMPRODUCT(($A6='Suivi absences'!$A$2:$A$10)*(Calendrier!O$5&gt;='Suivi absences'!$C$2:$C$10)*(Calendrier!O$5&lt;='Suivi absences'!$D$2:$D$10)*('Suivi absences'!$B$2:$B$10="MAL"))+
3*SUMPRODUCT(($A6='Suivi absences'!$A$2:$A$10)*(Calendrier!O$5&gt;='Suivi absences'!$C$2:$C$10)*(Calendrier!O$5&lt;='Suivi absences'!$D$2:$D$10)*('Suivi absences'!$B$2:$B$10="CMAT"))+
4*SUMPRODUCT(($A6='Suivi absences'!$A$2:$A$10)*(Calendrier!O$5&gt;='Suivi absences'!$C$2:$C$10)*(Calendrier!O$5&lt;='Suivi absences'!$D$2:$D$10)*('Suivi absences'!$B$2:$B$10="CPA"))+
5*SUMPRODUCT(($A6='Suivi absences'!$A$2:$A$10)*(Calendrier!O$5&gt;='Suivi absences'!$C$2:$C$10)*(Calendrier!O$5&lt;='Suivi absences'!$D$2:$D$10)*('Suivi absences'!$B$2:$B$10="CPAT"))+
6*SUMPRODUCT(($A6='Suivi absences'!$A$2:$A$10)*(Calendrier!O$5&gt;='Suivi absences'!$C$2:$C$10)*(Calendrier!O$5&lt;='Suivi absences'!$D$2:$D$10)*('Suivi absences'!$B$2:$B$10="EVF"))+
7*SUMPRODUCT(($A6='Suivi absences'!$A$2:$A$10)*(Calendrier!O$5&gt;='Suivi absences'!$C$2:$C$10)*(Calendrier!O$5&lt;='Suivi absences'!$D$2:$D$10)*('Suivi absences'!$B$2:$B$10="ABSNR"))+
8*SUMPRODUCT(($A6='Suivi absences'!$A$2:$A$10)*(Calendrier!O$5&gt;='Suivi absences'!$C$2:$C$10)*(Calendrier!O$5&lt;='Suivi absences'!$D$2:$D$10)*('Suivi absences'!$B$2:$B$10="NJ"))+
9*SUMPRODUCT(($A6='Suivi absences'!$A$2:$A$10)*(Calendrier!O$5&gt;='Suivi absences'!$C$2:$C$10)*(Calendrier!O$5&lt;='Suivi absences'!$D$2:$D$10)*('Suivi absences'!$B$2:$B$10="FOR"))</f>
        <v>0</v>
      </c>
      <c r="P6" s="5">
        <f>SUMPRODUCT(($A6='Suivi absences'!$A$2:$A$10)*(Calendrier!P$5&gt;='Suivi absences'!$C$2:$C$10)*(Calendrier!P$5&lt;='Suivi absences'!$D$2:$D$10)*('Suivi absences'!$B$2:$B$10="CP"))+
2*SUMPRODUCT(($A6='Suivi absences'!$A$2:$A$10)*(Calendrier!P$5&gt;='Suivi absences'!$C$2:$C$10)*(Calendrier!P$5&lt;='Suivi absences'!$D$2:$D$10)*('Suivi absences'!$B$2:$B$10="MAL"))+
3*SUMPRODUCT(($A6='Suivi absences'!$A$2:$A$10)*(Calendrier!P$5&gt;='Suivi absences'!$C$2:$C$10)*(Calendrier!P$5&lt;='Suivi absences'!$D$2:$D$10)*('Suivi absences'!$B$2:$B$10="CMAT"))+
4*SUMPRODUCT(($A6='Suivi absences'!$A$2:$A$10)*(Calendrier!P$5&gt;='Suivi absences'!$C$2:$C$10)*(Calendrier!P$5&lt;='Suivi absences'!$D$2:$D$10)*('Suivi absences'!$B$2:$B$10="CPA"))+
5*SUMPRODUCT(($A6='Suivi absences'!$A$2:$A$10)*(Calendrier!P$5&gt;='Suivi absences'!$C$2:$C$10)*(Calendrier!P$5&lt;='Suivi absences'!$D$2:$D$10)*('Suivi absences'!$B$2:$B$10="CPAT"))+
6*SUMPRODUCT(($A6='Suivi absences'!$A$2:$A$10)*(Calendrier!P$5&gt;='Suivi absences'!$C$2:$C$10)*(Calendrier!P$5&lt;='Suivi absences'!$D$2:$D$10)*('Suivi absences'!$B$2:$B$10="EVF"))+
7*SUMPRODUCT(($A6='Suivi absences'!$A$2:$A$10)*(Calendrier!P$5&gt;='Suivi absences'!$C$2:$C$10)*(Calendrier!P$5&lt;='Suivi absences'!$D$2:$D$10)*('Suivi absences'!$B$2:$B$10="ABSNR"))+
8*SUMPRODUCT(($A6='Suivi absences'!$A$2:$A$10)*(Calendrier!P$5&gt;='Suivi absences'!$C$2:$C$10)*(Calendrier!P$5&lt;='Suivi absences'!$D$2:$D$10)*('Suivi absences'!$B$2:$B$10="NJ"))+
9*SUMPRODUCT(($A6='Suivi absences'!$A$2:$A$10)*(Calendrier!P$5&gt;='Suivi absences'!$C$2:$C$10)*(Calendrier!P$5&lt;='Suivi absences'!$D$2:$D$10)*('Suivi absences'!$B$2:$B$10="FOR"))</f>
        <v>0</v>
      </c>
      <c r="Q6" s="5">
        <f>SUMPRODUCT(($A6='Suivi absences'!$A$2:$A$10)*(Calendrier!Q$5&gt;='Suivi absences'!$C$2:$C$10)*(Calendrier!Q$5&lt;='Suivi absences'!$D$2:$D$10)*('Suivi absences'!$B$2:$B$10="CP"))+
2*SUMPRODUCT(($A6='Suivi absences'!$A$2:$A$10)*(Calendrier!Q$5&gt;='Suivi absences'!$C$2:$C$10)*(Calendrier!Q$5&lt;='Suivi absences'!$D$2:$D$10)*('Suivi absences'!$B$2:$B$10="MAL"))+
3*SUMPRODUCT(($A6='Suivi absences'!$A$2:$A$10)*(Calendrier!Q$5&gt;='Suivi absences'!$C$2:$C$10)*(Calendrier!Q$5&lt;='Suivi absences'!$D$2:$D$10)*('Suivi absences'!$B$2:$B$10="CMAT"))+
4*SUMPRODUCT(($A6='Suivi absences'!$A$2:$A$10)*(Calendrier!Q$5&gt;='Suivi absences'!$C$2:$C$10)*(Calendrier!Q$5&lt;='Suivi absences'!$D$2:$D$10)*('Suivi absences'!$B$2:$B$10="CPA"))+
5*SUMPRODUCT(($A6='Suivi absences'!$A$2:$A$10)*(Calendrier!Q$5&gt;='Suivi absences'!$C$2:$C$10)*(Calendrier!Q$5&lt;='Suivi absences'!$D$2:$D$10)*('Suivi absences'!$B$2:$B$10="CPAT"))+
6*SUMPRODUCT(($A6='Suivi absences'!$A$2:$A$10)*(Calendrier!Q$5&gt;='Suivi absences'!$C$2:$C$10)*(Calendrier!Q$5&lt;='Suivi absences'!$D$2:$D$10)*('Suivi absences'!$B$2:$B$10="EVF"))+
7*SUMPRODUCT(($A6='Suivi absences'!$A$2:$A$10)*(Calendrier!Q$5&gt;='Suivi absences'!$C$2:$C$10)*(Calendrier!Q$5&lt;='Suivi absences'!$D$2:$D$10)*('Suivi absences'!$B$2:$B$10="ABSNR"))+
8*SUMPRODUCT(($A6='Suivi absences'!$A$2:$A$10)*(Calendrier!Q$5&gt;='Suivi absences'!$C$2:$C$10)*(Calendrier!Q$5&lt;='Suivi absences'!$D$2:$D$10)*('Suivi absences'!$B$2:$B$10="NJ"))+
9*SUMPRODUCT(($A6='Suivi absences'!$A$2:$A$10)*(Calendrier!Q$5&gt;='Suivi absences'!$C$2:$C$10)*(Calendrier!Q$5&lt;='Suivi absences'!$D$2:$D$10)*('Suivi absences'!$B$2:$B$10="FOR"))</f>
        <v>0</v>
      </c>
      <c r="R6" s="5">
        <f>SUMPRODUCT(($A6='Suivi absences'!$A$2:$A$10)*(Calendrier!R$5&gt;='Suivi absences'!$C$2:$C$10)*(Calendrier!R$5&lt;='Suivi absences'!$D$2:$D$10)*('Suivi absences'!$B$2:$B$10="CP"))+
2*SUMPRODUCT(($A6='Suivi absences'!$A$2:$A$10)*(Calendrier!R$5&gt;='Suivi absences'!$C$2:$C$10)*(Calendrier!R$5&lt;='Suivi absences'!$D$2:$D$10)*('Suivi absences'!$B$2:$B$10="MAL"))+
3*SUMPRODUCT(($A6='Suivi absences'!$A$2:$A$10)*(Calendrier!R$5&gt;='Suivi absences'!$C$2:$C$10)*(Calendrier!R$5&lt;='Suivi absences'!$D$2:$D$10)*('Suivi absences'!$B$2:$B$10="CMAT"))+
4*SUMPRODUCT(($A6='Suivi absences'!$A$2:$A$10)*(Calendrier!R$5&gt;='Suivi absences'!$C$2:$C$10)*(Calendrier!R$5&lt;='Suivi absences'!$D$2:$D$10)*('Suivi absences'!$B$2:$B$10="CPA"))+
5*SUMPRODUCT(($A6='Suivi absences'!$A$2:$A$10)*(Calendrier!R$5&gt;='Suivi absences'!$C$2:$C$10)*(Calendrier!R$5&lt;='Suivi absences'!$D$2:$D$10)*('Suivi absences'!$B$2:$B$10="CPAT"))+
6*SUMPRODUCT(($A6='Suivi absences'!$A$2:$A$10)*(Calendrier!R$5&gt;='Suivi absences'!$C$2:$C$10)*(Calendrier!R$5&lt;='Suivi absences'!$D$2:$D$10)*('Suivi absences'!$B$2:$B$10="EVF"))+
7*SUMPRODUCT(($A6='Suivi absences'!$A$2:$A$10)*(Calendrier!R$5&gt;='Suivi absences'!$C$2:$C$10)*(Calendrier!R$5&lt;='Suivi absences'!$D$2:$D$10)*('Suivi absences'!$B$2:$B$10="ABSNR"))+
8*SUMPRODUCT(($A6='Suivi absences'!$A$2:$A$10)*(Calendrier!R$5&gt;='Suivi absences'!$C$2:$C$10)*(Calendrier!R$5&lt;='Suivi absences'!$D$2:$D$10)*('Suivi absences'!$B$2:$B$10="NJ"))+
9*SUMPRODUCT(($A6='Suivi absences'!$A$2:$A$10)*(Calendrier!R$5&gt;='Suivi absences'!$C$2:$C$10)*(Calendrier!R$5&lt;='Suivi absences'!$D$2:$D$10)*('Suivi absences'!$B$2:$B$10="FOR"))</f>
        <v>0</v>
      </c>
      <c r="S6" s="5">
        <f>SUMPRODUCT(($A6='Suivi absences'!$A$2:$A$10)*(Calendrier!S$5&gt;='Suivi absences'!$C$2:$C$10)*(Calendrier!S$5&lt;='Suivi absences'!$D$2:$D$10)*('Suivi absences'!$B$2:$B$10="CP"))+
2*SUMPRODUCT(($A6='Suivi absences'!$A$2:$A$10)*(Calendrier!S$5&gt;='Suivi absences'!$C$2:$C$10)*(Calendrier!S$5&lt;='Suivi absences'!$D$2:$D$10)*('Suivi absences'!$B$2:$B$10="MAL"))+
3*SUMPRODUCT(($A6='Suivi absences'!$A$2:$A$10)*(Calendrier!S$5&gt;='Suivi absences'!$C$2:$C$10)*(Calendrier!S$5&lt;='Suivi absences'!$D$2:$D$10)*('Suivi absences'!$B$2:$B$10="CMAT"))+
4*SUMPRODUCT(($A6='Suivi absences'!$A$2:$A$10)*(Calendrier!S$5&gt;='Suivi absences'!$C$2:$C$10)*(Calendrier!S$5&lt;='Suivi absences'!$D$2:$D$10)*('Suivi absences'!$B$2:$B$10="CPA"))+
5*SUMPRODUCT(($A6='Suivi absences'!$A$2:$A$10)*(Calendrier!S$5&gt;='Suivi absences'!$C$2:$C$10)*(Calendrier!S$5&lt;='Suivi absences'!$D$2:$D$10)*('Suivi absences'!$B$2:$B$10="CPAT"))+
6*SUMPRODUCT(($A6='Suivi absences'!$A$2:$A$10)*(Calendrier!S$5&gt;='Suivi absences'!$C$2:$C$10)*(Calendrier!S$5&lt;='Suivi absences'!$D$2:$D$10)*('Suivi absences'!$B$2:$B$10="EVF"))+
7*SUMPRODUCT(($A6='Suivi absences'!$A$2:$A$10)*(Calendrier!S$5&gt;='Suivi absences'!$C$2:$C$10)*(Calendrier!S$5&lt;='Suivi absences'!$D$2:$D$10)*('Suivi absences'!$B$2:$B$10="ABSNR"))+
8*SUMPRODUCT(($A6='Suivi absences'!$A$2:$A$10)*(Calendrier!S$5&gt;='Suivi absences'!$C$2:$C$10)*(Calendrier!S$5&lt;='Suivi absences'!$D$2:$D$10)*('Suivi absences'!$B$2:$B$10="NJ"))+
9*SUMPRODUCT(($A6='Suivi absences'!$A$2:$A$10)*(Calendrier!S$5&gt;='Suivi absences'!$C$2:$C$10)*(Calendrier!S$5&lt;='Suivi absences'!$D$2:$D$10)*('Suivi absences'!$B$2:$B$10="FOR"))</f>
        <v>0</v>
      </c>
      <c r="T6" s="5">
        <f>SUMPRODUCT(($A6='Suivi absences'!$A$2:$A$10)*(Calendrier!T$5&gt;='Suivi absences'!$C$2:$C$10)*(Calendrier!T$5&lt;='Suivi absences'!$D$2:$D$10)*('Suivi absences'!$B$2:$B$10="CP"))+
2*SUMPRODUCT(($A6='Suivi absences'!$A$2:$A$10)*(Calendrier!T$5&gt;='Suivi absences'!$C$2:$C$10)*(Calendrier!T$5&lt;='Suivi absences'!$D$2:$D$10)*('Suivi absences'!$B$2:$B$10="MAL"))+
3*SUMPRODUCT(($A6='Suivi absences'!$A$2:$A$10)*(Calendrier!T$5&gt;='Suivi absences'!$C$2:$C$10)*(Calendrier!T$5&lt;='Suivi absences'!$D$2:$D$10)*('Suivi absences'!$B$2:$B$10="CMAT"))+
4*SUMPRODUCT(($A6='Suivi absences'!$A$2:$A$10)*(Calendrier!T$5&gt;='Suivi absences'!$C$2:$C$10)*(Calendrier!T$5&lt;='Suivi absences'!$D$2:$D$10)*('Suivi absences'!$B$2:$B$10="CPA"))+
5*SUMPRODUCT(($A6='Suivi absences'!$A$2:$A$10)*(Calendrier!T$5&gt;='Suivi absences'!$C$2:$C$10)*(Calendrier!T$5&lt;='Suivi absences'!$D$2:$D$10)*('Suivi absences'!$B$2:$B$10="CPAT"))+
6*SUMPRODUCT(($A6='Suivi absences'!$A$2:$A$10)*(Calendrier!T$5&gt;='Suivi absences'!$C$2:$C$10)*(Calendrier!T$5&lt;='Suivi absences'!$D$2:$D$10)*('Suivi absences'!$B$2:$B$10="EVF"))+
7*SUMPRODUCT(($A6='Suivi absences'!$A$2:$A$10)*(Calendrier!T$5&gt;='Suivi absences'!$C$2:$C$10)*(Calendrier!T$5&lt;='Suivi absences'!$D$2:$D$10)*('Suivi absences'!$B$2:$B$10="ABSNR"))+
8*SUMPRODUCT(($A6='Suivi absences'!$A$2:$A$10)*(Calendrier!T$5&gt;='Suivi absences'!$C$2:$C$10)*(Calendrier!T$5&lt;='Suivi absences'!$D$2:$D$10)*('Suivi absences'!$B$2:$B$10="NJ"))+
9*SUMPRODUCT(($A6='Suivi absences'!$A$2:$A$10)*(Calendrier!T$5&gt;='Suivi absences'!$C$2:$C$10)*(Calendrier!T$5&lt;='Suivi absences'!$D$2:$D$10)*('Suivi absences'!$B$2:$B$10="FOR"))</f>
        <v>0</v>
      </c>
      <c r="U6" s="5">
        <f>SUMPRODUCT(($A6='Suivi absences'!$A$2:$A$10)*(Calendrier!U$5&gt;='Suivi absences'!$C$2:$C$10)*(Calendrier!U$5&lt;='Suivi absences'!$D$2:$D$10)*('Suivi absences'!$B$2:$B$10="CP"))+
2*SUMPRODUCT(($A6='Suivi absences'!$A$2:$A$10)*(Calendrier!U$5&gt;='Suivi absences'!$C$2:$C$10)*(Calendrier!U$5&lt;='Suivi absences'!$D$2:$D$10)*('Suivi absences'!$B$2:$B$10="MAL"))+
3*SUMPRODUCT(($A6='Suivi absences'!$A$2:$A$10)*(Calendrier!U$5&gt;='Suivi absences'!$C$2:$C$10)*(Calendrier!U$5&lt;='Suivi absences'!$D$2:$D$10)*('Suivi absences'!$B$2:$B$10="CMAT"))+
4*SUMPRODUCT(($A6='Suivi absences'!$A$2:$A$10)*(Calendrier!U$5&gt;='Suivi absences'!$C$2:$C$10)*(Calendrier!U$5&lt;='Suivi absences'!$D$2:$D$10)*('Suivi absences'!$B$2:$B$10="CPA"))+
5*SUMPRODUCT(($A6='Suivi absences'!$A$2:$A$10)*(Calendrier!U$5&gt;='Suivi absences'!$C$2:$C$10)*(Calendrier!U$5&lt;='Suivi absences'!$D$2:$D$10)*('Suivi absences'!$B$2:$B$10="CPAT"))+
6*SUMPRODUCT(($A6='Suivi absences'!$A$2:$A$10)*(Calendrier!U$5&gt;='Suivi absences'!$C$2:$C$10)*(Calendrier!U$5&lt;='Suivi absences'!$D$2:$D$10)*('Suivi absences'!$B$2:$B$10="EVF"))+
7*SUMPRODUCT(($A6='Suivi absences'!$A$2:$A$10)*(Calendrier!U$5&gt;='Suivi absences'!$C$2:$C$10)*(Calendrier!U$5&lt;='Suivi absences'!$D$2:$D$10)*('Suivi absences'!$B$2:$B$10="ABSNR"))+
8*SUMPRODUCT(($A6='Suivi absences'!$A$2:$A$10)*(Calendrier!U$5&gt;='Suivi absences'!$C$2:$C$10)*(Calendrier!U$5&lt;='Suivi absences'!$D$2:$D$10)*('Suivi absences'!$B$2:$B$10="NJ"))+
9*SUMPRODUCT(($A6='Suivi absences'!$A$2:$A$10)*(Calendrier!U$5&gt;='Suivi absences'!$C$2:$C$10)*(Calendrier!U$5&lt;='Suivi absences'!$D$2:$D$10)*('Suivi absences'!$B$2:$B$10="FOR"))</f>
        <v>0</v>
      </c>
      <c r="V6" s="5">
        <f>SUMPRODUCT(($A6='Suivi absences'!$A$2:$A$10)*(Calendrier!V$5&gt;='Suivi absences'!$C$2:$C$10)*(Calendrier!V$5&lt;='Suivi absences'!$D$2:$D$10)*('Suivi absences'!$B$2:$B$10="CP"))+
2*SUMPRODUCT(($A6='Suivi absences'!$A$2:$A$10)*(Calendrier!V$5&gt;='Suivi absences'!$C$2:$C$10)*(Calendrier!V$5&lt;='Suivi absences'!$D$2:$D$10)*('Suivi absences'!$B$2:$B$10="MAL"))+
3*SUMPRODUCT(($A6='Suivi absences'!$A$2:$A$10)*(Calendrier!V$5&gt;='Suivi absences'!$C$2:$C$10)*(Calendrier!V$5&lt;='Suivi absences'!$D$2:$D$10)*('Suivi absences'!$B$2:$B$10="CMAT"))+
4*SUMPRODUCT(($A6='Suivi absences'!$A$2:$A$10)*(Calendrier!V$5&gt;='Suivi absences'!$C$2:$C$10)*(Calendrier!V$5&lt;='Suivi absences'!$D$2:$D$10)*('Suivi absences'!$B$2:$B$10="CPA"))+
5*SUMPRODUCT(($A6='Suivi absences'!$A$2:$A$10)*(Calendrier!V$5&gt;='Suivi absences'!$C$2:$C$10)*(Calendrier!V$5&lt;='Suivi absences'!$D$2:$D$10)*('Suivi absences'!$B$2:$B$10="CPAT"))+
6*SUMPRODUCT(($A6='Suivi absences'!$A$2:$A$10)*(Calendrier!V$5&gt;='Suivi absences'!$C$2:$C$10)*(Calendrier!V$5&lt;='Suivi absences'!$D$2:$D$10)*('Suivi absences'!$B$2:$B$10="EVF"))+
7*SUMPRODUCT(($A6='Suivi absences'!$A$2:$A$10)*(Calendrier!V$5&gt;='Suivi absences'!$C$2:$C$10)*(Calendrier!V$5&lt;='Suivi absences'!$D$2:$D$10)*('Suivi absences'!$B$2:$B$10="ABSNR"))+
8*SUMPRODUCT(($A6='Suivi absences'!$A$2:$A$10)*(Calendrier!V$5&gt;='Suivi absences'!$C$2:$C$10)*(Calendrier!V$5&lt;='Suivi absences'!$D$2:$D$10)*('Suivi absences'!$B$2:$B$10="NJ"))+
9*SUMPRODUCT(($A6='Suivi absences'!$A$2:$A$10)*(Calendrier!V$5&gt;='Suivi absences'!$C$2:$C$10)*(Calendrier!V$5&lt;='Suivi absences'!$D$2:$D$10)*('Suivi absences'!$B$2:$B$10="FOR"))</f>
        <v>0</v>
      </c>
      <c r="W6" s="5">
        <f>SUMPRODUCT(($A6='Suivi absences'!$A$2:$A$10)*(Calendrier!W$5&gt;='Suivi absences'!$C$2:$C$10)*(Calendrier!W$5&lt;='Suivi absences'!$D$2:$D$10)*('Suivi absences'!$B$2:$B$10="CP"))+
2*SUMPRODUCT(($A6='Suivi absences'!$A$2:$A$10)*(Calendrier!W$5&gt;='Suivi absences'!$C$2:$C$10)*(Calendrier!W$5&lt;='Suivi absences'!$D$2:$D$10)*('Suivi absences'!$B$2:$B$10="MAL"))+
3*SUMPRODUCT(($A6='Suivi absences'!$A$2:$A$10)*(Calendrier!W$5&gt;='Suivi absences'!$C$2:$C$10)*(Calendrier!W$5&lt;='Suivi absences'!$D$2:$D$10)*('Suivi absences'!$B$2:$B$10="CMAT"))+
4*SUMPRODUCT(($A6='Suivi absences'!$A$2:$A$10)*(Calendrier!W$5&gt;='Suivi absences'!$C$2:$C$10)*(Calendrier!W$5&lt;='Suivi absences'!$D$2:$D$10)*('Suivi absences'!$B$2:$B$10="CPA"))+
5*SUMPRODUCT(($A6='Suivi absences'!$A$2:$A$10)*(Calendrier!W$5&gt;='Suivi absences'!$C$2:$C$10)*(Calendrier!W$5&lt;='Suivi absences'!$D$2:$D$10)*('Suivi absences'!$B$2:$B$10="CPAT"))+
6*SUMPRODUCT(($A6='Suivi absences'!$A$2:$A$10)*(Calendrier!W$5&gt;='Suivi absences'!$C$2:$C$10)*(Calendrier!W$5&lt;='Suivi absences'!$D$2:$D$10)*('Suivi absences'!$B$2:$B$10="EVF"))+
7*SUMPRODUCT(($A6='Suivi absences'!$A$2:$A$10)*(Calendrier!W$5&gt;='Suivi absences'!$C$2:$C$10)*(Calendrier!W$5&lt;='Suivi absences'!$D$2:$D$10)*('Suivi absences'!$B$2:$B$10="ABSNR"))+
8*SUMPRODUCT(($A6='Suivi absences'!$A$2:$A$10)*(Calendrier!W$5&gt;='Suivi absences'!$C$2:$C$10)*(Calendrier!W$5&lt;='Suivi absences'!$D$2:$D$10)*('Suivi absences'!$B$2:$B$10="NJ"))+
9*SUMPRODUCT(($A6='Suivi absences'!$A$2:$A$10)*(Calendrier!W$5&gt;='Suivi absences'!$C$2:$C$10)*(Calendrier!W$5&lt;='Suivi absences'!$D$2:$D$10)*('Suivi absences'!$B$2:$B$10="FOR"))</f>
        <v>0</v>
      </c>
      <c r="X6" s="5">
        <f>SUMPRODUCT(($A6='Suivi absences'!$A$2:$A$10)*(Calendrier!X$5&gt;='Suivi absences'!$C$2:$C$10)*(Calendrier!X$5&lt;='Suivi absences'!$D$2:$D$10)*('Suivi absences'!$B$2:$B$10="CP"))+
2*SUMPRODUCT(($A6='Suivi absences'!$A$2:$A$10)*(Calendrier!X$5&gt;='Suivi absences'!$C$2:$C$10)*(Calendrier!X$5&lt;='Suivi absences'!$D$2:$D$10)*('Suivi absences'!$B$2:$B$10="MAL"))+
3*SUMPRODUCT(($A6='Suivi absences'!$A$2:$A$10)*(Calendrier!X$5&gt;='Suivi absences'!$C$2:$C$10)*(Calendrier!X$5&lt;='Suivi absences'!$D$2:$D$10)*('Suivi absences'!$B$2:$B$10="CMAT"))+
4*SUMPRODUCT(($A6='Suivi absences'!$A$2:$A$10)*(Calendrier!X$5&gt;='Suivi absences'!$C$2:$C$10)*(Calendrier!X$5&lt;='Suivi absences'!$D$2:$D$10)*('Suivi absences'!$B$2:$B$10="CPA"))+
5*SUMPRODUCT(($A6='Suivi absences'!$A$2:$A$10)*(Calendrier!X$5&gt;='Suivi absences'!$C$2:$C$10)*(Calendrier!X$5&lt;='Suivi absences'!$D$2:$D$10)*('Suivi absences'!$B$2:$B$10="CPAT"))+
6*SUMPRODUCT(($A6='Suivi absences'!$A$2:$A$10)*(Calendrier!X$5&gt;='Suivi absences'!$C$2:$C$10)*(Calendrier!X$5&lt;='Suivi absences'!$D$2:$D$10)*('Suivi absences'!$B$2:$B$10="EVF"))+
7*SUMPRODUCT(($A6='Suivi absences'!$A$2:$A$10)*(Calendrier!X$5&gt;='Suivi absences'!$C$2:$C$10)*(Calendrier!X$5&lt;='Suivi absences'!$D$2:$D$10)*('Suivi absences'!$B$2:$B$10="ABSNR"))+
8*SUMPRODUCT(($A6='Suivi absences'!$A$2:$A$10)*(Calendrier!X$5&gt;='Suivi absences'!$C$2:$C$10)*(Calendrier!X$5&lt;='Suivi absences'!$D$2:$D$10)*('Suivi absences'!$B$2:$B$10="NJ"))+
9*SUMPRODUCT(($A6='Suivi absences'!$A$2:$A$10)*(Calendrier!X$5&gt;='Suivi absences'!$C$2:$C$10)*(Calendrier!X$5&lt;='Suivi absences'!$D$2:$D$10)*('Suivi absences'!$B$2:$B$10="FOR"))</f>
        <v>0</v>
      </c>
      <c r="Y6" s="5">
        <f>SUMPRODUCT(($A6='Suivi absences'!$A$2:$A$10)*(Calendrier!Y$5&gt;='Suivi absences'!$C$2:$C$10)*(Calendrier!Y$5&lt;='Suivi absences'!$D$2:$D$10)*('Suivi absences'!$B$2:$B$10="CP"))+
2*SUMPRODUCT(($A6='Suivi absences'!$A$2:$A$10)*(Calendrier!Y$5&gt;='Suivi absences'!$C$2:$C$10)*(Calendrier!Y$5&lt;='Suivi absences'!$D$2:$D$10)*('Suivi absences'!$B$2:$B$10="MAL"))+
3*SUMPRODUCT(($A6='Suivi absences'!$A$2:$A$10)*(Calendrier!Y$5&gt;='Suivi absences'!$C$2:$C$10)*(Calendrier!Y$5&lt;='Suivi absences'!$D$2:$D$10)*('Suivi absences'!$B$2:$B$10="CMAT"))+
4*SUMPRODUCT(($A6='Suivi absences'!$A$2:$A$10)*(Calendrier!Y$5&gt;='Suivi absences'!$C$2:$C$10)*(Calendrier!Y$5&lt;='Suivi absences'!$D$2:$D$10)*('Suivi absences'!$B$2:$B$10="CPA"))+
5*SUMPRODUCT(($A6='Suivi absences'!$A$2:$A$10)*(Calendrier!Y$5&gt;='Suivi absences'!$C$2:$C$10)*(Calendrier!Y$5&lt;='Suivi absences'!$D$2:$D$10)*('Suivi absences'!$B$2:$B$10="CPAT"))+
6*SUMPRODUCT(($A6='Suivi absences'!$A$2:$A$10)*(Calendrier!Y$5&gt;='Suivi absences'!$C$2:$C$10)*(Calendrier!Y$5&lt;='Suivi absences'!$D$2:$D$10)*('Suivi absences'!$B$2:$B$10="EVF"))+
7*SUMPRODUCT(($A6='Suivi absences'!$A$2:$A$10)*(Calendrier!Y$5&gt;='Suivi absences'!$C$2:$C$10)*(Calendrier!Y$5&lt;='Suivi absences'!$D$2:$D$10)*('Suivi absences'!$B$2:$B$10="ABSNR"))+
8*SUMPRODUCT(($A6='Suivi absences'!$A$2:$A$10)*(Calendrier!Y$5&gt;='Suivi absences'!$C$2:$C$10)*(Calendrier!Y$5&lt;='Suivi absences'!$D$2:$D$10)*('Suivi absences'!$B$2:$B$10="NJ"))+
9*SUMPRODUCT(($A6='Suivi absences'!$A$2:$A$10)*(Calendrier!Y$5&gt;='Suivi absences'!$C$2:$C$10)*(Calendrier!Y$5&lt;='Suivi absences'!$D$2:$D$10)*('Suivi absences'!$B$2:$B$10="FOR"))</f>
        <v>0</v>
      </c>
      <c r="Z6" s="5">
        <f>SUMPRODUCT(($A6='Suivi absences'!$A$2:$A$10)*(Calendrier!Z$5&gt;='Suivi absences'!$C$2:$C$10)*(Calendrier!Z$5&lt;='Suivi absences'!$D$2:$D$10)*('Suivi absences'!$B$2:$B$10="CP"))+
2*SUMPRODUCT(($A6='Suivi absences'!$A$2:$A$10)*(Calendrier!Z$5&gt;='Suivi absences'!$C$2:$C$10)*(Calendrier!Z$5&lt;='Suivi absences'!$D$2:$D$10)*('Suivi absences'!$B$2:$B$10="MAL"))+
3*SUMPRODUCT(($A6='Suivi absences'!$A$2:$A$10)*(Calendrier!Z$5&gt;='Suivi absences'!$C$2:$C$10)*(Calendrier!Z$5&lt;='Suivi absences'!$D$2:$D$10)*('Suivi absences'!$B$2:$B$10="CMAT"))+
4*SUMPRODUCT(($A6='Suivi absences'!$A$2:$A$10)*(Calendrier!Z$5&gt;='Suivi absences'!$C$2:$C$10)*(Calendrier!Z$5&lt;='Suivi absences'!$D$2:$D$10)*('Suivi absences'!$B$2:$B$10="CPA"))+
5*SUMPRODUCT(($A6='Suivi absences'!$A$2:$A$10)*(Calendrier!Z$5&gt;='Suivi absences'!$C$2:$C$10)*(Calendrier!Z$5&lt;='Suivi absences'!$D$2:$D$10)*('Suivi absences'!$B$2:$B$10="CPAT"))+
6*SUMPRODUCT(($A6='Suivi absences'!$A$2:$A$10)*(Calendrier!Z$5&gt;='Suivi absences'!$C$2:$C$10)*(Calendrier!Z$5&lt;='Suivi absences'!$D$2:$D$10)*('Suivi absences'!$B$2:$B$10="EVF"))+
7*SUMPRODUCT(($A6='Suivi absences'!$A$2:$A$10)*(Calendrier!Z$5&gt;='Suivi absences'!$C$2:$C$10)*(Calendrier!Z$5&lt;='Suivi absences'!$D$2:$D$10)*('Suivi absences'!$B$2:$B$10="ABSNR"))+
8*SUMPRODUCT(($A6='Suivi absences'!$A$2:$A$10)*(Calendrier!Z$5&gt;='Suivi absences'!$C$2:$C$10)*(Calendrier!Z$5&lt;='Suivi absences'!$D$2:$D$10)*('Suivi absences'!$B$2:$B$10="NJ"))+
9*SUMPRODUCT(($A6='Suivi absences'!$A$2:$A$10)*(Calendrier!Z$5&gt;='Suivi absences'!$C$2:$C$10)*(Calendrier!Z$5&lt;='Suivi absences'!$D$2:$D$10)*('Suivi absences'!$B$2:$B$10="FOR"))</f>
        <v>0</v>
      </c>
      <c r="AA6" s="5">
        <f>SUMPRODUCT(($A6='Suivi absences'!$A$2:$A$10)*(Calendrier!AA$5&gt;='Suivi absences'!$C$2:$C$10)*(Calendrier!AA$5&lt;='Suivi absences'!$D$2:$D$10)*('Suivi absences'!$B$2:$B$10="CP"))+
2*SUMPRODUCT(($A6='Suivi absences'!$A$2:$A$10)*(Calendrier!AA$5&gt;='Suivi absences'!$C$2:$C$10)*(Calendrier!AA$5&lt;='Suivi absences'!$D$2:$D$10)*('Suivi absences'!$B$2:$B$10="MAL"))+
3*SUMPRODUCT(($A6='Suivi absences'!$A$2:$A$10)*(Calendrier!AA$5&gt;='Suivi absences'!$C$2:$C$10)*(Calendrier!AA$5&lt;='Suivi absences'!$D$2:$D$10)*('Suivi absences'!$B$2:$B$10="CMAT"))+
4*SUMPRODUCT(($A6='Suivi absences'!$A$2:$A$10)*(Calendrier!AA$5&gt;='Suivi absences'!$C$2:$C$10)*(Calendrier!AA$5&lt;='Suivi absences'!$D$2:$D$10)*('Suivi absences'!$B$2:$B$10="CPA"))+
5*SUMPRODUCT(($A6='Suivi absences'!$A$2:$A$10)*(Calendrier!AA$5&gt;='Suivi absences'!$C$2:$C$10)*(Calendrier!AA$5&lt;='Suivi absences'!$D$2:$D$10)*('Suivi absences'!$B$2:$B$10="CPAT"))+
6*SUMPRODUCT(($A6='Suivi absences'!$A$2:$A$10)*(Calendrier!AA$5&gt;='Suivi absences'!$C$2:$C$10)*(Calendrier!AA$5&lt;='Suivi absences'!$D$2:$D$10)*('Suivi absences'!$B$2:$B$10="EVF"))+
7*SUMPRODUCT(($A6='Suivi absences'!$A$2:$A$10)*(Calendrier!AA$5&gt;='Suivi absences'!$C$2:$C$10)*(Calendrier!AA$5&lt;='Suivi absences'!$D$2:$D$10)*('Suivi absences'!$B$2:$B$10="ABSNR"))+
8*SUMPRODUCT(($A6='Suivi absences'!$A$2:$A$10)*(Calendrier!AA$5&gt;='Suivi absences'!$C$2:$C$10)*(Calendrier!AA$5&lt;='Suivi absences'!$D$2:$D$10)*('Suivi absences'!$B$2:$B$10="NJ"))+
9*SUMPRODUCT(($A6='Suivi absences'!$A$2:$A$10)*(Calendrier!AA$5&gt;='Suivi absences'!$C$2:$C$10)*(Calendrier!AA$5&lt;='Suivi absences'!$D$2:$D$10)*('Suivi absences'!$B$2:$B$10="FOR"))</f>
        <v>0</v>
      </c>
      <c r="AB6" s="5">
        <f>SUMPRODUCT(($A6='Suivi absences'!$A$2:$A$10)*(Calendrier!AB$5&gt;='Suivi absences'!$C$2:$C$10)*(Calendrier!AB$5&lt;='Suivi absences'!$D$2:$D$10)*('Suivi absences'!$B$2:$B$10="CP"))+
2*SUMPRODUCT(($A6='Suivi absences'!$A$2:$A$10)*(Calendrier!AB$5&gt;='Suivi absences'!$C$2:$C$10)*(Calendrier!AB$5&lt;='Suivi absences'!$D$2:$D$10)*('Suivi absences'!$B$2:$B$10="MAL"))+
3*SUMPRODUCT(($A6='Suivi absences'!$A$2:$A$10)*(Calendrier!AB$5&gt;='Suivi absences'!$C$2:$C$10)*(Calendrier!AB$5&lt;='Suivi absences'!$D$2:$D$10)*('Suivi absences'!$B$2:$B$10="CMAT"))+
4*SUMPRODUCT(($A6='Suivi absences'!$A$2:$A$10)*(Calendrier!AB$5&gt;='Suivi absences'!$C$2:$C$10)*(Calendrier!AB$5&lt;='Suivi absences'!$D$2:$D$10)*('Suivi absences'!$B$2:$B$10="CPA"))+
5*SUMPRODUCT(($A6='Suivi absences'!$A$2:$A$10)*(Calendrier!AB$5&gt;='Suivi absences'!$C$2:$C$10)*(Calendrier!AB$5&lt;='Suivi absences'!$D$2:$D$10)*('Suivi absences'!$B$2:$B$10="CPAT"))+
6*SUMPRODUCT(($A6='Suivi absences'!$A$2:$A$10)*(Calendrier!AB$5&gt;='Suivi absences'!$C$2:$C$10)*(Calendrier!AB$5&lt;='Suivi absences'!$D$2:$D$10)*('Suivi absences'!$B$2:$B$10="EVF"))+
7*SUMPRODUCT(($A6='Suivi absences'!$A$2:$A$10)*(Calendrier!AB$5&gt;='Suivi absences'!$C$2:$C$10)*(Calendrier!AB$5&lt;='Suivi absences'!$D$2:$D$10)*('Suivi absences'!$B$2:$B$10="ABSNR"))+
8*SUMPRODUCT(($A6='Suivi absences'!$A$2:$A$10)*(Calendrier!AB$5&gt;='Suivi absences'!$C$2:$C$10)*(Calendrier!AB$5&lt;='Suivi absences'!$D$2:$D$10)*('Suivi absences'!$B$2:$B$10="NJ"))+
9*SUMPRODUCT(($A6='Suivi absences'!$A$2:$A$10)*(Calendrier!AB$5&gt;='Suivi absences'!$C$2:$C$10)*(Calendrier!AB$5&lt;='Suivi absences'!$D$2:$D$10)*('Suivi absences'!$B$2:$B$10="FOR"))</f>
        <v>0</v>
      </c>
      <c r="AC6" s="5">
        <f>SUMPRODUCT(($A6='Suivi absences'!$A$2:$A$10)*(Calendrier!AC$5&gt;='Suivi absences'!$C$2:$C$10)*(Calendrier!AC$5&lt;='Suivi absences'!$D$2:$D$10)*('Suivi absences'!$B$2:$B$10="CP"))+
2*SUMPRODUCT(($A6='Suivi absences'!$A$2:$A$10)*(Calendrier!AC$5&gt;='Suivi absences'!$C$2:$C$10)*(Calendrier!AC$5&lt;='Suivi absences'!$D$2:$D$10)*('Suivi absences'!$B$2:$B$10="MAL"))+
3*SUMPRODUCT(($A6='Suivi absences'!$A$2:$A$10)*(Calendrier!AC$5&gt;='Suivi absences'!$C$2:$C$10)*(Calendrier!AC$5&lt;='Suivi absences'!$D$2:$D$10)*('Suivi absences'!$B$2:$B$10="CMAT"))+
4*SUMPRODUCT(($A6='Suivi absences'!$A$2:$A$10)*(Calendrier!AC$5&gt;='Suivi absences'!$C$2:$C$10)*(Calendrier!AC$5&lt;='Suivi absences'!$D$2:$D$10)*('Suivi absences'!$B$2:$B$10="CPA"))+
5*SUMPRODUCT(($A6='Suivi absences'!$A$2:$A$10)*(Calendrier!AC$5&gt;='Suivi absences'!$C$2:$C$10)*(Calendrier!AC$5&lt;='Suivi absences'!$D$2:$D$10)*('Suivi absences'!$B$2:$B$10="CPAT"))+
6*SUMPRODUCT(($A6='Suivi absences'!$A$2:$A$10)*(Calendrier!AC$5&gt;='Suivi absences'!$C$2:$C$10)*(Calendrier!AC$5&lt;='Suivi absences'!$D$2:$D$10)*('Suivi absences'!$B$2:$B$10="EVF"))+
7*SUMPRODUCT(($A6='Suivi absences'!$A$2:$A$10)*(Calendrier!AC$5&gt;='Suivi absences'!$C$2:$C$10)*(Calendrier!AC$5&lt;='Suivi absences'!$D$2:$D$10)*('Suivi absences'!$B$2:$B$10="ABSNR"))+
8*SUMPRODUCT(($A6='Suivi absences'!$A$2:$A$10)*(Calendrier!AC$5&gt;='Suivi absences'!$C$2:$C$10)*(Calendrier!AC$5&lt;='Suivi absences'!$D$2:$D$10)*('Suivi absences'!$B$2:$B$10="NJ"))+
9*SUMPRODUCT(($A6='Suivi absences'!$A$2:$A$10)*(Calendrier!AC$5&gt;='Suivi absences'!$C$2:$C$10)*(Calendrier!AC$5&lt;='Suivi absences'!$D$2:$D$10)*('Suivi absences'!$B$2:$B$10="FOR"))</f>
        <v>0</v>
      </c>
      <c r="AD6" s="5">
        <f>SUMPRODUCT(($A6='Suivi absences'!$A$2:$A$10)*(Calendrier!AD$5&gt;='Suivi absences'!$C$2:$C$10)*(Calendrier!AD$5&lt;='Suivi absences'!$D$2:$D$10)*('Suivi absences'!$B$2:$B$10="CP"))+
2*SUMPRODUCT(($A6='Suivi absences'!$A$2:$A$10)*(Calendrier!AD$5&gt;='Suivi absences'!$C$2:$C$10)*(Calendrier!AD$5&lt;='Suivi absences'!$D$2:$D$10)*('Suivi absences'!$B$2:$B$10="MAL"))+
3*SUMPRODUCT(($A6='Suivi absences'!$A$2:$A$10)*(Calendrier!AD$5&gt;='Suivi absences'!$C$2:$C$10)*(Calendrier!AD$5&lt;='Suivi absences'!$D$2:$D$10)*('Suivi absences'!$B$2:$B$10="CMAT"))+
4*SUMPRODUCT(($A6='Suivi absences'!$A$2:$A$10)*(Calendrier!AD$5&gt;='Suivi absences'!$C$2:$C$10)*(Calendrier!AD$5&lt;='Suivi absences'!$D$2:$D$10)*('Suivi absences'!$B$2:$B$10="CPA"))+
5*SUMPRODUCT(($A6='Suivi absences'!$A$2:$A$10)*(Calendrier!AD$5&gt;='Suivi absences'!$C$2:$C$10)*(Calendrier!AD$5&lt;='Suivi absences'!$D$2:$D$10)*('Suivi absences'!$B$2:$B$10="CPAT"))+
6*SUMPRODUCT(($A6='Suivi absences'!$A$2:$A$10)*(Calendrier!AD$5&gt;='Suivi absences'!$C$2:$C$10)*(Calendrier!AD$5&lt;='Suivi absences'!$D$2:$D$10)*('Suivi absences'!$B$2:$B$10="EVF"))+
7*SUMPRODUCT(($A6='Suivi absences'!$A$2:$A$10)*(Calendrier!AD$5&gt;='Suivi absences'!$C$2:$C$10)*(Calendrier!AD$5&lt;='Suivi absences'!$D$2:$D$10)*('Suivi absences'!$B$2:$B$10="ABSNR"))+
8*SUMPRODUCT(($A6='Suivi absences'!$A$2:$A$10)*(Calendrier!AD$5&gt;='Suivi absences'!$C$2:$C$10)*(Calendrier!AD$5&lt;='Suivi absences'!$D$2:$D$10)*('Suivi absences'!$B$2:$B$10="NJ"))+
9*SUMPRODUCT(($A6='Suivi absences'!$A$2:$A$10)*(Calendrier!AD$5&gt;='Suivi absences'!$C$2:$C$10)*(Calendrier!AD$5&lt;='Suivi absences'!$D$2:$D$10)*('Suivi absences'!$B$2:$B$10="FOR"))</f>
        <v>0</v>
      </c>
      <c r="AE6" s="5">
        <f>SUMPRODUCT(($A6='Suivi absences'!$A$2:$A$10)*(Calendrier!AE$5&gt;='Suivi absences'!$C$2:$C$10)*(Calendrier!AE$5&lt;='Suivi absences'!$D$2:$D$10)*('Suivi absences'!$B$2:$B$10="CP"))+
2*SUMPRODUCT(($A6='Suivi absences'!$A$2:$A$10)*(Calendrier!AE$5&gt;='Suivi absences'!$C$2:$C$10)*(Calendrier!AE$5&lt;='Suivi absences'!$D$2:$D$10)*('Suivi absences'!$B$2:$B$10="MAL"))+
3*SUMPRODUCT(($A6='Suivi absences'!$A$2:$A$10)*(Calendrier!AE$5&gt;='Suivi absences'!$C$2:$C$10)*(Calendrier!AE$5&lt;='Suivi absences'!$D$2:$D$10)*('Suivi absences'!$B$2:$B$10="CMAT"))+
4*SUMPRODUCT(($A6='Suivi absences'!$A$2:$A$10)*(Calendrier!AE$5&gt;='Suivi absences'!$C$2:$C$10)*(Calendrier!AE$5&lt;='Suivi absences'!$D$2:$D$10)*('Suivi absences'!$B$2:$B$10="CPA"))+
5*SUMPRODUCT(($A6='Suivi absences'!$A$2:$A$10)*(Calendrier!AE$5&gt;='Suivi absences'!$C$2:$C$10)*(Calendrier!AE$5&lt;='Suivi absences'!$D$2:$D$10)*('Suivi absences'!$B$2:$B$10="CPAT"))+
6*SUMPRODUCT(($A6='Suivi absences'!$A$2:$A$10)*(Calendrier!AE$5&gt;='Suivi absences'!$C$2:$C$10)*(Calendrier!AE$5&lt;='Suivi absences'!$D$2:$D$10)*('Suivi absences'!$B$2:$B$10="EVF"))+
7*SUMPRODUCT(($A6='Suivi absences'!$A$2:$A$10)*(Calendrier!AE$5&gt;='Suivi absences'!$C$2:$C$10)*(Calendrier!AE$5&lt;='Suivi absences'!$D$2:$D$10)*('Suivi absences'!$B$2:$B$10="ABSNR"))+
8*SUMPRODUCT(($A6='Suivi absences'!$A$2:$A$10)*(Calendrier!AE$5&gt;='Suivi absences'!$C$2:$C$10)*(Calendrier!AE$5&lt;='Suivi absences'!$D$2:$D$10)*('Suivi absences'!$B$2:$B$10="NJ"))+
9*SUMPRODUCT(($A6='Suivi absences'!$A$2:$A$10)*(Calendrier!AE$5&gt;='Suivi absences'!$C$2:$C$10)*(Calendrier!AE$5&lt;='Suivi absences'!$D$2:$D$10)*('Suivi absences'!$B$2:$B$10="FOR"))</f>
        <v>0</v>
      </c>
      <c r="AF6" s="5">
        <f>SUMPRODUCT(($A6='Suivi absences'!$A$2:$A$10)*(Calendrier!AF$5&gt;='Suivi absences'!$C$2:$C$10)*(Calendrier!AF$5&lt;='Suivi absences'!$D$2:$D$10)*('Suivi absences'!$B$2:$B$10="CP"))+
2*SUMPRODUCT(($A6='Suivi absences'!$A$2:$A$10)*(Calendrier!AF$5&gt;='Suivi absences'!$C$2:$C$10)*(Calendrier!AF$5&lt;='Suivi absences'!$D$2:$D$10)*('Suivi absences'!$B$2:$B$10="MAL"))+
3*SUMPRODUCT(($A6='Suivi absences'!$A$2:$A$10)*(Calendrier!AF$5&gt;='Suivi absences'!$C$2:$C$10)*(Calendrier!AF$5&lt;='Suivi absences'!$D$2:$D$10)*('Suivi absences'!$B$2:$B$10="CMAT"))+
4*SUMPRODUCT(($A6='Suivi absences'!$A$2:$A$10)*(Calendrier!AF$5&gt;='Suivi absences'!$C$2:$C$10)*(Calendrier!AF$5&lt;='Suivi absences'!$D$2:$D$10)*('Suivi absences'!$B$2:$B$10="CPA"))+
5*SUMPRODUCT(($A6='Suivi absences'!$A$2:$A$10)*(Calendrier!AF$5&gt;='Suivi absences'!$C$2:$C$10)*(Calendrier!AF$5&lt;='Suivi absences'!$D$2:$D$10)*('Suivi absences'!$B$2:$B$10="CPAT"))+
6*SUMPRODUCT(($A6='Suivi absences'!$A$2:$A$10)*(Calendrier!AF$5&gt;='Suivi absences'!$C$2:$C$10)*(Calendrier!AF$5&lt;='Suivi absences'!$D$2:$D$10)*('Suivi absences'!$B$2:$B$10="EVF"))+
7*SUMPRODUCT(($A6='Suivi absences'!$A$2:$A$10)*(Calendrier!AF$5&gt;='Suivi absences'!$C$2:$C$10)*(Calendrier!AF$5&lt;='Suivi absences'!$D$2:$D$10)*('Suivi absences'!$B$2:$B$10="ABSNR"))+
8*SUMPRODUCT(($A6='Suivi absences'!$A$2:$A$10)*(Calendrier!AF$5&gt;='Suivi absences'!$C$2:$C$10)*(Calendrier!AF$5&lt;='Suivi absences'!$D$2:$D$10)*('Suivi absences'!$B$2:$B$10="NJ"))+
9*SUMPRODUCT(($A6='Suivi absences'!$A$2:$A$10)*(Calendrier!AF$5&gt;='Suivi absences'!$C$2:$C$10)*(Calendrier!AF$5&lt;='Suivi absences'!$D$2:$D$10)*('Suivi absences'!$B$2:$B$10="FOR"))</f>
        <v>0</v>
      </c>
    </row>
    <row r="7" spans="1:33" ht="21.75" customHeight="1">
      <c r="A7" s="4" t="s">
        <v>1</v>
      </c>
      <c r="B7" s="5">
        <f>SUMPRODUCT(($A7='Suivi absences'!$A$2:$A$10)*(Calendrier!B$5&gt;='Suivi absences'!$C$2:$C$10)*(Calendrier!B$5&lt;='Suivi absences'!$D$2:$D$10)*('Suivi absences'!$B$2:$B$10="CP"))+
2*SUMPRODUCT(($A7='Suivi absences'!$A$2:$A$10)*(Calendrier!B$5&gt;='Suivi absences'!$C$2:$C$10)*(Calendrier!B$5&lt;='Suivi absences'!$D$2:$D$10)*('Suivi absences'!$B$2:$B$10="MAL"))+
3*SUMPRODUCT(($A7='Suivi absences'!$A$2:$A$10)*(Calendrier!B$5&gt;='Suivi absences'!$C$2:$C$10)*(Calendrier!B$5&lt;='Suivi absences'!$D$2:$D$10)*('Suivi absences'!$B$2:$B$10="CMAT"))+
4*SUMPRODUCT(($A7='Suivi absences'!$A$2:$A$10)*(Calendrier!B$5&gt;='Suivi absences'!$C$2:$C$10)*(Calendrier!B$5&lt;='Suivi absences'!$D$2:$D$10)*('Suivi absences'!$B$2:$B$10="CPA"))+
5*SUMPRODUCT(($A7='Suivi absences'!$A$2:$A$10)*(Calendrier!B$5&gt;='Suivi absences'!$C$2:$C$10)*(Calendrier!B$5&lt;='Suivi absences'!$D$2:$D$10)*('Suivi absences'!$B$2:$B$10="CPAT"))+
6*SUMPRODUCT(($A7='Suivi absences'!$A$2:$A$10)*(Calendrier!B$5&gt;='Suivi absences'!$C$2:$C$10)*(Calendrier!B$5&lt;='Suivi absences'!$D$2:$D$10)*('Suivi absences'!$B$2:$B$10="EVF"))+
7*SUMPRODUCT(($A7='Suivi absences'!$A$2:$A$10)*(Calendrier!B$5&gt;='Suivi absences'!$C$2:$C$10)*(Calendrier!B$5&lt;='Suivi absences'!$D$2:$D$10)*('Suivi absences'!$B$2:$B$10="ABSNR"))+
8*SUMPRODUCT(($A7='Suivi absences'!$A$2:$A$10)*(Calendrier!B$5&gt;='Suivi absences'!$C$2:$C$10)*(Calendrier!B$5&lt;='Suivi absences'!$D$2:$D$10)*('Suivi absences'!$B$2:$B$10="NJ"))+
9*SUMPRODUCT(($A7='Suivi absences'!$A$2:$A$10)*(Calendrier!B$5&gt;='Suivi absences'!$C$2:$C$10)*(Calendrier!B$5&lt;='Suivi absences'!$D$2:$D$10)*('Suivi absences'!$B$2:$B$10="FOR"))</f>
        <v>0</v>
      </c>
      <c r="C7" s="5">
        <f>SUMPRODUCT(($A7='Suivi absences'!$A$2:$A$10)*(Calendrier!C$5&gt;='Suivi absences'!$C$2:$C$10)*(Calendrier!C$5&lt;='Suivi absences'!$D$2:$D$10)*('Suivi absences'!$B$2:$B$10="CP"))+
2*SUMPRODUCT(($A7='Suivi absences'!$A$2:$A$10)*(Calendrier!C$5&gt;='Suivi absences'!$C$2:$C$10)*(Calendrier!C$5&lt;='Suivi absences'!$D$2:$D$10)*('Suivi absences'!$B$2:$B$10="MAL"))+
3*SUMPRODUCT(($A7='Suivi absences'!$A$2:$A$10)*(Calendrier!C$5&gt;='Suivi absences'!$C$2:$C$10)*(Calendrier!C$5&lt;='Suivi absences'!$D$2:$D$10)*('Suivi absences'!$B$2:$B$10="CMAT"))+
4*SUMPRODUCT(($A7='Suivi absences'!$A$2:$A$10)*(Calendrier!C$5&gt;='Suivi absences'!$C$2:$C$10)*(Calendrier!C$5&lt;='Suivi absences'!$D$2:$D$10)*('Suivi absences'!$B$2:$B$10="CPA"))+
5*SUMPRODUCT(($A7='Suivi absences'!$A$2:$A$10)*(Calendrier!C$5&gt;='Suivi absences'!$C$2:$C$10)*(Calendrier!C$5&lt;='Suivi absences'!$D$2:$D$10)*('Suivi absences'!$B$2:$B$10="CPAT"))+
6*SUMPRODUCT(($A7='Suivi absences'!$A$2:$A$10)*(Calendrier!C$5&gt;='Suivi absences'!$C$2:$C$10)*(Calendrier!C$5&lt;='Suivi absences'!$D$2:$D$10)*('Suivi absences'!$B$2:$B$10="EVF"))+
7*SUMPRODUCT(($A7='Suivi absences'!$A$2:$A$10)*(Calendrier!C$5&gt;='Suivi absences'!$C$2:$C$10)*(Calendrier!C$5&lt;='Suivi absences'!$D$2:$D$10)*('Suivi absences'!$B$2:$B$10="ABSNR"))+
8*SUMPRODUCT(($A7='Suivi absences'!$A$2:$A$10)*(Calendrier!C$5&gt;='Suivi absences'!$C$2:$C$10)*(Calendrier!C$5&lt;='Suivi absences'!$D$2:$D$10)*('Suivi absences'!$B$2:$B$10="NJ"))+
9*SUMPRODUCT(($A7='Suivi absences'!$A$2:$A$10)*(Calendrier!C$5&gt;='Suivi absences'!$C$2:$C$10)*(Calendrier!C$5&lt;='Suivi absences'!$D$2:$D$10)*('Suivi absences'!$B$2:$B$10="FOR"))</f>
        <v>0</v>
      </c>
      <c r="D7" s="5">
        <f>SUMPRODUCT(($A7='Suivi absences'!$A$2:$A$10)*(Calendrier!D$5&gt;='Suivi absences'!$C$2:$C$10)*(Calendrier!D$5&lt;='Suivi absences'!$D$2:$D$10)*('Suivi absences'!$B$2:$B$10="CP"))+
2*SUMPRODUCT(($A7='Suivi absences'!$A$2:$A$10)*(Calendrier!D$5&gt;='Suivi absences'!$C$2:$C$10)*(Calendrier!D$5&lt;='Suivi absences'!$D$2:$D$10)*('Suivi absences'!$B$2:$B$10="MAL"))+
3*SUMPRODUCT(($A7='Suivi absences'!$A$2:$A$10)*(Calendrier!D$5&gt;='Suivi absences'!$C$2:$C$10)*(Calendrier!D$5&lt;='Suivi absences'!$D$2:$D$10)*('Suivi absences'!$B$2:$B$10="CMAT"))+
4*SUMPRODUCT(($A7='Suivi absences'!$A$2:$A$10)*(Calendrier!D$5&gt;='Suivi absences'!$C$2:$C$10)*(Calendrier!D$5&lt;='Suivi absences'!$D$2:$D$10)*('Suivi absences'!$B$2:$B$10="CPA"))+
5*SUMPRODUCT(($A7='Suivi absences'!$A$2:$A$10)*(Calendrier!D$5&gt;='Suivi absences'!$C$2:$C$10)*(Calendrier!D$5&lt;='Suivi absences'!$D$2:$D$10)*('Suivi absences'!$B$2:$B$10="CPAT"))+
6*SUMPRODUCT(($A7='Suivi absences'!$A$2:$A$10)*(Calendrier!D$5&gt;='Suivi absences'!$C$2:$C$10)*(Calendrier!D$5&lt;='Suivi absences'!$D$2:$D$10)*('Suivi absences'!$B$2:$B$10="EVF"))+
7*SUMPRODUCT(($A7='Suivi absences'!$A$2:$A$10)*(Calendrier!D$5&gt;='Suivi absences'!$C$2:$C$10)*(Calendrier!D$5&lt;='Suivi absences'!$D$2:$D$10)*('Suivi absences'!$B$2:$B$10="ABSNR"))+
8*SUMPRODUCT(($A7='Suivi absences'!$A$2:$A$10)*(Calendrier!D$5&gt;='Suivi absences'!$C$2:$C$10)*(Calendrier!D$5&lt;='Suivi absences'!$D$2:$D$10)*('Suivi absences'!$B$2:$B$10="NJ"))+
9*SUMPRODUCT(($A7='Suivi absences'!$A$2:$A$10)*(Calendrier!D$5&gt;='Suivi absences'!$C$2:$C$10)*(Calendrier!D$5&lt;='Suivi absences'!$D$2:$D$10)*('Suivi absences'!$B$2:$B$10="FOR"))</f>
        <v>0</v>
      </c>
      <c r="E7" s="5">
        <f>SUMPRODUCT(($A7='Suivi absences'!$A$2:$A$10)*(Calendrier!E$5&gt;='Suivi absences'!$C$2:$C$10)*(Calendrier!E$5&lt;='Suivi absences'!$D$2:$D$10)*('Suivi absences'!$B$2:$B$10="CP"))+
2*SUMPRODUCT(($A7='Suivi absences'!$A$2:$A$10)*(Calendrier!E$5&gt;='Suivi absences'!$C$2:$C$10)*(Calendrier!E$5&lt;='Suivi absences'!$D$2:$D$10)*('Suivi absences'!$B$2:$B$10="MAL"))+
3*SUMPRODUCT(($A7='Suivi absences'!$A$2:$A$10)*(Calendrier!E$5&gt;='Suivi absences'!$C$2:$C$10)*(Calendrier!E$5&lt;='Suivi absences'!$D$2:$D$10)*('Suivi absences'!$B$2:$B$10="CMAT"))+
4*SUMPRODUCT(($A7='Suivi absences'!$A$2:$A$10)*(Calendrier!E$5&gt;='Suivi absences'!$C$2:$C$10)*(Calendrier!E$5&lt;='Suivi absences'!$D$2:$D$10)*('Suivi absences'!$B$2:$B$10="CPA"))+
5*SUMPRODUCT(($A7='Suivi absences'!$A$2:$A$10)*(Calendrier!E$5&gt;='Suivi absences'!$C$2:$C$10)*(Calendrier!E$5&lt;='Suivi absences'!$D$2:$D$10)*('Suivi absences'!$B$2:$B$10="CPAT"))+
6*SUMPRODUCT(($A7='Suivi absences'!$A$2:$A$10)*(Calendrier!E$5&gt;='Suivi absences'!$C$2:$C$10)*(Calendrier!E$5&lt;='Suivi absences'!$D$2:$D$10)*('Suivi absences'!$B$2:$B$10="EVF"))+
7*SUMPRODUCT(($A7='Suivi absences'!$A$2:$A$10)*(Calendrier!E$5&gt;='Suivi absences'!$C$2:$C$10)*(Calendrier!E$5&lt;='Suivi absences'!$D$2:$D$10)*('Suivi absences'!$B$2:$B$10="ABSNR"))+
8*SUMPRODUCT(($A7='Suivi absences'!$A$2:$A$10)*(Calendrier!E$5&gt;='Suivi absences'!$C$2:$C$10)*(Calendrier!E$5&lt;='Suivi absences'!$D$2:$D$10)*('Suivi absences'!$B$2:$B$10="NJ"))+
9*SUMPRODUCT(($A7='Suivi absences'!$A$2:$A$10)*(Calendrier!E$5&gt;='Suivi absences'!$C$2:$C$10)*(Calendrier!E$5&lt;='Suivi absences'!$D$2:$D$10)*('Suivi absences'!$B$2:$B$10="FOR"))</f>
        <v>0</v>
      </c>
      <c r="F7" s="5">
        <f>SUMPRODUCT(($A7='Suivi absences'!$A$2:$A$10)*(Calendrier!F$5&gt;='Suivi absences'!$C$2:$C$10)*(Calendrier!F$5&lt;='Suivi absences'!$D$2:$D$10)*('Suivi absences'!$B$2:$B$10="CP"))+
2*SUMPRODUCT(($A7='Suivi absences'!$A$2:$A$10)*(Calendrier!F$5&gt;='Suivi absences'!$C$2:$C$10)*(Calendrier!F$5&lt;='Suivi absences'!$D$2:$D$10)*('Suivi absences'!$B$2:$B$10="MAL"))+
3*SUMPRODUCT(($A7='Suivi absences'!$A$2:$A$10)*(Calendrier!F$5&gt;='Suivi absences'!$C$2:$C$10)*(Calendrier!F$5&lt;='Suivi absences'!$D$2:$D$10)*('Suivi absences'!$B$2:$B$10="CMAT"))+
4*SUMPRODUCT(($A7='Suivi absences'!$A$2:$A$10)*(Calendrier!F$5&gt;='Suivi absences'!$C$2:$C$10)*(Calendrier!F$5&lt;='Suivi absences'!$D$2:$D$10)*('Suivi absences'!$B$2:$B$10="CPA"))+
5*SUMPRODUCT(($A7='Suivi absences'!$A$2:$A$10)*(Calendrier!F$5&gt;='Suivi absences'!$C$2:$C$10)*(Calendrier!F$5&lt;='Suivi absences'!$D$2:$D$10)*('Suivi absences'!$B$2:$B$10="CPAT"))+
6*SUMPRODUCT(($A7='Suivi absences'!$A$2:$A$10)*(Calendrier!F$5&gt;='Suivi absences'!$C$2:$C$10)*(Calendrier!F$5&lt;='Suivi absences'!$D$2:$D$10)*('Suivi absences'!$B$2:$B$10="EVF"))+
7*SUMPRODUCT(($A7='Suivi absences'!$A$2:$A$10)*(Calendrier!F$5&gt;='Suivi absences'!$C$2:$C$10)*(Calendrier!F$5&lt;='Suivi absences'!$D$2:$D$10)*('Suivi absences'!$B$2:$B$10="ABSNR"))+
8*SUMPRODUCT(($A7='Suivi absences'!$A$2:$A$10)*(Calendrier!F$5&gt;='Suivi absences'!$C$2:$C$10)*(Calendrier!F$5&lt;='Suivi absences'!$D$2:$D$10)*('Suivi absences'!$B$2:$B$10="NJ"))+
9*SUMPRODUCT(($A7='Suivi absences'!$A$2:$A$10)*(Calendrier!F$5&gt;='Suivi absences'!$C$2:$C$10)*(Calendrier!F$5&lt;='Suivi absences'!$D$2:$D$10)*('Suivi absences'!$B$2:$B$10="FOR"))</f>
        <v>0</v>
      </c>
      <c r="G7" s="5">
        <f>SUMPRODUCT(($A7='Suivi absences'!$A$2:$A$10)*(Calendrier!G$5&gt;='Suivi absences'!$C$2:$C$10)*(Calendrier!G$5&lt;='Suivi absences'!$D$2:$D$10)*('Suivi absences'!$B$2:$B$10="CP"))+
2*SUMPRODUCT(($A7='Suivi absences'!$A$2:$A$10)*(Calendrier!G$5&gt;='Suivi absences'!$C$2:$C$10)*(Calendrier!G$5&lt;='Suivi absences'!$D$2:$D$10)*('Suivi absences'!$B$2:$B$10="MAL"))+
3*SUMPRODUCT(($A7='Suivi absences'!$A$2:$A$10)*(Calendrier!G$5&gt;='Suivi absences'!$C$2:$C$10)*(Calendrier!G$5&lt;='Suivi absences'!$D$2:$D$10)*('Suivi absences'!$B$2:$B$10="CMAT"))+
4*SUMPRODUCT(($A7='Suivi absences'!$A$2:$A$10)*(Calendrier!G$5&gt;='Suivi absences'!$C$2:$C$10)*(Calendrier!G$5&lt;='Suivi absences'!$D$2:$D$10)*('Suivi absences'!$B$2:$B$10="CPA"))+
5*SUMPRODUCT(($A7='Suivi absences'!$A$2:$A$10)*(Calendrier!G$5&gt;='Suivi absences'!$C$2:$C$10)*(Calendrier!G$5&lt;='Suivi absences'!$D$2:$D$10)*('Suivi absences'!$B$2:$B$10="CPAT"))+
6*SUMPRODUCT(($A7='Suivi absences'!$A$2:$A$10)*(Calendrier!G$5&gt;='Suivi absences'!$C$2:$C$10)*(Calendrier!G$5&lt;='Suivi absences'!$D$2:$D$10)*('Suivi absences'!$B$2:$B$10="EVF"))+
7*SUMPRODUCT(($A7='Suivi absences'!$A$2:$A$10)*(Calendrier!G$5&gt;='Suivi absences'!$C$2:$C$10)*(Calendrier!G$5&lt;='Suivi absences'!$D$2:$D$10)*('Suivi absences'!$B$2:$B$10="ABSNR"))+
8*SUMPRODUCT(($A7='Suivi absences'!$A$2:$A$10)*(Calendrier!G$5&gt;='Suivi absences'!$C$2:$C$10)*(Calendrier!G$5&lt;='Suivi absences'!$D$2:$D$10)*('Suivi absences'!$B$2:$B$10="NJ"))+
9*SUMPRODUCT(($A7='Suivi absences'!$A$2:$A$10)*(Calendrier!G$5&gt;='Suivi absences'!$C$2:$C$10)*(Calendrier!G$5&lt;='Suivi absences'!$D$2:$D$10)*('Suivi absences'!$B$2:$B$10="FOR"))</f>
        <v>1</v>
      </c>
      <c r="H7" s="5">
        <f>SUMPRODUCT(($A7='Suivi absences'!$A$2:$A$10)*(Calendrier!H$5&gt;='Suivi absences'!$C$2:$C$10)*(Calendrier!H$5&lt;='Suivi absences'!$D$2:$D$10)*('Suivi absences'!$B$2:$B$10="CP"))+
2*SUMPRODUCT(($A7='Suivi absences'!$A$2:$A$10)*(Calendrier!H$5&gt;='Suivi absences'!$C$2:$C$10)*(Calendrier!H$5&lt;='Suivi absences'!$D$2:$D$10)*('Suivi absences'!$B$2:$B$10="MAL"))+
3*SUMPRODUCT(($A7='Suivi absences'!$A$2:$A$10)*(Calendrier!H$5&gt;='Suivi absences'!$C$2:$C$10)*(Calendrier!H$5&lt;='Suivi absences'!$D$2:$D$10)*('Suivi absences'!$B$2:$B$10="CMAT"))+
4*SUMPRODUCT(($A7='Suivi absences'!$A$2:$A$10)*(Calendrier!H$5&gt;='Suivi absences'!$C$2:$C$10)*(Calendrier!H$5&lt;='Suivi absences'!$D$2:$D$10)*('Suivi absences'!$B$2:$B$10="CPA"))+
5*SUMPRODUCT(($A7='Suivi absences'!$A$2:$A$10)*(Calendrier!H$5&gt;='Suivi absences'!$C$2:$C$10)*(Calendrier!H$5&lt;='Suivi absences'!$D$2:$D$10)*('Suivi absences'!$B$2:$B$10="CPAT"))+
6*SUMPRODUCT(($A7='Suivi absences'!$A$2:$A$10)*(Calendrier!H$5&gt;='Suivi absences'!$C$2:$C$10)*(Calendrier!H$5&lt;='Suivi absences'!$D$2:$D$10)*('Suivi absences'!$B$2:$B$10="EVF"))+
7*SUMPRODUCT(($A7='Suivi absences'!$A$2:$A$10)*(Calendrier!H$5&gt;='Suivi absences'!$C$2:$C$10)*(Calendrier!H$5&lt;='Suivi absences'!$D$2:$D$10)*('Suivi absences'!$B$2:$B$10="ABSNR"))+
8*SUMPRODUCT(($A7='Suivi absences'!$A$2:$A$10)*(Calendrier!H$5&gt;='Suivi absences'!$C$2:$C$10)*(Calendrier!H$5&lt;='Suivi absences'!$D$2:$D$10)*('Suivi absences'!$B$2:$B$10="NJ"))+
9*SUMPRODUCT(($A7='Suivi absences'!$A$2:$A$10)*(Calendrier!H$5&gt;='Suivi absences'!$C$2:$C$10)*(Calendrier!H$5&lt;='Suivi absences'!$D$2:$D$10)*('Suivi absences'!$B$2:$B$10="FOR"))</f>
        <v>1</v>
      </c>
      <c r="I7" s="5">
        <f>SUMPRODUCT(($A7='Suivi absences'!$A$2:$A$10)*(Calendrier!I$5&gt;='Suivi absences'!$C$2:$C$10)*(Calendrier!I$5&lt;='Suivi absences'!$D$2:$D$10)*('Suivi absences'!$B$2:$B$10="CP"))+
2*SUMPRODUCT(($A7='Suivi absences'!$A$2:$A$10)*(Calendrier!I$5&gt;='Suivi absences'!$C$2:$C$10)*(Calendrier!I$5&lt;='Suivi absences'!$D$2:$D$10)*('Suivi absences'!$B$2:$B$10="MAL"))+
3*SUMPRODUCT(($A7='Suivi absences'!$A$2:$A$10)*(Calendrier!I$5&gt;='Suivi absences'!$C$2:$C$10)*(Calendrier!I$5&lt;='Suivi absences'!$D$2:$D$10)*('Suivi absences'!$B$2:$B$10="CMAT"))+
4*SUMPRODUCT(($A7='Suivi absences'!$A$2:$A$10)*(Calendrier!I$5&gt;='Suivi absences'!$C$2:$C$10)*(Calendrier!I$5&lt;='Suivi absences'!$D$2:$D$10)*('Suivi absences'!$B$2:$B$10="CPA"))+
5*SUMPRODUCT(($A7='Suivi absences'!$A$2:$A$10)*(Calendrier!I$5&gt;='Suivi absences'!$C$2:$C$10)*(Calendrier!I$5&lt;='Suivi absences'!$D$2:$D$10)*('Suivi absences'!$B$2:$B$10="CPAT"))+
6*SUMPRODUCT(($A7='Suivi absences'!$A$2:$A$10)*(Calendrier!I$5&gt;='Suivi absences'!$C$2:$C$10)*(Calendrier!I$5&lt;='Suivi absences'!$D$2:$D$10)*('Suivi absences'!$B$2:$B$10="EVF"))+
7*SUMPRODUCT(($A7='Suivi absences'!$A$2:$A$10)*(Calendrier!I$5&gt;='Suivi absences'!$C$2:$C$10)*(Calendrier!I$5&lt;='Suivi absences'!$D$2:$D$10)*('Suivi absences'!$B$2:$B$10="ABSNR"))+
8*SUMPRODUCT(($A7='Suivi absences'!$A$2:$A$10)*(Calendrier!I$5&gt;='Suivi absences'!$C$2:$C$10)*(Calendrier!I$5&lt;='Suivi absences'!$D$2:$D$10)*('Suivi absences'!$B$2:$B$10="NJ"))+
9*SUMPRODUCT(($A7='Suivi absences'!$A$2:$A$10)*(Calendrier!I$5&gt;='Suivi absences'!$C$2:$C$10)*(Calendrier!I$5&lt;='Suivi absences'!$D$2:$D$10)*('Suivi absences'!$B$2:$B$10="FOR"))</f>
        <v>1</v>
      </c>
      <c r="J7" s="5">
        <f>SUMPRODUCT(($A7='Suivi absences'!$A$2:$A$10)*(Calendrier!J$5&gt;='Suivi absences'!$C$2:$C$10)*(Calendrier!J$5&lt;='Suivi absences'!$D$2:$D$10)*('Suivi absences'!$B$2:$B$10="CP"))+
2*SUMPRODUCT(($A7='Suivi absences'!$A$2:$A$10)*(Calendrier!J$5&gt;='Suivi absences'!$C$2:$C$10)*(Calendrier!J$5&lt;='Suivi absences'!$D$2:$D$10)*('Suivi absences'!$B$2:$B$10="MAL"))+
3*SUMPRODUCT(($A7='Suivi absences'!$A$2:$A$10)*(Calendrier!J$5&gt;='Suivi absences'!$C$2:$C$10)*(Calendrier!J$5&lt;='Suivi absences'!$D$2:$D$10)*('Suivi absences'!$B$2:$B$10="CMAT"))+
4*SUMPRODUCT(($A7='Suivi absences'!$A$2:$A$10)*(Calendrier!J$5&gt;='Suivi absences'!$C$2:$C$10)*(Calendrier!J$5&lt;='Suivi absences'!$D$2:$D$10)*('Suivi absences'!$B$2:$B$10="CPA"))+
5*SUMPRODUCT(($A7='Suivi absences'!$A$2:$A$10)*(Calendrier!J$5&gt;='Suivi absences'!$C$2:$C$10)*(Calendrier!J$5&lt;='Suivi absences'!$D$2:$D$10)*('Suivi absences'!$B$2:$B$10="CPAT"))+
6*SUMPRODUCT(($A7='Suivi absences'!$A$2:$A$10)*(Calendrier!J$5&gt;='Suivi absences'!$C$2:$C$10)*(Calendrier!J$5&lt;='Suivi absences'!$D$2:$D$10)*('Suivi absences'!$B$2:$B$10="EVF"))+
7*SUMPRODUCT(($A7='Suivi absences'!$A$2:$A$10)*(Calendrier!J$5&gt;='Suivi absences'!$C$2:$C$10)*(Calendrier!J$5&lt;='Suivi absences'!$D$2:$D$10)*('Suivi absences'!$B$2:$B$10="ABSNR"))+
8*SUMPRODUCT(($A7='Suivi absences'!$A$2:$A$10)*(Calendrier!J$5&gt;='Suivi absences'!$C$2:$C$10)*(Calendrier!J$5&lt;='Suivi absences'!$D$2:$D$10)*('Suivi absences'!$B$2:$B$10="NJ"))+
9*SUMPRODUCT(($A7='Suivi absences'!$A$2:$A$10)*(Calendrier!J$5&gt;='Suivi absences'!$C$2:$C$10)*(Calendrier!J$5&lt;='Suivi absences'!$D$2:$D$10)*('Suivi absences'!$B$2:$B$10="FOR"))</f>
        <v>1</v>
      </c>
      <c r="K7" s="5">
        <f>SUMPRODUCT(($A7='Suivi absences'!$A$2:$A$10)*(Calendrier!K$5&gt;='Suivi absences'!$C$2:$C$10)*(Calendrier!K$5&lt;='Suivi absences'!$D$2:$D$10)*('Suivi absences'!$B$2:$B$10="CP"))+
2*SUMPRODUCT(($A7='Suivi absences'!$A$2:$A$10)*(Calendrier!K$5&gt;='Suivi absences'!$C$2:$C$10)*(Calendrier!K$5&lt;='Suivi absences'!$D$2:$D$10)*('Suivi absences'!$B$2:$B$10="MAL"))+
3*SUMPRODUCT(($A7='Suivi absences'!$A$2:$A$10)*(Calendrier!K$5&gt;='Suivi absences'!$C$2:$C$10)*(Calendrier!K$5&lt;='Suivi absences'!$D$2:$D$10)*('Suivi absences'!$B$2:$B$10="CMAT"))+
4*SUMPRODUCT(($A7='Suivi absences'!$A$2:$A$10)*(Calendrier!K$5&gt;='Suivi absences'!$C$2:$C$10)*(Calendrier!K$5&lt;='Suivi absences'!$D$2:$D$10)*('Suivi absences'!$B$2:$B$10="CPA"))+
5*SUMPRODUCT(($A7='Suivi absences'!$A$2:$A$10)*(Calendrier!K$5&gt;='Suivi absences'!$C$2:$C$10)*(Calendrier!K$5&lt;='Suivi absences'!$D$2:$D$10)*('Suivi absences'!$B$2:$B$10="CPAT"))+
6*SUMPRODUCT(($A7='Suivi absences'!$A$2:$A$10)*(Calendrier!K$5&gt;='Suivi absences'!$C$2:$C$10)*(Calendrier!K$5&lt;='Suivi absences'!$D$2:$D$10)*('Suivi absences'!$B$2:$B$10="EVF"))+
7*SUMPRODUCT(($A7='Suivi absences'!$A$2:$A$10)*(Calendrier!K$5&gt;='Suivi absences'!$C$2:$C$10)*(Calendrier!K$5&lt;='Suivi absences'!$D$2:$D$10)*('Suivi absences'!$B$2:$B$10="ABSNR"))+
8*SUMPRODUCT(($A7='Suivi absences'!$A$2:$A$10)*(Calendrier!K$5&gt;='Suivi absences'!$C$2:$C$10)*(Calendrier!K$5&lt;='Suivi absences'!$D$2:$D$10)*('Suivi absences'!$B$2:$B$10="NJ"))+
9*SUMPRODUCT(($A7='Suivi absences'!$A$2:$A$10)*(Calendrier!K$5&gt;='Suivi absences'!$C$2:$C$10)*(Calendrier!K$5&lt;='Suivi absences'!$D$2:$D$10)*('Suivi absences'!$B$2:$B$10="FOR"))</f>
        <v>0</v>
      </c>
      <c r="L7" s="5">
        <f>SUMPRODUCT(($A7='Suivi absences'!$A$2:$A$10)*(Calendrier!L$5&gt;='Suivi absences'!$C$2:$C$10)*(Calendrier!L$5&lt;='Suivi absences'!$D$2:$D$10)*('Suivi absences'!$B$2:$B$10="CP"))+
2*SUMPRODUCT(($A7='Suivi absences'!$A$2:$A$10)*(Calendrier!L$5&gt;='Suivi absences'!$C$2:$C$10)*(Calendrier!L$5&lt;='Suivi absences'!$D$2:$D$10)*('Suivi absences'!$B$2:$B$10="MAL"))+
3*SUMPRODUCT(($A7='Suivi absences'!$A$2:$A$10)*(Calendrier!L$5&gt;='Suivi absences'!$C$2:$C$10)*(Calendrier!L$5&lt;='Suivi absences'!$D$2:$D$10)*('Suivi absences'!$B$2:$B$10="CMAT"))+
4*SUMPRODUCT(($A7='Suivi absences'!$A$2:$A$10)*(Calendrier!L$5&gt;='Suivi absences'!$C$2:$C$10)*(Calendrier!L$5&lt;='Suivi absences'!$D$2:$D$10)*('Suivi absences'!$B$2:$B$10="CPA"))+
5*SUMPRODUCT(($A7='Suivi absences'!$A$2:$A$10)*(Calendrier!L$5&gt;='Suivi absences'!$C$2:$C$10)*(Calendrier!L$5&lt;='Suivi absences'!$D$2:$D$10)*('Suivi absences'!$B$2:$B$10="CPAT"))+
6*SUMPRODUCT(($A7='Suivi absences'!$A$2:$A$10)*(Calendrier!L$5&gt;='Suivi absences'!$C$2:$C$10)*(Calendrier!L$5&lt;='Suivi absences'!$D$2:$D$10)*('Suivi absences'!$B$2:$B$10="EVF"))+
7*SUMPRODUCT(($A7='Suivi absences'!$A$2:$A$10)*(Calendrier!L$5&gt;='Suivi absences'!$C$2:$C$10)*(Calendrier!L$5&lt;='Suivi absences'!$D$2:$D$10)*('Suivi absences'!$B$2:$B$10="ABSNR"))+
8*SUMPRODUCT(($A7='Suivi absences'!$A$2:$A$10)*(Calendrier!L$5&gt;='Suivi absences'!$C$2:$C$10)*(Calendrier!L$5&lt;='Suivi absences'!$D$2:$D$10)*('Suivi absences'!$B$2:$B$10="NJ"))+
9*SUMPRODUCT(($A7='Suivi absences'!$A$2:$A$10)*(Calendrier!L$5&gt;='Suivi absences'!$C$2:$C$10)*(Calendrier!L$5&lt;='Suivi absences'!$D$2:$D$10)*('Suivi absences'!$B$2:$B$10="FOR"))</f>
        <v>0</v>
      </c>
      <c r="M7" s="5">
        <f>SUMPRODUCT(($A7='Suivi absences'!$A$2:$A$10)*(Calendrier!M$5&gt;='Suivi absences'!$C$2:$C$10)*(Calendrier!M$5&lt;='Suivi absences'!$D$2:$D$10)*('Suivi absences'!$B$2:$B$10="CP"))+
2*SUMPRODUCT(($A7='Suivi absences'!$A$2:$A$10)*(Calendrier!M$5&gt;='Suivi absences'!$C$2:$C$10)*(Calendrier!M$5&lt;='Suivi absences'!$D$2:$D$10)*('Suivi absences'!$B$2:$B$10="MAL"))+
3*SUMPRODUCT(($A7='Suivi absences'!$A$2:$A$10)*(Calendrier!M$5&gt;='Suivi absences'!$C$2:$C$10)*(Calendrier!M$5&lt;='Suivi absences'!$D$2:$D$10)*('Suivi absences'!$B$2:$B$10="CMAT"))+
4*SUMPRODUCT(($A7='Suivi absences'!$A$2:$A$10)*(Calendrier!M$5&gt;='Suivi absences'!$C$2:$C$10)*(Calendrier!M$5&lt;='Suivi absences'!$D$2:$D$10)*('Suivi absences'!$B$2:$B$10="CPA"))+
5*SUMPRODUCT(($A7='Suivi absences'!$A$2:$A$10)*(Calendrier!M$5&gt;='Suivi absences'!$C$2:$C$10)*(Calendrier!M$5&lt;='Suivi absences'!$D$2:$D$10)*('Suivi absences'!$B$2:$B$10="CPAT"))+
6*SUMPRODUCT(($A7='Suivi absences'!$A$2:$A$10)*(Calendrier!M$5&gt;='Suivi absences'!$C$2:$C$10)*(Calendrier!M$5&lt;='Suivi absences'!$D$2:$D$10)*('Suivi absences'!$B$2:$B$10="EVF"))+
7*SUMPRODUCT(($A7='Suivi absences'!$A$2:$A$10)*(Calendrier!M$5&gt;='Suivi absences'!$C$2:$C$10)*(Calendrier!M$5&lt;='Suivi absences'!$D$2:$D$10)*('Suivi absences'!$B$2:$B$10="ABSNR"))+
8*SUMPRODUCT(($A7='Suivi absences'!$A$2:$A$10)*(Calendrier!M$5&gt;='Suivi absences'!$C$2:$C$10)*(Calendrier!M$5&lt;='Suivi absences'!$D$2:$D$10)*('Suivi absences'!$B$2:$B$10="NJ"))+
9*SUMPRODUCT(($A7='Suivi absences'!$A$2:$A$10)*(Calendrier!M$5&gt;='Suivi absences'!$C$2:$C$10)*(Calendrier!M$5&lt;='Suivi absences'!$D$2:$D$10)*('Suivi absences'!$B$2:$B$10="FOR"))</f>
        <v>0</v>
      </c>
      <c r="N7" s="5">
        <f>SUMPRODUCT(($A7='Suivi absences'!$A$2:$A$10)*(Calendrier!N$5&gt;='Suivi absences'!$C$2:$C$10)*(Calendrier!N$5&lt;='Suivi absences'!$D$2:$D$10)*('Suivi absences'!$B$2:$B$10="CP"))+
2*SUMPRODUCT(($A7='Suivi absences'!$A$2:$A$10)*(Calendrier!N$5&gt;='Suivi absences'!$C$2:$C$10)*(Calendrier!N$5&lt;='Suivi absences'!$D$2:$D$10)*('Suivi absences'!$B$2:$B$10="MAL"))+
3*SUMPRODUCT(($A7='Suivi absences'!$A$2:$A$10)*(Calendrier!N$5&gt;='Suivi absences'!$C$2:$C$10)*(Calendrier!N$5&lt;='Suivi absences'!$D$2:$D$10)*('Suivi absences'!$B$2:$B$10="CMAT"))+
4*SUMPRODUCT(($A7='Suivi absences'!$A$2:$A$10)*(Calendrier!N$5&gt;='Suivi absences'!$C$2:$C$10)*(Calendrier!N$5&lt;='Suivi absences'!$D$2:$D$10)*('Suivi absences'!$B$2:$B$10="CPA"))+
5*SUMPRODUCT(($A7='Suivi absences'!$A$2:$A$10)*(Calendrier!N$5&gt;='Suivi absences'!$C$2:$C$10)*(Calendrier!N$5&lt;='Suivi absences'!$D$2:$D$10)*('Suivi absences'!$B$2:$B$10="CPAT"))+
6*SUMPRODUCT(($A7='Suivi absences'!$A$2:$A$10)*(Calendrier!N$5&gt;='Suivi absences'!$C$2:$C$10)*(Calendrier!N$5&lt;='Suivi absences'!$D$2:$D$10)*('Suivi absences'!$B$2:$B$10="EVF"))+
7*SUMPRODUCT(($A7='Suivi absences'!$A$2:$A$10)*(Calendrier!N$5&gt;='Suivi absences'!$C$2:$C$10)*(Calendrier!N$5&lt;='Suivi absences'!$D$2:$D$10)*('Suivi absences'!$B$2:$B$10="ABSNR"))+
8*SUMPRODUCT(($A7='Suivi absences'!$A$2:$A$10)*(Calendrier!N$5&gt;='Suivi absences'!$C$2:$C$10)*(Calendrier!N$5&lt;='Suivi absences'!$D$2:$D$10)*('Suivi absences'!$B$2:$B$10="NJ"))+
9*SUMPRODUCT(($A7='Suivi absences'!$A$2:$A$10)*(Calendrier!N$5&gt;='Suivi absences'!$C$2:$C$10)*(Calendrier!N$5&lt;='Suivi absences'!$D$2:$D$10)*('Suivi absences'!$B$2:$B$10="FOR"))</f>
        <v>0</v>
      </c>
      <c r="O7" s="5">
        <f>SUMPRODUCT(($A7='Suivi absences'!$A$2:$A$10)*(Calendrier!O$5&gt;='Suivi absences'!$C$2:$C$10)*(Calendrier!O$5&lt;='Suivi absences'!$D$2:$D$10)*('Suivi absences'!$B$2:$B$10="CP"))+
2*SUMPRODUCT(($A7='Suivi absences'!$A$2:$A$10)*(Calendrier!O$5&gt;='Suivi absences'!$C$2:$C$10)*(Calendrier!O$5&lt;='Suivi absences'!$D$2:$D$10)*('Suivi absences'!$B$2:$B$10="MAL"))+
3*SUMPRODUCT(($A7='Suivi absences'!$A$2:$A$10)*(Calendrier!O$5&gt;='Suivi absences'!$C$2:$C$10)*(Calendrier!O$5&lt;='Suivi absences'!$D$2:$D$10)*('Suivi absences'!$B$2:$B$10="CMAT"))+
4*SUMPRODUCT(($A7='Suivi absences'!$A$2:$A$10)*(Calendrier!O$5&gt;='Suivi absences'!$C$2:$C$10)*(Calendrier!O$5&lt;='Suivi absences'!$D$2:$D$10)*('Suivi absences'!$B$2:$B$10="CPA"))+
5*SUMPRODUCT(($A7='Suivi absences'!$A$2:$A$10)*(Calendrier!O$5&gt;='Suivi absences'!$C$2:$C$10)*(Calendrier!O$5&lt;='Suivi absences'!$D$2:$D$10)*('Suivi absences'!$B$2:$B$10="CPAT"))+
6*SUMPRODUCT(($A7='Suivi absences'!$A$2:$A$10)*(Calendrier!O$5&gt;='Suivi absences'!$C$2:$C$10)*(Calendrier!O$5&lt;='Suivi absences'!$D$2:$D$10)*('Suivi absences'!$B$2:$B$10="EVF"))+
7*SUMPRODUCT(($A7='Suivi absences'!$A$2:$A$10)*(Calendrier!O$5&gt;='Suivi absences'!$C$2:$C$10)*(Calendrier!O$5&lt;='Suivi absences'!$D$2:$D$10)*('Suivi absences'!$B$2:$B$10="ABSNR"))+
8*SUMPRODUCT(($A7='Suivi absences'!$A$2:$A$10)*(Calendrier!O$5&gt;='Suivi absences'!$C$2:$C$10)*(Calendrier!O$5&lt;='Suivi absences'!$D$2:$D$10)*('Suivi absences'!$B$2:$B$10="NJ"))+
9*SUMPRODUCT(($A7='Suivi absences'!$A$2:$A$10)*(Calendrier!O$5&gt;='Suivi absences'!$C$2:$C$10)*(Calendrier!O$5&lt;='Suivi absences'!$D$2:$D$10)*('Suivi absences'!$B$2:$B$10="FOR"))</f>
        <v>0</v>
      </c>
      <c r="P7" s="5">
        <f>SUMPRODUCT(($A7='Suivi absences'!$A$2:$A$10)*(Calendrier!P$5&gt;='Suivi absences'!$C$2:$C$10)*(Calendrier!P$5&lt;='Suivi absences'!$D$2:$D$10)*('Suivi absences'!$B$2:$B$10="CP"))+
2*SUMPRODUCT(($A7='Suivi absences'!$A$2:$A$10)*(Calendrier!P$5&gt;='Suivi absences'!$C$2:$C$10)*(Calendrier!P$5&lt;='Suivi absences'!$D$2:$D$10)*('Suivi absences'!$B$2:$B$10="MAL"))+
3*SUMPRODUCT(($A7='Suivi absences'!$A$2:$A$10)*(Calendrier!P$5&gt;='Suivi absences'!$C$2:$C$10)*(Calendrier!P$5&lt;='Suivi absences'!$D$2:$D$10)*('Suivi absences'!$B$2:$B$10="CMAT"))+
4*SUMPRODUCT(($A7='Suivi absences'!$A$2:$A$10)*(Calendrier!P$5&gt;='Suivi absences'!$C$2:$C$10)*(Calendrier!P$5&lt;='Suivi absences'!$D$2:$D$10)*('Suivi absences'!$B$2:$B$10="CPA"))+
5*SUMPRODUCT(($A7='Suivi absences'!$A$2:$A$10)*(Calendrier!P$5&gt;='Suivi absences'!$C$2:$C$10)*(Calendrier!P$5&lt;='Suivi absences'!$D$2:$D$10)*('Suivi absences'!$B$2:$B$10="CPAT"))+
6*SUMPRODUCT(($A7='Suivi absences'!$A$2:$A$10)*(Calendrier!P$5&gt;='Suivi absences'!$C$2:$C$10)*(Calendrier!P$5&lt;='Suivi absences'!$D$2:$D$10)*('Suivi absences'!$B$2:$B$10="EVF"))+
7*SUMPRODUCT(($A7='Suivi absences'!$A$2:$A$10)*(Calendrier!P$5&gt;='Suivi absences'!$C$2:$C$10)*(Calendrier!P$5&lt;='Suivi absences'!$D$2:$D$10)*('Suivi absences'!$B$2:$B$10="ABSNR"))+
8*SUMPRODUCT(($A7='Suivi absences'!$A$2:$A$10)*(Calendrier!P$5&gt;='Suivi absences'!$C$2:$C$10)*(Calendrier!P$5&lt;='Suivi absences'!$D$2:$D$10)*('Suivi absences'!$B$2:$B$10="NJ"))+
9*SUMPRODUCT(($A7='Suivi absences'!$A$2:$A$10)*(Calendrier!P$5&gt;='Suivi absences'!$C$2:$C$10)*(Calendrier!P$5&lt;='Suivi absences'!$D$2:$D$10)*('Suivi absences'!$B$2:$B$10="FOR"))</f>
        <v>0</v>
      </c>
      <c r="Q7" s="5">
        <f>SUMPRODUCT(($A7='Suivi absences'!$A$2:$A$10)*(Calendrier!Q$5&gt;='Suivi absences'!$C$2:$C$10)*(Calendrier!Q$5&lt;='Suivi absences'!$D$2:$D$10)*('Suivi absences'!$B$2:$B$10="CP"))+
2*SUMPRODUCT(($A7='Suivi absences'!$A$2:$A$10)*(Calendrier!Q$5&gt;='Suivi absences'!$C$2:$C$10)*(Calendrier!Q$5&lt;='Suivi absences'!$D$2:$D$10)*('Suivi absences'!$B$2:$B$10="MAL"))+
3*SUMPRODUCT(($A7='Suivi absences'!$A$2:$A$10)*(Calendrier!Q$5&gt;='Suivi absences'!$C$2:$C$10)*(Calendrier!Q$5&lt;='Suivi absences'!$D$2:$D$10)*('Suivi absences'!$B$2:$B$10="CMAT"))+
4*SUMPRODUCT(($A7='Suivi absences'!$A$2:$A$10)*(Calendrier!Q$5&gt;='Suivi absences'!$C$2:$C$10)*(Calendrier!Q$5&lt;='Suivi absences'!$D$2:$D$10)*('Suivi absences'!$B$2:$B$10="CPA"))+
5*SUMPRODUCT(($A7='Suivi absences'!$A$2:$A$10)*(Calendrier!Q$5&gt;='Suivi absences'!$C$2:$C$10)*(Calendrier!Q$5&lt;='Suivi absences'!$D$2:$D$10)*('Suivi absences'!$B$2:$B$10="CPAT"))+
6*SUMPRODUCT(($A7='Suivi absences'!$A$2:$A$10)*(Calendrier!Q$5&gt;='Suivi absences'!$C$2:$C$10)*(Calendrier!Q$5&lt;='Suivi absences'!$D$2:$D$10)*('Suivi absences'!$B$2:$B$10="EVF"))+
7*SUMPRODUCT(($A7='Suivi absences'!$A$2:$A$10)*(Calendrier!Q$5&gt;='Suivi absences'!$C$2:$C$10)*(Calendrier!Q$5&lt;='Suivi absences'!$D$2:$D$10)*('Suivi absences'!$B$2:$B$10="ABSNR"))+
8*SUMPRODUCT(($A7='Suivi absences'!$A$2:$A$10)*(Calendrier!Q$5&gt;='Suivi absences'!$C$2:$C$10)*(Calendrier!Q$5&lt;='Suivi absences'!$D$2:$D$10)*('Suivi absences'!$B$2:$B$10="NJ"))+
9*SUMPRODUCT(($A7='Suivi absences'!$A$2:$A$10)*(Calendrier!Q$5&gt;='Suivi absences'!$C$2:$C$10)*(Calendrier!Q$5&lt;='Suivi absences'!$D$2:$D$10)*('Suivi absences'!$B$2:$B$10="FOR"))</f>
        <v>0</v>
      </c>
      <c r="R7" s="5">
        <f>SUMPRODUCT(($A7='Suivi absences'!$A$2:$A$10)*(Calendrier!R$5&gt;='Suivi absences'!$C$2:$C$10)*(Calendrier!R$5&lt;='Suivi absences'!$D$2:$D$10)*('Suivi absences'!$B$2:$B$10="CP"))+
2*SUMPRODUCT(($A7='Suivi absences'!$A$2:$A$10)*(Calendrier!R$5&gt;='Suivi absences'!$C$2:$C$10)*(Calendrier!R$5&lt;='Suivi absences'!$D$2:$D$10)*('Suivi absences'!$B$2:$B$10="MAL"))+
3*SUMPRODUCT(($A7='Suivi absences'!$A$2:$A$10)*(Calendrier!R$5&gt;='Suivi absences'!$C$2:$C$10)*(Calendrier!R$5&lt;='Suivi absences'!$D$2:$D$10)*('Suivi absences'!$B$2:$B$10="CMAT"))+
4*SUMPRODUCT(($A7='Suivi absences'!$A$2:$A$10)*(Calendrier!R$5&gt;='Suivi absences'!$C$2:$C$10)*(Calendrier!R$5&lt;='Suivi absences'!$D$2:$D$10)*('Suivi absences'!$B$2:$B$10="CPA"))+
5*SUMPRODUCT(($A7='Suivi absences'!$A$2:$A$10)*(Calendrier!R$5&gt;='Suivi absences'!$C$2:$C$10)*(Calendrier!R$5&lt;='Suivi absences'!$D$2:$D$10)*('Suivi absences'!$B$2:$B$10="CPAT"))+
6*SUMPRODUCT(($A7='Suivi absences'!$A$2:$A$10)*(Calendrier!R$5&gt;='Suivi absences'!$C$2:$C$10)*(Calendrier!R$5&lt;='Suivi absences'!$D$2:$D$10)*('Suivi absences'!$B$2:$B$10="EVF"))+
7*SUMPRODUCT(($A7='Suivi absences'!$A$2:$A$10)*(Calendrier!R$5&gt;='Suivi absences'!$C$2:$C$10)*(Calendrier!R$5&lt;='Suivi absences'!$D$2:$D$10)*('Suivi absences'!$B$2:$B$10="ABSNR"))+
8*SUMPRODUCT(($A7='Suivi absences'!$A$2:$A$10)*(Calendrier!R$5&gt;='Suivi absences'!$C$2:$C$10)*(Calendrier!R$5&lt;='Suivi absences'!$D$2:$D$10)*('Suivi absences'!$B$2:$B$10="NJ"))+
9*SUMPRODUCT(($A7='Suivi absences'!$A$2:$A$10)*(Calendrier!R$5&gt;='Suivi absences'!$C$2:$C$10)*(Calendrier!R$5&lt;='Suivi absences'!$D$2:$D$10)*('Suivi absences'!$B$2:$B$10="FOR"))</f>
        <v>0</v>
      </c>
      <c r="S7" s="5">
        <f>SUMPRODUCT(($A7='Suivi absences'!$A$2:$A$10)*(Calendrier!S$5&gt;='Suivi absences'!$C$2:$C$10)*(Calendrier!S$5&lt;='Suivi absences'!$D$2:$D$10)*('Suivi absences'!$B$2:$B$10="CP"))+
2*SUMPRODUCT(($A7='Suivi absences'!$A$2:$A$10)*(Calendrier!S$5&gt;='Suivi absences'!$C$2:$C$10)*(Calendrier!S$5&lt;='Suivi absences'!$D$2:$D$10)*('Suivi absences'!$B$2:$B$10="MAL"))+
3*SUMPRODUCT(($A7='Suivi absences'!$A$2:$A$10)*(Calendrier!S$5&gt;='Suivi absences'!$C$2:$C$10)*(Calendrier!S$5&lt;='Suivi absences'!$D$2:$D$10)*('Suivi absences'!$B$2:$B$10="CMAT"))+
4*SUMPRODUCT(($A7='Suivi absences'!$A$2:$A$10)*(Calendrier!S$5&gt;='Suivi absences'!$C$2:$C$10)*(Calendrier!S$5&lt;='Suivi absences'!$D$2:$D$10)*('Suivi absences'!$B$2:$B$10="CPA"))+
5*SUMPRODUCT(($A7='Suivi absences'!$A$2:$A$10)*(Calendrier!S$5&gt;='Suivi absences'!$C$2:$C$10)*(Calendrier!S$5&lt;='Suivi absences'!$D$2:$D$10)*('Suivi absences'!$B$2:$B$10="CPAT"))+
6*SUMPRODUCT(($A7='Suivi absences'!$A$2:$A$10)*(Calendrier!S$5&gt;='Suivi absences'!$C$2:$C$10)*(Calendrier!S$5&lt;='Suivi absences'!$D$2:$D$10)*('Suivi absences'!$B$2:$B$10="EVF"))+
7*SUMPRODUCT(($A7='Suivi absences'!$A$2:$A$10)*(Calendrier!S$5&gt;='Suivi absences'!$C$2:$C$10)*(Calendrier!S$5&lt;='Suivi absences'!$D$2:$D$10)*('Suivi absences'!$B$2:$B$10="ABSNR"))+
8*SUMPRODUCT(($A7='Suivi absences'!$A$2:$A$10)*(Calendrier!S$5&gt;='Suivi absences'!$C$2:$C$10)*(Calendrier!S$5&lt;='Suivi absences'!$D$2:$D$10)*('Suivi absences'!$B$2:$B$10="NJ"))+
9*SUMPRODUCT(($A7='Suivi absences'!$A$2:$A$10)*(Calendrier!S$5&gt;='Suivi absences'!$C$2:$C$10)*(Calendrier!S$5&lt;='Suivi absences'!$D$2:$D$10)*('Suivi absences'!$B$2:$B$10="FOR"))</f>
        <v>0</v>
      </c>
      <c r="T7" s="5">
        <f>SUMPRODUCT(($A7='Suivi absences'!$A$2:$A$10)*(Calendrier!T$5&gt;='Suivi absences'!$C$2:$C$10)*(Calendrier!T$5&lt;='Suivi absences'!$D$2:$D$10)*('Suivi absences'!$B$2:$B$10="CP"))+
2*SUMPRODUCT(($A7='Suivi absences'!$A$2:$A$10)*(Calendrier!T$5&gt;='Suivi absences'!$C$2:$C$10)*(Calendrier!T$5&lt;='Suivi absences'!$D$2:$D$10)*('Suivi absences'!$B$2:$B$10="MAL"))+
3*SUMPRODUCT(($A7='Suivi absences'!$A$2:$A$10)*(Calendrier!T$5&gt;='Suivi absences'!$C$2:$C$10)*(Calendrier!T$5&lt;='Suivi absences'!$D$2:$D$10)*('Suivi absences'!$B$2:$B$10="CMAT"))+
4*SUMPRODUCT(($A7='Suivi absences'!$A$2:$A$10)*(Calendrier!T$5&gt;='Suivi absences'!$C$2:$C$10)*(Calendrier!T$5&lt;='Suivi absences'!$D$2:$D$10)*('Suivi absences'!$B$2:$B$10="CPA"))+
5*SUMPRODUCT(($A7='Suivi absences'!$A$2:$A$10)*(Calendrier!T$5&gt;='Suivi absences'!$C$2:$C$10)*(Calendrier!T$5&lt;='Suivi absences'!$D$2:$D$10)*('Suivi absences'!$B$2:$B$10="CPAT"))+
6*SUMPRODUCT(($A7='Suivi absences'!$A$2:$A$10)*(Calendrier!T$5&gt;='Suivi absences'!$C$2:$C$10)*(Calendrier!T$5&lt;='Suivi absences'!$D$2:$D$10)*('Suivi absences'!$B$2:$B$10="EVF"))+
7*SUMPRODUCT(($A7='Suivi absences'!$A$2:$A$10)*(Calendrier!T$5&gt;='Suivi absences'!$C$2:$C$10)*(Calendrier!T$5&lt;='Suivi absences'!$D$2:$D$10)*('Suivi absences'!$B$2:$B$10="ABSNR"))+
8*SUMPRODUCT(($A7='Suivi absences'!$A$2:$A$10)*(Calendrier!T$5&gt;='Suivi absences'!$C$2:$C$10)*(Calendrier!T$5&lt;='Suivi absences'!$D$2:$D$10)*('Suivi absences'!$B$2:$B$10="NJ"))+
9*SUMPRODUCT(($A7='Suivi absences'!$A$2:$A$10)*(Calendrier!T$5&gt;='Suivi absences'!$C$2:$C$10)*(Calendrier!T$5&lt;='Suivi absences'!$D$2:$D$10)*('Suivi absences'!$B$2:$B$10="FOR"))</f>
        <v>0</v>
      </c>
      <c r="U7" s="5">
        <f>SUMPRODUCT(($A7='Suivi absences'!$A$2:$A$10)*(Calendrier!U$5&gt;='Suivi absences'!$C$2:$C$10)*(Calendrier!U$5&lt;='Suivi absences'!$D$2:$D$10)*('Suivi absences'!$B$2:$B$10="CP"))+
2*SUMPRODUCT(($A7='Suivi absences'!$A$2:$A$10)*(Calendrier!U$5&gt;='Suivi absences'!$C$2:$C$10)*(Calendrier!U$5&lt;='Suivi absences'!$D$2:$D$10)*('Suivi absences'!$B$2:$B$10="MAL"))+
3*SUMPRODUCT(($A7='Suivi absences'!$A$2:$A$10)*(Calendrier!U$5&gt;='Suivi absences'!$C$2:$C$10)*(Calendrier!U$5&lt;='Suivi absences'!$D$2:$D$10)*('Suivi absences'!$B$2:$B$10="CMAT"))+
4*SUMPRODUCT(($A7='Suivi absences'!$A$2:$A$10)*(Calendrier!U$5&gt;='Suivi absences'!$C$2:$C$10)*(Calendrier!U$5&lt;='Suivi absences'!$D$2:$D$10)*('Suivi absences'!$B$2:$B$10="CPA"))+
5*SUMPRODUCT(($A7='Suivi absences'!$A$2:$A$10)*(Calendrier!U$5&gt;='Suivi absences'!$C$2:$C$10)*(Calendrier!U$5&lt;='Suivi absences'!$D$2:$D$10)*('Suivi absences'!$B$2:$B$10="CPAT"))+
6*SUMPRODUCT(($A7='Suivi absences'!$A$2:$A$10)*(Calendrier!U$5&gt;='Suivi absences'!$C$2:$C$10)*(Calendrier!U$5&lt;='Suivi absences'!$D$2:$D$10)*('Suivi absences'!$B$2:$B$10="EVF"))+
7*SUMPRODUCT(($A7='Suivi absences'!$A$2:$A$10)*(Calendrier!U$5&gt;='Suivi absences'!$C$2:$C$10)*(Calendrier!U$5&lt;='Suivi absences'!$D$2:$D$10)*('Suivi absences'!$B$2:$B$10="ABSNR"))+
8*SUMPRODUCT(($A7='Suivi absences'!$A$2:$A$10)*(Calendrier!U$5&gt;='Suivi absences'!$C$2:$C$10)*(Calendrier!U$5&lt;='Suivi absences'!$D$2:$D$10)*('Suivi absences'!$B$2:$B$10="NJ"))+
9*SUMPRODUCT(($A7='Suivi absences'!$A$2:$A$10)*(Calendrier!U$5&gt;='Suivi absences'!$C$2:$C$10)*(Calendrier!U$5&lt;='Suivi absences'!$D$2:$D$10)*('Suivi absences'!$B$2:$B$10="FOR"))</f>
        <v>0</v>
      </c>
      <c r="V7" s="5">
        <f>SUMPRODUCT(($A7='Suivi absences'!$A$2:$A$10)*(Calendrier!V$5&gt;='Suivi absences'!$C$2:$C$10)*(Calendrier!V$5&lt;='Suivi absences'!$D$2:$D$10)*('Suivi absences'!$B$2:$B$10="CP"))+
2*SUMPRODUCT(($A7='Suivi absences'!$A$2:$A$10)*(Calendrier!V$5&gt;='Suivi absences'!$C$2:$C$10)*(Calendrier!V$5&lt;='Suivi absences'!$D$2:$D$10)*('Suivi absences'!$B$2:$B$10="MAL"))+
3*SUMPRODUCT(($A7='Suivi absences'!$A$2:$A$10)*(Calendrier!V$5&gt;='Suivi absences'!$C$2:$C$10)*(Calendrier!V$5&lt;='Suivi absences'!$D$2:$D$10)*('Suivi absences'!$B$2:$B$10="CMAT"))+
4*SUMPRODUCT(($A7='Suivi absences'!$A$2:$A$10)*(Calendrier!V$5&gt;='Suivi absences'!$C$2:$C$10)*(Calendrier!V$5&lt;='Suivi absences'!$D$2:$D$10)*('Suivi absences'!$B$2:$B$10="CPA"))+
5*SUMPRODUCT(($A7='Suivi absences'!$A$2:$A$10)*(Calendrier!V$5&gt;='Suivi absences'!$C$2:$C$10)*(Calendrier!V$5&lt;='Suivi absences'!$D$2:$D$10)*('Suivi absences'!$B$2:$B$10="CPAT"))+
6*SUMPRODUCT(($A7='Suivi absences'!$A$2:$A$10)*(Calendrier!V$5&gt;='Suivi absences'!$C$2:$C$10)*(Calendrier!V$5&lt;='Suivi absences'!$D$2:$D$10)*('Suivi absences'!$B$2:$B$10="EVF"))+
7*SUMPRODUCT(($A7='Suivi absences'!$A$2:$A$10)*(Calendrier!V$5&gt;='Suivi absences'!$C$2:$C$10)*(Calendrier!V$5&lt;='Suivi absences'!$D$2:$D$10)*('Suivi absences'!$B$2:$B$10="ABSNR"))+
8*SUMPRODUCT(($A7='Suivi absences'!$A$2:$A$10)*(Calendrier!V$5&gt;='Suivi absences'!$C$2:$C$10)*(Calendrier!V$5&lt;='Suivi absences'!$D$2:$D$10)*('Suivi absences'!$B$2:$B$10="NJ"))+
9*SUMPRODUCT(($A7='Suivi absences'!$A$2:$A$10)*(Calendrier!V$5&gt;='Suivi absences'!$C$2:$C$10)*(Calendrier!V$5&lt;='Suivi absences'!$D$2:$D$10)*('Suivi absences'!$B$2:$B$10="FOR"))</f>
        <v>0</v>
      </c>
      <c r="W7" s="5">
        <f>SUMPRODUCT(($A7='Suivi absences'!$A$2:$A$10)*(Calendrier!W$5&gt;='Suivi absences'!$C$2:$C$10)*(Calendrier!W$5&lt;='Suivi absences'!$D$2:$D$10)*('Suivi absences'!$B$2:$B$10="CP"))+
2*SUMPRODUCT(($A7='Suivi absences'!$A$2:$A$10)*(Calendrier!W$5&gt;='Suivi absences'!$C$2:$C$10)*(Calendrier!W$5&lt;='Suivi absences'!$D$2:$D$10)*('Suivi absences'!$B$2:$B$10="MAL"))+
3*SUMPRODUCT(($A7='Suivi absences'!$A$2:$A$10)*(Calendrier!W$5&gt;='Suivi absences'!$C$2:$C$10)*(Calendrier!W$5&lt;='Suivi absences'!$D$2:$D$10)*('Suivi absences'!$B$2:$B$10="CMAT"))+
4*SUMPRODUCT(($A7='Suivi absences'!$A$2:$A$10)*(Calendrier!W$5&gt;='Suivi absences'!$C$2:$C$10)*(Calendrier!W$5&lt;='Suivi absences'!$D$2:$D$10)*('Suivi absences'!$B$2:$B$10="CPA"))+
5*SUMPRODUCT(($A7='Suivi absences'!$A$2:$A$10)*(Calendrier!W$5&gt;='Suivi absences'!$C$2:$C$10)*(Calendrier!W$5&lt;='Suivi absences'!$D$2:$D$10)*('Suivi absences'!$B$2:$B$10="CPAT"))+
6*SUMPRODUCT(($A7='Suivi absences'!$A$2:$A$10)*(Calendrier!W$5&gt;='Suivi absences'!$C$2:$C$10)*(Calendrier!W$5&lt;='Suivi absences'!$D$2:$D$10)*('Suivi absences'!$B$2:$B$10="EVF"))+
7*SUMPRODUCT(($A7='Suivi absences'!$A$2:$A$10)*(Calendrier!W$5&gt;='Suivi absences'!$C$2:$C$10)*(Calendrier!W$5&lt;='Suivi absences'!$D$2:$D$10)*('Suivi absences'!$B$2:$B$10="ABSNR"))+
8*SUMPRODUCT(($A7='Suivi absences'!$A$2:$A$10)*(Calendrier!W$5&gt;='Suivi absences'!$C$2:$C$10)*(Calendrier!W$5&lt;='Suivi absences'!$D$2:$D$10)*('Suivi absences'!$B$2:$B$10="NJ"))+
9*SUMPRODUCT(($A7='Suivi absences'!$A$2:$A$10)*(Calendrier!W$5&gt;='Suivi absences'!$C$2:$C$10)*(Calendrier!W$5&lt;='Suivi absences'!$D$2:$D$10)*('Suivi absences'!$B$2:$B$10="FOR"))</f>
        <v>0</v>
      </c>
      <c r="X7" s="5">
        <f>SUMPRODUCT(($A7='Suivi absences'!$A$2:$A$10)*(Calendrier!X$5&gt;='Suivi absences'!$C$2:$C$10)*(Calendrier!X$5&lt;='Suivi absences'!$D$2:$D$10)*('Suivi absences'!$B$2:$B$10="CP"))+
2*SUMPRODUCT(($A7='Suivi absences'!$A$2:$A$10)*(Calendrier!X$5&gt;='Suivi absences'!$C$2:$C$10)*(Calendrier!X$5&lt;='Suivi absences'!$D$2:$D$10)*('Suivi absences'!$B$2:$B$10="MAL"))+
3*SUMPRODUCT(($A7='Suivi absences'!$A$2:$A$10)*(Calendrier!X$5&gt;='Suivi absences'!$C$2:$C$10)*(Calendrier!X$5&lt;='Suivi absences'!$D$2:$D$10)*('Suivi absences'!$B$2:$B$10="CMAT"))+
4*SUMPRODUCT(($A7='Suivi absences'!$A$2:$A$10)*(Calendrier!X$5&gt;='Suivi absences'!$C$2:$C$10)*(Calendrier!X$5&lt;='Suivi absences'!$D$2:$D$10)*('Suivi absences'!$B$2:$B$10="CPA"))+
5*SUMPRODUCT(($A7='Suivi absences'!$A$2:$A$10)*(Calendrier!X$5&gt;='Suivi absences'!$C$2:$C$10)*(Calendrier!X$5&lt;='Suivi absences'!$D$2:$D$10)*('Suivi absences'!$B$2:$B$10="CPAT"))+
6*SUMPRODUCT(($A7='Suivi absences'!$A$2:$A$10)*(Calendrier!X$5&gt;='Suivi absences'!$C$2:$C$10)*(Calendrier!X$5&lt;='Suivi absences'!$D$2:$D$10)*('Suivi absences'!$B$2:$B$10="EVF"))+
7*SUMPRODUCT(($A7='Suivi absences'!$A$2:$A$10)*(Calendrier!X$5&gt;='Suivi absences'!$C$2:$C$10)*(Calendrier!X$5&lt;='Suivi absences'!$D$2:$D$10)*('Suivi absences'!$B$2:$B$10="ABSNR"))+
8*SUMPRODUCT(($A7='Suivi absences'!$A$2:$A$10)*(Calendrier!X$5&gt;='Suivi absences'!$C$2:$C$10)*(Calendrier!X$5&lt;='Suivi absences'!$D$2:$D$10)*('Suivi absences'!$B$2:$B$10="NJ"))+
9*SUMPRODUCT(($A7='Suivi absences'!$A$2:$A$10)*(Calendrier!X$5&gt;='Suivi absences'!$C$2:$C$10)*(Calendrier!X$5&lt;='Suivi absences'!$D$2:$D$10)*('Suivi absences'!$B$2:$B$10="FOR"))</f>
        <v>0</v>
      </c>
      <c r="Y7" s="5">
        <f>SUMPRODUCT(($A7='Suivi absences'!$A$2:$A$10)*(Calendrier!Y$5&gt;='Suivi absences'!$C$2:$C$10)*(Calendrier!Y$5&lt;='Suivi absences'!$D$2:$D$10)*('Suivi absences'!$B$2:$B$10="CP"))+
2*SUMPRODUCT(($A7='Suivi absences'!$A$2:$A$10)*(Calendrier!Y$5&gt;='Suivi absences'!$C$2:$C$10)*(Calendrier!Y$5&lt;='Suivi absences'!$D$2:$D$10)*('Suivi absences'!$B$2:$B$10="MAL"))+
3*SUMPRODUCT(($A7='Suivi absences'!$A$2:$A$10)*(Calendrier!Y$5&gt;='Suivi absences'!$C$2:$C$10)*(Calendrier!Y$5&lt;='Suivi absences'!$D$2:$D$10)*('Suivi absences'!$B$2:$B$10="CMAT"))+
4*SUMPRODUCT(($A7='Suivi absences'!$A$2:$A$10)*(Calendrier!Y$5&gt;='Suivi absences'!$C$2:$C$10)*(Calendrier!Y$5&lt;='Suivi absences'!$D$2:$D$10)*('Suivi absences'!$B$2:$B$10="CPA"))+
5*SUMPRODUCT(($A7='Suivi absences'!$A$2:$A$10)*(Calendrier!Y$5&gt;='Suivi absences'!$C$2:$C$10)*(Calendrier!Y$5&lt;='Suivi absences'!$D$2:$D$10)*('Suivi absences'!$B$2:$B$10="CPAT"))+
6*SUMPRODUCT(($A7='Suivi absences'!$A$2:$A$10)*(Calendrier!Y$5&gt;='Suivi absences'!$C$2:$C$10)*(Calendrier!Y$5&lt;='Suivi absences'!$D$2:$D$10)*('Suivi absences'!$B$2:$B$10="EVF"))+
7*SUMPRODUCT(($A7='Suivi absences'!$A$2:$A$10)*(Calendrier!Y$5&gt;='Suivi absences'!$C$2:$C$10)*(Calendrier!Y$5&lt;='Suivi absences'!$D$2:$D$10)*('Suivi absences'!$B$2:$B$10="ABSNR"))+
8*SUMPRODUCT(($A7='Suivi absences'!$A$2:$A$10)*(Calendrier!Y$5&gt;='Suivi absences'!$C$2:$C$10)*(Calendrier!Y$5&lt;='Suivi absences'!$D$2:$D$10)*('Suivi absences'!$B$2:$B$10="NJ"))+
9*SUMPRODUCT(($A7='Suivi absences'!$A$2:$A$10)*(Calendrier!Y$5&gt;='Suivi absences'!$C$2:$C$10)*(Calendrier!Y$5&lt;='Suivi absences'!$D$2:$D$10)*('Suivi absences'!$B$2:$B$10="FOR"))</f>
        <v>0</v>
      </c>
      <c r="Z7" s="5">
        <f>SUMPRODUCT(($A7='Suivi absences'!$A$2:$A$10)*(Calendrier!Z$5&gt;='Suivi absences'!$C$2:$C$10)*(Calendrier!Z$5&lt;='Suivi absences'!$D$2:$D$10)*('Suivi absences'!$B$2:$B$10="CP"))+
2*SUMPRODUCT(($A7='Suivi absences'!$A$2:$A$10)*(Calendrier!Z$5&gt;='Suivi absences'!$C$2:$C$10)*(Calendrier!Z$5&lt;='Suivi absences'!$D$2:$D$10)*('Suivi absences'!$B$2:$B$10="MAL"))+
3*SUMPRODUCT(($A7='Suivi absences'!$A$2:$A$10)*(Calendrier!Z$5&gt;='Suivi absences'!$C$2:$C$10)*(Calendrier!Z$5&lt;='Suivi absences'!$D$2:$D$10)*('Suivi absences'!$B$2:$B$10="CMAT"))+
4*SUMPRODUCT(($A7='Suivi absences'!$A$2:$A$10)*(Calendrier!Z$5&gt;='Suivi absences'!$C$2:$C$10)*(Calendrier!Z$5&lt;='Suivi absences'!$D$2:$D$10)*('Suivi absences'!$B$2:$B$10="CPA"))+
5*SUMPRODUCT(($A7='Suivi absences'!$A$2:$A$10)*(Calendrier!Z$5&gt;='Suivi absences'!$C$2:$C$10)*(Calendrier!Z$5&lt;='Suivi absences'!$D$2:$D$10)*('Suivi absences'!$B$2:$B$10="CPAT"))+
6*SUMPRODUCT(($A7='Suivi absences'!$A$2:$A$10)*(Calendrier!Z$5&gt;='Suivi absences'!$C$2:$C$10)*(Calendrier!Z$5&lt;='Suivi absences'!$D$2:$D$10)*('Suivi absences'!$B$2:$B$10="EVF"))+
7*SUMPRODUCT(($A7='Suivi absences'!$A$2:$A$10)*(Calendrier!Z$5&gt;='Suivi absences'!$C$2:$C$10)*(Calendrier!Z$5&lt;='Suivi absences'!$D$2:$D$10)*('Suivi absences'!$B$2:$B$10="ABSNR"))+
8*SUMPRODUCT(($A7='Suivi absences'!$A$2:$A$10)*(Calendrier!Z$5&gt;='Suivi absences'!$C$2:$C$10)*(Calendrier!Z$5&lt;='Suivi absences'!$D$2:$D$10)*('Suivi absences'!$B$2:$B$10="NJ"))+
9*SUMPRODUCT(($A7='Suivi absences'!$A$2:$A$10)*(Calendrier!Z$5&gt;='Suivi absences'!$C$2:$C$10)*(Calendrier!Z$5&lt;='Suivi absences'!$D$2:$D$10)*('Suivi absences'!$B$2:$B$10="FOR"))</f>
        <v>0</v>
      </c>
      <c r="AA7" s="5">
        <f>SUMPRODUCT(($A7='Suivi absences'!$A$2:$A$10)*(Calendrier!AA$5&gt;='Suivi absences'!$C$2:$C$10)*(Calendrier!AA$5&lt;='Suivi absences'!$D$2:$D$10)*('Suivi absences'!$B$2:$B$10="CP"))+
2*SUMPRODUCT(($A7='Suivi absences'!$A$2:$A$10)*(Calendrier!AA$5&gt;='Suivi absences'!$C$2:$C$10)*(Calendrier!AA$5&lt;='Suivi absences'!$D$2:$D$10)*('Suivi absences'!$B$2:$B$10="MAL"))+
3*SUMPRODUCT(($A7='Suivi absences'!$A$2:$A$10)*(Calendrier!AA$5&gt;='Suivi absences'!$C$2:$C$10)*(Calendrier!AA$5&lt;='Suivi absences'!$D$2:$D$10)*('Suivi absences'!$B$2:$B$10="CMAT"))+
4*SUMPRODUCT(($A7='Suivi absences'!$A$2:$A$10)*(Calendrier!AA$5&gt;='Suivi absences'!$C$2:$C$10)*(Calendrier!AA$5&lt;='Suivi absences'!$D$2:$D$10)*('Suivi absences'!$B$2:$B$10="CPA"))+
5*SUMPRODUCT(($A7='Suivi absences'!$A$2:$A$10)*(Calendrier!AA$5&gt;='Suivi absences'!$C$2:$C$10)*(Calendrier!AA$5&lt;='Suivi absences'!$D$2:$D$10)*('Suivi absences'!$B$2:$B$10="CPAT"))+
6*SUMPRODUCT(($A7='Suivi absences'!$A$2:$A$10)*(Calendrier!AA$5&gt;='Suivi absences'!$C$2:$C$10)*(Calendrier!AA$5&lt;='Suivi absences'!$D$2:$D$10)*('Suivi absences'!$B$2:$B$10="EVF"))+
7*SUMPRODUCT(($A7='Suivi absences'!$A$2:$A$10)*(Calendrier!AA$5&gt;='Suivi absences'!$C$2:$C$10)*(Calendrier!AA$5&lt;='Suivi absences'!$D$2:$D$10)*('Suivi absences'!$B$2:$B$10="ABSNR"))+
8*SUMPRODUCT(($A7='Suivi absences'!$A$2:$A$10)*(Calendrier!AA$5&gt;='Suivi absences'!$C$2:$C$10)*(Calendrier!AA$5&lt;='Suivi absences'!$D$2:$D$10)*('Suivi absences'!$B$2:$B$10="NJ"))+
9*SUMPRODUCT(($A7='Suivi absences'!$A$2:$A$10)*(Calendrier!AA$5&gt;='Suivi absences'!$C$2:$C$10)*(Calendrier!AA$5&lt;='Suivi absences'!$D$2:$D$10)*('Suivi absences'!$B$2:$B$10="FOR"))</f>
        <v>0</v>
      </c>
      <c r="AB7" s="5">
        <f>SUMPRODUCT(($A7='Suivi absences'!$A$2:$A$10)*(Calendrier!AB$5&gt;='Suivi absences'!$C$2:$C$10)*(Calendrier!AB$5&lt;='Suivi absences'!$D$2:$D$10)*('Suivi absences'!$B$2:$B$10="CP"))+
2*SUMPRODUCT(($A7='Suivi absences'!$A$2:$A$10)*(Calendrier!AB$5&gt;='Suivi absences'!$C$2:$C$10)*(Calendrier!AB$5&lt;='Suivi absences'!$D$2:$D$10)*('Suivi absences'!$B$2:$B$10="MAL"))+
3*SUMPRODUCT(($A7='Suivi absences'!$A$2:$A$10)*(Calendrier!AB$5&gt;='Suivi absences'!$C$2:$C$10)*(Calendrier!AB$5&lt;='Suivi absences'!$D$2:$D$10)*('Suivi absences'!$B$2:$B$10="CMAT"))+
4*SUMPRODUCT(($A7='Suivi absences'!$A$2:$A$10)*(Calendrier!AB$5&gt;='Suivi absences'!$C$2:$C$10)*(Calendrier!AB$5&lt;='Suivi absences'!$D$2:$D$10)*('Suivi absences'!$B$2:$B$10="CPA"))+
5*SUMPRODUCT(($A7='Suivi absences'!$A$2:$A$10)*(Calendrier!AB$5&gt;='Suivi absences'!$C$2:$C$10)*(Calendrier!AB$5&lt;='Suivi absences'!$D$2:$D$10)*('Suivi absences'!$B$2:$B$10="CPAT"))+
6*SUMPRODUCT(($A7='Suivi absences'!$A$2:$A$10)*(Calendrier!AB$5&gt;='Suivi absences'!$C$2:$C$10)*(Calendrier!AB$5&lt;='Suivi absences'!$D$2:$D$10)*('Suivi absences'!$B$2:$B$10="EVF"))+
7*SUMPRODUCT(($A7='Suivi absences'!$A$2:$A$10)*(Calendrier!AB$5&gt;='Suivi absences'!$C$2:$C$10)*(Calendrier!AB$5&lt;='Suivi absences'!$D$2:$D$10)*('Suivi absences'!$B$2:$B$10="ABSNR"))+
8*SUMPRODUCT(($A7='Suivi absences'!$A$2:$A$10)*(Calendrier!AB$5&gt;='Suivi absences'!$C$2:$C$10)*(Calendrier!AB$5&lt;='Suivi absences'!$D$2:$D$10)*('Suivi absences'!$B$2:$B$10="NJ"))+
9*SUMPRODUCT(($A7='Suivi absences'!$A$2:$A$10)*(Calendrier!AB$5&gt;='Suivi absences'!$C$2:$C$10)*(Calendrier!AB$5&lt;='Suivi absences'!$D$2:$D$10)*('Suivi absences'!$B$2:$B$10="FOR"))</f>
        <v>0</v>
      </c>
      <c r="AC7" s="5">
        <f>SUMPRODUCT(($A7='Suivi absences'!$A$2:$A$10)*(Calendrier!AC$5&gt;='Suivi absences'!$C$2:$C$10)*(Calendrier!AC$5&lt;='Suivi absences'!$D$2:$D$10)*('Suivi absences'!$B$2:$B$10="CP"))+
2*SUMPRODUCT(($A7='Suivi absences'!$A$2:$A$10)*(Calendrier!AC$5&gt;='Suivi absences'!$C$2:$C$10)*(Calendrier!AC$5&lt;='Suivi absences'!$D$2:$D$10)*('Suivi absences'!$B$2:$B$10="MAL"))+
3*SUMPRODUCT(($A7='Suivi absences'!$A$2:$A$10)*(Calendrier!AC$5&gt;='Suivi absences'!$C$2:$C$10)*(Calendrier!AC$5&lt;='Suivi absences'!$D$2:$D$10)*('Suivi absences'!$B$2:$B$10="CMAT"))+
4*SUMPRODUCT(($A7='Suivi absences'!$A$2:$A$10)*(Calendrier!AC$5&gt;='Suivi absences'!$C$2:$C$10)*(Calendrier!AC$5&lt;='Suivi absences'!$D$2:$D$10)*('Suivi absences'!$B$2:$B$10="CPA"))+
5*SUMPRODUCT(($A7='Suivi absences'!$A$2:$A$10)*(Calendrier!AC$5&gt;='Suivi absences'!$C$2:$C$10)*(Calendrier!AC$5&lt;='Suivi absences'!$D$2:$D$10)*('Suivi absences'!$B$2:$B$10="CPAT"))+
6*SUMPRODUCT(($A7='Suivi absences'!$A$2:$A$10)*(Calendrier!AC$5&gt;='Suivi absences'!$C$2:$C$10)*(Calendrier!AC$5&lt;='Suivi absences'!$D$2:$D$10)*('Suivi absences'!$B$2:$B$10="EVF"))+
7*SUMPRODUCT(($A7='Suivi absences'!$A$2:$A$10)*(Calendrier!AC$5&gt;='Suivi absences'!$C$2:$C$10)*(Calendrier!AC$5&lt;='Suivi absences'!$D$2:$D$10)*('Suivi absences'!$B$2:$B$10="ABSNR"))+
8*SUMPRODUCT(($A7='Suivi absences'!$A$2:$A$10)*(Calendrier!AC$5&gt;='Suivi absences'!$C$2:$C$10)*(Calendrier!AC$5&lt;='Suivi absences'!$D$2:$D$10)*('Suivi absences'!$B$2:$B$10="NJ"))+
9*SUMPRODUCT(($A7='Suivi absences'!$A$2:$A$10)*(Calendrier!AC$5&gt;='Suivi absences'!$C$2:$C$10)*(Calendrier!AC$5&lt;='Suivi absences'!$D$2:$D$10)*('Suivi absences'!$B$2:$B$10="FOR"))</f>
        <v>0</v>
      </c>
      <c r="AD7" s="5">
        <f>SUMPRODUCT(($A7='Suivi absences'!$A$2:$A$10)*(Calendrier!AD$5&gt;='Suivi absences'!$C$2:$C$10)*(Calendrier!AD$5&lt;='Suivi absences'!$D$2:$D$10)*('Suivi absences'!$B$2:$B$10="CP"))+
2*SUMPRODUCT(($A7='Suivi absences'!$A$2:$A$10)*(Calendrier!AD$5&gt;='Suivi absences'!$C$2:$C$10)*(Calendrier!AD$5&lt;='Suivi absences'!$D$2:$D$10)*('Suivi absences'!$B$2:$B$10="MAL"))+
3*SUMPRODUCT(($A7='Suivi absences'!$A$2:$A$10)*(Calendrier!AD$5&gt;='Suivi absences'!$C$2:$C$10)*(Calendrier!AD$5&lt;='Suivi absences'!$D$2:$D$10)*('Suivi absences'!$B$2:$B$10="CMAT"))+
4*SUMPRODUCT(($A7='Suivi absences'!$A$2:$A$10)*(Calendrier!AD$5&gt;='Suivi absences'!$C$2:$C$10)*(Calendrier!AD$5&lt;='Suivi absences'!$D$2:$D$10)*('Suivi absences'!$B$2:$B$10="CPA"))+
5*SUMPRODUCT(($A7='Suivi absences'!$A$2:$A$10)*(Calendrier!AD$5&gt;='Suivi absences'!$C$2:$C$10)*(Calendrier!AD$5&lt;='Suivi absences'!$D$2:$D$10)*('Suivi absences'!$B$2:$B$10="CPAT"))+
6*SUMPRODUCT(($A7='Suivi absences'!$A$2:$A$10)*(Calendrier!AD$5&gt;='Suivi absences'!$C$2:$C$10)*(Calendrier!AD$5&lt;='Suivi absences'!$D$2:$D$10)*('Suivi absences'!$B$2:$B$10="EVF"))+
7*SUMPRODUCT(($A7='Suivi absences'!$A$2:$A$10)*(Calendrier!AD$5&gt;='Suivi absences'!$C$2:$C$10)*(Calendrier!AD$5&lt;='Suivi absences'!$D$2:$D$10)*('Suivi absences'!$B$2:$B$10="ABSNR"))+
8*SUMPRODUCT(($A7='Suivi absences'!$A$2:$A$10)*(Calendrier!AD$5&gt;='Suivi absences'!$C$2:$C$10)*(Calendrier!AD$5&lt;='Suivi absences'!$D$2:$D$10)*('Suivi absences'!$B$2:$B$10="NJ"))+
9*SUMPRODUCT(($A7='Suivi absences'!$A$2:$A$10)*(Calendrier!AD$5&gt;='Suivi absences'!$C$2:$C$10)*(Calendrier!AD$5&lt;='Suivi absences'!$D$2:$D$10)*('Suivi absences'!$B$2:$B$10="FOR"))</f>
        <v>0</v>
      </c>
      <c r="AE7" s="5">
        <f>SUMPRODUCT(($A7='Suivi absences'!$A$2:$A$10)*(Calendrier!AE$5&gt;='Suivi absences'!$C$2:$C$10)*(Calendrier!AE$5&lt;='Suivi absences'!$D$2:$D$10)*('Suivi absences'!$B$2:$B$10="CP"))+
2*SUMPRODUCT(($A7='Suivi absences'!$A$2:$A$10)*(Calendrier!AE$5&gt;='Suivi absences'!$C$2:$C$10)*(Calendrier!AE$5&lt;='Suivi absences'!$D$2:$D$10)*('Suivi absences'!$B$2:$B$10="MAL"))+
3*SUMPRODUCT(($A7='Suivi absences'!$A$2:$A$10)*(Calendrier!AE$5&gt;='Suivi absences'!$C$2:$C$10)*(Calendrier!AE$5&lt;='Suivi absences'!$D$2:$D$10)*('Suivi absences'!$B$2:$B$10="CMAT"))+
4*SUMPRODUCT(($A7='Suivi absences'!$A$2:$A$10)*(Calendrier!AE$5&gt;='Suivi absences'!$C$2:$C$10)*(Calendrier!AE$5&lt;='Suivi absences'!$D$2:$D$10)*('Suivi absences'!$B$2:$B$10="CPA"))+
5*SUMPRODUCT(($A7='Suivi absences'!$A$2:$A$10)*(Calendrier!AE$5&gt;='Suivi absences'!$C$2:$C$10)*(Calendrier!AE$5&lt;='Suivi absences'!$D$2:$D$10)*('Suivi absences'!$B$2:$B$10="CPAT"))+
6*SUMPRODUCT(($A7='Suivi absences'!$A$2:$A$10)*(Calendrier!AE$5&gt;='Suivi absences'!$C$2:$C$10)*(Calendrier!AE$5&lt;='Suivi absences'!$D$2:$D$10)*('Suivi absences'!$B$2:$B$10="EVF"))+
7*SUMPRODUCT(($A7='Suivi absences'!$A$2:$A$10)*(Calendrier!AE$5&gt;='Suivi absences'!$C$2:$C$10)*(Calendrier!AE$5&lt;='Suivi absences'!$D$2:$D$10)*('Suivi absences'!$B$2:$B$10="ABSNR"))+
8*SUMPRODUCT(($A7='Suivi absences'!$A$2:$A$10)*(Calendrier!AE$5&gt;='Suivi absences'!$C$2:$C$10)*(Calendrier!AE$5&lt;='Suivi absences'!$D$2:$D$10)*('Suivi absences'!$B$2:$B$10="NJ"))+
9*SUMPRODUCT(($A7='Suivi absences'!$A$2:$A$10)*(Calendrier!AE$5&gt;='Suivi absences'!$C$2:$C$10)*(Calendrier!AE$5&lt;='Suivi absences'!$D$2:$D$10)*('Suivi absences'!$B$2:$B$10="FOR"))</f>
        <v>0</v>
      </c>
      <c r="AF7" s="5">
        <f>SUMPRODUCT(($A7='Suivi absences'!$A$2:$A$10)*(Calendrier!AF$5&gt;='Suivi absences'!$C$2:$C$10)*(Calendrier!AF$5&lt;='Suivi absences'!$D$2:$D$10)*('Suivi absences'!$B$2:$B$10="CP"))+
2*SUMPRODUCT(($A7='Suivi absences'!$A$2:$A$10)*(Calendrier!AF$5&gt;='Suivi absences'!$C$2:$C$10)*(Calendrier!AF$5&lt;='Suivi absences'!$D$2:$D$10)*('Suivi absences'!$B$2:$B$10="MAL"))+
3*SUMPRODUCT(($A7='Suivi absences'!$A$2:$A$10)*(Calendrier!AF$5&gt;='Suivi absences'!$C$2:$C$10)*(Calendrier!AF$5&lt;='Suivi absences'!$D$2:$D$10)*('Suivi absences'!$B$2:$B$10="CMAT"))+
4*SUMPRODUCT(($A7='Suivi absences'!$A$2:$A$10)*(Calendrier!AF$5&gt;='Suivi absences'!$C$2:$C$10)*(Calendrier!AF$5&lt;='Suivi absences'!$D$2:$D$10)*('Suivi absences'!$B$2:$B$10="CPA"))+
5*SUMPRODUCT(($A7='Suivi absences'!$A$2:$A$10)*(Calendrier!AF$5&gt;='Suivi absences'!$C$2:$C$10)*(Calendrier!AF$5&lt;='Suivi absences'!$D$2:$D$10)*('Suivi absences'!$B$2:$B$10="CPAT"))+
6*SUMPRODUCT(($A7='Suivi absences'!$A$2:$A$10)*(Calendrier!AF$5&gt;='Suivi absences'!$C$2:$C$10)*(Calendrier!AF$5&lt;='Suivi absences'!$D$2:$D$10)*('Suivi absences'!$B$2:$B$10="EVF"))+
7*SUMPRODUCT(($A7='Suivi absences'!$A$2:$A$10)*(Calendrier!AF$5&gt;='Suivi absences'!$C$2:$C$10)*(Calendrier!AF$5&lt;='Suivi absences'!$D$2:$D$10)*('Suivi absences'!$B$2:$B$10="ABSNR"))+
8*SUMPRODUCT(($A7='Suivi absences'!$A$2:$A$10)*(Calendrier!AF$5&gt;='Suivi absences'!$C$2:$C$10)*(Calendrier!AF$5&lt;='Suivi absences'!$D$2:$D$10)*('Suivi absences'!$B$2:$B$10="NJ"))+
9*SUMPRODUCT(($A7='Suivi absences'!$A$2:$A$10)*(Calendrier!AF$5&gt;='Suivi absences'!$C$2:$C$10)*(Calendrier!AF$5&lt;='Suivi absences'!$D$2:$D$10)*('Suivi absences'!$B$2:$B$10="FOR"))</f>
        <v>0</v>
      </c>
    </row>
    <row r="8" spans="1:33" ht="21.75" customHeight="1">
      <c r="A8" s="4" t="s">
        <v>2</v>
      </c>
      <c r="B8" s="5">
        <f>SUMPRODUCT(($A8='Suivi absences'!$A$2:$A$10)*(Calendrier!B$5&gt;='Suivi absences'!$C$2:$C$10)*(Calendrier!B$5&lt;='Suivi absences'!$D$2:$D$10)*('Suivi absences'!$B$2:$B$10="CP"))+
2*SUMPRODUCT(($A8='Suivi absences'!$A$2:$A$10)*(Calendrier!B$5&gt;='Suivi absences'!$C$2:$C$10)*(Calendrier!B$5&lt;='Suivi absences'!$D$2:$D$10)*('Suivi absences'!$B$2:$B$10="MAL"))+
3*SUMPRODUCT(($A8='Suivi absences'!$A$2:$A$10)*(Calendrier!B$5&gt;='Suivi absences'!$C$2:$C$10)*(Calendrier!B$5&lt;='Suivi absences'!$D$2:$D$10)*('Suivi absences'!$B$2:$B$10="CMAT"))+
4*SUMPRODUCT(($A8='Suivi absences'!$A$2:$A$10)*(Calendrier!B$5&gt;='Suivi absences'!$C$2:$C$10)*(Calendrier!B$5&lt;='Suivi absences'!$D$2:$D$10)*('Suivi absences'!$B$2:$B$10="CPA"))+
5*SUMPRODUCT(($A8='Suivi absences'!$A$2:$A$10)*(Calendrier!B$5&gt;='Suivi absences'!$C$2:$C$10)*(Calendrier!B$5&lt;='Suivi absences'!$D$2:$D$10)*('Suivi absences'!$B$2:$B$10="CPAT"))+
6*SUMPRODUCT(($A8='Suivi absences'!$A$2:$A$10)*(Calendrier!B$5&gt;='Suivi absences'!$C$2:$C$10)*(Calendrier!B$5&lt;='Suivi absences'!$D$2:$D$10)*('Suivi absences'!$B$2:$B$10="EVF"))+
7*SUMPRODUCT(($A8='Suivi absences'!$A$2:$A$10)*(Calendrier!B$5&gt;='Suivi absences'!$C$2:$C$10)*(Calendrier!B$5&lt;='Suivi absences'!$D$2:$D$10)*('Suivi absences'!$B$2:$B$10="ABSNR"))+
8*SUMPRODUCT(($A8='Suivi absences'!$A$2:$A$10)*(Calendrier!B$5&gt;='Suivi absences'!$C$2:$C$10)*(Calendrier!B$5&lt;='Suivi absences'!$D$2:$D$10)*('Suivi absences'!$B$2:$B$10="NJ"))+
9*SUMPRODUCT(($A8='Suivi absences'!$A$2:$A$10)*(Calendrier!B$5&gt;='Suivi absences'!$C$2:$C$10)*(Calendrier!B$5&lt;='Suivi absences'!$D$2:$D$10)*('Suivi absences'!$B$2:$B$10="FOR"))</f>
        <v>0</v>
      </c>
      <c r="C8" s="5">
        <f>SUMPRODUCT(($A8='Suivi absences'!$A$2:$A$10)*(Calendrier!C$5&gt;='Suivi absences'!$C$2:$C$10)*(Calendrier!C$5&lt;='Suivi absences'!$D$2:$D$10)*('Suivi absences'!$B$2:$B$10="CP"))+
2*SUMPRODUCT(($A8='Suivi absences'!$A$2:$A$10)*(Calendrier!C$5&gt;='Suivi absences'!$C$2:$C$10)*(Calendrier!C$5&lt;='Suivi absences'!$D$2:$D$10)*('Suivi absences'!$B$2:$B$10="MAL"))+
3*SUMPRODUCT(($A8='Suivi absences'!$A$2:$A$10)*(Calendrier!C$5&gt;='Suivi absences'!$C$2:$C$10)*(Calendrier!C$5&lt;='Suivi absences'!$D$2:$D$10)*('Suivi absences'!$B$2:$B$10="CMAT"))+
4*SUMPRODUCT(($A8='Suivi absences'!$A$2:$A$10)*(Calendrier!C$5&gt;='Suivi absences'!$C$2:$C$10)*(Calendrier!C$5&lt;='Suivi absences'!$D$2:$D$10)*('Suivi absences'!$B$2:$B$10="CPA"))+
5*SUMPRODUCT(($A8='Suivi absences'!$A$2:$A$10)*(Calendrier!C$5&gt;='Suivi absences'!$C$2:$C$10)*(Calendrier!C$5&lt;='Suivi absences'!$D$2:$D$10)*('Suivi absences'!$B$2:$B$10="CPAT"))+
6*SUMPRODUCT(($A8='Suivi absences'!$A$2:$A$10)*(Calendrier!C$5&gt;='Suivi absences'!$C$2:$C$10)*(Calendrier!C$5&lt;='Suivi absences'!$D$2:$D$10)*('Suivi absences'!$B$2:$B$10="EVF"))+
7*SUMPRODUCT(($A8='Suivi absences'!$A$2:$A$10)*(Calendrier!C$5&gt;='Suivi absences'!$C$2:$C$10)*(Calendrier!C$5&lt;='Suivi absences'!$D$2:$D$10)*('Suivi absences'!$B$2:$B$10="ABSNR"))+
8*SUMPRODUCT(($A8='Suivi absences'!$A$2:$A$10)*(Calendrier!C$5&gt;='Suivi absences'!$C$2:$C$10)*(Calendrier!C$5&lt;='Suivi absences'!$D$2:$D$10)*('Suivi absences'!$B$2:$B$10="NJ"))+
9*SUMPRODUCT(($A8='Suivi absences'!$A$2:$A$10)*(Calendrier!C$5&gt;='Suivi absences'!$C$2:$C$10)*(Calendrier!C$5&lt;='Suivi absences'!$D$2:$D$10)*('Suivi absences'!$B$2:$B$10="FOR"))</f>
        <v>0</v>
      </c>
      <c r="D8" s="5">
        <f>SUMPRODUCT(($A8='Suivi absences'!$A$2:$A$10)*(Calendrier!D$5&gt;='Suivi absences'!$C$2:$C$10)*(Calendrier!D$5&lt;='Suivi absences'!$D$2:$D$10)*('Suivi absences'!$B$2:$B$10="CP"))+
2*SUMPRODUCT(($A8='Suivi absences'!$A$2:$A$10)*(Calendrier!D$5&gt;='Suivi absences'!$C$2:$C$10)*(Calendrier!D$5&lt;='Suivi absences'!$D$2:$D$10)*('Suivi absences'!$B$2:$B$10="MAL"))+
3*SUMPRODUCT(($A8='Suivi absences'!$A$2:$A$10)*(Calendrier!D$5&gt;='Suivi absences'!$C$2:$C$10)*(Calendrier!D$5&lt;='Suivi absences'!$D$2:$D$10)*('Suivi absences'!$B$2:$B$10="CMAT"))+
4*SUMPRODUCT(($A8='Suivi absences'!$A$2:$A$10)*(Calendrier!D$5&gt;='Suivi absences'!$C$2:$C$10)*(Calendrier!D$5&lt;='Suivi absences'!$D$2:$D$10)*('Suivi absences'!$B$2:$B$10="CPA"))+
5*SUMPRODUCT(($A8='Suivi absences'!$A$2:$A$10)*(Calendrier!D$5&gt;='Suivi absences'!$C$2:$C$10)*(Calendrier!D$5&lt;='Suivi absences'!$D$2:$D$10)*('Suivi absences'!$B$2:$B$10="CPAT"))+
6*SUMPRODUCT(($A8='Suivi absences'!$A$2:$A$10)*(Calendrier!D$5&gt;='Suivi absences'!$C$2:$C$10)*(Calendrier!D$5&lt;='Suivi absences'!$D$2:$D$10)*('Suivi absences'!$B$2:$B$10="EVF"))+
7*SUMPRODUCT(($A8='Suivi absences'!$A$2:$A$10)*(Calendrier!D$5&gt;='Suivi absences'!$C$2:$C$10)*(Calendrier!D$5&lt;='Suivi absences'!$D$2:$D$10)*('Suivi absences'!$B$2:$B$10="ABSNR"))+
8*SUMPRODUCT(($A8='Suivi absences'!$A$2:$A$10)*(Calendrier!D$5&gt;='Suivi absences'!$C$2:$C$10)*(Calendrier!D$5&lt;='Suivi absences'!$D$2:$D$10)*('Suivi absences'!$B$2:$B$10="NJ"))+
9*SUMPRODUCT(($A8='Suivi absences'!$A$2:$A$10)*(Calendrier!D$5&gt;='Suivi absences'!$C$2:$C$10)*(Calendrier!D$5&lt;='Suivi absences'!$D$2:$D$10)*('Suivi absences'!$B$2:$B$10="FOR"))</f>
        <v>0</v>
      </c>
      <c r="E8" s="5">
        <f>SUMPRODUCT(($A8='Suivi absences'!$A$2:$A$10)*(Calendrier!E$5&gt;='Suivi absences'!$C$2:$C$10)*(Calendrier!E$5&lt;='Suivi absences'!$D$2:$D$10)*('Suivi absences'!$B$2:$B$10="CP"))+
2*SUMPRODUCT(($A8='Suivi absences'!$A$2:$A$10)*(Calendrier!E$5&gt;='Suivi absences'!$C$2:$C$10)*(Calendrier!E$5&lt;='Suivi absences'!$D$2:$D$10)*('Suivi absences'!$B$2:$B$10="MAL"))+
3*SUMPRODUCT(($A8='Suivi absences'!$A$2:$A$10)*(Calendrier!E$5&gt;='Suivi absences'!$C$2:$C$10)*(Calendrier!E$5&lt;='Suivi absences'!$D$2:$D$10)*('Suivi absences'!$B$2:$B$10="CMAT"))+
4*SUMPRODUCT(($A8='Suivi absences'!$A$2:$A$10)*(Calendrier!E$5&gt;='Suivi absences'!$C$2:$C$10)*(Calendrier!E$5&lt;='Suivi absences'!$D$2:$D$10)*('Suivi absences'!$B$2:$B$10="CPA"))+
5*SUMPRODUCT(($A8='Suivi absences'!$A$2:$A$10)*(Calendrier!E$5&gt;='Suivi absences'!$C$2:$C$10)*(Calendrier!E$5&lt;='Suivi absences'!$D$2:$D$10)*('Suivi absences'!$B$2:$B$10="CPAT"))+
6*SUMPRODUCT(($A8='Suivi absences'!$A$2:$A$10)*(Calendrier!E$5&gt;='Suivi absences'!$C$2:$C$10)*(Calendrier!E$5&lt;='Suivi absences'!$D$2:$D$10)*('Suivi absences'!$B$2:$B$10="EVF"))+
7*SUMPRODUCT(($A8='Suivi absences'!$A$2:$A$10)*(Calendrier!E$5&gt;='Suivi absences'!$C$2:$C$10)*(Calendrier!E$5&lt;='Suivi absences'!$D$2:$D$10)*('Suivi absences'!$B$2:$B$10="ABSNR"))+
8*SUMPRODUCT(($A8='Suivi absences'!$A$2:$A$10)*(Calendrier!E$5&gt;='Suivi absences'!$C$2:$C$10)*(Calendrier!E$5&lt;='Suivi absences'!$D$2:$D$10)*('Suivi absences'!$B$2:$B$10="NJ"))+
9*SUMPRODUCT(($A8='Suivi absences'!$A$2:$A$10)*(Calendrier!E$5&gt;='Suivi absences'!$C$2:$C$10)*(Calendrier!E$5&lt;='Suivi absences'!$D$2:$D$10)*('Suivi absences'!$B$2:$B$10="FOR"))</f>
        <v>0</v>
      </c>
      <c r="F8" s="5">
        <f>SUMPRODUCT(($A8='Suivi absences'!$A$2:$A$10)*(Calendrier!F$5&gt;='Suivi absences'!$C$2:$C$10)*(Calendrier!F$5&lt;='Suivi absences'!$D$2:$D$10)*('Suivi absences'!$B$2:$B$10="CP"))+
2*SUMPRODUCT(($A8='Suivi absences'!$A$2:$A$10)*(Calendrier!F$5&gt;='Suivi absences'!$C$2:$C$10)*(Calendrier!F$5&lt;='Suivi absences'!$D$2:$D$10)*('Suivi absences'!$B$2:$B$10="MAL"))+
3*SUMPRODUCT(($A8='Suivi absences'!$A$2:$A$10)*(Calendrier!F$5&gt;='Suivi absences'!$C$2:$C$10)*(Calendrier!F$5&lt;='Suivi absences'!$D$2:$D$10)*('Suivi absences'!$B$2:$B$10="CMAT"))+
4*SUMPRODUCT(($A8='Suivi absences'!$A$2:$A$10)*(Calendrier!F$5&gt;='Suivi absences'!$C$2:$C$10)*(Calendrier!F$5&lt;='Suivi absences'!$D$2:$D$10)*('Suivi absences'!$B$2:$B$10="CPA"))+
5*SUMPRODUCT(($A8='Suivi absences'!$A$2:$A$10)*(Calendrier!F$5&gt;='Suivi absences'!$C$2:$C$10)*(Calendrier!F$5&lt;='Suivi absences'!$D$2:$D$10)*('Suivi absences'!$B$2:$B$10="CPAT"))+
6*SUMPRODUCT(($A8='Suivi absences'!$A$2:$A$10)*(Calendrier!F$5&gt;='Suivi absences'!$C$2:$C$10)*(Calendrier!F$5&lt;='Suivi absences'!$D$2:$D$10)*('Suivi absences'!$B$2:$B$10="EVF"))+
7*SUMPRODUCT(($A8='Suivi absences'!$A$2:$A$10)*(Calendrier!F$5&gt;='Suivi absences'!$C$2:$C$10)*(Calendrier!F$5&lt;='Suivi absences'!$D$2:$D$10)*('Suivi absences'!$B$2:$B$10="ABSNR"))+
8*SUMPRODUCT(($A8='Suivi absences'!$A$2:$A$10)*(Calendrier!F$5&gt;='Suivi absences'!$C$2:$C$10)*(Calendrier!F$5&lt;='Suivi absences'!$D$2:$D$10)*('Suivi absences'!$B$2:$B$10="NJ"))+
9*SUMPRODUCT(($A8='Suivi absences'!$A$2:$A$10)*(Calendrier!F$5&gt;='Suivi absences'!$C$2:$C$10)*(Calendrier!F$5&lt;='Suivi absences'!$D$2:$D$10)*('Suivi absences'!$B$2:$B$10="FOR"))</f>
        <v>0</v>
      </c>
      <c r="G8" s="5">
        <f>SUMPRODUCT(($A8='Suivi absences'!$A$2:$A$10)*(Calendrier!G$5&gt;='Suivi absences'!$C$2:$C$10)*(Calendrier!G$5&lt;='Suivi absences'!$D$2:$D$10)*('Suivi absences'!$B$2:$B$10="CP"))+
2*SUMPRODUCT(($A8='Suivi absences'!$A$2:$A$10)*(Calendrier!G$5&gt;='Suivi absences'!$C$2:$C$10)*(Calendrier!G$5&lt;='Suivi absences'!$D$2:$D$10)*('Suivi absences'!$B$2:$B$10="MAL"))+
3*SUMPRODUCT(($A8='Suivi absences'!$A$2:$A$10)*(Calendrier!G$5&gt;='Suivi absences'!$C$2:$C$10)*(Calendrier!G$5&lt;='Suivi absences'!$D$2:$D$10)*('Suivi absences'!$B$2:$B$10="CMAT"))+
4*SUMPRODUCT(($A8='Suivi absences'!$A$2:$A$10)*(Calendrier!G$5&gt;='Suivi absences'!$C$2:$C$10)*(Calendrier!G$5&lt;='Suivi absences'!$D$2:$D$10)*('Suivi absences'!$B$2:$B$10="CPA"))+
5*SUMPRODUCT(($A8='Suivi absences'!$A$2:$A$10)*(Calendrier!G$5&gt;='Suivi absences'!$C$2:$C$10)*(Calendrier!G$5&lt;='Suivi absences'!$D$2:$D$10)*('Suivi absences'!$B$2:$B$10="CPAT"))+
6*SUMPRODUCT(($A8='Suivi absences'!$A$2:$A$10)*(Calendrier!G$5&gt;='Suivi absences'!$C$2:$C$10)*(Calendrier!G$5&lt;='Suivi absences'!$D$2:$D$10)*('Suivi absences'!$B$2:$B$10="EVF"))+
7*SUMPRODUCT(($A8='Suivi absences'!$A$2:$A$10)*(Calendrier!G$5&gt;='Suivi absences'!$C$2:$C$10)*(Calendrier!G$5&lt;='Suivi absences'!$D$2:$D$10)*('Suivi absences'!$B$2:$B$10="ABSNR"))+
8*SUMPRODUCT(($A8='Suivi absences'!$A$2:$A$10)*(Calendrier!G$5&gt;='Suivi absences'!$C$2:$C$10)*(Calendrier!G$5&lt;='Suivi absences'!$D$2:$D$10)*('Suivi absences'!$B$2:$B$10="NJ"))+
9*SUMPRODUCT(($A8='Suivi absences'!$A$2:$A$10)*(Calendrier!G$5&gt;='Suivi absences'!$C$2:$C$10)*(Calendrier!G$5&lt;='Suivi absences'!$D$2:$D$10)*('Suivi absences'!$B$2:$B$10="FOR"))</f>
        <v>0</v>
      </c>
      <c r="H8" s="5">
        <f>SUMPRODUCT(($A8='Suivi absences'!$A$2:$A$10)*(Calendrier!H$5&gt;='Suivi absences'!$C$2:$C$10)*(Calendrier!H$5&lt;='Suivi absences'!$D$2:$D$10)*('Suivi absences'!$B$2:$B$10="CP"))+
2*SUMPRODUCT(($A8='Suivi absences'!$A$2:$A$10)*(Calendrier!H$5&gt;='Suivi absences'!$C$2:$C$10)*(Calendrier!H$5&lt;='Suivi absences'!$D$2:$D$10)*('Suivi absences'!$B$2:$B$10="MAL"))+
3*SUMPRODUCT(($A8='Suivi absences'!$A$2:$A$10)*(Calendrier!H$5&gt;='Suivi absences'!$C$2:$C$10)*(Calendrier!H$5&lt;='Suivi absences'!$D$2:$D$10)*('Suivi absences'!$B$2:$B$10="CMAT"))+
4*SUMPRODUCT(($A8='Suivi absences'!$A$2:$A$10)*(Calendrier!H$5&gt;='Suivi absences'!$C$2:$C$10)*(Calendrier!H$5&lt;='Suivi absences'!$D$2:$D$10)*('Suivi absences'!$B$2:$B$10="CPA"))+
5*SUMPRODUCT(($A8='Suivi absences'!$A$2:$A$10)*(Calendrier!H$5&gt;='Suivi absences'!$C$2:$C$10)*(Calendrier!H$5&lt;='Suivi absences'!$D$2:$D$10)*('Suivi absences'!$B$2:$B$10="CPAT"))+
6*SUMPRODUCT(($A8='Suivi absences'!$A$2:$A$10)*(Calendrier!H$5&gt;='Suivi absences'!$C$2:$C$10)*(Calendrier!H$5&lt;='Suivi absences'!$D$2:$D$10)*('Suivi absences'!$B$2:$B$10="EVF"))+
7*SUMPRODUCT(($A8='Suivi absences'!$A$2:$A$10)*(Calendrier!H$5&gt;='Suivi absences'!$C$2:$C$10)*(Calendrier!H$5&lt;='Suivi absences'!$D$2:$D$10)*('Suivi absences'!$B$2:$B$10="ABSNR"))+
8*SUMPRODUCT(($A8='Suivi absences'!$A$2:$A$10)*(Calendrier!H$5&gt;='Suivi absences'!$C$2:$C$10)*(Calendrier!H$5&lt;='Suivi absences'!$D$2:$D$10)*('Suivi absences'!$B$2:$B$10="NJ"))+
9*SUMPRODUCT(($A8='Suivi absences'!$A$2:$A$10)*(Calendrier!H$5&gt;='Suivi absences'!$C$2:$C$10)*(Calendrier!H$5&lt;='Suivi absences'!$D$2:$D$10)*('Suivi absences'!$B$2:$B$10="FOR"))</f>
        <v>0</v>
      </c>
      <c r="I8" s="5">
        <f>SUMPRODUCT(($A8='Suivi absences'!$A$2:$A$10)*(Calendrier!I$5&gt;='Suivi absences'!$C$2:$C$10)*(Calendrier!I$5&lt;='Suivi absences'!$D$2:$D$10)*('Suivi absences'!$B$2:$B$10="CP"))+
2*SUMPRODUCT(($A8='Suivi absences'!$A$2:$A$10)*(Calendrier!I$5&gt;='Suivi absences'!$C$2:$C$10)*(Calendrier!I$5&lt;='Suivi absences'!$D$2:$D$10)*('Suivi absences'!$B$2:$B$10="MAL"))+
3*SUMPRODUCT(($A8='Suivi absences'!$A$2:$A$10)*(Calendrier!I$5&gt;='Suivi absences'!$C$2:$C$10)*(Calendrier!I$5&lt;='Suivi absences'!$D$2:$D$10)*('Suivi absences'!$B$2:$B$10="CMAT"))+
4*SUMPRODUCT(($A8='Suivi absences'!$A$2:$A$10)*(Calendrier!I$5&gt;='Suivi absences'!$C$2:$C$10)*(Calendrier!I$5&lt;='Suivi absences'!$D$2:$D$10)*('Suivi absences'!$B$2:$B$10="CPA"))+
5*SUMPRODUCT(($A8='Suivi absences'!$A$2:$A$10)*(Calendrier!I$5&gt;='Suivi absences'!$C$2:$C$10)*(Calendrier!I$5&lt;='Suivi absences'!$D$2:$D$10)*('Suivi absences'!$B$2:$B$10="CPAT"))+
6*SUMPRODUCT(($A8='Suivi absences'!$A$2:$A$10)*(Calendrier!I$5&gt;='Suivi absences'!$C$2:$C$10)*(Calendrier!I$5&lt;='Suivi absences'!$D$2:$D$10)*('Suivi absences'!$B$2:$B$10="EVF"))+
7*SUMPRODUCT(($A8='Suivi absences'!$A$2:$A$10)*(Calendrier!I$5&gt;='Suivi absences'!$C$2:$C$10)*(Calendrier!I$5&lt;='Suivi absences'!$D$2:$D$10)*('Suivi absences'!$B$2:$B$10="ABSNR"))+
8*SUMPRODUCT(($A8='Suivi absences'!$A$2:$A$10)*(Calendrier!I$5&gt;='Suivi absences'!$C$2:$C$10)*(Calendrier!I$5&lt;='Suivi absences'!$D$2:$D$10)*('Suivi absences'!$B$2:$B$10="NJ"))+
9*SUMPRODUCT(($A8='Suivi absences'!$A$2:$A$10)*(Calendrier!I$5&gt;='Suivi absences'!$C$2:$C$10)*(Calendrier!I$5&lt;='Suivi absences'!$D$2:$D$10)*('Suivi absences'!$B$2:$B$10="FOR"))</f>
        <v>0</v>
      </c>
      <c r="J8" s="5">
        <f>SUMPRODUCT(($A8='Suivi absences'!$A$2:$A$10)*(Calendrier!J$5&gt;='Suivi absences'!$C$2:$C$10)*(Calendrier!J$5&lt;='Suivi absences'!$D$2:$D$10)*('Suivi absences'!$B$2:$B$10="CP"))+
2*SUMPRODUCT(($A8='Suivi absences'!$A$2:$A$10)*(Calendrier!J$5&gt;='Suivi absences'!$C$2:$C$10)*(Calendrier!J$5&lt;='Suivi absences'!$D$2:$D$10)*('Suivi absences'!$B$2:$B$10="MAL"))+
3*SUMPRODUCT(($A8='Suivi absences'!$A$2:$A$10)*(Calendrier!J$5&gt;='Suivi absences'!$C$2:$C$10)*(Calendrier!J$5&lt;='Suivi absences'!$D$2:$D$10)*('Suivi absences'!$B$2:$B$10="CMAT"))+
4*SUMPRODUCT(($A8='Suivi absences'!$A$2:$A$10)*(Calendrier!J$5&gt;='Suivi absences'!$C$2:$C$10)*(Calendrier!J$5&lt;='Suivi absences'!$D$2:$D$10)*('Suivi absences'!$B$2:$B$10="CPA"))+
5*SUMPRODUCT(($A8='Suivi absences'!$A$2:$A$10)*(Calendrier!J$5&gt;='Suivi absences'!$C$2:$C$10)*(Calendrier!J$5&lt;='Suivi absences'!$D$2:$D$10)*('Suivi absences'!$B$2:$B$10="CPAT"))+
6*SUMPRODUCT(($A8='Suivi absences'!$A$2:$A$10)*(Calendrier!J$5&gt;='Suivi absences'!$C$2:$C$10)*(Calendrier!J$5&lt;='Suivi absences'!$D$2:$D$10)*('Suivi absences'!$B$2:$B$10="EVF"))+
7*SUMPRODUCT(($A8='Suivi absences'!$A$2:$A$10)*(Calendrier!J$5&gt;='Suivi absences'!$C$2:$C$10)*(Calendrier!J$5&lt;='Suivi absences'!$D$2:$D$10)*('Suivi absences'!$B$2:$B$10="ABSNR"))+
8*SUMPRODUCT(($A8='Suivi absences'!$A$2:$A$10)*(Calendrier!J$5&gt;='Suivi absences'!$C$2:$C$10)*(Calendrier!J$5&lt;='Suivi absences'!$D$2:$D$10)*('Suivi absences'!$B$2:$B$10="NJ"))+
9*SUMPRODUCT(($A8='Suivi absences'!$A$2:$A$10)*(Calendrier!J$5&gt;='Suivi absences'!$C$2:$C$10)*(Calendrier!J$5&lt;='Suivi absences'!$D$2:$D$10)*('Suivi absences'!$B$2:$B$10="FOR"))</f>
        <v>0</v>
      </c>
      <c r="K8" s="5">
        <f>SUMPRODUCT(($A8='Suivi absences'!$A$2:$A$10)*(Calendrier!K$5&gt;='Suivi absences'!$C$2:$C$10)*(Calendrier!K$5&lt;='Suivi absences'!$D$2:$D$10)*('Suivi absences'!$B$2:$B$10="CP"))+
2*SUMPRODUCT(($A8='Suivi absences'!$A$2:$A$10)*(Calendrier!K$5&gt;='Suivi absences'!$C$2:$C$10)*(Calendrier!K$5&lt;='Suivi absences'!$D$2:$D$10)*('Suivi absences'!$B$2:$B$10="MAL"))+
3*SUMPRODUCT(($A8='Suivi absences'!$A$2:$A$10)*(Calendrier!K$5&gt;='Suivi absences'!$C$2:$C$10)*(Calendrier!K$5&lt;='Suivi absences'!$D$2:$D$10)*('Suivi absences'!$B$2:$B$10="CMAT"))+
4*SUMPRODUCT(($A8='Suivi absences'!$A$2:$A$10)*(Calendrier!K$5&gt;='Suivi absences'!$C$2:$C$10)*(Calendrier!K$5&lt;='Suivi absences'!$D$2:$D$10)*('Suivi absences'!$B$2:$B$10="CPA"))+
5*SUMPRODUCT(($A8='Suivi absences'!$A$2:$A$10)*(Calendrier!K$5&gt;='Suivi absences'!$C$2:$C$10)*(Calendrier!K$5&lt;='Suivi absences'!$D$2:$D$10)*('Suivi absences'!$B$2:$B$10="CPAT"))+
6*SUMPRODUCT(($A8='Suivi absences'!$A$2:$A$10)*(Calendrier!K$5&gt;='Suivi absences'!$C$2:$C$10)*(Calendrier!K$5&lt;='Suivi absences'!$D$2:$D$10)*('Suivi absences'!$B$2:$B$10="EVF"))+
7*SUMPRODUCT(($A8='Suivi absences'!$A$2:$A$10)*(Calendrier!K$5&gt;='Suivi absences'!$C$2:$C$10)*(Calendrier!K$5&lt;='Suivi absences'!$D$2:$D$10)*('Suivi absences'!$B$2:$B$10="ABSNR"))+
8*SUMPRODUCT(($A8='Suivi absences'!$A$2:$A$10)*(Calendrier!K$5&gt;='Suivi absences'!$C$2:$C$10)*(Calendrier!K$5&lt;='Suivi absences'!$D$2:$D$10)*('Suivi absences'!$B$2:$B$10="NJ"))+
9*SUMPRODUCT(($A8='Suivi absences'!$A$2:$A$10)*(Calendrier!K$5&gt;='Suivi absences'!$C$2:$C$10)*(Calendrier!K$5&lt;='Suivi absences'!$D$2:$D$10)*('Suivi absences'!$B$2:$B$10="FOR"))</f>
        <v>0</v>
      </c>
      <c r="L8" s="5">
        <f>SUMPRODUCT(($A8='Suivi absences'!$A$2:$A$10)*(Calendrier!L$5&gt;='Suivi absences'!$C$2:$C$10)*(Calendrier!L$5&lt;='Suivi absences'!$D$2:$D$10)*('Suivi absences'!$B$2:$B$10="CP"))+
2*SUMPRODUCT(($A8='Suivi absences'!$A$2:$A$10)*(Calendrier!L$5&gt;='Suivi absences'!$C$2:$C$10)*(Calendrier!L$5&lt;='Suivi absences'!$D$2:$D$10)*('Suivi absences'!$B$2:$B$10="MAL"))+
3*SUMPRODUCT(($A8='Suivi absences'!$A$2:$A$10)*(Calendrier!L$5&gt;='Suivi absences'!$C$2:$C$10)*(Calendrier!L$5&lt;='Suivi absences'!$D$2:$D$10)*('Suivi absences'!$B$2:$B$10="CMAT"))+
4*SUMPRODUCT(($A8='Suivi absences'!$A$2:$A$10)*(Calendrier!L$5&gt;='Suivi absences'!$C$2:$C$10)*(Calendrier!L$5&lt;='Suivi absences'!$D$2:$D$10)*('Suivi absences'!$B$2:$B$10="CPA"))+
5*SUMPRODUCT(($A8='Suivi absences'!$A$2:$A$10)*(Calendrier!L$5&gt;='Suivi absences'!$C$2:$C$10)*(Calendrier!L$5&lt;='Suivi absences'!$D$2:$D$10)*('Suivi absences'!$B$2:$B$10="CPAT"))+
6*SUMPRODUCT(($A8='Suivi absences'!$A$2:$A$10)*(Calendrier!L$5&gt;='Suivi absences'!$C$2:$C$10)*(Calendrier!L$5&lt;='Suivi absences'!$D$2:$D$10)*('Suivi absences'!$B$2:$B$10="EVF"))+
7*SUMPRODUCT(($A8='Suivi absences'!$A$2:$A$10)*(Calendrier!L$5&gt;='Suivi absences'!$C$2:$C$10)*(Calendrier!L$5&lt;='Suivi absences'!$D$2:$D$10)*('Suivi absences'!$B$2:$B$10="ABSNR"))+
8*SUMPRODUCT(($A8='Suivi absences'!$A$2:$A$10)*(Calendrier!L$5&gt;='Suivi absences'!$C$2:$C$10)*(Calendrier!L$5&lt;='Suivi absences'!$D$2:$D$10)*('Suivi absences'!$B$2:$B$10="NJ"))+
9*SUMPRODUCT(($A8='Suivi absences'!$A$2:$A$10)*(Calendrier!L$5&gt;='Suivi absences'!$C$2:$C$10)*(Calendrier!L$5&lt;='Suivi absences'!$D$2:$D$10)*('Suivi absences'!$B$2:$B$10="FOR"))</f>
        <v>0</v>
      </c>
      <c r="M8" s="5">
        <f>SUMPRODUCT(($A8='Suivi absences'!$A$2:$A$10)*(Calendrier!M$5&gt;='Suivi absences'!$C$2:$C$10)*(Calendrier!M$5&lt;='Suivi absences'!$D$2:$D$10)*('Suivi absences'!$B$2:$B$10="CP"))+
2*SUMPRODUCT(($A8='Suivi absences'!$A$2:$A$10)*(Calendrier!M$5&gt;='Suivi absences'!$C$2:$C$10)*(Calendrier!M$5&lt;='Suivi absences'!$D$2:$D$10)*('Suivi absences'!$B$2:$B$10="MAL"))+
3*SUMPRODUCT(($A8='Suivi absences'!$A$2:$A$10)*(Calendrier!M$5&gt;='Suivi absences'!$C$2:$C$10)*(Calendrier!M$5&lt;='Suivi absences'!$D$2:$D$10)*('Suivi absences'!$B$2:$B$10="CMAT"))+
4*SUMPRODUCT(($A8='Suivi absences'!$A$2:$A$10)*(Calendrier!M$5&gt;='Suivi absences'!$C$2:$C$10)*(Calendrier!M$5&lt;='Suivi absences'!$D$2:$D$10)*('Suivi absences'!$B$2:$B$10="CPA"))+
5*SUMPRODUCT(($A8='Suivi absences'!$A$2:$A$10)*(Calendrier!M$5&gt;='Suivi absences'!$C$2:$C$10)*(Calendrier!M$5&lt;='Suivi absences'!$D$2:$D$10)*('Suivi absences'!$B$2:$B$10="CPAT"))+
6*SUMPRODUCT(($A8='Suivi absences'!$A$2:$A$10)*(Calendrier!M$5&gt;='Suivi absences'!$C$2:$C$10)*(Calendrier!M$5&lt;='Suivi absences'!$D$2:$D$10)*('Suivi absences'!$B$2:$B$10="EVF"))+
7*SUMPRODUCT(($A8='Suivi absences'!$A$2:$A$10)*(Calendrier!M$5&gt;='Suivi absences'!$C$2:$C$10)*(Calendrier!M$5&lt;='Suivi absences'!$D$2:$D$10)*('Suivi absences'!$B$2:$B$10="ABSNR"))+
8*SUMPRODUCT(($A8='Suivi absences'!$A$2:$A$10)*(Calendrier!M$5&gt;='Suivi absences'!$C$2:$C$10)*(Calendrier!M$5&lt;='Suivi absences'!$D$2:$D$10)*('Suivi absences'!$B$2:$B$10="NJ"))+
9*SUMPRODUCT(($A8='Suivi absences'!$A$2:$A$10)*(Calendrier!M$5&gt;='Suivi absences'!$C$2:$C$10)*(Calendrier!M$5&lt;='Suivi absences'!$D$2:$D$10)*('Suivi absences'!$B$2:$B$10="FOR"))</f>
        <v>0</v>
      </c>
      <c r="N8" s="5">
        <f>SUMPRODUCT(($A8='Suivi absences'!$A$2:$A$10)*(Calendrier!N$5&gt;='Suivi absences'!$C$2:$C$10)*(Calendrier!N$5&lt;='Suivi absences'!$D$2:$D$10)*('Suivi absences'!$B$2:$B$10="CP"))+
2*SUMPRODUCT(($A8='Suivi absences'!$A$2:$A$10)*(Calendrier!N$5&gt;='Suivi absences'!$C$2:$C$10)*(Calendrier!N$5&lt;='Suivi absences'!$D$2:$D$10)*('Suivi absences'!$B$2:$B$10="MAL"))+
3*SUMPRODUCT(($A8='Suivi absences'!$A$2:$A$10)*(Calendrier!N$5&gt;='Suivi absences'!$C$2:$C$10)*(Calendrier!N$5&lt;='Suivi absences'!$D$2:$D$10)*('Suivi absences'!$B$2:$B$10="CMAT"))+
4*SUMPRODUCT(($A8='Suivi absences'!$A$2:$A$10)*(Calendrier!N$5&gt;='Suivi absences'!$C$2:$C$10)*(Calendrier!N$5&lt;='Suivi absences'!$D$2:$D$10)*('Suivi absences'!$B$2:$B$10="CPA"))+
5*SUMPRODUCT(($A8='Suivi absences'!$A$2:$A$10)*(Calendrier!N$5&gt;='Suivi absences'!$C$2:$C$10)*(Calendrier!N$5&lt;='Suivi absences'!$D$2:$D$10)*('Suivi absences'!$B$2:$B$10="CPAT"))+
6*SUMPRODUCT(($A8='Suivi absences'!$A$2:$A$10)*(Calendrier!N$5&gt;='Suivi absences'!$C$2:$C$10)*(Calendrier!N$5&lt;='Suivi absences'!$D$2:$D$10)*('Suivi absences'!$B$2:$B$10="EVF"))+
7*SUMPRODUCT(($A8='Suivi absences'!$A$2:$A$10)*(Calendrier!N$5&gt;='Suivi absences'!$C$2:$C$10)*(Calendrier!N$5&lt;='Suivi absences'!$D$2:$D$10)*('Suivi absences'!$B$2:$B$10="ABSNR"))+
8*SUMPRODUCT(($A8='Suivi absences'!$A$2:$A$10)*(Calendrier!N$5&gt;='Suivi absences'!$C$2:$C$10)*(Calendrier!N$5&lt;='Suivi absences'!$D$2:$D$10)*('Suivi absences'!$B$2:$B$10="NJ"))+
9*SUMPRODUCT(($A8='Suivi absences'!$A$2:$A$10)*(Calendrier!N$5&gt;='Suivi absences'!$C$2:$C$10)*(Calendrier!N$5&lt;='Suivi absences'!$D$2:$D$10)*('Suivi absences'!$B$2:$B$10="FOR"))</f>
        <v>0</v>
      </c>
      <c r="O8" s="5">
        <f>SUMPRODUCT(($A8='Suivi absences'!$A$2:$A$10)*(Calendrier!O$5&gt;='Suivi absences'!$C$2:$C$10)*(Calendrier!O$5&lt;='Suivi absences'!$D$2:$D$10)*('Suivi absences'!$B$2:$B$10="CP"))+
2*SUMPRODUCT(($A8='Suivi absences'!$A$2:$A$10)*(Calendrier!O$5&gt;='Suivi absences'!$C$2:$C$10)*(Calendrier!O$5&lt;='Suivi absences'!$D$2:$D$10)*('Suivi absences'!$B$2:$B$10="MAL"))+
3*SUMPRODUCT(($A8='Suivi absences'!$A$2:$A$10)*(Calendrier!O$5&gt;='Suivi absences'!$C$2:$C$10)*(Calendrier!O$5&lt;='Suivi absences'!$D$2:$D$10)*('Suivi absences'!$B$2:$B$10="CMAT"))+
4*SUMPRODUCT(($A8='Suivi absences'!$A$2:$A$10)*(Calendrier!O$5&gt;='Suivi absences'!$C$2:$C$10)*(Calendrier!O$5&lt;='Suivi absences'!$D$2:$D$10)*('Suivi absences'!$B$2:$B$10="CPA"))+
5*SUMPRODUCT(($A8='Suivi absences'!$A$2:$A$10)*(Calendrier!O$5&gt;='Suivi absences'!$C$2:$C$10)*(Calendrier!O$5&lt;='Suivi absences'!$D$2:$D$10)*('Suivi absences'!$B$2:$B$10="CPAT"))+
6*SUMPRODUCT(($A8='Suivi absences'!$A$2:$A$10)*(Calendrier!O$5&gt;='Suivi absences'!$C$2:$C$10)*(Calendrier!O$5&lt;='Suivi absences'!$D$2:$D$10)*('Suivi absences'!$B$2:$B$10="EVF"))+
7*SUMPRODUCT(($A8='Suivi absences'!$A$2:$A$10)*(Calendrier!O$5&gt;='Suivi absences'!$C$2:$C$10)*(Calendrier!O$5&lt;='Suivi absences'!$D$2:$D$10)*('Suivi absences'!$B$2:$B$10="ABSNR"))+
8*SUMPRODUCT(($A8='Suivi absences'!$A$2:$A$10)*(Calendrier!O$5&gt;='Suivi absences'!$C$2:$C$10)*(Calendrier!O$5&lt;='Suivi absences'!$D$2:$D$10)*('Suivi absences'!$B$2:$B$10="NJ"))+
9*SUMPRODUCT(($A8='Suivi absences'!$A$2:$A$10)*(Calendrier!O$5&gt;='Suivi absences'!$C$2:$C$10)*(Calendrier!O$5&lt;='Suivi absences'!$D$2:$D$10)*('Suivi absences'!$B$2:$B$10="FOR"))</f>
        <v>0</v>
      </c>
      <c r="P8" s="5">
        <f>SUMPRODUCT(($A8='Suivi absences'!$A$2:$A$10)*(Calendrier!P$5&gt;='Suivi absences'!$C$2:$C$10)*(Calendrier!P$5&lt;='Suivi absences'!$D$2:$D$10)*('Suivi absences'!$B$2:$B$10="CP"))+
2*SUMPRODUCT(($A8='Suivi absences'!$A$2:$A$10)*(Calendrier!P$5&gt;='Suivi absences'!$C$2:$C$10)*(Calendrier!P$5&lt;='Suivi absences'!$D$2:$D$10)*('Suivi absences'!$B$2:$B$10="MAL"))+
3*SUMPRODUCT(($A8='Suivi absences'!$A$2:$A$10)*(Calendrier!P$5&gt;='Suivi absences'!$C$2:$C$10)*(Calendrier!P$5&lt;='Suivi absences'!$D$2:$D$10)*('Suivi absences'!$B$2:$B$10="CMAT"))+
4*SUMPRODUCT(($A8='Suivi absences'!$A$2:$A$10)*(Calendrier!P$5&gt;='Suivi absences'!$C$2:$C$10)*(Calendrier!P$5&lt;='Suivi absences'!$D$2:$D$10)*('Suivi absences'!$B$2:$B$10="CPA"))+
5*SUMPRODUCT(($A8='Suivi absences'!$A$2:$A$10)*(Calendrier!P$5&gt;='Suivi absences'!$C$2:$C$10)*(Calendrier!P$5&lt;='Suivi absences'!$D$2:$D$10)*('Suivi absences'!$B$2:$B$10="CPAT"))+
6*SUMPRODUCT(($A8='Suivi absences'!$A$2:$A$10)*(Calendrier!P$5&gt;='Suivi absences'!$C$2:$C$10)*(Calendrier!P$5&lt;='Suivi absences'!$D$2:$D$10)*('Suivi absences'!$B$2:$B$10="EVF"))+
7*SUMPRODUCT(($A8='Suivi absences'!$A$2:$A$10)*(Calendrier!P$5&gt;='Suivi absences'!$C$2:$C$10)*(Calendrier!P$5&lt;='Suivi absences'!$D$2:$D$10)*('Suivi absences'!$B$2:$B$10="ABSNR"))+
8*SUMPRODUCT(($A8='Suivi absences'!$A$2:$A$10)*(Calendrier!P$5&gt;='Suivi absences'!$C$2:$C$10)*(Calendrier!P$5&lt;='Suivi absences'!$D$2:$D$10)*('Suivi absences'!$B$2:$B$10="NJ"))+
9*SUMPRODUCT(($A8='Suivi absences'!$A$2:$A$10)*(Calendrier!P$5&gt;='Suivi absences'!$C$2:$C$10)*(Calendrier!P$5&lt;='Suivi absences'!$D$2:$D$10)*('Suivi absences'!$B$2:$B$10="FOR"))</f>
        <v>0</v>
      </c>
      <c r="Q8" s="5">
        <f>SUMPRODUCT(($A8='Suivi absences'!$A$2:$A$10)*(Calendrier!Q$5&gt;='Suivi absences'!$C$2:$C$10)*(Calendrier!Q$5&lt;='Suivi absences'!$D$2:$D$10)*('Suivi absences'!$B$2:$B$10="CP"))+
2*SUMPRODUCT(($A8='Suivi absences'!$A$2:$A$10)*(Calendrier!Q$5&gt;='Suivi absences'!$C$2:$C$10)*(Calendrier!Q$5&lt;='Suivi absences'!$D$2:$D$10)*('Suivi absences'!$B$2:$B$10="MAL"))+
3*SUMPRODUCT(($A8='Suivi absences'!$A$2:$A$10)*(Calendrier!Q$5&gt;='Suivi absences'!$C$2:$C$10)*(Calendrier!Q$5&lt;='Suivi absences'!$D$2:$D$10)*('Suivi absences'!$B$2:$B$10="CMAT"))+
4*SUMPRODUCT(($A8='Suivi absences'!$A$2:$A$10)*(Calendrier!Q$5&gt;='Suivi absences'!$C$2:$C$10)*(Calendrier!Q$5&lt;='Suivi absences'!$D$2:$D$10)*('Suivi absences'!$B$2:$B$10="CPA"))+
5*SUMPRODUCT(($A8='Suivi absences'!$A$2:$A$10)*(Calendrier!Q$5&gt;='Suivi absences'!$C$2:$C$10)*(Calendrier!Q$5&lt;='Suivi absences'!$D$2:$D$10)*('Suivi absences'!$B$2:$B$10="CPAT"))+
6*SUMPRODUCT(($A8='Suivi absences'!$A$2:$A$10)*(Calendrier!Q$5&gt;='Suivi absences'!$C$2:$C$10)*(Calendrier!Q$5&lt;='Suivi absences'!$D$2:$D$10)*('Suivi absences'!$B$2:$B$10="EVF"))+
7*SUMPRODUCT(($A8='Suivi absences'!$A$2:$A$10)*(Calendrier!Q$5&gt;='Suivi absences'!$C$2:$C$10)*(Calendrier!Q$5&lt;='Suivi absences'!$D$2:$D$10)*('Suivi absences'!$B$2:$B$10="ABSNR"))+
8*SUMPRODUCT(($A8='Suivi absences'!$A$2:$A$10)*(Calendrier!Q$5&gt;='Suivi absences'!$C$2:$C$10)*(Calendrier!Q$5&lt;='Suivi absences'!$D$2:$D$10)*('Suivi absences'!$B$2:$B$10="NJ"))+
9*SUMPRODUCT(($A8='Suivi absences'!$A$2:$A$10)*(Calendrier!Q$5&gt;='Suivi absences'!$C$2:$C$10)*(Calendrier!Q$5&lt;='Suivi absences'!$D$2:$D$10)*('Suivi absences'!$B$2:$B$10="FOR"))</f>
        <v>0</v>
      </c>
      <c r="R8" s="5">
        <f>SUMPRODUCT(($A8='Suivi absences'!$A$2:$A$10)*(Calendrier!R$5&gt;='Suivi absences'!$C$2:$C$10)*(Calendrier!R$5&lt;='Suivi absences'!$D$2:$D$10)*('Suivi absences'!$B$2:$B$10="CP"))+
2*SUMPRODUCT(($A8='Suivi absences'!$A$2:$A$10)*(Calendrier!R$5&gt;='Suivi absences'!$C$2:$C$10)*(Calendrier!R$5&lt;='Suivi absences'!$D$2:$D$10)*('Suivi absences'!$B$2:$B$10="MAL"))+
3*SUMPRODUCT(($A8='Suivi absences'!$A$2:$A$10)*(Calendrier!R$5&gt;='Suivi absences'!$C$2:$C$10)*(Calendrier!R$5&lt;='Suivi absences'!$D$2:$D$10)*('Suivi absences'!$B$2:$B$10="CMAT"))+
4*SUMPRODUCT(($A8='Suivi absences'!$A$2:$A$10)*(Calendrier!R$5&gt;='Suivi absences'!$C$2:$C$10)*(Calendrier!R$5&lt;='Suivi absences'!$D$2:$D$10)*('Suivi absences'!$B$2:$B$10="CPA"))+
5*SUMPRODUCT(($A8='Suivi absences'!$A$2:$A$10)*(Calendrier!R$5&gt;='Suivi absences'!$C$2:$C$10)*(Calendrier!R$5&lt;='Suivi absences'!$D$2:$D$10)*('Suivi absences'!$B$2:$B$10="CPAT"))+
6*SUMPRODUCT(($A8='Suivi absences'!$A$2:$A$10)*(Calendrier!R$5&gt;='Suivi absences'!$C$2:$C$10)*(Calendrier!R$5&lt;='Suivi absences'!$D$2:$D$10)*('Suivi absences'!$B$2:$B$10="EVF"))+
7*SUMPRODUCT(($A8='Suivi absences'!$A$2:$A$10)*(Calendrier!R$5&gt;='Suivi absences'!$C$2:$C$10)*(Calendrier!R$5&lt;='Suivi absences'!$D$2:$D$10)*('Suivi absences'!$B$2:$B$10="ABSNR"))+
8*SUMPRODUCT(($A8='Suivi absences'!$A$2:$A$10)*(Calendrier!R$5&gt;='Suivi absences'!$C$2:$C$10)*(Calendrier!R$5&lt;='Suivi absences'!$D$2:$D$10)*('Suivi absences'!$B$2:$B$10="NJ"))+
9*SUMPRODUCT(($A8='Suivi absences'!$A$2:$A$10)*(Calendrier!R$5&gt;='Suivi absences'!$C$2:$C$10)*(Calendrier!R$5&lt;='Suivi absences'!$D$2:$D$10)*('Suivi absences'!$B$2:$B$10="FOR"))</f>
        <v>0</v>
      </c>
      <c r="S8" s="5">
        <f>SUMPRODUCT(($A8='Suivi absences'!$A$2:$A$10)*(Calendrier!S$5&gt;='Suivi absences'!$C$2:$C$10)*(Calendrier!S$5&lt;='Suivi absences'!$D$2:$D$10)*('Suivi absences'!$B$2:$B$10="CP"))+
2*SUMPRODUCT(($A8='Suivi absences'!$A$2:$A$10)*(Calendrier!S$5&gt;='Suivi absences'!$C$2:$C$10)*(Calendrier!S$5&lt;='Suivi absences'!$D$2:$D$10)*('Suivi absences'!$B$2:$B$10="MAL"))+
3*SUMPRODUCT(($A8='Suivi absences'!$A$2:$A$10)*(Calendrier!S$5&gt;='Suivi absences'!$C$2:$C$10)*(Calendrier!S$5&lt;='Suivi absences'!$D$2:$D$10)*('Suivi absences'!$B$2:$B$10="CMAT"))+
4*SUMPRODUCT(($A8='Suivi absences'!$A$2:$A$10)*(Calendrier!S$5&gt;='Suivi absences'!$C$2:$C$10)*(Calendrier!S$5&lt;='Suivi absences'!$D$2:$D$10)*('Suivi absences'!$B$2:$B$10="CPA"))+
5*SUMPRODUCT(($A8='Suivi absences'!$A$2:$A$10)*(Calendrier!S$5&gt;='Suivi absences'!$C$2:$C$10)*(Calendrier!S$5&lt;='Suivi absences'!$D$2:$D$10)*('Suivi absences'!$B$2:$B$10="CPAT"))+
6*SUMPRODUCT(($A8='Suivi absences'!$A$2:$A$10)*(Calendrier!S$5&gt;='Suivi absences'!$C$2:$C$10)*(Calendrier!S$5&lt;='Suivi absences'!$D$2:$D$10)*('Suivi absences'!$B$2:$B$10="EVF"))+
7*SUMPRODUCT(($A8='Suivi absences'!$A$2:$A$10)*(Calendrier!S$5&gt;='Suivi absences'!$C$2:$C$10)*(Calendrier!S$5&lt;='Suivi absences'!$D$2:$D$10)*('Suivi absences'!$B$2:$B$10="ABSNR"))+
8*SUMPRODUCT(($A8='Suivi absences'!$A$2:$A$10)*(Calendrier!S$5&gt;='Suivi absences'!$C$2:$C$10)*(Calendrier!S$5&lt;='Suivi absences'!$D$2:$D$10)*('Suivi absences'!$B$2:$B$10="NJ"))+
9*SUMPRODUCT(($A8='Suivi absences'!$A$2:$A$10)*(Calendrier!S$5&gt;='Suivi absences'!$C$2:$C$10)*(Calendrier!S$5&lt;='Suivi absences'!$D$2:$D$10)*('Suivi absences'!$B$2:$B$10="FOR"))</f>
        <v>0</v>
      </c>
      <c r="T8" s="5">
        <f>SUMPRODUCT(($A8='Suivi absences'!$A$2:$A$10)*(Calendrier!T$5&gt;='Suivi absences'!$C$2:$C$10)*(Calendrier!T$5&lt;='Suivi absences'!$D$2:$D$10)*('Suivi absences'!$B$2:$B$10="CP"))+
2*SUMPRODUCT(($A8='Suivi absences'!$A$2:$A$10)*(Calendrier!T$5&gt;='Suivi absences'!$C$2:$C$10)*(Calendrier!T$5&lt;='Suivi absences'!$D$2:$D$10)*('Suivi absences'!$B$2:$B$10="MAL"))+
3*SUMPRODUCT(($A8='Suivi absences'!$A$2:$A$10)*(Calendrier!T$5&gt;='Suivi absences'!$C$2:$C$10)*(Calendrier!T$5&lt;='Suivi absences'!$D$2:$D$10)*('Suivi absences'!$B$2:$B$10="CMAT"))+
4*SUMPRODUCT(($A8='Suivi absences'!$A$2:$A$10)*(Calendrier!T$5&gt;='Suivi absences'!$C$2:$C$10)*(Calendrier!T$5&lt;='Suivi absences'!$D$2:$D$10)*('Suivi absences'!$B$2:$B$10="CPA"))+
5*SUMPRODUCT(($A8='Suivi absences'!$A$2:$A$10)*(Calendrier!T$5&gt;='Suivi absences'!$C$2:$C$10)*(Calendrier!T$5&lt;='Suivi absences'!$D$2:$D$10)*('Suivi absences'!$B$2:$B$10="CPAT"))+
6*SUMPRODUCT(($A8='Suivi absences'!$A$2:$A$10)*(Calendrier!T$5&gt;='Suivi absences'!$C$2:$C$10)*(Calendrier!T$5&lt;='Suivi absences'!$D$2:$D$10)*('Suivi absences'!$B$2:$B$10="EVF"))+
7*SUMPRODUCT(($A8='Suivi absences'!$A$2:$A$10)*(Calendrier!T$5&gt;='Suivi absences'!$C$2:$C$10)*(Calendrier!T$5&lt;='Suivi absences'!$D$2:$D$10)*('Suivi absences'!$B$2:$B$10="ABSNR"))+
8*SUMPRODUCT(($A8='Suivi absences'!$A$2:$A$10)*(Calendrier!T$5&gt;='Suivi absences'!$C$2:$C$10)*(Calendrier!T$5&lt;='Suivi absences'!$D$2:$D$10)*('Suivi absences'!$B$2:$B$10="NJ"))+
9*SUMPRODUCT(($A8='Suivi absences'!$A$2:$A$10)*(Calendrier!T$5&gt;='Suivi absences'!$C$2:$C$10)*(Calendrier!T$5&lt;='Suivi absences'!$D$2:$D$10)*('Suivi absences'!$B$2:$B$10="FOR"))</f>
        <v>0</v>
      </c>
      <c r="U8" s="5">
        <f>SUMPRODUCT(($A8='Suivi absences'!$A$2:$A$10)*(Calendrier!U$5&gt;='Suivi absences'!$C$2:$C$10)*(Calendrier!U$5&lt;='Suivi absences'!$D$2:$D$10)*('Suivi absences'!$B$2:$B$10="CP"))+
2*SUMPRODUCT(($A8='Suivi absences'!$A$2:$A$10)*(Calendrier!U$5&gt;='Suivi absences'!$C$2:$C$10)*(Calendrier!U$5&lt;='Suivi absences'!$D$2:$D$10)*('Suivi absences'!$B$2:$B$10="MAL"))+
3*SUMPRODUCT(($A8='Suivi absences'!$A$2:$A$10)*(Calendrier!U$5&gt;='Suivi absences'!$C$2:$C$10)*(Calendrier!U$5&lt;='Suivi absences'!$D$2:$D$10)*('Suivi absences'!$B$2:$B$10="CMAT"))+
4*SUMPRODUCT(($A8='Suivi absences'!$A$2:$A$10)*(Calendrier!U$5&gt;='Suivi absences'!$C$2:$C$10)*(Calendrier!U$5&lt;='Suivi absences'!$D$2:$D$10)*('Suivi absences'!$B$2:$B$10="CPA"))+
5*SUMPRODUCT(($A8='Suivi absences'!$A$2:$A$10)*(Calendrier!U$5&gt;='Suivi absences'!$C$2:$C$10)*(Calendrier!U$5&lt;='Suivi absences'!$D$2:$D$10)*('Suivi absences'!$B$2:$B$10="CPAT"))+
6*SUMPRODUCT(($A8='Suivi absences'!$A$2:$A$10)*(Calendrier!U$5&gt;='Suivi absences'!$C$2:$C$10)*(Calendrier!U$5&lt;='Suivi absences'!$D$2:$D$10)*('Suivi absences'!$B$2:$B$10="EVF"))+
7*SUMPRODUCT(($A8='Suivi absences'!$A$2:$A$10)*(Calendrier!U$5&gt;='Suivi absences'!$C$2:$C$10)*(Calendrier!U$5&lt;='Suivi absences'!$D$2:$D$10)*('Suivi absences'!$B$2:$B$10="ABSNR"))+
8*SUMPRODUCT(($A8='Suivi absences'!$A$2:$A$10)*(Calendrier!U$5&gt;='Suivi absences'!$C$2:$C$10)*(Calendrier!U$5&lt;='Suivi absences'!$D$2:$D$10)*('Suivi absences'!$B$2:$B$10="NJ"))+
9*SUMPRODUCT(($A8='Suivi absences'!$A$2:$A$10)*(Calendrier!U$5&gt;='Suivi absences'!$C$2:$C$10)*(Calendrier!U$5&lt;='Suivi absences'!$D$2:$D$10)*('Suivi absences'!$B$2:$B$10="FOR"))</f>
        <v>0</v>
      </c>
      <c r="V8" s="5">
        <f>SUMPRODUCT(($A8='Suivi absences'!$A$2:$A$10)*(Calendrier!V$5&gt;='Suivi absences'!$C$2:$C$10)*(Calendrier!V$5&lt;='Suivi absences'!$D$2:$D$10)*('Suivi absences'!$B$2:$B$10="CP"))+
2*SUMPRODUCT(($A8='Suivi absences'!$A$2:$A$10)*(Calendrier!V$5&gt;='Suivi absences'!$C$2:$C$10)*(Calendrier!V$5&lt;='Suivi absences'!$D$2:$D$10)*('Suivi absences'!$B$2:$B$10="MAL"))+
3*SUMPRODUCT(($A8='Suivi absences'!$A$2:$A$10)*(Calendrier!V$5&gt;='Suivi absences'!$C$2:$C$10)*(Calendrier!V$5&lt;='Suivi absences'!$D$2:$D$10)*('Suivi absences'!$B$2:$B$10="CMAT"))+
4*SUMPRODUCT(($A8='Suivi absences'!$A$2:$A$10)*(Calendrier!V$5&gt;='Suivi absences'!$C$2:$C$10)*(Calendrier!V$5&lt;='Suivi absences'!$D$2:$D$10)*('Suivi absences'!$B$2:$B$10="CPA"))+
5*SUMPRODUCT(($A8='Suivi absences'!$A$2:$A$10)*(Calendrier!V$5&gt;='Suivi absences'!$C$2:$C$10)*(Calendrier!V$5&lt;='Suivi absences'!$D$2:$D$10)*('Suivi absences'!$B$2:$B$10="CPAT"))+
6*SUMPRODUCT(($A8='Suivi absences'!$A$2:$A$10)*(Calendrier!V$5&gt;='Suivi absences'!$C$2:$C$10)*(Calendrier!V$5&lt;='Suivi absences'!$D$2:$D$10)*('Suivi absences'!$B$2:$B$10="EVF"))+
7*SUMPRODUCT(($A8='Suivi absences'!$A$2:$A$10)*(Calendrier!V$5&gt;='Suivi absences'!$C$2:$C$10)*(Calendrier!V$5&lt;='Suivi absences'!$D$2:$D$10)*('Suivi absences'!$B$2:$B$10="ABSNR"))+
8*SUMPRODUCT(($A8='Suivi absences'!$A$2:$A$10)*(Calendrier!V$5&gt;='Suivi absences'!$C$2:$C$10)*(Calendrier!V$5&lt;='Suivi absences'!$D$2:$D$10)*('Suivi absences'!$B$2:$B$10="NJ"))+
9*SUMPRODUCT(($A8='Suivi absences'!$A$2:$A$10)*(Calendrier!V$5&gt;='Suivi absences'!$C$2:$C$10)*(Calendrier!V$5&lt;='Suivi absences'!$D$2:$D$10)*('Suivi absences'!$B$2:$B$10="FOR"))</f>
        <v>0</v>
      </c>
      <c r="W8" s="5">
        <f>SUMPRODUCT(($A8='Suivi absences'!$A$2:$A$10)*(Calendrier!W$5&gt;='Suivi absences'!$C$2:$C$10)*(Calendrier!W$5&lt;='Suivi absences'!$D$2:$D$10)*('Suivi absences'!$B$2:$B$10="CP"))+
2*SUMPRODUCT(($A8='Suivi absences'!$A$2:$A$10)*(Calendrier!W$5&gt;='Suivi absences'!$C$2:$C$10)*(Calendrier!W$5&lt;='Suivi absences'!$D$2:$D$10)*('Suivi absences'!$B$2:$B$10="MAL"))+
3*SUMPRODUCT(($A8='Suivi absences'!$A$2:$A$10)*(Calendrier!W$5&gt;='Suivi absences'!$C$2:$C$10)*(Calendrier!W$5&lt;='Suivi absences'!$D$2:$D$10)*('Suivi absences'!$B$2:$B$10="CMAT"))+
4*SUMPRODUCT(($A8='Suivi absences'!$A$2:$A$10)*(Calendrier!W$5&gt;='Suivi absences'!$C$2:$C$10)*(Calendrier!W$5&lt;='Suivi absences'!$D$2:$D$10)*('Suivi absences'!$B$2:$B$10="CPA"))+
5*SUMPRODUCT(($A8='Suivi absences'!$A$2:$A$10)*(Calendrier!W$5&gt;='Suivi absences'!$C$2:$C$10)*(Calendrier!W$5&lt;='Suivi absences'!$D$2:$D$10)*('Suivi absences'!$B$2:$B$10="CPAT"))+
6*SUMPRODUCT(($A8='Suivi absences'!$A$2:$A$10)*(Calendrier!W$5&gt;='Suivi absences'!$C$2:$C$10)*(Calendrier!W$5&lt;='Suivi absences'!$D$2:$D$10)*('Suivi absences'!$B$2:$B$10="EVF"))+
7*SUMPRODUCT(($A8='Suivi absences'!$A$2:$A$10)*(Calendrier!W$5&gt;='Suivi absences'!$C$2:$C$10)*(Calendrier!W$5&lt;='Suivi absences'!$D$2:$D$10)*('Suivi absences'!$B$2:$B$10="ABSNR"))+
8*SUMPRODUCT(($A8='Suivi absences'!$A$2:$A$10)*(Calendrier!W$5&gt;='Suivi absences'!$C$2:$C$10)*(Calendrier!W$5&lt;='Suivi absences'!$D$2:$D$10)*('Suivi absences'!$B$2:$B$10="NJ"))+
9*SUMPRODUCT(($A8='Suivi absences'!$A$2:$A$10)*(Calendrier!W$5&gt;='Suivi absences'!$C$2:$C$10)*(Calendrier!W$5&lt;='Suivi absences'!$D$2:$D$10)*('Suivi absences'!$B$2:$B$10="FOR"))</f>
        <v>0</v>
      </c>
      <c r="X8" s="5">
        <f>SUMPRODUCT(($A8='Suivi absences'!$A$2:$A$10)*(Calendrier!X$5&gt;='Suivi absences'!$C$2:$C$10)*(Calendrier!X$5&lt;='Suivi absences'!$D$2:$D$10)*('Suivi absences'!$B$2:$B$10="CP"))+
2*SUMPRODUCT(($A8='Suivi absences'!$A$2:$A$10)*(Calendrier!X$5&gt;='Suivi absences'!$C$2:$C$10)*(Calendrier!X$5&lt;='Suivi absences'!$D$2:$D$10)*('Suivi absences'!$B$2:$B$10="MAL"))+
3*SUMPRODUCT(($A8='Suivi absences'!$A$2:$A$10)*(Calendrier!X$5&gt;='Suivi absences'!$C$2:$C$10)*(Calendrier!X$5&lt;='Suivi absences'!$D$2:$D$10)*('Suivi absences'!$B$2:$B$10="CMAT"))+
4*SUMPRODUCT(($A8='Suivi absences'!$A$2:$A$10)*(Calendrier!X$5&gt;='Suivi absences'!$C$2:$C$10)*(Calendrier!X$5&lt;='Suivi absences'!$D$2:$D$10)*('Suivi absences'!$B$2:$B$10="CPA"))+
5*SUMPRODUCT(($A8='Suivi absences'!$A$2:$A$10)*(Calendrier!X$5&gt;='Suivi absences'!$C$2:$C$10)*(Calendrier!X$5&lt;='Suivi absences'!$D$2:$D$10)*('Suivi absences'!$B$2:$B$10="CPAT"))+
6*SUMPRODUCT(($A8='Suivi absences'!$A$2:$A$10)*(Calendrier!X$5&gt;='Suivi absences'!$C$2:$C$10)*(Calendrier!X$5&lt;='Suivi absences'!$D$2:$D$10)*('Suivi absences'!$B$2:$B$10="EVF"))+
7*SUMPRODUCT(($A8='Suivi absences'!$A$2:$A$10)*(Calendrier!X$5&gt;='Suivi absences'!$C$2:$C$10)*(Calendrier!X$5&lt;='Suivi absences'!$D$2:$D$10)*('Suivi absences'!$B$2:$B$10="ABSNR"))+
8*SUMPRODUCT(($A8='Suivi absences'!$A$2:$A$10)*(Calendrier!X$5&gt;='Suivi absences'!$C$2:$C$10)*(Calendrier!X$5&lt;='Suivi absences'!$D$2:$D$10)*('Suivi absences'!$B$2:$B$10="NJ"))+
9*SUMPRODUCT(($A8='Suivi absences'!$A$2:$A$10)*(Calendrier!X$5&gt;='Suivi absences'!$C$2:$C$10)*(Calendrier!X$5&lt;='Suivi absences'!$D$2:$D$10)*('Suivi absences'!$B$2:$B$10="FOR"))</f>
        <v>0</v>
      </c>
      <c r="Y8" s="5">
        <f>SUMPRODUCT(($A8='Suivi absences'!$A$2:$A$10)*(Calendrier!Y$5&gt;='Suivi absences'!$C$2:$C$10)*(Calendrier!Y$5&lt;='Suivi absences'!$D$2:$D$10)*('Suivi absences'!$B$2:$B$10="CP"))+
2*SUMPRODUCT(($A8='Suivi absences'!$A$2:$A$10)*(Calendrier!Y$5&gt;='Suivi absences'!$C$2:$C$10)*(Calendrier!Y$5&lt;='Suivi absences'!$D$2:$D$10)*('Suivi absences'!$B$2:$B$10="MAL"))+
3*SUMPRODUCT(($A8='Suivi absences'!$A$2:$A$10)*(Calendrier!Y$5&gt;='Suivi absences'!$C$2:$C$10)*(Calendrier!Y$5&lt;='Suivi absences'!$D$2:$D$10)*('Suivi absences'!$B$2:$B$10="CMAT"))+
4*SUMPRODUCT(($A8='Suivi absences'!$A$2:$A$10)*(Calendrier!Y$5&gt;='Suivi absences'!$C$2:$C$10)*(Calendrier!Y$5&lt;='Suivi absences'!$D$2:$D$10)*('Suivi absences'!$B$2:$B$10="CPA"))+
5*SUMPRODUCT(($A8='Suivi absences'!$A$2:$A$10)*(Calendrier!Y$5&gt;='Suivi absences'!$C$2:$C$10)*(Calendrier!Y$5&lt;='Suivi absences'!$D$2:$D$10)*('Suivi absences'!$B$2:$B$10="CPAT"))+
6*SUMPRODUCT(($A8='Suivi absences'!$A$2:$A$10)*(Calendrier!Y$5&gt;='Suivi absences'!$C$2:$C$10)*(Calendrier!Y$5&lt;='Suivi absences'!$D$2:$D$10)*('Suivi absences'!$B$2:$B$10="EVF"))+
7*SUMPRODUCT(($A8='Suivi absences'!$A$2:$A$10)*(Calendrier!Y$5&gt;='Suivi absences'!$C$2:$C$10)*(Calendrier!Y$5&lt;='Suivi absences'!$D$2:$D$10)*('Suivi absences'!$B$2:$B$10="ABSNR"))+
8*SUMPRODUCT(($A8='Suivi absences'!$A$2:$A$10)*(Calendrier!Y$5&gt;='Suivi absences'!$C$2:$C$10)*(Calendrier!Y$5&lt;='Suivi absences'!$D$2:$D$10)*('Suivi absences'!$B$2:$B$10="NJ"))+
9*SUMPRODUCT(($A8='Suivi absences'!$A$2:$A$10)*(Calendrier!Y$5&gt;='Suivi absences'!$C$2:$C$10)*(Calendrier!Y$5&lt;='Suivi absences'!$D$2:$D$10)*('Suivi absences'!$B$2:$B$10="FOR"))</f>
        <v>0</v>
      </c>
      <c r="Z8" s="5">
        <f>SUMPRODUCT(($A8='Suivi absences'!$A$2:$A$10)*(Calendrier!Z$5&gt;='Suivi absences'!$C$2:$C$10)*(Calendrier!Z$5&lt;='Suivi absences'!$D$2:$D$10)*('Suivi absences'!$B$2:$B$10="CP"))+
2*SUMPRODUCT(($A8='Suivi absences'!$A$2:$A$10)*(Calendrier!Z$5&gt;='Suivi absences'!$C$2:$C$10)*(Calendrier!Z$5&lt;='Suivi absences'!$D$2:$D$10)*('Suivi absences'!$B$2:$B$10="MAL"))+
3*SUMPRODUCT(($A8='Suivi absences'!$A$2:$A$10)*(Calendrier!Z$5&gt;='Suivi absences'!$C$2:$C$10)*(Calendrier!Z$5&lt;='Suivi absences'!$D$2:$D$10)*('Suivi absences'!$B$2:$B$10="CMAT"))+
4*SUMPRODUCT(($A8='Suivi absences'!$A$2:$A$10)*(Calendrier!Z$5&gt;='Suivi absences'!$C$2:$C$10)*(Calendrier!Z$5&lt;='Suivi absences'!$D$2:$D$10)*('Suivi absences'!$B$2:$B$10="CPA"))+
5*SUMPRODUCT(($A8='Suivi absences'!$A$2:$A$10)*(Calendrier!Z$5&gt;='Suivi absences'!$C$2:$C$10)*(Calendrier!Z$5&lt;='Suivi absences'!$D$2:$D$10)*('Suivi absences'!$B$2:$B$10="CPAT"))+
6*SUMPRODUCT(($A8='Suivi absences'!$A$2:$A$10)*(Calendrier!Z$5&gt;='Suivi absences'!$C$2:$C$10)*(Calendrier!Z$5&lt;='Suivi absences'!$D$2:$D$10)*('Suivi absences'!$B$2:$B$10="EVF"))+
7*SUMPRODUCT(($A8='Suivi absences'!$A$2:$A$10)*(Calendrier!Z$5&gt;='Suivi absences'!$C$2:$C$10)*(Calendrier!Z$5&lt;='Suivi absences'!$D$2:$D$10)*('Suivi absences'!$B$2:$B$10="ABSNR"))+
8*SUMPRODUCT(($A8='Suivi absences'!$A$2:$A$10)*(Calendrier!Z$5&gt;='Suivi absences'!$C$2:$C$10)*(Calendrier!Z$5&lt;='Suivi absences'!$D$2:$D$10)*('Suivi absences'!$B$2:$B$10="NJ"))+
9*SUMPRODUCT(($A8='Suivi absences'!$A$2:$A$10)*(Calendrier!Z$5&gt;='Suivi absences'!$C$2:$C$10)*(Calendrier!Z$5&lt;='Suivi absences'!$D$2:$D$10)*('Suivi absences'!$B$2:$B$10="FOR"))</f>
        <v>0</v>
      </c>
      <c r="AA8" s="5">
        <f>SUMPRODUCT(($A8='Suivi absences'!$A$2:$A$10)*(Calendrier!AA$5&gt;='Suivi absences'!$C$2:$C$10)*(Calendrier!AA$5&lt;='Suivi absences'!$D$2:$D$10)*('Suivi absences'!$B$2:$B$10="CP"))+
2*SUMPRODUCT(($A8='Suivi absences'!$A$2:$A$10)*(Calendrier!AA$5&gt;='Suivi absences'!$C$2:$C$10)*(Calendrier!AA$5&lt;='Suivi absences'!$D$2:$D$10)*('Suivi absences'!$B$2:$B$10="MAL"))+
3*SUMPRODUCT(($A8='Suivi absences'!$A$2:$A$10)*(Calendrier!AA$5&gt;='Suivi absences'!$C$2:$C$10)*(Calendrier!AA$5&lt;='Suivi absences'!$D$2:$D$10)*('Suivi absences'!$B$2:$B$10="CMAT"))+
4*SUMPRODUCT(($A8='Suivi absences'!$A$2:$A$10)*(Calendrier!AA$5&gt;='Suivi absences'!$C$2:$C$10)*(Calendrier!AA$5&lt;='Suivi absences'!$D$2:$D$10)*('Suivi absences'!$B$2:$B$10="CPA"))+
5*SUMPRODUCT(($A8='Suivi absences'!$A$2:$A$10)*(Calendrier!AA$5&gt;='Suivi absences'!$C$2:$C$10)*(Calendrier!AA$5&lt;='Suivi absences'!$D$2:$D$10)*('Suivi absences'!$B$2:$B$10="CPAT"))+
6*SUMPRODUCT(($A8='Suivi absences'!$A$2:$A$10)*(Calendrier!AA$5&gt;='Suivi absences'!$C$2:$C$10)*(Calendrier!AA$5&lt;='Suivi absences'!$D$2:$D$10)*('Suivi absences'!$B$2:$B$10="EVF"))+
7*SUMPRODUCT(($A8='Suivi absences'!$A$2:$A$10)*(Calendrier!AA$5&gt;='Suivi absences'!$C$2:$C$10)*(Calendrier!AA$5&lt;='Suivi absences'!$D$2:$D$10)*('Suivi absences'!$B$2:$B$10="ABSNR"))+
8*SUMPRODUCT(($A8='Suivi absences'!$A$2:$A$10)*(Calendrier!AA$5&gt;='Suivi absences'!$C$2:$C$10)*(Calendrier!AA$5&lt;='Suivi absences'!$D$2:$D$10)*('Suivi absences'!$B$2:$B$10="NJ"))+
9*SUMPRODUCT(($A8='Suivi absences'!$A$2:$A$10)*(Calendrier!AA$5&gt;='Suivi absences'!$C$2:$C$10)*(Calendrier!AA$5&lt;='Suivi absences'!$D$2:$D$10)*('Suivi absences'!$B$2:$B$10="FOR"))</f>
        <v>0</v>
      </c>
      <c r="AB8" s="5">
        <f>SUMPRODUCT(($A8='Suivi absences'!$A$2:$A$10)*(Calendrier!AB$5&gt;='Suivi absences'!$C$2:$C$10)*(Calendrier!AB$5&lt;='Suivi absences'!$D$2:$D$10)*('Suivi absences'!$B$2:$B$10="CP"))+
2*SUMPRODUCT(($A8='Suivi absences'!$A$2:$A$10)*(Calendrier!AB$5&gt;='Suivi absences'!$C$2:$C$10)*(Calendrier!AB$5&lt;='Suivi absences'!$D$2:$D$10)*('Suivi absences'!$B$2:$B$10="MAL"))+
3*SUMPRODUCT(($A8='Suivi absences'!$A$2:$A$10)*(Calendrier!AB$5&gt;='Suivi absences'!$C$2:$C$10)*(Calendrier!AB$5&lt;='Suivi absences'!$D$2:$D$10)*('Suivi absences'!$B$2:$B$10="CMAT"))+
4*SUMPRODUCT(($A8='Suivi absences'!$A$2:$A$10)*(Calendrier!AB$5&gt;='Suivi absences'!$C$2:$C$10)*(Calendrier!AB$5&lt;='Suivi absences'!$D$2:$D$10)*('Suivi absences'!$B$2:$B$10="CPA"))+
5*SUMPRODUCT(($A8='Suivi absences'!$A$2:$A$10)*(Calendrier!AB$5&gt;='Suivi absences'!$C$2:$C$10)*(Calendrier!AB$5&lt;='Suivi absences'!$D$2:$D$10)*('Suivi absences'!$B$2:$B$10="CPAT"))+
6*SUMPRODUCT(($A8='Suivi absences'!$A$2:$A$10)*(Calendrier!AB$5&gt;='Suivi absences'!$C$2:$C$10)*(Calendrier!AB$5&lt;='Suivi absences'!$D$2:$D$10)*('Suivi absences'!$B$2:$B$10="EVF"))+
7*SUMPRODUCT(($A8='Suivi absences'!$A$2:$A$10)*(Calendrier!AB$5&gt;='Suivi absences'!$C$2:$C$10)*(Calendrier!AB$5&lt;='Suivi absences'!$D$2:$D$10)*('Suivi absences'!$B$2:$B$10="ABSNR"))+
8*SUMPRODUCT(($A8='Suivi absences'!$A$2:$A$10)*(Calendrier!AB$5&gt;='Suivi absences'!$C$2:$C$10)*(Calendrier!AB$5&lt;='Suivi absences'!$D$2:$D$10)*('Suivi absences'!$B$2:$B$10="NJ"))+
9*SUMPRODUCT(($A8='Suivi absences'!$A$2:$A$10)*(Calendrier!AB$5&gt;='Suivi absences'!$C$2:$C$10)*(Calendrier!AB$5&lt;='Suivi absences'!$D$2:$D$10)*('Suivi absences'!$B$2:$B$10="FOR"))</f>
        <v>5</v>
      </c>
      <c r="AC8" s="5">
        <f>SUMPRODUCT(($A8='Suivi absences'!$A$2:$A$10)*(Calendrier!AC$5&gt;='Suivi absences'!$C$2:$C$10)*(Calendrier!AC$5&lt;='Suivi absences'!$D$2:$D$10)*('Suivi absences'!$B$2:$B$10="CP"))+
2*SUMPRODUCT(($A8='Suivi absences'!$A$2:$A$10)*(Calendrier!AC$5&gt;='Suivi absences'!$C$2:$C$10)*(Calendrier!AC$5&lt;='Suivi absences'!$D$2:$D$10)*('Suivi absences'!$B$2:$B$10="MAL"))+
3*SUMPRODUCT(($A8='Suivi absences'!$A$2:$A$10)*(Calendrier!AC$5&gt;='Suivi absences'!$C$2:$C$10)*(Calendrier!AC$5&lt;='Suivi absences'!$D$2:$D$10)*('Suivi absences'!$B$2:$B$10="CMAT"))+
4*SUMPRODUCT(($A8='Suivi absences'!$A$2:$A$10)*(Calendrier!AC$5&gt;='Suivi absences'!$C$2:$C$10)*(Calendrier!AC$5&lt;='Suivi absences'!$D$2:$D$10)*('Suivi absences'!$B$2:$B$10="CPA"))+
5*SUMPRODUCT(($A8='Suivi absences'!$A$2:$A$10)*(Calendrier!AC$5&gt;='Suivi absences'!$C$2:$C$10)*(Calendrier!AC$5&lt;='Suivi absences'!$D$2:$D$10)*('Suivi absences'!$B$2:$B$10="CPAT"))+
6*SUMPRODUCT(($A8='Suivi absences'!$A$2:$A$10)*(Calendrier!AC$5&gt;='Suivi absences'!$C$2:$C$10)*(Calendrier!AC$5&lt;='Suivi absences'!$D$2:$D$10)*('Suivi absences'!$B$2:$B$10="EVF"))+
7*SUMPRODUCT(($A8='Suivi absences'!$A$2:$A$10)*(Calendrier!AC$5&gt;='Suivi absences'!$C$2:$C$10)*(Calendrier!AC$5&lt;='Suivi absences'!$D$2:$D$10)*('Suivi absences'!$B$2:$B$10="ABSNR"))+
8*SUMPRODUCT(($A8='Suivi absences'!$A$2:$A$10)*(Calendrier!AC$5&gt;='Suivi absences'!$C$2:$C$10)*(Calendrier!AC$5&lt;='Suivi absences'!$D$2:$D$10)*('Suivi absences'!$B$2:$B$10="NJ"))+
9*SUMPRODUCT(($A8='Suivi absences'!$A$2:$A$10)*(Calendrier!AC$5&gt;='Suivi absences'!$C$2:$C$10)*(Calendrier!AC$5&lt;='Suivi absences'!$D$2:$D$10)*('Suivi absences'!$B$2:$B$10="FOR"))</f>
        <v>5</v>
      </c>
      <c r="AD8" s="5">
        <f>SUMPRODUCT(($A8='Suivi absences'!$A$2:$A$10)*(Calendrier!AD$5&gt;='Suivi absences'!$C$2:$C$10)*(Calendrier!AD$5&lt;='Suivi absences'!$D$2:$D$10)*('Suivi absences'!$B$2:$B$10="CP"))+
2*SUMPRODUCT(($A8='Suivi absences'!$A$2:$A$10)*(Calendrier!AD$5&gt;='Suivi absences'!$C$2:$C$10)*(Calendrier!AD$5&lt;='Suivi absences'!$D$2:$D$10)*('Suivi absences'!$B$2:$B$10="MAL"))+
3*SUMPRODUCT(($A8='Suivi absences'!$A$2:$A$10)*(Calendrier!AD$5&gt;='Suivi absences'!$C$2:$C$10)*(Calendrier!AD$5&lt;='Suivi absences'!$D$2:$D$10)*('Suivi absences'!$B$2:$B$10="CMAT"))+
4*SUMPRODUCT(($A8='Suivi absences'!$A$2:$A$10)*(Calendrier!AD$5&gt;='Suivi absences'!$C$2:$C$10)*(Calendrier!AD$5&lt;='Suivi absences'!$D$2:$D$10)*('Suivi absences'!$B$2:$B$10="CPA"))+
5*SUMPRODUCT(($A8='Suivi absences'!$A$2:$A$10)*(Calendrier!AD$5&gt;='Suivi absences'!$C$2:$C$10)*(Calendrier!AD$5&lt;='Suivi absences'!$D$2:$D$10)*('Suivi absences'!$B$2:$B$10="CPAT"))+
6*SUMPRODUCT(($A8='Suivi absences'!$A$2:$A$10)*(Calendrier!AD$5&gt;='Suivi absences'!$C$2:$C$10)*(Calendrier!AD$5&lt;='Suivi absences'!$D$2:$D$10)*('Suivi absences'!$B$2:$B$10="EVF"))+
7*SUMPRODUCT(($A8='Suivi absences'!$A$2:$A$10)*(Calendrier!AD$5&gt;='Suivi absences'!$C$2:$C$10)*(Calendrier!AD$5&lt;='Suivi absences'!$D$2:$D$10)*('Suivi absences'!$B$2:$B$10="ABSNR"))+
8*SUMPRODUCT(($A8='Suivi absences'!$A$2:$A$10)*(Calendrier!AD$5&gt;='Suivi absences'!$C$2:$C$10)*(Calendrier!AD$5&lt;='Suivi absences'!$D$2:$D$10)*('Suivi absences'!$B$2:$B$10="NJ"))+
9*SUMPRODUCT(($A8='Suivi absences'!$A$2:$A$10)*(Calendrier!AD$5&gt;='Suivi absences'!$C$2:$C$10)*(Calendrier!AD$5&lt;='Suivi absences'!$D$2:$D$10)*('Suivi absences'!$B$2:$B$10="FOR"))</f>
        <v>0</v>
      </c>
      <c r="AE8" s="5">
        <f>SUMPRODUCT(($A8='Suivi absences'!$A$2:$A$10)*(Calendrier!AE$5&gt;='Suivi absences'!$C$2:$C$10)*(Calendrier!AE$5&lt;='Suivi absences'!$D$2:$D$10)*('Suivi absences'!$B$2:$B$10="CP"))+
2*SUMPRODUCT(($A8='Suivi absences'!$A$2:$A$10)*(Calendrier!AE$5&gt;='Suivi absences'!$C$2:$C$10)*(Calendrier!AE$5&lt;='Suivi absences'!$D$2:$D$10)*('Suivi absences'!$B$2:$B$10="MAL"))+
3*SUMPRODUCT(($A8='Suivi absences'!$A$2:$A$10)*(Calendrier!AE$5&gt;='Suivi absences'!$C$2:$C$10)*(Calendrier!AE$5&lt;='Suivi absences'!$D$2:$D$10)*('Suivi absences'!$B$2:$B$10="CMAT"))+
4*SUMPRODUCT(($A8='Suivi absences'!$A$2:$A$10)*(Calendrier!AE$5&gt;='Suivi absences'!$C$2:$C$10)*(Calendrier!AE$5&lt;='Suivi absences'!$D$2:$D$10)*('Suivi absences'!$B$2:$B$10="CPA"))+
5*SUMPRODUCT(($A8='Suivi absences'!$A$2:$A$10)*(Calendrier!AE$5&gt;='Suivi absences'!$C$2:$C$10)*(Calendrier!AE$5&lt;='Suivi absences'!$D$2:$D$10)*('Suivi absences'!$B$2:$B$10="CPAT"))+
6*SUMPRODUCT(($A8='Suivi absences'!$A$2:$A$10)*(Calendrier!AE$5&gt;='Suivi absences'!$C$2:$C$10)*(Calendrier!AE$5&lt;='Suivi absences'!$D$2:$D$10)*('Suivi absences'!$B$2:$B$10="EVF"))+
7*SUMPRODUCT(($A8='Suivi absences'!$A$2:$A$10)*(Calendrier!AE$5&gt;='Suivi absences'!$C$2:$C$10)*(Calendrier!AE$5&lt;='Suivi absences'!$D$2:$D$10)*('Suivi absences'!$B$2:$B$10="ABSNR"))+
8*SUMPRODUCT(($A8='Suivi absences'!$A$2:$A$10)*(Calendrier!AE$5&gt;='Suivi absences'!$C$2:$C$10)*(Calendrier!AE$5&lt;='Suivi absences'!$D$2:$D$10)*('Suivi absences'!$B$2:$B$10="NJ"))+
9*SUMPRODUCT(($A8='Suivi absences'!$A$2:$A$10)*(Calendrier!AE$5&gt;='Suivi absences'!$C$2:$C$10)*(Calendrier!AE$5&lt;='Suivi absences'!$D$2:$D$10)*('Suivi absences'!$B$2:$B$10="FOR"))</f>
        <v>0</v>
      </c>
      <c r="AF8" s="5">
        <f>SUMPRODUCT(($A8='Suivi absences'!$A$2:$A$10)*(Calendrier!AF$5&gt;='Suivi absences'!$C$2:$C$10)*(Calendrier!AF$5&lt;='Suivi absences'!$D$2:$D$10)*('Suivi absences'!$B$2:$B$10="CP"))+
2*SUMPRODUCT(($A8='Suivi absences'!$A$2:$A$10)*(Calendrier!AF$5&gt;='Suivi absences'!$C$2:$C$10)*(Calendrier!AF$5&lt;='Suivi absences'!$D$2:$D$10)*('Suivi absences'!$B$2:$B$10="MAL"))+
3*SUMPRODUCT(($A8='Suivi absences'!$A$2:$A$10)*(Calendrier!AF$5&gt;='Suivi absences'!$C$2:$C$10)*(Calendrier!AF$5&lt;='Suivi absences'!$D$2:$D$10)*('Suivi absences'!$B$2:$B$10="CMAT"))+
4*SUMPRODUCT(($A8='Suivi absences'!$A$2:$A$10)*(Calendrier!AF$5&gt;='Suivi absences'!$C$2:$C$10)*(Calendrier!AF$5&lt;='Suivi absences'!$D$2:$D$10)*('Suivi absences'!$B$2:$B$10="CPA"))+
5*SUMPRODUCT(($A8='Suivi absences'!$A$2:$A$10)*(Calendrier!AF$5&gt;='Suivi absences'!$C$2:$C$10)*(Calendrier!AF$5&lt;='Suivi absences'!$D$2:$D$10)*('Suivi absences'!$B$2:$B$10="CPAT"))+
6*SUMPRODUCT(($A8='Suivi absences'!$A$2:$A$10)*(Calendrier!AF$5&gt;='Suivi absences'!$C$2:$C$10)*(Calendrier!AF$5&lt;='Suivi absences'!$D$2:$D$10)*('Suivi absences'!$B$2:$B$10="EVF"))+
7*SUMPRODUCT(($A8='Suivi absences'!$A$2:$A$10)*(Calendrier!AF$5&gt;='Suivi absences'!$C$2:$C$10)*(Calendrier!AF$5&lt;='Suivi absences'!$D$2:$D$10)*('Suivi absences'!$B$2:$B$10="ABSNR"))+
8*SUMPRODUCT(($A8='Suivi absences'!$A$2:$A$10)*(Calendrier!AF$5&gt;='Suivi absences'!$C$2:$C$10)*(Calendrier!AF$5&lt;='Suivi absences'!$D$2:$D$10)*('Suivi absences'!$B$2:$B$10="NJ"))+
9*SUMPRODUCT(($A8='Suivi absences'!$A$2:$A$10)*(Calendrier!AF$5&gt;='Suivi absences'!$C$2:$C$10)*(Calendrier!AF$5&lt;='Suivi absences'!$D$2:$D$10)*('Suivi absences'!$B$2:$B$10="FOR"))</f>
        <v>0</v>
      </c>
    </row>
    <row r="9" spans="1:33" ht="21.75" customHeight="1">
      <c r="A9" s="4" t="s">
        <v>3</v>
      </c>
      <c r="B9" s="5">
        <f>SUMPRODUCT(($A9='Suivi absences'!$A$2:$A$10)*(Calendrier!B$5&gt;='Suivi absences'!$C$2:$C$10)*(Calendrier!B$5&lt;='Suivi absences'!$D$2:$D$10)*('Suivi absences'!$B$2:$B$10="CP"))+
2*SUMPRODUCT(($A9='Suivi absences'!$A$2:$A$10)*(Calendrier!B$5&gt;='Suivi absences'!$C$2:$C$10)*(Calendrier!B$5&lt;='Suivi absences'!$D$2:$D$10)*('Suivi absences'!$B$2:$B$10="MAL"))+
3*SUMPRODUCT(($A9='Suivi absences'!$A$2:$A$10)*(Calendrier!B$5&gt;='Suivi absences'!$C$2:$C$10)*(Calendrier!B$5&lt;='Suivi absences'!$D$2:$D$10)*('Suivi absences'!$B$2:$B$10="CMAT"))+
4*SUMPRODUCT(($A9='Suivi absences'!$A$2:$A$10)*(Calendrier!B$5&gt;='Suivi absences'!$C$2:$C$10)*(Calendrier!B$5&lt;='Suivi absences'!$D$2:$D$10)*('Suivi absences'!$B$2:$B$10="CPA"))+
5*SUMPRODUCT(($A9='Suivi absences'!$A$2:$A$10)*(Calendrier!B$5&gt;='Suivi absences'!$C$2:$C$10)*(Calendrier!B$5&lt;='Suivi absences'!$D$2:$D$10)*('Suivi absences'!$B$2:$B$10="CPAT"))+
6*SUMPRODUCT(($A9='Suivi absences'!$A$2:$A$10)*(Calendrier!B$5&gt;='Suivi absences'!$C$2:$C$10)*(Calendrier!B$5&lt;='Suivi absences'!$D$2:$D$10)*('Suivi absences'!$B$2:$B$10="EVF"))+
7*SUMPRODUCT(($A9='Suivi absences'!$A$2:$A$10)*(Calendrier!B$5&gt;='Suivi absences'!$C$2:$C$10)*(Calendrier!B$5&lt;='Suivi absences'!$D$2:$D$10)*('Suivi absences'!$B$2:$B$10="ABSNR"))+
8*SUMPRODUCT(($A9='Suivi absences'!$A$2:$A$10)*(Calendrier!B$5&gt;='Suivi absences'!$C$2:$C$10)*(Calendrier!B$5&lt;='Suivi absences'!$D$2:$D$10)*('Suivi absences'!$B$2:$B$10="NJ"))+
9*SUMPRODUCT(($A9='Suivi absences'!$A$2:$A$10)*(Calendrier!B$5&gt;='Suivi absences'!$C$2:$C$10)*(Calendrier!B$5&lt;='Suivi absences'!$D$2:$D$10)*('Suivi absences'!$B$2:$B$10="FOR"))</f>
        <v>0</v>
      </c>
      <c r="C9" s="5">
        <f>SUMPRODUCT(($A9='Suivi absences'!$A$2:$A$10)*(Calendrier!C$5&gt;='Suivi absences'!$C$2:$C$10)*(Calendrier!C$5&lt;='Suivi absences'!$D$2:$D$10)*('Suivi absences'!$B$2:$B$10="CP"))+
2*SUMPRODUCT(($A9='Suivi absences'!$A$2:$A$10)*(Calendrier!C$5&gt;='Suivi absences'!$C$2:$C$10)*(Calendrier!C$5&lt;='Suivi absences'!$D$2:$D$10)*('Suivi absences'!$B$2:$B$10="MAL"))+
3*SUMPRODUCT(($A9='Suivi absences'!$A$2:$A$10)*(Calendrier!C$5&gt;='Suivi absences'!$C$2:$C$10)*(Calendrier!C$5&lt;='Suivi absences'!$D$2:$D$10)*('Suivi absences'!$B$2:$B$10="CMAT"))+
4*SUMPRODUCT(($A9='Suivi absences'!$A$2:$A$10)*(Calendrier!C$5&gt;='Suivi absences'!$C$2:$C$10)*(Calendrier!C$5&lt;='Suivi absences'!$D$2:$D$10)*('Suivi absences'!$B$2:$B$10="CPA"))+
5*SUMPRODUCT(($A9='Suivi absences'!$A$2:$A$10)*(Calendrier!C$5&gt;='Suivi absences'!$C$2:$C$10)*(Calendrier!C$5&lt;='Suivi absences'!$D$2:$D$10)*('Suivi absences'!$B$2:$B$10="CPAT"))+
6*SUMPRODUCT(($A9='Suivi absences'!$A$2:$A$10)*(Calendrier!C$5&gt;='Suivi absences'!$C$2:$C$10)*(Calendrier!C$5&lt;='Suivi absences'!$D$2:$D$10)*('Suivi absences'!$B$2:$B$10="EVF"))+
7*SUMPRODUCT(($A9='Suivi absences'!$A$2:$A$10)*(Calendrier!C$5&gt;='Suivi absences'!$C$2:$C$10)*(Calendrier!C$5&lt;='Suivi absences'!$D$2:$D$10)*('Suivi absences'!$B$2:$B$10="ABSNR"))+
8*SUMPRODUCT(($A9='Suivi absences'!$A$2:$A$10)*(Calendrier!C$5&gt;='Suivi absences'!$C$2:$C$10)*(Calendrier!C$5&lt;='Suivi absences'!$D$2:$D$10)*('Suivi absences'!$B$2:$B$10="NJ"))+
9*SUMPRODUCT(($A9='Suivi absences'!$A$2:$A$10)*(Calendrier!C$5&gt;='Suivi absences'!$C$2:$C$10)*(Calendrier!C$5&lt;='Suivi absences'!$D$2:$D$10)*('Suivi absences'!$B$2:$B$10="FOR"))</f>
        <v>0</v>
      </c>
      <c r="D9" s="5">
        <f>SUMPRODUCT(($A9='Suivi absences'!$A$2:$A$10)*(Calendrier!D$5&gt;='Suivi absences'!$C$2:$C$10)*(Calendrier!D$5&lt;='Suivi absences'!$D$2:$D$10)*('Suivi absences'!$B$2:$B$10="CP"))+
2*SUMPRODUCT(($A9='Suivi absences'!$A$2:$A$10)*(Calendrier!D$5&gt;='Suivi absences'!$C$2:$C$10)*(Calendrier!D$5&lt;='Suivi absences'!$D$2:$D$10)*('Suivi absences'!$B$2:$B$10="MAL"))+
3*SUMPRODUCT(($A9='Suivi absences'!$A$2:$A$10)*(Calendrier!D$5&gt;='Suivi absences'!$C$2:$C$10)*(Calendrier!D$5&lt;='Suivi absences'!$D$2:$D$10)*('Suivi absences'!$B$2:$B$10="CMAT"))+
4*SUMPRODUCT(($A9='Suivi absences'!$A$2:$A$10)*(Calendrier!D$5&gt;='Suivi absences'!$C$2:$C$10)*(Calendrier!D$5&lt;='Suivi absences'!$D$2:$D$10)*('Suivi absences'!$B$2:$B$10="CPA"))+
5*SUMPRODUCT(($A9='Suivi absences'!$A$2:$A$10)*(Calendrier!D$5&gt;='Suivi absences'!$C$2:$C$10)*(Calendrier!D$5&lt;='Suivi absences'!$D$2:$D$10)*('Suivi absences'!$B$2:$B$10="CPAT"))+
6*SUMPRODUCT(($A9='Suivi absences'!$A$2:$A$10)*(Calendrier!D$5&gt;='Suivi absences'!$C$2:$C$10)*(Calendrier!D$5&lt;='Suivi absences'!$D$2:$D$10)*('Suivi absences'!$B$2:$B$10="EVF"))+
7*SUMPRODUCT(($A9='Suivi absences'!$A$2:$A$10)*(Calendrier!D$5&gt;='Suivi absences'!$C$2:$C$10)*(Calendrier!D$5&lt;='Suivi absences'!$D$2:$D$10)*('Suivi absences'!$B$2:$B$10="ABSNR"))+
8*SUMPRODUCT(($A9='Suivi absences'!$A$2:$A$10)*(Calendrier!D$5&gt;='Suivi absences'!$C$2:$C$10)*(Calendrier!D$5&lt;='Suivi absences'!$D$2:$D$10)*('Suivi absences'!$B$2:$B$10="NJ"))+
9*SUMPRODUCT(($A9='Suivi absences'!$A$2:$A$10)*(Calendrier!D$5&gt;='Suivi absences'!$C$2:$C$10)*(Calendrier!D$5&lt;='Suivi absences'!$D$2:$D$10)*('Suivi absences'!$B$2:$B$10="FOR"))</f>
        <v>0</v>
      </c>
      <c r="E9" s="5">
        <f>SUMPRODUCT(($A9='Suivi absences'!$A$2:$A$10)*(Calendrier!E$5&gt;='Suivi absences'!$C$2:$C$10)*(Calendrier!E$5&lt;='Suivi absences'!$D$2:$D$10)*('Suivi absences'!$B$2:$B$10="CP"))+
2*SUMPRODUCT(($A9='Suivi absences'!$A$2:$A$10)*(Calendrier!E$5&gt;='Suivi absences'!$C$2:$C$10)*(Calendrier!E$5&lt;='Suivi absences'!$D$2:$D$10)*('Suivi absences'!$B$2:$B$10="MAL"))+
3*SUMPRODUCT(($A9='Suivi absences'!$A$2:$A$10)*(Calendrier!E$5&gt;='Suivi absences'!$C$2:$C$10)*(Calendrier!E$5&lt;='Suivi absences'!$D$2:$D$10)*('Suivi absences'!$B$2:$B$10="CMAT"))+
4*SUMPRODUCT(($A9='Suivi absences'!$A$2:$A$10)*(Calendrier!E$5&gt;='Suivi absences'!$C$2:$C$10)*(Calendrier!E$5&lt;='Suivi absences'!$D$2:$D$10)*('Suivi absences'!$B$2:$B$10="CPA"))+
5*SUMPRODUCT(($A9='Suivi absences'!$A$2:$A$10)*(Calendrier!E$5&gt;='Suivi absences'!$C$2:$C$10)*(Calendrier!E$5&lt;='Suivi absences'!$D$2:$D$10)*('Suivi absences'!$B$2:$B$10="CPAT"))+
6*SUMPRODUCT(($A9='Suivi absences'!$A$2:$A$10)*(Calendrier!E$5&gt;='Suivi absences'!$C$2:$C$10)*(Calendrier!E$5&lt;='Suivi absences'!$D$2:$D$10)*('Suivi absences'!$B$2:$B$10="EVF"))+
7*SUMPRODUCT(($A9='Suivi absences'!$A$2:$A$10)*(Calendrier!E$5&gt;='Suivi absences'!$C$2:$C$10)*(Calendrier!E$5&lt;='Suivi absences'!$D$2:$D$10)*('Suivi absences'!$B$2:$B$10="ABSNR"))+
8*SUMPRODUCT(($A9='Suivi absences'!$A$2:$A$10)*(Calendrier!E$5&gt;='Suivi absences'!$C$2:$C$10)*(Calendrier!E$5&lt;='Suivi absences'!$D$2:$D$10)*('Suivi absences'!$B$2:$B$10="NJ"))+
9*SUMPRODUCT(($A9='Suivi absences'!$A$2:$A$10)*(Calendrier!E$5&gt;='Suivi absences'!$C$2:$C$10)*(Calendrier!E$5&lt;='Suivi absences'!$D$2:$D$10)*('Suivi absences'!$B$2:$B$10="FOR"))</f>
        <v>0</v>
      </c>
      <c r="F9" s="5">
        <f>SUMPRODUCT(($A9='Suivi absences'!$A$2:$A$10)*(Calendrier!F$5&gt;='Suivi absences'!$C$2:$C$10)*(Calendrier!F$5&lt;='Suivi absences'!$D$2:$D$10)*('Suivi absences'!$B$2:$B$10="CP"))+
2*SUMPRODUCT(($A9='Suivi absences'!$A$2:$A$10)*(Calendrier!F$5&gt;='Suivi absences'!$C$2:$C$10)*(Calendrier!F$5&lt;='Suivi absences'!$D$2:$D$10)*('Suivi absences'!$B$2:$B$10="MAL"))+
3*SUMPRODUCT(($A9='Suivi absences'!$A$2:$A$10)*(Calendrier!F$5&gt;='Suivi absences'!$C$2:$C$10)*(Calendrier!F$5&lt;='Suivi absences'!$D$2:$D$10)*('Suivi absences'!$B$2:$B$10="CMAT"))+
4*SUMPRODUCT(($A9='Suivi absences'!$A$2:$A$10)*(Calendrier!F$5&gt;='Suivi absences'!$C$2:$C$10)*(Calendrier!F$5&lt;='Suivi absences'!$D$2:$D$10)*('Suivi absences'!$B$2:$B$10="CPA"))+
5*SUMPRODUCT(($A9='Suivi absences'!$A$2:$A$10)*(Calendrier!F$5&gt;='Suivi absences'!$C$2:$C$10)*(Calendrier!F$5&lt;='Suivi absences'!$D$2:$D$10)*('Suivi absences'!$B$2:$B$10="CPAT"))+
6*SUMPRODUCT(($A9='Suivi absences'!$A$2:$A$10)*(Calendrier!F$5&gt;='Suivi absences'!$C$2:$C$10)*(Calendrier!F$5&lt;='Suivi absences'!$D$2:$D$10)*('Suivi absences'!$B$2:$B$10="EVF"))+
7*SUMPRODUCT(($A9='Suivi absences'!$A$2:$A$10)*(Calendrier!F$5&gt;='Suivi absences'!$C$2:$C$10)*(Calendrier!F$5&lt;='Suivi absences'!$D$2:$D$10)*('Suivi absences'!$B$2:$B$10="ABSNR"))+
8*SUMPRODUCT(($A9='Suivi absences'!$A$2:$A$10)*(Calendrier!F$5&gt;='Suivi absences'!$C$2:$C$10)*(Calendrier!F$5&lt;='Suivi absences'!$D$2:$D$10)*('Suivi absences'!$B$2:$B$10="NJ"))+
9*SUMPRODUCT(($A9='Suivi absences'!$A$2:$A$10)*(Calendrier!F$5&gt;='Suivi absences'!$C$2:$C$10)*(Calendrier!F$5&lt;='Suivi absences'!$D$2:$D$10)*('Suivi absences'!$B$2:$B$10="FOR"))</f>
        <v>0</v>
      </c>
      <c r="G9" s="5">
        <f>SUMPRODUCT(($A9='Suivi absences'!$A$2:$A$10)*(Calendrier!G$5&gt;='Suivi absences'!$C$2:$C$10)*(Calendrier!G$5&lt;='Suivi absences'!$D$2:$D$10)*('Suivi absences'!$B$2:$B$10="CP"))+
2*SUMPRODUCT(($A9='Suivi absences'!$A$2:$A$10)*(Calendrier!G$5&gt;='Suivi absences'!$C$2:$C$10)*(Calendrier!G$5&lt;='Suivi absences'!$D$2:$D$10)*('Suivi absences'!$B$2:$B$10="MAL"))+
3*SUMPRODUCT(($A9='Suivi absences'!$A$2:$A$10)*(Calendrier!G$5&gt;='Suivi absences'!$C$2:$C$10)*(Calendrier!G$5&lt;='Suivi absences'!$D$2:$D$10)*('Suivi absences'!$B$2:$B$10="CMAT"))+
4*SUMPRODUCT(($A9='Suivi absences'!$A$2:$A$10)*(Calendrier!G$5&gt;='Suivi absences'!$C$2:$C$10)*(Calendrier!G$5&lt;='Suivi absences'!$D$2:$D$10)*('Suivi absences'!$B$2:$B$10="CPA"))+
5*SUMPRODUCT(($A9='Suivi absences'!$A$2:$A$10)*(Calendrier!G$5&gt;='Suivi absences'!$C$2:$C$10)*(Calendrier!G$5&lt;='Suivi absences'!$D$2:$D$10)*('Suivi absences'!$B$2:$B$10="CPAT"))+
6*SUMPRODUCT(($A9='Suivi absences'!$A$2:$A$10)*(Calendrier!G$5&gt;='Suivi absences'!$C$2:$C$10)*(Calendrier!G$5&lt;='Suivi absences'!$D$2:$D$10)*('Suivi absences'!$B$2:$B$10="EVF"))+
7*SUMPRODUCT(($A9='Suivi absences'!$A$2:$A$10)*(Calendrier!G$5&gt;='Suivi absences'!$C$2:$C$10)*(Calendrier!G$5&lt;='Suivi absences'!$D$2:$D$10)*('Suivi absences'!$B$2:$B$10="ABSNR"))+
8*SUMPRODUCT(($A9='Suivi absences'!$A$2:$A$10)*(Calendrier!G$5&gt;='Suivi absences'!$C$2:$C$10)*(Calendrier!G$5&lt;='Suivi absences'!$D$2:$D$10)*('Suivi absences'!$B$2:$B$10="NJ"))+
9*SUMPRODUCT(($A9='Suivi absences'!$A$2:$A$10)*(Calendrier!G$5&gt;='Suivi absences'!$C$2:$C$10)*(Calendrier!G$5&lt;='Suivi absences'!$D$2:$D$10)*('Suivi absences'!$B$2:$B$10="FOR"))</f>
        <v>0</v>
      </c>
      <c r="H9" s="5">
        <f>SUMPRODUCT(($A9='Suivi absences'!$A$2:$A$10)*(Calendrier!H$5&gt;='Suivi absences'!$C$2:$C$10)*(Calendrier!H$5&lt;='Suivi absences'!$D$2:$D$10)*('Suivi absences'!$B$2:$B$10="CP"))+
2*SUMPRODUCT(($A9='Suivi absences'!$A$2:$A$10)*(Calendrier!H$5&gt;='Suivi absences'!$C$2:$C$10)*(Calendrier!H$5&lt;='Suivi absences'!$D$2:$D$10)*('Suivi absences'!$B$2:$B$10="MAL"))+
3*SUMPRODUCT(($A9='Suivi absences'!$A$2:$A$10)*(Calendrier!H$5&gt;='Suivi absences'!$C$2:$C$10)*(Calendrier!H$5&lt;='Suivi absences'!$D$2:$D$10)*('Suivi absences'!$B$2:$B$10="CMAT"))+
4*SUMPRODUCT(($A9='Suivi absences'!$A$2:$A$10)*(Calendrier!H$5&gt;='Suivi absences'!$C$2:$C$10)*(Calendrier!H$5&lt;='Suivi absences'!$D$2:$D$10)*('Suivi absences'!$B$2:$B$10="CPA"))+
5*SUMPRODUCT(($A9='Suivi absences'!$A$2:$A$10)*(Calendrier!H$5&gt;='Suivi absences'!$C$2:$C$10)*(Calendrier!H$5&lt;='Suivi absences'!$D$2:$D$10)*('Suivi absences'!$B$2:$B$10="CPAT"))+
6*SUMPRODUCT(($A9='Suivi absences'!$A$2:$A$10)*(Calendrier!H$5&gt;='Suivi absences'!$C$2:$C$10)*(Calendrier!H$5&lt;='Suivi absences'!$D$2:$D$10)*('Suivi absences'!$B$2:$B$10="EVF"))+
7*SUMPRODUCT(($A9='Suivi absences'!$A$2:$A$10)*(Calendrier!H$5&gt;='Suivi absences'!$C$2:$C$10)*(Calendrier!H$5&lt;='Suivi absences'!$D$2:$D$10)*('Suivi absences'!$B$2:$B$10="ABSNR"))+
8*SUMPRODUCT(($A9='Suivi absences'!$A$2:$A$10)*(Calendrier!H$5&gt;='Suivi absences'!$C$2:$C$10)*(Calendrier!H$5&lt;='Suivi absences'!$D$2:$D$10)*('Suivi absences'!$B$2:$B$10="NJ"))+
9*SUMPRODUCT(($A9='Suivi absences'!$A$2:$A$10)*(Calendrier!H$5&gt;='Suivi absences'!$C$2:$C$10)*(Calendrier!H$5&lt;='Suivi absences'!$D$2:$D$10)*('Suivi absences'!$B$2:$B$10="FOR"))</f>
        <v>2</v>
      </c>
      <c r="I9" s="5">
        <f>SUMPRODUCT(($A9='Suivi absences'!$A$2:$A$10)*(Calendrier!I$5&gt;='Suivi absences'!$C$2:$C$10)*(Calendrier!I$5&lt;='Suivi absences'!$D$2:$D$10)*('Suivi absences'!$B$2:$B$10="CP"))+
2*SUMPRODUCT(($A9='Suivi absences'!$A$2:$A$10)*(Calendrier!I$5&gt;='Suivi absences'!$C$2:$C$10)*(Calendrier!I$5&lt;='Suivi absences'!$D$2:$D$10)*('Suivi absences'!$B$2:$B$10="MAL"))+
3*SUMPRODUCT(($A9='Suivi absences'!$A$2:$A$10)*(Calendrier!I$5&gt;='Suivi absences'!$C$2:$C$10)*(Calendrier!I$5&lt;='Suivi absences'!$D$2:$D$10)*('Suivi absences'!$B$2:$B$10="CMAT"))+
4*SUMPRODUCT(($A9='Suivi absences'!$A$2:$A$10)*(Calendrier!I$5&gt;='Suivi absences'!$C$2:$C$10)*(Calendrier!I$5&lt;='Suivi absences'!$D$2:$D$10)*('Suivi absences'!$B$2:$B$10="CPA"))+
5*SUMPRODUCT(($A9='Suivi absences'!$A$2:$A$10)*(Calendrier!I$5&gt;='Suivi absences'!$C$2:$C$10)*(Calendrier!I$5&lt;='Suivi absences'!$D$2:$D$10)*('Suivi absences'!$B$2:$B$10="CPAT"))+
6*SUMPRODUCT(($A9='Suivi absences'!$A$2:$A$10)*(Calendrier!I$5&gt;='Suivi absences'!$C$2:$C$10)*(Calendrier!I$5&lt;='Suivi absences'!$D$2:$D$10)*('Suivi absences'!$B$2:$B$10="EVF"))+
7*SUMPRODUCT(($A9='Suivi absences'!$A$2:$A$10)*(Calendrier!I$5&gt;='Suivi absences'!$C$2:$C$10)*(Calendrier!I$5&lt;='Suivi absences'!$D$2:$D$10)*('Suivi absences'!$B$2:$B$10="ABSNR"))+
8*SUMPRODUCT(($A9='Suivi absences'!$A$2:$A$10)*(Calendrier!I$5&gt;='Suivi absences'!$C$2:$C$10)*(Calendrier!I$5&lt;='Suivi absences'!$D$2:$D$10)*('Suivi absences'!$B$2:$B$10="NJ"))+
9*SUMPRODUCT(($A9='Suivi absences'!$A$2:$A$10)*(Calendrier!I$5&gt;='Suivi absences'!$C$2:$C$10)*(Calendrier!I$5&lt;='Suivi absences'!$D$2:$D$10)*('Suivi absences'!$B$2:$B$10="FOR"))</f>
        <v>2</v>
      </c>
      <c r="J9" s="5">
        <f>SUMPRODUCT(($A9='Suivi absences'!$A$2:$A$10)*(Calendrier!J$5&gt;='Suivi absences'!$C$2:$C$10)*(Calendrier!J$5&lt;='Suivi absences'!$D$2:$D$10)*('Suivi absences'!$B$2:$B$10="CP"))+
2*SUMPRODUCT(($A9='Suivi absences'!$A$2:$A$10)*(Calendrier!J$5&gt;='Suivi absences'!$C$2:$C$10)*(Calendrier!J$5&lt;='Suivi absences'!$D$2:$D$10)*('Suivi absences'!$B$2:$B$10="MAL"))+
3*SUMPRODUCT(($A9='Suivi absences'!$A$2:$A$10)*(Calendrier!J$5&gt;='Suivi absences'!$C$2:$C$10)*(Calendrier!J$5&lt;='Suivi absences'!$D$2:$D$10)*('Suivi absences'!$B$2:$B$10="CMAT"))+
4*SUMPRODUCT(($A9='Suivi absences'!$A$2:$A$10)*(Calendrier!J$5&gt;='Suivi absences'!$C$2:$C$10)*(Calendrier!J$5&lt;='Suivi absences'!$D$2:$D$10)*('Suivi absences'!$B$2:$B$10="CPA"))+
5*SUMPRODUCT(($A9='Suivi absences'!$A$2:$A$10)*(Calendrier!J$5&gt;='Suivi absences'!$C$2:$C$10)*(Calendrier!J$5&lt;='Suivi absences'!$D$2:$D$10)*('Suivi absences'!$B$2:$B$10="CPAT"))+
6*SUMPRODUCT(($A9='Suivi absences'!$A$2:$A$10)*(Calendrier!J$5&gt;='Suivi absences'!$C$2:$C$10)*(Calendrier!J$5&lt;='Suivi absences'!$D$2:$D$10)*('Suivi absences'!$B$2:$B$10="EVF"))+
7*SUMPRODUCT(($A9='Suivi absences'!$A$2:$A$10)*(Calendrier!J$5&gt;='Suivi absences'!$C$2:$C$10)*(Calendrier!J$5&lt;='Suivi absences'!$D$2:$D$10)*('Suivi absences'!$B$2:$B$10="ABSNR"))+
8*SUMPRODUCT(($A9='Suivi absences'!$A$2:$A$10)*(Calendrier!J$5&gt;='Suivi absences'!$C$2:$C$10)*(Calendrier!J$5&lt;='Suivi absences'!$D$2:$D$10)*('Suivi absences'!$B$2:$B$10="NJ"))+
9*SUMPRODUCT(($A9='Suivi absences'!$A$2:$A$10)*(Calendrier!J$5&gt;='Suivi absences'!$C$2:$C$10)*(Calendrier!J$5&lt;='Suivi absences'!$D$2:$D$10)*('Suivi absences'!$B$2:$B$10="FOR"))</f>
        <v>0</v>
      </c>
      <c r="K9" s="5">
        <f>SUMPRODUCT(($A9='Suivi absences'!$A$2:$A$10)*(Calendrier!K$5&gt;='Suivi absences'!$C$2:$C$10)*(Calendrier!K$5&lt;='Suivi absences'!$D$2:$D$10)*('Suivi absences'!$B$2:$B$10="CP"))+
2*SUMPRODUCT(($A9='Suivi absences'!$A$2:$A$10)*(Calendrier!K$5&gt;='Suivi absences'!$C$2:$C$10)*(Calendrier!K$5&lt;='Suivi absences'!$D$2:$D$10)*('Suivi absences'!$B$2:$B$10="MAL"))+
3*SUMPRODUCT(($A9='Suivi absences'!$A$2:$A$10)*(Calendrier!K$5&gt;='Suivi absences'!$C$2:$C$10)*(Calendrier!K$5&lt;='Suivi absences'!$D$2:$D$10)*('Suivi absences'!$B$2:$B$10="CMAT"))+
4*SUMPRODUCT(($A9='Suivi absences'!$A$2:$A$10)*(Calendrier!K$5&gt;='Suivi absences'!$C$2:$C$10)*(Calendrier!K$5&lt;='Suivi absences'!$D$2:$D$10)*('Suivi absences'!$B$2:$B$10="CPA"))+
5*SUMPRODUCT(($A9='Suivi absences'!$A$2:$A$10)*(Calendrier!K$5&gt;='Suivi absences'!$C$2:$C$10)*(Calendrier!K$5&lt;='Suivi absences'!$D$2:$D$10)*('Suivi absences'!$B$2:$B$10="CPAT"))+
6*SUMPRODUCT(($A9='Suivi absences'!$A$2:$A$10)*(Calendrier!K$5&gt;='Suivi absences'!$C$2:$C$10)*(Calendrier!K$5&lt;='Suivi absences'!$D$2:$D$10)*('Suivi absences'!$B$2:$B$10="EVF"))+
7*SUMPRODUCT(($A9='Suivi absences'!$A$2:$A$10)*(Calendrier!K$5&gt;='Suivi absences'!$C$2:$C$10)*(Calendrier!K$5&lt;='Suivi absences'!$D$2:$D$10)*('Suivi absences'!$B$2:$B$10="ABSNR"))+
8*SUMPRODUCT(($A9='Suivi absences'!$A$2:$A$10)*(Calendrier!K$5&gt;='Suivi absences'!$C$2:$C$10)*(Calendrier!K$5&lt;='Suivi absences'!$D$2:$D$10)*('Suivi absences'!$B$2:$B$10="NJ"))+
9*SUMPRODUCT(($A9='Suivi absences'!$A$2:$A$10)*(Calendrier!K$5&gt;='Suivi absences'!$C$2:$C$10)*(Calendrier!K$5&lt;='Suivi absences'!$D$2:$D$10)*('Suivi absences'!$B$2:$B$10="FOR"))</f>
        <v>0</v>
      </c>
      <c r="L9" s="5">
        <f>SUMPRODUCT(($A9='Suivi absences'!$A$2:$A$10)*(Calendrier!L$5&gt;='Suivi absences'!$C$2:$C$10)*(Calendrier!L$5&lt;='Suivi absences'!$D$2:$D$10)*('Suivi absences'!$B$2:$B$10="CP"))+
2*SUMPRODUCT(($A9='Suivi absences'!$A$2:$A$10)*(Calendrier!L$5&gt;='Suivi absences'!$C$2:$C$10)*(Calendrier!L$5&lt;='Suivi absences'!$D$2:$D$10)*('Suivi absences'!$B$2:$B$10="MAL"))+
3*SUMPRODUCT(($A9='Suivi absences'!$A$2:$A$10)*(Calendrier!L$5&gt;='Suivi absences'!$C$2:$C$10)*(Calendrier!L$5&lt;='Suivi absences'!$D$2:$D$10)*('Suivi absences'!$B$2:$B$10="CMAT"))+
4*SUMPRODUCT(($A9='Suivi absences'!$A$2:$A$10)*(Calendrier!L$5&gt;='Suivi absences'!$C$2:$C$10)*(Calendrier!L$5&lt;='Suivi absences'!$D$2:$D$10)*('Suivi absences'!$B$2:$B$10="CPA"))+
5*SUMPRODUCT(($A9='Suivi absences'!$A$2:$A$10)*(Calendrier!L$5&gt;='Suivi absences'!$C$2:$C$10)*(Calendrier!L$5&lt;='Suivi absences'!$D$2:$D$10)*('Suivi absences'!$B$2:$B$10="CPAT"))+
6*SUMPRODUCT(($A9='Suivi absences'!$A$2:$A$10)*(Calendrier!L$5&gt;='Suivi absences'!$C$2:$C$10)*(Calendrier!L$5&lt;='Suivi absences'!$D$2:$D$10)*('Suivi absences'!$B$2:$B$10="EVF"))+
7*SUMPRODUCT(($A9='Suivi absences'!$A$2:$A$10)*(Calendrier!L$5&gt;='Suivi absences'!$C$2:$C$10)*(Calendrier!L$5&lt;='Suivi absences'!$D$2:$D$10)*('Suivi absences'!$B$2:$B$10="ABSNR"))+
8*SUMPRODUCT(($A9='Suivi absences'!$A$2:$A$10)*(Calendrier!L$5&gt;='Suivi absences'!$C$2:$C$10)*(Calendrier!L$5&lt;='Suivi absences'!$D$2:$D$10)*('Suivi absences'!$B$2:$B$10="NJ"))+
9*SUMPRODUCT(($A9='Suivi absences'!$A$2:$A$10)*(Calendrier!L$5&gt;='Suivi absences'!$C$2:$C$10)*(Calendrier!L$5&lt;='Suivi absences'!$D$2:$D$10)*('Suivi absences'!$B$2:$B$10="FOR"))</f>
        <v>0</v>
      </c>
      <c r="M9" s="5">
        <f>SUMPRODUCT(($A9='Suivi absences'!$A$2:$A$10)*(Calendrier!M$5&gt;='Suivi absences'!$C$2:$C$10)*(Calendrier!M$5&lt;='Suivi absences'!$D$2:$D$10)*('Suivi absences'!$B$2:$B$10="CP"))+
2*SUMPRODUCT(($A9='Suivi absences'!$A$2:$A$10)*(Calendrier!M$5&gt;='Suivi absences'!$C$2:$C$10)*(Calendrier!M$5&lt;='Suivi absences'!$D$2:$D$10)*('Suivi absences'!$B$2:$B$10="MAL"))+
3*SUMPRODUCT(($A9='Suivi absences'!$A$2:$A$10)*(Calendrier!M$5&gt;='Suivi absences'!$C$2:$C$10)*(Calendrier!M$5&lt;='Suivi absences'!$D$2:$D$10)*('Suivi absences'!$B$2:$B$10="CMAT"))+
4*SUMPRODUCT(($A9='Suivi absences'!$A$2:$A$10)*(Calendrier!M$5&gt;='Suivi absences'!$C$2:$C$10)*(Calendrier!M$5&lt;='Suivi absences'!$D$2:$D$10)*('Suivi absences'!$B$2:$B$10="CPA"))+
5*SUMPRODUCT(($A9='Suivi absences'!$A$2:$A$10)*(Calendrier!M$5&gt;='Suivi absences'!$C$2:$C$10)*(Calendrier!M$5&lt;='Suivi absences'!$D$2:$D$10)*('Suivi absences'!$B$2:$B$10="CPAT"))+
6*SUMPRODUCT(($A9='Suivi absences'!$A$2:$A$10)*(Calendrier!M$5&gt;='Suivi absences'!$C$2:$C$10)*(Calendrier!M$5&lt;='Suivi absences'!$D$2:$D$10)*('Suivi absences'!$B$2:$B$10="EVF"))+
7*SUMPRODUCT(($A9='Suivi absences'!$A$2:$A$10)*(Calendrier!M$5&gt;='Suivi absences'!$C$2:$C$10)*(Calendrier!M$5&lt;='Suivi absences'!$D$2:$D$10)*('Suivi absences'!$B$2:$B$10="ABSNR"))+
8*SUMPRODUCT(($A9='Suivi absences'!$A$2:$A$10)*(Calendrier!M$5&gt;='Suivi absences'!$C$2:$C$10)*(Calendrier!M$5&lt;='Suivi absences'!$D$2:$D$10)*('Suivi absences'!$B$2:$B$10="NJ"))+
9*SUMPRODUCT(($A9='Suivi absences'!$A$2:$A$10)*(Calendrier!M$5&gt;='Suivi absences'!$C$2:$C$10)*(Calendrier!M$5&lt;='Suivi absences'!$D$2:$D$10)*('Suivi absences'!$B$2:$B$10="FOR"))</f>
        <v>0</v>
      </c>
      <c r="N9" s="5">
        <f>SUMPRODUCT(($A9='Suivi absences'!$A$2:$A$10)*(Calendrier!N$5&gt;='Suivi absences'!$C$2:$C$10)*(Calendrier!N$5&lt;='Suivi absences'!$D$2:$D$10)*('Suivi absences'!$B$2:$B$10="CP"))+
2*SUMPRODUCT(($A9='Suivi absences'!$A$2:$A$10)*(Calendrier!N$5&gt;='Suivi absences'!$C$2:$C$10)*(Calendrier!N$5&lt;='Suivi absences'!$D$2:$D$10)*('Suivi absences'!$B$2:$B$10="MAL"))+
3*SUMPRODUCT(($A9='Suivi absences'!$A$2:$A$10)*(Calendrier!N$5&gt;='Suivi absences'!$C$2:$C$10)*(Calendrier!N$5&lt;='Suivi absences'!$D$2:$D$10)*('Suivi absences'!$B$2:$B$10="CMAT"))+
4*SUMPRODUCT(($A9='Suivi absences'!$A$2:$A$10)*(Calendrier!N$5&gt;='Suivi absences'!$C$2:$C$10)*(Calendrier!N$5&lt;='Suivi absences'!$D$2:$D$10)*('Suivi absences'!$B$2:$B$10="CPA"))+
5*SUMPRODUCT(($A9='Suivi absences'!$A$2:$A$10)*(Calendrier!N$5&gt;='Suivi absences'!$C$2:$C$10)*(Calendrier!N$5&lt;='Suivi absences'!$D$2:$D$10)*('Suivi absences'!$B$2:$B$10="CPAT"))+
6*SUMPRODUCT(($A9='Suivi absences'!$A$2:$A$10)*(Calendrier!N$5&gt;='Suivi absences'!$C$2:$C$10)*(Calendrier!N$5&lt;='Suivi absences'!$D$2:$D$10)*('Suivi absences'!$B$2:$B$10="EVF"))+
7*SUMPRODUCT(($A9='Suivi absences'!$A$2:$A$10)*(Calendrier!N$5&gt;='Suivi absences'!$C$2:$C$10)*(Calendrier!N$5&lt;='Suivi absences'!$D$2:$D$10)*('Suivi absences'!$B$2:$B$10="ABSNR"))+
8*SUMPRODUCT(($A9='Suivi absences'!$A$2:$A$10)*(Calendrier!N$5&gt;='Suivi absences'!$C$2:$C$10)*(Calendrier!N$5&lt;='Suivi absences'!$D$2:$D$10)*('Suivi absences'!$B$2:$B$10="NJ"))+
9*SUMPRODUCT(($A9='Suivi absences'!$A$2:$A$10)*(Calendrier!N$5&gt;='Suivi absences'!$C$2:$C$10)*(Calendrier!N$5&lt;='Suivi absences'!$D$2:$D$10)*('Suivi absences'!$B$2:$B$10="FOR"))</f>
        <v>0</v>
      </c>
      <c r="O9" s="5">
        <f>SUMPRODUCT(($A9='Suivi absences'!$A$2:$A$10)*(Calendrier!O$5&gt;='Suivi absences'!$C$2:$C$10)*(Calendrier!O$5&lt;='Suivi absences'!$D$2:$D$10)*('Suivi absences'!$B$2:$B$10="CP"))+
2*SUMPRODUCT(($A9='Suivi absences'!$A$2:$A$10)*(Calendrier!O$5&gt;='Suivi absences'!$C$2:$C$10)*(Calendrier!O$5&lt;='Suivi absences'!$D$2:$D$10)*('Suivi absences'!$B$2:$B$10="MAL"))+
3*SUMPRODUCT(($A9='Suivi absences'!$A$2:$A$10)*(Calendrier!O$5&gt;='Suivi absences'!$C$2:$C$10)*(Calendrier!O$5&lt;='Suivi absences'!$D$2:$D$10)*('Suivi absences'!$B$2:$B$10="CMAT"))+
4*SUMPRODUCT(($A9='Suivi absences'!$A$2:$A$10)*(Calendrier!O$5&gt;='Suivi absences'!$C$2:$C$10)*(Calendrier!O$5&lt;='Suivi absences'!$D$2:$D$10)*('Suivi absences'!$B$2:$B$10="CPA"))+
5*SUMPRODUCT(($A9='Suivi absences'!$A$2:$A$10)*(Calendrier!O$5&gt;='Suivi absences'!$C$2:$C$10)*(Calendrier!O$5&lt;='Suivi absences'!$D$2:$D$10)*('Suivi absences'!$B$2:$B$10="CPAT"))+
6*SUMPRODUCT(($A9='Suivi absences'!$A$2:$A$10)*(Calendrier!O$5&gt;='Suivi absences'!$C$2:$C$10)*(Calendrier!O$5&lt;='Suivi absences'!$D$2:$D$10)*('Suivi absences'!$B$2:$B$10="EVF"))+
7*SUMPRODUCT(($A9='Suivi absences'!$A$2:$A$10)*(Calendrier!O$5&gt;='Suivi absences'!$C$2:$C$10)*(Calendrier!O$5&lt;='Suivi absences'!$D$2:$D$10)*('Suivi absences'!$B$2:$B$10="ABSNR"))+
8*SUMPRODUCT(($A9='Suivi absences'!$A$2:$A$10)*(Calendrier!O$5&gt;='Suivi absences'!$C$2:$C$10)*(Calendrier!O$5&lt;='Suivi absences'!$D$2:$D$10)*('Suivi absences'!$B$2:$B$10="NJ"))+
9*SUMPRODUCT(($A9='Suivi absences'!$A$2:$A$10)*(Calendrier!O$5&gt;='Suivi absences'!$C$2:$C$10)*(Calendrier!O$5&lt;='Suivi absences'!$D$2:$D$10)*('Suivi absences'!$B$2:$B$10="FOR"))</f>
        <v>0</v>
      </c>
      <c r="P9" s="5">
        <f>SUMPRODUCT(($A9='Suivi absences'!$A$2:$A$10)*(Calendrier!P$5&gt;='Suivi absences'!$C$2:$C$10)*(Calendrier!P$5&lt;='Suivi absences'!$D$2:$D$10)*('Suivi absences'!$B$2:$B$10="CP"))+
2*SUMPRODUCT(($A9='Suivi absences'!$A$2:$A$10)*(Calendrier!P$5&gt;='Suivi absences'!$C$2:$C$10)*(Calendrier!P$5&lt;='Suivi absences'!$D$2:$D$10)*('Suivi absences'!$B$2:$B$10="MAL"))+
3*SUMPRODUCT(($A9='Suivi absences'!$A$2:$A$10)*(Calendrier!P$5&gt;='Suivi absences'!$C$2:$C$10)*(Calendrier!P$5&lt;='Suivi absences'!$D$2:$D$10)*('Suivi absences'!$B$2:$B$10="CMAT"))+
4*SUMPRODUCT(($A9='Suivi absences'!$A$2:$A$10)*(Calendrier!P$5&gt;='Suivi absences'!$C$2:$C$10)*(Calendrier!P$5&lt;='Suivi absences'!$D$2:$D$10)*('Suivi absences'!$B$2:$B$10="CPA"))+
5*SUMPRODUCT(($A9='Suivi absences'!$A$2:$A$10)*(Calendrier!P$5&gt;='Suivi absences'!$C$2:$C$10)*(Calendrier!P$5&lt;='Suivi absences'!$D$2:$D$10)*('Suivi absences'!$B$2:$B$10="CPAT"))+
6*SUMPRODUCT(($A9='Suivi absences'!$A$2:$A$10)*(Calendrier!P$5&gt;='Suivi absences'!$C$2:$C$10)*(Calendrier!P$5&lt;='Suivi absences'!$D$2:$D$10)*('Suivi absences'!$B$2:$B$10="EVF"))+
7*SUMPRODUCT(($A9='Suivi absences'!$A$2:$A$10)*(Calendrier!P$5&gt;='Suivi absences'!$C$2:$C$10)*(Calendrier!P$5&lt;='Suivi absences'!$D$2:$D$10)*('Suivi absences'!$B$2:$B$10="ABSNR"))+
8*SUMPRODUCT(($A9='Suivi absences'!$A$2:$A$10)*(Calendrier!P$5&gt;='Suivi absences'!$C$2:$C$10)*(Calendrier!P$5&lt;='Suivi absences'!$D$2:$D$10)*('Suivi absences'!$B$2:$B$10="NJ"))+
9*SUMPRODUCT(($A9='Suivi absences'!$A$2:$A$10)*(Calendrier!P$5&gt;='Suivi absences'!$C$2:$C$10)*(Calendrier!P$5&lt;='Suivi absences'!$D$2:$D$10)*('Suivi absences'!$B$2:$B$10="FOR"))</f>
        <v>0</v>
      </c>
      <c r="Q9" s="5">
        <f>SUMPRODUCT(($A9='Suivi absences'!$A$2:$A$10)*(Calendrier!Q$5&gt;='Suivi absences'!$C$2:$C$10)*(Calendrier!Q$5&lt;='Suivi absences'!$D$2:$D$10)*('Suivi absences'!$B$2:$B$10="CP"))+
2*SUMPRODUCT(($A9='Suivi absences'!$A$2:$A$10)*(Calendrier!Q$5&gt;='Suivi absences'!$C$2:$C$10)*(Calendrier!Q$5&lt;='Suivi absences'!$D$2:$D$10)*('Suivi absences'!$B$2:$B$10="MAL"))+
3*SUMPRODUCT(($A9='Suivi absences'!$A$2:$A$10)*(Calendrier!Q$5&gt;='Suivi absences'!$C$2:$C$10)*(Calendrier!Q$5&lt;='Suivi absences'!$D$2:$D$10)*('Suivi absences'!$B$2:$B$10="CMAT"))+
4*SUMPRODUCT(($A9='Suivi absences'!$A$2:$A$10)*(Calendrier!Q$5&gt;='Suivi absences'!$C$2:$C$10)*(Calendrier!Q$5&lt;='Suivi absences'!$D$2:$D$10)*('Suivi absences'!$B$2:$B$10="CPA"))+
5*SUMPRODUCT(($A9='Suivi absences'!$A$2:$A$10)*(Calendrier!Q$5&gt;='Suivi absences'!$C$2:$C$10)*(Calendrier!Q$5&lt;='Suivi absences'!$D$2:$D$10)*('Suivi absences'!$B$2:$B$10="CPAT"))+
6*SUMPRODUCT(($A9='Suivi absences'!$A$2:$A$10)*(Calendrier!Q$5&gt;='Suivi absences'!$C$2:$C$10)*(Calendrier!Q$5&lt;='Suivi absences'!$D$2:$D$10)*('Suivi absences'!$B$2:$B$10="EVF"))+
7*SUMPRODUCT(($A9='Suivi absences'!$A$2:$A$10)*(Calendrier!Q$5&gt;='Suivi absences'!$C$2:$C$10)*(Calendrier!Q$5&lt;='Suivi absences'!$D$2:$D$10)*('Suivi absences'!$B$2:$B$10="ABSNR"))+
8*SUMPRODUCT(($A9='Suivi absences'!$A$2:$A$10)*(Calendrier!Q$5&gt;='Suivi absences'!$C$2:$C$10)*(Calendrier!Q$5&lt;='Suivi absences'!$D$2:$D$10)*('Suivi absences'!$B$2:$B$10="NJ"))+
9*SUMPRODUCT(($A9='Suivi absences'!$A$2:$A$10)*(Calendrier!Q$5&gt;='Suivi absences'!$C$2:$C$10)*(Calendrier!Q$5&lt;='Suivi absences'!$D$2:$D$10)*('Suivi absences'!$B$2:$B$10="FOR"))</f>
        <v>0</v>
      </c>
      <c r="R9" s="5">
        <f>SUMPRODUCT(($A9='Suivi absences'!$A$2:$A$10)*(Calendrier!R$5&gt;='Suivi absences'!$C$2:$C$10)*(Calendrier!R$5&lt;='Suivi absences'!$D$2:$D$10)*('Suivi absences'!$B$2:$B$10="CP"))+
2*SUMPRODUCT(($A9='Suivi absences'!$A$2:$A$10)*(Calendrier!R$5&gt;='Suivi absences'!$C$2:$C$10)*(Calendrier!R$5&lt;='Suivi absences'!$D$2:$D$10)*('Suivi absences'!$B$2:$B$10="MAL"))+
3*SUMPRODUCT(($A9='Suivi absences'!$A$2:$A$10)*(Calendrier!R$5&gt;='Suivi absences'!$C$2:$C$10)*(Calendrier!R$5&lt;='Suivi absences'!$D$2:$D$10)*('Suivi absences'!$B$2:$B$10="CMAT"))+
4*SUMPRODUCT(($A9='Suivi absences'!$A$2:$A$10)*(Calendrier!R$5&gt;='Suivi absences'!$C$2:$C$10)*(Calendrier!R$5&lt;='Suivi absences'!$D$2:$D$10)*('Suivi absences'!$B$2:$B$10="CPA"))+
5*SUMPRODUCT(($A9='Suivi absences'!$A$2:$A$10)*(Calendrier!R$5&gt;='Suivi absences'!$C$2:$C$10)*(Calendrier!R$5&lt;='Suivi absences'!$D$2:$D$10)*('Suivi absences'!$B$2:$B$10="CPAT"))+
6*SUMPRODUCT(($A9='Suivi absences'!$A$2:$A$10)*(Calendrier!R$5&gt;='Suivi absences'!$C$2:$C$10)*(Calendrier!R$5&lt;='Suivi absences'!$D$2:$D$10)*('Suivi absences'!$B$2:$B$10="EVF"))+
7*SUMPRODUCT(($A9='Suivi absences'!$A$2:$A$10)*(Calendrier!R$5&gt;='Suivi absences'!$C$2:$C$10)*(Calendrier!R$5&lt;='Suivi absences'!$D$2:$D$10)*('Suivi absences'!$B$2:$B$10="ABSNR"))+
8*SUMPRODUCT(($A9='Suivi absences'!$A$2:$A$10)*(Calendrier!R$5&gt;='Suivi absences'!$C$2:$C$10)*(Calendrier!R$5&lt;='Suivi absences'!$D$2:$D$10)*('Suivi absences'!$B$2:$B$10="NJ"))+
9*SUMPRODUCT(($A9='Suivi absences'!$A$2:$A$10)*(Calendrier!R$5&gt;='Suivi absences'!$C$2:$C$10)*(Calendrier!R$5&lt;='Suivi absences'!$D$2:$D$10)*('Suivi absences'!$B$2:$B$10="FOR"))</f>
        <v>0</v>
      </c>
      <c r="S9" s="5">
        <f>SUMPRODUCT(($A9='Suivi absences'!$A$2:$A$10)*(Calendrier!S$5&gt;='Suivi absences'!$C$2:$C$10)*(Calendrier!S$5&lt;='Suivi absences'!$D$2:$D$10)*('Suivi absences'!$B$2:$B$10="CP"))+
2*SUMPRODUCT(($A9='Suivi absences'!$A$2:$A$10)*(Calendrier!S$5&gt;='Suivi absences'!$C$2:$C$10)*(Calendrier!S$5&lt;='Suivi absences'!$D$2:$D$10)*('Suivi absences'!$B$2:$B$10="MAL"))+
3*SUMPRODUCT(($A9='Suivi absences'!$A$2:$A$10)*(Calendrier!S$5&gt;='Suivi absences'!$C$2:$C$10)*(Calendrier!S$5&lt;='Suivi absences'!$D$2:$D$10)*('Suivi absences'!$B$2:$B$10="CMAT"))+
4*SUMPRODUCT(($A9='Suivi absences'!$A$2:$A$10)*(Calendrier!S$5&gt;='Suivi absences'!$C$2:$C$10)*(Calendrier!S$5&lt;='Suivi absences'!$D$2:$D$10)*('Suivi absences'!$B$2:$B$10="CPA"))+
5*SUMPRODUCT(($A9='Suivi absences'!$A$2:$A$10)*(Calendrier!S$5&gt;='Suivi absences'!$C$2:$C$10)*(Calendrier!S$5&lt;='Suivi absences'!$D$2:$D$10)*('Suivi absences'!$B$2:$B$10="CPAT"))+
6*SUMPRODUCT(($A9='Suivi absences'!$A$2:$A$10)*(Calendrier!S$5&gt;='Suivi absences'!$C$2:$C$10)*(Calendrier!S$5&lt;='Suivi absences'!$D$2:$D$10)*('Suivi absences'!$B$2:$B$10="EVF"))+
7*SUMPRODUCT(($A9='Suivi absences'!$A$2:$A$10)*(Calendrier!S$5&gt;='Suivi absences'!$C$2:$C$10)*(Calendrier!S$5&lt;='Suivi absences'!$D$2:$D$10)*('Suivi absences'!$B$2:$B$10="ABSNR"))+
8*SUMPRODUCT(($A9='Suivi absences'!$A$2:$A$10)*(Calendrier!S$5&gt;='Suivi absences'!$C$2:$C$10)*(Calendrier!S$5&lt;='Suivi absences'!$D$2:$D$10)*('Suivi absences'!$B$2:$B$10="NJ"))+
9*SUMPRODUCT(($A9='Suivi absences'!$A$2:$A$10)*(Calendrier!S$5&gt;='Suivi absences'!$C$2:$C$10)*(Calendrier!S$5&lt;='Suivi absences'!$D$2:$D$10)*('Suivi absences'!$B$2:$B$10="FOR"))</f>
        <v>0</v>
      </c>
      <c r="T9" s="5">
        <f>SUMPRODUCT(($A9='Suivi absences'!$A$2:$A$10)*(Calendrier!T$5&gt;='Suivi absences'!$C$2:$C$10)*(Calendrier!T$5&lt;='Suivi absences'!$D$2:$D$10)*('Suivi absences'!$B$2:$B$10="CP"))+
2*SUMPRODUCT(($A9='Suivi absences'!$A$2:$A$10)*(Calendrier!T$5&gt;='Suivi absences'!$C$2:$C$10)*(Calendrier!T$5&lt;='Suivi absences'!$D$2:$D$10)*('Suivi absences'!$B$2:$B$10="MAL"))+
3*SUMPRODUCT(($A9='Suivi absences'!$A$2:$A$10)*(Calendrier!T$5&gt;='Suivi absences'!$C$2:$C$10)*(Calendrier!T$5&lt;='Suivi absences'!$D$2:$D$10)*('Suivi absences'!$B$2:$B$10="CMAT"))+
4*SUMPRODUCT(($A9='Suivi absences'!$A$2:$A$10)*(Calendrier!T$5&gt;='Suivi absences'!$C$2:$C$10)*(Calendrier!T$5&lt;='Suivi absences'!$D$2:$D$10)*('Suivi absences'!$B$2:$B$10="CPA"))+
5*SUMPRODUCT(($A9='Suivi absences'!$A$2:$A$10)*(Calendrier!T$5&gt;='Suivi absences'!$C$2:$C$10)*(Calendrier!T$5&lt;='Suivi absences'!$D$2:$D$10)*('Suivi absences'!$B$2:$B$10="CPAT"))+
6*SUMPRODUCT(($A9='Suivi absences'!$A$2:$A$10)*(Calendrier!T$5&gt;='Suivi absences'!$C$2:$C$10)*(Calendrier!T$5&lt;='Suivi absences'!$D$2:$D$10)*('Suivi absences'!$B$2:$B$10="EVF"))+
7*SUMPRODUCT(($A9='Suivi absences'!$A$2:$A$10)*(Calendrier!T$5&gt;='Suivi absences'!$C$2:$C$10)*(Calendrier!T$5&lt;='Suivi absences'!$D$2:$D$10)*('Suivi absences'!$B$2:$B$10="ABSNR"))+
8*SUMPRODUCT(($A9='Suivi absences'!$A$2:$A$10)*(Calendrier!T$5&gt;='Suivi absences'!$C$2:$C$10)*(Calendrier!T$5&lt;='Suivi absences'!$D$2:$D$10)*('Suivi absences'!$B$2:$B$10="NJ"))+
9*SUMPRODUCT(($A9='Suivi absences'!$A$2:$A$10)*(Calendrier!T$5&gt;='Suivi absences'!$C$2:$C$10)*(Calendrier!T$5&lt;='Suivi absences'!$D$2:$D$10)*('Suivi absences'!$B$2:$B$10="FOR"))</f>
        <v>0</v>
      </c>
      <c r="U9" s="5">
        <f>SUMPRODUCT(($A9='Suivi absences'!$A$2:$A$10)*(Calendrier!U$5&gt;='Suivi absences'!$C$2:$C$10)*(Calendrier!U$5&lt;='Suivi absences'!$D$2:$D$10)*('Suivi absences'!$B$2:$B$10="CP"))+
2*SUMPRODUCT(($A9='Suivi absences'!$A$2:$A$10)*(Calendrier!U$5&gt;='Suivi absences'!$C$2:$C$10)*(Calendrier!U$5&lt;='Suivi absences'!$D$2:$D$10)*('Suivi absences'!$B$2:$B$10="MAL"))+
3*SUMPRODUCT(($A9='Suivi absences'!$A$2:$A$10)*(Calendrier!U$5&gt;='Suivi absences'!$C$2:$C$10)*(Calendrier!U$5&lt;='Suivi absences'!$D$2:$D$10)*('Suivi absences'!$B$2:$B$10="CMAT"))+
4*SUMPRODUCT(($A9='Suivi absences'!$A$2:$A$10)*(Calendrier!U$5&gt;='Suivi absences'!$C$2:$C$10)*(Calendrier!U$5&lt;='Suivi absences'!$D$2:$D$10)*('Suivi absences'!$B$2:$B$10="CPA"))+
5*SUMPRODUCT(($A9='Suivi absences'!$A$2:$A$10)*(Calendrier!U$5&gt;='Suivi absences'!$C$2:$C$10)*(Calendrier!U$5&lt;='Suivi absences'!$D$2:$D$10)*('Suivi absences'!$B$2:$B$10="CPAT"))+
6*SUMPRODUCT(($A9='Suivi absences'!$A$2:$A$10)*(Calendrier!U$5&gt;='Suivi absences'!$C$2:$C$10)*(Calendrier!U$5&lt;='Suivi absences'!$D$2:$D$10)*('Suivi absences'!$B$2:$B$10="EVF"))+
7*SUMPRODUCT(($A9='Suivi absences'!$A$2:$A$10)*(Calendrier!U$5&gt;='Suivi absences'!$C$2:$C$10)*(Calendrier!U$5&lt;='Suivi absences'!$D$2:$D$10)*('Suivi absences'!$B$2:$B$10="ABSNR"))+
8*SUMPRODUCT(($A9='Suivi absences'!$A$2:$A$10)*(Calendrier!U$5&gt;='Suivi absences'!$C$2:$C$10)*(Calendrier!U$5&lt;='Suivi absences'!$D$2:$D$10)*('Suivi absences'!$B$2:$B$10="NJ"))+
9*SUMPRODUCT(($A9='Suivi absences'!$A$2:$A$10)*(Calendrier!U$5&gt;='Suivi absences'!$C$2:$C$10)*(Calendrier!U$5&lt;='Suivi absences'!$D$2:$D$10)*('Suivi absences'!$B$2:$B$10="FOR"))</f>
        <v>0</v>
      </c>
      <c r="V9" s="5">
        <f>SUMPRODUCT(($A9='Suivi absences'!$A$2:$A$10)*(Calendrier!V$5&gt;='Suivi absences'!$C$2:$C$10)*(Calendrier!V$5&lt;='Suivi absences'!$D$2:$D$10)*('Suivi absences'!$B$2:$B$10="CP"))+
2*SUMPRODUCT(($A9='Suivi absences'!$A$2:$A$10)*(Calendrier!V$5&gt;='Suivi absences'!$C$2:$C$10)*(Calendrier!V$5&lt;='Suivi absences'!$D$2:$D$10)*('Suivi absences'!$B$2:$B$10="MAL"))+
3*SUMPRODUCT(($A9='Suivi absences'!$A$2:$A$10)*(Calendrier!V$5&gt;='Suivi absences'!$C$2:$C$10)*(Calendrier!V$5&lt;='Suivi absences'!$D$2:$D$10)*('Suivi absences'!$B$2:$B$10="CMAT"))+
4*SUMPRODUCT(($A9='Suivi absences'!$A$2:$A$10)*(Calendrier!V$5&gt;='Suivi absences'!$C$2:$C$10)*(Calendrier!V$5&lt;='Suivi absences'!$D$2:$D$10)*('Suivi absences'!$B$2:$B$10="CPA"))+
5*SUMPRODUCT(($A9='Suivi absences'!$A$2:$A$10)*(Calendrier!V$5&gt;='Suivi absences'!$C$2:$C$10)*(Calendrier!V$5&lt;='Suivi absences'!$D$2:$D$10)*('Suivi absences'!$B$2:$B$10="CPAT"))+
6*SUMPRODUCT(($A9='Suivi absences'!$A$2:$A$10)*(Calendrier!V$5&gt;='Suivi absences'!$C$2:$C$10)*(Calendrier!V$5&lt;='Suivi absences'!$D$2:$D$10)*('Suivi absences'!$B$2:$B$10="EVF"))+
7*SUMPRODUCT(($A9='Suivi absences'!$A$2:$A$10)*(Calendrier!V$5&gt;='Suivi absences'!$C$2:$C$10)*(Calendrier!V$5&lt;='Suivi absences'!$D$2:$D$10)*('Suivi absences'!$B$2:$B$10="ABSNR"))+
8*SUMPRODUCT(($A9='Suivi absences'!$A$2:$A$10)*(Calendrier!V$5&gt;='Suivi absences'!$C$2:$C$10)*(Calendrier!V$5&lt;='Suivi absences'!$D$2:$D$10)*('Suivi absences'!$B$2:$B$10="NJ"))+
9*SUMPRODUCT(($A9='Suivi absences'!$A$2:$A$10)*(Calendrier!V$5&gt;='Suivi absences'!$C$2:$C$10)*(Calendrier!V$5&lt;='Suivi absences'!$D$2:$D$10)*('Suivi absences'!$B$2:$B$10="FOR"))</f>
        <v>0</v>
      </c>
      <c r="W9" s="5">
        <f>SUMPRODUCT(($A9='Suivi absences'!$A$2:$A$10)*(Calendrier!W$5&gt;='Suivi absences'!$C$2:$C$10)*(Calendrier!W$5&lt;='Suivi absences'!$D$2:$D$10)*('Suivi absences'!$B$2:$B$10="CP"))+
2*SUMPRODUCT(($A9='Suivi absences'!$A$2:$A$10)*(Calendrier!W$5&gt;='Suivi absences'!$C$2:$C$10)*(Calendrier!W$5&lt;='Suivi absences'!$D$2:$D$10)*('Suivi absences'!$B$2:$B$10="MAL"))+
3*SUMPRODUCT(($A9='Suivi absences'!$A$2:$A$10)*(Calendrier!W$5&gt;='Suivi absences'!$C$2:$C$10)*(Calendrier!W$5&lt;='Suivi absences'!$D$2:$D$10)*('Suivi absences'!$B$2:$B$10="CMAT"))+
4*SUMPRODUCT(($A9='Suivi absences'!$A$2:$A$10)*(Calendrier!W$5&gt;='Suivi absences'!$C$2:$C$10)*(Calendrier!W$5&lt;='Suivi absences'!$D$2:$D$10)*('Suivi absences'!$B$2:$B$10="CPA"))+
5*SUMPRODUCT(($A9='Suivi absences'!$A$2:$A$10)*(Calendrier!W$5&gt;='Suivi absences'!$C$2:$C$10)*(Calendrier!W$5&lt;='Suivi absences'!$D$2:$D$10)*('Suivi absences'!$B$2:$B$10="CPAT"))+
6*SUMPRODUCT(($A9='Suivi absences'!$A$2:$A$10)*(Calendrier!W$5&gt;='Suivi absences'!$C$2:$C$10)*(Calendrier!W$5&lt;='Suivi absences'!$D$2:$D$10)*('Suivi absences'!$B$2:$B$10="EVF"))+
7*SUMPRODUCT(($A9='Suivi absences'!$A$2:$A$10)*(Calendrier!W$5&gt;='Suivi absences'!$C$2:$C$10)*(Calendrier!W$5&lt;='Suivi absences'!$D$2:$D$10)*('Suivi absences'!$B$2:$B$10="ABSNR"))+
8*SUMPRODUCT(($A9='Suivi absences'!$A$2:$A$10)*(Calendrier!W$5&gt;='Suivi absences'!$C$2:$C$10)*(Calendrier!W$5&lt;='Suivi absences'!$D$2:$D$10)*('Suivi absences'!$B$2:$B$10="NJ"))+
9*SUMPRODUCT(($A9='Suivi absences'!$A$2:$A$10)*(Calendrier!W$5&gt;='Suivi absences'!$C$2:$C$10)*(Calendrier!W$5&lt;='Suivi absences'!$D$2:$D$10)*('Suivi absences'!$B$2:$B$10="FOR"))</f>
        <v>0</v>
      </c>
      <c r="X9" s="5">
        <f>SUMPRODUCT(($A9='Suivi absences'!$A$2:$A$10)*(Calendrier!X$5&gt;='Suivi absences'!$C$2:$C$10)*(Calendrier!X$5&lt;='Suivi absences'!$D$2:$D$10)*('Suivi absences'!$B$2:$B$10="CP"))+
2*SUMPRODUCT(($A9='Suivi absences'!$A$2:$A$10)*(Calendrier!X$5&gt;='Suivi absences'!$C$2:$C$10)*(Calendrier!X$5&lt;='Suivi absences'!$D$2:$D$10)*('Suivi absences'!$B$2:$B$10="MAL"))+
3*SUMPRODUCT(($A9='Suivi absences'!$A$2:$A$10)*(Calendrier!X$5&gt;='Suivi absences'!$C$2:$C$10)*(Calendrier!X$5&lt;='Suivi absences'!$D$2:$D$10)*('Suivi absences'!$B$2:$B$10="CMAT"))+
4*SUMPRODUCT(($A9='Suivi absences'!$A$2:$A$10)*(Calendrier!X$5&gt;='Suivi absences'!$C$2:$C$10)*(Calendrier!X$5&lt;='Suivi absences'!$D$2:$D$10)*('Suivi absences'!$B$2:$B$10="CPA"))+
5*SUMPRODUCT(($A9='Suivi absences'!$A$2:$A$10)*(Calendrier!X$5&gt;='Suivi absences'!$C$2:$C$10)*(Calendrier!X$5&lt;='Suivi absences'!$D$2:$D$10)*('Suivi absences'!$B$2:$B$10="CPAT"))+
6*SUMPRODUCT(($A9='Suivi absences'!$A$2:$A$10)*(Calendrier!X$5&gt;='Suivi absences'!$C$2:$C$10)*(Calendrier!X$5&lt;='Suivi absences'!$D$2:$D$10)*('Suivi absences'!$B$2:$B$10="EVF"))+
7*SUMPRODUCT(($A9='Suivi absences'!$A$2:$A$10)*(Calendrier!X$5&gt;='Suivi absences'!$C$2:$C$10)*(Calendrier!X$5&lt;='Suivi absences'!$D$2:$D$10)*('Suivi absences'!$B$2:$B$10="ABSNR"))+
8*SUMPRODUCT(($A9='Suivi absences'!$A$2:$A$10)*(Calendrier!X$5&gt;='Suivi absences'!$C$2:$C$10)*(Calendrier!X$5&lt;='Suivi absences'!$D$2:$D$10)*('Suivi absences'!$B$2:$B$10="NJ"))+
9*SUMPRODUCT(($A9='Suivi absences'!$A$2:$A$10)*(Calendrier!X$5&gt;='Suivi absences'!$C$2:$C$10)*(Calendrier!X$5&lt;='Suivi absences'!$D$2:$D$10)*('Suivi absences'!$B$2:$B$10="FOR"))</f>
        <v>0</v>
      </c>
      <c r="Y9" s="5">
        <f>SUMPRODUCT(($A9='Suivi absences'!$A$2:$A$10)*(Calendrier!Y$5&gt;='Suivi absences'!$C$2:$C$10)*(Calendrier!Y$5&lt;='Suivi absences'!$D$2:$D$10)*('Suivi absences'!$B$2:$B$10="CP"))+
2*SUMPRODUCT(($A9='Suivi absences'!$A$2:$A$10)*(Calendrier!Y$5&gt;='Suivi absences'!$C$2:$C$10)*(Calendrier!Y$5&lt;='Suivi absences'!$D$2:$D$10)*('Suivi absences'!$B$2:$B$10="MAL"))+
3*SUMPRODUCT(($A9='Suivi absences'!$A$2:$A$10)*(Calendrier!Y$5&gt;='Suivi absences'!$C$2:$C$10)*(Calendrier!Y$5&lt;='Suivi absences'!$D$2:$D$10)*('Suivi absences'!$B$2:$B$10="CMAT"))+
4*SUMPRODUCT(($A9='Suivi absences'!$A$2:$A$10)*(Calendrier!Y$5&gt;='Suivi absences'!$C$2:$C$10)*(Calendrier!Y$5&lt;='Suivi absences'!$D$2:$D$10)*('Suivi absences'!$B$2:$B$10="CPA"))+
5*SUMPRODUCT(($A9='Suivi absences'!$A$2:$A$10)*(Calendrier!Y$5&gt;='Suivi absences'!$C$2:$C$10)*(Calendrier!Y$5&lt;='Suivi absences'!$D$2:$D$10)*('Suivi absences'!$B$2:$B$10="CPAT"))+
6*SUMPRODUCT(($A9='Suivi absences'!$A$2:$A$10)*(Calendrier!Y$5&gt;='Suivi absences'!$C$2:$C$10)*(Calendrier!Y$5&lt;='Suivi absences'!$D$2:$D$10)*('Suivi absences'!$B$2:$B$10="EVF"))+
7*SUMPRODUCT(($A9='Suivi absences'!$A$2:$A$10)*(Calendrier!Y$5&gt;='Suivi absences'!$C$2:$C$10)*(Calendrier!Y$5&lt;='Suivi absences'!$D$2:$D$10)*('Suivi absences'!$B$2:$B$10="ABSNR"))+
8*SUMPRODUCT(($A9='Suivi absences'!$A$2:$A$10)*(Calendrier!Y$5&gt;='Suivi absences'!$C$2:$C$10)*(Calendrier!Y$5&lt;='Suivi absences'!$D$2:$D$10)*('Suivi absences'!$B$2:$B$10="NJ"))+
9*SUMPRODUCT(($A9='Suivi absences'!$A$2:$A$10)*(Calendrier!Y$5&gt;='Suivi absences'!$C$2:$C$10)*(Calendrier!Y$5&lt;='Suivi absences'!$D$2:$D$10)*('Suivi absences'!$B$2:$B$10="FOR"))</f>
        <v>0</v>
      </c>
      <c r="Z9" s="5">
        <f>SUMPRODUCT(($A9='Suivi absences'!$A$2:$A$10)*(Calendrier!Z$5&gt;='Suivi absences'!$C$2:$C$10)*(Calendrier!Z$5&lt;='Suivi absences'!$D$2:$D$10)*('Suivi absences'!$B$2:$B$10="CP"))+
2*SUMPRODUCT(($A9='Suivi absences'!$A$2:$A$10)*(Calendrier!Z$5&gt;='Suivi absences'!$C$2:$C$10)*(Calendrier!Z$5&lt;='Suivi absences'!$D$2:$D$10)*('Suivi absences'!$B$2:$B$10="MAL"))+
3*SUMPRODUCT(($A9='Suivi absences'!$A$2:$A$10)*(Calendrier!Z$5&gt;='Suivi absences'!$C$2:$C$10)*(Calendrier!Z$5&lt;='Suivi absences'!$D$2:$D$10)*('Suivi absences'!$B$2:$B$10="CMAT"))+
4*SUMPRODUCT(($A9='Suivi absences'!$A$2:$A$10)*(Calendrier!Z$5&gt;='Suivi absences'!$C$2:$C$10)*(Calendrier!Z$5&lt;='Suivi absences'!$D$2:$D$10)*('Suivi absences'!$B$2:$B$10="CPA"))+
5*SUMPRODUCT(($A9='Suivi absences'!$A$2:$A$10)*(Calendrier!Z$5&gt;='Suivi absences'!$C$2:$C$10)*(Calendrier!Z$5&lt;='Suivi absences'!$D$2:$D$10)*('Suivi absences'!$B$2:$B$10="CPAT"))+
6*SUMPRODUCT(($A9='Suivi absences'!$A$2:$A$10)*(Calendrier!Z$5&gt;='Suivi absences'!$C$2:$C$10)*(Calendrier!Z$5&lt;='Suivi absences'!$D$2:$D$10)*('Suivi absences'!$B$2:$B$10="EVF"))+
7*SUMPRODUCT(($A9='Suivi absences'!$A$2:$A$10)*(Calendrier!Z$5&gt;='Suivi absences'!$C$2:$C$10)*(Calendrier!Z$5&lt;='Suivi absences'!$D$2:$D$10)*('Suivi absences'!$B$2:$B$10="ABSNR"))+
8*SUMPRODUCT(($A9='Suivi absences'!$A$2:$A$10)*(Calendrier!Z$5&gt;='Suivi absences'!$C$2:$C$10)*(Calendrier!Z$5&lt;='Suivi absences'!$D$2:$D$10)*('Suivi absences'!$B$2:$B$10="NJ"))+
9*SUMPRODUCT(($A9='Suivi absences'!$A$2:$A$10)*(Calendrier!Z$5&gt;='Suivi absences'!$C$2:$C$10)*(Calendrier!Z$5&lt;='Suivi absences'!$D$2:$D$10)*('Suivi absences'!$B$2:$B$10="FOR"))</f>
        <v>0</v>
      </c>
      <c r="AA9" s="5">
        <f>SUMPRODUCT(($A9='Suivi absences'!$A$2:$A$10)*(Calendrier!AA$5&gt;='Suivi absences'!$C$2:$C$10)*(Calendrier!AA$5&lt;='Suivi absences'!$D$2:$D$10)*('Suivi absences'!$B$2:$B$10="CP"))+
2*SUMPRODUCT(($A9='Suivi absences'!$A$2:$A$10)*(Calendrier!AA$5&gt;='Suivi absences'!$C$2:$C$10)*(Calendrier!AA$5&lt;='Suivi absences'!$D$2:$D$10)*('Suivi absences'!$B$2:$B$10="MAL"))+
3*SUMPRODUCT(($A9='Suivi absences'!$A$2:$A$10)*(Calendrier!AA$5&gt;='Suivi absences'!$C$2:$C$10)*(Calendrier!AA$5&lt;='Suivi absences'!$D$2:$D$10)*('Suivi absences'!$B$2:$B$10="CMAT"))+
4*SUMPRODUCT(($A9='Suivi absences'!$A$2:$A$10)*(Calendrier!AA$5&gt;='Suivi absences'!$C$2:$C$10)*(Calendrier!AA$5&lt;='Suivi absences'!$D$2:$D$10)*('Suivi absences'!$B$2:$B$10="CPA"))+
5*SUMPRODUCT(($A9='Suivi absences'!$A$2:$A$10)*(Calendrier!AA$5&gt;='Suivi absences'!$C$2:$C$10)*(Calendrier!AA$5&lt;='Suivi absences'!$D$2:$D$10)*('Suivi absences'!$B$2:$B$10="CPAT"))+
6*SUMPRODUCT(($A9='Suivi absences'!$A$2:$A$10)*(Calendrier!AA$5&gt;='Suivi absences'!$C$2:$C$10)*(Calendrier!AA$5&lt;='Suivi absences'!$D$2:$D$10)*('Suivi absences'!$B$2:$B$10="EVF"))+
7*SUMPRODUCT(($A9='Suivi absences'!$A$2:$A$10)*(Calendrier!AA$5&gt;='Suivi absences'!$C$2:$C$10)*(Calendrier!AA$5&lt;='Suivi absences'!$D$2:$D$10)*('Suivi absences'!$B$2:$B$10="ABSNR"))+
8*SUMPRODUCT(($A9='Suivi absences'!$A$2:$A$10)*(Calendrier!AA$5&gt;='Suivi absences'!$C$2:$C$10)*(Calendrier!AA$5&lt;='Suivi absences'!$D$2:$D$10)*('Suivi absences'!$B$2:$B$10="NJ"))+
9*SUMPRODUCT(($A9='Suivi absences'!$A$2:$A$10)*(Calendrier!AA$5&gt;='Suivi absences'!$C$2:$C$10)*(Calendrier!AA$5&lt;='Suivi absences'!$D$2:$D$10)*('Suivi absences'!$B$2:$B$10="FOR"))</f>
        <v>0</v>
      </c>
      <c r="AB9" s="5">
        <f>SUMPRODUCT(($A9='Suivi absences'!$A$2:$A$10)*(Calendrier!AB$5&gt;='Suivi absences'!$C$2:$C$10)*(Calendrier!AB$5&lt;='Suivi absences'!$D$2:$D$10)*('Suivi absences'!$B$2:$B$10="CP"))+
2*SUMPRODUCT(($A9='Suivi absences'!$A$2:$A$10)*(Calendrier!AB$5&gt;='Suivi absences'!$C$2:$C$10)*(Calendrier!AB$5&lt;='Suivi absences'!$D$2:$D$10)*('Suivi absences'!$B$2:$B$10="MAL"))+
3*SUMPRODUCT(($A9='Suivi absences'!$A$2:$A$10)*(Calendrier!AB$5&gt;='Suivi absences'!$C$2:$C$10)*(Calendrier!AB$5&lt;='Suivi absences'!$D$2:$D$10)*('Suivi absences'!$B$2:$B$10="CMAT"))+
4*SUMPRODUCT(($A9='Suivi absences'!$A$2:$A$10)*(Calendrier!AB$5&gt;='Suivi absences'!$C$2:$C$10)*(Calendrier!AB$5&lt;='Suivi absences'!$D$2:$D$10)*('Suivi absences'!$B$2:$B$10="CPA"))+
5*SUMPRODUCT(($A9='Suivi absences'!$A$2:$A$10)*(Calendrier!AB$5&gt;='Suivi absences'!$C$2:$C$10)*(Calendrier!AB$5&lt;='Suivi absences'!$D$2:$D$10)*('Suivi absences'!$B$2:$B$10="CPAT"))+
6*SUMPRODUCT(($A9='Suivi absences'!$A$2:$A$10)*(Calendrier!AB$5&gt;='Suivi absences'!$C$2:$C$10)*(Calendrier!AB$5&lt;='Suivi absences'!$D$2:$D$10)*('Suivi absences'!$B$2:$B$10="EVF"))+
7*SUMPRODUCT(($A9='Suivi absences'!$A$2:$A$10)*(Calendrier!AB$5&gt;='Suivi absences'!$C$2:$C$10)*(Calendrier!AB$5&lt;='Suivi absences'!$D$2:$D$10)*('Suivi absences'!$B$2:$B$10="ABSNR"))+
8*SUMPRODUCT(($A9='Suivi absences'!$A$2:$A$10)*(Calendrier!AB$5&gt;='Suivi absences'!$C$2:$C$10)*(Calendrier!AB$5&lt;='Suivi absences'!$D$2:$D$10)*('Suivi absences'!$B$2:$B$10="NJ"))+
9*SUMPRODUCT(($A9='Suivi absences'!$A$2:$A$10)*(Calendrier!AB$5&gt;='Suivi absences'!$C$2:$C$10)*(Calendrier!AB$5&lt;='Suivi absences'!$D$2:$D$10)*('Suivi absences'!$B$2:$B$10="FOR"))</f>
        <v>0</v>
      </c>
      <c r="AC9" s="5">
        <f>SUMPRODUCT(($A9='Suivi absences'!$A$2:$A$10)*(Calendrier!AC$5&gt;='Suivi absences'!$C$2:$C$10)*(Calendrier!AC$5&lt;='Suivi absences'!$D$2:$D$10)*('Suivi absences'!$B$2:$B$10="CP"))+
2*SUMPRODUCT(($A9='Suivi absences'!$A$2:$A$10)*(Calendrier!AC$5&gt;='Suivi absences'!$C$2:$C$10)*(Calendrier!AC$5&lt;='Suivi absences'!$D$2:$D$10)*('Suivi absences'!$B$2:$B$10="MAL"))+
3*SUMPRODUCT(($A9='Suivi absences'!$A$2:$A$10)*(Calendrier!AC$5&gt;='Suivi absences'!$C$2:$C$10)*(Calendrier!AC$5&lt;='Suivi absences'!$D$2:$D$10)*('Suivi absences'!$B$2:$B$10="CMAT"))+
4*SUMPRODUCT(($A9='Suivi absences'!$A$2:$A$10)*(Calendrier!AC$5&gt;='Suivi absences'!$C$2:$C$10)*(Calendrier!AC$5&lt;='Suivi absences'!$D$2:$D$10)*('Suivi absences'!$B$2:$B$10="CPA"))+
5*SUMPRODUCT(($A9='Suivi absences'!$A$2:$A$10)*(Calendrier!AC$5&gt;='Suivi absences'!$C$2:$C$10)*(Calendrier!AC$5&lt;='Suivi absences'!$D$2:$D$10)*('Suivi absences'!$B$2:$B$10="CPAT"))+
6*SUMPRODUCT(($A9='Suivi absences'!$A$2:$A$10)*(Calendrier!AC$5&gt;='Suivi absences'!$C$2:$C$10)*(Calendrier!AC$5&lt;='Suivi absences'!$D$2:$D$10)*('Suivi absences'!$B$2:$B$10="EVF"))+
7*SUMPRODUCT(($A9='Suivi absences'!$A$2:$A$10)*(Calendrier!AC$5&gt;='Suivi absences'!$C$2:$C$10)*(Calendrier!AC$5&lt;='Suivi absences'!$D$2:$D$10)*('Suivi absences'!$B$2:$B$10="ABSNR"))+
8*SUMPRODUCT(($A9='Suivi absences'!$A$2:$A$10)*(Calendrier!AC$5&gt;='Suivi absences'!$C$2:$C$10)*(Calendrier!AC$5&lt;='Suivi absences'!$D$2:$D$10)*('Suivi absences'!$B$2:$B$10="NJ"))+
9*SUMPRODUCT(($A9='Suivi absences'!$A$2:$A$10)*(Calendrier!AC$5&gt;='Suivi absences'!$C$2:$C$10)*(Calendrier!AC$5&lt;='Suivi absences'!$D$2:$D$10)*('Suivi absences'!$B$2:$B$10="FOR"))</f>
        <v>0</v>
      </c>
      <c r="AD9" s="5">
        <f>SUMPRODUCT(($A9='Suivi absences'!$A$2:$A$10)*(Calendrier!AD$5&gt;='Suivi absences'!$C$2:$C$10)*(Calendrier!AD$5&lt;='Suivi absences'!$D$2:$D$10)*('Suivi absences'!$B$2:$B$10="CP"))+
2*SUMPRODUCT(($A9='Suivi absences'!$A$2:$A$10)*(Calendrier!AD$5&gt;='Suivi absences'!$C$2:$C$10)*(Calendrier!AD$5&lt;='Suivi absences'!$D$2:$D$10)*('Suivi absences'!$B$2:$B$10="MAL"))+
3*SUMPRODUCT(($A9='Suivi absences'!$A$2:$A$10)*(Calendrier!AD$5&gt;='Suivi absences'!$C$2:$C$10)*(Calendrier!AD$5&lt;='Suivi absences'!$D$2:$D$10)*('Suivi absences'!$B$2:$B$10="CMAT"))+
4*SUMPRODUCT(($A9='Suivi absences'!$A$2:$A$10)*(Calendrier!AD$5&gt;='Suivi absences'!$C$2:$C$10)*(Calendrier!AD$5&lt;='Suivi absences'!$D$2:$D$10)*('Suivi absences'!$B$2:$B$10="CPA"))+
5*SUMPRODUCT(($A9='Suivi absences'!$A$2:$A$10)*(Calendrier!AD$5&gt;='Suivi absences'!$C$2:$C$10)*(Calendrier!AD$5&lt;='Suivi absences'!$D$2:$D$10)*('Suivi absences'!$B$2:$B$10="CPAT"))+
6*SUMPRODUCT(($A9='Suivi absences'!$A$2:$A$10)*(Calendrier!AD$5&gt;='Suivi absences'!$C$2:$C$10)*(Calendrier!AD$5&lt;='Suivi absences'!$D$2:$D$10)*('Suivi absences'!$B$2:$B$10="EVF"))+
7*SUMPRODUCT(($A9='Suivi absences'!$A$2:$A$10)*(Calendrier!AD$5&gt;='Suivi absences'!$C$2:$C$10)*(Calendrier!AD$5&lt;='Suivi absences'!$D$2:$D$10)*('Suivi absences'!$B$2:$B$10="ABSNR"))+
8*SUMPRODUCT(($A9='Suivi absences'!$A$2:$A$10)*(Calendrier!AD$5&gt;='Suivi absences'!$C$2:$C$10)*(Calendrier!AD$5&lt;='Suivi absences'!$D$2:$D$10)*('Suivi absences'!$B$2:$B$10="NJ"))+
9*SUMPRODUCT(($A9='Suivi absences'!$A$2:$A$10)*(Calendrier!AD$5&gt;='Suivi absences'!$C$2:$C$10)*(Calendrier!AD$5&lt;='Suivi absences'!$D$2:$D$10)*('Suivi absences'!$B$2:$B$10="FOR"))</f>
        <v>0</v>
      </c>
      <c r="AE9" s="5">
        <f>SUMPRODUCT(($A9='Suivi absences'!$A$2:$A$10)*(Calendrier!AE$5&gt;='Suivi absences'!$C$2:$C$10)*(Calendrier!AE$5&lt;='Suivi absences'!$D$2:$D$10)*('Suivi absences'!$B$2:$B$10="CP"))+
2*SUMPRODUCT(($A9='Suivi absences'!$A$2:$A$10)*(Calendrier!AE$5&gt;='Suivi absences'!$C$2:$C$10)*(Calendrier!AE$5&lt;='Suivi absences'!$D$2:$D$10)*('Suivi absences'!$B$2:$B$10="MAL"))+
3*SUMPRODUCT(($A9='Suivi absences'!$A$2:$A$10)*(Calendrier!AE$5&gt;='Suivi absences'!$C$2:$C$10)*(Calendrier!AE$5&lt;='Suivi absences'!$D$2:$D$10)*('Suivi absences'!$B$2:$B$10="CMAT"))+
4*SUMPRODUCT(($A9='Suivi absences'!$A$2:$A$10)*(Calendrier!AE$5&gt;='Suivi absences'!$C$2:$C$10)*(Calendrier!AE$5&lt;='Suivi absences'!$D$2:$D$10)*('Suivi absences'!$B$2:$B$10="CPA"))+
5*SUMPRODUCT(($A9='Suivi absences'!$A$2:$A$10)*(Calendrier!AE$5&gt;='Suivi absences'!$C$2:$C$10)*(Calendrier!AE$5&lt;='Suivi absences'!$D$2:$D$10)*('Suivi absences'!$B$2:$B$10="CPAT"))+
6*SUMPRODUCT(($A9='Suivi absences'!$A$2:$A$10)*(Calendrier!AE$5&gt;='Suivi absences'!$C$2:$C$10)*(Calendrier!AE$5&lt;='Suivi absences'!$D$2:$D$10)*('Suivi absences'!$B$2:$B$10="EVF"))+
7*SUMPRODUCT(($A9='Suivi absences'!$A$2:$A$10)*(Calendrier!AE$5&gt;='Suivi absences'!$C$2:$C$10)*(Calendrier!AE$5&lt;='Suivi absences'!$D$2:$D$10)*('Suivi absences'!$B$2:$B$10="ABSNR"))+
8*SUMPRODUCT(($A9='Suivi absences'!$A$2:$A$10)*(Calendrier!AE$5&gt;='Suivi absences'!$C$2:$C$10)*(Calendrier!AE$5&lt;='Suivi absences'!$D$2:$D$10)*('Suivi absences'!$B$2:$B$10="NJ"))+
9*SUMPRODUCT(($A9='Suivi absences'!$A$2:$A$10)*(Calendrier!AE$5&gt;='Suivi absences'!$C$2:$C$10)*(Calendrier!AE$5&lt;='Suivi absences'!$D$2:$D$10)*('Suivi absences'!$B$2:$B$10="FOR"))</f>
        <v>0</v>
      </c>
      <c r="AF9" s="5">
        <f>SUMPRODUCT(($A9='Suivi absences'!$A$2:$A$10)*(Calendrier!AF$5&gt;='Suivi absences'!$C$2:$C$10)*(Calendrier!AF$5&lt;='Suivi absences'!$D$2:$D$10)*('Suivi absences'!$B$2:$B$10="CP"))+
2*SUMPRODUCT(($A9='Suivi absences'!$A$2:$A$10)*(Calendrier!AF$5&gt;='Suivi absences'!$C$2:$C$10)*(Calendrier!AF$5&lt;='Suivi absences'!$D$2:$D$10)*('Suivi absences'!$B$2:$B$10="MAL"))+
3*SUMPRODUCT(($A9='Suivi absences'!$A$2:$A$10)*(Calendrier!AF$5&gt;='Suivi absences'!$C$2:$C$10)*(Calendrier!AF$5&lt;='Suivi absences'!$D$2:$D$10)*('Suivi absences'!$B$2:$B$10="CMAT"))+
4*SUMPRODUCT(($A9='Suivi absences'!$A$2:$A$10)*(Calendrier!AF$5&gt;='Suivi absences'!$C$2:$C$10)*(Calendrier!AF$5&lt;='Suivi absences'!$D$2:$D$10)*('Suivi absences'!$B$2:$B$10="CPA"))+
5*SUMPRODUCT(($A9='Suivi absences'!$A$2:$A$10)*(Calendrier!AF$5&gt;='Suivi absences'!$C$2:$C$10)*(Calendrier!AF$5&lt;='Suivi absences'!$D$2:$D$10)*('Suivi absences'!$B$2:$B$10="CPAT"))+
6*SUMPRODUCT(($A9='Suivi absences'!$A$2:$A$10)*(Calendrier!AF$5&gt;='Suivi absences'!$C$2:$C$10)*(Calendrier!AF$5&lt;='Suivi absences'!$D$2:$D$10)*('Suivi absences'!$B$2:$B$10="EVF"))+
7*SUMPRODUCT(($A9='Suivi absences'!$A$2:$A$10)*(Calendrier!AF$5&gt;='Suivi absences'!$C$2:$C$10)*(Calendrier!AF$5&lt;='Suivi absences'!$D$2:$D$10)*('Suivi absences'!$B$2:$B$10="ABSNR"))+
8*SUMPRODUCT(($A9='Suivi absences'!$A$2:$A$10)*(Calendrier!AF$5&gt;='Suivi absences'!$C$2:$C$10)*(Calendrier!AF$5&lt;='Suivi absences'!$D$2:$D$10)*('Suivi absences'!$B$2:$B$10="NJ"))+
9*SUMPRODUCT(($A9='Suivi absences'!$A$2:$A$10)*(Calendrier!AF$5&gt;='Suivi absences'!$C$2:$C$10)*(Calendrier!AF$5&lt;='Suivi absences'!$D$2:$D$10)*('Suivi absences'!$B$2:$B$10="FOR"))</f>
        <v>0</v>
      </c>
    </row>
    <row r="10" spans="1:33" ht="21.75" customHeight="1">
      <c r="A10" s="4" t="s">
        <v>4</v>
      </c>
      <c r="B10" s="5">
        <f>SUMPRODUCT(($A10='Suivi absences'!$A$2:$A$10)*(Calendrier!B$5&gt;='Suivi absences'!$C$2:$C$10)*(Calendrier!B$5&lt;='Suivi absences'!$D$2:$D$10)*('Suivi absences'!$B$2:$B$10="CP"))+
2*SUMPRODUCT(($A10='Suivi absences'!$A$2:$A$10)*(Calendrier!B$5&gt;='Suivi absences'!$C$2:$C$10)*(Calendrier!B$5&lt;='Suivi absences'!$D$2:$D$10)*('Suivi absences'!$B$2:$B$10="MAL"))+
3*SUMPRODUCT(($A10='Suivi absences'!$A$2:$A$10)*(Calendrier!B$5&gt;='Suivi absences'!$C$2:$C$10)*(Calendrier!B$5&lt;='Suivi absences'!$D$2:$D$10)*('Suivi absences'!$B$2:$B$10="CMAT"))+
4*SUMPRODUCT(($A10='Suivi absences'!$A$2:$A$10)*(Calendrier!B$5&gt;='Suivi absences'!$C$2:$C$10)*(Calendrier!B$5&lt;='Suivi absences'!$D$2:$D$10)*('Suivi absences'!$B$2:$B$10="CPA"))+
5*SUMPRODUCT(($A10='Suivi absences'!$A$2:$A$10)*(Calendrier!B$5&gt;='Suivi absences'!$C$2:$C$10)*(Calendrier!B$5&lt;='Suivi absences'!$D$2:$D$10)*('Suivi absences'!$B$2:$B$10="CPAT"))+
6*SUMPRODUCT(($A10='Suivi absences'!$A$2:$A$10)*(Calendrier!B$5&gt;='Suivi absences'!$C$2:$C$10)*(Calendrier!B$5&lt;='Suivi absences'!$D$2:$D$10)*('Suivi absences'!$B$2:$B$10="EVF"))+
7*SUMPRODUCT(($A10='Suivi absences'!$A$2:$A$10)*(Calendrier!B$5&gt;='Suivi absences'!$C$2:$C$10)*(Calendrier!B$5&lt;='Suivi absences'!$D$2:$D$10)*('Suivi absences'!$B$2:$B$10="ABSNR"))+
8*SUMPRODUCT(($A10='Suivi absences'!$A$2:$A$10)*(Calendrier!B$5&gt;='Suivi absences'!$C$2:$C$10)*(Calendrier!B$5&lt;='Suivi absences'!$D$2:$D$10)*('Suivi absences'!$B$2:$B$10="NJ"))+
9*SUMPRODUCT(($A10='Suivi absences'!$A$2:$A$10)*(Calendrier!B$5&gt;='Suivi absences'!$C$2:$C$10)*(Calendrier!B$5&lt;='Suivi absences'!$D$2:$D$10)*('Suivi absences'!$B$2:$B$10="FOR"))</f>
        <v>0</v>
      </c>
      <c r="C10" s="5">
        <f>SUMPRODUCT(($A10='Suivi absences'!$A$2:$A$10)*(Calendrier!C$5&gt;='Suivi absences'!$C$2:$C$10)*(Calendrier!C$5&lt;='Suivi absences'!$D$2:$D$10)*('Suivi absences'!$B$2:$B$10="CP"))+
2*SUMPRODUCT(($A10='Suivi absences'!$A$2:$A$10)*(Calendrier!C$5&gt;='Suivi absences'!$C$2:$C$10)*(Calendrier!C$5&lt;='Suivi absences'!$D$2:$D$10)*('Suivi absences'!$B$2:$B$10="MAL"))+
3*SUMPRODUCT(($A10='Suivi absences'!$A$2:$A$10)*(Calendrier!C$5&gt;='Suivi absences'!$C$2:$C$10)*(Calendrier!C$5&lt;='Suivi absences'!$D$2:$D$10)*('Suivi absences'!$B$2:$B$10="CMAT"))+
4*SUMPRODUCT(($A10='Suivi absences'!$A$2:$A$10)*(Calendrier!C$5&gt;='Suivi absences'!$C$2:$C$10)*(Calendrier!C$5&lt;='Suivi absences'!$D$2:$D$10)*('Suivi absences'!$B$2:$B$10="CPA"))+
5*SUMPRODUCT(($A10='Suivi absences'!$A$2:$A$10)*(Calendrier!C$5&gt;='Suivi absences'!$C$2:$C$10)*(Calendrier!C$5&lt;='Suivi absences'!$D$2:$D$10)*('Suivi absences'!$B$2:$B$10="CPAT"))+
6*SUMPRODUCT(($A10='Suivi absences'!$A$2:$A$10)*(Calendrier!C$5&gt;='Suivi absences'!$C$2:$C$10)*(Calendrier!C$5&lt;='Suivi absences'!$D$2:$D$10)*('Suivi absences'!$B$2:$B$10="EVF"))+
7*SUMPRODUCT(($A10='Suivi absences'!$A$2:$A$10)*(Calendrier!C$5&gt;='Suivi absences'!$C$2:$C$10)*(Calendrier!C$5&lt;='Suivi absences'!$D$2:$D$10)*('Suivi absences'!$B$2:$B$10="ABSNR"))+
8*SUMPRODUCT(($A10='Suivi absences'!$A$2:$A$10)*(Calendrier!C$5&gt;='Suivi absences'!$C$2:$C$10)*(Calendrier!C$5&lt;='Suivi absences'!$D$2:$D$10)*('Suivi absences'!$B$2:$B$10="NJ"))+
9*SUMPRODUCT(($A10='Suivi absences'!$A$2:$A$10)*(Calendrier!C$5&gt;='Suivi absences'!$C$2:$C$10)*(Calendrier!C$5&lt;='Suivi absences'!$D$2:$D$10)*('Suivi absences'!$B$2:$B$10="FOR"))</f>
        <v>9</v>
      </c>
      <c r="D10" s="5">
        <f>SUMPRODUCT(($A10='Suivi absences'!$A$2:$A$10)*(Calendrier!D$5&gt;='Suivi absences'!$C$2:$C$10)*(Calendrier!D$5&lt;='Suivi absences'!$D$2:$D$10)*('Suivi absences'!$B$2:$B$10="CP"))+
2*SUMPRODUCT(($A10='Suivi absences'!$A$2:$A$10)*(Calendrier!D$5&gt;='Suivi absences'!$C$2:$C$10)*(Calendrier!D$5&lt;='Suivi absences'!$D$2:$D$10)*('Suivi absences'!$B$2:$B$10="MAL"))+
3*SUMPRODUCT(($A10='Suivi absences'!$A$2:$A$10)*(Calendrier!D$5&gt;='Suivi absences'!$C$2:$C$10)*(Calendrier!D$5&lt;='Suivi absences'!$D$2:$D$10)*('Suivi absences'!$B$2:$B$10="CMAT"))+
4*SUMPRODUCT(($A10='Suivi absences'!$A$2:$A$10)*(Calendrier!D$5&gt;='Suivi absences'!$C$2:$C$10)*(Calendrier!D$5&lt;='Suivi absences'!$D$2:$D$10)*('Suivi absences'!$B$2:$B$10="CPA"))+
5*SUMPRODUCT(($A10='Suivi absences'!$A$2:$A$10)*(Calendrier!D$5&gt;='Suivi absences'!$C$2:$C$10)*(Calendrier!D$5&lt;='Suivi absences'!$D$2:$D$10)*('Suivi absences'!$B$2:$B$10="CPAT"))+
6*SUMPRODUCT(($A10='Suivi absences'!$A$2:$A$10)*(Calendrier!D$5&gt;='Suivi absences'!$C$2:$C$10)*(Calendrier!D$5&lt;='Suivi absences'!$D$2:$D$10)*('Suivi absences'!$B$2:$B$10="EVF"))+
7*SUMPRODUCT(($A10='Suivi absences'!$A$2:$A$10)*(Calendrier!D$5&gt;='Suivi absences'!$C$2:$C$10)*(Calendrier!D$5&lt;='Suivi absences'!$D$2:$D$10)*('Suivi absences'!$B$2:$B$10="ABSNR"))+
8*SUMPRODUCT(($A10='Suivi absences'!$A$2:$A$10)*(Calendrier!D$5&gt;='Suivi absences'!$C$2:$C$10)*(Calendrier!D$5&lt;='Suivi absences'!$D$2:$D$10)*('Suivi absences'!$B$2:$B$10="NJ"))+
9*SUMPRODUCT(($A10='Suivi absences'!$A$2:$A$10)*(Calendrier!D$5&gt;='Suivi absences'!$C$2:$C$10)*(Calendrier!D$5&lt;='Suivi absences'!$D$2:$D$10)*('Suivi absences'!$B$2:$B$10="FOR"))</f>
        <v>0</v>
      </c>
      <c r="E10" s="5">
        <f>SUMPRODUCT(($A10='Suivi absences'!$A$2:$A$10)*(Calendrier!E$5&gt;='Suivi absences'!$C$2:$C$10)*(Calendrier!E$5&lt;='Suivi absences'!$D$2:$D$10)*('Suivi absences'!$B$2:$B$10="CP"))+
2*SUMPRODUCT(($A10='Suivi absences'!$A$2:$A$10)*(Calendrier!E$5&gt;='Suivi absences'!$C$2:$C$10)*(Calendrier!E$5&lt;='Suivi absences'!$D$2:$D$10)*('Suivi absences'!$B$2:$B$10="MAL"))+
3*SUMPRODUCT(($A10='Suivi absences'!$A$2:$A$10)*(Calendrier!E$5&gt;='Suivi absences'!$C$2:$C$10)*(Calendrier!E$5&lt;='Suivi absences'!$D$2:$D$10)*('Suivi absences'!$B$2:$B$10="CMAT"))+
4*SUMPRODUCT(($A10='Suivi absences'!$A$2:$A$10)*(Calendrier!E$5&gt;='Suivi absences'!$C$2:$C$10)*(Calendrier!E$5&lt;='Suivi absences'!$D$2:$D$10)*('Suivi absences'!$B$2:$B$10="CPA"))+
5*SUMPRODUCT(($A10='Suivi absences'!$A$2:$A$10)*(Calendrier!E$5&gt;='Suivi absences'!$C$2:$C$10)*(Calendrier!E$5&lt;='Suivi absences'!$D$2:$D$10)*('Suivi absences'!$B$2:$B$10="CPAT"))+
6*SUMPRODUCT(($A10='Suivi absences'!$A$2:$A$10)*(Calendrier!E$5&gt;='Suivi absences'!$C$2:$C$10)*(Calendrier!E$5&lt;='Suivi absences'!$D$2:$D$10)*('Suivi absences'!$B$2:$B$10="EVF"))+
7*SUMPRODUCT(($A10='Suivi absences'!$A$2:$A$10)*(Calendrier!E$5&gt;='Suivi absences'!$C$2:$C$10)*(Calendrier!E$5&lt;='Suivi absences'!$D$2:$D$10)*('Suivi absences'!$B$2:$B$10="ABSNR"))+
8*SUMPRODUCT(($A10='Suivi absences'!$A$2:$A$10)*(Calendrier!E$5&gt;='Suivi absences'!$C$2:$C$10)*(Calendrier!E$5&lt;='Suivi absences'!$D$2:$D$10)*('Suivi absences'!$B$2:$B$10="NJ"))+
9*SUMPRODUCT(($A10='Suivi absences'!$A$2:$A$10)*(Calendrier!E$5&gt;='Suivi absences'!$C$2:$C$10)*(Calendrier!E$5&lt;='Suivi absences'!$D$2:$D$10)*('Suivi absences'!$B$2:$B$10="FOR"))</f>
        <v>0</v>
      </c>
      <c r="F10" s="5">
        <f>SUMPRODUCT(($A10='Suivi absences'!$A$2:$A$10)*(Calendrier!F$5&gt;='Suivi absences'!$C$2:$C$10)*(Calendrier!F$5&lt;='Suivi absences'!$D$2:$D$10)*('Suivi absences'!$B$2:$B$10="CP"))+
2*SUMPRODUCT(($A10='Suivi absences'!$A$2:$A$10)*(Calendrier!F$5&gt;='Suivi absences'!$C$2:$C$10)*(Calendrier!F$5&lt;='Suivi absences'!$D$2:$D$10)*('Suivi absences'!$B$2:$B$10="MAL"))+
3*SUMPRODUCT(($A10='Suivi absences'!$A$2:$A$10)*(Calendrier!F$5&gt;='Suivi absences'!$C$2:$C$10)*(Calendrier!F$5&lt;='Suivi absences'!$D$2:$D$10)*('Suivi absences'!$B$2:$B$10="CMAT"))+
4*SUMPRODUCT(($A10='Suivi absences'!$A$2:$A$10)*(Calendrier!F$5&gt;='Suivi absences'!$C$2:$C$10)*(Calendrier!F$5&lt;='Suivi absences'!$D$2:$D$10)*('Suivi absences'!$B$2:$B$10="CPA"))+
5*SUMPRODUCT(($A10='Suivi absences'!$A$2:$A$10)*(Calendrier!F$5&gt;='Suivi absences'!$C$2:$C$10)*(Calendrier!F$5&lt;='Suivi absences'!$D$2:$D$10)*('Suivi absences'!$B$2:$B$10="CPAT"))+
6*SUMPRODUCT(($A10='Suivi absences'!$A$2:$A$10)*(Calendrier!F$5&gt;='Suivi absences'!$C$2:$C$10)*(Calendrier!F$5&lt;='Suivi absences'!$D$2:$D$10)*('Suivi absences'!$B$2:$B$10="EVF"))+
7*SUMPRODUCT(($A10='Suivi absences'!$A$2:$A$10)*(Calendrier!F$5&gt;='Suivi absences'!$C$2:$C$10)*(Calendrier!F$5&lt;='Suivi absences'!$D$2:$D$10)*('Suivi absences'!$B$2:$B$10="ABSNR"))+
8*SUMPRODUCT(($A10='Suivi absences'!$A$2:$A$10)*(Calendrier!F$5&gt;='Suivi absences'!$C$2:$C$10)*(Calendrier!F$5&lt;='Suivi absences'!$D$2:$D$10)*('Suivi absences'!$B$2:$B$10="NJ"))+
9*SUMPRODUCT(($A10='Suivi absences'!$A$2:$A$10)*(Calendrier!F$5&gt;='Suivi absences'!$C$2:$C$10)*(Calendrier!F$5&lt;='Suivi absences'!$D$2:$D$10)*('Suivi absences'!$B$2:$B$10="FOR"))</f>
        <v>0</v>
      </c>
      <c r="G10" s="5">
        <f>SUMPRODUCT(($A10='Suivi absences'!$A$2:$A$10)*(Calendrier!G$5&gt;='Suivi absences'!$C$2:$C$10)*(Calendrier!G$5&lt;='Suivi absences'!$D$2:$D$10)*('Suivi absences'!$B$2:$B$10="CP"))+
2*SUMPRODUCT(($A10='Suivi absences'!$A$2:$A$10)*(Calendrier!G$5&gt;='Suivi absences'!$C$2:$C$10)*(Calendrier!G$5&lt;='Suivi absences'!$D$2:$D$10)*('Suivi absences'!$B$2:$B$10="MAL"))+
3*SUMPRODUCT(($A10='Suivi absences'!$A$2:$A$10)*(Calendrier!G$5&gt;='Suivi absences'!$C$2:$C$10)*(Calendrier!G$5&lt;='Suivi absences'!$D$2:$D$10)*('Suivi absences'!$B$2:$B$10="CMAT"))+
4*SUMPRODUCT(($A10='Suivi absences'!$A$2:$A$10)*(Calendrier!G$5&gt;='Suivi absences'!$C$2:$C$10)*(Calendrier!G$5&lt;='Suivi absences'!$D$2:$D$10)*('Suivi absences'!$B$2:$B$10="CPA"))+
5*SUMPRODUCT(($A10='Suivi absences'!$A$2:$A$10)*(Calendrier!G$5&gt;='Suivi absences'!$C$2:$C$10)*(Calendrier!G$5&lt;='Suivi absences'!$D$2:$D$10)*('Suivi absences'!$B$2:$B$10="CPAT"))+
6*SUMPRODUCT(($A10='Suivi absences'!$A$2:$A$10)*(Calendrier!G$5&gt;='Suivi absences'!$C$2:$C$10)*(Calendrier!G$5&lt;='Suivi absences'!$D$2:$D$10)*('Suivi absences'!$B$2:$B$10="EVF"))+
7*SUMPRODUCT(($A10='Suivi absences'!$A$2:$A$10)*(Calendrier!G$5&gt;='Suivi absences'!$C$2:$C$10)*(Calendrier!G$5&lt;='Suivi absences'!$D$2:$D$10)*('Suivi absences'!$B$2:$B$10="ABSNR"))+
8*SUMPRODUCT(($A10='Suivi absences'!$A$2:$A$10)*(Calendrier!G$5&gt;='Suivi absences'!$C$2:$C$10)*(Calendrier!G$5&lt;='Suivi absences'!$D$2:$D$10)*('Suivi absences'!$B$2:$B$10="NJ"))+
9*SUMPRODUCT(($A10='Suivi absences'!$A$2:$A$10)*(Calendrier!G$5&gt;='Suivi absences'!$C$2:$C$10)*(Calendrier!G$5&lt;='Suivi absences'!$D$2:$D$10)*('Suivi absences'!$B$2:$B$10="FOR"))</f>
        <v>0</v>
      </c>
      <c r="H10" s="5">
        <f>SUMPRODUCT(($A10='Suivi absences'!$A$2:$A$10)*(Calendrier!H$5&gt;='Suivi absences'!$C$2:$C$10)*(Calendrier!H$5&lt;='Suivi absences'!$D$2:$D$10)*('Suivi absences'!$B$2:$B$10="CP"))+
2*SUMPRODUCT(($A10='Suivi absences'!$A$2:$A$10)*(Calendrier!H$5&gt;='Suivi absences'!$C$2:$C$10)*(Calendrier!H$5&lt;='Suivi absences'!$D$2:$D$10)*('Suivi absences'!$B$2:$B$10="MAL"))+
3*SUMPRODUCT(($A10='Suivi absences'!$A$2:$A$10)*(Calendrier!H$5&gt;='Suivi absences'!$C$2:$C$10)*(Calendrier!H$5&lt;='Suivi absences'!$D$2:$D$10)*('Suivi absences'!$B$2:$B$10="CMAT"))+
4*SUMPRODUCT(($A10='Suivi absences'!$A$2:$A$10)*(Calendrier!H$5&gt;='Suivi absences'!$C$2:$C$10)*(Calendrier!H$5&lt;='Suivi absences'!$D$2:$D$10)*('Suivi absences'!$B$2:$B$10="CPA"))+
5*SUMPRODUCT(($A10='Suivi absences'!$A$2:$A$10)*(Calendrier!H$5&gt;='Suivi absences'!$C$2:$C$10)*(Calendrier!H$5&lt;='Suivi absences'!$D$2:$D$10)*('Suivi absences'!$B$2:$B$10="CPAT"))+
6*SUMPRODUCT(($A10='Suivi absences'!$A$2:$A$10)*(Calendrier!H$5&gt;='Suivi absences'!$C$2:$C$10)*(Calendrier!H$5&lt;='Suivi absences'!$D$2:$D$10)*('Suivi absences'!$B$2:$B$10="EVF"))+
7*SUMPRODUCT(($A10='Suivi absences'!$A$2:$A$10)*(Calendrier!H$5&gt;='Suivi absences'!$C$2:$C$10)*(Calendrier!H$5&lt;='Suivi absences'!$D$2:$D$10)*('Suivi absences'!$B$2:$B$10="ABSNR"))+
8*SUMPRODUCT(($A10='Suivi absences'!$A$2:$A$10)*(Calendrier!H$5&gt;='Suivi absences'!$C$2:$C$10)*(Calendrier!H$5&lt;='Suivi absences'!$D$2:$D$10)*('Suivi absences'!$B$2:$B$10="NJ"))+
9*SUMPRODUCT(($A10='Suivi absences'!$A$2:$A$10)*(Calendrier!H$5&gt;='Suivi absences'!$C$2:$C$10)*(Calendrier!H$5&lt;='Suivi absences'!$D$2:$D$10)*('Suivi absences'!$B$2:$B$10="FOR"))</f>
        <v>0</v>
      </c>
      <c r="I10" s="5">
        <f>SUMPRODUCT(($A10='Suivi absences'!$A$2:$A$10)*(Calendrier!I$5&gt;='Suivi absences'!$C$2:$C$10)*(Calendrier!I$5&lt;='Suivi absences'!$D$2:$D$10)*('Suivi absences'!$B$2:$B$10="CP"))+
2*SUMPRODUCT(($A10='Suivi absences'!$A$2:$A$10)*(Calendrier!I$5&gt;='Suivi absences'!$C$2:$C$10)*(Calendrier!I$5&lt;='Suivi absences'!$D$2:$D$10)*('Suivi absences'!$B$2:$B$10="MAL"))+
3*SUMPRODUCT(($A10='Suivi absences'!$A$2:$A$10)*(Calendrier!I$5&gt;='Suivi absences'!$C$2:$C$10)*(Calendrier!I$5&lt;='Suivi absences'!$D$2:$D$10)*('Suivi absences'!$B$2:$B$10="CMAT"))+
4*SUMPRODUCT(($A10='Suivi absences'!$A$2:$A$10)*(Calendrier!I$5&gt;='Suivi absences'!$C$2:$C$10)*(Calendrier!I$5&lt;='Suivi absences'!$D$2:$D$10)*('Suivi absences'!$B$2:$B$10="CPA"))+
5*SUMPRODUCT(($A10='Suivi absences'!$A$2:$A$10)*(Calendrier!I$5&gt;='Suivi absences'!$C$2:$C$10)*(Calendrier!I$5&lt;='Suivi absences'!$D$2:$D$10)*('Suivi absences'!$B$2:$B$10="CPAT"))+
6*SUMPRODUCT(($A10='Suivi absences'!$A$2:$A$10)*(Calendrier!I$5&gt;='Suivi absences'!$C$2:$C$10)*(Calendrier!I$5&lt;='Suivi absences'!$D$2:$D$10)*('Suivi absences'!$B$2:$B$10="EVF"))+
7*SUMPRODUCT(($A10='Suivi absences'!$A$2:$A$10)*(Calendrier!I$5&gt;='Suivi absences'!$C$2:$C$10)*(Calendrier!I$5&lt;='Suivi absences'!$D$2:$D$10)*('Suivi absences'!$B$2:$B$10="ABSNR"))+
8*SUMPRODUCT(($A10='Suivi absences'!$A$2:$A$10)*(Calendrier!I$5&gt;='Suivi absences'!$C$2:$C$10)*(Calendrier!I$5&lt;='Suivi absences'!$D$2:$D$10)*('Suivi absences'!$B$2:$B$10="NJ"))+
9*SUMPRODUCT(($A10='Suivi absences'!$A$2:$A$10)*(Calendrier!I$5&gt;='Suivi absences'!$C$2:$C$10)*(Calendrier!I$5&lt;='Suivi absences'!$D$2:$D$10)*('Suivi absences'!$B$2:$B$10="FOR"))</f>
        <v>0</v>
      </c>
      <c r="J10" s="5">
        <f>SUMPRODUCT(($A10='Suivi absences'!$A$2:$A$10)*(Calendrier!J$5&gt;='Suivi absences'!$C$2:$C$10)*(Calendrier!J$5&lt;='Suivi absences'!$D$2:$D$10)*('Suivi absences'!$B$2:$B$10="CP"))+
2*SUMPRODUCT(($A10='Suivi absences'!$A$2:$A$10)*(Calendrier!J$5&gt;='Suivi absences'!$C$2:$C$10)*(Calendrier!J$5&lt;='Suivi absences'!$D$2:$D$10)*('Suivi absences'!$B$2:$B$10="MAL"))+
3*SUMPRODUCT(($A10='Suivi absences'!$A$2:$A$10)*(Calendrier!J$5&gt;='Suivi absences'!$C$2:$C$10)*(Calendrier!J$5&lt;='Suivi absences'!$D$2:$D$10)*('Suivi absences'!$B$2:$B$10="CMAT"))+
4*SUMPRODUCT(($A10='Suivi absences'!$A$2:$A$10)*(Calendrier!J$5&gt;='Suivi absences'!$C$2:$C$10)*(Calendrier!J$5&lt;='Suivi absences'!$D$2:$D$10)*('Suivi absences'!$B$2:$B$10="CPA"))+
5*SUMPRODUCT(($A10='Suivi absences'!$A$2:$A$10)*(Calendrier!J$5&gt;='Suivi absences'!$C$2:$C$10)*(Calendrier!J$5&lt;='Suivi absences'!$D$2:$D$10)*('Suivi absences'!$B$2:$B$10="CPAT"))+
6*SUMPRODUCT(($A10='Suivi absences'!$A$2:$A$10)*(Calendrier!J$5&gt;='Suivi absences'!$C$2:$C$10)*(Calendrier!J$5&lt;='Suivi absences'!$D$2:$D$10)*('Suivi absences'!$B$2:$B$10="EVF"))+
7*SUMPRODUCT(($A10='Suivi absences'!$A$2:$A$10)*(Calendrier!J$5&gt;='Suivi absences'!$C$2:$C$10)*(Calendrier!J$5&lt;='Suivi absences'!$D$2:$D$10)*('Suivi absences'!$B$2:$B$10="ABSNR"))+
8*SUMPRODUCT(($A10='Suivi absences'!$A$2:$A$10)*(Calendrier!J$5&gt;='Suivi absences'!$C$2:$C$10)*(Calendrier!J$5&lt;='Suivi absences'!$D$2:$D$10)*('Suivi absences'!$B$2:$B$10="NJ"))+
9*SUMPRODUCT(($A10='Suivi absences'!$A$2:$A$10)*(Calendrier!J$5&gt;='Suivi absences'!$C$2:$C$10)*(Calendrier!J$5&lt;='Suivi absences'!$D$2:$D$10)*('Suivi absences'!$B$2:$B$10="FOR"))</f>
        <v>9</v>
      </c>
      <c r="K10" s="5">
        <f>SUMPRODUCT(($A10='Suivi absences'!$A$2:$A$10)*(Calendrier!K$5&gt;='Suivi absences'!$C$2:$C$10)*(Calendrier!K$5&lt;='Suivi absences'!$D$2:$D$10)*('Suivi absences'!$B$2:$B$10="CP"))+
2*SUMPRODUCT(($A10='Suivi absences'!$A$2:$A$10)*(Calendrier!K$5&gt;='Suivi absences'!$C$2:$C$10)*(Calendrier!K$5&lt;='Suivi absences'!$D$2:$D$10)*('Suivi absences'!$B$2:$B$10="MAL"))+
3*SUMPRODUCT(($A10='Suivi absences'!$A$2:$A$10)*(Calendrier!K$5&gt;='Suivi absences'!$C$2:$C$10)*(Calendrier!K$5&lt;='Suivi absences'!$D$2:$D$10)*('Suivi absences'!$B$2:$B$10="CMAT"))+
4*SUMPRODUCT(($A10='Suivi absences'!$A$2:$A$10)*(Calendrier!K$5&gt;='Suivi absences'!$C$2:$C$10)*(Calendrier!K$5&lt;='Suivi absences'!$D$2:$D$10)*('Suivi absences'!$B$2:$B$10="CPA"))+
5*SUMPRODUCT(($A10='Suivi absences'!$A$2:$A$10)*(Calendrier!K$5&gt;='Suivi absences'!$C$2:$C$10)*(Calendrier!K$5&lt;='Suivi absences'!$D$2:$D$10)*('Suivi absences'!$B$2:$B$10="CPAT"))+
6*SUMPRODUCT(($A10='Suivi absences'!$A$2:$A$10)*(Calendrier!K$5&gt;='Suivi absences'!$C$2:$C$10)*(Calendrier!K$5&lt;='Suivi absences'!$D$2:$D$10)*('Suivi absences'!$B$2:$B$10="EVF"))+
7*SUMPRODUCT(($A10='Suivi absences'!$A$2:$A$10)*(Calendrier!K$5&gt;='Suivi absences'!$C$2:$C$10)*(Calendrier!K$5&lt;='Suivi absences'!$D$2:$D$10)*('Suivi absences'!$B$2:$B$10="ABSNR"))+
8*SUMPRODUCT(($A10='Suivi absences'!$A$2:$A$10)*(Calendrier!K$5&gt;='Suivi absences'!$C$2:$C$10)*(Calendrier!K$5&lt;='Suivi absences'!$D$2:$D$10)*('Suivi absences'!$B$2:$B$10="NJ"))+
9*SUMPRODUCT(($A10='Suivi absences'!$A$2:$A$10)*(Calendrier!K$5&gt;='Suivi absences'!$C$2:$C$10)*(Calendrier!K$5&lt;='Suivi absences'!$D$2:$D$10)*('Suivi absences'!$B$2:$B$10="FOR"))</f>
        <v>0</v>
      </c>
      <c r="L10" s="5">
        <f>SUMPRODUCT(($A10='Suivi absences'!$A$2:$A$10)*(Calendrier!L$5&gt;='Suivi absences'!$C$2:$C$10)*(Calendrier!L$5&lt;='Suivi absences'!$D$2:$D$10)*('Suivi absences'!$B$2:$B$10="CP"))+
2*SUMPRODUCT(($A10='Suivi absences'!$A$2:$A$10)*(Calendrier!L$5&gt;='Suivi absences'!$C$2:$C$10)*(Calendrier!L$5&lt;='Suivi absences'!$D$2:$D$10)*('Suivi absences'!$B$2:$B$10="MAL"))+
3*SUMPRODUCT(($A10='Suivi absences'!$A$2:$A$10)*(Calendrier!L$5&gt;='Suivi absences'!$C$2:$C$10)*(Calendrier!L$5&lt;='Suivi absences'!$D$2:$D$10)*('Suivi absences'!$B$2:$B$10="CMAT"))+
4*SUMPRODUCT(($A10='Suivi absences'!$A$2:$A$10)*(Calendrier!L$5&gt;='Suivi absences'!$C$2:$C$10)*(Calendrier!L$5&lt;='Suivi absences'!$D$2:$D$10)*('Suivi absences'!$B$2:$B$10="CPA"))+
5*SUMPRODUCT(($A10='Suivi absences'!$A$2:$A$10)*(Calendrier!L$5&gt;='Suivi absences'!$C$2:$C$10)*(Calendrier!L$5&lt;='Suivi absences'!$D$2:$D$10)*('Suivi absences'!$B$2:$B$10="CPAT"))+
6*SUMPRODUCT(($A10='Suivi absences'!$A$2:$A$10)*(Calendrier!L$5&gt;='Suivi absences'!$C$2:$C$10)*(Calendrier!L$5&lt;='Suivi absences'!$D$2:$D$10)*('Suivi absences'!$B$2:$B$10="EVF"))+
7*SUMPRODUCT(($A10='Suivi absences'!$A$2:$A$10)*(Calendrier!L$5&gt;='Suivi absences'!$C$2:$C$10)*(Calendrier!L$5&lt;='Suivi absences'!$D$2:$D$10)*('Suivi absences'!$B$2:$B$10="ABSNR"))+
8*SUMPRODUCT(($A10='Suivi absences'!$A$2:$A$10)*(Calendrier!L$5&gt;='Suivi absences'!$C$2:$C$10)*(Calendrier!L$5&lt;='Suivi absences'!$D$2:$D$10)*('Suivi absences'!$B$2:$B$10="NJ"))+
9*SUMPRODUCT(($A10='Suivi absences'!$A$2:$A$10)*(Calendrier!L$5&gt;='Suivi absences'!$C$2:$C$10)*(Calendrier!L$5&lt;='Suivi absences'!$D$2:$D$10)*('Suivi absences'!$B$2:$B$10="FOR"))</f>
        <v>0</v>
      </c>
      <c r="M10" s="5">
        <f>SUMPRODUCT(($A10='Suivi absences'!$A$2:$A$10)*(Calendrier!M$5&gt;='Suivi absences'!$C$2:$C$10)*(Calendrier!M$5&lt;='Suivi absences'!$D$2:$D$10)*('Suivi absences'!$B$2:$B$10="CP"))+
2*SUMPRODUCT(($A10='Suivi absences'!$A$2:$A$10)*(Calendrier!M$5&gt;='Suivi absences'!$C$2:$C$10)*(Calendrier!M$5&lt;='Suivi absences'!$D$2:$D$10)*('Suivi absences'!$B$2:$B$10="MAL"))+
3*SUMPRODUCT(($A10='Suivi absences'!$A$2:$A$10)*(Calendrier!M$5&gt;='Suivi absences'!$C$2:$C$10)*(Calendrier!M$5&lt;='Suivi absences'!$D$2:$D$10)*('Suivi absences'!$B$2:$B$10="CMAT"))+
4*SUMPRODUCT(($A10='Suivi absences'!$A$2:$A$10)*(Calendrier!M$5&gt;='Suivi absences'!$C$2:$C$10)*(Calendrier!M$5&lt;='Suivi absences'!$D$2:$D$10)*('Suivi absences'!$B$2:$B$10="CPA"))+
5*SUMPRODUCT(($A10='Suivi absences'!$A$2:$A$10)*(Calendrier!M$5&gt;='Suivi absences'!$C$2:$C$10)*(Calendrier!M$5&lt;='Suivi absences'!$D$2:$D$10)*('Suivi absences'!$B$2:$B$10="CPAT"))+
6*SUMPRODUCT(($A10='Suivi absences'!$A$2:$A$10)*(Calendrier!M$5&gt;='Suivi absences'!$C$2:$C$10)*(Calendrier!M$5&lt;='Suivi absences'!$D$2:$D$10)*('Suivi absences'!$B$2:$B$10="EVF"))+
7*SUMPRODUCT(($A10='Suivi absences'!$A$2:$A$10)*(Calendrier!M$5&gt;='Suivi absences'!$C$2:$C$10)*(Calendrier!M$5&lt;='Suivi absences'!$D$2:$D$10)*('Suivi absences'!$B$2:$B$10="ABSNR"))+
8*SUMPRODUCT(($A10='Suivi absences'!$A$2:$A$10)*(Calendrier!M$5&gt;='Suivi absences'!$C$2:$C$10)*(Calendrier!M$5&lt;='Suivi absences'!$D$2:$D$10)*('Suivi absences'!$B$2:$B$10="NJ"))+
9*SUMPRODUCT(($A10='Suivi absences'!$A$2:$A$10)*(Calendrier!M$5&gt;='Suivi absences'!$C$2:$C$10)*(Calendrier!M$5&lt;='Suivi absences'!$D$2:$D$10)*('Suivi absences'!$B$2:$B$10="FOR"))</f>
        <v>0</v>
      </c>
      <c r="N10" s="5">
        <f>SUMPRODUCT(($A10='Suivi absences'!$A$2:$A$10)*(Calendrier!N$5&gt;='Suivi absences'!$C$2:$C$10)*(Calendrier!N$5&lt;='Suivi absences'!$D$2:$D$10)*('Suivi absences'!$B$2:$B$10="CP"))+
2*SUMPRODUCT(($A10='Suivi absences'!$A$2:$A$10)*(Calendrier!N$5&gt;='Suivi absences'!$C$2:$C$10)*(Calendrier!N$5&lt;='Suivi absences'!$D$2:$D$10)*('Suivi absences'!$B$2:$B$10="MAL"))+
3*SUMPRODUCT(($A10='Suivi absences'!$A$2:$A$10)*(Calendrier!N$5&gt;='Suivi absences'!$C$2:$C$10)*(Calendrier!N$5&lt;='Suivi absences'!$D$2:$D$10)*('Suivi absences'!$B$2:$B$10="CMAT"))+
4*SUMPRODUCT(($A10='Suivi absences'!$A$2:$A$10)*(Calendrier!N$5&gt;='Suivi absences'!$C$2:$C$10)*(Calendrier!N$5&lt;='Suivi absences'!$D$2:$D$10)*('Suivi absences'!$B$2:$B$10="CPA"))+
5*SUMPRODUCT(($A10='Suivi absences'!$A$2:$A$10)*(Calendrier!N$5&gt;='Suivi absences'!$C$2:$C$10)*(Calendrier!N$5&lt;='Suivi absences'!$D$2:$D$10)*('Suivi absences'!$B$2:$B$10="CPAT"))+
6*SUMPRODUCT(($A10='Suivi absences'!$A$2:$A$10)*(Calendrier!N$5&gt;='Suivi absences'!$C$2:$C$10)*(Calendrier!N$5&lt;='Suivi absences'!$D$2:$D$10)*('Suivi absences'!$B$2:$B$10="EVF"))+
7*SUMPRODUCT(($A10='Suivi absences'!$A$2:$A$10)*(Calendrier!N$5&gt;='Suivi absences'!$C$2:$C$10)*(Calendrier!N$5&lt;='Suivi absences'!$D$2:$D$10)*('Suivi absences'!$B$2:$B$10="ABSNR"))+
8*SUMPRODUCT(($A10='Suivi absences'!$A$2:$A$10)*(Calendrier!N$5&gt;='Suivi absences'!$C$2:$C$10)*(Calendrier!N$5&lt;='Suivi absences'!$D$2:$D$10)*('Suivi absences'!$B$2:$B$10="NJ"))+
9*SUMPRODUCT(($A10='Suivi absences'!$A$2:$A$10)*(Calendrier!N$5&gt;='Suivi absences'!$C$2:$C$10)*(Calendrier!N$5&lt;='Suivi absences'!$D$2:$D$10)*('Suivi absences'!$B$2:$B$10="FOR"))</f>
        <v>0</v>
      </c>
      <c r="O10" s="5">
        <f>SUMPRODUCT(($A10='Suivi absences'!$A$2:$A$10)*(Calendrier!O$5&gt;='Suivi absences'!$C$2:$C$10)*(Calendrier!O$5&lt;='Suivi absences'!$D$2:$D$10)*('Suivi absences'!$B$2:$B$10="CP"))+
2*SUMPRODUCT(($A10='Suivi absences'!$A$2:$A$10)*(Calendrier!O$5&gt;='Suivi absences'!$C$2:$C$10)*(Calendrier!O$5&lt;='Suivi absences'!$D$2:$D$10)*('Suivi absences'!$B$2:$B$10="MAL"))+
3*SUMPRODUCT(($A10='Suivi absences'!$A$2:$A$10)*(Calendrier!O$5&gt;='Suivi absences'!$C$2:$C$10)*(Calendrier!O$5&lt;='Suivi absences'!$D$2:$D$10)*('Suivi absences'!$B$2:$B$10="CMAT"))+
4*SUMPRODUCT(($A10='Suivi absences'!$A$2:$A$10)*(Calendrier!O$5&gt;='Suivi absences'!$C$2:$C$10)*(Calendrier!O$5&lt;='Suivi absences'!$D$2:$D$10)*('Suivi absences'!$B$2:$B$10="CPA"))+
5*SUMPRODUCT(($A10='Suivi absences'!$A$2:$A$10)*(Calendrier!O$5&gt;='Suivi absences'!$C$2:$C$10)*(Calendrier!O$5&lt;='Suivi absences'!$D$2:$D$10)*('Suivi absences'!$B$2:$B$10="CPAT"))+
6*SUMPRODUCT(($A10='Suivi absences'!$A$2:$A$10)*(Calendrier!O$5&gt;='Suivi absences'!$C$2:$C$10)*(Calendrier!O$5&lt;='Suivi absences'!$D$2:$D$10)*('Suivi absences'!$B$2:$B$10="EVF"))+
7*SUMPRODUCT(($A10='Suivi absences'!$A$2:$A$10)*(Calendrier!O$5&gt;='Suivi absences'!$C$2:$C$10)*(Calendrier!O$5&lt;='Suivi absences'!$D$2:$D$10)*('Suivi absences'!$B$2:$B$10="ABSNR"))+
8*SUMPRODUCT(($A10='Suivi absences'!$A$2:$A$10)*(Calendrier!O$5&gt;='Suivi absences'!$C$2:$C$10)*(Calendrier!O$5&lt;='Suivi absences'!$D$2:$D$10)*('Suivi absences'!$B$2:$B$10="NJ"))+
9*SUMPRODUCT(($A10='Suivi absences'!$A$2:$A$10)*(Calendrier!O$5&gt;='Suivi absences'!$C$2:$C$10)*(Calendrier!O$5&lt;='Suivi absences'!$D$2:$D$10)*('Suivi absences'!$B$2:$B$10="FOR"))</f>
        <v>0</v>
      </c>
      <c r="P10" s="5">
        <f>SUMPRODUCT(($A10='Suivi absences'!$A$2:$A$10)*(Calendrier!P$5&gt;='Suivi absences'!$C$2:$C$10)*(Calendrier!P$5&lt;='Suivi absences'!$D$2:$D$10)*('Suivi absences'!$B$2:$B$10="CP"))+
2*SUMPRODUCT(($A10='Suivi absences'!$A$2:$A$10)*(Calendrier!P$5&gt;='Suivi absences'!$C$2:$C$10)*(Calendrier!P$5&lt;='Suivi absences'!$D$2:$D$10)*('Suivi absences'!$B$2:$B$10="MAL"))+
3*SUMPRODUCT(($A10='Suivi absences'!$A$2:$A$10)*(Calendrier!P$5&gt;='Suivi absences'!$C$2:$C$10)*(Calendrier!P$5&lt;='Suivi absences'!$D$2:$D$10)*('Suivi absences'!$B$2:$B$10="CMAT"))+
4*SUMPRODUCT(($A10='Suivi absences'!$A$2:$A$10)*(Calendrier!P$5&gt;='Suivi absences'!$C$2:$C$10)*(Calendrier!P$5&lt;='Suivi absences'!$D$2:$D$10)*('Suivi absences'!$B$2:$B$10="CPA"))+
5*SUMPRODUCT(($A10='Suivi absences'!$A$2:$A$10)*(Calendrier!P$5&gt;='Suivi absences'!$C$2:$C$10)*(Calendrier!P$5&lt;='Suivi absences'!$D$2:$D$10)*('Suivi absences'!$B$2:$B$10="CPAT"))+
6*SUMPRODUCT(($A10='Suivi absences'!$A$2:$A$10)*(Calendrier!P$5&gt;='Suivi absences'!$C$2:$C$10)*(Calendrier!P$5&lt;='Suivi absences'!$D$2:$D$10)*('Suivi absences'!$B$2:$B$10="EVF"))+
7*SUMPRODUCT(($A10='Suivi absences'!$A$2:$A$10)*(Calendrier!P$5&gt;='Suivi absences'!$C$2:$C$10)*(Calendrier!P$5&lt;='Suivi absences'!$D$2:$D$10)*('Suivi absences'!$B$2:$B$10="ABSNR"))+
8*SUMPRODUCT(($A10='Suivi absences'!$A$2:$A$10)*(Calendrier!P$5&gt;='Suivi absences'!$C$2:$C$10)*(Calendrier!P$5&lt;='Suivi absences'!$D$2:$D$10)*('Suivi absences'!$B$2:$B$10="NJ"))+
9*SUMPRODUCT(($A10='Suivi absences'!$A$2:$A$10)*(Calendrier!P$5&gt;='Suivi absences'!$C$2:$C$10)*(Calendrier!P$5&lt;='Suivi absences'!$D$2:$D$10)*('Suivi absences'!$B$2:$B$10="FOR"))</f>
        <v>0</v>
      </c>
      <c r="Q10" s="5">
        <f>SUMPRODUCT(($A10='Suivi absences'!$A$2:$A$10)*(Calendrier!Q$5&gt;='Suivi absences'!$C$2:$C$10)*(Calendrier!Q$5&lt;='Suivi absences'!$D$2:$D$10)*('Suivi absences'!$B$2:$B$10="CP"))+
2*SUMPRODUCT(($A10='Suivi absences'!$A$2:$A$10)*(Calendrier!Q$5&gt;='Suivi absences'!$C$2:$C$10)*(Calendrier!Q$5&lt;='Suivi absences'!$D$2:$D$10)*('Suivi absences'!$B$2:$B$10="MAL"))+
3*SUMPRODUCT(($A10='Suivi absences'!$A$2:$A$10)*(Calendrier!Q$5&gt;='Suivi absences'!$C$2:$C$10)*(Calendrier!Q$5&lt;='Suivi absences'!$D$2:$D$10)*('Suivi absences'!$B$2:$B$10="CMAT"))+
4*SUMPRODUCT(($A10='Suivi absences'!$A$2:$A$10)*(Calendrier!Q$5&gt;='Suivi absences'!$C$2:$C$10)*(Calendrier!Q$5&lt;='Suivi absences'!$D$2:$D$10)*('Suivi absences'!$B$2:$B$10="CPA"))+
5*SUMPRODUCT(($A10='Suivi absences'!$A$2:$A$10)*(Calendrier!Q$5&gt;='Suivi absences'!$C$2:$C$10)*(Calendrier!Q$5&lt;='Suivi absences'!$D$2:$D$10)*('Suivi absences'!$B$2:$B$10="CPAT"))+
6*SUMPRODUCT(($A10='Suivi absences'!$A$2:$A$10)*(Calendrier!Q$5&gt;='Suivi absences'!$C$2:$C$10)*(Calendrier!Q$5&lt;='Suivi absences'!$D$2:$D$10)*('Suivi absences'!$B$2:$B$10="EVF"))+
7*SUMPRODUCT(($A10='Suivi absences'!$A$2:$A$10)*(Calendrier!Q$5&gt;='Suivi absences'!$C$2:$C$10)*(Calendrier!Q$5&lt;='Suivi absences'!$D$2:$D$10)*('Suivi absences'!$B$2:$B$10="ABSNR"))+
8*SUMPRODUCT(($A10='Suivi absences'!$A$2:$A$10)*(Calendrier!Q$5&gt;='Suivi absences'!$C$2:$C$10)*(Calendrier!Q$5&lt;='Suivi absences'!$D$2:$D$10)*('Suivi absences'!$B$2:$B$10="NJ"))+
9*SUMPRODUCT(($A10='Suivi absences'!$A$2:$A$10)*(Calendrier!Q$5&gt;='Suivi absences'!$C$2:$C$10)*(Calendrier!Q$5&lt;='Suivi absences'!$D$2:$D$10)*('Suivi absences'!$B$2:$B$10="FOR"))</f>
        <v>9</v>
      </c>
      <c r="R10" s="5">
        <f>SUMPRODUCT(($A10='Suivi absences'!$A$2:$A$10)*(Calendrier!R$5&gt;='Suivi absences'!$C$2:$C$10)*(Calendrier!R$5&lt;='Suivi absences'!$D$2:$D$10)*('Suivi absences'!$B$2:$B$10="CP"))+
2*SUMPRODUCT(($A10='Suivi absences'!$A$2:$A$10)*(Calendrier!R$5&gt;='Suivi absences'!$C$2:$C$10)*(Calendrier!R$5&lt;='Suivi absences'!$D$2:$D$10)*('Suivi absences'!$B$2:$B$10="MAL"))+
3*SUMPRODUCT(($A10='Suivi absences'!$A$2:$A$10)*(Calendrier!R$5&gt;='Suivi absences'!$C$2:$C$10)*(Calendrier!R$5&lt;='Suivi absences'!$D$2:$D$10)*('Suivi absences'!$B$2:$B$10="CMAT"))+
4*SUMPRODUCT(($A10='Suivi absences'!$A$2:$A$10)*(Calendrier!R$5&gt;='Suivi absences'!$C$2:$C$10)*(Calendrier!R$5&lt;='Suivi absences'!$D$2:$D$10)*('Suivi absences'!$B$2:$B$10="CPA"))+
5*SUMPRODUCT(($A10='Suivi absences'!$A$2:$A$10)*(Calendrier!R$5&gt;='Suivi absences'!$C$2:$C$10)*(Calendrier!R$5&lt;='Suivi absences'!$D$2:$D$10)*('Suivi absences'!$B$2:$B$10="CPAT"))+
6*SUMPRODUCT(($A10='Suivi absences'!$A$2:$A$10)*(Calendrier!R$5&gt;='Suivi absences'!$C$2:$C$10)*(Calendrier!R$5&lt;='Suivi absences'!$D$2:$D$10)*('Suivi absences'!$B$2:$B$10="EVF"))+
7*SUMPRODUCT(($A10='Suivi absences'!$A$2:$A$10)*(Calendrier!R$5&gt;='Suivi absences'!$C$2:$C$10)*(Calendrier!R$5&lt;='Suivi absences'!$D$2:$D$10)*('Suivi absences'!$B$2:$B$10="ABSNR"))+
8*SUMPRODUCT(($A10='Suivi absences'!$A$2:$A$10)*(Calendrier!R$5&gt;='Suivi absences'!$C$2:$C$10)*(Calendrier!R$5&lt;='Suivi absences'!$D$2:$D$10)*('Suivi absences'!$B$2:$B$10="NJ"))+
9*SUMPRODUCT(($A10='Suivi absences'!$A$2:$A$10)*(Calendrier!R$5&gt;='Suivi absences'!$C$2:$C$10)*(Calendrier!R$5&lt;='Suivi absences'!$D$2:$D$10)*('Suivi absences'!$B$2:$B$10="FOR"))</f>
        <v>0</v>
      </c>
      <c r="S10" s="5">
        <f>SUMPRODUCT(($A10='Suivi absences'!$A$2:$A$10)*(Calendrier!S$5&gt;='Suivi absences'!$C$2:$C$10)*(Calendrier!S$5&lt;='Suivi absences'!$D$2:$D$10)*('Suivi absences'!$B$2:$B$10="CP"))+
2*SUMPRODUCT(($A10='Suivi absences'!$A$2:$A$10)*(Calendrier!S$5&gt;='Suivi absences'!$C$2:$C$10)*(Calendrier!S$5&lt;='Suivi absences'!$D$2:$D$10)*('Suivi absences'!$B$2:$B$10="MAL"))+
3*SUMPRODUCT(($A10='Suivi absences'!$A$2:$A$10)*(Calendrier!S$5&gt;='Suivi absences'!$C$2:$C$10)*(Calendrier!S$5&lt;='Suivi absences'!$D$2:$D$10)*('Suivi absences'!$B$2:$B$10="CMAT"))+
4*SUMPRODUCT(($A10='Suivi absences'!$A$2:$A$10)*(Calendrier!S$5&gt;='Suivi absences'!$C$2:$C$10)*(Calendrier!S$5&lt;='Suivi absences'!$D$2:$D$10)*('Suivi absences'!$B$2:$B$10="CPA"))+
5*SUMPRODUCT(($A10='Suivi absences'!$A$2:$A$10)*(Calendrier!S$5&gt;='Suivi absences'!$C$2:$C$10)*(Calendrier!S$5&lt;='Suivi absences'!$D$2:$D$10)*('Suivi absences'!$B$2:$B$10="CPAT"))+
6*SUMPRODUCT(($A10='Suivi absences'!$A$2:$A$10)*(Calendrier!S$5&gt;='Suivi absences'!$C$2:$C$10)*(Calendrier!S$5&lt;='Suivi absences'!$D$2:$D$10)*('Suivi absences'!$B$2:$B$10="EVF"))+
7*SUMPRODUCT(($A10='Suivi absences'!$A$2:$A$10)*(Calendrier!S$5&gt;='Suivi absences'!$C$2:$C$10)*(Calendrier!S$5&lt;='Suivi absences'!$D$2:$D$10)*('Suivi absences'!$B$2:$B$10="ABSNR"))+
8*SUMPRODUCT(($A10='Suivi absences'!$A$2:$A$10)*(Calendrier!S$5&gt;='Suivi absences'!$C$2:$C$10)*(Calendrier!S$5&lt;='Suivi absences'!$D$2:$D$10)*('Suivi absences'!$B$2:$B$10="NJ"))+
9*SUMPRODUCT(($A10='Suivi absences'!$A$2:$A$10)*(Calendrier!S$5&gt;='Suivi absences'!$C$2:$C$10)*(Calendrier!S$5&lt;='Suivi absences'!$D$2:$D$10)*('Suivi absences'!$B$2:$B$10="FOR"))</f>
        <v>0</v>
      </c>
      <c r="T10" s="5">
        <f>SUMPRODUCT(($A10='Suivi absences'!$A$2:$A$10)*(Calendrier!T$5&gt;='Suivi absences'!$C$2:$C$10)*(Calendrier!T$5&lt;='Suivi absences'!$D$2:$D$10)*('Suivi absences'!$B$2:$B$10="CP"))+
2*SUMPRODUCT(($A10='Suivi absences'!$A$2:$A$10)*(Calendrier!T$5&gt;='Suivi absences'!$C$2:$C$10)*(Calendrier!T$5&lt;='Suivi absences'!$D$2:$D$10)*('Suivi absences'!$B$2:$B$10="MAL"))+
3*SUMPRODUCT(($A10='Suivi absences'!$A$2:$A$10)*(Calendrier!T$5&gt;='Suivi absences'!$C$2:$C$10)*(Calendrier!T$5&lt;='Suivi absences'!$D$2:$D$10)*('Suivi absences'!$B$2:$B$10="CMAT"))+
4*SUMPRODUCT(($A10='Suivi absences'!$A$2:$A$10)*(Calendrier!T$5&gt;='Suivi absences'!$C$2:$C$10)*(Calendrier!T$5&lt;='Suivi absences'!$D$2:$D$10)*('Suivi absences'!$B$2:$B$10="CPA"))+
5*SUMPRODUCT(($A10='Suivi absences'!$A$2:$A$10)*(Calendrier!T$5&gt;='Suivi absences'!$C$2:$C$10)*(Calendrier!T$5&lt;='Suivi absences'!$D$2:$D$10)*('Suivi absences'!$B$2:$B$10="CPAT"))+
6*SUMPRODUCT(($A10='Suivi absences'!$A$2:$A$10)*(Calendrier!T$5&gt;='Suivi absences'!$C$2:$C$10)*(Calendrier!T$5&lt;='Suivi absences'!$D$2:$D$10)*('Suivi absences'!$B$2:$B$10="EVF"))+
7*SUMPRODUCT(($A10='Suivi absences'!$A$2:$A$10)*(Calendrier!T$5&gt;='Suivi absences'!$C$2:$C$10)*(Calendrier!T$5&lt;='Suivi absences'!$D$2:$D$10)*('Suivi absences'!$B$2:$B$10="ABSNR"))+
8*SUMPRODUCT(($A10='Suivi absences'!$A$2:$A$10)*(Calendrier!T$5&gt;='Suivi absences'!$C$2:$C$10)*(Calendrier!T$5&lt;='Suivi absences'!$D$2:$D$10)*('Suivi absences'!$B$2:$B$10="NJ"))+
9*SUMPRODUCT(($A10='Suivi absences'!$A$2:$A$10)*(Calendrier!T$5&gt;='Suivi absences'!$C$2:$C$10)*(Calendrier!T$5&lt;='Suivi absences'!$D$2:$D$10)*('Suivi absences'!$B$2:$B$10="FOR"))</f>
        <v>9</v>
      </c>
      <c r="U10" s="5">
        <f>SUMPRODUCT(($A10='Suivi absences'!$A$2:$A$10)*(Calendrier!U$5&gt;='Suivi absences'!$C$2:$C$10)*(Calendrier!U$5&lt;='Suivi absences'!$D$2:$D$10)*('Suivi absences'!$B$2:$B$10="CP"))+
2*SUMPRODUCT(($A10='Suivi absences'!$A$2:$A$10)*(Calendrier!U$5&gt;='Suivi absences'!$C$2:$C$10)*(Calendrier!U$5&lt;='Suivi absences'!$D$2:$D$10)*('Suivi absences'!$B$2:$B$10="MAL"))+
3*SUMPRODUCT(($A10='Suivi absences'!$A$2:$A$10)*(Calendrier!U$5&gt;='Suivi absences'!$C$2:$C$10)*(Calendrier!U$5&lt;='Suivi absences'!$D$2:$D$10)*('Suivi absences'!$B$2:$B$10="CMAT"))+
4*SUMPRODUCT(($A10='Suivi absences'!$A$2:$A$10)*(Calendrier!U$5&gt;='Suivi absences'!$C$2:$C$10)*(Calendrier!U$5&lt;='Suivi absences'!$D$2:$D$10)*('Suivi absences'!$B$2:$B$10="CPA"))+
5*SUMPRODUCT(($A10='Suivi absences'!$A$2:$A$10)*(Calendrier!U$5&gt;='Suivi absences'!$C$2:$C$10)*(Calendrier!U$5&lt;='Suivi absences'!$D$2:$D$10)*('Suivi absences'!$B$2:$B$10="CPAT"))+
6*SUMPRODUCT(($A10='Suivi absences'!$A$2:$A$10)*(Calendrier!U$5&gt;='Suivi absences'!$C$2:$C$10)*(Calendrier!U$5&lt;='Suivi absences'!$D$2:$D$10)*('Suivi absences'!$B$2:$B$10="EVF"))+
7*SUMPRODUCT(($A10='Suivi absences'!$A$2:$A$10)*(Calendrier!U$5&gt;='Suivi absences'!$C$2:$C$10)*(Calendrier!U$5&lt;='Suivi absences'!$D$2:$D$10)*('Suivi absences'!$B$2:$B$10="ABSNR"))+
8*SUMPRODUCT(($A10='Suivi absences'!$A$2:$A$10)*(Calendrier!U$5&gt;='Suivi absences'!$C$2:$C$10)*(Calendrier!U$5&lt;='Suivi absences'!$D$2:$D$10)*('Suivi absences'!$B$2:$B$10="NJ"))+
9*SUMPRODUCT(($A10='Suivi absences'!$A$2:$A$10)*(Calendrier!U$5&gt;='Suivi absences'!$C$2:$C$10)*(Calendrier!U$5&lt;='Suivi absences'!$D$2:$D$10)*('Suivi absences'!$B$2:$B$10="FOR"))</f>
        <v>9</v>
      </c>
      <c r="V10" s="5">
        <f>SUMPRODUCT(($A10='Suivi absences'!$A$2:$A$10)*(Calendrier!V$5&gt;='Suivi absences'!$C$2:$C$10)*(Calendrier!V$5&lt;='Suivi absences'!$D$2:$D$10)*('Suivi absences'!$B$2:$B$10="CP"))+
2*SUMPRODUCT(($A10='Suivi absences'!$A$2:$A$10)*(Calendrier!V$5&gt;='Suivi absences'!$C$2:$C$10)*(Calendrier!V$5&lt;='Suivi absences'!$D$2:$D$10)*('Suivi absences'!$B$2:$B$10="MAL"))+
3*SUMPRODUCT(($A10='Suivi absences'!$A$2:$A$10)*(Calendrier!V$5&gt;='Suivi absences'!$C$2:$C$10)*(Calendrier!V$5&lt;='Suivi absences'!$D$2:$D$10)*('Suivi absences'!$B$2:$B$10="CMAT"))+
4*SUMPRODUCT(($A10='Suivi absences'!$A$2:$A$10)*(Calendrier!V$5&gt;='Suivi absences'!$C$2:$C$10)*(Calendrier!V$5&lt;='Suivi absences'!$D$2:$D$10)*('Suivi absences'!$B$2:$B$10="CPA"))+
5*SUMPRODUCT(($A10='Suivi absences'!$A$2:$A$10)*(Calendrier!V$5&gt;='Suivi absences'!$C$2:$C$10)*(Calendrier!V$5&lt;='Suivi absences'!$D$2:$D$10)*('Suivi absences'!$B$2:$B$10="CPAT"))+
6*SUMPRODUCT(($A10='Suivi absences'!$A$2:$A$10)*(Calendrier!V$5&gt;='Suivi absences'!$C$2:$C$10)*(Calendrier!V$5&lt;='Suivi absences'!$D$2:$D$10)*('Suivi absences'!$B$2:$B$10="EVF"))+
7*SUMPRODUCT(($A10='Suivi absences'!$A$2:$A$10)*(Calendrier!V$5&gt;='Suivi absences'!$C$2:$C$10)*(Calendrier!V$5&lt;='Suivi absences'!$D$2:$D$10)*('Suivi absences'!$B$2:$B$10="ABSNR"))+
8*SUMPRODUCT(($A10='Suivi absences'!$A$2:$A$10)*(Calendrier!V$5&gt;='Suivi absences'!$C$2:$C$10)*(Calendrier!V$5&lt;='Suivi absences'!$D$2:$D$10)*('Suivi absences'!$B$2:$B$10="NJ"))+
9*SUMPRODUCT(($A10='Suivi absences'!$A$2:$A$10)*(Calendrier!V$5&gt;='Suivi absences'!$C$2:$C$10)*(Calendrier!V$5&lt;='Suivi absences'!$D$2:$D$10)*('Suivi absences'!$B$2:$B$10="FOR"))</f>
        <v>9</v>
      </c>
      <c r="W10" s="5">
        <f>SUMPRODUCT(($A10='Suivi absences'!$A$2:$A$10)*(Calendrier!W$5&gt;='Suivi absences'!$C$2:$C$10)*(Calendrier!W$5&lt;='Suivi absences'!$D$2:$D$10)*('Suivi absences'!$B$2:$B$10="CP"))+
2*SUMPRODUCT(($A10='Suivi absences'!$A$2:$A$10)*(Calendrier!W$5&gt;='Suivi absences'!$C$2:$C$10)*(Calendrier!W$5&lt;='Suivi absences'!$D$2:$D$10)*('Suivi absences'!$B$2:$B$10="MAL"))+
3*SUMPRODUCT(($A10='Suivi absences'!$A$2:$A$10)*(Calendrier!W$5&gt;='Suivi absences'!$C$2:$C$10)*(Calendrier!W$5&lt;='Suivi absences'!$D$2:$D$10)*('Suivi absences'!$B$2:$B$10="CMAT"))+
4*SUMPRODUCT(($A10='Suivi absences'!$A$2:$A$10)*(Calendrier!W$5&gt;='Suivi absences'!$C$2:$C$10)*(Calendrier!W$5&lt;='Suivi absences'!$D$2:$D$10)*('Suivi absences'!$B$2:$B$10="CPA"))+
5*SUMPRODUCT(($A10='Suivi absences'!$A$2:$A$10)*(Calendrier!W$5&gt;='Suivi absences'!$C$2:$C$10)*(Calendrier!W$5&lt;='Suivi absences'!$D$2:$D$10)*('Suivi absences'!$B$2:$B$10="CPAT"))+
6*SUMPRODUCT(($A10='Suivi absences'!$A$2:$A$10)*(Calendrier!W$5&gt;='Suivi absences'!$C$2:$C$10)*(Calendrier!W$5&lt;='Suivi absences'!$D$2:$D$10)*('Suivi absences'!$B$2:$B$10="EVF"))+
7*SUMPRODUCT(($A10='Suivi absences'!$A$2:$A$10)*(Calendrier!W$5&gt;='Suivi absences'!$C$2:$C$10)*(Calendrier!W$5&lt;='Suivi absences'!$D$2:$D$10)*('Suivi absences'!$B$2:$B$10="ABSNR"))+
8*SUMPRODUCT(($A10='Suivi absences'!$A$2:$A$10)*(Calendrier!W$5&gt;='Suivi absences'!$C$2:$C$10)*(Calendrier!W$5&lt;='Suivi absences'!$D$2:$D$10)*('Suivi absences'!$B$2:$B$10="NJ"))+
9*SUMPRODUCT(($A10='Suivi absences'!$A$2:$A$10)*(Calendrier!W$5&gt;='Suivi absences'!$C$2:$C$10)*(Calendrier!W$5&lt;='Suivi absences'!$D$2:$D$10)*('Suivi absences'!$B$2:$B$10="FOR"))</f>
        <v>9</v>
      </c>
      <c r="X10" s="5">
        <f>SUMPRODUCT(($A10='Suivi absences'!$A$2:$A$10)*(Calendrier!X$5&gt;='Suivi absences'!$C$2:$C$10)*(Calendrier!X$5&lt;='Suivi absences'!$D$2:$D$10)*('Suivi absences'!$B$2:$B$10="CP"))+
2*SUMPRODUCT(($A10='Suivi absences'!$A$2:$A$10)*(Calendrier!X$5&gt;='Suivi absences'!$C$2:$C$10)*(Calendrier!X$5&lt;='Suivi absences'!$D$2:$D$10)*('Suivi absences'!$B$2:$B$10="MAL"))+
3*SUMPRODUCT(($A10='Suivi absences'!$A$2:$A$10)*(Calendrier!X$5&gt;='Suivi absences'!$C$2:$C$10)*(Calendrier!X$5&lt;='Suivi absences'!$D$2:$D$10)*('Suivi absences'!$B$2:$B$10="CMAT"))+
4*SUMPRODUCT(($A10='Suivi absences'!$A$2:$A$10)*(Calendrier!X$5&gt;='Suivi absences'!$C$2:$C$10)*(Calendrier!X$5&lt;='Suivi absences'!$D$2:$D$10)*('Suivi absences'!$B$2:$B$10="CPA"))+
5*SUMPRODUCT(($A10='Suivi absences'!$A$2:$A$10)*(Calendrier!X$5&gt;='Suivi absences'!$C$2:$C$10)*(Calendrier!X$5&lt;='Suivi absences'!$D$2:$D$10)*('Suivi absences'!$B$2:$B$10="CPAT"))+
6*SUMPRODUCT(($A10='Suivi absences'!$A$2:$A$10)*(Calendrier!X$5&gt;='Suivi absences'!$C$2:$C$10)*(Calendrier!X$5&lt;='Suivi absences'!$D$2:$D$10)*('Suivi absences'!$B$2:$B$10="EVF"))+
7*SUMPRODUCT(($A10='Suivi absences'!$A$2:$A$10)*(Calendrier!X$5&gt;='Suivi absences'!$C$2:$C$10)*(Calendrier!X$5&lt;='Suivi absences'!$D$2:$D$10)*('Suivi absences'!$B$2:$B$10="ABSNR"))+
8*SUMPRODUCT(($A10='Suivi absences'!$A$2:$A$10)*(Calendrier!X$5&gt;='Suivi absences'!$C$2:$C$10)*(Calendrier!X$5&lt;='Suivi absences'!$D$2:$D$10)*('Suivi absences'!$B$2:$B$10="NJ"))+
9*SUMPRODUCT(($A10='Suivi absences'!$A$2:$A$10)*(Calendrier!X$5&gt;='Suivi absences'!$C$2:$C$10)*(Calendrier!X$5&lt;='Suivi absences'!$D$2:$D$10)*('Suivi absences'!$B$2:$B$10="FOR"))</f>
        <v>9</v>
      </c>
      <c r="Y10" s="5">
        <f>SUMPRODUCT(($A10='Suivi absences'!$A$2:$A$10)*(Calendrier!Y$5&gt;='Suivi absences'!$C$2:$C$10)*(Calendrier!Y$5&lt;='Suivi absences'!$D$2:$D$10)*('Suivi absences'!$B$2:$B$10="CP"))+
2*SUMPRODUCT(($A10='Suivi absences'!$A$2:$A$10)*(Calendrier!Y$5&gt;='Suivi absences'!$C$2:$C$10)*(Calendrier!Y$5&lt;='Suivi absences'!$D$2:$D$10)*('Suivi absences'!$B$2:$B$10="MAL"))+
3*SUMPRODUCT(($A10='Suivi absences'!$A$2:$A$10)*(Calendrier!Y$5&gt;='Suivi absences'!$C$2:$C$10)*(Calendrier!Y$5&lt;='Suivi absences'!$D$2:$D$10)*('Suivi absences'!$B$2:$B$10="CMAT"))+
4*SUMPRODUCT(($A10='Suivi absences'!$A$2:$A$10)*(Calendrier!Y$5&gt;='Suivi absences'!$C$2:$C$10)*(Calendrier!Y$5&lt;='Suivi absences'!$D$2:$D$10)*('Suivi absences'!$B$2:$B$10="CPA"))+
5*SUMPRODUCT(($A10='Suivi absences'!$A$2:$A$10)*(Calendrier!Y$5&gt;='Suivi absences'!$C$2:$C$10)*(Calendrier!Y$5&lt;='Suivi absences'!$D$2:$D$10)*('Suivi absences'!$B$2:$B$10="CPAT"))+
6*SUMPRODUCT(($A10='Suivi absences'!$A$2:$A$10)*(Calendrier!Y$5&gt;='Suivi absences'!$C$2:$C$10)*(Calendrier!Y$5&lt;='Suivi absences'!$D$2:$D$10)*('Suivi absences'!$B$2:$B$10="EVF"))+
7*SUMPRODUCT(($A10='Suivi absences'!$A$2:$A$10)*(Calendrier!Y$5&gt;='Suivi absences'!$C$2:$C$10)*(Calendrier!Y$5&lt;='Suivi absences'!$D$2:$D$10)*('Suivi absences'!$B$2:$B$10="ABSNR"))+
8*SUMPRODUCT(($A10='Suivi absences'!$A$2:$A$10)*(Calendrier!Y$5&gt;='Suivi absences'!$C$2:$C$10)*(Calendrier!Y$5&lt;='Suivi absences'!$D$2:$D$10)*('Suivi absences'!$B$2:$B$10="NJ"))+
9*SUMPRODUCT(($A10='Suivi absences'!$A$2:$A$10)*(Calendrier!Y$5&gt;='Suivi absences'!$C$2:$C$10)*(Calendrier!Y$5&lt;='Suivi absences'!$D$2:$D$10)*('Suivi absences'!$B$2:$B$10="FOR"))</f>
        <v>0</v>
      </c>
      <c r="Z10" s="5">
        <f>SUMPRODUCT(($A10='Suivi absences'!$A$2:$A$10)*(Calendrier!Z$5&gt;='Suivi absences'!$C$2:$C$10)*(Calendrier!Z$5&lt;='Suivi absences'!$D$2:$D$10)*('Suivi absences'!$B$2:$B$10="CP"))+
2*SUMPRODUCT(($A10='Suivi absences'!$A$2:$A$10)*(Calendrier!Z$5&gt;='Suivi absences'!$C$2:$C$10)*(Calendrier!Z$5&lt;='Suivi absences'!$D$2:$D$10)*('Suivi absences'!$B$2:$B$10="MAL"))+
3*SUMPRODUCT(($A10='Suivi absences'!$A$2:$A$10)*(Calendrier!Z$5&gt;='Suivi absences'!$C$2:$C$10)*(Calendrier!Z$5&lt;='Suivi absences'!$D$2:$D$10)*('Suivi absences'!$B$2:$B$10="CMAT"))+
4*SUMPRODUCT(($A10='Suivi absences'!$A$2:$A$10)*(Calendrier!Z$5&gt;='Suivi absences'!$C$2:$C$10)*(Calendrier!Z$5&lt;='Suivi absences'!$D$2:$D$10)*('Suivi absences'!$B$2:$B$10="CPA"))+
5*SUMPRODUCT(($A10='Suivi absences'!$A$2:$A$10)*(Calendrier!Z$5&gt;='Suivi absences'!$C$2:$C$10)*(Calendrier!Z$5&lt;='Suivi absences'!$D$2:$D$10)*('Suivi absences'!$B$2:$B$10="CPAT"))+
6*SUMPRODUCT(($A10='Suivi absences'!$A$2:$A$10)*(Calendrier!Z$5&gt;='Suivi absences'!$C$2:$C$10)*(Calendrier!Z$5&lt;='Suivi absences'!$D$2:$D$10)*('Suivi absences'!$B$2:$B$10="EVF"))+
7*SUMPRODUCT(($A10='Suivi absences'!$A$2:$A$10)*(Calendrier!Z$5&gt;='Suivi absences'!$C$2:$C$10)*(Calendrier!Z$5&lt;='Suivi absences'!$D$2:$D$10)*('Suivi absences'!$B$2:$B$10="ABSNR"))+
8*SUMPRODUCT(($A10='Suivi absences'!$A$2:$A$10)*(Calendrier!Z$5&gt;='Suivi absences'!$C$2:$C$10)*(Calendrier!Z$5&lt;='Suivi absences'!$D$2:$D$10)*('Suivi absences'!$B$2:$B$10="NJ"))+
9*SUMPRODUCT(($A10='Suivi absences'!$A$2:$A$10)*(Calendrier!Z$5&gt;='Suivi absences'!$C$2:$C$10)*(Calendrier!Z$5&lt;='Suivi absences'!$D$2:$D$10)*('Suivi absences'!$B$2:$B$10="FOR"))</f>
        <v>0</v>
      </c>
      <c r="AA10" s="5">
        <f>SUMPRODUCT(($A10='Suivi absences'!$A$2:$A$10)*(Calendrier!AA$5&gt;='Suivi absences'!$C$2:$C$10)*(Calendrier!AA$5&lt;='Suivi absences'!$D$2:$D$10)*('Suivi absences'!$B$2:$B$10="CP"))+
2*SUMPRODUCT(($A10='Suivi absences'!$A$2:$A$10)*(Calendrier!AA$5&gt;='Suivi absences'!$C$2:$C$10)*(Calendrier!AA$5&lt;='Suivi absences'!$D$2:$D$10)*('Suivi absences'!$B$2:$B$10="MAL"))+
3*SUMPRODUCT(($A10='Suivi absences'!$A$2:$A$10)*(Calendrier!AA$5&gt;='Suivi absences'!$C$2:$C$10)*(Calendrier!AA$5&lt;='Suivi absences'!$D$2:$D$10)*('Suivi absences'!$B$2:$B$10="CMAT"))+
4*SUMPRODUCT(($A10='Suivi absences'!$A$2:$A$10)*(Calendrier!AA$5&gt;='Suivi absences'!$C$2:$C$10)*(Calendrier!AA$5&lt;='Suivi absences'!$D$2:$D$10)*('Suivi absences'!$B$2:$B$10="CPA"))+
5*SUMPRODUCT(($A10='Suivi absences'!$A$2:$A$10)*(Calendrier!AA$5&gt;='Suivi absences'!$C$2:$C$10)*(Calendrier!AA$5&lt;='Suivi absences'!$D$2:$D$10)*('Suivi absences'!$B$2:$B$10="CPAT"))+
6*SUMPRODUCT(($A10='Suivi absences'!$A$2:$A$10)*(Calendrier!AA$5&gt;='Suivi absences'!$C$2:$C$10)*(Calendrier!AA$5&lt;='Suivi absences'!$D$2:$D$10)*('Suivi absences'!$B$2:$B$10="EVF"))+
7*SUMPRODUCT(($A10='Suivi absences'!$A$2:$A$10)*(Calendrier!AA$5&gt;='Suivi absences'!$C$2:$C$10)*(Calendrier!AA$5&lt;='Suivi absences'!$D$2:$D$10)*('Suivi absences'!$B$2:$B$10="ABSNR"))+
8*SUMPRODUCT(($A10='Suivi absences'!$A$2:$A$10)*(Calendrier!AA$5&gt;='Suivi absences'!$C$2:$C$10)*(Calendrier!AA$5&lt;='Suivi absences'!$D$2:$D$10)*('Suivi absences'!$B$2:$B$10="NJ"))+
9*SUMPRODUCT(($A10='Suivi absences'!$A$2:$A$10)*(Calendrier!AA$5&gt;='Suivi absences'!$C$2:$C$10)*(Calendrier!AA$5&lt;='Suivi absences'!$D$2:$D$10)*('Suivi absences'!$B$2:$B$10="FOR"))</f>
        <v>0</v>
      </c>
      <c r="AB10" s="5">
        <f>SUMPRODUCT(($A10='Suivi absences'!$A$2:$A$10)*(Calendrier!AB$5&gt;='Suivi absences'!$C$2:$C$10)*(Calendrier!AB$5&lt;='Suivi absences'!$D$2:$D$10)*('Suivi absences'!$B$2:$B$10="CP"))+
2*SUMPRODUCT(($A10='Suivi absences'!$A$2:$A$10)*(Calendrier!AB$5&gt;='Suivi absences'!$C$2:$C$10)*(Calendrier!AB$5&lt;='Suivi absences'!$D$2:$D$10)*('Suivi absences'!$B$2:$B$10="MAL"))+
3*SUMPRODUCT(($A10='Suivi absences'!$A$2:$A$10)*(Calendrier!AB$5&gt;='Suivi absences'!$C$2:$C$10)*(Calendrier!AB$5&lt;='Suivi absences'!$D$2:$D$10)*('Suivi absences'!$B$2:$B$10="CMAT"))+
4*SUMPRODUCT(($A10='Suivi absences'!$A$2:$A$10)*(Calendrier!AB$5&gt;='Suivi absences'!$C$2:$C$10)*(Calendrier!AB$5&lt;='Suivi absences'!$D$2:$D$10)*('Suivi absences'!$B$2:$B$10="CPA"))+
5*SUMPRODUCT(($A10='Suivi absences'!$A$2:$A$10)*(Calendrier!AB$5&gt;='Suivi absences'!$C$2:$C$10)*(Calendrier!AB$5&lt;='Suivi absences'!$D$2:$D$10)*('Suivi absences'!$B$2:$B$10="CPAT"))+
6*SUMPRODUCT(($A10='Suivi absences'!$A$2:$A$10)*(Calendrier!AB$5&gt;='Suivi absences'!$C$2:$C$10)*(Calendrier!AB$5&lt;='Suivi absences'!$D$2:$D$10)*('Suivi absences'!$B$2:$B$10="EVF"))+
7*SUMPRODUCT(($A10='Suivi absences'!$A$2:$A$10)*(Calendrier!AB$5&gt;='Suivi absences'!$C$2:$C$10)*(Calendrier!AB$5&lt;='Suivi absences'!$D$2:$D$10)*('Suivi absences'!$B$2:$B$10="ABSNR"))+
8*SUMPRODUCT(($A10='Suivi absences'!$A$2:$A$10)*(Calendrier!AB$5&gt;='Suivi absences'!$C$2:$C$10)*(Calendrier!AB$5&lt;='Suivi absences'!$D$2:$D$10)*('Suivi absences'!$B$2:$B$10="NJ"))+
9*SUMPRODUCT(($A10='Suivi absences'!$A$2:$A$10)*(Calendrier!AB$5&gt;='Suivi absences'!$C$2:$C$10)*(Calendrier!AB$5&lt;='Suivi absences'!$D$2:$D$10)*('Suivi absences'!$B$2:$B$10="FOR"))</f>
        <v>0</v>
      </c>
      <c r="AC10" s="5">
        <f>SUMPRODUCT(($A10='Suivi absences'!$A$2:$A$10)*(Calendrier!AC$5&gt;='Suivi absences'!$C$2:$C$10)*(Calendrier!AC$5&lt;='Suivi absences'!$D$2:$D$10)*('Suivi absences'!$B$2:$B$10="CP"))+
2*SUMPRODUCT(($A10='Suivi absences'!$A$2:$A$10)*(Calendrier!AC$5&gt;='Suivi absences'!$C$2:$C$10)*(Calendrier!AC$5&lt;='Suivi absences'!$D$2:$D$10)*('Suivi absences'!$B$2:$B$10="MAL"))+
3*SUMPRODUCT(($A10='Suivi absences'!$A$2:$A$10)*(Calendrier!AC$5&gt;='Suivi absences'!$C$2:$C$10)*(Calendrier!AC$5&lt;='Suivi absences'!$D$2:$D$10)*('Suivi absences'!$B$2:$B$10="CMAT"))+
4*SUMPRODUCT(($A10='Suivi absences'!$A$2:$A$10)*(Calendrier!AC$5&gt;='Suivi absences'!$C$2:$C$10)*(Calendrier!AC$5&lt;='Suivi absences'!$D$2:$D$10)*('Suivi absences'!$B$2:$B$10="CPA"))+
5*SUMPRODUCT(($A10='Suivi absences'!$A$2:$A$10)*(Calendrier!AC$5&gt;='Suivi absences'!$C$2:$C$10)*(Calendrier!AC$5&lt;='Suivi absences'!$D$2:$D$10)*('Suivi absences'!$B$2:$B$10="CPAT"))+
6*SUMPRODUCT(($A10='Suivi absences'!$A$2:$A$10)*(Calendrier!AC$5&gt;='Suivi absences'!$C$2:$C$10)*(Calendrier!AC$5&lt;='Suivi absences'!$D$2:$D$10)*('Suivi absences'!$B$2:$B$10="EVF"))+
7*SUMPRODUCT(($A10='Suivi absences'!$A$2:$A$10)*(Calendrier!AC$5&gt;='Suivi absences'!$C$2:$C$10)*(Calendrier!AC$5&lt;='Suivi absences'!$D$2:$D$10)*('Suivi absences'!$B$2:$B$10="ABSNR"))+
8*SUMPRODUCT(($A10='Suivi absences'!$A$2:$A$10)*(Calendrier!AC$5&gt;='Suivi absences'!$C$2:$C$10)*(Calendrier!AC$5&lt;='Suivi absences'!$D$2:$D$10)*('Suivi absences'!$B$2:$B$10="NJ"))+
9*SUMPRODUCT(($A10='Suivi absences'!$A$2:$A$10)*(Calendrier!AC$5&gt;='Suivi absences'!$C$2:$C$10)*(Calendrier!AC$5&lt;='Suivi absences'!$D$2:$D$10)*('Suivi absences'!$B$2:$B$10="FOR"))</f>
        <v>0</v>
      </c>
      <c r="AD10" s="5">
        <f>SUMPRODUCT(($A10='Suivi absences'!$A$2:$A$10)*(Calendrier!AD$5&gt;='Suivi absences'!$C$2:$C$10)*(Calendrier!AD$5&lt;='Suivi absences'!$D$2:$D$10)*('Suivi absences'!$B$2:$B$10="CP"))+
2*SUMPRODUCT(($A10='Suivi absences'!$A$2:$A$10)*(Calendrier!AD$5&gt;='Suivi absences'!$C$2:$C$10)*(Calendrier!AD$5&lt;='Suivi absences'!$D$2:$D$10)*('Suivi absences'!$B$2:$B$10="MAL"))+
3*SUMPRODUCT(($A10='Suivi absences'!$A$2:$A$10)*(Calendrier!AD$5&gt;='Suivi absences'!$C$2:$C$10)*(Calendrier!AD$5&lt;='Suivi absences'!$D$2:$D$10)*('Suivi absences'!$B$2:$B$10="CMAT"))+
4*SUMPRODUCT(($A10='Suivi absences'!$A$2:$A$10)*(Calendrier!AD$5&gt;='Suivi absences'!$C$2:$C$10)*(Calendrier!AD$5&lt;='Suivi absences'!$D$2:$D$10)*('Suivi absences'!$B$2:$B$10="CPA"))+
5*SUMPRODUCT(($A10='Suivi absences'!$A$2:$A$10)*(Calendrier!AD$5&gt;='Suivi absences'!$C$2:$C$10)*(Calendrier!AD$5&lt;='Suivi absences'!$D$2:$D$10)*('Suivi absences'!$B$2:$B$10="CPAT"))+
6*SUMPRODUCT(($A10='Suivi absences'!$A$2:$A$10)*(Calendrier!AD$5&gt;='Suivi absences'!$C$2:$C$10)*(Calendrier!AD$5&lt;='Suivi absences'!$D$2:$D$10)*('Suivi absences'!$B$2:$B$10="EVF"))+
7*SUMPRODUCT(($A10='Suivi absences'!$A$2:$A$10)*(Calendrier!AD$5&gt;='Suivi absences'!$C$2:$C$10)*(Calendrier!AD$5&lt;='Suivi absences'!$D$2:$D$10)*('Suivi absences'!$B$2:$B$10="ABSNR"))+
8*SUMPRODUCT(($A10='Suivi absences'!$A$2:$A$10)*(Calendrier!AD$5&gt;='Suivi absences'!$C$2:$C$10)*(Calendrier!AD$5&lt;='Suivi absences'!$D$2:$D$10)*('Suivi absences'!$B$2:$B$10="NJ"))+
9*SUMPRODUCT(($A10='Suivi absences'!$A$2:$A$10)*(Calendrier!AD$5&gt;='Suivi absences'!$C$2:$C$10)*(Calendrier!AD$5&lt;='Suivi absences'!$D$2:$D$10)*('Suivi absences'!$B$2:$B$10="FOR"))</f>
        <v>0</v>
      </c>
      <c r="AE10" s="5">
        <f>SUMPRODUCT(($A10='Suivi absences'!$A$2:$A$10)*(Calendrier!AE$5&gt;='Suivi absences'!$C$2:$C$10)*(Calendrier!AE$5&lt;='Suivi absences'!$D$2:$D$10)*('Suivi absences'!$B$2:$B$10="CP"))+
2*SUMPRODUCT(($A10='Suivi absences'!$A$2:$A$10)*(Calendrier!AE$5&gt;='Suivi absences'!$C$2:$C$10)*(Calendrier!AE$5&lt;='Suivi absences'!$D$2:$D$10)*('Suivi absences'!$B$2:$B$10="MAL"))+
3*SUMPRODUCT(($A10='Suivi absences'!$A$2:$A$10)*(Calendrier!AE$5&gt;='Suivi absences'!$C$2:$C$10)*(Calendrier!AE$5&lt;='Suivi absences'!$D$2:$D$10)*('Suivi absences'!$B$2:$B$10="CMAT"))+
4*SUMPRODUCT(($A10='Suivi absences'!$A$2:$A$10)*(Calendrier!AE$5&gt;='Suivi absences'!$C$2:$C$10)*(Calendrier!AE$5&lt;='Suivi absences'!$D$2:$D$10)*('Suivi absences'!$B$2:$B$10="CPA"))+
5*SUMPRODUCT(($A10='Suivi absences'!$A$2:$A$10)*(Calendrier!AE$5&gt;='Suivi absences'!$C$2:$C$10)*(Calendrier!AE$5&lt;='Suivi absences'!$D$2:$D$10)*('Suivi absences'!$B$2:$B$10="CPAT"))+
6*SUMPRODUCT(($A10='Suivi absences'!$A$2:$A$10)*(Calendrier!AE$5&gt;='Suivi absences'!$C$2:$C$10)*(Calendrier!AE$5&lt;='Suivi absences'!$D$2:$D$10)*('Suivi absences'!$B$2:$B$10="EVF"))+
7*SUMPRODUCT(($A10='Suivi absences'!$A$2:$A$10)*(Calendrier!AE$5&gt;='Suivi absences'!$C$2:$C$10)*(Calendrier!AE$5&lt;='Suivi absences'!$D$2:$D$10)*('Suivi absences'!$B$2:$B$10="ABSNR"))+
8*SUMPRODUCT(($A10='Suivi absences'!$A$2:$A$10)*(Calendrier!AE$5&gt;='Suivi absences'!$C$2:$C$10)*(Calendrier!AE$5&lt;='Suivi absences'!$D$2:$D$10)*('Suivi absences'!$B$2:$B$10="NJ"))+
9*SUMPRODUCT(($A10='Suivi absences'!$A$2:$A$10)*(Calendrier!AE$5&gt;='Suivi absences'!$C$2:$C$10)*(Calendrier!AE$5&lt;='Suivi absences'!$D$2:$D$10)*('Suivi absences'!$B$2:$B$10="FOR"))</f>
        <v>0</v>
      </c>
      <c r="AF10" s="5">
        <f>SUMPRODUCT(($A10='Suivi absences'!$A$2:$A$10)*(Calendrier!AF$5&gt;='Suivi absences'!$C$2:$C$10)*(Calendrier!AF$5&lt;='Suivi absences'!$D$2:$D$10)*('Suivi absences'!$B$2:$B$10="CP"))+
2*SUMPRODUCT(($A10='Suivi absences'!$A$2:$A$10)*(Calendrier!AF$5&gt;='Suivi absences'!$C$2:$C$10)*(Calendrier!AF$5&lt;='Suivi absences'!$D$2:$D$10)*('Suivi absences'!$B$2:$B$10="MAL"))+
3*SUMPRODUCT(($A10='Suivi absences'!$A$2:$A$10)*(Calendrier!AF$5&gt;='Suivi absences'!$C$2:$C$10)*(Calendrier!AF$5&lt;='Suivi absences'!$D$2:$D$10)*('Suivi absences'!$B$2:$B$10="CMAT"))+
4*SUMPRODUCT(($A10='Suivi absences'!$A$2:$A$10)*(Calendrier!AF$5&gt;='Suivi absences'!$C$2:$C$10)*(Calendrier!AF$5&lt;='Suivi absences'!$D$2:$D$10)*('Suivi absences'!$B$2:$B$10="CPA"))+
5*SUMPRODUCT(($A10='Suivi absences'!$A$2:$A$10)*(Calendrier!AF$5&gt;='Suivi absences'!$C$2:$C$10)*(Calendrier!AF$5&lt;='Suivi absences'!$D$2:$D$10)*('Suivi absences'!$B$2:$B$10="CPAT"))+
6*SUMPRODUCT(($A10='Suivi absences'!$A$2:$A$10)*(Calendrier!AF$5&gt;='Suivi absences'!$C$2:$C$10)*(Calendrier!AF$5&lt;='Suivi absences'!$D$2:$D$10)*('Suivi absences'!$B$2:$B$10="EVF"))+
7*SUMPRODUCT(($A10='Suivi absences'!$A$2:$A$10)*(Calendrier!AF$5&gt;='Suivi absences'!$C$2:$C$10)*(Calendrier!AF$5&lt;='Suivi absences'!$D$2:$D$10)*('Suivi absences'!$B$2:$B$10="ABSNR"))+
8*SUMPRODUCT(($A10='Suivi absences'!$A$2:$A$10)*(Calendrier!AF$5&gt;='Suivi absences'!$C$2:$C$10)*(Calendrier!AF$5&lt;='Suivi absences'!$D$2:$D$10)*('Suivi absences'!$B$2:$B$10="NJ"))+
9*SUMPRODUCT(($A10='Suivi absences'!$A$2:$A$10)*(Calendrier!AF$5&gt;='Suivi absences'!$C$2:$C$10)*(Calendrier!AF$5&lt;='Suivi absences'!$D$2:$D$10)*('Suivi absences'!$B$2:$B$10="FOR"))</f>
        <v>0</v>
      </c>
    </row>
    <row r="11" spans="1:33" ht="21.75" customHeight="1">
      <c r="A11" s="4" t="s">
        <v>5</v>
      </c>
      <c r="B11" s="5">
        <f>SUMPRODUCT(($A11='Suivi absences'!$A$2:$A$10)*(Calendrier!B$5&gt;='Suivi absences'!$C$2:$C$10)*(Calendrier!B$5&lt;='Suivi absences'!$D$2:$D$10)*('Suivi absences'!$B$2:$B$10="CP"))+
2*SUMPRODUCT(($A11='Suivi absences'!$A$2:$A$10)*(Calendrier!B$5&gt;='Suivi absences'!$C$2:$C$10)*(Calendrier!B$5&lt;='Suivi absences'!$D$2:$D$10)*('Suivi absences'!$B$2:$B$10="MAL"))+
3*SUMPRODUCT(($A11='Suivi absences'!$A$2:$A$10)*(Calendrier!B$5&gt;='Suivi absences'!$C$2:$C$10)*(Calendrier!B$5&lt;='Suivi absences'!$D$2:$D$10)*('Suivi absences'!$B$2:$B$10="CMAT"))+
4*SUMPRODUCT(($A11='Suivi absences'!$A$2:$A$10)*(Calendrier!B$5&gt;='Suivi absences'!$C$2:$C$10)*(Calendrier!B$5&lt;='Suivi absences'!$D$2:$D$10)*('Suivi absences'!$B$2:$B$10="CPA"))+
5*SUMPRODUCT(($A11='Suivi absences'!$A$2:$A$10)*(Calendrier!B$5&gt;='Suivi absences'!$C$2:$C$10)*(Calendrier!B$5&lt;='Suivi absences'!$D$2:$D$10)*('Suivi absences'!$B$2:$B$10="CPAT"))+
6*SUMPRODUCT(($A11='Suivi absences'!$A$2:$A$10)*(Calendrier!B$5&gt;='Suivi absences'!$C$2:$C$10)*(Calendrier!B$5&lt;='Suivi absences'!$D$2:$D$10)*('Suivi absences'!$B$2:$B$10="EVF"))+
7*SUMPRODUCT(($A11='Suivi absences'!$A$2:$A$10)*(Calendrier!B$5&gt;='Suivi absences'!$C$2:$C$10)*(Calendrier!B$5&lt;='Suivi absences'!$D$2:$D$10)*('Suivi absences'!$B$2:$B$10="ABSNR"))+
8*SUMPRODUCT(($A11='Suivi absences'!$A$2:$A$10)*(Calendrier!B$5&gt;='Suivi absences'!$C$2:$C$10)*(Calendrier!B$5&lt;='Suivi absences'!$D$2:$D$10)*('Suivi absences'!$B$2:$B$10="NJ"))+
9*SUMPRODUCT(($A11='Suivi absences'!$A$2:$A$10)*(Calendrier!B$5&gt;='Suivi absences'!$C$2:$C$10)*(Calendrier!B$5&lt;='Suivi absences'!$D$2:$D$10)*('Suivi absences'!$B$2:$B$10="FOR"))</f>
        <v>0</v>
      </c>
      <c r="C11" s="5">
        <f>SUMPRODUCT(($A11='Suivi absences'!$A$2:$A$10)*(Calendrier!C$5&gt;='Suivi absences'!$C$2:$C$10)*(Calendrier!C$5&lt;='Suivi absences'!$D$2:$D$10)*('Suivi absences'!$B$2:$B$10="CP"))+
2*SUMPRODUCT(($A11='Suivi absences'!$A$2:$A$10)*(Calendrier!C$5&gt;='Suivi absences'!$C$2:$C$10)*(Calendrier!C$5&lt;='Suivi absences'!$D$2:$D$10)*('Suivi absences'!$B$2:$B$10="MAL"))+
3*SUMPRODUCT(($A11='Suivi absences'!$A$2:$A$10)*(Calendrier!C$5&gt;='Suivi absences'!$C$2:$C$10)*(Calendrier!C$5&lt;='Suivi absences'!$D$2:$D$10)*('Suivi absences'!$B$2:$B$10="CMAT"))+
4*SUMPRODUCT(($A11='Suivi absences'!$A$2:$A$10)*(Calendrier!C$5&gt;='Suivi absences'!$C$2:$C$10)*(Calendrier!C$5&lt;='Suivi absences'!$D$2:$D$10)*('Suivi absences'!$B$2:$B$10="CPA"))+
5*SUMPRODUCT(($A11='Suivi absences'!$A$2:$A$10)*(Calendrier!C$5&gt;='Suivi absences'!$C$2:$C$10)*(Calendrier!C$5&lt;='Suivi absences'!$D$2:$D$10)*('Suivi absences'!$B$2:$B$10="CPAT"))+
6*SUMPRODUCT(($A11='Suivi absences'!$A$2:$A$10)*(Calendrier!C$5&gt;='Suivi absences'!$C$2:$C$10)*(Calendrier!C$5&lt;='Suivi absences'!$D$2:$D$10)*('Suivi absences'!$B$2:$B$10="EVF"))+
7*SUMPRODUCT(($A11='Suivi absences'!$A$2:$A$10)*(Calendrier!C$5&gt;='Suivi absences'!$C$2:$C$10)*(Calendrier!C$5&lt;='Suivi absences'!$D$2:$D$10)*('Suivi absences'!$B$2:$B$10="ABSNR"))+
8*SUMPRODUCT(($A11='Suivi absences'!$A$2:$A$10)*(Calendrier!C$5&gt;='Suivi absences'!$C$2:$C$10)*(Calendrier!C$5&lt;='Suivi absences'!$D$2:$D$10)*('Suivi absences'!$B$2:$B$10="NJ"))+
9*SUMPRODUCT(($A11='Suivi absences'!$A$2:$A$10)*(Calendrier!C$5&gt;='Suivi absences'!$C$2:$C$10)*(Calendrier!C$5&lt;='Suivi absences'!$D$2:$D$10)*('Suivi absences'!$B$2:$B$10="FOR"))</f>
        <v>0</v>
      </c>
      <c r="D11" s="5">
        <f>SUMPRODUCT(($A11='Suivi absences'!$A$2:$A$10)*(Calendrier!D$5&gt;='Suivi absences'!$C$2:$C$10)*(Calendrier!D$5&lt;='Suivi absences'!$D$2:$D$10)*('Suivi absences'!$B$2:$B$10="CP"))+
2*SUMPRODUCT(($A11='Suivi absences'!$A$2:$A$10)*(Calendrier!D$5&gt;='Suivi absences'!$C$2:$C$10)*(Calendrier!D$5&lt;='Suivi absences'!$D$2:$D$10)*('Suivi absences'!$B$2:$B$10="MAL"))+
3*SUMPRODUCT(($A11='Suivi absences'!$A$2:$A$10)*(Calendrier!D$5&gt;='Suivi absences'!$C$2:$C$10)*(Calendrier!D$5&lt;='Suivi absences'!$D$2:$D$10)*('Suivi absences'!$B$2:$B$10="CMAT"))+
4*SUMPRODUCT(($A11='Suivi absences'!$A$2:$A$10)*(Calendrier!D$5&gt;='Suivi absences'!$C$2:$C$10)*(Calendrier!D$5&lt;='Suivi absences'!$D$2:$D$10)*('Suivi absences'!$B$2:$B$10="CPA"))+
5*SUMPRODUCT(($A11='Suivi absences'!$A$2:$A$10)*(Calendrier!D$5&gt;='Suivi absences'!$C$2:$C$10)*(Calendrier!D$5&lt;='Suivi absences'!$D$2:$D$10)*('Suivi absences'!$B$2:$B$10="CPAT"))+
6*SUMPRODUCT(($A11='Suivi absences'!$A$2:$A$10)*(Calendrier!D$5&gt;='Suivi absences'!$C$2:$C$10)*(Calendrier!D$5&lt;='Suivi absences'!$D$2:$D$10)*('Suivi absences'!$B$2:$B$10="EVF"))+
7*SUMPRODUCT(($A11='Suivi absences'!$A$2:$A$10)*(Calendrier!D$5&gt;='Suivi absences'!$C$2:$C$10)*(Calendrier!D$5&lt;='Suivi absences'!$D$2:$D$10)*('Suivi absences'!$B$2:$B$10="ABSNR"))+
8*SUMPRODUCT(($A11='Suivi absences'!$A$2:$A$10)*(Calendrier!D$5&gt;='Suivi absences'!$C$2:$C$10)*(Calendrier!D$5&lt;='Suivi absences'!$D$2:$D$10)*('Suivi absences'!$B$2:$B$10="NJ"))+
9*SUMPRODUCT(($A11='Suivi absences'!$A$2:$A$10)*(Calendrier!D$5&gt;='Suivi absences'!$C$2:$C$10)*(Calendrier!D$5&lt;='Suivi absences'!$D$2:$D$10)*('Suivi absences'!$B$2:$B$10="FOR"))</f>
        <v>0</v>
      </c>
      <c r="E11" s="5">
        <f>SUMPRODUCT(($A11='Suivi absences'!$A$2:$A$10)*(Calendrier!E$5&gt;='Suivi absences'!$C$2:$C$10)*(Calendrier!E$5&lt;='Suivi absences'!$D$2:$D$10)*('Suivi absences'!$B$2:$B$10="CP"))+
2*SUMPRODUCT(($A11='Suivi absences'!$A$2:$A$10)*(Calendrier!E$5&gt;='Suivi absences'!$C$2:$C$10)*(Calendrier!E$5&lt;='Suivi absences'!$D$2:$D$10)*('Suivi absences'!$B$2:$B$10="MAL"))+
3*SUMPRODUCT(($A11='Suivi absences'!$A$2:$A$10)*(Calendrier!E$5&gt;='Suivi absences'!$C$2:$C$10)*(Calendrier!E$5&lt;='Suivi absences'!$D$2:$D$10)*('Suivi absences'!$B$2:$B$10="CMAT"))+
4*SUMPRODUCT(($A11='Suivi absences'!$A$2:$A$10)*(Calendrier!E$5&gt;='Suivi absences'!$C$2:$C$10)*(Calendrier!E$5&lt;='Suivi absences'!$D$2:$D$10)*('Suivi absences'!$B$2:$B$10="CPA"))+
5*SUMPRODUCT(($A11='Suivi absences'!$A$2:$A$10)*(Calendrier!E$5&gt;='Suivi absences'!$C$2:$C$10)*(Calendrier!E$5&lt;='Suivi absences'!$D$2:$D$10)*('Suivi absences'!$B$2:$B$10="CPAT"))+
6*SUMPRODUCT(($A11='Suivi absences'!$A$2:$A$10)*(Calendrier!E$5&gt;='Suivi absences'!$C$2:$C$10)*(Calendrier!E$5&lt;='Suivi absences'!$D$2:$D$10)*('Suivi absences'!$B$2:$B$10="EVF"))+
7*SUMPRODUCT(($A11='Suivi absences'!$A$2:$A$10)*(Calendrier!E$5&gt;='Suivi absences'!$C$2:$C$10)*(Calendrier!E$5&lt;='Suivi absences'!$D$2:$D$10)*('Suivi absences'!$B$2:$B$10="ABSNR"))+
8*SUMPRODUCT(($A11='Suivi absences'!$A$2:$A$10)*(Calendrier!E$5&gt;='Suivi absences'!$C$2:$C$10)*(Calendrier!E$5&lt;='Suivi absences'!$D$2:$D$10)*('Suivi absences'!$B$2:$B$10="NJ"))+
9*SUMPRODUCT(($A11='Suivi absences'!$A$2:$A$10)*(Calendrier!E$5&gt;='Suivi absences'!$C$2:$C$10)*(Calendrier!E$5&lt;='Suivi absences'!$D$2:$D$10)*('Suivi absences'!$B$2:$B$10="FOR"))</f>
        <v>0</v>
      </c>
      <c r="F11" s="5">
        <f>SUMPRODUCT(($A11='Suivi absences'!$A$2:$A$10)*(Calendrier!F$5&gt;='Suivi absences'!$C$2:$C$10)*(Calendrier!F$5&lt;='Suivi absences'!$D$2:$D$10)*('Suivi absences'!$B$2:$B$10="CP"))+
2*SUMPRODUCT(($A11='Suivi absences'!$A$2:$A$10)*(Calendrier!F$5&gt;='Suivi absences'!$C$2:$C$10)*(Calendrier!F$5&lt;='Suivi absences'!$D$2:$D$10)*('Suivi absences'!$B$2:$B$10="MAL"))+
3*SUMPRODUCT(($A11='Suivi absences'!$A$2:$A$10)*(Calendrier!F$5&gt;='Suivi absences'!$C$2:$C$10)*(Calendrier!F$5&lt;='Suivi absences'!$D$2:$D$10)*('Suivi absences'!$B$2:$B$10="CMAT"))+
4*SUMPRODUCT(($A11='Suivi absences'!$A$2:$A$10)*(Calendrier!F$5&gt;='Suivi absences'!$C$2:$C$10)*(Calendrier!F$5&lt;='Suivi absences'!$D$2:$D$10)*('Suivi absences'!$B$2:$B$10="CPA"))+
5*SUMPRODUCT(($A11='Suivi absences'!$A$2:$A$10)*(Calendrier!F$5&gt;='Suivi absences'!$C$2:$C$10)*(Calendrier!F$5&lt;='Suivi absences'!$D$2:$D$10)*('Suivi absences'!$B$2:$B$10="CPAT"))+
6*SUMPRODUCT(($A11='Suivi absences'!$A$2:$A$10)*(Calendrier!F$5&gt;='Suivi absences'!$C$2:$C$10)*(Calendrier!F$5&lt;='Suivi absences'!$D$2:$D$10)*('Suivi absences'!$B$2:$B$10="EVF"))+
7*SUMPRODUCT(($A11='Suivi absences'!$A$2:$A$10)*(Calendrier!F$5&gt;='Suivi absences'!$C$2:$C$10)*(Calendrier!F$5&lt;='Suivi absences'!$D$2:$D$10)*('Suivi absences'!$B$2:$B$10="ABSNR"))+
8*SUMPRODUCT(($A11='Suivi absences'!$A$2:$A$10)*(Calendrier!F$5&gt;='Suivi absences'!$C$2:$C$10)*(Calendrier!F$5&lt;='Suivi absences'!$D$2:$D$10)*('Suivi absences'!$B$2:$B$10="NJ"))+
9*SUMPRODUCT(($A11='Suivi absences'!$A$2:$A$10)*(Calendrier!F$5&gt;='Suivi absences'!$C$2:$C$10)*(Calendrier!F$5&lt;='Suivi absences'!$D$2:$D$10)*('Suivi absences'!$B$2:$B$10="FOR"))</f>
        <v>0</v>
      </c>
      <c r="G11" s="5">
        <f>SUMPRODUCT(($A11='Suivi absences'!$A$2:$A$10)*(Calendrier!G$5&gt;='Suivi absences'!$C$2:$C$10)*(Calendrier!G$5&lt;='Suivi absences'!$D$2:$D$10)*('Suivi absences'!$B$2:$B$10="CP"))+
2*SUMPRODUCT(($A11='Suivi absences'!$A$2:$A$10)*(Calendrier!G$5&gt;='Suivi absences'!$C$2:$C$10)*(Calendrier!G$5&lt;='Suivi absences'!$D$2:$D$10)*('Suivi absences'!$B$2:$B$10="MAL"))+
3*SUMPRODUCT(($A11='Suivi absences'!$A$2:$A$10)*(Calendrier!G$5&gt;='Suivi absences'!$C$2:$C$10)*(Calendrier!G$5&lt;='Suivi absences'!$D$2:$D$10)*('Suivi absences'!$B$2:$B$10="CMAT"))+
4*SUMPRODUCT(($A11='Suivi absences'!$A$2:$A$10)*(Calendrier!G$5&gt;='Suivi absences'!$C$2:$C$10)*(Calendrier!G$5&lt;='Suivi absences'!$D$2:$D$10)*('Suivi absences'!$B$2:$B$10="CPA"))+
5*SUMPRODUCT(($A11='Suivi absences'!$A$2:$A$10)*(Calendrier!G$5&gt;='Suivi absences'!$C$2:$C$10)*(Calendrier!G$5&lt;='Suivi absences'!$D$2:$D$10)*('Suivi absences'!$B$2:$B$10="CPAT"))+
6*SUMPRODUCT(($A11='Suivi absences'!$A$2:$A$10)*(Calendrier!G$5&gt;='Suivi absences'!$C$2:$C$10)*(Calendrier!G$5&lt;='Suivi absences'!$D$2:$D$10)*('Suivi absences'!$B$2:$B$10="EVF"))+
7*SUMPRODUCT(($A11='Suivi absences'!$A$2:$A$10)*(Calendrier!G$5&gt;='Suivi absences'!$C$2:$C$10)*(Calendrier!G$5&lt;='Suivi absences'!$D$2:$D$10)*('Suivi absences'!$B$2:$B$10="ABSNR"))+
8*SUMPRODUCT(($A11='Suivi absences'!$A$2:$A$10)*(Calendrier!G$5&gt;='Suivi absences'!$C$2:$C$10)*(Calendrier!G$5&lt;='Suivi absences'!$D$2:$D$10)*('Suivi absences'!$B$2:$B$10="NJ"))+
9*SUMPRODUCT(($A11='Suivi absences'!$A$2:$A$10)*(Calendrier!G$5&gt;='Suivi absences'!$C$2:$C$10)*(Calendrier!G$5&lt;='Suivi absences'!$D$2:$D$10)*('Suivi absences'!$B$2:$B$10="FOR"))</f>
        <v>0</v>
      </c>
      <c r="H11" s="5">
        <f>SUMPRODUCT(($A11='Suivi absences'!$A$2:$A$10)*(Calendrier!H$5&gt;='Suivi absences'!$C$2:$C$10)*(Calendrier!H$5&lt;='Suivi absences'!$D$2:$D$10)*('Suivi absences'!$B$2:$B$10="CP"))+
2*SUMPRODUCT(($A11='Suivi absences'!$A$2:$A$10)*(Calendrier!H$5&gt;='Suivi absences'!$C$2:$C$10)*(Calendrier!H$5&lt;='Suivi absences'!$D$2:$D$10)*('Suivi absences'!$B$2:$B$10="MAL"))+
3*SUMPRODUCT(($A11='Suivi absences'!$A$2:$A$10)*(Calendrier!H$5&gt;='Suivi absences'!$C$2:$C$10)*(Calendrier!H$5&lt;='Suivi absences'!$D$2:$D$10)*('Suivi absences'!$B$2:$B$10="CMAT"))+
4*SUMPRODUCT(($A11='Suivi absences'!$A$2:$A$10)*(Calendrier!H$5&gt;='Suivi absences'!$C$2:$C$10)*(Calendrier!H$5&lt;='Suivi absences'!$D$2:$D$10)*('Suivi absences'!$B$2:$B$10="CPA"))+
5*SUMPRODUCT(($A11='Suivi absences'!$A$2:$A$10)*(Calendrier!H$5&gt;='Suivi absences'!$C$2:$C$10)*(Calendrier!H$5&lt;='Suivi absences'!$D$2:$D$10)*('Suivi absences'!$B$2:$B$10="CPAT"))+
6*SUMPRODUCT(($A11='Suivi absences'!$A$2:$A$10)*(Calendrier!H$5&gt;='Suivi absences'!$C$2:$C$10)*(Calendrier!H$5&lt;='Suivi absences'!$D$2:$D$10)*('Suivi absences'!$B$2:$B$10="EVF"))+
7*SUMPRODUCT(($A11='Suivi absences'!$A$2:$A$10)*(Calendrier!H$5&gt;='Suivi absences'!$C$2:$C$10)*(Calendrier!H$5&lt;='Suivi absences'!$D$2:$D$10)*('Suivi absences'!$B$2:$B$10="ABSNR"))+
8*SUMPRODUCT(($A11='Suivi absences'!$A$2:$A$10)*(Calendrier!H$5&gt;='Suivi absences'!$C$2:$C$10)*(Calendrier!H$5&lt;='Suivi absences'!$D$2:$D$10)*('Suivi absences'!$B$2:$B$10="NJ"))+
9*SUMPRODUCT(($A11='Suivi absences'!$A$2:$A$10)*(Calendrier!H$5&gt;='Suivi absences'!$C$2:$C$10)*(Calendrier!H$5&lt;='Suivi absences'!$D$2:$D$10)*('Suivi absences'!$B$2:$B$10="FOR"))</f>
        <v>0</v>
      </c>
      <c r="I11" s="5">
        <f>SUMPRODUCT(($A11='Suivi absences'!$A$2:$A$10)*(Calendrier!I$5&gt;='Suivi absences'!$C$2:$C$10)*(Calendrier!I$5&lt;='Suivi absences'!$D$2:$D$10)*('Suivi absences'!$B$2:$B$10="CP"))+
2*SUMPRODUCT(($A11='Suivi absences'!$A$2:$A$10)*(Calendrier!I$5&gt;='Suivi absences'!$C$2:$C$10)*(Calendrier!I$5&lt;='Suivi absences'!$D$2:$D$10)*('Suivi absences'!$B$2:$B$10="MAL"))+
3*SUMPRODUCT(($A11='Suivi absences'!$A$2:$A$10)*(Calendrier!I$5&gt;='Suivi absences'!$C$2:$C$10)*(Calendrier!I$5&lt;='Suivi absences'!$D$2:$D$10)*('Suivi absences'!$B$2:$B$10="CMAT"))+
4*SUMPRODUCT(($A11='Suivi absences'!$A$2:$A$10)*(Calendrier!I$5&gt;='Suivi absences'!$C$2:$C$10)*(Calendrier!I$5&lt;='Suivi absences'!$D$2:$D$10)*('Suivi absences'!$B$2:$B$10="CPA"))+
5*SUMPRODUCT(($A11='Suivi absences'!$A$2:$A$10)*(Calendrier!I$5&gt;='Suivi absences'!$C$2:$C$10)*(Calendrier!I$5&lt;='Suivi absences'!$D$2:$D$10)*('Suivi absences'!$B$2:$B$10="CPAT"))+
6*SUMPRODUCT(($A11='Suivi absences'!$A$2:$A$10)*(Calendrier!I$5&gt;='Suivi absences'!$C$2:$C$10)*(Calendrier!I$5&lt;='Suivi absences'!$D$2:$D$10)*('Suivi absences'!$B$2:$B$10="EVF"))+
7*SUMPRODUCT(($A11='Suivi absences'!$A$2:$A$10)*(Calendrier!I$5&gt;='Suivi absences'!$C$2:$C$10)*(Calendrier!I$5&lt;='Suivi absences'!$D$2:$D$10)*('Suivi absences'!$B$2:$B$10="ABSNR"))+
8*SUMPRODUCT(($A11='Suivi absences'!$A$2:$A$10)*(Calendrier!I$5&gt;='Suivi absences'!$C$2:$C$10)*(Calendrier!I$5&lt;='Suivi absences'!$D$2:$D$10)*('Suivi absences'!$B$2:$B$10="NJ"))+
9*SUMPRODUCT(($A11='Suivi absences'!$A$2:$A$10)*(Calendrier!I$5&gt;='Suivi absences'!$C$2:$C$10)*(Calendrier!I$5&lt;='Suivi absences'!$D$2:$D$10)*('Suivi absences'!$B$2:$B$10="FOR"))</f>
        <v>0</v>
      </c>
      <c r="J11" s="5">
        <f>SUMPRODUCT(($A11='Suivi absences'!$A$2:$A$10)*(Calendrier!J$5&gt;='Suivi absences'!$C$2:$C$10)*(Calendrier!J$5&lt;='Suivi absences'!$D$2:$D$10)*('Suivi absences'!$B$2:$B$10="CP"))+
2*SUMPRODUCT(($A11='Suivi absences'!$A$2:$A$10)*(Calendrier!J$5&gt;='Suivi absences'!$C$2:$C$10)*(Calendrier!J$5&lt;='Suivi absences'!$D$2:$D$10)*('Suivi absences'!$B$2:$B$10="MAL"))+
3*SUMPRODUCT(($A11='Suivi absences'!$A$2:$A$10)*(Calendrier!J$5&gt;='Suivi absences'!$C$2:$C$10)*(Calendrier!J$5&lt;='Suivi absences'!$D$2:$D$10)*('Suivi absences'!$B$2:$B$10="CMAT"))+
4*SUMPRODUCT(($A11='Suivi absences'!$A$2:$A$10)*(Calendrier!J$5&gt;='Suivi absences'!$C$2:$C$10)*(Calendrier!J$5&lt;='Suivi absences'!$D$2:$D$10)*('Suivi absences'!$B$2:$B$10="CPA"))+
5*SUMPRODUCT(($A11='Suivi absences'!$A$2:$A$10)*(Calendrier!J$5&gt;='Suivi absences'!$C$2:$C$10)*(Calendrier!J$5&lt;='Suivi absences'!$D$2:$D$10)*('Suivi absences'!$B$2:$B$10="CPAT"))+
6*SUMPRODUCT(($A11='Suivi absences'!$A$2:$A$10)*(Calendrier!J$5&gt;='Suivi absences'!$C$2:$C$10)*(Calendrier!J$5&lt;='Suivi absences'!$D$2:$D$10)*('Suivi absences'!$B$2:$B$10="EVF"))+
7*SUMPRODUCT(($A11='Suivi absences'!$A$2:$A$10)*(Calendrier!J$5&gt;='Suivi absences'!$C$2:$C$10)*(Calendrier!J$5&lt;='Suivi absences'!$D$2:$D$10)*('Suivi absences'!$B$2:$B$10="ABSNR"))+
8*SUMPRODUCT(($A11='Suivi absences'!$A$2:$A$10)*(Calendrier!J$5&gt;='Suivi absences'!$C$2:$C$10)*(Calendrier!J$5&lt;='Suivi absences'!$D$2:$D$10)*('Suivi absences'!$B$2:$B$10="NJ"))+
9*SUMPRODUCT(($A11='Suivi absences'!$A$2:$A$10)*(Calendrier!J$5&gt;='Suivi absences'!$C$2:$C$10)*(Calendrier!J$5&lt;='Suivi absences'!$D$2:$D$10)*('Suivi absences'!$B$2:$B$10="FOR"))</f>
        <v>0</v>
      </c>
      <c r="K11" s="5">
        <f>SUMPRODUCT(($A11='Suivi absences'!$A$2:$A$10)*(Calendrier!K$5&gt;='Suivi absences'!$C$2:$C$10)*(Calendrier!K$5&lt;='Suivi absences'!$D$2:$D$10)*('Suivi absences'!$B$2:$B$10="CP"))+
2*SUMPRODUCT(($A11='Suivi absences'!$A$2:$A$10)*(Calendrier!K$5&gt;='Suivi absences'!$C$2:$C$10)*(Calendrier!K$5&lt;='Suivi absences'!$D$2:$D$10)*('Suivi absences'!$B$2:$B$10="MAL"))+
3*SUMPRODUCT(($A11='Suivi absences'!$A$2:$A$10)*(Calendrier!K$5&gt;='Suivi absences'!$C$2:$C$10)*(Calendrier!K$5&lt;='Suivi absences'!$D$2:$D$10)*('Suivi absences'!$B$2:$B$10="CMAT"))+
4*SUMPRODUCT(($A11='Suivi absences'!$A$2:$A$10)*(Calendrier!K$5&gt;='Suivi absences'!$C$2:$C$10)*(Calendrier!K$5&lt;='Suivi absences'!$D$2:$D$10)*('Suivi absences'!$B$2:$B$10="CPA"))+
5*SUMPRODUCT(($A11='Suivi absences'!$A$2:$A$10)*(Calendrier!K$5&gt;='Suivi absences'!$C$2:$C$10)*(Calendrier!K$5&lt;='Suivi absences'!$D$2:$D$10)*('Suivi absences'!$B$2:$B$10="CPAT"))+
6*SUMPRODUCT(($A11='Suivi absences'!$A$2:$A$10)*(Calendrier!K$5&gt;='Suivi absences'!$C$2:$C$10)*(Calendrier!K$5&lt;='Suivi absences'!$D$2:$D$10)*('Suivi absences'!$B$2:$B$10="EVF"))+
7*SUMPRODUCT(($A11='Suivi absences'!$A$2:$A$10)*(Calendrier!K$5&gt;='Suivi absences'!$C$2:$C$10)*(Calendrier!K$5&lt;='Suivi absences'!$D$2:$D$10)*('Suivi absences'!$B$2:$B$10="ABSNR"))+
8*SUMPRODUCT(($A11='Suivi absences'!$A$2:$A$10)*(Calendrier!K$5&gt;='Suivi absences'!$C$2:$C$10)*(Calendrier!K$5&lt;='Suivi absences'!$D$2:$D$10)*('Suivi absences'!$B$2:$B$10="NJ"))+
9*SUMPRODUCT(($A11='Suivi absences'!$A$2:$A$10)*(Calendrier!K$5&gt;='Suivi absences'!$C$2:$C$10)*(Calendrier!K$5&lt;='Suivi absences'!$D$2:$D$10)*('Suivi absences'!$B$2:$B$10="FOR"))</f>
        <v>0</v>
      </c>
      <c r="L11" s="5">
        <f>SUMPRODUCT(($A11='Suivi absences'!$A$2:$A$10)*(Calendrier!L$5&gt;='Suivi absences'!$C$2:$C$10)*(Calendrier!L$5&lt;='Suivi absences'!$D$2:$D$10)*('Suivi absences'!$B$2:$B$10="CP"))+
2*SUMPRODUCT(($A11='Suivi absences'!$A$2:$A$10)*(Calendrier!L$5&gt;='Suivi absences'!$C$2:$C$10)*(Calendrier!L$5&lt;='Suivi absences'!$D$2:$D$10)*('Suivi absences'!$B$2:$B$10="MAL"))+
3*SUMPRODUCT(($A11='Suivi absences'!$A$2:$A$10)*(Calendrier!L$5&gt;='Suivi absences'!$C$2:$C$10)*(Calendrier!L$5&lt;='Suivi absences'!$D$2:$D$10)*('Suivi absences'!$B$2:$B$10="CMAT"))+
4*SUMPRODUCT(($A11='Suivi absences'!$A$2:$A$10)*(Calendrier!L$5&gt;='Suivi absences'!$C$2:$C$10)*(Calendrier!L$5&lt;='Suivi absences'!$D$2:$D$10)*('Suivi absences'!$B$2:$B$10="CPA"))+
5*SUMPRODUCT(($A11='Suivi absences'!$A$2:$A$10)*(Calendrier!L$5&gt;='Suivi absences'!$C$2:$C$10)*(Calendrier!L$5&lt;='Suivi absences'!$D$2:$D$10)*('Suivi absences'!$B$2:$B$10="CPAT"))+
6*SUMPRODUCT(($A11='Suivi absences'!$A$2:$A$10)*(Calendrier!L$5&gt;='Suivi absences'!$C$2:$C$10)*(Calendrier!L$5&lt;='Suivi absences'!$D$2:$D$10)*('Suivi absences'!$B$2:$B$10="EVF"))+
7*SUMPRODUCT(($A11='Suivi absences'!$A$2:$A$10)*(Calendrier!L$5&gt;='Suivi absences'!$C$2:$C$10)*(Calendrier!L$5&lt;='Suivi absences'!$D$2:$D$10)*('Suivi absences'!$B$2:$B$10="ABSNR"))+
8*SUMPRODUCT(($A11='Suivi absences'!$A$2:$A$10)*(Calendrier!L$5&gt;='Suivi absences'!$C$2:$C$10)*(Calendrier!L$5&lt;='Suivi absences'!$D$2:$D$10)*('Suivi absences'!$B$2:$B$10="NJ"))+
9*SUMPRODUCT(($A11='Suivi absences'!$A$2:$A$10)*(Calendrier!L$5&gt;='Suivi absences'!$C$2:$C$10)*(Calendrier!L$5&lt;='Suivi absences'!$D$2:$D$10)*('Suivi absences'!$B$2:$B$10="FOR"))</f>
        <v>0</v>
      </c>
      <c r="M11" s="5">
        <f>SUMPRODUCT(($A11='Suivi absences'!$A$2:$A$10)*(Calendrier!M$5&gt;='Suivi absences'!$C$2:$C$10)*(Calendrier!M$5&lt;='Suivi absences'!$D$2:$D$10)*('Suivi absences'!$B$2:$B$10="CP"))+
2*SUMPRODUCT(($A11='Suivi absences'!$A$2:$A$10)*(Calendrier!M$5&gt;='Suivi absences'!$C$2:$C$10)*(Calendrier!M$5&lt;='Suivi absences'!$D$2:$D$10)*('Suivi absences'!$B$2:$B$10="MAL"))+
3*SUMPRODUCT(($A11='Suivi absences'!$A$2:$A$10)*(Calendrier!M$5&gt;='Suivi absences'!$C$2:$C$10)*(Calendrier!M$5&lt;='Suivi absences'!$D$2:$D$10)*('Suivi absences'!$B$2:$B$10="CMAT"))+
4*SUMPRODUCT(($A11='Suivi absences'!$A$2:$A$10)*(Calendrier!M$5&gt;='Suivi absences'!$C$2:$C$10)*(Calendrier!M$5&lt;='Suivi absences'!$D$2:$D$10)*('Suivi absences'!$B$2:$B$10="CPA"))+
5*SUMPRODUCT(($A11='Suivi absences'!$A$2:$A$10)*(Calendrier!M$5&gt;='Suivi absences'!$C$2:$C$10)*(Calendrier!M$5&lt;='Suivi absences'!$D$2:$D$10)*('Suivi absences'!$B$2:$B$10="CPAT"))+
6*SUMPRODUCT(($A11='Suivi absences'!$A$2:$A$10)*(Calendrier!M$5&gt;='Suivi absences'!$C$2:$C$10)*(Calendrier!M$5&lt;='Suivi absences'!$D$2:$D$10)*('Suivi absences'!$B$2:$B$10="EVF"))+
7*SUMPRODUCT(($A11='Suivi absences'!$A$2:$A$10)*(Calendrier!M$5&gt;='Suivi absences'!$C$2:$C$10)*(Calendrier!M$5&lt;='Suivi absences'!$D$2:$D$10)*('Suivi absences'!$B$2:$B$10="ABSNR"))+
8*SUMPRODUCT(($A11='Suivi absences'!$A$2:$A$10)*(Calendrier!M$5&gt;='Suivi absences'!$C$2:$C$10)*(Calendrier!M$5&lt;='Suivi absences'!$D$2:$D$10)*('Suivi absences'!$B$2:$B$10="NJ"))+
9*SUMPRODUCT(($A11='Suivi absences'!$A$2:$A$10)*(Calendrier!M$5&gt;='Suivi absences'!$C$2:$C$10)*(Calendrier!M$5&lt;='Suivi absences'!$D$2:$D$10)*('Suivi absences'!$B$2:$B$10="FOR"))</f>
        <v>0</v>
      </c>
      <c r="N11" s="5">
        <f>SUMPRODUCT(($A11='Suivi absences'!$A$2:$A$10)*(Calendrier!N$5&gt;='Suivi absences'!$C$2:$C$10)*(Calendrier!N$5&lt;='Suivi absences'!$D$2:$D$10)*('Suivi absences'!$B$2:$B$10="CP"))+
2*SUMPRODUCT(($A11='Suivi absences'!$A$2:$A$10)*(Calendrier!N$5&gt;='Suivi absences'!$C$2:$C$10)*(Calendrier!N$5&lt;='Suivi absences'!$D$2:$D$10)*('Suivi absences'!$B$2:$B$10="MAL"))+
3*SUMPRODUCT(($A11='Suivi absences'!$A$2:$A$10)*(Calendrier!N$5&gt;='Suivi absences'!$C$2:$C$10)*(Calendrier!N$5&lt;='Suivi absences'!$D$2:$D$10)*('Suivi absences'!$B$2:$B$10="CMAT"))+
4*SUMPRODUCT(($A11='Suivi absences'!$A$2:$A$10)*(Calendrier!N$5&gt;='Suivi absences'!$C$2:$C$10)*(Calendrier!N$5&lt;='Suivi absences'!$D$2:$D$10)*('Suivi absences'!$B$2:$B$10="CPA"))+
5*SUMPRODUCT(($A11='Suivi absences'!$A$2:$A$10)*(Calendrier!N$5&gt;='Suivi absences'!$C$2:$C$10)*(Calendrier!N$5&lt;='Suivi absences'!$D$2:$D$10)*('Suivi absences'!$B$2:$B$10="CPAT"))+
6*SUMPRODUCT(($A11='Suivi absences'!$A$2:$A$10)*(Calendrier!N$5&gt;='Suivi absences'!$C$2:$C$10)*(Calendrier!N$5&lt;='Suivi absences'!$D$2:$D$10)*('Suivi absences'!$B$2:$B$10="EVF"))+
7*SUMPRODUCT(($A11='Suivi absences'!$A$2:$A$10)*(Calendrier!N$5&gt;='Suivi absences'!$C$2:$C$10)*(Calendrier!N$5&lt;='Suivi absences'!$D$2:$D$10)*('Suivi absences'!$B$2:$B$10="ABSNR"))+
8*SUMPRODUCT(($A11='Suivi absences'!$A$2:$A$10)*(Calendrier!N$5&gt;='Suivi absences'!$C$2:$C$10)*(Calendrier!N$5&lt;='Suivi absences'!$D$2:$D$10)*('Suivi absences'!$B$2:$B$10="NJ"))+
9*SUMPRODUCT(($A11='Suivi absences'!$A$2:$A$10)*(Calendrier!N$5&gt;='Suivi absences'!$C$2:$C$10)*(Calendrier!N$5&lt;='Suivi absences'!$D$2:$D$10)*('Suivi absences'!$B$2:$B$10="FOR"))</f>
        <v>0</v>
      </c>
      <c r="O11" s="5">
        <f>SUMPRODUCT(($A11='Suivi absences'!$A$2:$A$10)*(Calendrier!O$5&gt;='Suivi absences'!$C$2:$C$10)*(Calendrier!O$5&lt;='Suivi absences'!$D$2:$D$10)*('Suivi absences'!$B$2:$B$10="CP"))+
2*SUMPRODUCT(($A11='Suivi absences'!$A$2:$A$10)*(Calendrier!O$5&gt;='Suivi absences'!$C$2:$C$10)*(Calendrier!O$5&lt;='Suivi absences'!$D$2:$D$10)*('Suivi absences'!$B$2:$B$10="MAL"))+
3*SUMPRODUCT(($A11='Suivi absences'!$A$2:$A$10)*(Calendrier!O$5&gt;='Suivi absences'!$C$2:$C$10)*(Calendrier!O$5&lt;='Suivi absences'!$D$2:$D$10)*('Suivi absences'!$B$2:$B$10="CMAT"))+
4*SUMPRODUCT(($A11='Suivi absences'!$A$2:$A$10)*(Calendrier!O$5&gt;='Suivi absences'!$C$2:$C$10)*(Calendrier!O$5&lt;='Suivi absences'!$D$2:$D$10)*('Suivi absences'!$B$2:$B$10="CPA"))+
5*SUMPRODUCT(($A11='Suivi absences'!$A$2:$A$10)*(Calendrier!O$5&gt;='Suivi absences'!$C$2:$C$10)*(Calendrier!O$5&lt;='Suivi absences'!$D$2:$D$10)*('Suivi absences'!$B$2:$B$10="CPAT"))+
6*SUMPRODUCT(($A11='Suivi absences'!$A$2:$A$10)*(Calendrier!O$5&gt;='Suivi absences'!$C$2:$C$10)*(Calendrier!O$5&lt;='Suivi absences'!$D$2:$D$10)*('Suivi absences'!$B$2:$B$10="EVF"))+
7*SUMPRODUCT(($A11='Suivi absences'!$A$2:$A$10)*(Calendrier!O$5&gt;='Suivi absences'!$C$2:$C$10)*(Calendrier!O$5&lt;='Suivi absences'!$D$2:$D$10)*('Suivi absences'!$B$2:$B$10="ABSNR"))+
8*SUMPRODUCT(($A11='Suivi absences'!$A$2:$A$10)*(Calendrier!O$5&gt;='Suivi absences'!$C$2:$C$10)*(Calendrier!O$5&lt;='Suivi absences'!$D$2:$D$10)*('Suivi absences'!$B$2:$B$10="NJ"))+
9*SUMPRODUCT(($A11='Suivi absences'!$A$2:$A$10)*(Calendrier!O$5&gt;='Suivi absences'!$C$2:$C$10)*(Calendrier!O$5&lt;='Suivi absences'!$D$2:$D$10)*('Suivi absences'!$B$2:$B$10="FOR"))</f>
        <v>0</v>
      </c>
      <c r="P11" s="5">
        <f>SUMPRODUCT(($A11='Suivi absences'!$A$2:$A$10)*(Calendrier!P$5&gt;='Suivi absences'!$C$2:$C$10)*(Calendrier!P$5&lt;='Suivi absences'!$D$2:$D$10)*('Suivi absences'!$B$2:$B$10="CP"))+
2*SUMPRODUCT(($A11='Suivi absences'!$A$2:$A$10)*(Calendrier!P$5&gt;='Suivi absences'!$C$2:$C$10)*(Calendrier!P$5&lt;='Suivi absences'!$D$2:$D$10)*('Suivi absences'!$B$2:$B$10="MAL"))+
3*SUMPRODUCT(($A11='Suivi absences'!$A$2:$A$10)*(Calendrier!P$5&gt;='Suivi absences'!$C$2:$C$10)*(Calendrier!P$5&lt;='Suivi absences'!$D$2:$D$10)*('Suivi absences'!$B$2:$B$10="CMAT"))+
4*SUMPRODUCT(($A11='Suivi absences'!$A$2:$A$10)*(Calendrier!P$5&gt;='Suivi absences'!$C$2:$C$10)*(Calendrier!P$5&lt;='Suivi absences'!$D$2:$D$10)*('Suivi absences'!$B$2:$B$10="CPA"))+
5*SUMPRODUCT(($A11='Suivi absences'!$A$2:$A$10)*(Calendrier!P$5&gt;='Suivi absences'!$C$2:$C$10)*(Calendrier!P$5&lt;='Suivi absences'!$D$2:$D$10)*('Suivi absences'!$B$2:$B$10="CPAT"))+
6*SUMPRODUCT(($A11='Suivi absences'!$A$2:$A$10)*(Calendrier!P$5&gt;='Suivi absences'!$C$2:$C$10)*(Calendrier!P$5&lt;='Suivi absences'!$D$2:$D$10)*('Suivi absences'!$B$2:$B$10="EVF"))+
7*SUMPRODUCT(($A11='Suivi absences'!$A$2:$A$10)*(Calendrier!P$5&gt;='Suivi absences'!$C$2:$C$10)*(Calendrier!P$5&lt;='Suivi absences'!$D$2:$D$10)*('Suivi absences'!$B$2:$B$10="ABSNR"))+
8*SUMPRODUCT(($A11='Suivi absences'!$A$2:$A$10)*(Calendrier!P$5&gt;='Suivi absences'!$C$2:$C$10)*(Calendrier!P$5&lt;='Suivi absences'!$D$2:$D$10)*('Suivi absences'!$B$2:$B$10="NJ"))+
9*SUMPRODUCT(($A11='Suivi absences'!$A$2:$A$10)*(Calendrier!P$5&gt;='Suivi absences'!$C$2:$C$10)*(Calendrier!P$5&lt;='Suivi absences'!$D$2:$D$10)*('Suivi absences'!$B$2:$B$10="FOR"))</f>
        <v>0</v>
      </c>
      <c r="Q11" s="5">
        <f>SUMPRODUCT(($A11='Suivi absences'!$A$2:$A$10)*(Calendrier!Q$5&gt;='Suivi absences'!$C$2:$C$10)*(Calendrier!Q$5&lt;='Suivi absences'!$D$2:$D$10)*('Suivi absences'!$B$2:$B$10="CP"))+
2*SUMPRODUCT(($A11='Suivi absences'!$A$2:$A$10)*(Calendrier!Q$5&gt;='Suivi absences'!$C$2:$C$10)*(Calendrier!Q$5&lt;='Suivi absences'!$D$2:$D$10)*('Suivi absences'!$B$2:$B$10="MAL"))+
3*SUMPRODUCT(($A11='Suivi absences'!$A$2:$A$10)*(Calendrier!Q$5&gt;='Suivi absences'!$C$2:$C$10)*(Calendrier!Q$5&lt;='Suivi absences'!$D$2:$D$10)*('Suivi absences'!$B$2:$B$10="CMAT"))+
4*SUMPRODUCT(($A11='Suivi absences'!$A$2:$A$10)*(Calendrier!Q$5&gt;='Suivi absences'!$C$2:$C$10)*(Calendrier!Q$5&lt;='Suivi absences'!$D$2:$D$10)*('Suivi absences'!$B$2:$B$10="CPA"))+
5*SUMPRODUCT(($A11='Suivi absences'!$A$2:$A$10)*(Calendrier!Q$5&gt;='Suivi absences'!$C$2:$C$10)*(Calendrier!Q$5&lt;='Suivi absences'!$D$2:$D$10)*('Suivi absences'!$B$2:$B$10="CPAT"))+
6*SUMPRODUCT(($A11='Suivi absences'!$A$2:$A$10)*(Calendrier!Q$5&gt;='Suivi absences'!$C$2:$C$10)*(Calendrier!Q$5&lt;='Suivi absences'!$D$2:$D$10)*('Suivi absences'!$B$2:$B$10="EVF"))+
7*SUMPRODUCT(($A11='Suivi absences'!$A$2:$A$10)*(Calendrier!Q$5&gt;='Suivi absences'!$C$2:$C$10)*(Calendrier!Q$5&lt;='Suivi absences'!$D$2:$D$10)*('Suivi absences'!$B$2:$B$10="ABSNR"))+
8*SUMPRODUCT(($A11='Suivi absences'!$A$2:$A$10)*(Calendrier!Q$5&gt;='Suivi absences'!$C$2:$C$10)*(Calendrier!Q$5&lt;='Suivi absences'!$D$2:$D$10)*('Suivi absences'!$B$2:$B$10="NJ"))+
9*SUMPRODUCT(($A11='Suivi absences'!$A$2:$A$10)*(Calendrier!Q$5&gt;='Suivi absences'!$C$2:$C$10)*(Calendrier!Q$5&lt;='Suivi absences'!$D$2:$D$10)*('Suivi absences'!$B$2:$B$10="FOR"))</f>
        <v>0</v>
      </c>
      <c r="R11" s="5">
        <f>SUMPRODUCT(($A11='Suivi absences'!$A$2:$A$10)*(Calendrier!R$5&gt;='Suivi absences'!$C$2:$C$10)*(Calendrier!R$5&lt;='Suivi absences'!$D$2:$D$10)*('Suivi absences'!$B$2:$B$10="CP"))+
2*SUMPRODUCT(($A11='Suivi absences'!$A$2:$A$10)*(Calendrier!R$5&gt;='Suivi absences'!$C$2:$C$10)*(Calendrier!R$5&lt;='Suivi absences'!$D$2:$D$10)*('Suivi absences'!$B$2:$B$10="MAL"))+
3*SUMPRODUCT(($A11='Suivi absences'!$A$2:$A$10)*(Calendrier!R$5&gt;='Suivi absences'!$C$2:$C$10)*(Calendrier!R$5&lt;='Suivi absences'!$D$2:$D$10)*('Suivi absences'!$B$2:$B$10="CMAT"))+
4*SUMPRODUCT(($A11='Suivi absences'!$A$2:$A$10)*(Calendrier!R$5&gt;='Suivi absences'!$C$2:$C$10)*(Calendrier!R$5&lt;='Suivi absences'!$D$2:$D$10)*('Suivi absences'!$B$2:$B$10="CPA"))+
5*SUMPRODUCT(($A11='Suivi absences'!$A$2:$A$10)*(Calendrier!R$5&gt;='Suivi absences'!$C$2:$C$10)*(Calendrier!R$5&lt;='Suivi absences'!$D$2:$D$10)*('Suivi absences'!$B$2:$B$10="CPAT"))+
6*SUMPRODUCT(($A11='Suivi absences'!$A$2:$A$10)*(Calendrier!R$5&gt;='Suivi absences'!$C$2:$C$10)*(Calendrier!R$5&lt;='Suivi absences'!$D$2:$D$10)*('Suivi absences'!$B$2:$B$10="EVF"))+
7*SUMPRODUCT(($A11='Suivi absences'!$A$2:$A$10)*(Calendrier!R$5&gt;='Suivi absences'!$C$2:$C$10)*(Calendrier!R$5&lt;='Suivi absences'!$D$2:$D$10)*('Suivi absences'!$B$2:$B$10="ABSNR"))+
8*SUMPRODUCT(($A11='Suivi absences'!$A$2:$A$10)*(Calendrier!R$5&gt;='Suivi absences'!$C$2:$C$10)*(Calendrier!R$5&lt;='Suivi absences'!$D$2:$D$10)*('Suivi absences'!$B$2:$B$10="NJ"))+
9*SUMPRODUCT(($A11='Suivi absences'!$A$2:$A$10)*(Calendrier!R$5&gt;='Suivi absences'!$C$2:$C$10)*(Calendrier!R$5&lt;='Suivi absences'!$D$2:$D$10)*('Suivi absences'!$B$2:$B$10="FOR"))</f>
        <v>0</v>
      </c>
      <c r="S11" s="5">
        <f>SUMPRODUCT(($A11='Suivi absences'!$A$2:$A$10)*(Calendrier!S$5&gt;='Suivi absences'!$C$2:$C$10)*(Calendrier!S$5&lt;='Suivi absences'!$D$2:$D$10)*('Suivi absences'!$B$2:$B$10="CP"))+
2*SUMPRODUCT(($A11='Suivi absences'!$A$2:$A$10)*(Calendrier!S$5&gt;='Suivi absences'!$C$2:$C$10)*(Calendrier!S$5&lt;='Suivi absences'!$D$2:$D$10)*('Suivi absences'!$B$2:$B$10="MAL"))+
3*SUMPRODUCT(($A11='Suivi absences'!$A$2:$A$10)*(Calendrier!S$5&gt;='Suivi absences'!$C$2:$C$10)*(Calendrier!S$5&lt;='Suivi absences'!$D$2:$D$10)*('Suivi absences'!$B$2:$B$10="CMAT"))+
4*SUMPRODUCT(($A11='Suivi absences'!$A$2:$A$10)*(Calendrier!S$5&gt;='Suivi absences'!$C$2:$C$10)*(Calendrier!S$5&lt;='Suivi absences'!$D$2:$D$10)*('Suivi absences'!$B$2:$B$10="CPA"))+
5*SUMPRODUCT(($A11='Suivi absences'!$A$2:$A$10)*(Calendrier!S$5&gt;='Suivi absences'!$C$2:$C$10)*(Calendrier!S$5&lt;='Suivi absences'!$D$2:$D$10)*('Suivi absences'!$B$2:$B$10="CPAT"))+
6*SUMPRODUCT(($A11='Suivi absences'!$A$2:$A$10)*(Calendrier!S$5&gt;='Suivi absences'!$C$2:$C$10)*(Calendrier!S$5&lt;='Suivi absences'!$D$2:$D$10)*('Suivi absences'!$B$2:$B$10="EVF"))+
7*SUMPRODUCT(($A11='Suivi absences'!$A$2:$A$10)*(Calendrier!S$5&gt;='Suivi absences'!$C$2:$C$10)*(Calendrier!S$5&lt;='Suivi absences'!$D$2:$D$10)*('Suivi absences'!$B$2:$B$10="ABSNR"))+
8*SUMPRODUCT(($A11='Suivi absences'!$A$2:$A$10)*(Calendrier!S$5&gt;='Suivi absences'!$C$2:$C$10)*(Calendrier!S$5&lt;='Suivi absences'!$D$2:$D$10)*('Suivi absences'!$B$2:$B$10="NJ"))+
9*SUMPRODUCT(($A11='Suivi absences'!$A$2:$A$10)*(Calendrier!S$5&gt;='Suivi absences'!$C$2:$C$10)*(Calendrier!S$5&lt;='Suivi absences'!$D$2:$D$10)*('Suivi absences'!$B$2:$B$10="FOR"))</f>
        <v>0</v>
      </c>
      <c r="T11" s="5">
        <f>SUMPRODUCT(($A11='Suivi absences'!$A$2:$A$10)*(Calendrier!T$5&gt;='Suivi absences'!$C$2:$C$10)*(Calendrier!T$5&lt;='Suivi absences'!$D$2:$D$10)*('Suivi absences'!$B$2:$B$10="CP"))+
2*SUMPRODUCT(($A11='Suivi absences'!$A$2:$A$10)*(Calendrier!T$5&gt;='Suivi absences'!$C$2:$C$10)*(Calendrier!T$5&lt;='Suivi absences'!$D$2:$D$10)*('Suivi absences'!$B$2:$B$10="MAL"))+
3*SUMPRODUCT(($A11='Suivi absences'!$A$2:$A$10)*(Calendrier!T$5&gt;='Suivi absences'!$C$2:$C$10)*(Calendrier!T$5&lt;='Suivi absences'!$D$2:$D$10)*('Suivi absences'!$B$2:$B$10="CMAT"))+
4*SUMPRODUCT(($A11='Suivi absences'!$A$2:$A$10)*(Calendrier!T$5&gt;='Suivi absences'!$C$2:$C$10)*(Calendrier!T$5&lt;='Suivi absences'!$D$2:$D$10)*('Suivi absences'!$B$2:$B$10="CPA"))+
5*SUMPRODUCT(($A11='Suivi absences'!$A$2:$A$10)*(Calendrier!T$5&gt;='Suivi absences'!$C$2:$C$10)*(Calendrier!T$5&lt;='Suivi absences'!$D$2:$D$10)*('Suivi absences'!$B$2:$B$10="CPAT"))+
6*SUMPRODUCT(($A11='Suivi absences'!$A$2:$A$10)*(Calendrier!T$5&gt;='Suivi absences'!$C$2:$C$10)*(Calendrier!T$5&lt;='Suivi absences'!$D$2:$D$10)*('Suivi absences'!$B$2:$B$10="EVF"))+
7*SUMPRODUCT(($A11='Suivi absences'!$A$2:$A$10)*(Calendrier!T$5&gt;='Suivi absences'!$C$2:$C$10)*(Calendrier!T$5&lt;='Suivi absences'!$D$2:$D$10)*('Suivi absences'!$B$2:$B$10="ABSNR"))+
8*SUMPRODUCT(($A11='Suivi absences'!$A$2:$A$10)*(Calendrier!T$5&gt;='Suivi absences'!$C$2:$C$10)*(Calendrier!T$5&lt;='Suivi absences'!$D$2:$D$10)*('Suivi absences'!$B$2:$B$10="NJ"))+
9*SUMPRODUCT(($A11='Suivi absences'!$A$2:$A$10)*(Calendrier!T$5&gt;='Suivi absences'!$C$2:$C$10)*(Calendrier!T$5&lt;='Suivi absences'!$D$2:$D$10)*('Suivi absences'!$B$2:$B$10="FOR"))</f>
        <v>0</v>
      </c>
      <c r="U11" s="5">
        <f>SUMPRODUCT(($A11='Suivi absences'!$A$2:$A$10)*(Calendrier!U$5&gt;='Suivi absences'!$C$2:$C$10)*(Calendrier!U$5&lt;='Suivi absences'!$D$2:$D$10)*('Suivi absences'!$B$2:$B$10="CP"))+
2*SUMPRODUCT(($A11='Suivi absences'!$A$2:$A$10)*(Calendrier!U$5&gt;='Suivi absences'!$C$2:$C$10)*(Calendrier!U$5&lt;='Suivi absences'!$D$2:$D$10)*('Suivi absences'!$B$2:$B$10="MAL"))+
3*SUMPRODUCT(($A11='Suivi absences'!$A$2:$A$10)*(Calendrier!U$5&gt;='Suivi absences'!$C$2:$C$10)*(Calendrier!U$5&lt;='Suivi absences'!$D$2:$D$10)*('Suivi absences'!$B$2:$B$10="CMAT"))+
4*SUMPRODUCT(($A11='Suivi absences'!$A$2:$A$10)*(Calendrier!U$5&gt;='Suivi absences'!$C$2:$C$10)*(Calendrier!U$5&lt;='Suivi absences'!$D$2:$D$10)*('Suivi absences'!$B$2:$B$10="CPA"))+
5*SUMPRODUCT(($A11='Suivi absences'!$A$2:$A$10)*(Calendrier!U$5&gt;='Suivi absences'!$C$2:$C$10)*(Calendrier!U$5&lt;='Suivi absences'!$D$2:$D$10)*('Suivi absences'!$B$2:$B$10="CPAT"))+
6*SUMPRODUCT(($A11='Suivi absences'!$A$2:$A$10)*(Calendrier!U$5&gt;='Suivi absences'!$C$2:$C$10)*(Calendrier!U$5&lt;='Suivi absences'!$D$2:$D$10)*('Suivi absences'!$B$2:$B$10="EVF"))+
7*SUMPRODUCT(($A11='Suivi absences'!$A$2:$A$10)*(Calendrier!U$5&gt;='Suivi absences'!$C$2:$C$10)*(Calendrier!U$5&lt;='Suivi absences'!$D$2:$D$10)*('Suivi absences'!$B$2:$B$10="ABSNR"))+
8*SUMPRODUCT(($A11='Suivi absences'!$A$2:$A$10)*(Calendrier!U$5&gt;='Suivi absences'!$C$2:$C$10)*(Calendrier!U$5&lt;='Suivi absences'!$D$2:$D$10)*('Suivi absences'!$B$2:$B$10="NJ"))+
9*SUMPRODUCT(($A11='Suivi absences'!$A$2:$A$10)*(Calendrier!U$5&gt;='Suivi absences'!$C$2:$C$10)*(Calendrier!U$5&lt;='Suivi absences'!$D$2:$D$10)*('Suivi absences'!$B$2:$B$10="FOR"))</f>
        <v>0</v>
      </c>
      <c r="V11" s="5">
        <f>SUMPRODUCT(($A11='Suivi absences'!$A$2:$A$10)*(Calendrier!V$5&gt;='Suivi absences'!$C$2:$C$10)*(Calendrier!V$5&lt;='Suivi absences'!$D$2:$D$10)*('Suivi absences'!$B$2:$B$10="CP"))+
2*SUMPRODUCT(($A11='Suivi absences'!$A$2:$A$10)*(Calendrier!V$5&gt;='Suivi absences'!$C$2:$C$10)*(Calendrier!V$5&lt;='Suivi absences'!$D$2:$D$10)*('Suivi absences'!$B$2:$B$10="MAL"))+
3*SUMPRODUCT(($A11='Suivi absences'!$A$2:$A$10)*(Calendrier!V$5&gt;='Suivi absences'!$C$2:$C$10)*(Calendrier!V$5&lt;='Suivi absences'!$D$2:$D$10)*('Suivi absences'!$B$2:$B$10="CMAT"))+
4*SUMPRODUCT(($A11='Suivi absences'!$A$2:$A$10)*(Calendrier!V$5&gt;='Suivi absences'!$C$2:$C$10)*(Calendrier!V$5&lt;='Suivi absences'!$D$2:$D$10)*('Suivi absences'!$B$2:$B$10="CPA"))+
5*SUMPRODUCT(($A11='Suivi absences'!$A$2:$A$10)*(Calendrier!V$5&gt;='Suivi absences'!$C$2:$C$10)*(Calendrier!V$5&lt;='Suivi absences'!$D$2:$D$10)*('Suivi absences'!$B$2:$B$10="CPAT"))+
6*SUMPRODUCT(($A11='Suivi absences'!$A$2:$A$10)*(Calendrier!V$5&gt;='Suivi absences'!$C$2:$C$10)*(Calendrier!V$5&lt;='Suivi absences'!$D$2:$D$10)*('Suivi absences'!$B$2:$B$10="EVF"))+
7*SUMPRODUCT(($A11='Suivi absences'!$A$2:$A$10)*(Calendrier!V$5&gt;='Suivi absences'!$C$2:$C$10)*(Calendrier!V$5&lt;='Suivi absences'!$D$2:$D$10)*('Suivi absences'!$B$2:$B$10="ABSNR"))+
8*SUMPRODUCT(($A11='Suivi absences'!$A$2:$A$10)*(Calendrier!V$5&gt;='Suivi absences'!$C$2:$C$10)*(Calendrier!V$5&lt;='Suivi absences'!$D$2:$D$10)*('Suivi absences'!$B$2:$B$10="NJ"))+
9*SUMPRODUCT(($A11='Suivi absences'!$A$2:$A$10)*(Calendrier!V$5&gt;='Suivi absences'!$C$2:$C$10)*(Calendrier!V$5&lt;='Suivi absences'!$D$2:$D$10)*('Suivi absences'!$B$2:$B$10="FOR"))</f>
        <v>0</v>
      </c>
      <c r="W11" s="5">
        <f>SUMPRODUCT(($A11='Suivi absences'!$A$2:$A$10)*(Calendrier!W$5&gt;='Suivi absences'!$C$2:$C$10)*(Calendrier!W$5&lt;='Suivi absences'!$D$2:$D$10)*('Suivi absences'!$B$2:$B$10="CP"))+
2*SUMPRODUCT(($A11='Suivi absences'!$A$2:$A$10)*(Calendrier!W$5&gt;='Suivi absences'!$C$2:$C$10)*(Calendrier!W$5&lt;='Suivi absences'!$D$2:$D$10)*('Suivi absences'!$B$2:$B$10="MAL"))+
3*SUMPRODUCT(($A11='Suivi absences'!$A$2:$A$10)*(Calendrier!W$5&gt;='Suivi absences'!$C$2:$C$10)*(Calendrier!W$5&lt;='Suivi absences'!$D$2:$D$10)*('Suivi absences'!$B$2:$B$10="CMAT"))+
4*SUMPRODUCT(($A11='Suivi absences'!$A$2:$A$10)*(Calendrier!W$5&gt;='Suivi absences'!$C$2:$C$10)*(Calendrier!W$5&lt;='Suivi absences'!$D$2:$D$10)*('Suivi absences'!$B$2:$B$10="CPA"))+
5*SUMPRODUCT(($A11='Suivi absences'!$A$2:$A$10)*(Calendrier!W$5&gt;='Suivi absences'!$C$2:$C$10)*(Calendrier!W$5&lt;='Suivi absences'!$D$2:$D$10)*('Suivi absences'!$B$2:$B$10="CPAT"))+
6*SUMPRODUCT(($A11='Suivi absences'!$A$2:$A$10)*(Calendrier!W$5&gt;='Suivi absences'!$C$2:$C$10)*(Calendrier!W$5&lt;='Suivi absences'!$D$2:$D$10)*('Suivi absences'!$B$2:$B$10="EVF"))+
7*SUMPRODUCT(($A11='Suivi absences'!$A$2:$A$10)*(Calendrier!W$5&gt;='Suivi absences'!$C$2:$C$10)*(Calendrier!W$5&lt;='Suivi absences'!$D$2:$D$10)*('Suivi absences'!$B$2:$B$10="ABSNR"))+
8*SUMPRODUCT(($A11='Suivi absences'!$A$2:$A$10)*(Calendrier!W$5&gt;='Suivi absences'!$C$2:$C$10)*(Calendrier!W$5&lt;='Suivi absences'!$D$2:$D$10)*('Suivi absences'!$B$2:$B$10="NJ"))+
9*SUMPRODUCT(($A11='Suivi absences'!$A$2:$A$10)*(Calendrier!W$5&gt;='Suivi absences'!$C$2:$C$10)*(Calendrier!W$5&lt;='Suivi absences'!$D$2:$D$10)*('Suivi absences'!$B$2:$B$10="FOR"))</f>
        <v>0</v>
      </c>
      <c r="X11" s="5">
        <f>SUMPRODUCT(($A11='Suivi absences'!$A$2:$A$10)*(Calendrier!X$5&gt;='Suivi absences'!$C$2:$C$10)*(Calendrier!X$5&lt;='Suivi absences'!$D$2:$D$10)*('Suivi absences'!$B$2:$B$10="CP"))+
2*SUMPRODUCT(($A11='Suivi absences'!$A$2:$A$10)*(Calendrier!X$5&gt;='Suivi absences'!$C$2:$C$10)*(Calendrier!X$5&lt;='Suivi absences'!$D$2:$D$10)*('Suivi absences'!$B$2:$B$10="MAL"))+
3*SUMPRODUCT(($A11='Suivi absences'!$A$2:$A$10)*(Calendrier!X$5&gt;='Suivi absences'!$C$2:$C$10)*(Calendrier!X$5&lt;='Suivi absences'!$D$2:$D$10)*('Suivi absences'!$B$2:$B$10="CMAT"))+
4*SUMPRODUCT(($A11='Suivi absences'!$A$2:$A$10)*(Calendrier!X$5&gt;='Suivi absences'!$C$2:$C$10)*(Calendrier!X$5&lt;='Suivi absences'!$D$2:$D$10)*('Suivi absences'!$B$2:$B$10="CPA"))+
5*SUMPRODUCT(($A11='Suivi absences'!$A$2:$A$10)*(Calendrier!X$5&gt;='Suivi absences'!$C$2:$C$10)*(Calendrier!X$5&lt;='Suivi absences'!$D$2:$D$10)*('Suivi absences'!$B$2:$B$10="CPAT"))+
6*SUMPRODUCT(($A11='Suivi absences'!$A$2:$A$10)*(Calendrier!X$5&gt;='Suivi absences'!$C$2:$C$10)*(Calendrier!X$5&lt;='Suivi absences'!$D$2:$D$10)*('Suivi absences'!$B$2:$B$10="EVF"))+
7*SUMPRODUCT(($A11='Suivi absences'!$A$2:$A$10)*(Calendrier!X$5&gt;='Suivi absences'!$C$2:$C$10)*(Calendrier!X$5&lt;='Suivi absences'!$D$2:$D$10)*('Suivi absences'!$B$2:$B$10="ABSNR"))+
8*SUMPRODUCT(($A11='Suivi absences'!$A$2:$A$10)*(Calendrier!X$5&gt;='Suivi absences'!$C$2:$C$10)*(Calendrier!X$5&lt;='Suivi absences'!$D$2:$D$10)*('Suivi absences'!$B$2:$B$10="NJ"))+
9*SUMPRODUCT(($A11='Suivi absences'!$A$2:$A$10)*(Calendrier!X$5&gt;='Suivi absences'!$C$2:$C$10)*(Calendrier!X$5&lt;='Suivi absences'!$D$2:$D$10)*('Suivi absences'!$B$2:$B$10="FOR"))</f>
        <v>0</v>
      </c>
      <c r="Y11" s="5">
        <f>SUMPRODUCT(($A11='Suivi absences'!$A$2:$A$10)*(Calendrier!Y$5&gt;='Suivi absences'!$C$2:$C$10)*(Calendrier!Y$5&lt;='Suivi absences'!$D$2:$D$10)*('Suivi absences'!$B$2:$B$10="CP"))+
2*SUMPRODUCT(($A11='Suivi absences'!$A$2:$A$10)*(Calendrier!Y$5&gt;='Suivi absences'!$C$2:$C$10)*(Calendrier!Y$5&lt;='Suivi absences'!$D$2:$D$10)*('Suivi absences'!$B$2:$B$10="MAL"))+
3*SUMPRODUCT(($A11='Suivi absences'!$A$2:$A$10)*(Calendrier!Y$5&gt;='Suivi absences'!$C$2:$C$10)*(Calendrier!Y$5&lt;='Suivi absences'!$D$2:$D$10)*('Suivi absences'!$B$2:$B$10="CMAT"))+
4*SUMPRODUCT(($A11='Suivi absences'!$A$2:$A$10)*(Calendrier!Y$5&gt;='Suivi absences'!$C$2:$C$10)*(Calendrier!Y$5&lt;='Suivi absences'!$D$2:$D$10)*('Suivi absences'!$B$2:$B$10="CPA"))+
5*SUMPRODUCT(($A11='Suivi absences'!$A$2:$A$10)*(Calendrier!Y$5&gt;='Suivi absences'!$C$2:$C$10)*(Calendrier!Y$5&lt;='Suivi absences'!$D$2:$D$10)*('Suivi absences'!$B$2:$B$10="CPAT"))+
6*SUMPRODUCT(($A11='Suivi absences'!$A$2:$A$10)*(Calendrier!Y$5&gt;='Suivi absences'!$C$2:$C$10)*(Calendrier!Y$5&lt;='Suivi absences'!$D$2:$D$10)*('Suivi absences'!$B$2:$B$10="EVF"))+
7*SUMPRODUCT(($A11='Suivi absences'!$A$2:$A$10)*(Calendrier!Y$5&gt;='Suivi absences'!$C$2:$C$10)*(Calendrier!Y$5&lt;='Suivi absences'!$D$2:$D$10)*('Suivi absences'!$B$2:$B$10="ABSNR"))+
8*SUMPRODUCT(($A11='Suivi absences'!$A$2:$A$10)*(Calendrier!Y$5&gt;='Suivi absences'!$C$2:$C$10)*(Calendrier!Y$5&lt;='Suivi absences'!$D$2:$D$10)*('Suivi absences'!$B$2:$B$10="NJ"))+
9*SUMPRODUCT(($A11='Suivi absences'!$A$2:$A$10)*(Calendrier!Y$5&gt;='Suivi absences'!$C$2:$C$10)*(Calendrier!Y$5&lt;='Suivi absences'!$D$2:$D$10)*('Suivi absences'!$B$2:$B$10="FOR"))</f>
        <v>0</v>
      </c>
      <c r="Z11" s="5">
        <f>SUMPRODUCT(($A11='Suivi absences'!$A$2:$A$10)*(Calendrier!Z$5&gt;='Suivi absences'!$C$2:$C$10)*(Calendrier!Z$5&lt;='Suivi absences'!$D$2:$D$10)*('Suivi absences'!$B$2:$B$10="CP"))+
2*SUMPRODUCT(($A11='Suivi absences'!$A$2:$A$10)*(Calendrier!Z$5&gt;='Suivi absences'!$C$2:$C$10)*(Calendrier!Z$5&lt;='Suivi absences'!$D$2:$D$10)*('Suivi absences'!$B$2:$B$10="MAL"))+
3*SUMPRODUCT(($A11='Suivi absences'!$A$2:$A$10)*(Calendrier!Z$5&gt;='Suivi absences'!$C$2:$C$10)*(Calendrier!Z$5&lt;='Suivi absences'!$D$2:$D$10)*('Suivi absences'!$B$2:$B$10="CMAT"))+
4*SUMPRODUCT(($A11='Suivi absences'!$A$2:$A$10)*(Calendrier!Z$5&gt;='Suivi absences'!$C$2:$C$10)*(Calendrier!Z$5&lt;='Suivi absences'!$D$2:$D$10)*('Suivi absences'!$B$2:$B$10="CPA"))+
5*SUMPRODUCT(($A11='Suivi absences'!$A$2:$A$10)*(Calendrier!Z$5&gt;='Suivi absences'!$C$2:$C$10)*(Calendrier!Z$5&lt;='Suivi absences'!$D$2:$D$10)*('Suivi absences'!$B$2:$B$10="CPAT"))+
6*SUMPRODUCT(($A11='Suivi absences'!$A$2:$A$10)*(Calendrier!Z$5&gt;='Suivi absences'!$C$2:$C$10)*(Calendrier!Z$5&lt;='Suivi absences'!$D$2:$D$10)*('Suivi absences'!$B$2:$B$10="EVF"))+
7*SUMPRODUCT(($A11='Suivi absences'!$A$2:$A$10)*(Calendrier!Z$5&gt;='Suivi absences'!$C$2:$C$10)*(Calendrier!Z$5&lt;='Suivi absences'!$D$2:$D$10)*('Suivi absences'!$B$2:$B$10="ABSNR"))+
8*SUMPRODUCT(($A11='Suivi absences'!$A$2:$A$10)*(Calendrier!Z$5&gt;='Suivi absences'!$C$2:$C$10)*(Calendrier!Z$5&lt;='Suivi absences'!$D$2:$D$10)*('Suivi absences'!$B$2:$B$10="NJ"))+
9*SUMPRODUCT(($A11='Suivi absences'!$A$2:$A$10)*(Calendrier!Z$5&gt;='Suivi absences'!$C$2:$C$10)*(Calendrier!Z$5&lt;='Suivi absences'!$D$2:$D$10)*('Suivi absences'!$B$2:$B$10="FOR"))</f>
        <v>0</v>
      </c>
      <c r="AA11" s="5">
        <f>SUMPRODUCT(($A11='Suivi absences'!$A$2:$A$10)*(Calendrier!AA$5&gt;='Suivi absences'!$C$2:$C$10)*(Calendrier!AA$5&lt;='Suivi absences'!$D$2:$D$10)*('Suivi absences'!$B$2:$B$10="CP"))+
2*SUMPRODUCT(($A11='Suivi absences'!$A$2:$A$10)*(Calendrier!AA$5&gt;='Suivi absences'!$C$2:$C$10)*(Calendrier!AA$5&lt;='Suivi absences'!$D$2:$D$10)*('Suivi absences'!$B$2:$B$10="MAL"))+
3*SUMPRODUCT(($A11='Suivi absences'!$A$2:$A$10)*(Calendrier!AA$5&gt;='Suivi absences'!$C$2:$C$10)*(Calendrier!AA$5&lt;='Suivi absences'!$D$2:$D$10)*('Suivi absences'!$B$2:$B$10="CMAT"))+
4*SUMPRODUCT(($A11='Suivi absences'!$A$2:$A$10)*(Calendrier!AA$5&gt;='Suivi absences'!$C$2:$C$10)*(Calendrier!AA$5&lt;='Suivi absences'!$D$2:$D$10)*('Suivi absences'!$B$2:$B$10="CPA"))+
5*SUMPRODUCT(($A11='Suivi absences'!$A$2:$A$10)*(Calendrier!AA$5&gt;='Suivi absences'!$C$2:$C$10)*(Calendrier!AA$5&lt;='Suivi absences'!$D$2:$D$10)*('Suivi absences'!$B$2:$B$10="CPAT"))+
6*SUMPRODUCT(($A11='Suivi absences'!$A$2:$A$10)*(Calendrier!AA$5&gt;='Suivi absences'!$C$2:$C$10)*(Calendrier!AA$5&lt;='Suivi absences'!$D$2:$D$10)*('Suivi absences'!$B$2:$B$10="EVF"))+
7*SUMPRODUCT(($A11='Suivi absences'!$A$2:$A$10)*(Calendrier!AA$5&gt;='Suivi absences'!$C$2:$C$10)*(Calendrier!AA$5&lt;='Suivi absences'!$D$2:$D$10)*('Suivi absences'!$B$2:$B$10="ABSNR"))+
8*SUMPRODUCT(($A11='Suivi absences'!$A$2:$A$10)*(Calendrier!AA$5&gt;='Suivi absences'!$C$2:$C$10)*(Calendrier!AA$5&lt;='Suivi absences'!$D$2:$D$10)*('Suivi absences'!$B$2:$B$10="NJ"))+
9*SUMPRODUCT(($A11='Suivi absences'!$A$2:$A$10)*(Calendrier!AA$5&gt;='Suivi absences'!$C$2:$C$10)*(Calendrier!AA$5&lt;='Suivi absences'!$D$2:$D$10)*('Suivi absences'!$B$2:$B$10="FOR"))</f>
        <v>0</v>
      </c>
      <c r="AB11" s="5">
        <f>SUMPRODUCT(($A11='Suivi absences'!$A$2:$A$10)*(Calendrier!AB$5&gt;='Suivi absences'!$C$2:$C$10)*(Calendrier!AB$5&lt;='Suivi absences'!$D$2:$D$10)*('Suivi absences'!$B$2:$B$10="CP"))+
2*SUMPRODUCT(($A11='Suivi absences'!$A$2:$A$10)*(Calendrier!AB$5&gt;='Suivi absences'!$C$2:$C$10)*(Calendrier!AB$5&lt;='Suivi absences'!$D$2:$D$10)*('Suivi absences'!$B$2:$B$10="MAL"))+
3*SUMPRODUCT(($A11='Suivi absences'!$A$2:$A$10)*(Calendrier!AB$5&gt;='Suivi absences'!$C$2:$C$10)*(Calendrier!AB$5&lt;='Suivi absences'!$D$2:$D$10)*('Suivi absences'!$B$2:$B$10="CMAT"))+
4*SUMPRODUCT(($A11='Suivi absences'!$A$2:$A$10)*(Calendrier!AB$5&gt;='Suivi absences'!$C$2:$C$10)*(Calendrier!AB$5&lt;='Suivi absences'!$D$2:$D$10)*('Suivi absences'!$B$2:$B$10="CPA"))+
5*SUMPRODUCT(($A11='Suivi absences'!$A$2:$A$10)*(Calendrier!AB$5&gt;='Suivi absences'!$C$2:$C$10)*(Calendrier!AB$5&lt;='Suivi absences'!$D$2:$D$10)*('Suivi absences'!$B$2:$B$10="CPAT"))+
6*SUMPRODUCT(($A11='Suivi absences'!$A$2:$A$10)*(Calendrier!AB$5&gt;='Suivi absences'!$C$2:$C$10)*(Calendrier!AB$5&lt;='Suivi absences'!$D$2:$D$10)*('Suivi absences'!$B$2:$B$10="EVF"))+
7*SUMPRODUCT(($A11='Suivi absences'!$A$2:$A$10)*(Calendrier!AB$5&gt;='Suivi absences'!$C$2:$C$10)*(Calendrier!AB$5&lt;='Suivi absences'!$D$2:$D$10)*('Suivi absences'!$B$2:$B$10="ABSNR"))+
8*SUMPRODUCT(($A11='Suivi absences'!$A$2:$A$10)*(Calendrier!AB$5&gt;='Suivi absences'!$C$2:$C$10)*(Calendrier!AB$5&lt;='Suivi absences'!$D$2:$D$10)*('Suivi absences'!$B$2:$B$10="NJ"))+
9*SUMPRODUCT(($A11='Suivi absences'!$A$2:$A$10)*(Calendrier!AB$5&gt;='Suivi absences'!$C$2:$C$10)*(Calendrier!AB$5&lt;='Suivi absences'!$D$2:$D$10)*('Suivi absences'!$B$2:$B$10="FOR"))</f>
        <v>0</v>
      </c>
      <c r="AC11" s="5">
        <f>SUMPRODUCT(($A11='Suivi absences'!$A$2:$A$10)*(Calendrier!AC$5&gt;='Suivi absences'!$C$2:$C$10)*(Calendrier!AC$5&lt;='Suivi absences'!$D$2:$D$10)*('Suivi absences'!$B$2:$B$10="CP"))+
2*SUMPRODUCT(($A11='Suivi absences'!$A$2:$A$10)*(Calendrier!AC$5&gt;='Suivi absences'!$C$2:$C$10)*(Calendrier!AC$5&lt;='Suivi absences'!$D$2:$D$10)*('Suivi absences'!$B$2:$B$10="MAL"))+
3*SUMPRODUCT(($A11='Suivi absences'!$A$2:$A$10)*(Calendrier!AC$5&gt;='Suivi absences'!$C$2:$C$10)*(Calendrier!AC$5&lt;='Suivi absences'!$D$2:$D$10)*('Suivi absences'!$B$2:$B$10="CMAT"))+
4*SUMPRODUCT(($A11='Suivi absences'!$A$2:$A$10)*(Calendrier!AC$5&gt;='Suivi absences'!$C$2:$C$10)*(Calendrier!AC$5&lt;='Suivi absences'!$D$2:$D$10)*('Suivi absences'!$B$2:$B$10="CPA"))+
5*SUMPRODUCT(($A11='Suivi absences'!$A$2:$A$10)*(Calendrier!AC$5&gt;='Suivi absences'!$C$2:$C$10)*(Calendrier!AC$5&lt;='Suivi absences'!$D$2:$D$10)*('Suivi absences'!$B$2:$B$10="CPAT"))+
6*SUMPRODUCT(($A11='Suivi absences'!$A$2:$A$10)*(Calendrier!AC$5&gt;='Suivi absences'!$C$2:$C$10)*(Calendrier!AC$5&lt;='Suivi absences'!$D$2:$D$10)*('Suivi absences'!$B$2:$B$10="EVF"))+
7*SUMPRODUCT(($A11='Suivi absences'!$A$2:$A$10)*(Calendrier!AC$5&gt;='Suivi absences'!$C$2:$C$10)*(Calendrier!AC$5&lt;='Suivi absences'!$D$2:$D$10)*('Suivi absences'!$B$2:$B$10="ABSNR"))+
8*SUMPRODUCT(($A11='Suivi absences'!$A$2:$A$10)*(Calendrier!AC$5&gt;='Suivi absences'!$C$2:$C$10)*(Calendrier!AC$5&lt;='Suivi absences'!$D$2:$D$10)*('Suivi absences'!$B$2:$B$10="NJ"))+
9*SUMPRODUCT(($A11='Suivi absences'!$A$2:$A$10)*(Calendrier!AC$5&gt;='Suivi absences'!$C$2:$C$10)*(Calendrier!AC$5&lt;='Suivi absences'!$D$2:$D$10)*('Suivi absences'!$B$2:$B$10="FOR"))</f>
        <v>0</v>
      </c>
      <c r="AD11" s="5">
        <f>SUMPRODUCT(($A11='Suivi absences'!$A$2:$A$10)*(Calendrier!AD$5&gt;='Suivi absences'!$C$2:$C$10)*(Calendrier!AD$5&lt;='Suivi absences'!$D$2:$D$10)*('Suivi absences'!$B$2:$B$10="CP"))+
2*SUMPRODUCT(($A11='Suivi absences'!$A$2:$A$10)*(Calendrier!AD$5&gt;='Suivi absences'!$C$2:$C$10)*(Calendrier!AD$5&lt;='Suivi absences'!$D$2:$D$10)*('Suivi absences'!$B$2:$B$10="MAL"))+
3*SUMPRODUCT(($A11='Suivi absences'!$A$2:$A$10)*(Calendrier!AD$5&gt;='Suivi absences'!$C$2:$C$10)*(Calendrier!AD$5&lt;='Suivi absences'!$D$2:$D$10)*('Suivi absences'!$B$2:$B$10="CMAT"))+
4*SUMPRODUCT(($A11='Suivi absences'!$A$2:$A$10)*(Calendrier!AD$5&gt;='Suivi absences'!$C$2:$C$10)*(Calendrier!AD$5&lt;='Suivi absences'!$D$2:$D$10)*('Suivi absences'!$B$2:$B$10="CPA"))+
5*SUMPRODUCT(($A11='Suivi absences'!$A$2:$A$10)*(Calendrier!AD$5&gt;='Suivi absences'!$C$2:$C$10)*(Calendrier!AD$5&lt;='Suivi absences'!$D$2:$D$10)*('Suivi absences'!$B$2:$B$10="CPAT"))+
6*SUMPRODUCT(($A11='Suivi absences'!$A$2:$A$10)*(Calendrier!AD$5&gt;='Suivi absences'!$C$2:$C$10)*(Calendrier!AD$5&lt;='Suivi absences'!$D$2:$D$10)*('Suivi absences'!$B$2:$B$10="EVF"))+
7*SUMPRODUCT(($A11='Suivi absences'!$A$2:$A$10)*(Calendrier!AD$5&gt;='Suivi absences'!$C$2:$C$10)*(Calendrier!AD$5&lt;='Suivi absences'!$D$2:$D$10)*('Suivi absences'!$B$2:$B$10="ABSNR"))+
8*SUMPRODUCT(($A11='Suivi absences'!$A$2:$A$10)*(Calendrier!AD$5&gt;='Suivi absences'!$C$2:$C$10)*(Calendrier!AD$5&lt;='Suivi absences'!$D$2:$D$10)*('Suivi absences'!$B$2:$B$10="NJ"))+
9*SUMPRODUCT(($A11='Suivi absences'!$A$2:$A$10)*(Calendrier!AD$5&gt;='Suivi absences'!$C$2:$C$10)*(Calendrier!AD$5&lt;='Suivi absences'!$D$2:$D$10)*('Suivi absences'!$B$2:$B$10="FOR"))</f>
        <v>0</v>
      </c>
      <c r="AE11" s="5">
        <f>SUMPRODUCT(($A11='Suivi absences'!$A$2:$A$10)*(Calendrier!AE$5&gt;='Suivi absences'!$C$2:$C$10)*(Calendrier!AE$5&lt;='Suivi absences'!$D$2:$D$10)*('Suivi absences'!$B$2:$B$10="CP"))+
2*SUMPRODUCT(($A11='Suivi absences'!$A$2:$A$10)*(Calendrier!AE$5&gt;='Suivi absences'!$C$2:$C$10)*(Calendrier!AE$5&lt;='Suivi absences'!$D$2:$D$10)*('Suivi absences'!$B$2:$B$10="MAL"))+
3*SUMPRODUCT(($A11='Suivi absences'!$A$2:$A$10)*(Calendrier!AE$5&gt;='Suivi absences'!$C$2:$C$10)*(Calendrier!AE$5&lt;='Suivi absences'!$D$2:$D$10)*('Suivi absences'!$B$2:$B$10="CMAT"))+
4*SUMPRODUCT(($A11='Suivi absences'!$A$2:$A$10)*(Calendrier!AE$5&gt;='Suivi absences'!$C$2:$C$10)*(Calendrier!AE$5&lt;='Suivi absences'!$D$2:$D$10)*('Suivi absences'!$B$2:$B$10="CPA"))+
5*SUMPRODUCT(($A11='Suivi absences'!$A$2:$A$10)*(Calendrier!AE$5&gt;='Suivi absences'!$C$2:$C$10)*(Calendrier!AE$5&lt;='Suivi absences'!$D$2:$D$10)*('Suivi absences'!$B$2:$B$10="CPAT"))+
6*SUMPRODUCT(($A11='Suivi absences'!$A$2:$A$10)*(Calendrier!AE$5&gt;='Suivi absences'!$C$2:$C$10)*(Calendrier!AE$5&lt;='Suivi absences'!$D$2:$D$10)*('Suivi absences'!$B$2:$B$10="EVF"))+
7*SUMPRODUCT(($A11='Suivi absences'!$A$2:$A$10)*(Calendrier!AE$5&gt;='Suivi absences'!$C$2:$C$10)*(Calendrier!AE$5&lt;='Suivi absences'!$D$2:$D$10)*('Suivi absences'!$B$2:$B$10="ABSNR"))+
8*SUMPRODUCT(($A11='Suivi absences'!$A$2:$A$10)*(Calendrier!AE$5&gt;='Suivi absences'!$C$2:$C$10)*(Calendrier!AE$5&lt;='Suivi absences'!$D$2:$D$10)*('Suivi absences'!$B$2:$B$10="NJ"))+
9*SUMPRODUCT(($A11='Suivi absences'!$A$2:$A$10)*(Calendrier!AE$5&gt;='Suivi absences'!$C$2:$C$10)*(Calendrier!AE$5&lt;='Suivi absences'!$D$2:$D$10)*('Suivi absences'!$B$2:$B$10="FOR"))</f>
        <v>0</v>
      </c>
      <c r="AF11" s="5">
        <f>SUMPRODUCT(($A11='Suivi absences'!$A$2:$A$10)*(Calendrier!AF$5&gt;='Suivi absences'!$C$2:$C$10)*(Calendrier!AF$5&lt;='Suivi absences'!$D$2:$D$10)*('Suivi absences'!$B$2:$B$10="CP"))+
2*SUMPRODUCT(($A11='Suivi absences'!$A$2:$A$10)*(Calendrier!AF$5&gt;='Suivi absences'!$C$2:$C$10)*(Calendrier!AF$5&lt;='Suivi absences'!$D$2:$D$10)*('Suivi absences'!$B$2:$B$10="MAL"))+
3*SUMPRODUCT(($A11='Suivi absences'!$A$2:$A$10)*(Calendrier!AF$5&gt;='Suivi absences'!$C$2:$C$10)*(Calendrier!AF$5&lt;='Suivi absences'!$D$2:$D$10)*('Suivi absences'!$B$2:$B$10="CMAT"))+
4*SUMPRODUCT(($A11='Suivi absences'!$A$2:$A$10)*(Calendrier!AF$5&gt;='Suivi absences'!$C$2:$C$10)*(Calendrier!AF$5&lt;='Suivi absences'!$D$2:$D$10)*('Suivi absences'!$B$2:$B$10="CPA"))+
5*SUMPRODUCT(($A11='Suivi absences'!$A$2:$A$10)*(Calendrier!AF$5&gt;='Suivi absences'!$C$2:$C$10)*(Calendrier!AF$5&lt;='Suivi absences'!$D$2:$D$10)*('Suivi absences'!$B$2:$B$10="CPAT"))+
6*SUMPRODUCT(($A11='Suivi absences'!$A$2:$A$10)*(Calendrier!AF$5&gt;='Suivi absences'!$C$2:$C$10)*(Calendrier!AF$5&lt;='Suivi absences'!$D$2:$D$10)*('Suivi absences'!$B$2:$B$10="EVF"))+
7*SUMPRODUCT(($A11='Suivi absences'!$A$2:$A$10)*(Calendrier!AF$5&gt;='Suivi absences'!$C$2:$C$10)*(Calendrier!AF$5&lt;='Suivi absences'!$D$2:$D$10)*('Suivi absences'!$B$2:$B$10="ABSNR"))+
8*SUMPRODUCT(($A11='Suivi absences'!$A$2:$A$10)*(Calendrier!AF$5&gt;='Suivi absences'!$C$2:$C$10)*(Calendrier!AF$5&lt;='Suivi absences'!$D$2:$D$10)*('Suivi absences'!$B$2:$B$10="NJ"))+
9*SUMPRODUCT(($A11='Suivi absences'!$A$2:$A$10)*(Calendrier!AF$5&gt;='Suivi absences'!$C$2:$C$10)*(Calendrier!AF$5&lt;='Suivi absences'!$D$2:$D$10)*('Suivi absences'!$B$2:$B$10="FOR"))</f>
        <v>0</v>
      </c>
    </row>
    <row r="12" spans="1:33" ht="21.75" customHeight="1">
      <c r="A12" s="4" t="s">
        <v>6</v>
      </c>
      <c r="B12" s="5">
        <f>SUMPRODUCT(($A12='Suivi absences'!$A$2:$A$10)*(Calendrier!B$5&gt;='Suivi absences'!$C$2:$C$10)*(Calendrier!B$5&lt;='Suivi absences'!$D$2:$D$10)*('Suivi absences'!$B$2:$B$10="CP"))+
2*SUMPRODUCT(($A12='Suivi absences'!$A$2:$A$10)*(Calendrier!B$5&gt;='Suivi absences'!$C$2:$C$10)*(Calendrier!B$5&lt;='Suivi absences'!$D$2:$D$10)*('Suivi absences'!$B$2:$B$10="MAL"))+
3*SUMPRODUCT(($A12='Suivi absences'!$A$2:$A$10)*(Calendrier!B$5&gt;='Suivi absences'!$C$2:$C$10)*(Calendrier!B$5&lt;='Suivi absences'!$D$2:$D$10)*('Suivi absences'!$B$2:$B$10="CMAT"))+
4*SUMPRODUCT(($A12='Suivi absences'!$A$2:$A$10)*(Calendrier!B$5&gt;='Suivi absences'!$C$2:$C$10)*(Calendrier!B$5&lt;='Suivi absences'!$D$2:$D$10)*('Suivi absences'!$B$2:$B$10="CPA"))+
5*SUMPRODUCT(($A12='Suivi absences'!$A$2:$A$10)*(Calendrier!B$5&gt;='Suivi absences'!$C$2:$C$10)*(Calendrier!B$5&lt;='Suivi absences'!$D$2:$D$10)*('Suivi absences'!$B$2:$B$10="CPAT"))+
6*SUMPRODUCT(($A12='Suivi absences'!$A$2:$A$10)*(Calendrier!B$5&gt;='Suivi absences'!$C$2:$C$10)*(Calendrier!B$5&lt;='Suivi absences'!$D$2:$D$10)*('Suivi absences'!$B$2:$B$10="EVF"))+
7*SUMPRODUCT(($A12='Suivi absences'!$A$2:$A$10)*(Calendrier!B$5&gt;='Suivi absences'!$C$2:$C$10)*(Calendrier!B$5&lt;='Suivi absences'!$D$2:$D$10)*('Suivi absences'!$B$2:$B$10="ABSNR"))+
8*SUMPRODUCT(($A12='Suivi absences'!$A$2:$A$10)*(Calendrier!B$5&gt;='Suivi absences'!$C$2:$C$10)*(Calendrier!B$5&lt;='Suivi absences'!$D$2:$D$10)*('Suivi absences'!$B$2:$B$10="NJ"))+
9*SUMPRODUCT(($A12='Suivi absences'!$A$2:$A$10)*(Calendrier!B$5&gt;='Suivi absences'!$C$2:$C$10)*(Calendrier!B$5&lt;='Suivi absences'!$D$2:$D$10)*('Suivi absences'!$B$2:$B$10="FOR"))</f>
        <v>0</v>
      </c>
      <c r="C12" s="5">
        <f>SUMPRODUCT(($A12='Suivi absences'!$A$2:$A$10)*(Calendrier!C$5&gt;='Suivi absences'!$C$2:$C$10)*(Calendrier!C$5&lt;='Suivi absences'!$D$2:$D$10)*('Suivi absences'!$B$2:$B$10="CP"))+
2*SUMPRODUCT(($A12='Suivi absences'!$A$2:$A$10)*(Calendrier!C$5&gt;='Suivi absences'!$C$2:$C$10)*(Calendrier!C$5&lt;='Suivi absences'!$D$2:$D$10)*('Suivi absences'!$B$2:$B$10="MAL"))+
3*SUMPRODUCT(($A12='Suivi absences'!$A$2:$A$10)*(Calendrier!C$5&gt;='Suivi absences'!$C$2:$C$10)*(Calendrier!C$5&lt;='Suivi absences'!$D$2:$D$10)*('Suivi absences'!$B$2:$B$10="CMAT"))+
4*SUMPRODUCT(($A12='Suivi absences'!$A$2:$A$10)*(Calendrier!C$5&gt;='Suivi absences'!$C$2:$C$10)*(Calendrier!C$5&lt;='Suivi absences'!$D$2:$D$10)*('Suivi absences'!$B$2:$B$10="CPA"))+
5*SUMPRODUCT(($A12='Suivi absences'!$A$2:$A$10)*(Calendrier!C$5&gt;='Suivi absences'!$C$2:$C$10)*(Calendrier!C$5&lt;='Suivi absences'!$D$2:$D$10)*('Suivi absences'!$B$2:$B$10="CPAT"))+
6*SUMPRODUCT(($A12='Suivi absences'!$A$2:$A$10)*(Calendrier!C$5&gt;='Suivi absences'!$C$2:$C$10)*(Calendrier!C$5&lt;='Suivi absences'!$D$2:$D$10)*('Suivi absences'!$B$2:$B$10="EVF"))+
7*SUMPRODUCT(($A12='Suivi absences'!$A$2:$A$10)*(Calendrier!C$5&gt;='Suivi absences'!$C$2:$C$10)*(Calendrier!C$5&lt;='Suivi absences'!$D$2:$D$10)*('Suivi absences'!$B$2:$B$10="ABSNR"))+
8*SUMPRODUCT(($A12='Suivi absences'!$A$2:$A$10)*(Calendrier!C$5&gt;='Suivi absences'!$C$2:$C$10)*(Calendrier!C$5&lt;='Suivi absences'!$D$2:$D$10)*('Suivi absences'!$B$2:$B$10="NJ"))+
9*SUMPRODUCT(($A12='Suivi absences'!$A$2:$A$10)*(Calendrier!C$5&gt;='Suivi absences'!$C$2:$C$10)*(Calendrier!C$5&lt;='Suivi absences'!$D$2:$D$10)*('Suivi absences'!$B$2:$B$10="FOR"))</f>
        <v>0</v>
      </c>
      <c r="D12" s="5">
        <f>SUMPRODUCT(($A12='Suivi absences'!$A$2:$A$10)*(Calendrier!D$5&gt;='Suivi absences'!$C$2:$C$10)*(Calendrier!D$5&lt;='Suivi absences'!$D$2:$D$10)*('Suivi absences'!$B$2:$B$10="CP"))+
2*SUMPRODUCT(($A12='Suivi absences'!$A$2:$A$10)*(Calendrier!D$5&gt;='Suivi absences'!$C$2:$C$10)*(Calendrier!D$5&lt;='Suivi absences'!$D$2:$D$10)*('Suivi absences'!$B$2:$B$10="MAL"))+
3*SUMPRODUCT(($A12='Suivi absences'!$A$2:$A$10)*(Calendrier!D$5&gt;='Suivi absences'!$C$2:$C$10)*(Calendrier!D$5&lt;='Suivi absences'!$D$2:$D$10)*('Suivi absences'!$B$2:$B$10="CMAT"))+
4*SUMPRODUCT(($A12='Suivi absences'!$A$2:$A$10)*(Calendrier!D$5&gt;='Suivi absences'!$C$2:$C$10)*(Calendrier!D$5&lt;='Suivi absences'!$D$2:$D$10)*('Suivi absences'!$B$2:$B$10="CPA"))+
5*SUMPRODUCT(($A12='Suivi absences'!$A$2:$A$10)*(Calendrier!D$5&gt;='Suivi absences'!$C$2:$C$10)*(Calendrier!D$5&lt;='Suivi absences'!$D$2:$D$10)*('Suivi absences'!$B$2:$B$10="CPAT"))+
6*SUMPRODUCT(($A12='Suivi absences'!$A$2:$A$10)*(Calendrier!D$5&gt;='Suivi absences'!$C$2:$C$10)*(Calendrier!D$5&lt;='Suivi absences'!$D$2:$D$10)*('Suivi absences'!$B$2:$B$10="EVF"))+
7*SUMPRODUCT(($A12='Suivi absences'!$A$2:$A$10)*(Calendrier!D$5&gt;='Suivi absences'!$C$2:$C$10)*(Calendrier!D$5&lt;='Suivi absences'!$D$2:$D$10)*('Suivi absences'!$B$2:$B$10="ABSNR"))+
8*SUMPRODUCT(($A12='Suivi absences'!$A$2:$A$10)*(Calendrier!D$5&gt;='Suivi absences'!$C$2:$C$10)*(Calendrier!D$5&lt;='Suivi absences'!$D$2:$D$10)*('Suivi absences'!$B$2:$B$10="NJ"))+
9*SUMPRODUCT(($A12='Suivi absences'!$A$2:$A$10)*(Calendrier!D$5&gt;='Suivi absences'!$C$2:$C$10)*(Calendrier!D$5&lt;='Suivi absences'!$D$2:$D$10)*('Suivi absences'!$B$2:$B$10="FOR"))</f>
        <v>0</v>
      </c>
      <c r="E12" s="5">
        <f>SUMPRODUCT(($A12='Suivi absences'!$A$2:$A$10)*(Calendrier!E$5&gt;='Suivi absences'!$C$2:$C$10)*(Calendrier!E$5&lt;='Suivi absences'!$D$2:$D$10)*('Suivi absences'!$B$2:$B$10="CP"))+
2*SUMPRODUCT(($A12='Suivi absences'!$A$2:$A$10)*(Calendrier!E$5&gt;='Suivi absences'!$C$2:$C$10)*(Calendrier!E$5&lt;='Suivi absences'!$D$2:$D$10)*('Suivi absences'!$B$2:$B$10="MAL"))+
3*SUMPRODUCT(($A12='Suivi absences'!$A$2:$A$10)*(Calendrier!E$5&gt;='Suivi absences'!$C$2:$C$10)*(Calendrier!E$5&lt;='Suivi absences'!$D$2:$D$10)*('Suivi absences'!$B$2:$B$10="CMAT"))+
4*SUMPRODUCT(($A12='Suivi absences'!$A$2:$A$10)*(Calendrier!E$5&gt;='Suivi absences'!$C$2:$C$10)*(Calendrier!E$5&lt;='Suivi absences'!$D$2:$D$10)*('Suivi absences'!$B$2:$B$10="CPA"))+
5*SUMPRODUCT(($A12='Suivi absences'!$A$2:$A$10)*(Calendrier!E$5&gt;='Suivi absences'!$C$2:$C$10)*(Calendrier!E$5&lt;='Suivi absences'!$D$2:$D$10)*('Suivi absences'!$B$2:$B$10="CPAT"))+
6*SUMPRODUCT(($A12='Suivi absences'!$A$2:$A$10)*(Calendrier!E$5&gt;='Suivi absences'!$C$2:$C$10)*(Calendrier!E$5&lt;='Suivi absences'!$D$2:$D$10)*('Suivi absences'!$B$2:$B$10="EVF"))+
7*SUMPRODUCT(($A12='Suivi absences'!$A$2:$A$10)*(Calendrier!E$5&gt;='Suivi absences'!$C$2:$C$10)*(Calendrier!E$5&lt;='Suivi absences'!$D$2:$D$10)*('Suivi absences'!$B$2:$B$10="ABSNR"))+
8*SUMPRODUCT(($A12='Suivi absences'!$A$2:$A$10)*(Calendrier!E$5&gt;='Suivi absences'!$C$2:$C$10)*(Calendrier!E$5&lt;='Suivi absences'!$D$2:$D$10)*('Suivi absences'!$B$2:$B$10="NJ"))+
9*SUMPRODUCT(($A12='Suivi absences'!$A$2:$A$10)*(Calendrier!E$5&gt;='Suivi absences'!$C$2:$C$10)*(Calendrier!E$5&lt;='Suivi absences'!$D$2:$D$10)*('Suivi absences'!$B$2:$B$10="FOR"))</f>
        <v>0</v>
      </c>
      <c r="F12" s="5">
        <f>SUMPRODUCT(($A12='Suivi absences'!$A$2:$A$10)*(Calendrier!F$5&gt;='Suivi absences'!$C$2:$C$10)*(Calendrier!F$5&lt;='Suivi absences'!$D$2:$D$10)*('Suivi absences'!$B$2:$B$10="CP"))+
2*SUMPRODUCT(($A12='Suivi absences'!$A$2:$A$10)*(Calendrier!F$5&gt;='Suivi absences'!$C$2:$C$10)*(Calendrier!F$5&lt;='Suivi absences'!$D$2:$D$10)*('Suivi absences'!$B$2:$B$10="MAL"))+
3*SUMPRODUCT(($A12='Suivi absences'!$A$2:$A$10)*(Calendrier!F$5&gt;='Suivi absences'!$C$2:$C$10)*(Calendrier!F$5&lt;='Suivi absences'!$D$2:$D$10)*('Suivi absences'!$B$2:$B$10="CMAT"))+
4*SUMPRODUCT(($A12='Suivi absences'!$A$2:$A$10)*(Calendrier!F$5&gt;='Suivi absences'!$C$2:$C$10)*(Calendrier!F$5&lt;='Suivi absences'!$D$2:$D$10)*('Suivi absences'!$B$2:$B$10="CPA"))+
5*SUMPRODUCT(($A12='Suivi absences'!$A$2:$A$10)*(Calendrier!F$5&gt;='Suivi absences'!$C$2:$C$10)*(Calendrier!F$5&lt;='Suivi absences'!$D$2:$D$10)*('Suivi absences'!$B$2:$B$10="CPAT"))+
6*SUMPRODUCT(($A12='Suivi absences'!$A$2:$A$10)*(Calendrier!F$5&gt;='Suivi absences'!$C$2:$C$10)*(Calendrier!F$5&lt;='Suivi absences'!$D$2:$D$10)*('Suivi absences'!$B$2:$B$10="EVF"))+
7*SUMPRODUCT(($A12='Suivi absences'!$A$2:$A$10)*(Calendrier!F$5&gt;='Suivi absences'!$C$2:$C$10)*(Calendrier!F$5&lt;='Suivi absences'!$D$2:$D$10)*('Suivi absences'!$B$2:$B$10="ABSNR"))+
8*SUMPRODUCT(($A12='Suivi absences'!$A$2:$A$10)*(Calendrier!F$5&gt;='Suivi absences'!$C$2:$C$10)*(Calendrier!F$5&lt;='Suivi absences'!$D$2:$D$10)*('Suivi absences'!$B$2:$B$10="NJ"))+
9*SUMPRODUCT(($A12='Suivi absences'!$A$2:$A$10)*(Calendrier!F$5&gt;='Suivi absences'!$C$2:$C$10)*(Calendrier!F$5&lt;='Suivi absences'!$D$2:$D$10)*('Suivi absences'!$B$2:$B$10="FOR"))</f>
        <v>0</v>
      </c>
      <c r="G12" s="5">
        <f>SUMPRODUCT(($A12='Suivi absences'!$A$2:$A$10)*(Calendrier!G$5&gt;='Suivi absences'!$C$2:$C$10)*(Calendrier!G$5&lt;='Suivi absences'!$D$2:$D$10)*('Suivi absences'!$B$2:$B$10="CP"))+
2*SUMPRODUCT(($A12='Suivi absences'!$A$2:$A$10)*(Calendrier!G$5&gt;='Suivi absences'!$C$2:$C$10)*(Calendrier!G$5&lt;='Suivi absences'!$D$2:$D$10)*('Suivi absences'!$B$2:$B$10="MAL"))+
3*SUMPRODUCT(($A12='Suivi absences'!$A$2:$A$10)*(Calendrier!G$5&gt;='Suivi absences'!$C$2:$C$10)*(Calendrier!G$5&lt;='Suivi absences'!$D$2:$D$10)*('Suivi absences'!$B$2:$B$10="CMAT"))+
4*SUMPRODUCT(($A12='Suivi absences'!$A$2:$A$10)*(Calendrier!G$5&gt;='Suivi absences'!$C$2:$C$10)*(Calendrier!G$5&lt;='Suivi absences'!$D$2:$D$10)*('Suivi absences'!$B$2:$B$10="CPA"))+
5*SUMPRODUCT(($A12='Suivi absences'!$A$2:$A$10)*(Calendrier!G$5&gt;='Suivi absences'!$C$2:$C$10)*(Calendrier!G$5&lt;='Suivi absences'!$D$2:$D$10)*('Suivi absences'!$B$2:$B$10="CPAT"))+
6*SUMPRODUCT(($A12='Suivi absences'!$A$2:$A$10)*(Calendrier!G$5&gt;='Suivi absences'!$C$2:$C$10)*(Calendrier!G$5&lt;='Suivi absences'!$D$2:$D$10)*('Suivi absences'!$B$2:$B$10="EVF"))+
7*SUMPRODUCT(($A12='Suivi absences'!$A$2:$A$10)*(Calendrier!G$5&gt;='Suivi absences'!$C$2:$C$10)*(Calendrier!G$5&lt;='Suivi absences'!$D$2:$D$10)*('Suivi absences'!$B$2:$B$10="ABSNR"))+
8*SUMPRODUCT(($A12='Suivi absences'!$A$2:$A$10)*(Calendrier!G$5&gt;='Suivi absences'!$C$2:$C$10)*(Calendrier!G$5&lt;='Suivi absences'!$D$2:$D$10)*('Suivi absences'!$B$2:$B$10="NJ"))+
9*SUMPRODUCT(($A12='Suivi absences'!$A$2:$A$10)*(Calendrier!G$5&gt;='Suivi absences'!$C$2:$C$10)*(Calendrier!G$5&lt;='Suivi absences'!$D$2:$D$10)*('Suivi absences'!$B$2:$B$10="FOR"))</f>
        <v>0</v>
      </c>
      <c r="H12" s="5">
        <f>SUMPRODUCT(($A12='Suivi absences'!$A$2:$A$10)*(Calendrier!H$5&gt;='Suivi absences'!$C$2:$C$10)*(Calendrier!H$5&lt;='Suivi absences'!$D$2:$D$10)*('Suivi absences'!$B$2:$B$10="CP"))+
2*SUMPRODUCT(($A12='Suivi absences'!$A$2:$A$10)*(Calendrier!H$5&gt;='Suivi absences'!$C$2:$C$10)*(Calendrier!H$5&lt;='Suivi absences'!$D$2:$D$10)*('Suivi absences'!$B$2:$B$10="MAL"))+
3*SUMPRODUCT(($A12='Suivi absences'!$A$2:$A$10)*(Calendrier!H$5&gt;='Suivi absences'!$C$2:$C$10)*(Calendrier!H$5&lt;='Suivi absences'!$D$2:$D$10)*('Suivi absences'!$B$2:$B$10="CMAT"))+
4*SUMPRODUCT(($A12='Suivi absences'!$A$2:$A$10)*(Calendrier!H$5&gt;='Suivi absences'!$C$2:$C$10)*(Calendrier!H$5&lt;='Suivi absences'!$D$2:$D$10)*('Suivi absences'!$B$2:$B$10="CPA"))+
5*SUMPRODUCT(($A12='Suivi absences'!$A$2:$A$10)*(Calendrier!H$5&gt;='Suivi absences'!$C$2:$C$10)*(Calendrier!H$5&lt;='Suivi absences'!$D$2:$D$10)*('Suivi absences'!$B$2:$B$10="CPAT"))+
6*SUMPRODUCT(($A12='Suivi absences'!$A$2:$A$10)*(Calendrier!H$5&gt;='Suivi absences'!$C$2:$C$10)*(Calendrier!H$5&lt;='Suivi absences'!$D$2:$D$10)*('Suivi absences'!$B$2:$B$10="EVF"))+
7*SUMPRODUCT(($A12='Suivi absences'!$A$2:$A$10)*(Calendrier!H$5&gt;='Suivi absences'!$C$2:$C$10)*(Calendrier!H$5&lt;='Suivi absences'!$D$2:$D$10)*('Suivi absences'!$B$2:$B$10="ABSNR"))+
8*SUMPRODUCT(($A12='Suivi absences'!$A$2:$A$10)*(Calendrier!H$5&gt;='Suivi absences'!$C$2:$C$10)*(Calendrier!H$5&lt;='Suivi absences'!$D$2:$D$10)*('Suivi absences'!$B$2:$B$10="NJ"))+
9*SUMPRODUCT(($A12='Suivi absences'!$A$2:$A$10)*(Calendrier!H$5&gt;='Suivi absences'!$C$2:$C$10)*(Calendrier!H$5&lt;='Suivi absences'!$D$2:$D$10)*('Suivi absences'!$B$2:$B$10="FOR"))</f>
        <v>0</v>
      </c>
      <c r="I12" s="5">
        <f>SUMPRODUCT(($A12='Suivi absences'!$A$2:$A$10)*(Calendrier!I$5&gt;='Suivi absences'!$C$2:$C$10)*(Calendrier!I$5&lt;='Suivi absences'!$D$2:$D$10)*('Suivi absences'!$B$2:$B$10="CP"))+
2*SUMPRODUCT(($A12='Suivi absences'!$A$2:$A$10)*(Calendrier!I$5&gt;='Suivi absences'!$C$2:$C$10)*(Calendrier!I$5&lt;='Suivi absences'!$D$2:$D$10)*('Suivi absences'!$B$2:$B$10="MAL"))+
3*SUMPRODUCT(($A12='Suivi absences'!$A$2:$A$10)*(Calendrier!I$5&gt;='Suivi absences'!$C$2:$C$10)*(Calendrier!I$5&lt;='Suivi absences'!$D$2:$D$10)*('Suivi absences'!$B$2:$B$10="CMAT"))+
4*SUMPRODUCT(($A12='Suivi absences'!$A$2:$A$10)*(Calendrier!I$5&gt;='Suivi absences'!$C$2:$C$10)*(Calendrier!I$5&lt;='Suivi absences'!$D$2:$D$10)*('Suivi absences'!$B$2:$B$10="CPA"))+
5*SUMPRODUCT(($A12='Suivi absences'!$A$2:$A$10)*(Calendrier!I$5&gt;='Suivi absences'!$C$2:$C$10)*(Calendrier!I$5&lt;='Suivi absences'!$D$2:$D$10)*('Suivi absences'!$B$2:$B$10="CPAT"))+
6*SUMPRODUCT(($A12='Suivi absences'!$A$2:$A$10)*(Calendrier!I$5&gt;='Suivi absences'!$C$2:$C$10)*(Calendrier!I$5&lt;='Suivi absences'!$D$2:$D$10)*('Suivi absences'!$B$2:$B$10="EVF"))+
7*SUMPRODUCT(($A12='Suivi absences'!$A$2:$A$10)*(Calendrier!I$5&gt;='Suivi absences'!$C$2:$C$10)*(Calendrier!I$5&lt;='Suivi absences'!$D$2:$D$10)*('Suivi absences'!$B$2:$B$10="ABSNR"))+
8*SUMPRODUCT(($A12='Suivi absences'!$A$2:$A$10)*(Calendrier!I$5&gt;='Suivi absences'!$C$2:$C$10)*(Calendrier!I$5&lt;='Suivi absences'!$D$2:$D$10)*('Suivi absences'!$B$2:$B$10="NJ"))+
9*SUMPRODUCT(($A12='Suivi absences'!$A$2:$A$10)*(Calendrier!I$5&gt;='Suivi absences'!$C$2:$C$10)*(Calendrier!I$5&lt;='Suivi absences'!$D$2:$D$10)*('Suivi absences'!$B$2:$B$10="FOR"))</f>
        <v>0</v>
      </c>
      <c r="J12" s="5">
        <f>SUMPRODUCT(($A12='Suivi absences'!$A$2:$A$10)*(Calendrier!J$5&gt;='Suivi absences'!$C$2:$C$10)*(Calendrier!J$5&lt;='Suivi absences'!$D$2:$D$10)*('Suivi absences'!$B$2:$B$10="CP"))+
2*SUMPRODUCT(($A12='Suivi absences'!$A$2:$A$10)*(Calendrier!J$5&gt;='Suivi absences'!$C$2:$C$10)*(Calendrier!J$5&lt;='Suivi absences'!$D$2:$D$10)*('Suivi absences'!$B$2:$B$10="MAL"))+
3*SUMPRODUCT(($A12='Suivi absences'!$A$2:$A$10)*(Calendrier!J$5&gt;='Suivi absences'!$C$2:$C$10)*(Calendrier!J$5&lt;='Suivi absences'!$D$2:$D$10)*('Suivi absences'!$B$2:$B$10="CMAT"))+
4*SUMPRODUCT(($A12='Suivi absences'!$A$2:$A$10)*(Calendrier!J$5&gt;='Suivi absences'!$C$2:$C$10)*(Calendrier!J$5&lt;='Suivi absences'!$D$2:$D$10)*('Suivi absences'!$B$2:$B$10="CPA"))+
5*SUMPRODUCT(($A12='Suivi absences'!$A$2:$A$10)*(Calendrier!J$5&gt;='Suivi absences'!$C$2:$C$10)*(Calendrier!J$5&lt;='Suivi absences'!$D$2:$D$10)*('Suivi absences'!$B$2:$B$10="CPAT"))+
6*SUMPRODUCT(($A12='Suivi absences'!$A$2:$A$10)*(Calendrier!J$5&gt;='Suivi absences'!$C$2:$C$10)*(Calendrier!J$5&lt;='Suivi absences'!$D$2:$D$10)*('Suivi absences'!$B$2:$B$10="EVF"))+
7*SUMPRODUCT(($A12='Suivi absences'!$A$2:$A$10)*(Calendrier!J$5&gt;='Suivi absences'!$C$2:$C$10)*(Calendrier!J$5&lt;='Suivi absences'!$D$2:$D$10)*('Suivi absences'!$B$2:$B$10="ABSNR"))+
8*SUMPRODUCT(($A12='Suivi absences'!$A$2:$A$10)*(Calendrier!J$5&gt;='Suivi absences'!$C$2:$C$10)*(Calendrier!J$5&lt;='Suivi absences'!$D$2:$D$10)*('Suivi absences'!$B$2:$B$10="NJ"))+
9*SUMPRODUCT(($A12='Suivi absences'!$A$2:$A$10)*(Calendrier!J$5&gt;='Suivi absences'!$C$2:$C$10)*(Calendrier!J$5&lt;='Suivi absences'!$D$2:$D$10)*('Suivi absences'!$B$2:$B$10="FOR"))</f>
        <v>0</v>
      </c>
      <c r="K12" s="5">
        <f>SUMPRODUCT(($A12='Suivi absences'!$A$2:$A$10)*(Calendrier!K$5&gt;='Suivi absences'!$C$2:$C$10)*(Calendrier!K$5&lt;='Suivi absences'!$D$2:$D$10)*('Suivi absences'!$B$2:$B$10="CP"))+
2*SUMPRODUCT(($A12='Suivi absences'!$A$2:$A$10)*(Calendrier!K$5&gt;='Suivi absences'!$C$2:$C$10)*(Calendrier!K$5&lt;='Suivi absences'!$D$2:$D$10)*('Suivi absences'!$B$2:$B$10="MAL"))+
3*SUMPRODUCT(($A12='Suivi absences'!$A$2:$A$10)*(Calendrier!K$5&gt;='Suivi absences'!$C$2:$C$10)*(Calendrier!K$5&lt;='Suivi absences'!$D$2:$D$10)*('Suivi absences'!$B$2:$B$10="CMAT"))+
4*SUMPRODUCT(($A12='Suivi absences'!$A$2:$A$10)*(Calendrier!K$5&gt;='Suivi absences'!$C$2:$C$10)*(Calendrier!K$5&lt;='Suivi absences'!$D$2:$D$10)*('Suivi absences'!$B$2:$B$10="CPA"))+
5*SUMPRODUCT(($A12='Suivi absences'!$A$2:$A$10)*(Calendrier!K$5&gt;='Suivi absences'!$C$2:$C$10)*(Calendrier!K$5&lt;='Suivi absences'!$D$2:$D$10)*('Suivi absences'!$B$2:$B$10="CPAT"))+
6*SUMPRODUCT(($A12='Suivi absences'!$A$2:$A$10)*(Calendrier!K$5&gt;='Suivi absences'!$C$2:$C$10)*(Calendrier!K$5&lt;='Suivi absences'!$D$2:$D$10)*('Suivi absences'!$B$2:$B$10="EVF"))+
7*SUMPRODUCT(($A12='Suivi absences'!$A$2:$A$10)*(Calendrier!K$5&gt;='Suivi absences'!$C$2:$C$10)*(Calendrier!K$5&lt;='Suivi absences'!$D$2:$D$10)*('Suivi absences'!$B$2:$B$10="ABSNR"))+
8*SUMPRODUCT(($A12='Suivi absences'!$A$2:$A$10)*(Calendrier!K$5&gt;='Suivi absences'!$C$2:$C$10)*(Calendrier!K$5&lt;='Suivi absences'!$D$2:$D$10)*('Suivi absences'!$B$2:$B$10="NJ"))+
9*SUMPRODUCT(($A12='Suivi absences'!$A$2:$A$10)*(Calendrier!K$5&gt;='Suivi absences'!$C$2:$C$10)*(Calendrier!K$5&lt;='Suivi absences'!$D$2:$D$10)*('Suivi absences'!$B$2:$B$10="FOR"))</f>
        <v>0</v>
      </c>
      <c r="L12" s="5">
        <f>SUMPRODUCT(($A12='Suivi absences'!$A$2:$A$10)*(Calendrier!L$5&gt;='Suivi absences'!$C$2:$C$10)*(Calendrier!L$5&lt;='Suivi absences'!$D$2:$D$10)*('Suivi absences'!$B$2:$B$10="CP"))+
2*SUMPRODUCT(($A12='Suivi absences'!$A$2:$A$10)*(Calendrier!L$5&gt;='Suivi absences'!$C$2:$C$10)*(Calendrier!L$5&lt;='Suivi absences'!$D$2:$D$10)*('Suivi absences'!$B$2:$B$10="MAL"))+
3*SUMPRODUCT(($A12='Suivi absences'!$A$2:$A$10)*(Calendrier!L$5&gt;='Suivi absences'!$C$2:$C$10)*(Calendrier!L$5&lt;='Suivi absences'!$D$2:$D$10)*('Suivi absences'!$B$2:$B$10="CMAT"))+
4*SUMPRODUCT(($A12='Suivi absences'!$A$2:$A$10)*(Calendrier!L$5&gt;='Suivi absences'!$C$2:$C$10)*(Calendrier!L$5&lt;='Suivi absences'!$D$2:$D$10)*('Suivi absences'!$B$2:$B$10="CPA"))+
5*SUMPRODUCT(($A12='Suivi absences'!$A$2:$A$10)*(Calendrier!L$5&gt;='Suivi absences'!$C$2:$C$10)*(Calendrier!L$5&lt;='Suivi absences'!$D$2:$D$10)*('Suivi absences'!$B$2:$B$10="CPAT"))+
6*SUMPRODUCT(($A12='Suivi absences'!$A$2:$A$10)*(Calendrier!L$5&gt;='Suivi absences'!$C$2:$C$10)*(Calendrier!L$5&lt;='Suivi absences'!$D$2:$D$10)*('Suivi absences'!$B$2:$B$10="EVF"))+
7*SUMPRODUCT(($A12='Suivi absences'!$A$2:$A$10)*(Calendrier!L$5&gt;='Suivi absences'!$C$2:$C$10)*(Calendrier!L$5&lt;='Suivi absences'!$D$2:$D$10)*('Suivi absences'!$B$2:$B$10="ABSNR"))+
8*SUMPRODUCT(($A12='Suivi absences'!$A$2:$A$10)*(Calendrier!L$5&gt;='Suivi absences'!$C$2:$C$10)*(Calendrier!L$5&lt;='Suivi absences'!$D$2:$D$10)*('Suivi absences'!$B$2:$B$10="NJ"))+
9*SUMPRODUCT(($A12='Suivi absences'!$A$2:$A$10)*(Calendrier!L$5&gt;='Suivi absences'!$C$2:$C$10)*(Calendrier!L$5&lt;='Suivi absences'!$D$2:$D$10)*('Suivi absences'!$B$2:$B$10="FOR"))</f>
        <v>0</v>
      </c>
      <c r="M12" s="5">
        <f>SUMPRODUCT(($A12='Suivi absences'!$A$2:$A$10)*(Calendrier!M$5&gt;='Suivi absences'!$C$2:$C$10)*(Calendrier!M$5&lt;='Suivi absences'!$D$2:$D$10)*('Suivi absences'!$B$2:$B$10="CP"))+
2*SUMPRODUCT(($A12='Suivi absences'!$A$2:$A$10)*(Calendrier!M$5&gt;='Suivi absences'!$C$2:$C$10)*(Calendrier!M$5&lt;='Suivi absences'!$D$2:$D$10)*('Suivi absences'!$B$2:$B$10="MAL"))+
3*SUMPRODUCT(($A12='Suivi absences'!$A$2:$A$10)*(Calendrier!M$5&gt;='Suivi absences'!$C$2:$C$10)*(Calendrier!M$5&lt;='Suivi absences'!$D$2:$D$10)*('Suivi absences'!$B$2:$B$10="CMAT"))+
4*SUMPRODUCT(($A12='Suivi absences'!$A$2:$A$10)*(Calendrier!M$5&gt;='Suivi absences'!$C$2:$C$10)*(Calendrier!M$5&lt;='Suivi absences'!$D$2:$D$10)*('Suivi absences'!$B$2:$B$10="CPA"))+
5*SUMPRODUCT(($A12='Suivi absences'!$A$2:$A$10)*(Calendrier!M$5&gt;='Suivi absences'!$C$2:$C$10)*(Calendrier!M$5&lt;='Suivi absences'!$D$2:$D$10)*('Suivi absences'!$B$2:$B$10="CPAT"))+
6*SUMPRODUCT(($A12='Suivi absences'!$A$2:$A$10)*(Calendrier!M$5&gt;='Suivi absences'!$C$2:$C$10)*(Calendrier!M$5&lt;='Suivi absences'!$D$2:$D$10)*('Suivi absences'!$B$2:$B$10="EVF"))+
7*SUMPRODUCT(($A12='Suivi absences'!$A$2:$A$10)*(Calendrier!M$5&gt;='Suivi absences'!$C$2:$C$10)*(Calendrier!M$5&lt;='Suivi absences'!$D$2:$D$10)*('Suivi absences'!$B$2:$B$10="ABSNR"))+
8*SUMPRODUCT(($A12='Suivi absences'!$A$2:$A$10)*(Calendrier!M$5&gt;='Suivi absences'!$C$2:$C$10)*(Calendrier!M$5&lt;='Suivi absences'!$D$2:$D$10)*('Suivi absences'!$B$2:$B$10="NJ"))+
9*SUMPRODUCT(($A12='Suivi absences'!$A$2:$A$10)*(Calendrier!M$5&gt;='Suivi absences'!$C$2:$C$10)*(Calendrier!M$5&lt;='Suivi absences'!$D$2:$D$10)*('Suivi absences'!$B$2:$B$10="FOR"))</f>
        <v>0</v>
      </c>
      <c r="N12" s="5">
        <f>SUMPRODUCT(($A12='Suivi absences'!$A$2:$A$10)*(Calendrier!N$5&gt;='Suivi absences'!$C$2:$C$10)*(Calendrier!N$5&lt;='Suivi absences'!$D$2:$D$10)*('Suivi absences'!$B$2:$B$10="CP"))+
2*SUMPRODUCT(($A12='Suivi absences'!$A$2:$A$10)*(Calendrier!N$5&gt;='Suivi absences'!$C$2:$C$10)*(Calendrier!N$5&lt;='Suivi absences'!$D$2:$D$10)*('Suivi absences'!$B$2:$B$10="MAL"))+
3*SUMPRODUCT(($A12='Suivi absences'!$A$2:$A$10)*(Calendrier!N$5&gt;='Suivi absences'!$C$2:$C$10)*(Calendrier!N$5&lt;='Suivi absences'!$D$2:$D$10)*('Suivi absences'!$B$2:$B$10="CMAT"))+
4*SUMPRODUCT(($A12='Suivi absences'!$A$2:$A$10)*(Calendrier!N$5&gt;='Suivi absences'!$C$2:$C$10)*(Calendrier!N$5&lt;='Suivi absences'!$D$2:$D$10)*('Suivi absences'!$B$2:$B$10="CPA"))+
5*SUMPRODUCT(($A12='Suivi absences'!$A$2:$A$10)*(Calendrier!N$5&gt;='Suivi absences'!$C$2:$C$10)*(Calendrier!N$5&lt;='Suivi absences'!$D$2:$D$10)*('Suivi absences'!$B$2:$B$10="CPAT"))+
6*SUMPRODUCT(($A12='Suivi absences'!$A$2:$A$10)*(Calendrier!N$5&gt;='Suivi absences'!$C$2:$C$10)*(Calendrier!N$5&lt;='Suivi absences'!$D$2:$D$10)*('Suivi absences'!$B$2:$B$10="EVF"))+
7*SUMPRODUCT(($A12='Suivi absences'!$A$2:$A$10)*(Calendrier!N$5&gt;='Suivi absences'!$C$2:$C$10)*(Calendrier!N$5&lt;='Suivi absences'!$D$2:$D$10)*('Suivi absences'!$B$2:$B$10="ABSNR"))+
8*SUMPRODUCT(($A12='Suivi absences'!$A$2:$A$10)*(Calendrier!N$5&gt;='Suivi absences'!$C$2:$C$10)*(Calendrier!N$5&lt;='Suivi absences'!$D$2:$D$10)*('Suivi absences'!$B$2:$B$10="NJ"))+
9*SUMPRODUCT(($A12='Suivi absences'!$A$2:$A$10)*(Calendrier!N$5&gt;='Suivi absences'!$C$2:$C$10)*(Calendrier!N$5&lt;='Suivi absences'!$D$2:$D$10)*('Suivi absences'!$B$2:$B$10="FOR"))</f>
        <v>0</v>
      </c>
      <c r="O12" s="5">
        <f>SUMPRODUCT(($A12='Suivi absences'!$A$2:$A$10)*(Calendrier!O$5&gt;='Suivi absences'!$C$2:$C$10)*(Calendrier!O$5&lt;='Suivi absences'!$D$2:$D$10)*('Suivi absences'!$B$2:$B$10="CP"))+
2*SUMPRODUCT(($A12='Suivi absences'!$A$2:$A$10)*(Calendrier!O$5&gt;='Suivi absences'!$C$2:$C$10)*(Calendrier!O$5&lt;='Suivi absences'!$D$2:$D$10)*('Suivi absences'!$B$2:$B$10="MAL"))+
3*SUMPRODUCT(($A12='Suivi absences'!$A$2:$A$10)*(Calendrier!O$5&gt;='Suivi absences'!$C$2:$C$10)*(Calendrier!O$5&lt;='Suivi absences'!$D$2:$D$10)*('Suivi absences'!$B$2:$B$10="CMAT"))+
4*SUMPRODUCT(($A12='Suivi absences'!$A$2:$A$10)*(Calendrier!O$5&gt;='Suivi absences'!$C$2:$C$10)*(Calendrier!O$5&lt;='Suivi absences'!$D$2:$D$10)*('Suivi absences'!$B$2:$B$10="CPA"))+
5*SUMPRODUCT(($A12='Suivi absences'!$A$2:$A$10)*(Calendrier!O$5&gt;='Suivi absences'!$C$2:$C$10)*(Calendrier!O$5&lt;='Suivi absences'!$D$2:$D$10)*('Suivi absences'!$B$2:$B$10="CPAT"))+
6*SUMPRODUCT(($A12='Suivi absences'!$A$2:$A$10)*(Calendrier!O$5&gt;='Suivi absences'!$C$2:$C$10)*(Calendrier!O$5&lt;='Suivi absences'!$D$2:$D$10)*('Suivi absences'!$B$2:$B$10="EVF"))+
7*SUMPRODUCT(($A12='Suivi absences'!$A$2:$A$10)*(Calendrier!O$5&gt;='Suivi absences'!$C$2:$C$10)*(Calendrier!O$5&lt;='Suivi absences'!$D$2:$D$10)*('Suivi absences'!$B$2:$B$10="ABSNR"))+
8*SUMPRODUCT(($A12='Suivi absences'!$A$2:$A$10)*(Calendrier!O$5&gt;='Suivi absences'!$C$2:$C$10)*(Calendrier!O$5&lt;='Suivi absences'!$D$2:$D$10)*('Suivi absences'!$B$2:$B$10="NJ"))+
9*SUMPRODUCT(($A12='Suivi absences'!$A$2:$A$10)*(Calendrier!O$5&gt;='Suivi absences'!$C$2:$C$10)*(Calendrier!O$5&lt;='Suivi absences'!$D$2:$D$10)*('Suivi absences'!$B$2:$B$10="FOR"))</f>
        <v>0</v>
      </c>
      <c r="P12" s="5">
        <f>SUMPRODUCT(($A12='Suivi absences'!$A$2:$A$10)*(Calendrier!P$5&gt;='Suivi absences'!$C$2:$C$10)*(Calendrier!P$5&lt;='Suivi absences'!$D$2:$D$10)*('Suivi absences'!$B$2:$B$10="CP"))+
2*SUMPRODUCT(($A12='Suivi absences'!$A$2:$A$10)*(Calendrier!P$5&gt;='Suivi absences'!$C$2:$C$10)*(Calendrier!P$5&lt;='Suivi absences'!$D$2:$D$10)*('Suivi absences'!$B$2:$B$10="MAL"))+
3*SUMPRODUCT(($A12='Suivi absences'!$A$2:$A$10)*(Calendrier!P$5&gt;='Suivi absences'!$C$2:$C$10)*(Calendrier!P$5&lt;='Suivi absences'!$D$2:$D$10)*('Suivi absences'!$B$2:$B$10="CMAT"))+
4*SUMPRODUCT(($A12='Suivi absences'!$A$2:$A$10)*(Calendrier!P$5&gt;='Suivi absences'!$C$2:$C$10)*(Calendrier!P$5&lt;='Suivi absences'!$D$2:$D$10)*('Suivi absences'!$B$2:$B$10="CPA"))+
5*SUMPRODUCT(($A12='Suivi absences'!$A$2:$A$10)*(Calendrier!P$5&gt;='Suivi absences'!$C$2:$C$10)*(Calendrier!P$5&lt;='Suivi absences'!$D$2:$D$10)*('Suivi absences'!$B$2:$B$10="CPAT"))+
6*SUMPRODUCT(($A12='Suivi absences'!$A$2:$A$10)*(Calendrier!P$5&gt;='Suivi absences'!$C$2:$C$10)*(Calendrier!P$5&lt;='Suivi absences'!$D$2:$D$10)*('Suivi absences'!$B$2:$B$10="EVF"))+
7*SUMPRODUCT(($A12='Suivi absences'!$A$2:$A$10)*(Calendrier!P$5&gt;='Suivi absences'!$C$2:$C$10)*(Calendrier!P$5&lt;='Suivi absences'!$D$2:$D$10)*('Suivi absences'!$B$2:$B$10="ABSNR"))+
8*SUMPRODUCT(($A12='Suivi absences'!$A$2:$A$10)*(Calendrier!P$5&gt;='Suivi absences'!$C$2:$C$10)*(Calendrier!P$5&lt;='Suivi absences'!$D$2:$D$10)*('Suivi absences'!$B$2:$B$10="NJ"))+
9*SUMPRODUCT(($A12='Suivi absences'!$A$2:$A$10)*(Calendrier!P$5&gt;='Suivi absences'!$C$2:$C$10)*(Calendrier!P$5&lt;='Suivi absences'!$D$2:$D$10)*('Suivi absences'!$B$2:$B$10="FOR"))</f>
        <v>0</v>
      </c>
      <c r="Q12" s="5">
        <f>SUMPRODUCT(($A12='Suivi absences'!$A$2:$A$10)*(Calendrier!Q$5&gt;='Suivi absences'!$C$2:$C$10)*(Calendrier!Q$5&lt;='Suivi absences'!$D$2:$D$10)*('Suivi absences'!$B$2:$B$10="CP"))+
2*SUMPRODUCT(($A12='Suivi absences'!$A$2:$A$10)*(Calendrier!Q$5&gt;='Suivi absences'!$C$2:$C$10)*(Calendrier!Q$5&lt;='Suivi absences'!$D$2:$D$10)*('Suivi absences'!$B$2:$B$10="MAL"))+
3*SUMPRODUCT(($A12='Suivi absences'!$A$2:$A$10)*(Calendrier!Q$5&gt;='Suivi absences'!$C$2:$C$10)*(Calendrier!Q$5&lt;='Suivi absences'!$D$2:$D$10)*('Suivi absences'!$B$2:$B$10="CMAT"))+
4*SUMPRODUCT(($A12='Suivi absences'!$A$2:$A$10)*(Calendrier!Q$5&gt;='Suivi absences'!$C$2:$C$10)*(Calendrier!Q$5&lt;='Suivi absences'!$D$2:$D$10)*('Suivi absences'!$B$2:$B$10="CPA"))+
5*SUMPRODUCT(($A12='Suivi absences'!$A$2:$A$10)*(Calendrier!Q$5&gt;='Suivi absences'!$C$2:$C$10)*(Calendrier!Q$5&lt;='Suivi absences'!$D$2:$D$10)*('Suivi absences'!$B$2:$B$10="CPAT"))+
6*SUMPRODUCT(($A12='Suivi absences'!$A$2:$A$10)*(Calendrier!Q$5&gt;='Suivi absences'!$C$2:$C$10)*(Calendrier!Q$5&lt;='Suivi absences'!$D$2:$D$10)*('Suivi absences'!$B$2:$B$10="EVF"))+
7*SUMPRODUCT(($A12='Suivi absences'!$A$2:$A$10)*(Calendrier!Q$5&gt;='Suivi absences'!$C$2:$C$10)*(Calendrier!Q$5&lt;='Suivi absences'!$D$2:$D$10)*('Suivi absences'!$B$2:$B$10="ABSNR"))+
8*SUMPRODUCT(($A12='Suivi absences'!$A$2:$A$10)*(Calendrier!Q$5&gt;='Suivi absences'!$C$2:$C$10)*(Calendrier!Q$5&lt;='Suivi absences'!$D$2:$D$10)*('Suivi absences'!$B$2:$B$10="NJ"))+
9*SUMPRODUCT(($A12='Suivi absences'!$A$2:$A$10)*(Calendrier!Q$5&gt;='Suivi absences'!$C$2:$C$10)*(Calendrier!Q$5&lt;='Suivi absences'!$D$2:$D$10)*('Suivi absences'!$B$2:$B$10="FOR"))</f>
        <v>0</v>
      </c>
      <c r="R12" s="5">
        <f>SUMPRODUCT(($A12='Suivi absences'!$A$2:$A$10)*(Calendrier!R$5&gt;='Suivi absences'!$C$2:$C$10)*(Calendrier!R$5&lt;='Suivi absences'!$D$2:$D$10)*('Suivi absences'!$B$2:$B$10="CP"))+
2*SUMPRODUCT(($A12='Suivi absences'!$A$2:$A$10)*(Calendrier!R$5&gt;='Suivi absences'!$C$2:$C$10)*(Calendrier!R$5&lt;='Suivi absences'!$D$2:$D$10)*('Suivi absences'!$B$2:$B$10="MAL"))+
3*SUMPRODUCT(($A12='Suivi absences'!$A$2:$A$10)*(Calendrier!R$5&gt;='Suivi absences'!$C$2:$C$10)*(Calendrier!R$5&lt;='Suivi absences'!$D$2:$D$10)*('Suivi absences'!$B$2:$B$10="CMAT"))+
4*SUMPRODUCT(($A12='Suivi absences'!$A$2:$A$10)*(Calendrier!R$5&gt;='Suivi absences'!$C$2:$C$10)*(Calendrier!R$5&lt;='Suivi absences'!$D$2:$D$10)*('Suivi absences'!$B$2:$B$10="CPA"))+
5*SUMPRODUCT(($A12='Suivi absences'!$A$2:$A$10)*(Calendrier!R$5&gt;='Suivi absences'!$C$2:$C$10)*(Calendrier!R$5&lt;='Suivi absences'!$D$2:$D$10)*('Suivi absences'!$B$2:$B$10="CPAT"))+
6*SUMPRODUCT(($A12='Suivi absences'!$A$2:$A$10)*(Calendrier!R$5&gt;='Suivi absences'!$C$2:$C$10)*(Calendrier!R$5&lt;='Suivi absences'!$D$2:$D$10)*('Suivi absences'!$B$2:$B$10="EVF"))+
7*SUMPRODUCT(($A12='Suivi absences'!$A$2:$A$10)*(Calendrier!R$5&gt;='Suivi absences'!$C$2:$C$10)*(Calendrier!R$5&lt;='Suivi absences'!$D$2:$D$10)*('Suivi absences'!$B$2:$B$10="ABSNR"))+
8*SUMPRODUCT(($A12='Suivi absences'!$A$2:$A$10)*(Calendrier!R$5&gt;='Suivi absences'!$C$2:$C$10)*(Calendrier!R$5&lt;='Suivi absences'!$D$2:$D$10)*('Suivi absences'!$B$2:$B$10="NJ"))+
9*SUMPRODUCT(($A12='Suivi absences'!$A$2:$A$10)*(Calendrier!R$5&gt;='Suivi absences'!$C$2:$C$10)*(Calendrier!R$5&lt;='Suivi absences'!$D$2:$D$10)*('Suivi absences'!$B$2:$B$10="FOR"))</f>
        <v>0</v>
      </c>
      <c r="S12" s="5">
        <f>SUMPRODUCT(($A12='Suivi absences'!$A$2:$A$10)*(Calendrier!S$5&gt;='Suivi absences'!$C$2:$C$10)*(Calendrier!S$5&lt;='Suivi absences'!$D$2:$D$10)*('Suivi absences'!$B$2:$B$10="CP"))+
2*SUMPRODUCT(($A12='Suivi absences'!$A$2:$A$10)*(Calendrier!S$5&gt;='Suivi absences'!$C$2:$C$10)*(Calendrier!S$5&lt;='Suivi absences'!$D$2:$D$10)*('Suivi absences'!$B$2:$B$10="MAL"))+
3*SUMPRODUCT(($A12='Suivi absences'!$A$2:$A$10)*(Calendrier!S$5&gt;='Suivi absences'!$C$2:$C$10)*(Calendrier!S$5&lt;='Suivi absences'!$D$2:$D$10)*('Suivi absences'!$B$2:$B$10="CMAT"))+
4*SUMPRODUCT(($A12='Suivi absences'!$A$2:$A$10)*(Calendrier!S$5&gt;='Suivi absences'!$C$2:$C$10)*(Calendrier!S$5&lt;='Suivi absences'!$D$2:$D$10)*('Suivi absences'!$B$2:$B$10="CPA"))+
5*SUMPRODUCT(($A12='Suivi absences'!$A$2:$A$10)*(Calendrier!S$5&gt;='Suivi absences'!$C$2:$C$10)*(Calendrier!S$5&lt;='Suivi absences'!$D$2:$D$10)*('Suivi absences'!$B$2:$B$10="CPAT"))+
6*SUMPRODUCT(($A12='Suivi absences'!$A$2:$A$10)*(Calendrier!S$5&gt;='Suivi absences'!$C$2:$C$10)*(Calendrier!S$5&lt;='Suivi absences'!$D$2:$D$10)*('Suivi absences'!$B$2:$B$10="EVF"))+
7*SUMPRODUCT(($A12='Suivi absences'!$A$2:$A$10)*(Calendrier!S$5&gt;='Suivi absences'!$C$2:$C$10)*(Calendrier!S$5&lt;='Suivi absences'!$D$2:$D$10)*('Suivi absences'!$B$2:$B$10="ABSNR"))+
8*SUMPRODUCT(($A12='Suivi absences'!$A$2:$A$10)*(Calendrier!S$5&gt;='Suivi absences'!$C$2:$C$10)*(Calendrier!S$5&lt;='Suivi absences'!$D$2:$D$10)*('Suivi absences'!$B$2:$B$10="NJ"))+
9*SUMPRODUCT(($A12='Suivi absences'!$A$2:$A$10)*(Calendrier!S$5&gt;='Suivi absences'!$C$2:$C$10)*(Calendrier!S$5&lt;='Suivi absences'!$D$2:$D$10)*('Suivi absences'!$B$2:$B$10="FOR"))</f>
        <v>0</v>
      </c>
      <c r="T12" s="5">
        <f>SUMPRODUCT(($A12='Suivi absences'!$A$2:$A$10)*(Calendrier!T$5&gt;='Suivi absences'!$C$2:$C$10)*(Calendrier!T$5&lt;='Suivi absences'!$D$2:$D$10)*('Suivi absences'!$B$2:$B$10="CP"))+
2*SUMPRODUCT(($A12='Suivi absences'!$A$2:$A$10)*(Calendrier!T$5&gt;='Suivi absences'!$C$2:$C$10)*(Calendrier!T$5&lt;='Suivi absences'!$D$2:$D$10)*('Suivi absences'!$B$2:$B$10="MAL"))+
3*SUMPRODUCT(($A12='Suivi absences'!$A$2:$A$10)*(Calendrier!T$5&gt;='Suivi absences'!$C$2:$C$10)*(Calendrier!T$5&lt;='Suivi absences'!$D$2:$D$10)*('Suivi absences'!$B$2:$B$10="CMAT"))+
4*SUMPRODUCT(($A12='Suivi absences'!$A$2:$A$10)*(Calendrier!T$5&gt;='Suivi absences'!$C$2:$C$10)*(Calendrier!T$5&lt;='Suivi absences'!$D$2:$D$10)*('Suivi absences'!$B$2:$B$10="CPA"))+
5*SUMPRODUCT(($A12='Suivi absences'!$A$2:$A$10)*(Calendrier!T$5&gt;='Suivi absences'!$C$2:$C$10)*(Calendrier!T$5&lt;='Suivi absences'!$D$2:$D$10)*('Suivi absences'!$B$2:$B$10="CPAT"))+
6*SUMPRODUCT(($A12='Suivi absences'!$A$2:$A$10)*(Calendrier!T$5&gt;='Suivi absences'!$C$2:$C$10)*(Calendrier!T$5&lt;='Suivi absences'!$D$2:$D$10)*('Suivi absences'!$B$2:$B$10="EVF"))+
7*SUMPRODUCT(($A12='Suivi absences'!$A$2:$A$10)*(Calendrier!T$5&gt;='Suivi absences'!$C$2:$C$10)*(Calendrier!T$5&lt;='Suivi absences'!$D$2:$D$10)*('Suivi absences'!$B$2:$B$10="ABSNR"))+
8*SUMPRODUCT(($A12='Suivi absences'!$A$2:$A$10)*(Calendrier!T$5&gt;='Suivi absences'!$C$2:$C$10)*(Calendrier!T$5&lt;='Suivi absences'!$D$2:$D$10)*('Suivi absences'!$B$2:$B$10="NJ"))+
9*SUMPRODUCT(($A12='Suivi absences'!$A$2:$A$10)*(Calendrier!T$5&gt;='Suivi absences'!$C$2:$C$10)*(Calendrier!T$5&lt;='Suivi absences'!$D$2:$D$10)*('Suivi absences'!$B$2:$B$10="FOR"))</f>
        <v>1</v>
      </c>
      <c r="U12" s="5">
        <f>SUMPRODUCT(($A12='Suivi absences'!$A$2:$A$10)*(Calendrier!U$5&gt;='Suivi absences'!$C$2:$C$10)*(Calendrier!U$5&lt;='Suivi absences'!$D$2:$D$10)*('Suivi absences'!$B$2:$B$10="CP"))+
2*SUMPRODUCT(($A12='Suivi absences'!$A$2:$A$10)*(Calendrier!U$5&gt;='Suivi absences'!$C$2:$C$10)*(Calendrier!U$5&lt;='Suivi absences'!$D$2:$D$10)*('Suivi absences'!$B$2:$B$10="MAL"))+
3*SUMPRODUCT(($A12='Suivi absences'!$A$2:$A$10)*(Calendrier!U$5&gt;='Suivi absences'!$C$2:$C$10)*(Calendrier!U$5&lt;='Suivi absences'!$D$2:$D$10)*('Suivi absences'!$B$2:$B$10="CMAT"))+
4*SUMPRODUCT(($A12='Suivi absences'!$A$2:$A$10)*(Calendrier!U$5&gt;='Suivi absences'!$C$2:$C$10)*(Calendrier!U$5&lt;='Suivi absences'!$D$2:$D$10)*('Suivi absences'!$B$2:$B$10="CPA"))+
5*SUMPRODUCT(($A12='Suivi absences'!$A$2:$A$10)*(Calendrier!U$5&gt;='Suivi absences'!$C$2:$C$10)*(Calendrier!U$5&lt;='Suivi absences'!$D$2:$D$10)*('Suivi absences'!$B$2:$B$10="CPAT"))+
6*SUMPRODUCT(($A12='Suivi absences'!$A$2:$A$10)*(Calendrier!U$5&gt;='Suivi absences'!$C$2:$C$10)*(Calendrier!U$5&lt;='Suivi absences'!$D$2:$D$10)*('Suivi absences'!$B$2:$B$10="EVF"))+
7*SUMPRODUCT(($A12='Suivi absences'!$A$2:$A$10)*(Calendrier!U$5&gt;='Suivi absences'!$C$2:$C$10)*(Calendrier!U$5&lt;='Suivi absences'!$D$2:$D$10)*('Suivi absences'!$B$2:$B$10="ABSNR"))+
8*SUMPRODUCT(($A12='Suivi absences'!$A$2:$A$10)*(Calendrier!U$5&gt;='Suivi absences'!$C$2:$C$10)*(Calendrier!U$5&lt;='Suivi absences'!$D$2:$D$10)*('Suivi absences'!$B$2:$B$10="NJ"))+
9*SUMPRODUCT(($A12='Suivi absences'!$A$2:$A$10)*(Calendrier!U$5&gt;='Suivi absences'!$C$2:$C$10)*(Calendrier!U$5&lt;='Suivi absences'!$D$2:$D$10)*('Suivi absences'!$B$2:$B$10="FOR"))</f>
        <v>1</v>
      </c>
      <c r="V12" s="5">
        <f>SUMPRODUCT(($A12='Suivi absences'!$A$2:$A$10)*(Calendrier!V$5&gt;='Suivi absences'!$C$2:$C$10)*(Calendrier!V$5&lt;='Suivi absences'!$D$2:$D$10)*('Suivi absences'!$B$2:$B$10="CP"))+
2*SUMPRODUCT(($A12='Suivi absences'!$A$2:$A$10)*(Calendrier!V$5&gt;='Suivi absences'!$C$2:$C$10)*(Calendrier!V$5&lt;='Suivi absences'!$D$2:$D$10)*('Suivi absences'!$B$2:$B$10="MAL"))+
3*SUMPRODUCT(($A12='Suivi absences'!$A$2:$A$10)*(Calendrier!V$5&gt;='Suivi absences'!$C$2:$C$10)*(Calendrier!V$5&lt;='Suivi absences'!$D$2:$D$10)*('Suivi absences'!$B$2:$B$10="CMAT"))+
4*SUMPRODUCT(($A12='Suivi absences'!$A$2:$A$10)*(Calendrier!V$5&gt;='Suivi absences'!$C$2:$C$10)*(Calendrier!V$5&lt;='Suivi absences'!$D$2:$D$10)*('Suivi absences'!$B$2:$B$10="CPA"))+
5*SUMPRODUCT(($A12='Suivi absences'!$A$2:$A$10)*(Calendrier!V$5&gt;='Suivi absences'!$C$2:$C$10)*(Calendrier!V$5&lt;='Suivi absences'!$D$2:$D$10)*('Suivi absences'!$B$2:$B$10="CPAT"))+
6*SUMPRODUCT(($A12='Suivi absences'!$A$2:$A$10)*(Calendrier!V$5&gt;='Suivi absences'!$C$2:$C$10)*(Calendrier!V$5&lt;='Suivi absences'!$D$2:$D$10)*('Suivi absences'!$B$2:$B$10="EVF"))+
7*SUMPRODUCT(($A12='Suivi absences'!$A$2:$A$10)*(Calendrier!V$5&gt;='Suivi absences'!$C$2:$C$10)*(Calendrier!V$5&lt;='Suivi absences'!$D$2:$D$10)*('Suivi absences'!$B$2:$B$10="ABSNR"))+
8*SUMPRODUCT(($A12='Suivi absences'!$A$2:$A$10)*(Calendrier!V$5&gt;='Suivi absences'!$C$2:$C$10)*(Calendrier!V$5&lt;='Suivi absences'!$D$2:$D$10)*('Suivi absences'!$B$2:$B$10="NJ"))+
9*SUMPRODUCT(($A12='Suivi absences'!$A$2:$A$10)*(Calendrier!V$5&gt;='Suivi absences'!$C$2:$C$10)*(Calendrier!V$5&lt;='Suivi absences'!$D$2:$D$10)*('Suivi absences'!$B$2:$B$10="FOR"))</f>
        <v>1</v>
      </c>
      <c r="W12" s="5">
        <f>SUMPRODUCT(($A12='Suivi absences'!$A$2:$A$10)*(Calendrier!W$5&gt;='Suivi absences'!$C$2:$C$10)*(Calendrier!W$5&lt;='Suivi absences'!$D$2:$D$10)*('Suivi absences'!$B$2:$B$10="CP"))+
2*SUMPRODUCT(($A12='Suivi absences'!$A$2:$A$10)*(Calendrier!W$5&gt;='Suivi absences'!$C$2:$C$10)*(Calendrier!W$5&lt;='Suivi absences'!$D$2:$D$10)*('Suivi absences'!$B$2:$B$10="MAL"))+
3*SUMPRODUCT(($A12='Suivi absences'!$A$2:$A$10)*(Calendrier!W$5&gt;='Suivi absences'!$C$2:$C$10)*(Calendrier!W$5&lt;='Suivi absences'!$D$2:$D$10)*('Suivi absences'!$B$2:$B$10="CMAT"))+
4*SUMPRODUCT(($A12='Suivi absences'!$A$2:$A$10)*(Calendrier!W$5&gt;='Suivi absences'!$C$2:$C$10)*(Calendrier!W$5&lt;='Suivi absences'!$D$2:$D$10)*('Suivi absences'!$B$2:$B$10="CPA"))+
5*SUMPRODUCT(($A12='Suivi absences'!$A$2:$A$10)*(Calendrier!W$5&gt;='Suivi absences'!$C$2:$C$10)*(Calendrier!W$5&lt;='Suivi absences'!$D$2:$D$10)*('Suivi absences'!$B$2:$B$10="CPAT"))+
6*SUMPRODUCT(($A12='Suivi absences'!$A$2:$A$10)*(Calendrier!W$5&gt;='Suivi absences'!$C$2:$C$10)*(Calendrier!W$5&lt;='Suivi absences'!$D$2:$D$10)*('Suivi absences'!$B$2:$B$10="EVF"))+
7*SUMPRODUCT(($A12='Suivi absences'!$A$2:$A$10)*(Calendrier!W$5&gt;='Suivi absences'!$C$2:$C$10)*(Calendrier!W$5&lt;='Suivi absences'!$D$2:$D$10)*('Suivi absences'!$B$2:$B$10="ABSNR"))+
8*SUMPRODUCT(($A12='Suivi absences'!$A$2:$A$10)*(Calendrier!W$5&gt;='Suivi absences'!$C$2:$C$10)*(Calendrier!W$5&lt;='Suivi absences'!$D$2:$D$10)*('Suivi absences'!$B$2:$B$10="NJ"))+
9*SUMPRODUCT(($A12='Suivi absences'!$A$2:$A$10)*(Calendrier!W$5&gt;='Suivi absences'!$C$2:$C$10)*(Calendrier!W$5&lt;='Suivi absences'!$D$2:$D$10)*('Suivi absences'!$B$2:$B$10="FOR"))</f>
        <v>1</v>
      </c>
      <c r="X12" s="5">
        <f>SUMPRODUCT(($A12='Suivi absences'!$A$2:$A$10)*(Calendrier!X$5&gt;='Suivi absences'!$C$2:$C$10)*(Calendrier!X$5&lt;='Suivi absences'!$D$2:$D$10)*('Suivi absences'!$B$2:$B$10="CP"))+
2*SUMPRODUCT(($A12='Suivi absences'!$A$2:$A$10)*(Calendrier!X$5&gt;='Suivi absences'!$C$2:$C$10)*(Calendrier!X$5&lt;='Suivi absences'!$D$2:$D$10)*('Suivi absences'!$B$2:$B$10="MAL"))+
3*SUMPRODUCT(($A12='Suivi absences'!$A$2:$A$10)*(Calendrier!X$5&gt;='Suivi absences'!$C$2:$C$10)*(Calendrier!X$5&lt;='Suivi absences'!$D$2:$D$10)*('Suivi absences'!$B$2:$B$10="CMAT"))+
4*SUMPRODUCT(($A12='Suivi absences'!$A$2:$A$10)*(Calendrier!X$5&gt;='Suivi absences'!$C$2:$C$10)*(Calendrier!X$5&lt;='Suivi absences'!$D$2:$D$10)*('Suivi absences'!$B$2:$B$10="CPA"))+
5*SUMPRODUCT(($A12='Suivi absences'!$A$2:$A$10)*(Calendrier!X$5&gt;='Suivi absences'!$C$2:$C$10)*(Calendrier!X$5&lt;='Suivi absences'!$D$2:$D$10)*('Suivi absences'!$B$2:$B$10="CPAT"))+
6*SUMPRODUCT(($A12='Suivi absences'!$A$2:$A$10)*(Calendrier!X$5&gt;='Suivi absences'!$C$2:$C$10)*(Calendrier!X$5&lt;='Suivi absences'!$D$2:$D$10)*('Suivi absences'!$B$2:$B$10="EVF"))+
7*SUMPRODUCT(($A12='Suivi absences'!$A$2:$A$10)*(Calendrier!X$5&gt;='Suivi absences'!$C$2:$C$10)*(Calendrier!X$5&lt;='Suivi absences'!$D$2:$D$10)*('Suivi absences'!$B$2:$B$10="ABSNR"))+
8*SUMPRODUCT(($A12='Suivi absences'!$A$2:$A$10)*(Calendrier!X$5&gt;='Suivi absences'!$C$2:$C$10)*(Calendrier!X$5&lt;='Suivi absences'!$D$2:$D$10)*('Suivi absences'!$B$2:$B$10="NJ"))+
9*SUMPRODUCT(($A12='Suivi absences'!$A$2:$A$10)*(Calendrier!X$5&gt;='Suivi absences'!$C$2:$C$10)*(Calendrier!X$5&lt;='Suivi absences'!$D$2:$D$10)*('Suivi absences'!$B$2:$B$10="FOR"))</f>
        <v>1</v>
      </c>
      <c r="Y12" s="5">
        <f>SUMPRODUCT(($A12='Suivi absences'!$A$2:$A$10)*(Calendrier!Y$5&gt;='Suivi absences'!$C$2:$C$10)*(Calendrier!Y$5&lt;='Suivi absences'!$D$2:$D$10)*('Suivi absences'!$B$2:$B$10="CP"))+
2*SUMPRODUCT(($A12='Suivi absences'!$A$2:$A$10)*(Calendrier!Y$5&gt;='Suivi absences'!$C$2:$C$10)*(Calendrier!Y$5&lt;='Suivi absences'!$D$2:$D$10)*('Suivi absences'!$B$2:$B$10="MAL"))+
3*SUMPRODUCT(($A12='Suivi absences'!$A$2:$A$10)*(Calendrier!Y$5&gt;='Suivi absences'!$C$2:$C$10)*(Calendrier!Y$5&lt;='Suivi absences'!$D$2:$D$10)*('Suivi absences'!$B$2:$B$10="CMAT"))+
4*SUMPRODUCT(($A12='Suivi absences'!$A$2:$A$10)*(Calendrier!Y$5&gt;='Suivi absences'!$C$2:$C$10)*(Calendrier!Y$5&lt;='Suivi absences'!$D$2:$D$10)*('Suivi absences'!$B$2:$B$10="CPA"))+
5*SUMPRODUCT(($A12='Suivi absences'!$A$2:$A$10)*(Calendrier!Y$5&gt;='Suivi absences'!$C$2:$C$10)*(Calendrier!Y$5&lt;='Suivi absences'!$D$2:$D$10)*('Suivi absences'!$B$2:$B$10="CPAT"))+
6*SUMPRODUCT(($A12='Suivi absences'!$A$2:$A$10)*(Calendrier!Y$5&gt;='Suivi absences'!$C$2:$C$10)*(Calendrier!Y$5&lt;='Suivi absences'!$D$2:$D$10)*('Suivi absences'!$B$2:$B$10="EVF"))+
7*SUMPRODUCT(($A12='Suivi absences'!$A$2:$A$10)*(Calendrier!Y$5&gt;='Suivi absences'!$C$2:$C$10)*(Calendrier!Y$5&lt;='Suivi absences'!$D$2:$D$10)*('Suivi absences'!$B$2:$B$10="ABSNR"))+
8*SUMPRODUCT(($A12='Suivi absences'!$A$2:$A$10)*(Calendrier!Y$5&gt;='Suivi absences'!$C$2:$C$10)*(Calendrier!Y$5&lt;='Suivi absences'!$D$2:$D$10)*('Suivi absences'!$B$2:$B$10="NJ"))+
9*SUMPRODUCT(($A12='Suivi absences'!$A$2:$A$10)*(Calendrier!Y$5&gt;='Suivi absences'!$C$2:$C$10)*(Calendrier!Y$5&lt;='Suivi absences'!$D$2:$D$10)*('Suivi absences'!$B$2:$B$10="FOR"))</f>
        <v>1</v>
      </c>
      <c r="Z12" s="5">
        <f>SUMPRODUCT(($A12='Suivi absences'!$A$2:$A$10)*(Calendrier!Z$5&gt;='Suivi absences'!$C$2:$C$10)*(Calendrier!Z$5&lt;='Suivi absences'!$D$2:$D$10)*('Suivi absences'!$B$2:$B$10="CP"))+
2*SUMPRODUCT(($A12='Suivi absences'!$A$2:$A$10)*(Calendrier!Z$5&gt;='Suivi absences'!$C$2:$C$10)*(Calendrier!Z$5&lt;='Suivi absences'!$D$2:$D$10)*('Suivi absences'!$B$2:$B$10="MAL"))+
3*SUMPRODUCT(($A12='Suivi absences'!$A$2:$A$10)*(Calendrier!Z$5&gt;='Suivi absences'!$C$2:$C$10)*(Calendrier!Z$5&lt;='Suivi absences'!$D$2:$D$10)*('Suivi absences'!$B$2:$B$10="CMAT"))+
4*SUMPRODUCT(($A12='Suivi absences'!$A$2:$A$10)*(Calendrier!Z$5&gt;='Suivi absences'!$C$2:$C$10)*(Calendrier!Z$5&lt;='Suivi absences'!$D$2:$D$10)*('Suivi absences'!$B$2:$B$10="CPA"))+
5*SUMPRODUCT(($A12='Suivi absences'!$A$2:$A$10)*(Calendrier!Z$5&gt;='Suivi absences'!$C$2:$C$10)*(Calendrier!Z$5&lt;='Suivi absences'!$D$2:$D$10)*('Suivi absences'!$B$2:$B$10="CPAT"))+
6*SUMPRODUCT(($A12='Suivi absences'!$A$2:$A$10)*(Calendrier!Z$5&gt;='Suivi absences'!$C$2:$C$10)*(Calendrier!Z$5&lt;='Suivi absences'!$D$2:$D$10)*('Suivi absences'!$B$2:$B$10="EVF"))+
7*SUMPRODUCT(($A12='Suivi absences'!$A$2:$A$10)*(Calendrier!Z$5&gt;='Suivi absences'!$C$2:$C$10)*(Calendrier!Z$5&lt;='Suivi absences'!$D$2:$D$10)*('Suivi absences'!$B$2:$B$10="ABSNR"))+
8*SUMPRODUCT(($A12='Suivi absences'!$A$2:$A$10)*(Calendrier!Z$5&gt;='Suivi absences'!$C$2:$C$10)*(Calendrier!Z$5&lt;='Suivi absences'!$D$2:$D$10)*('Suivi absences'!$B$2:$B$10="NJ"))+
9*SUMPRODUCT(($A12='Suivi absences'!$A$2:$A$10)*(Calendrier!Z$5&gt;='Suivi absences'!$C$2:$C$10)*(Calendrier!Z$5&lt;='Suivi absences'!$D$2:$D$10)*('Suivi absences'!$B$2:$B$10="FOR"))</f>
        <v>0</v>
      </c>
      <c r="AA12" s="5">
        <f>SUMPRODUCT(($A12='Suivi absences'!$A$2:$A$10)*(Calendrier!AA$5&gt;='Suivi absences'!$C$2:$C$10)*(Calendrier!AA$5&lt;='Suivi absences'!$D$2:$D$10)*('Suivi absences'!$B$2:$B$10="CP"))+
2*SUMPRODUCT(($A12='Suivi absences'!$A$2:$A$10)*(Calendrier!AA$5&gt;='Suivi absences'!$C$2:$C$10)*(Calendrier!AA$5&lt;='Suivi absences'!$D$2:$D$10)*('Suivi absences'!$B$2:$B$10="MAL"))+
3*SUMPRODUCT(($A12='Suivi absences'!$A$2:$A$10)*(Calendrier!AA$5&gt;='Suivi absences'!$C$2:$C$10)*(Calendrier!AA$5&lt;='Suivi absences'!$D$2:$D$10)*('Suivi absences'!$B$2:$B$10="CMAT"))+
4*SUMPRODUCT(($A12='Suivi absences'!$A$2:$A$10)*(Calendrier!AA$5&gt;='Suivi absences'!$C$2:$C$10)*(Calendrier!AA$5&lt;='Suivi absences'!$D$2:$D$10)*('Suivi absences'!$B$2:$B$10="CPA"))+
5*SUMPRODUCT(($A12='Suivi absences'!$A$2:$A$10)*(Calendrier!AA$5&gt;='Suivi absences'!$C$2:$C$10)*(Calendrier!AA$5&lt;='Suivi absences'!$D$2:$D$10)*('Suivi absences'!$B$2:$B$10="CPAT"))+
6*SUMPRODUCT(($A12='Suivi absences'!$A$2:$A$10)*(Calendrier!AA$5&gt;='Suivi absences'!$C$2:$C$10)*(Calendrier!AA$5&lt;='Suivi absences'!$D$2:$D$10)*('Suivi absences'!$B$2:$B$10="EVF"))+
7*SUMPRODUCT(($A12='Suivi absences'!$A$2:$A$10)*(Calendrier!AA$5&gt;='Suivi absences'!$C$2:$C$10)*(Calendrier!AA$5&lt;='Suivi absences'!$D$2:$D$10)*('Suivi absences'!$B$2:$B$10="ABSNR"))+
8*SUMPRODUCT(($A12='Suivi absences'!$A$2:$A$10)*(Calendrier!AA$5&gt;='Suivi absences'!$C$2:$C$10)*(Calendrier!AA$5&lt;='Suivi absences'!$D$2:$D$10)*('Suivi absences'!$B$2:$B$10="NJ"))+
9*SUMPRODUCT(($A12='Suivi absences'!$A$2:$A$10)*(Calendrier!AA$5&gt;='Suivi absences'!$C$2:$C$10)*(Calendrier!AA$5&lt;='Suivi absences'!$D$2:$D$10)*('Suivi absences'!$B$2:$B$10="FOR"))</f>
        <v>0</v>
      </c>
      <c r="AB12" s="5">
        <f>SUMPRODUCT(($A12='Suivi absences'!$A$2:$A$10)*(Calendrier!AB$5&gt;='Suivi absences'!$C$2:$C$10)*(Calendrier!AB$5&lt;='Suivi absences'!$D$2:$D$10)*('Suivi absences'!$B$2:$B$10="CP"))+
2*SUMPRODUCT(($A12='Suivi absences'!$A$2:$A$10)*(Calendrier!AB$5&gt;='Suivi absences'!$C$2:$C$10)*(Calendrier!AB$5&lt;='Suivi absences'!$D$2:$D$10)*('Suivi absences'!$B$2:$B$10="MAL"))+
3*SUMPRODUCT(($A12='Suivi absences'!$A$2:$A$10)*(Calendrier!AB$5&gt;='Suivi absences'!$C$2:$C$10)*(Calendrier!AB$5&lt;='Suivi absences'!$D$2:$D$10)*('Suivi absences'!$B$2:$B$10="CMAT"))+
4*SUMPRODUCT(($A12='Suivi absences'!$A$2:$A$10)*(Calendrier!AB$5&gt;='Suivi absences'!$C$2:$C$10)*(Calendrier!AB$5&lt;='Suivi absences'!$D$2:$D$10)*('Suivi absences'!$B$2:$B$10="CPA"))+
5*SUMPRODUCT(($A12='Suivi absences'!$A$2:$A$10)*(Calendrier!AB$5&gt;='Suivi absences'!$C$2:$C$10)*(Calendrier!AB$5&lt;='Suivi absences'!$D$2:$D$10)*('Suivi absences'!$B$2:$B$10="CPAT"))+
6*SUMPRODUCT(($A12='Suivi absences'!$A$2:$A$10)*(Calendrier!AB$5&gt;='Suivi absences'!$C$2:$C$10)*(Calendrier!AB$5&lt;='Suivi absences'!$D$2:$D$10)*('Suivi absences'!$B$2:$B$10="EVF"))+
7*SUMPRODUCT(($A12='Suivi absences'!$A$2:$A$10)*(Calendrier!AB$5&gt;='Suivi absences'!$C$2:$C$10)*(Calendrier!AB$5&lt;='Suivi absences'!$D$2:$D$10)*('Suivi absences'!$B$2:$B$10="ABSNR"))+
8*SUMPRODUCT(($A12='Suivi absences'!$A$2:$A$10)*(Calendrier!AB$5&gt;='Suivi absences'!$C$2:$C$10)*(Calendrier!AB$5&lt;='Suivi absences'!$D$2:$D$10)*('Suivi absences'!$B$2:$B$10="NJ"))+
9*SUMPRODUCT(($A12='Suivi absences'!$A$2:$A$10)*(Calendrier!AB$5&gt;='Suivi absences'!$C$2:$C$10)*(Calendrier!AB$5&lt;='Suivi absences'!$D$2:$D$10)*('Suivi absences'!$B$2:$B$10="FOR"))</f>
        <v>0</v>
      </c>
      <c r="AC12" s="5">
        <f>SUMPRODUCT(($A12='Suivi absences'!$A$2:$A$10)*(Calendrier!AC$5&gt;='Suivi absences'!$C$2:$C$10)*(Calendrier!AC$5&lt;='Suivi absences'!$D$2:$D$10)*('Suivi absences'!$B$2:$B$10="CP"))+
2*SUMPRODUCT(($A12='Suivi absences'!$A$2:$A$10)*(Calendrier!AC$5&gt;='Suivi absences'!$C$2:$C$10)*(Calendrier!AC$5&lt;='Suivi absences'!$D$2:$D$10)*('Suivi absences'!$B$2:$B$10="MAL"))+
3*SUMPRODUCT(($A12='Suivi absences'!$A$2:$A$10)*(Calendrier!AC$5&gt;='Suivi absences'!$C$2:$C$10)*(Calendrier!AC$5&lt;='Suivi absences'!$D$2:$D$10)*('Suivi absences'!$B$2:$B$10="CMAT"))+
4*SUMPRODUCT(($A12='Suivi absences'!$A$2:$A$10)*(Calendrier!AC$5&gt;='Suivi absences'!$C$2:$C$10)*(Calendrier!AC$5&lt;='Suivi absences'!$D$2:$D$10)*('Suivi absences'!$B$2:$B$10="CPA"))+
5*SUMPRODUCT(($A12='Suivi absences'!$A$2:$A$10)*(Calendrier!AC$5&gt;='Suivi absences'!$C$2:$C$10)*(Calendrier!AC$5&lt;='Suivi absences'!$D$2:$D$10)*('Suivi absences'!$B$2:$B$10="CPAT"))+
6*SUMPRODUCT(($A12='Suivi absences'!$A$2:$A$10)*(Calendrier!AC$5&gt;='Suivi absences'!$C$2:$C$10)*(Calendrier!AC$5&lt;='Suivi absences'!$D$2:$D$10)*('Suivi absences'!$B$2:$B$10="EVF"))+
7*SUMPRODUCT(($A12='Suivi absences'!$A$2:$A$10)*(Calendrier!AC$5&gt;='Suivi absences'!$C$2:$C$10)*(Calendrier!AC$5&lt;='Suivi absences'!$D$2:$D$10)*('Suivi absences'!$B$2:$B$10="ABSNR"))+
8*SUMPRODUCT(($A12='Suivi absences'!$A$2:$A$10)*(Calendrier!AC$5&gt;='Suivi absences'!$C$2:$C$10)*(Calendrier!AC$5&lt;='Suivi absences'!$D$2:$D$10)*('Suivi absences'!$B$2:$B$10="NJ"))+
9*SUMPRODUCT(($A12='Suivi absences'!$A$2:$A$10)*(Calendrier!AC$5&gt;='Suivi absences'!$C$2:$C$10)*(Calendrier!AC$5&lt;='Suivi absences'!$D$2:$D$10)*('Suivi absences'!$B$2:$B$10="FOR"))</f>
        <v>0</v>
      </c>
      <c r="AD12" s="5">
        <f>SUMPRODUCT(($A12='Suivi absences'!$A$2:$A$10)*(Calendrier!AD$5&gt;='Suivi absences'!$C$2:$C$10)*(Calendrier!AD$5&lt;='Suivi absences'!$D$2:$D$10)*('Suivi absences'!$B$2:$B$10="CP"))+
2*SUMPRODUCT(($A12='Suivi absences'!$A$2:$A$10)*(Calendrier!AD$5&gt;='Suivi absences'!$C$2:$C$10)*(Calendrier!AD$5&lt;='Suivi absences'!$D$2:$D$10)*('Suivi absences'!$B$2:$B$10="MAL"))+
3*SUMPRODUCT(($A12='Suivi absences'!$A$2:$A$10)*(Calendrier!AD$5&gt;='Suivi absences'!$C$2:$C$10)*(Calendrier!AD$5&lt;='Suivi absences'!$D$2:$D$10)*('Suivi absences'!$B$2:$B$10="CMAT"))+
4*SUMPRODUCT(($A12='Suivi absences'!$A$2:$A$10)*(Calendrier!AD$5&gt;='Suivi absences'!$C$2:$C$10)*(Calendrier!AD$5&lt;='Suivi absences'!$D$2:$D$10)*('Suivi absences'!$B$2:$B$10="CPA"))+
5*SUMPRODUCT(($A12='Suivi absences'!$A$2:$A$10)*(Calendrier!AD$5&gt;='Suivi absences'!$C$2:$C$10)*(Calendrier!AD$5&lt;='Suivi absences'!$D$2:$D$10)*('Suivi absences'!$B$2:$B$10="CPAT"))+
6*SUMPRODUCT(($A12='Suivi absences'!$A$2:$A$10)*(Calendrier!AD$5&gt;='Suivi absences'!$C$2:$C$10)*(Calendrier!AD$5&lt;='Suivi absences'!$D$2:$D$10)*('Suivi absences'!$B$2:$B$10="EVF"))+
7*SUMPRODUCT(($A12='Suivi absences'!$A$2:$A$10)*(Calendrier!AD$5&gt;='Suivi absences'!$C$2:$C$10)*(Calendrier!AD$5&lt;='Suivi absences'!$D$2:$D$10)*('Suivi absences'!$B$2:$B$10="ABSNR"))+
8*SUMPRODUCT(($A12='Suivi absences'!$A$2:$A$10)*(Calendrier!AD$5&gt;='Suivi absences'!$C$2:$C$10)*(Calendrier!AD$5&lt;='Suivi absences'!$D$2:$D$10)*('Suivi absences'!$B$2:$B$10="NJ"))+
9*SUMPRODUCT(($A12='Suivi absences'!$A$2:$A$10)*(Calendrier!AD$5&gt;='Suivi absences'!$C$2:$C$10)*(Calendrier!AD$5&lt;='Suivi absences'!$D$2:$D$10)*('Suivi absences'!$B$2:$B$10="FOR"))</f>
        <v>0</v>
      </c>
      <c r="AE12" s="5">
        <f>SUMPRODUCT(($A12='Suivi absences'!$A$2:$A$10)*(Calendrier!AE$5&gt;='Suivi absences'!$C$2:$C$10)*(Calendrier!AE$5&lt;='Suivi absences'!$D$2:$D$10)*('Suivi absences'!$B$2:$B$10="CP"))+
2*SUMPRODUCT(($A12='Suivi absences'!$A$2:$A$10)*(Calendrier!AE$5&gt;='Suivi absences'!$C$2:$C$10)*(Calendrier!AE$5&lt;='Suivi absences'!$D$2:$D$10)*('Suivi absences'!$B$2:$B$10="MAL"))+
3*SUMPRODUCT(($A12='Suivi absences'!$A$2:$A$10)*(Calendrier!AE$5&gt;='Suivi absences'!$C$2:$C$10)*(Calendrier!AE$5&lt;='Suivi absences'!$D$2:$D$10)*('Suivi absences'!$B$2:$B$10="CMAT"))+
4*SUMPRODUCT(($A12='Suivi absences'!$A$2:$A$10)*(Calendrier!AE$5&gt;='Suivi absences'!$C$2:$C$10)*(Calendrier!AE$5&lt;='Suivi absences'!$D$2:$D$10)*('Suivi absences'!$B$2:$B$10="CPA"))+
5*SUMPRODUCT(($A12='Suivi absences'!$A$2:$A$10)*(Calendrier!AE$5&gt;='Suivi absences'!$C$2:$C$10)*(Calendrier!AE$5&lt;='Suivi absences'!$D$2:$D$10)*('Suivi absences'!$B$2:$B$10="CPAT"))+
6*SUMPRODUCT(($A12='Suivi absences'!$A$2:$A$10)*(Calendrier!AE$5&gt;='Suivi absences'!$C$2:$C$10)*(Calendrier!AE$5&lt;='Suivi absences'!$D$2:$D$10)*('Suivi absences'!$B$2:$B$10="EVF"))+
7*SUMPRODUCT(($A12='Suivi absences'!$A$2:$A$10)*(Calendrier!AE$5&gt;='Suivi absences'!$C$2:$C$10)*(Calendrier!AE$5&lt;='Suivi absences'!$D$2:$D$10)*('Suivi absences'!$B$2:$B$10="ABSNR"))+
8*SUMPRODUCT(($A12='Suivi absences'!$A$2:$A$10)*(Calendrier!AE$5&gt;='Suivi absences'!$C$2:$C$10)*(Calendrier!AE$5&lt;='Suivi absences'!$D$2:$D$10)*('Suivi absences'!$B$2:$B$10="NJ"))+
9*SUMPRODUCT(($A12='Suivi absences'!$A$2:$A$10)*(Calendrier!AE$5&gt;='Suivi absences'!$C$2:$C$10)*(Calendrier!AE$5&lt;='Suivi absences'!$D$2:$D$10)*('Suivi absences'!$B$2:$B$10="FOR"))</f>
        <v>0</v>
      </c>
      <c r="AF12" s="5">
        <f>SUMPRODUCT(($A12='Suivi absences'!$A$2:$A$10)*(Calendrier!AF$5&gt;='Suivi absences'!$C$2:$C$10)*(Calendrier!AF$5&lt;='Suivi absences'!$D$2:$D$10)*('Suivi absences'!$B$2:$B$10="CP"))+
2*SUMPRODUCT(($A12='Suivi absences'!$A$2:$A$10)*(Calendrier!AF$5&gt;='Suivi absences'!$C$2:$C$10)*(Calendrier!AF$5&lt;='Suivi absences'!$D$2:$D$10)*('Suivi absences'!$B$2:$B$10="MAL"))+
3*SUMPRODUCT(($A12='Suivi absences'!$A$2:$A$10)*(Calendrier!AF$5&gt;='Suivi absences'!$C$2:$C$10)*(Calendrier!AF$5&lt;='Suivi absences'!$D$2:$D$10)*('Suivi absences'!$B$2:$B$10="CMAT"))+
4*SUMPRODUCT(($A12='Suivi absences'!$A$2:$A$10)*(Calendrier!AF$5&gt;='Suivi absences'!$C$2:$C$10)*(Calendrier!AF$5&lt;='Suivi absences'!$D$2:$D$10)*('Suivi absences'!$B$2:$B$10="CPA"))+
5*SUMPRODUCT(($A12='Suivi absences'!$A$2:$A$10)*(Calendrier!AF$5&gt;='Suivi absences'!$C$2:$C$10)*(Calendrier!AF$5&lt;='Suivi absences'!$D$2:$D$10)*('Suivi absences'!$B$2:$B$10="CPAT"))+
6*SUMPRODUCT(($A12='Suivi absences'!$A$2:$A$10)*(Calendrier!AF$5&gt;='Suivi absences'!$C$2:$C$10)*(Calendrier!AF$5&lt;='Suivi absences'!$D$2:$D$10)*('Suivi absences'!$B$2:$B$10="EVF"))+
7*SUMPRODUCT(($A12='Suivi absences'!$A$2:$A$10)*(Calendrier!AF$5&gt;='Suivi absences'!$C$2:$C$10)*(Calendrier!AF$5&lt;='Suivi absences'!$D$2:$D$10)*('Suivi absences'!$B$2:$B$10="ABSNR"))+
8*SUMPRODUCT(($A12='Suivi absences'!$A$2:$A$10)*(Calendrier!AF$5&gt;='Suivi absences'!$C$2:$C$10)*(Calendrier!AF$5&lt;='Suivi absences'!$D$2:$D$10)*('Suivi absences'!$B$2:$B$10="NJ"))+
9*SUMPRODUCT(($A12='Suivi absences'!$A$2:$A$10)*(Calendrier!AF$5&gt;='Suivi absences'!$C$2:$C$10)*(Calendrier!AF$5&lt;='Suivi absences'!$D$2:$D$10)*('Suivi absences'!$B$2:$B$10="FOR"))</f>
        <v>0</v>
      </c>
    </row>
    <row r="15" spans="1:33">
      <c r="A15" s="54" t="s">
        <v>30</v>
      </c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38"/>
    </row>
    <row r="16" spans="1:33">
      <c r="A16" s="43"/>
      <c r="B16" s="44"/>
      <c r="C16" s="21" t="s">
        <v>26</v>
      </c>
      <c r="D16" s="22" t="s">
        <v>31</v>
      </c>
      <c r="E16" s="23" t="s">
        <v>38</v>
      </c>
      <c r="F16" s="24" t="s">
        <v>32</v>
      </c>
      <c r="G16" s="23" t="s">
        <v>33</v>
      </c>
      <c r="H16" s="25" t="s">
        <v>34</v>
      </c>
      <c r="I16" s="26" t="s">
        <v>35</v>
      </c>
      <c r="J16" s="27" t="s">
        <v>36</v>
      </c>
      <c r="K16" s="28" t="s">
        <v>37</v>
      </c>
    </row>
    <row r="17" spans="1:11" ht="117" customHeight="1">
      <c r="A17" s="29" t="s">
        <v>56</v>
      </c>
      <c r="B17" s="29" t="s">
        <v>57</v>
      </c>
      <c r="C17" s="29" t="s">
        <v>50</v>
      </c>
      <c r="D17" s="29" t="s">
        <v>22</v>
      </c>
      <c r="E17" s="29" t="s">
        <v>39</v>
      </c>
      <c r="F17" s="29" t="s">
        <v>40</v>
      </c>
      <c r="G17" s="29" t="s">
        <v>41</v>
      </c>
      <c r="H17" s="29" t="s">
        <v>42</v>
      </c>
      <c r="I17" s="29" t="s">
        <v>43</v>
      </c>
      <c r="J17" s="29" t="s">
        <v>44</v>
      </c>
      <c r="K17" s="29" t="s">
        <v>23</v>
      </c>
    </row>
  </sheetData>
  <mergeCells count="1">
    <mergeCell ref="A15:K15"/>
  </mergeCells>
  <conditionalFormatting sqref="B6:AF12">
    <cfRule type="expression" dxfId="3" priority="14">
      <formula>WEEKDAY(B$5,2)&gt;6</formula>
    </cfRule>
    <cfRule type="expression" dxfId="4" priority="2">
      <formula>AND(B6=1)</formula>
    </cfRule>
    <cfRule type="expression" priority="1">
      <formula>AND(B6=2)</formula>
    </cfRule>
  </conditionalFormatting>
  <conditionalFormatting sqref="A16">
    <cfRule type="expression" dxfId="5" priority="5">
      <formula>WEEKDAY(A$5,2)&gt;6</formula>
    </cfRule>
  </conditionalFormatting>
  <dataValidations count="1">
    <dataValidation type="list" allowBlank="1" showInputMessage="1" showErrorMessage="1" sqref="B1">
      <formula1>"1 , 2 , 3 , 4 , 5 , 6 , 7 , 8 , 9 , 10 , 11 , 12"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E93A1A5-62E5-4DF1-BF25-EB9EAAA95054}">
            <xm:f>AND(B$6&gt;='Suivi absences'!$C2,B$6&lt;=$D2)</xm:f>
            <x14:dxf>
              <fill>
                <patternFill>
                  <bgColor theme="4" tint="0.59996337778862885"/>
                </patternFill>
              </fill>
            </x14:dxf>
          </x14:cfRule>
          <xm:sqref>B6:AF12</xm:sqref>
        </x14:conditionalFormatting>
        <x14:conditionalFormatting xmlns:xm="http://schemas.microsoft.com/office/excel/2006/main">
          <x14:cfRule type="expression" priority="8" id="{DC961690-DFC1-4E5A-94EB-0C28E6FE1BBB}">
            <xm:f>COUNTIF(Variables!$A$3:$C$15,B$5)</xm:f>
            <x14:dxf>
              <fill>
                <patternFill patternType="lightUp">
                  <fgColor rgb="FFD92315"/>
                </patternFill>
              </fill>
            </x14:dxf>
          </x14:cfRule>
          <xm:sqref>B6:AF12</xm:sqref>
        </x14:conditionalFormatting>
        <x14:conditionalFormatting xmlns:xm="http://schemas.microsoft.com/office/excel/2006/main">
          <x14:cfRule type="expression" priority="2" id="{8F1A6BD3-3568-4946-8845-D037C9DCED77}">
            <xm:f>COUNTIF(Variables!$A$3:$C$15,A$5)</xm:f>
            <x14:dxf>
              <fill>
                <patternFill patternType="lightUp">
                  <fgColor rgb="FFD92315"/>
                </patternFill>
              </fill>
            </x14:dxf>
          </x14:cfRule>
          <xm:sqref>A16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E23"/>
  <sheetViews>
    <sheetView workbookViewId="0">
      <selection activeCell="E12" sqref="E12"/>
    </sheetView>
  </sheetViews>
  <sheetFormatPr baseColWidth="10" defaultRowHeight="15"/>
  <cols>
    <col min="3" max="4" width="11.42578125" style="40"/>
    <col min="5" max="5" width="11.42578125" style="42"/>
  </cols>
  <sheetData>
    <row r="1" spans="1:5">
      <c r="A1" s="1" t="s">
        <v>51</v>
      </c>
      <c r="B1" s="1" t="s">
        <v>52</v>
      </c>
      <c r="C1" s="39" t="s">
        <v>53</v>
      </c>
      <c r="D1" s="39" t="s">
        <v>54</v>
      </c>
      <c r="E1" s="41" t="s">
        <v>55</v>
      </c>
    </row>
    <row r="2" spans="1:5">
      <c r="A2" t="s">
        <v>4</v>
      </c>
      <c r="B2" t="s">
        <v>37</v>
      </c>
      <c r="C2" s="40">
        <v>43133</v>
      </c>
      <c r="D2" s="40">
        <v>43133</v>
      </c>
      <c r="E2" s="42">
        <f t="shared" ref="E2:E8" si="0">IF(ISBLANK(D2),"",D2-C2+1)</f>
        <v>1</v>
      </c>
    </row>
    <row r="3" spans="1:5">
      <c r="A3" t="s">
        <v>1</v>
      </c>
      <c r="B3" t="s">
        <v>26</v>
      </c>
      <c r="C3" s="40">
        <v>43137</v>
      </c>
      <c r="D3" s="40">
        <v>43140</v>
      </c>
      <c r="E3" s="42">
        <f t="shared" si="0"/>
        <v>4</v>
      </c>
    </row>
    <row r="4" spans="1:5">
      <c r="A4" t="s">
        <v>3</v>
      </c>
      <c r="B4" t="s">
        <v>31</v>
      </c>
      <c r="C4" s="40">
        <v>43138</v>
      </c>
      <c r="D4" s="40">
        <v>43139</v>
      </c>
      <c r="E4" s="42">
        <f t="shared" si="0"/>
        <v>2</v>
      </c>
    </row>
    <row r="5" spans="1:5">
      <c r="A5" t="s">
        <v>4</v>
      </c>
      <c r="B5" t="s">
        <v>37</v>
      </c>
      <c r="C5" s="40">
        <v>43140</v>
      </c>
      <c r="D5" s="40">
        <v>43140</v>
      </c>
      <c r="E5" s="42">
        <f t="shared" si="0"/>
        <v>1</v>
      </c>
    </row>
    <row r="6" spans="1:5">
      <c r="A6" t="s">
        <v>0</v>
      </c>
      <c r="B6" t="s">
        <v>26</v>
      </c>
      <c r="C6" s="40">
        <v>43141</v>
      </c>
      <c r="D6" s="40">
        <v>43142</v>
      </c>
      <c r="E6" s="42">
        <f t="shared" si="0"/>
        <v>2</v>
      </c>
    </row>
    <row r="7" spans="1:5">
      <c r="A7" t="s">
        <v>4</v>
      </c>
      <c r="B7" t="s">
        <v>37</v>
      </c>
      <c r="C7" s="40">
        <v>43147</v>
      </c>
      <c r="D7" s="40">
        <v>43147</v>
      </c>
      <c r="E7" s="42">
        <f t="shared" si="0"/>
        <v>1</v>
      </c>
    </row>
    <row r="8" spans="1:5">
      <c r="A8" t="s">
        <v>6</v>
      </c>
      <c r="B8" t="s">
        <v>26</v>
      </c>
      <c r="C8" s="40">
        <v>43150</v>
      </c>
      <c r="D8" s="40">
        <v>43155</v>
      </c>
      <c r="E8" s="42">
        <f t="shared" si="0"/>
        <v>6</v>
      </c>
    </row>
    <row r="9" spans="1:5">
      <c r="A9" t="s">
        <v>4</v>
      </c>
      <c r="B9" t="s">
        <v>37</v>
      </c>
      <c r="C9" s="40">
        <v>43150</v>
      </c>
      <c r="D9" s="40">
        <v>43154</v>
      </c>
      <c r="E9" s="42">
        <f t="shared" ref="E9:E23" si="1">IF(ISBLANK(D9),"",D9-C9+1)</f>
        <v>5</v>
      </c>
    </row>
    <row r="10" spans="1:5">
      <c r="A10" t="s">
        <v>2</v>
      </c>
      <c r="B10" t="s">
        <v>33</v>
      </c>
      <c r="C10" s="40">
        <v>43158</v>
      </c>
      <c r="D10" s="40">
        <v>43159</v>
      </c>
      <c r="E10" s="42">
        <f t="shared" si="1"/>
        <v>2</v>
      </c>
    </row>
    <row r="11" spans="1:5">
      <c r="E11" s="42" t="str">
        <f t="shared" si="1"/>
        <v/>
      </c>
    </row>
    <row r="12" spans="1:5">
      <c r="E12" s="42" t="str">
        <f t="shared" si="1"/>
        <v/>
      </c>
    </row>
    <row r="13" spans="1:5">
      <c r="E13" s="42" t="str">
        <f t="shared" si="1"/>
        <v/>
      </c>
    </row>
    <row r="14" spans="1:5">
      <c r="E14" s="42" t="str">
        <f t="shared" si="1"/>
        <v/>
      </c>
    </row>
    <row r="15" spans="1:5">
      <c r="E15" s="42" t="str">
        <f t="shared" si="1"/>
        <v/>
      </c>
    </row>
    <row r="16" spans="1:5">
      <c r="E16" s="42" t="str">
        <f t="shared" si="1"/>
        <v/>
      </c>
    </row>
    <row r="17" spans="5:5">
      <c r="E17" s="42" t="str">
        <f t="shared" si="1"/>
        <v/>
      </c>
    </row>
    <row r="18" spans="5:5">
      <c r="E18" s="42" t="str">
        <f t="shared" si="1"/>
        <v/>
      </c>
    </row>
    <row r="19" spans="5:5">
      <c r="E19" s="42" t="str">
        <f t="shared" si="1"/>
        <v/>
      </c>
    </row>
    <row r="20" spans="5:5">
      <c r="E20" s="42" t="str">
        <f t="shared" si="1"/>
        <v/>
      </c>
    </row>
    <row r="21" spans="5:5">
      <c r="E21" s="42" t="str">
        <f t="shared" si="1"/>
        <v/>
      </c>
    </row>
    <row r="22" spans="5:5">
      <c r="E22" s="42" t="str">
        <f t="shared" si="1"/>
        <v/>
      </c>
    </row>
    <row r="23" spans="5:5">
      <c r="E23" s="42" t="str">
        <f t="shared" si="1"/>
        <v/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Variables!$H$2:$H$8</xm:f>
          </x14:formula1>
          <xm:sqref>A1:A1048576</xm:sqref>
        </x14:dataValidation>
        <x14:dataValidation type="list" allowBlank="1" showInputMessage="1" showErrorMessage="1">
          <x14:formula1>
            <xm:f>Variables!$E:$E</xm:f>
          </x14:formula1>
          <xm:sqref>B1:B1048576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I40"/>
  <sheetViews>
    <sheetView zoomScale="90" zoomScaleNormal="90" workbookViewId="0">
      <pane xSplit="4" ySplit="11" topLeftCell="E35" activePane="bottomRight" state="frozen"/>
      <selection pane="topRight" activeCell="E1" sqref="E1"/>
      <selection pane="bottomLeft" activeCell="A13" sqref="A13"/>
      <selection pane="bottomRight" activeCell="M38" sqref="M38"/>
    </sheetView>
  </sheetViews>
  <sheetFormatPr baseColWidth="10" defaultRowHeight="15"/>
  <cols>
    <col min="1" max="1" width="10.42578125" bestFit="1" customWidth="1"/>
    <col min="2" max="2" width="27.5703125" customWidth="1"/>
    <col min="3" max="9" width="5.85546875" bestFit="1" customWidth="1"/>
  </cols>
  <sheetData>
    <row r="1" spans="1:9" ht="53.25">
      <c r="A1" s="56" t="s">
        <v>49</v>
      </c>
      <c r="B1" s="52" t="s">
        <v>68</v>
      </c>
      <c r="C1" s="34" t="s">
        <v>0</v>
      </c>
      <c r="D1" s="34" t="s">
        <v>1</v>
      </c>
      <c r="E1" s="34" t="s">
        <v>2</v>
      </c>
      <c r="F1" s="34" t="s">
        <v>3</v>
      </c>
      <c r="G1" s="34" t="s">
        <v>4</v>
      </c>
      <c r="H1" s="34" t="s">
        <v>5</v>
      </c>
      <c r="I1" s="34" t="s">
        <v>6</v>
      </c>
    </row>
    <row r="2" spans="1:9" ht="15" customHeight="1">
      <c r="A2" s="56"/>
      <c r="B2" s="35" t="s">
        <v>79</v>
      </c>
      <c r="C2" s="4">
        <f>IF(ISBLANK(C16),"",C16)</f>
        <v>5.5</v>
      </c>
      <c r="D2" s="4">
        <f t="shared" ref="D2:I2" si="0">IF(ISBLANK(D16),"",D16)</f>
        <v>3.5</v>
      </c>
      <c r="E2" s="4">
        <f t="shared" ca="1" si="0"/>
        <v>7.5</v>
      </c>
      <c r="F2" s="4">
        <f t="shared" si="0"/>
        <v>7.5</v>
      </c>
      <c r="G2" s="4">
        <f t="shared" si="0"/>
        <v>7.5</v>
      </c>
      <c r="H2" s="4">
        <f t="shared" si="0"/>
        <v>7.5</v>
      </c>
      <c r="I2" s="4">
        <f t="shared" si="0"/>
        <v>1.5</v>
      </c>
    </row>
    <row r="3" spans="1:9">
      <c r="A3" s="56"/>
      <c r="B3" s="35" t="s">
        <v>80</v>
      </c>
      <c r="C3" s="4">
        <f>IF(ISBLANK(C19),"",C19)</f>
        <v>0</v>
      </c>
      <c r="D3" s="4">
        <f t="shared" ref="D3:I3" si="1">IF(ISBLANK(D19),"",D19)</f>
        <v>0</v>
      </c>
      <c r="E3" s="4">
        <f t="shared" si="1"/>
        <v>0</v>
      </c>
      <c r="F3" s="4">
        <f t="shared" si="1"/>
        <v>2</v>
      </c>
      <c r="G3" s="4">
        <f t="shared" si="1"/>
        <v>0</v>
      </c>
      <c r="H3" s="4">
        <f t="shared" si="1"/>
        <v>0</v>
      </c>
      <c r="I3" s="4">
        <f t="shared" si="1"/>
        <v>0</v>
      </c>
    </row>
    <row r="4" spans="1:9">
      <c r="A4" s="56"/>
      <c r="B4" s="35" t="s">
        <v>81</v>
      </c>
      <c r="C4" s="4">
        <f>IF(ISBLANK(C22),"",C22)</f>
        <v>0</v>
      </c>
      <c r="D4" s="4">
        <f t="shared" ref="D4:I4" si="2">IF(ISBLANK(D22),"",D22)</f>
        <v>0</v>
      </c>
      <c r="E4" s="4">
        <f t="shared" si="2"/>
        <v>0</v>
      </c>
      <c r="F4" s="4">
        <f t="shared" si="2"/>
        <v>0</v>
      </c>
      <c r="G4" s="4">
        <f t="shared" si="2"/>
        <v>0</v>
      </c>
      <c r="H4" s="4">
        <f t="shared" si="2"/>
        <v>0</v>
      </c>
      <c r="I4" s="4">
        <f t="shared" si="2"/>
        <v>0</v>
      </c>
    </row>
    <row r="5" spans="1:9">
      <c r="A5" s="56"/>
      <c r="B5" s="35" t="s">
        <v>82</v>
      </c>
      <c r="C5" s="4">
        <f>IF(ISBLANK(C25),"",C25)</f>
        <v>0</v>
      </c>
      <c r="D5" s="4">
        <f t="shared" ref="D5:I5" si="3">IF(ISBLANK(D25),"",D25)</f>
        <v>0</v>
      </c>
      <c r="E5" s="4">
        <f t="shared" si="3"/>
        <v>0</v>
      </c>
      <c r="F5" s="4">
        <f t="shared" si="3"/>
        <v>0</v>
      </c>
      <c r="G5" s="4">
        <f t="shared" si="3"/>
        <v>0</v>
      </c>
      <c r="H5" s="4">
        <f t="shared" si="3"/>
        <v>0</v>
      </c>
      <c r="I5" s="4">
        <f t="shared" si="3"/>
        <v>0</v>
      </c>
    </row>
    <row r="6" spans="1:9">
      <c r="A6" s="56"/>
      <c r="B6" s="35" t="s">
        <v>83</v>
      </c>
      <c r="C6" s="4">
        <f>IF(ISBLANK(C28),"",C28)</f>
        <v>0</v>
      </c>
      <c r="D6" s="4">
        <f t="shared" ref="D6:I6" si="4">IF(ISBLANK(D28),"",D28)</f>
        <v>0</v>
      </c>
      <c r="E6" s="4">
        <f t="shared" si="4"/>
        <v>2</v>
      </c>
      <c r="F6" s="4">
        <f t="shared" si="4"/>
        <v>0</v>
      </c>
      <c r="G6" s="4">
        <f t="shared" si="4"/>
        <v>0</v>
      </c>
      <c r="H6" s="4">
        <f t="shared" si="4"/>
        <v>0</v>
      </c>
      <c r="I6" s="4">
        <f t="shared" si="4"/>
        <v>0</v>
      </c>
    </row>
    <row r="7" spans="1:9">
      <c r="A7" s="56"/>
      <c r="B7" s="35" t="s">
        <v>84</v>
      </c>
      <c r="C7" s="4">
        <f>IF(ISBLANK(C31),"",C31)</f>
        <v>0</v>
      </c>
      <c r="D7" s="4">
        <f t="shared" ref="D7:I7" si="5">IF(ISBLANK(D31),"",D31)</f>
        <v>0</v>
      </c>
      <c r="E7" s="4">
        <f t="shared" si="5"/>
        <v>0</v>
      </c>
      <c r="F7" s="4">
        <f t="shared" si="5"/>
        <v>0</v>
      </c>
      <c r="G7" s="4">
        <f t="shared" si="5"/>
        <v>0</v>
      </c>
      <c r="H7" s="4">
        <f t="shared" si="5"/>
        <v>0</v>
      </c>
      <c r="I7" s="4">
        <f t="shared" si="5"/>
        <v>0</v>
      </c>
    </row>
    <row r="8" spans="1:9">
      <c r="A8" s="56"/>
      <c r="B8" s="35" t="s">
        <v>85</v>
      </c>
      <c r="C8" s="4">
        <f>IF(ISBLANK(C34),"",C34)</f>
        <v>0</v>
      </c>
      <c r="D8" s="4">
        <f t="shared" ref="D8:I8" si="6">IF(ISBLANK(D34),"",D34)</f>
        <v>0</v>
      </c>
      <c r="E8" s="4">
        <f t="shared" si="6"/>
        <v>0</v>
      </c>
      <c r="F8" s="4">
        <f t="shared" si="6"/>
        <v>0</v>
      </c>
      <c r="G8" s="4">
        <f t="shared" si="6"/>
        <v>0</v>
      </c>
      <c r="H8" s="4">
        <f t="shared" si="6"/>
        <v>0</v>
      </c>
      <c r="I8" s="4">
        <f t="shared" si="6"/>
        <v>0</v>
      </c>
    </row>
    <row r="9" spans="1:9">
      <c r="A9" s="56"/>
      <c r="B9" s="35" t="s">
        <v>86</v>
      </c>
      <c r="C9" s="4">
        <f>IF(ISBLANK(C37),"",C37)</f>
        <v>0</v>
      </c>
      <c r="D9" s="4">
        <f t="shared" ref="D9:I9" si="7">IF(ISBLANK(D37),"",D37)</f>
        <v>0</v>
      </c>
      <c r="E9" s="4">
        <f t="shared" si="7"/>
        <v>0</v>
      </c>
      <c r="F9" s="4">
        <f t="shared" si="7"/>
        <v>0</v>
      </c>
      <c r="G9" s="4">
        <f t="shared" si="7"/>
        <v>0</v>
      </c>
      <c r="H9" s="4">
        <f t="shared" si="7"/>
        <v>0</v>
      </c>
      <c r="I9" s="4">
        <f t="shared" si="7"/>
        <v>0</v>
      </c>
    </row>
    <row r="10" spans="1:9">
      <c r="A10" s="56"/>
      <c r="B10" s="35" t="s">
        <v>87</v>
      </c>
      <c r="C10" s="4">
        <f>IF(ISBLANK(C40),"",C40)</f>
        <v>0</v>
      </c>
      <c r="D10" s="4">
        <f t="shared" ref="D10:I10" si="8">IF(ISBLANK(D40),"",D40)</f>
        <v>0</v>
      </c>
      <c r="E10" s="4">
        <f t="shared" si="8"/>
        <v>0</v>
      </c>
      <c r="F10" s="4">
        <f t="shared" si="8"/>
        <v>0</v>
      </c>
      <c r="G10" s="4">
        <f t="shared" si="8"/>
        <v>8</v>
      </c>
      <c r="H10" s="4">
        <f t="shared" si="8"/>
        <v>0</v>
      </c>
      <c r="I10" s="4">
        <f t="shared" si="8"/>
        <v>0</v>
      </c>
    </row>
    <row r="12" spans="1:9">
      <c r="A12" s="58" t="s">
        <v>24</v>
      </c>
      <c r="B12" s="58"/>
      <c r="C12" s="33"/>
    </row>
    <row r="13" spans="1:9" ht="15" customHeight="1">
      <c r="A13" s="57" t="s">
        <v>25</v>
      </c>
      <c r="B13" s="21" t="s">
        <v>26</v>
      </c>
    </row>
    <row r="14" spans="1:9">
      <c r="A14" s="57"/>
      <c r="B14" s="4" t="s">
        <v>27</v>
      </c>
      <c r="C14" s="4">
        <f>VLOOKUP($B$1,Variables!$A$19:$C$30,3)</f>
        <v>7.5</v>
      </c>
      <c r="D14" s="4">
        <f>VLOOKUP($B$1,Variables!$A$19:$C$30,3)</f>
        <v>7.5</v>
      </c>
      <c r="E14" s="4">
        <f>VLOOKUP($B$1,Variables!$A$19:$C$30,3)</f>
        <v>7.5</v>
      </c>
      <c r="F14" s="4">
        <f>VLOOKUP($B$1,Variables!$A$19:$C$30,3)</f>
        <v>7.5</v>
      </c>
      <c r="G14" s="4">
        <f>VLOOKUP($B$1,Variables!$A$19:$C$30,3)</f>
        <v>7.5</v>
      </c>
      <c r="H14" s="4">
        <f>VLOOKUP($B$1,Variables!$A$19:$C$30,3)</f>
        <v>7.5</v>
      </c>
      <c r="I14" s="4">
        <f>VLOOKUP($B$1,Variables!$A$19:$C$30,3)</f>
        <v>7.5</v>
      </c>
    </row>
    <row r="15" spans="1:9">
      <c r="A15" s="57"/>
      <c r="B15" s="4" t="s">
        <v>29</v>
      </c>
      <c r="C15" s="4">
        <f>SUMIFS('Suivi absences'!E:E,'Suivi absences'!B:B,"CP",'Suivi absences'!A:A,"Alexandre")</f>
        <v>2</v>
      </c>
      <c r="D15" s="4">
        <f>SUMIFS('Suivi absences'!E:E,'Suivi absences'!B:B,"CP",'Suivi absences'!A:A,"Calix")</f>
        <v>4</v>
      </c>
      <c r="E15" s="4">
        <f ca="1">SUMIFS('Suivi absences'!G:G,'Suivi absences'!D:D,"CP",'Suivi absences'!C:C,"Alexandre")</f>
        <v>0</v>
      </c>
      <c r="F15" s="4">
        <f>SUMIFS('Suivi absences'!E:E,'Suivi absences'!B:B,"CP",'Suivi absences'!A:A,"Mathias")</f>
        <v>0</v>
      </c>
      <c r="G15" s="4">
        <f>SUMIFS('Suivi absences'!E:E,'Suivi absences'!B:B,"CP",'Suivi absences'!A:A,"Mélissa")</f>
        <v>0</v>
      </c>
      <c r="H15" s="4">
        <f>SUMIFS('Suivi absences'!E:E,'Suivi absences'!B:B,"CP",'Suivi absences'!A:A,"Nicolas")</f>
        <v>0</v>
      </c>
      <c r="I15" s="4">
        <f>SUMIFS('Suivi absences'!E:E,'Suivi absences'!B:B,"CP",'Suivi absences'!A:A,"Pierre")</f>
        <v>6</v>
      </c>
    </row>
    <row r="16" spans="1:9">
      <c r="A16" s="57"/>
      <c r="B16" s="35" t="s">
        <v>28</v>
      </c>
      <c r="C16" s="4">
        <f>C14-C15</f>
        <v>5.5</v>
      </c>
      <c r="D16" s="4">
        <f t="shared" ref="D16:I16" si="9">D14-D15</f>
        <v>3.5</v>
      </c>
      <c r="E16" s="4">
        <f t="shared" ca="1" si="9"/>
        <v>7.5</v>
      </c>
      <c r="F16" s="4">
        <f t="shared" si="9"/>
        <v>7.5</v>
      </c>
      <c r="G16" s="4">
        <f t="shared" si="9"/>
        <v>7.5</v>
      </c>
      <c r="H16" s="4">
        <f t="shared" si="9"/>
        <v>7.5</v>
      </c>
      <c r="I16" s="4">
        <f t="shared" si="9"/>
        <v>1.5</v>
      </c>
    </row>
    <row r="17" spans="1:9">
      <c r="A17" s="32"/>
    </row>
    <row r="18" spans="1:9" ht="15" customHeight="1">
      <c r="A18" s="57" t="s">
        <v>25</v>
      </c>
      <c r="B18" s="22" t="s">
        <v>31</v>
      </c>
      <c r="C18" s="37"/>
      <c r="D18" s="36"/>
      <c r="E18" s="36"/>
      <c r="F18" s="36"/>
      <c r="G18" s="36"/>
      <c r="H18" s="36"/>
      <c r="I18" s="36"/>
    </row>
    <row r="19" spans="1:9" ht="33.75" customHeight="1">
      <c r="A19" s="57"/>
      <c r="B19" s="35" t="s">
        <v>45</v>
      </c>
      <c r="C19" s="4">
        <f>SUMIFS('Suivi absences'!E:E,'Suivi absences'!B:B,"MAL",'Suivi absences'!A:A,"Alexandre")</f>
        <v>0</v>
      </c>
      <c r="D19" s="4">
        <f>SUMIFS('Suivi absences'!E:E,'Suivi absences'!B:B,"MAL",'Suivi absences'!A:A,"Calix")</f>
        <v>0</v>
      </c>
      <c r="E19" s="4">
        <f>SUMIFS('Suivi absences'!E:E,'Suivi absences'!B:B,"MAL",'Suivi absences'!A:A,"Johan")</f>
        <v>0</v>
      </c>
      <c r="F19" s="4">
        <f>SUMIFS('Suivi absences'!E:E,'Suivi absences'!B:B,"MAL",'Suivi absences'!A:A,"Mathias")</f>
        <v>2</v>
      </c>
      <c r="G19" s="4">
        <f>SUMIFS('Suivi absences'!E:E,'Suivi absences'!B:B,"MAL",'Suivi absences'!A:A,"Mélissa")</f>
        <v>0</v>
      </c>
      <c r="H19" s="4">
        <f>SUMIFS('Suivi absences'!E:E,'Suivi absences'!B:B,"MAL",'Suivi absences'!A:A,"Nicolas")</f>
        <v>0</v>
      </c>
      <c r="I19" s="4">
        <f>SUMIFS('Suivi absences'!E:E,'Suivi absences'!B:B,"MAL",'Suivi absences'!A:A,"Pierre")</f>
        <v>0</v>
      </c>
    </row>
    <row r="21" spans="1:9">
      <c r="A21" s="57" t="s">
        <v>25</v>
      </c>
      <c r="B21" s="23" t="s">
        <v>38</v>
      </c>
      <c r="C21" s="37"/>
      <c r="D21" s="36"/>
      <c r="E21" s="36"/>
      <c r="F21" s="36"/>
      <c r="G21" s="36"/>
      <c r="H21" s="36"/>
      <c r="I21" s="36"/>
    </row>
    <row r="22" spans="1:9" ht="30" customHeight="1">
      <c r="A22" s="57"/>
      <c r="B22" s="35" t="s">
        <v>75</v>
      </c>
      <c r="C22" s="4">
        <f>SUMIFS('Suivi absences'!E:E,'Suivi absences'!B:B,"CMAT",'Suivi absences'!A:A,"Alexandre")</f>
        <v>0</v>
      </c>
      <c r="D22" s="4">
        <f>SUMIFS('Suivi absences'!E:E,'Suivi absences'!B:B,"CMAT",'Suivi absences'!A:A,"Calix")</f>
        <v>0</v>
      </c>
      <c r="E22" s="4">
        <f>SUMIFS('Suivi absences'!E:E,'Suivi absences'!B:B,"CMAT",'Suivi absences'!A:A,"Johan")</f>
        <v>0</v>
      </c>
      <c r="F22" s="4">
        <f>SUMIFS('Suivi absences'!E:E,'Suivi absences'!B:B,"CMAT",'Suivi absences'!A:A,"Mathias")</f>
        <v>0</v>
      </c>
      <c r="G22" s="4">
        <f>SUMIFS('Suivi absences'!E:E,'Suivi absences'!B:B,"CMAT",'Suivi absences'!A:A,"Mélissa")</f>
        <v>0</v>
      </c>
      <c r="H22" s="4">
        <f>SUMIFS('Suivi absences'!E:E,'Suivi absences'!B:B,"CMAT",'Suivi absences'!A:A,"Nicolas")</f>
        <v>0</v>
      </c>
      <c r="I22" s="4">
        <f>SUMIFS('Suivi absences'!E:E,'Suivi absences'!B:B,"CMAT",'Suivi absences'!A:A,"Pierre")</f>
        <v>0</v>
      </c>
    </row>
    <row r="24" spans="1:9">
      <c r="A24" s="57" t="s">
        <v>25</v>
      </c>
      <c r="B24" s="24" t="s">
        <v>32</v>
      </c>
      <c r="C24" s="37"/>
      <c r="D24" s="36"/>
      <c r="E24" s="36"/>
      <c r="F24" s="36"/>
      <c r="G24" s="36"/>
      <c r="H24" s="36"/>
      <c r="I24" s="36"/>
    </row>
    <row r="25" spans="1:9" ht="29.25" customHeight="1">
      <c r="A25" s="57"/>
      <c r="B25" s="35" t="s">
        <v>76</v>
      </c>
      <c r="C25" s="4">
        <f>SUMIFS('Suivi absences'!E:E,'Suivi absences'!B:B,"CPA",'Suivi absences'!A:A,"Alexandre")</f>
        <v>0</v>
      </c>
      <c r="D25" s="4">
        <f>SUMIFS('Suivi absences'!E:E,'Suivi absences'!B:B,"CPA",'Suivi absences'!A:A,"Calix")</f>
        <v>0</v>
      </c>
      <c r="E25" s="4">
        <f>SUMIFS('Suivi absences'!E:E,'Suivi absences'!B:B,"CPA",'Suivi absences'!A:A,"Johan")</f>
        <v>0</v>
      </c>
      <c r="F25" s="4">
        <f>SUMIFS('Suivi absences'!E:E,'Suivi absences'!B:B,"CPA",'Suivi absences'!A:A,"Mathias")</f>
        <v>0</v>
      </c>
      <c r="G25" s="4">
        <f>SUMIFS('Suivi absences'!E:E,'Suivi absences'!B:B,"CPA",'Suivi absences'!A:A,"Mélissa")</f>
        <v>0</v>
      </c>
      <c r="H25" s="4">
        <f>SUMIFS('Suivi absences'!E:E,'Suivi absences'!B:B,"CPA",'Suivi absences'!A:A,"Nicolas")</f>
        <v>0</v>
      </c>
      <c r="I25" s="4">
        <f>SUMIFS('Suivi absences'!E:E,'Suivi absences'!B:B,"CPA",'Suivi absences'!A:A,"Pierre")</f>
        <v>0</v>
      </c>
    </row>
    <row r="27" spans="1:9">
      <c r="A27" s="57" t="s">
        <v>25</v>
      </c>
      <c r="B27" s="23" t="s">
        <v>33</v>
      </c>
      <c r="C27" s="37"/>
      <c r="D27" s="36"/>
      <c r="E27" s="36"/>
      <c r="F27" s="36"/>
      <c r="G27" s="36"/>
      <c r="H27" s="36"/>
      <c r="I27" s="36"/>
    </row>
    <row r="28" spans="1:9" ht="30" customHeight="1">
      <c r="A28" s="57"/>
      <c r="B28" s="35" t="s">
        <v>77</v>
      </c>
      <c r="C28" s="4">
        <f>SUMIFS('Suivi absences'!E:E,'Suivi absences'!B:B,"CPAT",'Suivi absences'!A:A,"Alexandre")</f>
        <v>0</v>
      </c>
      <c r="D28" s="4">
        <f>SUMIFS('Suivi absences'!E:E,'Suivi absences'!B:B,"CPAT",'Suivi absences'!A:A,"Calix")</f>
        <v>0</v>
      </c>
      <c r="E28" s="4">
        <f>SUMIFS('Suivi absences'!E:E,'Suivi absences'!B:B,"CPAT",'Suivi absences'!A:A,"Johan")</f>
        <v>2</v>
      </c>
      <c r="F28" s="4">
        <f>SUMIFS('Suivi absences'!E:E,'Suivi absences'!B:B,"CPAT",'Suivi absences'!A:A,"Mathias")</f>
        <v>0</v>
      </c>
      <c r="G28" s="4">
        <f>SUMIFS('Suivi absences'!E:E,'Suivi absences'!B:B,"CPAT",'Suivi absences'!A:A,"Mélissa")</f>
        <v>0</v>
      </c>
      <c r="H28" s="4">
        <f>SUMIFS('Suivi absences'!E:E,'Suivi absences'!B:B,"CPAT",'Suivi absences'!A:A,"Nicolas")</f>
        <v>0</v>
      </c>
      <c r="I28" s="4">
        <f>SUMIFS('Suivi absences'!E:E,'Suivi absences'!B:B,"CPAT",'Suivi absences'!A:A,"Pierre")</f>
        <v>0</v>
      </c>
    </row>
    <row r="30" spans="1:9">
      <c r="A30" s="57" t="s">
        <v>25</v>
      </c>
      <c r="B30" s="25" t="s">
        <v>34</v>
      </c>
      <c r="C30" s="37"/>
      <c r="D30" s="36"/>
      <c r="E30" s="36"/>
      <c r="F30" s="36"/>
      <c r="G30" s="36"/>
      <c r="H30" s="36"/>
      <c r="I30" s="36"/>
    </row>
    <row r="31" spans="1:9" ht="29.25" customHeight="1">
      <c r="A31" s="57"/>
      <c r="B31" s="35" t="s">
        <v>78</v>
      </c>
      <c r="C31" s="4">
        <f>SUMIFS('Suivi absences'!E:E,'Suivi absences'!B:B,"EVF",'Suivi absences'!A:A,"Alexandre")</f>
        <v>0</v>
      </c>
      <c r="D31" s="4">
        <f>SUMIFS('Suivi absences'!E:E,'Suivi absences'!B:B,"EVF",'Suivi absences'!A:A,"Calix")</f>
        <v>0</v>
      </c>
      <c r="E31" s="4">
        <f>SUMIFS('Suivi absences'!E:E,'Suivi absences'!B:B,"EVF",'Suivi absences'!A:A,"Johan")</f>
        <v>0</v>
      </c>
      <c r="F31" s="4">
        <f>SUMIFS('Suivi absences'!E:E,'Suivi absences'!B:B,"EVF",'Suivi absences'!A:A,"Mathias")</f>
        <v>0</v>
      </c>
      <c r="G31" s="4">
        <f>SUMIFS('Suivi absences'!E:E,'Suivi absences'!B:B,"EVF",'Suivi absences'!A:A,"Mélissa")</f>
        <v>0</v>
      </c>
      <c r="H31" s="4">
        <f>SUMIFS('Suivi absences'!E:E,'Suivi absences'!B:B,"EVF",'Suivi absences'!A:A,"Nicolas")</f>
        <v>0</v>
      </c>
      <c r="I31" s="4">
        <f>SUMIFS('Suivi absences'!E:E,'Suivi absences'!B:B,"EVF",'Suivi absences'!A:A,"Pierre")</f>
        <v>0</v>
      </c>
    </row>
    <row r="33" spans="1:9">
      <c r="A33" s="57" t="s">
        <v>25</v>
      </c>
      <c r="B33" s="26" t="s">
        <v>35</v>
      </c>
      <c r="C33" s="37"/>
      <c r="D33" s="36"/>
      <c r="E33" s="36"/>
      <c r="F33" s="36"/>
      <c r="G33" s="36"/>
      <c r="H33" s="36"/>
      <c r="I33" s="36"/>
    </row>
    <row r="34" spans="1:9" ht="30.75" customHeight="1">
      <c r="A34" s="57"/>
      <c r="B34" s="35" t="s">
        <v>46</v>
      </c>
      <c r="C34" s="4">
        <f>SUMIFS('Suivi absences'!E:E,'Suivi absences'!B:B,"ABSNR",'Suivi absences'!A:A,"Alexandre")</f>
        <v>0</v>
      </c>
      <c r="D34" s="4">
        <f>SUMIFS('Suivi absences'!E:E,'Suivi absences'!B:B,"ABSNR",'Suivi absences'!A:A,"Calix")</f>
        <v>0</v>
      </c>
      <c r="E34" s="4">
        <f>SUMIFS('Suivi absences'!E:E,'Suivi absences'!B:B,"ABSNR",'Suivi absences'!A:A,"Johan")</f>
        <v>0</v>
      </c>
      <c r="F34" s="4">
        <f>SUMIFS('Suivi absences'!E:E,'Suivi absences'!B:B,"ABSNR",'Suivi absences'!A:A,"Mathias")</f>
        <v>0</v>
      </c>
      <c r="G34" s="4">
        <f>SUMIFS('Suivi absences'!E:E,'Suivi absences'!B:B,"ABSNR",'Suivi absences'!A:A,"Mélissa")</f>
        <v>0</v>
      </c>
      <c r="H34" s="4">
        <f>SUMIFS('Suivi absences'!E:E,'Suivi absences'!B:B,"ABSNR",'Suivi absences'!A:A,"Nicolas")</f>
        <v>0</v>
      </c>
      <c r="I34" s="4">
        <f>SUMIFS('Suivi absences'!E:E,'Suivi absences'!B:B,"ABSNR",'Suivi absences'!A:A,"Pierre")</f>
        <v>0</v>
      </c>
    </row>
    <row r="36" spans="1:9">
      <c r="A36" s="57" t="s">
        <v>25</v>
      </c>
      <c r="B36" s="27" t="s">
        <v>36</v>
      </c>
      <c r="C36" s="37"/>
      <c r="D36" s="36"/>
      <c r="E36" s="36"/>
      <c r="F36" s="36"/>
      <c r="G36" s="36"/>
      <c r="H36" s="36"/>
      <c r="I36" s="36"/>
    </row>
    <row r="37" spans="1:9" ht="30" customHeight="1">
      <c r="A37" s="57"/>
      <c r="B37" s="35" t="s">
        <v>47</v>
      </c>
      <c r="C37" s="4">
        <f>SUMIFS('Suivi absences'!E:E,'Suivi absences'!B:B,"NJ",'Suivi absences'!A:A,"Alexandre")</f>
        <v>0</v>
      </c>
      <c r="D37" s="4">
        <f>SUMIFS('Suivi absences'!E:E,'Suivi absences'!B:B,"NJ",'Suivi absences'!A:A,"Calix")</f>
        <v>0</v>
      </c>
      <c r="E37" s="4">
        <f>SUMIFS('Suivi absences'!E:E,'Suivi absences'!B:B,"NJ",'Suivi absences'!A:A,"Johan")</f>
        <v>0</v>
      </c>
      <c r="F37" s="4">
        <f>SUMIFS('Suivi absences'!E:E,'Suivi absences'!B:B,"NJ",'Suivi absences'!A:A,"Mathias")</f>
        <v>0</v>
      </c>
      <c r="G37" s="4">
        <f>SUMIFS('Suivi absences'!E:E,'Suivi absences'!B:B,"NJ",'Suivi absences'!A:A,"Mélissa")</f>
        <v>0</v>
      </c>
      <c r="H37" s="4">
        <f>SUMIFS('Suivi absences'!E:E,'Suivi absences'!B:B,"NJ",'Suivi absences'!A:A,"Nicolas")</f>
        <v>0</v>
      </c>
      <c r="I37" s="4">
        <f>SUMIFS('Suivi absences'!E:E,'Suivi absences'!B:B,"NJ",'Suivi absences'!A:A,"Pierre")</f>
        <v>0</v>
      </c>
    </row>
    <row r="39" spans="1:9">
      <c r="A39" s="57" t="s">
        <v>25</v>
      </c>
      <c r="B39" s="28" t="s">
        <v>37</v>
      </c>
      <c r="C39" s="37"/>
      <c r="D39" s="36"/>
      <c r="E39" s="36"/>
      <c r="F39" s="36"/>
      <c r="G39" s="36"/>
      <c r="H39" s="36"/>
      <c r="I39" s="36"/>
    </row>
    <row r="40" spans="1:9" ht="30.75" customHeight="1">
      <c r="A40" s="57"/>
      <c r="B40" s="35" t="s">
        <v>48</v>
      </c>
      <c r="C40" s="4">
        <f>SUMIFS('Suivi absences'!E:E,'Suivi absences'!B:B,"FOR",'Suivi absences'!A:A,"Alexandre")</f>
        <v>0</v>
      </c>
      <c r="D40" s="4">
        <f>SUMIFS('Suivi absences'!E:E,'Suivi absences'!B:B,"FOR",'Suivi absences'!A:A,"Calix")</f>
        <v>0</v>
      </c>
      <c r="E40" s="4">
        <f>SUMIFS('Suivi absences'!E:E,'Suivi absences'!B:B,"FOR",'Suivi absences'!A:A,"Johan")</f>
        <v>0</v>
      </c>
      <c r="F40" s="4">
        <f>SUMIFS('Suivi absences'!E:E,'Suivi absences'!B:B,"FOR",'Suivi absences'!A:A,"Mathias")</f>
        <v>0</v>
      </c>
      <c r="G40" s="4">
        <f>SUMIFS('Suivi absences'!E:E,'Suivi absences'!B:B,"FOR",'Suivi absences'!A:A,"Mélissa")</f>
        <v>8</v>
      </c>
      <c r="H40" s="4">
        <f>SUMIFS('Suivi absences'!E:E,'Suivi absences'!B:B,"FOR",'Suivi absences'!A:A,"Nicolas")</f>
        <v>0</v>
      </c>
      <c r="I40" s="4">
        <f>SUMIFS('Suivi absences'!E:E,'Suivi absences'!B:B,"FOR",'Suivi absences'!A:A,"Pierre")</f>
        <v>0</v>
      </c>
    </row>
  </sheetData>
  <mergeCells count="11">
    <mergeCell ref="A36:A37"/>
    <mergeCell ref="A39:A40"/>
    <mergeCell ref="A13:A16"/>
    <mergeCell ref="A18:A19"/>
    <mergeCell ref="A21:A22"/>
    <mergeCell ref="A24:A25"/>
    <mergeCell ref="A1:A10"/>
    <mergeCell ref="A27:A28"/>
    <mergeCell ref="A30:A31"/>
    <mergeCell ref="A33:A34"/>
    <mergeCell ref="A12:B1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Variables!$A$19:$A$30</xm:f>
          </x14:formula1>
          <xm:sqref>B1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Variables</vt:lpstr>
      <vt:lpstr>Calendrier</vt:lpstr>
      <vt:lpstr>Suivi absences</vt:lpstr>
      <vt:lpstr>Solde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Mélissa</dc:creator>
  <cp:lastModifiedBy>LouReeD</cp:lastModifiedBy>
  <dcterms:created xsi:type="dcterms:W3CDTF">2018-01-31T16:01:27Z</dcterms:created>
  <dcterms:modified xsi:type="dcterms:W3CDTF">2018-02-16T21:50:12Z</dcterms:modified>
</cp:coreProperties>
</file>