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3040" windowHeight="9090"/>
  </bookViews>
  <sheets>
    <sheet name="Planning" sheetId="2" r:id="rId1"/>
    <sheet name="Machine" sheetId="1" r:id="rId2"/>
    <sheet name="Système" sheetId="3" r:id="rId3"/>
  </sheets>
  <definedNames>
    <definedName name="An">Système!$D$1</definedName>
    <definedName name="Fériés">OFFSET(Système!$A$1,1,,COUNTA(Système!$A:$A)-1,)</definedName>
    <definedName name="opérations">Machine!$K$18:$K$116</definedName>
    <definedName name="unités">Machine!$L$3:$L$7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15" i="3"/>
  <c r="A15"/>
  <c r="A14"/>
  <c r="A13"/>
  <c r="A12"/>
  <c r="A11"/>
  <c r="A10"/>
  <c r="A9"/>
  <c r="A8"/>
  <c r="A7"/>
  <c r="A6"/>
  <c r="A5"/>
  <c r="A4"/>
  <c r="A3"/>
  <c r="B2"/>
  <c r="A2"/>
  <c r="E14" i="2" l="1"/>
  <c r="E22"/>
  <c r="E20"/>
  <c r="E19"/>
  <c r="E18"/>
  <c r="E17"/>
  <c r="E15"/>
  <c r="F18" l="1"/>
  <c r="F15"/>
  <c r="G15" s="1"/>
  <c r="F16"/>
  <c r="F17"/>
  <c r="F19"/>
  <c r="F20"/>
  <c r="F21"/>
  <c r="F22"/>
  <c r="F23"/>
  <c r="F24"/>
  <c r="F25"/>
  <c r="F26"/>
  <c r="F27"/>
  <c r="F28"/>
  <c r="F29"/>
  <c r="F30"/>
  <c r="F31"/>
  <c r="F32"/>
  <c r="F33"/>
  <c r="F34"/>
  <c r="F35"/>
  <c r="F36"/>
  <c r="F37"/>
  <c r="F14"/>
  <c r="E23"/>
  <c r="E24"/>
  <c r="E25"/>
  <c r="E26"/>
  <c r="E27"/>
  <c r="E28"/>
  <c r="E29"/>
  <c r="E30"/>
  <c r="E31"/>
  <c r="E32"/>
  <c r="E33"/>
  <c r="E34"/>
  <c r="E35"/>
  <c r="E36"/>
  <c r="E37"/>
  <c r="AH10"/>
  <c r="AI10"/>
  <c r="AJ10"/>
  <c r="E38"/>
  <c r="E39"/>
  <c r="G38"/>
  <c r="G39"/>
  <c r="G40"/>
  <c r="G41"/>
  <c r="G34" l="1"/>
  <c r="G26"/>
  <c r="G17"/>
  <c r="G31"/>
  <c r="G30"/>
  <c r="G22"/>
  <c r="G36"/>
  <c r="G28"/>
  <c r="G20"/>
  <c r="G27"/>
  <c r="G19"/>
  <c r="G35"/>
  <c r="G29"/>
  <c r="G21"/>
  <c r="G33"/>
  <c r="G25"/>
  <c r="G16"/>
  <c r="G32"/>
  <c r="G24"/>
  <c r="G23"/>
  <c r="G37"/>
  <c r="Y22" i="1"/>
  <c r="X14"/>
  <c r="V21"/>
  <c r="T5"/>
  <c r="Y5" s="1"/>
  <c r="T6"/>
  <c r="Y6" s="1"/>
  <c r="T7"/>
  <c r="Y7" s="1"/>
  <c r="T8"/>
  <c r="Y8" s="1"/>
  <c r="T9"/>
  <c r="Y9" s="1"/>
  <c r="T10"/>
  <c r="Y10" s="1"/>
  <c r="T11"/>
  <c r="Y11" s="1"/>
  <c r="T12"/>
  <c r="Y12" s="1"/>
  <c r="T13"/>
  <c r="Y13" s="1"/>
  <c r="T14"/>
  <c r="Y14" s="1"/>
  <c r="T15"/>
  <c r="Y15" s="1"/>
  <c r="T16"/>
  <c r="Y16" s="1"/>
  <c r="T17"/>
  <c r="Y17" s="1"/>
  <c r="T18"/>
  <c r="Y18" s="1"/>
  <c r="T19"/>
  <c r="Y19" s="1"/>
  <c r="T20"/>
  <c r="Y20" s="1"/>
  <c r="T21"/>
  <c r="Y21" s="1"/>
  <c r="T22"/>
  <c r="T23"/>
  <c r="Y23" s="1"/>
  <c r="T24"/>
  <c r="Y24" s="1"/>
  <c r="T25"/>
  <c r="Y25" s="1"/>
  <c r="T26"/>
  <c r="Y26" s="1"/>
  <c r="T27"/>
  <c r="Y27" s="1"/>
  <c r="T28"/>
  <c r="Y28" s="1"/>
  <c r="S5"/>
  <c r="X5" s="1"/>
  <c r="S6"/>
  <c r="X6" s="1"/>
  <c r="S7"/>
  <c r="X7" s="1"/>
  <c r="S8"/>
  <c r="X8" s="1"/>
  <c r="S9"/>
  <c r="X9" s="1"/>
  <c r="S10"/>
  <c r="X10" s="1"/>
  <c r="S11"/>
  <c r="X11" s="1"/>
  <c r="S12"/>
  <c r="X12" s="1"/>
  <c r="S13"/>
  <c r="X13" s="1"/>
  <c r="S14"/>
  <c r="S15"/>
  <c r="X15" s="1"/>
  <c r="S16"/>
  <c r="X16" s="1"/>
  <c r="S17"/>
  <c r="X17" s="1"/>
  <c r="S18"/>
  <c r="X18" s="1"/>
  <c r="S19"/>
  <c r="X19" s="1"/>
  <c r="S20"/>
  <c r="X20" s="1"/>
  <c r="S21"/>
  <c r="X21" s="1"/>
  <c r="S22"/>
  <c r="X22" s="1"/>
  <c r="S23"/>
  <c r="X23" s="1"/>
  <c r="S24"/>
  <c r="X24" s="1"/>
  <c r="S25"/>
  <c r="X25" s="1"/>
  <c r="S26"/>
  <c r="X26" s="1"/>
  <c r="S27"/>
  <c r="X27" s="1"/>
  <c r="S28"/>
  <c r="X28" s="1"/>
  <c r="Q5"/>
  <c r="V5" s="1"/>
  <c r="Q6"/>
  <c r="V6" s="1"/>
  <c r="Q7"/>
  <c r="V7" s="1"/>
  <c r="Q8"/>
  <c r="V8" s="1"/>
  <c r="Q9"/>
  <c r="V9" s="1"/>
  <c r="Q10"/>
  <c r="V10" s="1"/>
  <c r="Q11"/>
  <c r="V11" s="1"/>
  <c r="Q12"/>
  <c r="V12" s="1"/>
  <c r="Q13"/>
  <c r="V13" s="1"/>
  <c r="Q14"/>
  <c r="V14" s="1"/>
  <c r="Q15"/>
  <c r="V15" s="1"/>
  <c r="Q16"/>
  <c r="V16" s="1"/>
  <c r="Q17"/>
  <c r="V17" s="1"/>
  <c r="Q18"/>
  <c r="V18" s="1"/>
  <c r="Q19"/>
  <c r="V19" s="1"/>
  <c r="Q20"/>
  <c r="V20" s="1"/>
  <c r="Q21"/>
  <c r="Q22"/>
  <c r="V22" s="1"/>
  <c r="Q23"/>
  <c r="V23" s="1"/>
  <c r="Q24"/>
  <c r="V24" s="1"/>
  <c r="Q25"/>
  <c r="V25" s="1"/>
  <c r="Q26"/>
  <c r="V26" s="1"/>
  <c r="Q27"/>
  <c r="V27" s="1"/>
  <c r="Q28"/>
  <c r="V28" s="1"/>
  <c r="R13"/>
  <c r="W13" s="1"/>
  <c r="R14"/>
  <c r="W14" s="1"/>
  <c r="R15"/>
  <c r="W15" s="1"/>
  <c r="R16"/>
  <c r="W16" s="1"/>
  <c r="R17"/>
  <c r="W17" s="1"/>
  <c r="R18"/>
  <c r="W18" s="1"/>
  <c r="R19"/>
  <c r="W19" s="1"/>
  <c r="R20"/>
  <c r="W20" s="1"/>
  <c r="R21"/>
  <c r="W21" s="1"/>
  <c r="R22"/>
  <c r="W22" s="1"/>
  <c r="R23"/>
  <c r="W23" s="1"/>
  <c r="R24"/>
  <c r="W24" s="1"/>
  <c r="R25"/>
  <c r="W25" s="1"/>
  <c r="R26"/>
  <c r="W26" s="1"/>
  <c r="R27"/>
  <c r="W27" s="1"/>
  <c r="R28"/>
  <c r="W28" s="1"/>
  <c r="P13"/>
  <c r="U13" s="1"/>
  <c r="P14"/>
  <c r="U14" s="1"/>
  <c r="P15"/>
  <c r="U15" s="1"/>
  <c r="P16"/>
  <c r="U16" s="1"/>
  <c r="Z16" s="1"/>
  <c r="H16" s="1"/>
  <c r="E16" s="1"/>
  <c r="P17"/>
  <c r="U17" s="1"/>
  <c r="P18"/>
  <c r="U18" s="1"/>
  <c r="Z18" s="1"/>
  <c r="H18" s="1"/>
  <c r="E18" s="1"/>
  <c r="P19"/>
  <c r="U19" s="1"/>
  <c r="Z19" s="1"/>
  <c r="H19" s="1"/>
  <c r="E19" s="1"/>
  <c r="P20"/>
  <c r="U20" s="1"/>
  <c r="Z20" s="1"/>
  <c r="H20" s="1"/>
  <c r="E20" s="1"/>
  <c r="P21"/>
  <c r="U21" s="1"/>
  <c r="P22"/>
  <c r="U22" s="1"/>
  <c r="P23"/>
  <c r="U23" s="1"/>
  <c r="P24"/>
  <c r="U24" s="1"/>
  <c r="Z24" s="1"/>
  <c r="H24" s="1"/>
  <c r="E24" s="1"/>
  <c r="P25"/>
  <c r="U25" s="1"/>
  <c r="P26"/>
  <c r="U26" s="1"/>
  <c r="Z26" s="1"/>
  <c r="H26" s="1"/>
  <c r="E26" s="1"/>
  <c r="P27"/>
  <c r="U27" s="1"/>
  <c r="Z27" s="1"/>
  <c r="H27" s="1"/>
  <c r="E27" s="1"/>
  <c r="P28"/>
  <c r="U28" s="1"/>
  <c r="Z28" s="1"/>
  <c r="H28" s="1"/>
  <c r="E28" s="1"/>
  <c r="P5"/>
  <c r="U5" s="1"/>
  <c r="P6"/>
  <c r="U6" s="1"/>
  <c r="P7"/>
  <c r="U7" s="1"/>
  <c r="P8"/>
  <c r="U8" s="1"/>
  <c r="P9"/>
  <c r="U9" s="1"/>
  <c r="P10"/>
  <c r="U10" s="1"/>
  <c r="P11"/>
  <c r="U11" s="1"/>
  <c r="P12"/>
  <c r="U12" s="1"/>
  <c r="T4"/>
  <c r="Y4" s="1"/>
  <c r="S4"/>
  <c r="X4" s="1"/>
  <c r="Q4"/>
  <c r="V4" s="1"/>
  <c r="P4"/>
  <c r="U4" s="1"/>
  <c r="Z17" l="1"/>
  <c r="H17" s="1"/>
  <c r="E17" s="1"/>
  <c r="Z21"/>
  <c r="H21" s="1"/>
  <c r="E21" s="1"/>
  <c r="Z13"/>
  <c r="H13" s="1"/>
  <c r="E13" s="1"/>
  <c r="G18" i="2"/>
  <c r="Z15" i="1"/>
  <c r="H15" s="1"/>
  <c r="E15" s="1"/>
  <c r="Z25"/>
  <c r="H25" s="1"/>
  <c r="E25" s="1"/>
  <c r="Z22"/>
  <c r="H22" s="1"/>
  <c r="E22" s="1"/>
  <c r="Z14"/>
  <c r="H14" s="1"/>
  <c r="E14" s="1"/>
  <c r="Z23"/>
  <c r="H23" s="1"/>
  <c r="E23" s="1"/>
  <c r="H11" i="2"/>
  <c r="H21" l="1"/>
  <c r="H16"/>
  <c r="H14"/>
  <c r="H15"/>
  <c r="H20"/>
  <c r="H17"/>
  <c r="H18"/>
  <c r="H19"/>
  <c r="H22"/>
  <c r="H36"/>
  <c r="H32"/>
  <c r="H30"/>
  <c r="H26"/>
  <c r="H37"/>
  <c r="H35"/>
  <c r="H33"/>
  <c r="H31"/>
  <c r="H29"/>
  <c r="H27"/>
  <c r="H25"/>
  <c r="H23"/>
  <c r="H24"/>
  <c r="H34"/>
  <c r="H28"/>
  <c r="I11"/>
  <c r="F10"/>
  <c r="H12" s="1"/>
  <c r="R5" i="1"/>
  <c r="W5" s="1"/>
  <c r="Z5" s="1"/>
  <c r="H5" s="1"/>
  <c r="E5" s="1"/>
  <c r="R6"/>
  <c r="W6" s="1"/>
  <c r="Z6" s="1"/>
  <c r="H6" s="1"/>
  <c r="E6" s="1"/>
  <c r="R7"/>
  <c r="W7" s="1"/>
  <c r="Z7" s="1"/>
  <c r="H7" s="1"/>
  <c r="E7" s="1"/>
  <c r="R8"/>
  <c r="W8" s="1"/>
  <c r="Z8" s="1"/>
  <c r="H8" s="1"/>
  <c r="E8" s="1"/>
  <c r="R9"/>
  <c r="W9" s="1"/>
  <c r="Z9" s="1"/>
  <c r="H9" s="1"/>
  <c r="E9" s="1"/>
  <c r="R10"/>
  <c r="W10" s="1"/>
  <c r="Z10" s="1"/>
  <c r="H10" s="1"/>
  <c r="E10" s="1"/>
  <c r="R11"/>
  <c r="W11" s="1"/>
  <c r="Z11" s="1"/>
  <c r="H11" s="1"/>
  <c r="E11" s="1"/>
  <c r="R12"/>
  <c r="W12" s="1"/>
  <c r="Z12" s="1"/>
  <c r="H12" s="1"/>
  <c r="E12" s="1"/>
  <c r="R4"/>
  <c r="I21" i="2" l="1"/>
  <c r="I16"/>
  <c r="I14"/>
  <c r="I15"/>
  <c r="I18"/>
  <c r="I20"/>
  <c r="I19"/>
  <c r="I17"/>
  <c r="I22"/>
  <c r="I36"/>
  <c r="I32"/>
  <c r="I30"/>
  <c r="I26"/>
  <c r="I37"/>
  <c r="I35"/>
  <c r="I33"/>
  <c r="I31"/>
  <c r="I29"/>
  <c r="I27"/>
  <c r="I25"/>
  <c r="I23"/>
  <c r="I34"/>
  <c r="I28"/>
  <c r="I24"/>
  <c r="J11"/>
  <c r="G10"/>
  <c r="I12" s="1"/>
  <c r="W4" i="1"/>
  <c r="Z4" s="1"/>
  <c r="H4" s="1"/>
  <c r="J21" i="2" l="1"/>
  <c r="J16"/>
  <c r="J14"/>
  <c r="J15"/>
  <c r="J18"/>
  <c r="J20"/>
  <c r="J17"/>
  <c r="J19"/>
  <c r="J22"/>
  <c r="J36"/>
  <c r="J32"/>
  <c r="J30"/>
  <c r="J26"/>
  <c r="J37"/>
  <c r="J35"/>
  <c r="J33"/>
  <c r="J31"/>
  <c r="J29"/>
  <c r="J27"/>
  <c r="J25"/>
  <c r="J23"/>
  <c r="J34"/>
  <c r="J28"/>
  <c r="J24"/>
  <c r="K11"/>
  <c r="H10"/>
  <c r="J12" s="1"/>
  <c r="K21" l="1"/>
  <c r="K16"/>
  <c r="K14"/>
  <c r="K15"/>
  <c r="K18"/>
  <c r="K20"/>
  <c r="K17"/>
  <c r="K19"/>
  <c r="K22"/>
  <c r="K36"/>
  <c r="K32"/>
  <c r="K30"/>
  <c r="K26"/>
  <c r="K37"/>
  <c r="K35"/>
  <c r="K33"/>
  <c r="K31"/>
  <c r="K29"/>
  <c r="K27"/>
  <c r="K25"/>
  <c r="K23"/>
  <c r="K34"/>
  <c r="K28"/>
  <c r="K24"/>
  <c r="L11"/>
  <c r="I10"/>
  <c r="K12" s="1"/>
  <c r="L21" l="1"/>
  <c r="L16"/>
  <c r="L14"/>
  <c r="L15"/>
  <c r="L18"/>
  <c r="L19"/>
  <c r="L20"/>
  <c r="L17"/>
  <c r="L22"/>
  <c r="L36"/>
  <c r="L32"/>
  <c r="L30"/>
  <c r="L26"/>
  <c r="L37"/>
  <c r="L35"/>
  <c r="L33"/>
  <c r="L31"/>
  <c r="L29"/>
  <c r="L27"/>
  <c r="L25"/>
  <c r="L23"/>
  <c r="L34"/>
  <c r="L28"/>
  <c r="L24"/>
  <c r="M11"/>
  <c r="J10"/>
  <c r="L12" s="1"/>
  <c r="M21" l="1"/>
  <c r="M16"/>
  <c r="M14"/>
  <c r="M17"/>
  <c r="M22"/>
  <c r="M15"/>
  <c r="M18"/>
  <c r="M20"/>
  <c r="M19"/>
  <c r="M36"/>
  <c r="M32"/>
  <c r="M30"/>
  <c r="M26"/>
  <c r="M37"/>
  <c r="M35"/>
  <c r="M33"/>
  <c r="M31"/>
  <c r="M29"/>
  <c r="M27"/>
  <c r="M25"/>
  <c r="M23"/>
  <c r="M34"/>
  <c r="M28"/>
  <c r="M24"/>
  <c r="N11"/>
  <c r="K10"/>
  <c r="M12" s="1"/>
  <c r="N21" l="1"/>
  <c r="N16"/>
  <c r="N14"/>
  <c r="N15"/>
  <c r="N18"/>
  <c r="N20"/>
  <c r="N17"/>
  <c r="N19"/>
  <c r="N22"/>
  <c r="N36"/>
  <c r="N32"/>
  <c r="N30"/>
  <c r="N26"/>
  <c r="N37"/>
  <c r="N35"/>
  <c r="N33"/>
  <c r="N31"/>
  <c r="N29"/>
  <c r="N27"/>
  <c r="N25"/>
  <c r="N23"/>
  <c r="N34"/>
  <c r="N28"/>
  <c r="N24"/>
  <c r="O11"/>
  <c r="L10"/>
  <c r="N12" s="1"/>
  <c r="O21" l="1"/>
  <c r="O16"/>
  <c r="O14"/>
  <c r="O15"/>
  <c r="O18"/>
  <c r="O20"/>
  <c r="O17"/>
  <c r="O19"/>
  <c r="O22"/>
  <c r="O36"/>
  <c r="O32"/>
  <c r="O30"/>
  <c r="O26"/>
  <c r="O37"/>
  <c r="O35"/>
  <c r="O33"/>
  <c r="O31"/>
  <c r="O29"/>
  <c r="O27"/>
  <c r="O25"/>
  <c r="O23"/>
  <c r="O34"/>
  <c r="O28"/>
  <c r="O24"/>
  <c r="P11"/>
  <c r="M10"/>
  <c r="O12" s="1"/>
  <c r="P21" l="1"/>
  <c r="P16"/>
  <c r="P14"/>
  <c r="P15"/>
  <c r="P20"/>
  <c r="P17"/>
  <c r="P22"/>
  <c r="P18"/>
  <c r="P19"/>
  <c r="P36"/>
  <c r="P32"/>
  <c r="P30"/>
  <c r="P26"/>
  <c r="P37"/>
  <c r="P35"/>
  <c r="P33"/>
  <c r="P31"/>
  <c r="P29"/>
  <c r="P27"/>
  <c r="P25"/>
  <c r="P23"/>
  <c r="P34"/>
  <c r="P24"/>
  <c r="P28"/>
  <c r="Q11"/>
  <c r="N10"/>
  <c r="P12" s="1"/>
  <c r="Q21" l="1"/>
  <c r="Q16"/>
  <c r="Q14"/>
  <c r="Q15"/>
  <c r="Q18"/>
  <c r="Q20"/>
  <c r="Q19"/>
  <c r="Q17"/>
  <c r="Q22"/>
  <c r="Q36"/>
  <c r="Q32"/>
  <c r="Q30"/>
  <c r="Q26"/>
  <c r="Q37"/>
  <c r="Q35"/>
  <c r="Q33"/>
  <c r="Q31"/>
  <c r="Q29"/>
  <c r="Q27"/>
  <c r="Q25"/>
  <c r="Q23"/>
  <c r="Q34"/>
  <c r="Q28"/>
  <c r="Q24"/>
  <c r="R11"/>
  <c r="O10"/>
  <c r="Q12" s="1"/>
  <c r="R21" l="1"/>
  <c r="R16"/>
  <c r="R14"/>
  <c r="R15"/>
  <c r="R18"/>
  <c r="R20"/>
  <c r="R17"/>
  <c r="R19"/>
  <c r="R22"/>
  <c r="R36"/>
  <c r="R32"/>
  <c r="R30"/>
  <c r="R26"/>
  <c r="R37"/>
  <c r="R35"/>
  <c r="R33"/>
  <c r="R31"/>
  <c r="R29"/>
  <c r="R27"/>
  <c r="R25"/>
  <c r="R23"/>
  <c r="R34"/>
  <c r="R28"/>
  <c r="R24"/>
  <c r="S11"/>
  <c r="P10"/>
  <c r="R12" s="1"/>
  <c r="S21" l="1"/>
  <c r="S16"/>
  <c r="S14"/>
  <c r="S15"/>
  <c r="S18"/>
  <c r="S20"/>
  <c r="S17"/>
  <c r="S19"/>
  <c r="S22"/>
  <c r="S36"/>
  <c r="S32"/>
  <c r="S30"/>
  <c r="S26"/>
  <c r="S37"/>
  <c r="S35"/>
  <c r="S33"/>
  <c r="S31"/>
  <c r="S29"/>
  <c r="S27"/>
  <c r="S25"/>
  <c r="S23"/>
  <c r="S34"/>
  <c r="S28"/>
  <c r="S24"/>
  <c r="T11"/>
  <c r="Q10"/>
  <c r="S12" s="1"/>
  <c r="T21" l="1"/>
  <c r="T16"/>
  <c r="T14"/>
  <c r="T15"/>
  <c r="T18"/>
  <c r="T19"/>
  <c r="T20"/>
  <c r="T17"/>
  <c r="T22"/>
  <c r="T36"/>
  <c r="T32"/>
  <c r="T30"/>
  <c r="T26"/>
  <c r="T37"/>
  <c r="T35"/>
  <c r="T33"/>
  <c r="T31"/>
  <c r="T29"/>
  <c r="T27"/>
  <c r="T25"/>
  <c r="T23"/>
  <c r="T28"/>
  <c r="T34"/>
  <c r="T24"/>
  <c r="U11"/>
  <c r="R10"/>
  <c r="T12" s="1"/>
  <c r="U21" l="1"/>
  <c r="U16"/>
  <c r="U14"/>
  <c r="U15"/>
  <c r="U17"/>
  <c r="U22"/>
  <c r="U18"/>
  <c r="U20"/>
  <c r="U19"/>
  <c r="U36"/>
  <c r="U32"/>
  <c r="U30"/>
  <c r="U26"/>
  <c r="U37"/>
  <c r="U35"/>
  <c r="U33"/>
  <c r="U31"/>
  <c r="U29"/>
  <c r="U27"/>
  <c r="U25"/>
  <c r="U23"/>
  <c r="U24"/>
  <c r="U34"/>
  <c r="U28"/>
  <c r="V11"/>
  <c r="S10"/>
  <c r="U12" s="1"/>
  <c r="V21" l="1"/>
  <c r="V16"/>
  <c r="V14"/>
  <c r="V15"/>
  <c r="V18"/>
  <c r="V20"/>
  <c r="V17"/>
  <c r="V19"/>
  <c r="V22"/>
  <c r="V36"/>
  <c r="V32"/>
  <c r="V30"/>
  <c r="V26"/>
  <c r="V37"/>
  <c r="V35"/>
  <c r="V33"/>
  <c r="V31"/>
  <c r="V29"/>
  <c r="V27"/>
  <c r="V25"/>
  <c r="V23"/>
  <c r="V34"/>
  <c r="V28"/>
  <c r="V24"/>
  <c r="W11"/>
  <c r="T10"/>
  <c r="V12" s="1"/>
  <c r="W21" l="1"/>
  <c r="W16"/>
  <c r="W14"/>
  <c r="W15"/>
  <c r="W18"/>
  <c r="W20"/>
  <c r="W17"/>
  <c r="W19"/>
  <c r="W22"/>
  <c r="W36"/>
  <c r="W32"/>
  <c r="W30"/>
  <c r="W26"/>
  <c r="W37"/>
  <c r="W35"/>
  <c r="W33"/>
  <c r="W31"/>
  <c r="W29"/>
  <c r="W27"/>
  <c r="W25"/>
  <c r="W23"/>
  <c r="W34"/>
  <c r="W28"/>
  <c r="W24"/>
  <c r="X11"/>
  <c r="U10"/>
  <c r="W12" s="1"/>
  <c r="X21" l="1"/>
  <c r="X16"/>
  <c r="X14"/>
  <c r="X15"/>
  <c r="X18"/>
  <c r="X20"/>
  <c r="X17"/>
  <c r="X19"/>
  <c r="X22"/>
  <c r="X36"/>
  <c r="X32"/>
  <c r="X30"/>
  <c r="X26"/>
  <c r="X37"/>
  <c r="X35"/>
  <c r="X33"/>
  <c r="X31"/>
  <c r="X29"/>
  <c r="X27"/>
  <c r="X25"/>
  <c r="X23"/>
  <c r="X34"/>
  <c r="X24"/>
  <c r="X28"/>
  <c r="Y11"/>
  <c r="V10"/>
  <c r="X12" s="1"/>
  <c r="Y21" l="1"/>
  <c r="Y16"/>
  <c r="Y14"/>
  <c r="Y18"/>
  <c r="Y20"/>
  <c r="Y19"/>
  <c r="Y15"/>
  <c r="Y17"/>
  <c r="Y22"/>
  <c r="Y36"/>
  <c r="Y32"/>
  <c r="Y30"/>
  <c r="Y26"/>
  <c r="Y37"/>
  <c r="Y35"/>
  <c r="Y33"/>
  <c r="Y31"/>
  <c r="Y29"/>
  <c r="Y27"/>
  <c r="Y25"/>
  <c r="Y34"/>
  <c r="Y28"/>
  <c r="Y23"/>
  <c r="Y24"/>
  <c r="Z11"/>
  <c r="W10"/>
  <c r="Y12" s="1"/>
  <c r="Z21" l="1"/>
  <c r="Z16"/>
  <c r="Z14"/>
  <c r="Z15"/>
  <c r="Z18"/>
  <c r="Z20"/>
  <c r="Z17"/>
  <c r="Z19"/>
  <c r="Z22"/>
  <c r="Z36"/>
  <c r="Z32"/>
  <c r="Z30"/>
  <c r="Z26"/>
  <c r="Z37"/>
  <c r="Z35"/>
  <c r="Z33"/>
  <c r="Z31"/>
  <c r="Z29"/>
  <c r="Z27"/>
  <c r="Z25"/>
  <c r="Z23"/>
  <c r="Z34"/>
  <c r="Z28"/>
  <c r="Z24"/>
  <c r="AA11"/>
  <c r="X10"/>
  <c r="Z12" s="1"/>
  <c r="AA21" l="1"/>
  <c r="AA16"/>
  <c r="AA14"/>
  <c r="AA15"/>
  <c r="AA18"/>
  <c r="AA20"/>
  <c r="AA17"/>
  <c r="AA19"/>
  <c r="AA22"/>
  <c r="AA36"/>
  <c r="AA32"/>
  <c r="AA30"/>
  <c r="AA26"/>
  <c r="AA37"/>
  <c r="AA35"/>
  <c r="AA33"/>
  <c r="AA31"/>
  <c r="AA29"/>
  <c r="AA27"/>
  <c r="AA25"/>
  <c r="AA23"/>
  <c r="AA34"/>
  <c r="AA28"/>
  <c r="AA24"/>
  <c r="AB11"/>
  <c r="Y10"/>
  <c r="AA12" s="1"/>
  <c r="AB21" l="1"/>
  <c r="AB16"/>
  <c r="AB14"/>
  <c r="AB20"/>
  <c r="AB17"/>
  <c r="AB19"/>
  <c r="AB22"/>
  <c r="AB15"/>
  <c r="AB18"/>
  <c r="AB36"/>
  <c r="AB32"/>
  <c r="AB30"/>
  <c r="AB26"/>
  <c r="AB37"/>
  <c r="AB35"/>
  <c r="AB33"/>
  <c r="AB31"/>
  <c r="AB29"/>
  <c r="AB27"/>
  <c r="AB25"/>
  <c r="AB23"/>
  <c r="AB34"/>
  <c r="AB28"/>
  <c r="AB24"/>
  <c r="AC11"/>
  <c r="Z10"/>
  <c r="AB12" s="1"/>
  <c r="AC21" l="1"/>
  <c r="AC16"/>
  <c r="AC14"/>
  <c r="AC15"/>
  <c r="AC17"/>
  <c r="AC18"/>
  <c r="AC20"/>
  <c r="AC19"/>
  <c r="AC22"/>
  <c r="AC36"/>
  <c r="AC32"/>
  <c r="AC30"/>
  <c r="AC26"/>
  <c r="AC37"/>
  <c r="AC35"/>
  <c r="AC33"/>
  <c r="AC31"/>
  <c r="AC29"/>
  <c r="AC27"/>
  <c r="AC25"/>
  <c r="AC23"/>
  <c r="AC24"/>
  <c r="AC34"/>
  <c r="AC28"/>
  <c r="AD11"/>
  <c r="AA10"/>
  <c r="AC12" s="1"/>
  <c r="AD21" l="1"/>
  <c r="AD16"/>
  <c r="AD14"/>
  <c r="AD15"/>
  <c r="AD18"/>
  <c r="AD20"/>
  <c r="AD17"/>
  <c r="AD19"/>
  <c r="AD22"/>
  <c r="AD36"/>
  <c r="AD32"/>
  <c r="AD30"/>
  <c r="AD26"/>
  <c r="AD37"/>
  <c r="AD35"/>
  <c r="AD33"/>
  <c r="AD31"/>
  <c r="AD29"/>
  <c r="AD27"/>
  <c r="AD25"/>
  <c r="AD23"/>
  <c r="AD34"/>
  <c r="AD28"/>
  <c r="AD24"/>
  <c r="AE11"/>
  <c r="AB10"/>
  <c r="AD12" s="1"/>
  <c r="AE21" l="1"/>
  <c r="AE16"/>
  <c r="AE14"/>
  <c r="AE15"/>
  <c r="AE18"/>
  <c r="AE20"/>
  <c r="AE17"/>
  <c r="AE19"/>
  <c r="AE22"/>
  <c r="AE36"/>
  <c r="AE32"/>
  <c r="AE30"/>
  <c r="AE26"/>
  <c r="AE37"/>
  <c r="AE35"/>
  <c r="AE33"/>
  <c r="AE31"/>
  <c r="AE29"/>
  <c r="AE27"/>
  <c r="AE25"/>
  <c r="AE23"/>
  <c r="AE34"/>
  <c r="AE28"/>
  <c r="AE24"/>
  <c r="AF11"/>
  <c r="AC10"/>
  <c r="AE12" s="1"/>
  <c r="AF21" l="1"/>
  <c r="AF16"/>
  <c r="AF14"/>
  <c r="AF15"/>
  <c r="AF18"/>
  <c r="AF20"/>
  <c r="AF17"/>
  <c r="AF19"/>
  <c r="AF22"/>
  <c r="AF36"/>
  <c r="AF32"/>
  <c r="AF30"/>
  <c r="AF26"/>
  <c r="AF37"/>
  <c r="AF35"/>
  <c r="AF33"/>
  <c r="AF31"/>
  <c r="AF29"/>
  <c r="AF27"/>
  <c r="AF25"/>
  <c r="AF23"/>
  <c r="AF34"/>
  <c r="AF28"/>
  <c r="AF24"/>
  <c r="AG11"/>
  <c r="AD10"/>
  <c r="AF12" s="1"/>
  <c r="AG21" l="1"/>
  <c r="AG16"/>
  <c r="AG14"/>
  <c r="AG15"/>
  <c r="AG18"/>
  <c r="AG19"/>
  <c r="AG22"/>
  <c r="AG20"/>
  <c r="AG17"/>
  <c r="AG36"/>
  <c r="AG32"/>
  <c r="AG30"/>
  <c r="AG26"/>
  <c r="AG37"/>
  <c r="AG35"/>
  <c r="AG33"/>
  <c r="AG31"/>
  <c r="AG29"/>
  <c r="AG27"/>
  <c r="AG25"/>
  <c r="AG23"/>
  <c r="AG34"/>
  <c r="AG28"/>
  <c r="AG24"/>
  <c r="AH11"/>
  <c r="AE10"/>
  <c r="AG12" s="1"/>
  <c r="AH21" l="1"/>
  <c r="AH16"/>
  <c r="AH14"/>
  <c r="AH15"/>
  <c r="AH18"/>
  <c r="AH20"/>
  <c r="AH17"/>
  <c r="AH19"/>
  <c r="AH22"/>
  <c r="AH36"/>
  <c r="AH32"/>
  <c r="AH30"/>
  <c r="AH26"/>
  <c r="AH37"/>
  <c r="AH35"/>
  <c r="AH33"/>
  <c r="AH31"/>
  <c r="AH29"/>
  <c r="AH27"/>
  <c r="AH25"/>
  <c r="AH23"/>
  <c r="AH34"/>
  <c r="AH28"/>
  <c r="AH24"/>
  <c r="AI11"/>
  <c r="AF10"/>
  <c r="AH12" s="1"/>
  <c r="AI16" l="1"/>
  <c r="AI21"/>
  <c r="AI14"/>
  <c r="AI15"/>
  <c r="AI18"/>
  <c r="AI20"/>
  <c r="AI17"/>
  <c r="AI19"/>
  <c r="AI22"/>
  <c r="AI36"/>
  <c r="AI32"/>
  <c r="AI30"/>
  <c r="AI26"/>
  <c r="AI37"/>
  <c r="AI35"/>
  <c r="AI33"/>
  <c r="AI31"/>
  <c r="AI29"/>
  <c r="AI27"/>
  <c r="AI25"/>
  <c r="AI23"/>
  <c r="AI34"/>
  <c r="AI28"/>
  <c r="AI24"/>
  <c r="AG10"/>
  <c r="AI12" s="1"/>
  <c r="E4" i="1"/>
  <c r="G14" i="2" l="1"/>
</calcChain>
</file>

<file path=xl/sharedStrings.xml><?xml version="1.0" encoding="utf-8"?>
<sst xmlns="http://schemas.openxmlformats.org/spreadsheetml/2006/main" count="167" uniqueCount="157">
  <si>
    <t>Antérieur</t>
  </si>
  <si>
    <t>Prochaine</t>
  </si>
  <si>
    <t>P</t>
  </si>
  <si>
    <t>Unité</t>
  </si>
  <si>
    <t>tps en jours</t>
  </si>
  <si>
    <t>Semaine</t>
  </si>
  <si>
    <t>Mois</t>
  </si>
  <si>
    <t>Trimestre</t>
  </si>
  <si>
    <t>Année</t>
  </si>
  <si>
    <t>Périodicité</t>
  </si>
  <si>
    <t>Date Intervention</t>
  </si>
  <si>
    <t>Opérations de Maintenance</t>
  </si>
  <si>
    <t>test information issue de la liste</t>
  </si>
  <si>
    <t>Calcul du Nbr de jour</t>
  </si>
  <si>
    <t>Nbr Pen Jrs</t>
  </si>
  <si>
    <t>P en jours</t>
  </si>
  <si>
    <t>D</t>
  </si>
  <si>
    <t>L</t>
  </si>
  <si>
    <t>J</t>
  </si>
  <si>
    <t>V</t>
  </si>
  <si>
    <t>Lundi</t>
  </si>
  <si>
    <t>Mardi</t>
  </si>
  <si>
    <t>Mercredi</t>
  </si>
  <si>
    <t>Jeudi</t>
  </si>
  <si>
    <t>Vendredi</t>
  </si>
  <si>
    <t>Samedi</t>
  </si>
  <si>
    <t>S</t>
  </si>
  <si>
    <t>Début Intervention</t>
  </si>
  <si>
    <t>Fin d'intervention</t>
  </si>
  <si>
    <t>Jour(s)</t>
  </si>
  <si>
    <t>Semaine(s)</t>
  </si>
  <si>
    <t>Trimestre(s)</t>
  </si>
  <si>
    <t>Année(s)</t>
  </si>
  <si>
    <t>Jour</t>
  </si>
  <si>
    <t>Dimance</t>
  </si>
  <si>
    <t>Ma</t>
  </si>
  <si>
    <t>Mer</t>
  </si>
  <si>
    <t>Nett. générateur HF1</t>
  </si>
  <si>
    <t>Vérif. tension HF1</t>
  </si>
  <si>
    <t>Vérif. serrage des cables HF1</t>
  </si>
  <si>
    <t>Vérif. fuites d'air HF1</t>
  </si>
  <si>
    <t>Vérif. planéïte de l'électrode HF1</t>
  </si>
  <si>
    <t>Vérif. clinquants HF1</t>
  </si>
  <si>
    <t>Vérif. téflon HF1</t>
  </si>
  <si>
    <t>Nett. filtre HF1</t>
  </si>
  <si>
    <t>Vérif. clinquants HF2</t>
  </si>
  <si>
    <t>Vérif. téflon HF2</t>
  </si>
  <si>
    <t>Nett. filtre HF2</t>
  </si>
  <si>
    <t>Vérif. planéïte de l'électrode HF2</t>
  </si>
  <si>
    <t>Nett. générateur HF2</t>
  </si>
  <si>
    <t>Vérif. tension HF2</t>
  </si>
  <si>
    <t>Vérif. serrage des cables HF2</t>
  </si>
  <si>
    <t>Vérif. fuites d'air HF2</t>
  </si>
  <si>
    <t>Vérif. clinquants HF3</t>
  </si>
  <si>
    <t>Vérif. téflon HF3</t>
  </si>
  <si>
    <t>Nett. filtre HF3</t>
  </si>
  <si>
    <t>Vérif. planéïte de l'électrode HF3</t>
  </si>
  <si>
    <t>Nett. générateur HF3</t>
  </si>
  <si>
    <t>Vérif. tension HF3</t>
  </si>
  <si>
    <t>Vérif. serrage des cables HF3</t>
  </si>
  <si>
    <t>Vérif. fuites d'air HF3</t>
  </si>
  <si>
    <t>Vérif. clinquants HF4</t>
  </si>
  <si>
    <t>Vérif. téflon HF4</t>
  </si>
  <si>
    <t>Nett. filtre HF4</t>
  </si>
  <si>
    <t>Vérif. planéïte de l'électrode HF4</t>
  </si>
  <si>
    <t>Nett. générateur HF4</t>
  </si>
  <si>
    <t>Vérif. tension HF4</t>
  </si>
  <si>
    <t>Vérif. serrage des cables HF4</t>
  </si>
  <si>
    <t>Vérif. fuites d'air HF4</t>
  </si>
  <si>
    <t>Vérif. clinquants HF5</t>
  </si>
  <si>
    <t>Vérif. téflon HF5</t>
  </si>
  <si>
    <t>Nett. filtre HF5</t>
  </si>
  <si>
    <t>Vérif. planéïte de l'électrode HF5</t>
  </si>
  <si>
    <t>Nett. générateur HF5</t>
  </si>
  <si>
    <t>Vérif. tension HF5</t>
  </si>
  <si>
    <t>Vérif. serrage des cables HF5</t>
  </si>
  <si>
    <t>Vérif. fuites d'air HF5</t>
  </si>
  <si>
    <t>Vérif. clinquants HF6</t>
  </si>
  <si>
    <t>Vérif. téflon HF6</t>
  </si>
  <si>
    <t>Nett. filtre HF6</t>
  </si>
  <si>
    <t>Vérif. planéïte de l'électrode HF6</t>
  </si>
  <si>
    <t>Nett. générateur HF6</t>
  </si>
  <si>
    <t>Vérif. tension HF6</t>
  </si>
  <si>
    <t>Vérif. serrage des cables HF6</t>
  </si>
  <si>
    <t>Vérif. fuites d'air HF6</t>
  </si>
  <si>
    <t>Vérif. clinquants HF7</t>
  </si>
  <si>
    <t>Vérif. téflon HF7</t>
  </si>
  <si>
    <t>Nett. filtre HF7</t>
  </si>
  <si>
    <t>Vérif. planéïte de l'électrode HF7</t>
  </si>
  <si>
    <t>Nett. générateur HF7</t>
  </si>
  <si>
    <t>Vérif. tension HF7</t>
  </si>
  <si>
    <t>Vérif. serrage des cables HF7</t>
  </si>
  <si>
    <t>Vérif. fuites d'air HF7</t>
  </si>
  <si>
    <t>Vérif. clinquants HF8</t>
  </si>
  <si>
    <t>Vérif. téflon HF8</t>
  </si>
  <si>
    <t>Nett. filtre HF8</t>
  </si>
  <si>
    <t>Vérif. planéïte de l'électrode HF8</t>
  </si>
  <si>
    <t>Nett. générateur HF8</t>
  </si>
  <si>
    <t>Vérif. tension HF8</t>
  </si>
  <si>
    <t>Vérif. serrage des cables HF8</t>
  </si>
  <si>
    <t>Vérif. fuites d'air HF8</t>
  </si>
  <si>
    <t>Vérif. clinquants HF9</t>
  </si>
  <si>
    <t>Vérif. téflon HF9</t>
  </si>
  <si>
    <t>Nett. filtre HF9</t>
  </si>
  <si>
    <t>Vérif. planéïte de l'électrode HF9</t>
  </si>
  <si>
    <t>Nett. générateur HF9</t>
  </si>
  <si>
    <t>Vérif. tension HF9</t>
  </si>
  <si>
    <t>Vérif. serrage des cables HF9</t>
  </si>
  <si>
    <t>Vérif. fuites d'air HF9</t>
  </si>
  <si>
    <t>Vérif. clinquants HF10</t>
  </si>
  <si>
    <t>Vérif. téflon HF10</t>
  </si>
  <si>
    <t>Nett. filtre HF10</t>
  </si>
  <si>
    <t>Vérif. planéïte de l'électrode HF10</t>
  </si>
  <si>
    <t>Nett. générateur HF10</t>
  </si>
  <si>
    <t>Vérif. tension HF10</t>
  </si>
  <si>
    <t>Vérif. serrage des cables HF10</t>
  </si>
  <si>
    <t>Vérif. fuites d'air HF10</t>
  </si>
  <si>
    <t>Vérif. clinquants HF11</t>
  </si>
  <si>
    <t>Vérif. téflon HF11</t>
  </si>
  <si>
    <t>Nett. filtre HF11</t>
  </si>
  <si>
    <t>Vérif. planéïte de l'électrode HF11</t>
  </si>
  <si>
    <t>Nett. générateur HF11</t>
  </si>
  <si>
    <t>Vérif. tension HF11</t>
  </si>
  <si>
    <t>Vérif. serrage des cables HF11</t>
  </si>
  <si>
    <t>Vérif. fuites d'air HF11</t>
  </si>
  <si>
    <t>Vérif. sécurité (anti-flash, relais surintensité…) HF2</t>
  </si>
  <si>
    <t>Vérif. sécurité (anti-flash, relais surintensité…) HF1</t>
  </si>
  <si>
    <t>Vérif. sécurité (anti-flash, relais surintensité…) HF3</t>
  </si>
  <si>
    <t>Vérif. sécurité (anti-flash, relais surintensité…) HF4</t>
  </si>
  <si>
    <t>Vérif. sécurité (anti-flash, relais surintensité…) HF5</t>
  </si>
  <si>
    <t>Vérif. sécurité (anti-flash, relais surintensité…) HF6</t>
  </si>
  <si>
    <t>Vérif. sécurité (anti-flash, relais surintensité…) HF7</t>
  </si>
  <si>
    <t>Vérif. sécurité (anti-flash, relais surintensité…) HF8</t>
  </si>
  <si>
    <t>Vérif. sécurité (anti-flash, relais surintensité…) HF9</t>
  </si>
  <si>
    <t>Vérif. sécurité (anti-flash, relais surintensité…) HF10</t>
  </si>
  <si>
    <t>Vérif. sécurité (anti-flash, relais surintensité…) HF11</t>
  </si>
  <si>
    <t>Durée (en min)</t>
  </si>
  <si>
    <t>Durée d'intervention en min</t>
  </si>
  <si>
    <t>Cout en €</t>
  </si>
  <si>
    <t>case en rouge c'est la première aopération à venir en jaune les postérieures et antérieures</t>
  </si>
  <si>
    <t>Dates</t>
  </si>
  <si>
    <t>Jour Fériés</t>
  </si>
  <si>
    <t>La Toussaint</t>
  </si>
  <si>
    <t>Armistice 1918</t>
  </si>
  <si>
    <t>Noël</t>
  </si>
  <si>
    <t>Lundi de pâques</t>
  </si>
  <si>
    <t>Fête du travail</t>
  </si>
  <si>
    <t>Victoire 1945</t>
  </si>
  <si>
    <t>Jeudi de l'ascension</t>
  </si>
  <si>
    <t>Lundi de Pentecôte</t>
  </si>
  <si>
    <t>Fête nationale</t>
  </si>
  <si>
    <t>L'Assomption</t>
  </si>
  <si>
    <t>Entrez l'année du fichier ci à droite</t>
  </si>
  <si>
    <t>Vendredi Saint (Alsace)</t>
  </si>
  <si>
    <t>St Etienne (Alsace)</t>
  </si>
  <si>
    <t>ici le 05/05/2016 est le Jeudi de l'ascension</t>
  </si>
  <si>
    <t>ici lundi de pentecôte</t>
  </si>
</sst>
</file>

<file path=xl/styles.xml><?xml version="1.0" encoding="utf-8"?>
<styleSheet xmlns="http://schemas.openxmlformats.org/spreadsheetml/2006/main">
  <numFmts count="1">
    <numFmt numFmtId="164" formatCode="dd/mm/yy;@"/>
  </numFmts>
  <fonts count="10">
    <font>
      <sz val="11"/>
      <color theme="1"/>
      <name val="Calibri"/>
      <family val="2"/>
      <scheme val="minor"/>
    </font>
    <font>
      <sz val="11"/>
      <color theme="0"/>
      <name val="Calibri"/>
      <family val="2"/>
      <scheme val="minor"/>
    </font>
    <font>
      <b/>
      <sz val="1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sz val="11"/>
      <name val="Calibri"/>
      <family val="2"/>
      <scheme val="minor"/>
    </font>
    <font>
      <sz val="11"/>
      <color rgb="FF000000"/>
      <name val="Calibri"/>
      <family val="2"/>
      <scheme val="minor"/>
    </font>
    <font>
      <sz val="9"/>
      <color theme="1"/>
      <name val="Calibri"/>
      <family val="2"/>
      <scheme val="minor"/>
    </font>
    <font>
      <sz val="10"/>
      <name val="Calibri"/>
      <family val="2"/>
      <scheme val="minor"/>
    </font>
  </fonts>
  <fills count="13">
    <fill>
      <patternFill patternType="none"/>
    </fill>
    <fill>
      <patternFill patternType="gray125"/>
    </fill>
    <fill>
      <patternFill patternType="solid">
        <fgColor rgb="FFFF0000"/>
        <bgColor indexed="64"/>
      </patternFill>
    </fill>
    <fill>
      <patternFill patternType="solid">
        <fgColor rgb="FF00B050"/>
        <bgColor indexed="64"/>
      </patternFill>
    </fill>
    <fill>
      <patternFill patternType="solid">
        <fgColor rgb="FF0070C0"/>
        <bgColor indexed="64"/>
      </patternFill>
    </fill>
    <fill>
      <patternFill patternType="solid">
        <fgColor theme="0"/>
        <bgColor indexed="64"/>
      </patternFill>
    </fill>
    <fill>
      <patternFill patternType="solid">
        <fgColor rgb="FF00B0F0"/>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
      <patternFill patternType="solid">
        <fgColor rgb="FFFFFF00"/>
        <bgColor indexed="64"/>
      </patternFill>
    </fill>
    <fill>
      <patternFill patternType="solid">
        <fgColor theme="4" tint="0.79998168889431442"/>
        <bgColor indexed="64"/>
      </patternFill>
    </fill>
    <fill>
      <patternFill patternType="solid">
        <fgColor theme="9" tint="0.39997558519241921"/>
        <bgColor indexed="64"/>
      </patternFill>
    </fill>
  </fills>
  <borders count="2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1">
    <xf numFmtId="0" fontId="0" fillId="0" borderId="0"/>
  </cellStyleXfs>
  <cellXfs count="96">
    <xf numFmtId="0" fontId="0" fillId="0" borderId="0" xfId="0"/>
    <xf numFmtId="0" fontId="0" fillId="2" borderId="4" xfId="0" applyFill="1" applyBorder="1"/>
    <xf numFmtId="0" fontId="0" fillId="0" borderId="0" xfId="0" applyBorder="1"/>
    <xf numFmtId="0" fontId="0" fillId="0" borderId="0" xfId="0" applyBorder="1" applyAlignment="1">
      <alignment horizontal="center" vertical="center"/>
    </xf>
    <xf numFmtId="14" fontId="1" fillId="0" borderId="0" xfId="0" applyNumberFormat="1" applyFont="1"/>
    <xf numFmtId="0" fontId="1" fillId="0" borderId="0" xfId="0" applyFont="1"/>
    <xf numFmtId="0" fontId="0" fillId="0" borderId="0" xfId="0" applyFont="1"/>
    <xf numFmtId="0" fontId="1" fillId="0" borderId="0" xfId="0" applyFont="1" applyFill="1" applyBorder="1"/>
    <xf numFmtId="0" fontId="0" fillId="0" borderId="0" xfId="0" applyBorder="1" applyAlignment="1">
      <alignment horizontal="center"/>
    </xf>
    <xf numFmtId="0" fontId="1" fillId="0" borderId="0" xfId="0" applyFont="1" applyAlignment="1">
      <alignment horizontal="center"/>
    </xf>
    <xf numFmtId="164" fontId="0" fillId="0" borderId="0" xfId="0" applyNumberFormat="1" applyBorder="1" applyAlignment="1">
      <alignment horizontal="center" vertical="center"/>
    </xf>
    <xf numFmtId="0" fontId="0" fillId="0" borderId="0" xfId="0" applyAlignment="1">
      <alignment horizontal="center" vertical="center"/>
    </xf>
    <xf numFmtId="0" fontId="3" fillId="0" borderId="0" xfId="0" applyFont="1" applyBorder="1"/>
    <xf numFmtId="0" fontId="3" fillId="0" borderId="0" xfId="0" applyFont="1"/>
    <xf numFmtId="0" fontId="0" fillId="0" borderId="6" xfId="0" applyBorder="1"/>
    <xf numFmtId="0" fontId="0" fillId="0" borderId="7" xfId="0" applyBorder="1"/>
    <xf numFmtId="0" fontId="0" fillId="7" borderId="0" xfId="0" applyFill="1" applyBorder="1" applyAlignment="1">
      <alignment horizontal="center" vertical="center"/>
    </xf>
    <xf numFmtId="0" fontId="0" fillId="7" borderId="0" xfId="0" applyNumberFormat="1" applyFill="1" applyBorder="1" applyAlignment="1">
      <alignment horizontal="center" vertical="center"/>
    </xf>
    <xf numFmtId="14" fontId="0" fillId="7" borderId="0" xfId="0" applyNumberFormat="1" applyFill="1" applyBorder="1" applyAlignment="1">
      <alignment horizontal="center" vertical="center"/>
    </xf>
    <xf numFmtId="0" fontId="3" fillId="7" borderId="0" xfId="0" applyFont="1" applyFill="1" applyBorder="1"/>
    <xf numFmtId="0" fontId="3" fillId="0" borderId="0" xfId="0" applyFont="1" applyFill="1"/>
    <xf numFmtId="0" fontId="0" fillId="7" borderId="6" xfId="0" applyFill="1" applyBorder="1" applyAlignment="1">
      <alignment horizontal="center" vertical="center"/>
    </xf>
    <xf numFmtId="0" fontId="0" fillId="0" borderId="6" xfId="0" applyBorder="1" applyAlignment="1">
      <alignment horizontal="center" vertical="center"/>
    </xf>
    <xf numFmtId="0" fontId="2" fillId="5" borderId="5" xfId="0" applyFont="1" applyFill="1" applyBorder="1" applyAlignment="1">
      <alignment horizontal="center"/>
    </xf>
    <xf numFmtId="0" fontId="0" fillId="0" borderId="8" xfId="0" applyNumberFormat="1" applyBorder="1" applyAlignment="1">
      <alignment horizontal="center" vertical="center"/>
    </xf>
    <xf numFmtId="0" fontId="3" fillId="0" borderId="13" xfId="0" applyFont="1" applyBorder="1"/>
    <xf numFmtId="0" fontId="3" fillId="0" borderId="14" xfId="0" applyFont="1" applyBorder="1"/>
    <xf numFmtId="0" fontId="3" fillId="0" borderId="15" xfId="0" applyFont="1" applyBorder="1"/>
    <xf numFmtId="164" fontId="0" fillId="0" borderId="8" xfId="0" applyNumberFormat="1" applyBorder="1" applyAlignment="1">
      <alignment horizontal="center" vertical="center"/>
    </xf>
    <xf numFmtId="0" fontId="0" fillId="0" borderId="0" xfId="0" applyFont="1" applyFill="1" applyBorder="1"/>
    <xf numFmtId="14" fontId="5" fillId="0" borderId="5" xfId="0" applyNumberFormat="1" applyFont="1" applyBorder="1" applyAlignment="1">
      <alignment horizontal="center" textRotation="90"/>
    </xf>
    <xf numFmtId="14" fontId="5" fillId="0" borderId="1" xfId="0" applyNumberFormat="1" applyFont="1" applyBorder="1" applyAlignment="1">
      <alignment horizontal="center" textRotation="90"/>
    </xf>
    <xf numFmtId="14" fontId="5" fillId="0" borderId="3" xfId="0" applyNumberFormat="1" applyFont="1" applyBorder="1" applyAlignment="1">
      <alignment horizontal="center" textRotation="90"/>
    </xf>
    <xf numFmtId="0" fontId="1" fillId="0" borderId="0" xfId="0" applyFont="1" applyAlignment="1">
      <alignment horizontal="center"/>
    </xf>
    <xf numFmtId="0" fontId="2" fillId="8" borderId="1" xfId="0" applyFont="1" applyFill="1" applyBorder="1" applyAlignment="1">
      <alignment horizontal="center"/>
    </xf>
    <xf numFmtId="0" fontId="4" fillId="6" borderId="3" xfId="0" applyFont="1" applyFill="1" applyBorder="1" applyAlignment="1">
      <alignment horizontal="center"/>
    </xf>
    <xf numFmtId="0" fontId="2" fillId="6" borderId="5" xfId="0" applyFont="1" applyFill="1" applyBorder="1" applyAlignment="1">
      <alignment horizontal="center"/>
    </xf>
    <xf numFmtId="0" fontId="4" fillId="9" borderId="5" xfId="0" applyFont="1" applyFill="1" applyBorder="1" applyAlignment="1">
      <alignment horizontal="center"/>
    </xf>
    <xf numFmtId="0" fontId="0" fillId="0" borderId="1"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164" fontId="0" fillId="0" borderId="6" xfId="0" applyNumberFormat="1" applyBorder="1" applyAlignment="1">
      <alignment horizontal="center" vertical="center"/>
    </xf>
    <xf numFmtId="0" fontId="0" fillId="0" borderId="6" xfId="0" applyFill="1" applyBorder="1" applyAlignment="1">
      <alignment horizontal="center" vertical="center"/>
    </xf>
    <xf numFmtId="164" fontId="0" fillId="0" borderId="8"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6" xfId="0" applyNumberFormat="1" applyFill="1" applyBorder="1" applyAlignment="1">
      <alignment horizontal="center" vertical="center"/>
    </xf>
    <xf numFmtId="0" fontId="3" fillId="0" borderId="10" xfId="0" applyFont="1" applyFill="1" applyBorder="1"/>
    <xf numFmtId="0" fontId="3" fillId="0" borderId="11" xfId="0" applyFont="1" applyFill="1" applyBorder="1"/>
    <xf numFmtId="0" fontId="3" fillId="0" borderId="12" xfId="0" applyFont="1" applyFill="1" applyBorder="1"/>
    <xf numFmtId="0" fontId="3" fillId="0" borderId="13" xfId="0" applyFont="1" applyFill="1" applyBorder="1"/>
    <xf numFmtId="0" fontId="3" fillId="0" borderId="14" xfId="0" applyFont="1" applyFill="1" applyBorder="1"/>
    <xf numFmtId="0" fontId="3" fillId="0" borderId="15" xfId="0" applyFont="1" applyFill="1" applyBorder="1"/>
    <xf numFmtId="0" fontId="0" fillId="7" borderId="8" xfId="0" applyFont="1" applyFill="1" applyBorder="1"/>
    <xf numFmtId="0" fontId="0" fillId="0" borderId="8" xfId="0" applyFont="1" applyBorder="1"/>
    <xf numFmtId="0" fontId="0" fillId="0" borderId="9" xfId="0" applyFont="1" applyBorder="1"/>
    <xf numFmtId="0" fontId="4" fillId="2" borderId="16" xfId="0" applyFont="1" applyFill="1" applyBorder="1" applyAlignment="1">
      <alignment horizontal="center"/>
    </xf>
    <xf numFmtId="14" fontId="3" fillId="0" borderId="0" xfId="0" applyNumberFormat="1" applyFont="1"/>
    <xf numFmtId="0" fontId="6" fillId="0" borderId="14" xfId="0" applyFont="1" applyBorder="1" applyAlignment="1">
      <alignment horizontal="center" vertical="center"/>
    </xf>
    <xf numFmtId="0" fontId="3" fillId="7" borderId="17" xfId="0" applyFont="1" applyFill="1" applyBorder="1"/>
    <xf numFmtId="0" fontId="6" fillId="0" borderId="15" xfId="0" applyFont="1" applyBorder="1" applyAlignment="1">
      <alignment horizontal="center" vertical="center"/>
    </xf>
    <xf numFmtId="0" fontId="0" fillId="0" borderId="18" xfId="0" applyBorder="1"/>
    <xf numFmtId="164" fontId="0" fillId="0" borderId="9" xfId="0" applyNumberFormat="1" applyBorder="1" applyAlignment="1">
      <alignment horizontal="center" vertical="center"/>
    </xf>
    <xf numFmtId="0" fontId="0" fillId="0" borderId="9" xfId="0" applyNumberFormat="1" applyBorder="1" applyAlignment="1">
      <alignment horizontal="center" vertical="center"/>
    </xf>
    <xf numFmtId="0" fontId="3" fillId="0" borderId="19" xfId="0" applyFont="1" applyBorder="1"/>
    <xf numFmtId="0" fontId="3" fillId="0" borderId="20" xfId="0" applyFont="1" applyBorder="1"/>
    <xf numFmtId="0" fontId="3" fillId="0" borderId="21" xfId="0" applyFont="1" applyBorder="1"/>
    <xf numFmtId="164" fontId="0" fillId="0" borderId="16" xfId="0" applyNumberFormat="1" applyBorder="1" applyAlignment="1">
      <alignment horizontal="center" vertic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16" xfId="0" applyNumberFormat="1" applyBorder="1" applyAlignment="1">
      <alignment horizontal="center"/>
    </xf>
    <xf numFmtId="0" fontId="6" fillId="0" borderId="0" xfId="0" applyFont="1"/>
    <xf numFmtId="0" fontId="6" fillId="0" borderId="0" xfId="0" applyFont="1" applyAlignment="1">
      <alignment horizontal="center"/>
    </xf>
    <xf numFmtId="0" fontId="0" fillId="0" borderId="5" xfId="0" applyBorder="1" applyAlignment="1">
      <alignment horizontal="center" vertical="center"/>
    </xf>
    <xf numFmtId="1" fontId="0" fillId="0" borderId="8" xfId="0" applyNumberFormat="1" applyBorder="1" applyAlignment="1">
      <alignment horizontal="center" vertical="center"/>
    </xf>
    <xf numFmtId="1" fontId="0" fillId="0" borderId="9" xfId="0" applyNumberFormat="1" applyBorder="1" applyAlignment="1">
      <alignment horizontal="center" vertical="center"/>
    </xf>
    <xf numFmtId="164" fontId="0" fillId="0" borderId="18" xfId="0" applyNumberFormat="1" applyBorder="1" applyAlignment="1">
      <alignment horizontal="center" vertical="center"/>
    </xf>
    <xf numFmtId="0" fontId="6" fillId="0" borderId="23" xfId="0" applyFont="1" applyBorder="1" applyAlignment="1">
      <alignment horizontal="center" vertical="center"/>
    </xf>
    <xf numFmtId="0" fontId="6" fillId="0" borderId="24" xfId="0" applyFont="1" applyBorder="1" applyAlignment="1">
      <alignment horizontal="center" vertical="center"/>
    </xf>
    <xf numFmtId="0" fontId="3" fillId="0" borderId="22" xfId="0" applyFont="1" applyBorder="1" applyAlignment="1">
      <alignment horizontal="center" vertical="center"/>
    </xf>
    <xf numFmtId="0" fontId="6" fillId="0" borderId="13" xfId="0" applyFont="1" applyBorder="1" applyAlignment="1">
      <alignment horizontal="center" vertical="center"/>
    </xf>
    <xf numFmtId="0" fontId="0" fillId="3" borderId="1" xfId="0" applyFill="1" applyBorder="1" applyAlignment="1">
      <alignment horizontal="center"/>
    </xf>
    <xf numFmtId="0" fontId="0" fillId="3" borderId="3" xfId="0" applyFill="1" applyBorder="1" applyAlignment="1">
      <alignment horizontal="center"/>
    </xf>
    <xf numFmtId="0" fontId="1" fillId="0" borderId="0" xfId="0" applyFont="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4" borderId="3" xfId="0" applyFill="1" applyBorder="1" applyAlignment="1">
      <alignment horizontal="center"/>
    </xf>
    <xf numFmtId="0" fontId="0" fillId="11" borderId="14" xfId="0" applyFill="1" applyBorder="1" applyAlignment="1">
      <alignment horizontal="center" vertical="center"/>
    </xf>
    <xf numFmtId="0" fontId="8" fillId="11" borderId="14" xfId="0" applyFont="1" applyFill="1" applyBorder="1" applyAlignment="1">
      <alignment horizontal="center" vertical="center"/>
    </xf>
    <xf numFmtId="14" fontId="9" fillId="12" borderId="14" xfId="0" applyNumberFormat="1" applyFont="1" applyFill="1" applyBorder="1" applyAlignment="1">
      <alignment horizontal="center" vertical="center"/>
    </xf>
    <xf numFmtId="14" fontId="9" fillId="0" borderId="14" xfId="0" applyNumberFormat="1" applyFont="1" applyFill="1" applyBorder="1" applyAlignment="1">
      <alignment horizontal="center" vertical="center"/>
    </xf>
    <xf numFmtId="0" fontId="0" fillId="0" borderId="14" xfId="0" applyBorder="1" applyAlignment="1">
      <alignment horizontal="center"/>
    </xf>
    <xf numFmtId="0" fontId="9" fillId="12" borderId="14" xfId="0" applyFont="1" applyFill="1" applyBorder="1" applyAlignment="1">
      <alignment horizontal="left" vertical="center" indent="1"/>
    </xf>
    <xf numFmtId="16" fontId="9" fillId="12" borderId="14" xfId="0" applyNumberFormat="1" applyFont="1" applyFill="1" applyBorder="1" applyAlignment="1">
      <alignment horizontal="left" vertical="center" indent="1"/>
    </xf>
    <xf numFmtId="0" fontId="0" fillId="10" borderId="0" xfId="0" applyFill="1"/>
    <xf numFmtId="0" fontId="0" fillId="10" borderId="0" xfId="0" applyFont="1" applyFill="1"/>
  </cellXfs>
  <cellStyles count="1">
    <cellStyle name="Normal" xfId="0" builtinId="0"/>
  </cellStyles>
  <dxfs count="20">
    <dxf>
      <font>
        <color rgb="FFFF0000"/>
      </font>
      <fill>
        <patternFill>
          <bgColor rgb="FFFF0000"/>
        </patternFill>
      </fill>
    </dxf>
    <dxf>
      <font>
        <color rgb="FFFFFF00"/>
      </font>
      <fill>
        <patternFill patternType="solid">
          <bgColor rgb="FFFFFF00"/>
        </patternFill>
      </fill>
    </dxf>
    <dxf>
      <font>
        <color rgb="FF9C0006"/>
      </font>
      <fill>
        <patternFill>
          <bgColor rgb="FFFFC7CE"/>
        </patternFill>
      </fill>
    </dxf>
    <dxf>
      <font>
        <color rgb="FFFF0000"/>
      </font>
      <fill>
        <patternFill>
          <bgColor rgb="FFFF9999"/>
        </patternFill>
      </fill>
    </dxf>
    <dxf>
      <font>
        <color rgb="FFFF0000"/>
      </font>
      <fill>
        <patternFill>
          <bgColor rgb="FFFF9999"/>
        </patternFill>
      </fill>
    </dxf>
    <dxf>
      <font>
        <color rgb="FFFF0000"/>
      </font>
      <fill>
        <patternFill>
          <bgColor rgb="FFFF9999"/>
        </patternFill>
      </fill>
    </dxf>
    <dxf>
      <font>
        <color rgb="FF0070C0"/>
      </font>
      <fill>
        <patternFill>
          <bgColor rgb="FF66CCFF"/>
        </patternFill>
      </fill>
    </dxf>
    <dxf>
      <font>
        <color rgb="FFFF0000"/>
      </font>
      <fill>
        <patternFill>
          <bgColor rgb="FFFF9999"/>
        </patternFill>
      </fill>
    </dxf>
    <dxf>
      <font>
        <color rgb="FFFF0000"/>
      </font>
      <fill>
        <patternFill>
          <bgColor rgb="FFFF0000"/>
        </patternFill>
      </fill>
    </dxf>
    <dxf>
      <font>
        <color rgb="FFFFFF00"/>
      </font>
      <fill>
        <patternFill patternType="solid">
          <bgColor rgb="FFFFFF00"/>
        </patternFill>
      </fill>
    </dxf>
    <dxf>
      <font>
        <color rgb="FF9C0006"/>
      </font>
      <fill>
        <patternFill>
          <bgColor rgb="FFFFC7CE"/>
        </patternFill>
      </fill>
    </dxf>
    <dxf>
      <font>
        <color rgb="FFFF0000"/>
      </font>
      <fill>
        <patternFill>
          <bgColor rgb="FFFF9999"/>
        </patternFill>
      </fill>
    </dxf>
    <dxf>
      <font>
        <color rgb="FFFF0000"/>
      </font>
      <fill>
        <patternFill>
          <bgColor rgb="FFFF9999"/>
        </patternFill>
      </fill>
    </dxf>
    <dxf>
      <font>
        <color rgb="FF0070C0"/>
      </font>
      <fill>
        <patternFill>
          <bgColor rgb="FF66CCFF"/>
        </patternFill>
      </fill>
    </dxf>
    <dxf>
      <numFmt numFmtId="0" formatCode="General"/>
    </dxf>
    <dxf>
      <numFmt numFmtId="0" formatCode="General"/>
    </dxf>
    <dxf>
      <border diagonalUp="0" diagonalDown="0">
        <left style="medium">
          <color indexed="64"/>
        </left>
        <right style="medium">
          <color indexed="64"/>
        </right>
        <top style="medium">
          <color auto="1"/>
        </top>
        <bottom style="medium">
          <color auto="1"/>
        </bottom>
        <vertical/>
        <horizontal style="medium">
          <color auto="1"/>
        </horizontal>
      </border>
    </dxf>
    <dxf>
      <numFmt numFmtId="164"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s>
  <tableStyles count="0" defaultTableStyle="TableStyleMedium2" defaultPivotStyle="PivotStyleLight16"/>
  <colors>
    <mruColors>
      <color rgb="FFEAEAEA"/>
      <color rgb="FF66CCFF"/>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800100</xdr:colOff>
      <xdr:row>10</xdr:row>
      <xdr:rowOff>171450</xdr:rowOff>
    </xdr:from>
    <xdr:to>
      <xdr:col>6</xdr:col>
      <xdr:colOff>354900</xdr:colOff>
      <xdr:row>10</xdr:row>
      <xdr:rowOff>585450</xdr:rowOff>
    </xdr:to>
    <xdr:sp macro="[0]!ThisWorkbook.Date_demain_boucle" textlink="">
      <xdr:nvSpPr>
        <xdr:cNvPr id="4" name="Flèche droite 3"/>
        <xdr:cNvSpPr/>
      </xdr:nvSpPr>
      <xdr:spPr>
        <a:xfrm>
          <a:off x="6355080" y="1992630"/>
          <a:ext cx="774000" cy="414000"/>
        </a:xfrm>
        <a:prstGeom prst="rightArrow">
          <a:avLst/>
        </a:prstGeom>
        <a:solidFill>
          <a:schemeClr val="tx1"/>
        </a:solidFill>
        <a:ln>
          <a:noFill/>
        </a:ln>
        <a:effectLst>
          <a:outerShdw blurRad="50800" dist="38100" dir="2700000" algn="tl"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91440</xdr:colOff>
      <xdr:row>10</xdr:row>
      <xdr:rowOff>201930</xdr:rowOff>
    </xdr:from>
    <xdr:to>
      <xdr:col>4</xdr:col>
      <xdr:colOff>865440</xdr:colOff>
      <xdr:row>10</xdr:row>
      <xdr:rowOff>615930</xdr:rowOff>
    </xdr:to>
    <xdr:sp macro="[0]!ThisWorkbook.Date_Hier_boucle" textlink="">
      <xdr:nvSpPr>
        <xdr:cNvPr id="5" name="Flèche gauche 4"/>
        <xdr:cNvSpPr/>
      </xdr:nvSpPr>
      <xdr:spPr>
        <a:xfrm>
          <a:off x="4305300" y="2023110"/>
          <a:ext cx="774000" cy="414000"/>
        </a:xfrm>
        <a:prstGeom prst="leftArrow">
          <a:avLst/>
        </a:prstGeom>
        <a:solidFill>
          <a:schemeClr val="tx1"/>
        </a:solidFill>
        <a:ln>
          <a:noFill/>
        </a:ln>
        <a:effectLst>
          <a:outerShdw blurRad="50800" dist="38100" dir="5400000" algn="t"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47625</xdr:colOff>
      <xdr:row>12</xdr:row>
      <xdr:rowOff>28575</xdr:rowOff>
    </xdr:from>
    <xdr:to>
      <xdr:col>2</xdr:col>
      <xdr:colOff>200025</xdr:colOff>
      <xdr:row>30</xdr:row>
      <xdr:rowOff>123825</xdr:rowOff>
    </xdr:to>
    <xdr:sp macro="" textlink="">
      <xdr:nvSpPr>
        <xdr:cNvPr id="2" name="Flèche vers le bas 1"/>
        <xdr:cNvSpPr/>
      </xdr:nvSpPr>
      <xdr:spPr>
        <a:xfrm>
          <a:off x="4238625" y="2314575"/>
          <a:ext cx="152400" cy="35242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257175</xdr:colOff>
      <xdr:row>12</xdr:row>
      <xdr:rowOff>28574</xdr:rowOff>
    </xdr:from>
    <xdr:to>
      <xdr:col>2</xdr:col>
      <xdr:colOff>2066925</xdr:colOff>
      <xdr:row>29</xdr:row>
      <xdr:rowOff>142875</xdr:rowOff>
    </xdr:to>
    <xdr:sp macro="" textlink="">
      <xdr:nvSpPr>
        <xdr:cNvPr id="3" name="Rectangle 2"/>
        <xdr:cNvSpPr/>
      </xdr:nvSpPr>
      <xdr:spPr>
        <a:xfrm>
          <a:off x="2800350"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238125</xdr:colOff>
      <xdr:row>1</xdr:row>
      <xdr:rowOff>47625</xdr:rowOff>
    </xdr:from>
    <xdr:to>
      <xdr:col>2</xdr:col>
      <xdr:colOff>2057400</xdr:colOff>
      <xdr:row>11</xdr:row>
      <xdr:rowOff>161925</xdr:rowOff>
    </xdr:to>
    <xdr:sp macro="" textlink="">
      <xdr:nvSpPr>
        <xdr:cNvPr id="4" name="Rectangle 3"/>
        <xdr:cNvSpPr/>
      </xdr:nvSpPr>
      <xdr:spPr>
        <a:xfrm>
          <a:off x="17621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2</xdr:col>
      <xdr:colOff>38100</xdr:colOff>
      <xdr:row>1</xdr:row>
      <xdr:rowOff>28575</xdr:rowOff>
    </xdr:from>
    <xdr:to>
      <xdr:col>2</xdr:col>
      <xdr:colOff>190500</xdr:colOff>
      <xdr:row>11</xdr:row>
      <xdr:rowOff>133350</xdr:rowOff>
    </xdr:to>
    <xdr:sp macro="" textlink="">
      <xdr:nvSpPr>
        <xdr:cNvPr id="5" name="Flèche vers le bas 4"/>
        <xdr:cNvSpPr/>
      </xdr:nvSpPr>
      <xdr:spPr>
        <a:xfrm>
          <a:off x="42291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ables/table1.xml><?xml version="1.0" encoding="utf-8"?>
<table xmlns="http://schemas.openxmlformats.org/spreadsheetml/2006/main" id="1" name="Tableau1" displayName="Tableau1" ref="C3:I28" totalsRowShown="0" tableBorderDxfId="19">
  <autoFilter ref="C3:I28"/>
  <tableColumns count="7">
    <tableColumn id="1" name="Opérations de Maintenance"/>
    <tableColumn id="2" name="Antérieur" dataDxfId="18"/>
    <tableColumn id="3" name="Prochaine" dataDxfId="17">
      <calculatedColumnFormula>IF(OR($D4="",$H4=""),"",$D4+$H4)</calculatedColumnFormula>
    </tableColumn>
    <tableColumn id="4" name="P" dataDxfId="16"/>
    <tableColumn id="5" name="Unité"/>
    <tableColumn id="6" name="tps en jours" dataDxfId="15">
      <calculatedColumnFormula>IF(Z4&gt;0,Z4,"")</calculatedColumnFormula>
    </tableColumn>
    <tableColumn id="7" name="Durée (en min)" dataDxfId="14">
      <calculatedColumnFormula>IF(Z4&lt;0,"Z4","")</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AS104"/>
  <sheetViews>
    <sheetView showGridLines="0" showZeros="0" tabSelected="1" topLeftCell="G1" zoomScaleNormal="100" workbookViewId="0">
      <selection activeCell="AL11" sqref="AL11"/>
    </sheetView>
  </sheetViews>
  <sheetFormatPr baseColWidth="10" defaultRowHeight="15"/>
  <cols>
    <col min="4" max="4" width="47" bestFit="1" customWidth="1"/>
    <col min="5" max="5" width="19.5703125" bestFit="1" customWidth="1"/>
    <col min="6" max="6" width="28.42578125" customWidth="1"/>
    <col min="7" max="7" width="19.140625" customWidth="1"/>
    <col min="8" max="35" width="4.7109375" customWidth="1"/>
  </cols>
  <sheetData>
    <row r="1" spans="1:45">
      <c r="A1" s="5"/>
      <c r="B1" s="5"/>
      <c r="C1" s="5"/>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row>
    <row r="2" spans="1:45">
      <c r="A2" s="57">
        <v>42482</v>
      </c>
      <c r="B2" s="5"/>
      <c r="C2" s="5"/>
      <c r="D2" s="5"/>
      <c r="E2" s="5"/>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row>
    <row r="3" spans="1:45">
      <c r="A3" s="5"/>
      <c r="B3" s="5"/>
      <c r="C3" s="4"/>
      <c r="D3" s="5"/>
      <c r="E3" s="5"/>
      <c r="F3" s="5"/>
      <c r="G3" s="5"/>
      <c r="H3" s="5"/>
      <c r="I3" s="5"/>
      <c r="J3" s="5"/>
      <c r="K3" s="5"/>
      <c r="L3" s="5"/>
      <c r="M3" s="5"/>
      <c r="N3" s="5"/>
      <c r="O3" s="5"/>
      <c r="P3" s="5"/>
      <c r="Q3" s="5"/>
      <c r="R3" s="5"/>
      <c r="S3" s="5"/>
      <c r="T3" s="5"/>
      <c r="U3" s="5"/>
      <c r="V3" s="5"/>
      <c r="W3" s="5"/>
      <c r="X3" s="5"/>
      <c r="Y3" s="5"/>
      <c r="Z3" s="5"/>
      <c r="AA3" s="5"/>
      <c r="AB3" s="5"/>
      <c r="AC3" s="5"/>
      <c r="AD3" s="5"/>
      <c r="AE3" s="5"/>
      <c r="AF3" s="5"/>
      <c r="AG3" s="5"/>
      <c r="AH3" s="5"/>
      <c r="AI3" s="5"/>
      <c r="AJ3" s="5"/>
      <c r="AK3" s="5"/>
    </row>
    <row r="4" spans="1:45">
      <c r="A4" s="5"/>
      <c r="B4" s="5"/>
      <c r="C4" s="5"/>
      <c r="D4" s="5"/>
      <c r="E4" s="6"/>
      <c r="F4" s="6"/>
      <c r="G4" s="6"/>
      <c r="H4" s="6"/>
      <c r="I4" s="6"/>
      <c r="J4" s="6"/>
      <c r="K4" s="6"/>
      <c r="L4" s="6"/>
      <c r="M4" s="6"/>
      <c r="N4" s="6"/>
      <c r="O4" s="6"/>
      <c r="P4" s="6"/>
      <c r="Q4" s="6"/>
      <c r="R4" s="6"/>
      <c r="S4" s="6"/>
      <c r="T4" s="6"/>
      <c r="U4" s="6"/>
      <c r="V4" s="6"/>
      <c r="W4" s="6"/>
      <c r="X4" s="6"/>
      <c r="Y4" s="6"/>
      <c r="Z4" s="6"/>
      <c r="AA4" s="6"/>
      <c r="AB4" s="6"/>
      <c r="AC4" s="6"/>
      <c r="AD4" s="6"/>
      <c r="AE4" s="6"/>
      <c r="AF4" s="6"/>
      <c r="AG4" s="6"/>
      <c r="AH4" s="6"/>
      <c r="AI4" s="6"/>
      <c r="AJ4" s="6"/>
      <c r="AK4" s="6"/>
      <c r="AL4" s="6"/>
    </row>
    <row r="5" spans="1:45">
      <c r="A5" s="5"/>
      <c r="B5" s="5"/>
      <c r="C5" s="5"/>
      <c r="D5" s="5"/>
      <c r="E5" s="6"/>
      <c r="F5" s="6"/>
      <c r="G5" s="6"/>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row>
    <row r="6" spans="1:45">
      <c r="A6" s="5"/>
      <c r="B6" s="5"/>
      <c r="C6" s="5"/>
      <c r="D6" s="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45">
      <c r="A7" s="5"/>
      <c r="B7" s="5"/>
      <c r="C7" s="5"/>
      <c r="D7" s="5"/>
      <c r="E7" s="6"/>
      <c r="F7" s="6"/>
      <c r="G7" s="6"/>
      <c r="H7" t="s">
        <v>139</v>
      </c>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row>
    <row r="8" spans="1:45">
      <c r="A8" s="5"/>
      <c r="B8" s="5"/>
      <c r="C8" s="5"/>
      <c r="D8" s="5"/>
      <c r="E8" s="6"/>
      <c r="F8" s="6"/>
      <c r="G8" s="6"/>
      <c r="H8" s="6"/>
      <c r="I8" s="6"/>
      <c r="J8" s="6"/>
      <c r="K8" s="6"/>
      <c r="L8" s="6"/>
      <c r="M8" s="6"/>
      <c r="N8" s="6"/>
      <c r="O8" s="6"/>
      <c r="P8" s="6"/>
      <c r="Q8" s="6"/>
      <c r="R8" s="6"/>
      <c r="S8" s="6"/>
      <c r="T8" s="6"/>
      <c r="U8" s="94" t="s">
        <v>155</v>
      </c>
      <c r="V8" s="6"/>
      <c r="W8" s="6"/>
      <c r="X8" s="6"/>
      <c r="Y8" s="6"/>
      <c r="Z8" s="6"/>
      <c r="AA8" s="6"/>
      <c r="AB8" s="6"/>
      <c r="AC8" s="6"/>
      <c r="AD8" s="6"/>
      <c r="AE8" s="6"/>
      <c r="AF8" s="94" t="s">
        <v>156</v>
      </c>
      <c r="AG8" s="6"/>
      <c r="AH8" s="6"/>
      <c r="AI8" s="6"/>
      <c r="AJ8" s="6"/>
      <c r="AK8" s="6"/>
      <c r="AL8" s="6"/>
    </row>
    <row r="9" spans="1:45">
      <c r="A9" s="5"/>
      <c r="B9" s="5"/>
      <c r="C9" s="5"/>
      <c r="D9" s="5"/>
      <c r="E9" s="6"/>
      <c r="F9" s="6"/>
      <c r="G9" s="6"/>
      <c r="H9" s="6"/>
      <c r="I9" s="6"/>
      <c r="J9" s="6"/>
      <c r="K9" s="6"/>
      <c r="L9" s="6"/>
      <c r="M9" s="6"/>
      <c r="N9" s="6"/>
      <c r="O9" s="6"/>
      <c r="P9" s="6"/>
      <c r="Q9" s="6"/>
      <c r="R9" s="6"/>
      <c r="S9" s="6"/>
      <c r="T9" s="6"/>
      <c r="U9" s="95"/>
      <c r="V9" s="6"/>
      <c r="W9" s="6"/>
      <c r="X9" s="6"/>
      <c r="Y9" s="6"/>
      <c r="Z9" s="6"/>
      <c r="AA9" s="6"/>
      <c r="AB9" s="6"/>
      <c r="AC9" s="6"/>
      <c r="AD9" s="6"/>
      <c r="AE9" s="6"/>
      <c r="AF9" s="95"/>
      <c r="AG9" s="6"/>
      <c r="AH9" s="6"/>
      <c r="AI9" s="6"/>
      <c r="AJ9" s="6"/>
      <c r="AK9" s="6"/>
      <c r="AL9" s="6"/>
    </row>
    <row r="10" spans="1:45" ht="13.9" customHeight="1" thickBot="1">
      <c r="D10" s="6"/>
      <c r="E10" s="6"/>
      <c r="F10" s="5">
        <f>WEEKDAY(H11,2)</f>
        <v>5</v>
      </c>
      <c r="G10" s="5">
        <f>WEEKDAY(I11,2)</f>
        <v>6</v>
      </c>
      <c r="H10" s="5">
        <f t="shared" ref="H10:V10" si="0">WEEKDAY(J11,2)</f>
        <v>7</v>
      </c>
      <c r="I10" s="5">
        <f t="shared" si="0"/>
        <v>1</v>
      </c>
      <c r="J10" s="5">
        <f t="shared" si="0"/>
        <v>2</v>
      </c>
      <c r="K10" s="5">
        <f t="shared" si="0"/>
        <v>3</v>
      </c>
      <c r="L10" s="5">
        <f t="shared" si="0"/>
        <v>4</v>
      </c>
      <c r="M10" s="5">
        <f t="shared" si="0"/>
        <v>5</v>
      </c>
      <c r="N10" s="5">
        <f t="shared" si="0"/>
        <v>6</v>
      </c>
      <c r="O10" s="5">
        <f t="shared" si="0"/>
        <v>7</v>
      </c>
      <c r="P10" s="5">
        <f t="shared" si="0"/>
        <v>1</v>
      </c>
      <c r="Q10" s="5">
        <f t="shared" si="0"/>
        <v>2</v>
      </c>
      <c r="R10" s="5">
        <f t="shared" si="0"/>
        <v>3</v>
      </c>
      <c r="S10" s="5">
        <f t="shared" si="0"/>
        <v>4</v>
      </c>
      <c r="T10" s="5">
        <f t="shared" si="0"/>
        <v>5</v>
      </c>
      <c r="U10" s="5">
        <f t="shared" si="0"/>
        <v>6</v>
      </c>
      <c r="V10" s="5">
        <f t="shared" si="0"/>
        <v>7</v>
      </c>
      <c r="W10" s="5">
        <f t="shared" ref="W10" si="1">WEEKDAY(Y11,2)</f>
        <v>1</v>
      </c>
      <c r="X10" s="5">
        <f t="shared" ref="X10" si="2">WEEKDAY(Z11,2)</f>
        <v>2</v>
      </c>
      <c r="Y10" s="5">
        <f t="shared" ref="Y10" si="3">WEEKDAY(AA11,2)</f>
        <v>3</v>
      </c>
      <c r="Z10" s="5">
        <f t="shared" ref="Z10" si="4">WEEKDAY(AB11,2)</f>
        <v>4</v>
      </c>
      <c r="AA10" s="5">
        <f t="shared" ref="AA10" si="5">WEEKDAY(AC11,2)</f>
        <v>5</v>
      </c>
      <c r="AB10" s="5">
        <f t="shared" ref="AB10" si="6">WEEKDAY(AD11,2)</f>
        <v>6</v>
      </c>
      <c r="AC10" s="5">
        <f t="shared" ref="AC10" si="7">WEEKDAY(AE11,2)</f>
        <v>7</v>
      </c>
      <c r="AD10" s="5">
        <f t="shared" ref="AD10" si="8">WEEKDAY(AF11,2)</f>
        <v>1</v>
      </c>
      <c r="AE10" s="5">
        <f t="shared" ref="AE10" si="9">WEEKDAY(AG11,2)</f>
        <v>2</v>
      </c>
      <c r="AF10" s="5">
        <f t="shared" ref="AF10" si="10">WEEKDAY(AH11,2)</f>
        <v>3</v>
      </c>
      <c r="AG10" s="5">
        <f t="shared" ref="AG10" si="11">WEEKDAY(AI11,2)</f>
        <v>4</v>
      </c>
      <c r="AH10" s="5">
        <f t="shared" ref="AH10" si="12">WEEKDAY(AJ11,2)</f>
        <v>6</v>
      </c>
      <c r="AI10" s="5">
        <f t="shared" ref="AI10:AJ10" si="13">WEEKDAY(AK11,2)</f>
        <v>6</v>
      </c>
      <c r="AJ10" s="5">
        <f t="shared" si="13"/>
        <v>6</v>
      </c>
      <c r="AK10" s="6"/>
      <c r="AL10" s="6"/>
      <c r="AM10" s="13"/>
      <c r="AN10" s="13"/>
      <c r="AO10" s="13"/>
      <c r="AP10" s="13"/>
      <c r="AQ10" s="13"/>
      <c r="AR10" s="13"/>
    </row>
    <row r="11" spans="1:45" ht="87.6" customHeight="1" thickBot="1">
      <c r="A11" s="6"/>
      <c r="B11" s="6"/>
      <c r="C11" s="6"/>
      <c r="D11" s="15"/>
      <c r="H11" s="30">
        <f>A2</f>
        <v>42482</v>
      </c>
      <c r="I11" s="30">
        <f>H11+1</f>
        <v>42483</v>
      </c>
      <c r="J11" s="30">
        <f t="shared" ref="J11:AI11" si="14">I11+1</f>
        <v>42484</v>
      </c>
      <c r="K11" s="30">
        <f t="shared" si="14"/>
        <v>42485</v>
      </c>
      <c r="L11" s="30">
        <f t="shared" si="14"/>
        <v>42486</v>
      </c>
      <c r="M11" s="30">
        <f t="shared" si="14"/>
        <v>42487</v>
      </c>
      <c r="N11" s="31">
        <f t="shared" si="14"/>
        <v>42488</v>
      </c>
      <c r="O11" s="30">
        <f t="shared" si="14"/>
        <v>42489</v>
      </c>
      <c r="P11" s="30">
        <f t="shared" si="14"/>
        <v>42490</v>
      </c>
      <c r="Q11" s="30">
        <f t="shared" si="14"/>
        <v>42491</v>
      </c>
      <c r="R11" s="30">
        <f t="shared" si="14"/>
        <v>42492</v>
      </c>
      <c r="S11" s="30">
        <f t="shared" si="14"/>
        <v>42493</v>
      </c>
      <c r="T11" s="30">
        <f t="shared" si="14"/>
        <v>42494</v>
      </c>
      <c r="U11" s="30">
        <f t="shared" si="14"/>
        <v>42495</v>
      </c>
      <c r="V11" s="32">
        <f t="shared" si="14"/>
        <v>42496</v>
      </c>
      <c r="W11" s="30">
        <f t="shared" si="14"/>
        <v>42497</v>
      </c>
      <c r="X11" s="30">
        <f t="shared" si="14"/>
        <v>42498</v>
      </c>
      <c r="Y11" s="30">
        <f t="shared" si="14"/>
        <v>42499</v>
      </c>
      <c r="Z11" s="30">
        <f t="shared" si="14"/>
        <v>42500</v>
      </c>
      <c r="AA11" s="30">
        <f t="shared" si="14"/>
        <v>42501</v>
      </c>
      <c r="AB11" s="30">
        <f t="shared" si="14"/>
        <v>42502</v>
      </c>
      <c r="AC11" s="30">
        <f t="shared" si="14"/>
        <v>42503</v>
      </c>
      <c r="AD11" s="30">
        <f t="shared" si="14"/>
        <v>42504</v>
      </c>
      <c r="AE11" s="30">
        <f t="shared" si="14"/>
        <v>42505</v>
      </c>
      <c r="AF11" s="30">
        <f t="shared" si="14"/>
        <v>42506</v>
      </c>
      <c r="AG11" s="30">
        <f t="shared" si="14"/>
        <v>42507</v>
      </c>
      <c r="AH11" s="30">
        <f t="shared" si="14"/>
        <v>42508</v>
      </c>
      <c r="AI11" s="30">
        <f t="shared" si="14"/>
        <v>42509</v>
      </c>
      <c r="AJ11" s="13"/>
      <c r="AK11" s="6"/>
      <c r="AL11" s="6"/>
      <c r="AM11" s="6"/>
      <c r="AN11" s="6"/>
      <c r="AO11" s="6"/>
      <c r="AP11" s="6"/>
      <c r="AQ11" s="6"/>
      <c r="AR11" s="6"/>
      <c r="AS11" s="6"/>
    </row>
    <row r="12" spans="1:45" ht="15.75" thickBot="1">
      <c r="A12" s="6"/>
      <c r="B12" s="6"/>
      <c r="C12" s="56" t="s">
        <v>138</v>
      </c>
      <c r="D12" s="34" t="s">
        <v>11</v>
      </c>
      <c r="E12" s="36" t="s">
        <v>27</v>
      </c>
      <c r="F12" s="37" t="s">
        <v>137</v>
      </c>
      <c r="G12" s="35" t="s">
        <v>28</v>
      </c>
      <c r="H12" s="23" t="str">
        <f t="shared" ref="H12" si="15">VLOOKUP(F10,$AM$19:$AO$25,3,0)</f>
        <v>V</v>
      </c>
      <c r="I12" s="23" t="str">
        <f t="shared" ref="I12" si="16">VLOOKUP(G10,$AM$19:$AO$25,3,0)</f>
        <v>S</v>
      </c>
      <c r="J12" s="23" t="str">
        <f t="shared" ref="J12:AI12" si="17">VLOOKUP(H10,$AM$19:$AO$25,3,0)</f>
        <v>D</v>
      </c>
      <c r="K12" s="23" t="str">
        <f t="shared" si="17"/>
        <v>L</v>
      </c>
      <c r="L12" s="23" t="str">
        <f t="shared" si="17"/>
        <v>Ma</v>
      </c>
      <c r="M12" s="23" t="str">
        <f t="shared" si="17"/>
        <v>Mer</v>
      </c>
      <c r="N12" s="23" t="str">
        <f t="shared" si="17"/>
        <v>J</v>
      </c>
      <c r="O12" s="23" t="str">
        <f t="shared" si="17"/>
        <v>V</v>
      </c>
      <c r="P12" s="23" t="str">
        <f t="shared" si="17"/>
        <v>S</v>
      </c>
      <c r="Q12" s="23" t="str">
        <f t="shared" si="17"/>
        <v>D</v>
      </c>
      <c r="R12" s="23" t="str">
        <f t="shared" si="17"/>
        <v>L</v>
      </c>
      <c r="S12" s="23" t="str">
        <f t="shared" si="17"/>
        <v>Ma</v>
      </c>
      <c r="T12" s="23" t="str">
        <f t="shared" si="17"/>
        <v>Mer</v>
      </c>
      <c r="U12" s="23" t="str">
        <f t="shared" si="17"/>
        <v>J</v>
      </c>
      <c r="V12" s="23" t="str">
        <f t="shared" si="17"/>
        <v>V</v>
      </c>
      <c r="W12" s="23" t="str">
        <f t="shared" si="17"/>
        <v>S</v>
      </c>
      <c r="X12" s="23" t="str">
        <f t="shared" si="17"/>
        <v>D</v>
      </c>
      <c r="Y12" s="23" t="str">
        <f t="shared" si="17"/>
        <v>L</v>
      </c>
      <c r="Z12" s="23" t="str">
        <f t="shared" si="17"/>
        <v>Ma</v>
      </c>
      <c r="AA12" s="23" t="str">
        <f t="shared" si="17"/>
        <v>Mer</v>
      </c>
      <c r="AB12" s="23" t="str">
        <f t="shared" si="17"/>
        <v>J</v>
      </c>
      <c r="AC12" s="23" t="str">
        <f t="shared" si="17"/>
        <v>V</v>
      </c>
      <c r="AD12" s="23" t="str">
        <f t="shared" si="17"/>
        <v>S</v>
      </c>
      <c r="AE12" s="23" t="str">
        <f t="shared" si="17"/>
        <v>D</v>
      </c>
      <c r="AF12" s="23" t="str">
        <f t="shared" si="17"/>
        <v>L</v>
      </c>
      <c r="AG12" s="23" t="str">
        <f t="shared" si="17"/>
        <v>Ma</v>
      </c>
      <c r="AH12" s="23" t="str">
        <f t="shared" si="17"/>
        <v>Mer</v>
      </c>
      <c r="AI12" s="23" t="str">
        <f t="shared" si="17"/>
        <v>J</v>
      </c>
      <c r="AJ12" s="13"/>
      <c r="AK12" s="6"/>
      <c r="AL12" s="6"/>
      <c r="AM12" s="6"/>
      <c r="AN12" s="6"/>
      <c r="AO12" s="6"/>
      <c r="AP12" s="6"/>
      <c r="AQ12" s="6"/>
      <c r="AR12" s="6"/>
      <c r="AS12" s="6"/>
    </row>
    <row r="13" spans="1:45" ht="9" customHeight="1" thickBot="1">
      <c r="A13" s="6"/>
      <c r="B13" s="6"/>
      <c r="C13" s="53"/>
      <c r="D13" s="21"/>
      <c r="E13" s="17"/>
      <c r="F13" s="16"/>
      <c r="G13" s="18"/>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19"/>
      <c r="AH13" s="19"/>
      <c r="AI13" s="59"/>
      <c r="AJ13" s="20"/>
      <c r="AK13" s="6"/>
      <c r="AL13" s="6"/>
      <c r="AM13" s="6"/>
      <c r="AN13" s="6"/>
      <c r="AO13" s="6"/>
      <c r="AP13" s="6"/>
      <c r="AQ13" s="6"/>
      <c r="AR13" s="6"/>
      <c r="AS13" s="6"/>
    </row>
    <row r="14" spans="1:45">
      <c r="A14" s="6"/>
      <c r="B14" s="6"/>
      <c r="C14" s="54"/>
      <c r="D14" s="22" t="s">
        <v>43</v>
      </c>
      <c r="E14" s="28">
        <f>IF(ISBLANK(D14),0,VLOOKUP(D14,Tableau1[],2,0))</f>
        <v>42484</v>
      </c>
      <c r="F14" s="24">
        <f>IF(ISBLANK(D14),0,VLOOKUP(D14,Tableau1[],7,0))</f>
        <v>0</v>
      </c>
      <c r="G14" s="42">
        <f>E14+((F14*1)/480)</f>
        <v>42484</v>
      </c>
      <c r="H14" s="79" t="str">
        <f>IFERROR(IF(H$11=$E14,"x",IF(AND(((H$11-$E14)/VLOOKUP($D14,Tableau1[],6,0))=INT(((H$11-$E14)/VLOOKUP($D14,Tableau1[],6,0))),$D14&lt;&gt;""),"S","")),"")</f>
        <v/>
      </c>
      <c r="I14" s="77" t="str">
        <f>IFERROR(IF(I$11=$E14,"x",IF(AND(((I$11-$E14)/VLOOKUP($D14,Tableau1[],6,0))=INT(((I$11-$E14)/VLOOKUP($D14,Tableau1[],6,0))),$D14&lt;&gt;""),"S","")),"")</f>
        <v/>
      </c>
      <c r="J14" s="77" t="str">
        <f>IFERROR(IF(J$11=$E14,"x",IF(AND(((J$11-$E14)/VLOOKUP($D14,Tableau1[],6,0))=INT(((J$11-$E14)/VLOOKUP($D14,Tableau1[],6,0))),$D14&lt;&gt;""),"S","")),"")</f>
        <v>x</v>
      </c>
      <c r="K14" s="77" t="str">
        <f>IFERROR(IF(K$11=$E14,"x",IF(AND(((K$11-$E14)/VLOOKUP($D14,Tableau1[],6,0))=INT(((K$11-$E14)/VLOOKUP($D14,Tableau1[],6,0))),$D14&lt;&gt;""),"S","")),"")</f>
        <v/>
      </c>
      <c r="L14" s="77" t="str">
        <f>IFERROR(IF(L$11=$E14,"x",IF(AND(((L$11-$E14)/VLOOKUP($D14,Tableau1[],6,0))=INT(((L$11-$E14)/VLOOKUP($D14,Tableau1[],6,0))),$D14&lt;&gt;""),"S","")),"")</f>
        <v/>
      </c>
      <c r="M14" s="77" t="str">
        <f>IFERROR(IF(M$11=$E14,"x",IF(AND(((M$11-$E14)/VLOOKUP($D14,Tableau1[],6,0))=INT(((M$11-$E14)/VLOOKUP($D14,Tableau1[],6,0))),$D14&lt;&gt;""),"S","")),"")</f>
        <v/>
      </c>
      <c r="N14" s="77" t="str">
        <f>IFERROR(IF(N$11=$E14,"x",IF(AND(((N$11-$E14)/VLOOKUP($D14,Tableau1[],6,0))=INT(((N$11-$E14)/VLOOKUP($D14,Tableau1[],6,0))),$D14&lt;&gt;""),"S","")),"")</f>
        <v/>
      </c>
      <c r="O14" s="77" t="str">
        <f>IFERROR(IF(O$11=$E14,"x",IF(AND(((O$11-$E14)/VLOOKUP($D14,Tableau1[],6,0))=INT(((O$11-$E14)/VLOOKUP($D14,Tableau1[],6,0))),$D14&lt;&gt;""),"S","")),"")</f>
        <v/>
      </c>
      <c r="P14" s="77" t="str">
        <f>IFERROR(IF(P$11=$E14,"x",IF(AND(((P$11-$E14)/VLOOKUP($D14,Tableau1[],6,0))=INT(((P$11-$E14)/VLOOKUP($D14,Tableau1[],6,0))),$D14&lt;&gt;""),"S","")),"")</f>
        <v/>
      </c>
      <c r="Q14" s="77" t="str">
        <f>IFERROR(IF(Q$11=$E14,"x",IF(AND(((Q$11-$E14)/VLOOKUP($D14,Tableau1[],6,0))=INT(((Q$11-$E14)/VLOOKUP($D14,Tableau1[],6,0))),$D14&lt;&gt;""),"S","")),"")</f>
        <v>S</v>
      </c>
      <c r="R14" s="77" t="str">
        <f>IFERROR(IF(R$11=$E14,"x",IF(AND(((R$11-$E14)/VLOOKUP($D14,Tableau1[],6,0))=INT(((R$11-$E14)/VLOOKUP($D14,Tableau1[],6,0))),$D14&lt;&gt;""),"S","")),"")</f>
        <v/>
      </c>
      <c r="S14" s="77" t="str">
        <f>IFERROR(IF(S$11=$E14,"x",IF(AND(((S$11-$E14)/VLOOKUP($D14,Tableau1[],6,0))=INT(((S$11-$E14)/VLOOKUP($D14,Tableau1[],6,0))),$D14&lt;&gt;""),"S","")),"")</f>
        <v/>
      </c>
      <c r="T14" s="77" t="str">
        <f>IFERROR(IF(T$11=$E14,"x",IF(AND(((T$11-$E14)/VLOOKUP($D14,Tableau1[],6,0))=INT(((T$11-$E14)/VLOOKUP($D14,Tableau1[],6,0))),$D14&lt;&gt;""),"S","")),"")</f>
        <v/>
      </c>
      <c r="U14" s="77" t="str">
        <f>IFERROR(IF(U$11=$E14,"x",IF(AND(((U$11-$E14)/VLOOKUP($D14,Tableau1[],6,0))=INT(((U$11-$E14)/VLOOKUP($D14,Tableau1[],6,0))),$D14&lt;&gt;""),"S","")),"")</f>
        <v/>
      </c>
      <c r="V14" s="77" t="str">
        <f>IFERROR(IF(V$11=$E14,"x",IF(AND(((V$11-$E14)/VLOOKUP($D14,Tableau1[],6,0))=INT(((V$11-$E14)/VLOOKUP($D14,Tableau1[],6,0))),$D14&lt;&gt;""),"S","")),"")</f>
        <v/>
      </c>
      <c r="W14" s="77" t="str">
        <f>IFERROR(IF(W$11=$E14,"x",IF(AND(((W$11-$E14)/VLOOKUP($D14,Tableau1[],6,0))=INT(((W$11-$E14)/VLOOKUP($D14,Tableau1[],6,0))),$D14&lt;&gt;""),"S","")),"")</f>
        <v/>
      </c>
      <c r="X14" s="77" t="str">
        <f>IFERROR(IF(X$11=$E14,"x",IF(AND(((X$11-$E14)/VLOOKUP($D14,Tableau1[],6,0))=INT(((X$11-$E14)/VLOOKUP($D14,Tableau1[],6,0))),$D14&lt;&gt;""),"S","")),"")</f>
        <v>S</v>
      </c>
      <c r="Y14" s="77" t="str">
        <f>IFERROR(IF(Y$11=$E14,"x",IF(AND(((Y$11-$E14)/VLOOKUP($D14,Tableau1[],6,0))=INT(((Y$11-$E14)/VLOOKUP($D14,Tableau1[],6,0))),$D14&lt;&gt;""),"S","")),"")</f>
        <v/>
      </c>
      <c r="Z14" s="77" t="str">
        <f>IFERROR(IF(Z$11=$E14,"x",IF(AND(((Z$11-$E14)/VLOOKUP($D14,Tableau1[],6,0))=INT(((Z$11-$E14)/VLOOKUP($D14,Tableau1[],6,0))),$D14&lt;&gt;""),"S","")),"")</f>
        <v/>
      </c>
      <c r="AA14" s="77" t="str">
        <f>IFERROR(IF(AA$11=$E14,"x",IF(AND(((AA$11-$E14)/VLOOKUP($D14,Tableau1[],6,0))=INT(((AA$11-$E14)/VLOOKUP($D14,Tableau1[],6,0))),$D14&lt;&gt;""),"S","")),"")</f>
        <v/>
      </c>
      <c r="AB14" s="77" t="str">
        <f>IFERROR(IF(AB$11=$E14,"x",IF(AND(((AB$11-$E14)/VLOOKUP($D14,Tableau1[],6,0))=INT(((AB$11-$E14)/VLOOKUP($D14,Tableau1[],6,0))),$D14&lt;&gt;""),"S","")),"")</f>
        <v/>
      </c>
      <c r="AC14" s="77" t="str">
        <f>IFERROR(IF(AC$11=$E14,"x",IF(AND(((AC$11-$E14)/VLOOKUP($D14,Tableau1[],6,0))=INT(((AC$11-$E14)/VLOOKUP($D14,Tableau1[],6,0))),$D14&lt;&gt;""),"S","")),"")</f>
        <v/>
      </c>
      <c r="AD14" s="77" t="str">
        <f>IFERROR(IF(AD$11=$E14,"x",IF(AND(((AD$11-$E14)/VLOOKUP($D14,Tableau1[],6,0))=INT(((AD$11-$E14)/VLOOKUP($D14,Tableau1[],6,0))),$D14&lt;&gt;""),"S","")),"")</f>
        <v/>
      </c>
      <c r="AE14" s="77" t="str">
        <f>IFERROR(IF(AE$11=$E14,"x",IF(AND(((AE$11-$E14)/VLOOKUP($D14,Tableau1[],6,0))=INT(((AE$11-$E14)/VLOOKUP($D14,Tableau1[],6,0))),$D14&lt;&gt;""),"S","")),"")</f>
        <v>S</v>
      </c>
      <c r="AF14" s="77" t="str">
        <f>IFERROR(IF(AF$11=$E14,"x",IF(AND(((AF$11-$E14)/VLOOKUP($D14,Tableau1[],6,0))=INT(((AF$11-$E14)/VLOOKUP($D14,Tableau1[],6,0))),$D14&lt;&gt;""),"S","")),"")</f>
        <v/>
      </c>
      <c r="AG14" s="77" t="str">
        <f>IFERROR(IF(AG$11=$E14,"x",IF(AND(((AG$11-$E14)/VLOOKUP($D14,Tableau1[],6,0))=INT(((AG$11-$E14)/VLOOKUP($D14,Tableau1[],6,0))),$D14&lt;&gt;""),"S","")),"")</f>
        <v/>
      </c>
      <c r="AH14" s="77" t="str">
        <f>IFERROR(IF(AH$11=$E14,"x",IF(AND(((AH$11-$E14)/VLOOKUP($D14,Tableau1[],6,0))=INT(((AH$11-$E14)/VLOOKUP($D14,Tableau1[],6,0))),$D14&lt;&gt;""),"S","")),"")</f>
        <v/>
      </c>
      <c r="AI14" s="78" t="str">
        <f>IFERROR(IF(AI$11=$E14,"x",IF(AND(((AI$11-$E14)/VLOOKUP($D14,Tableau1[],6,0))=INT(((AI$11-$E14)/VLOOKUP($D14,Tableau1[],6,0))),$D14&lt;&gt;""),"S","")),"")</f>
        <v/>
      </c>
      <c r="AJ14" s="13"/>
      <c r="AK14" s="6"/>
      <c r="AL14" s="6"/>
      <c r="AM14" s="6"/>
      <c r="AN14" s="6"/>
      <c r="AO14" s="6"/>
      <c r="AP14" s="6"/>
      <c r="AQ14" s="6"/>
      <c r="AR14" s="6"/>
      <c r="AS14" s="6"/>
    </row>
    <row r="15" spans="1:45">
      <c r="A15" s="6"/>
      <c r="B15" s="6"/>
      <c r="C15" s="54"/>
      <c r="D15" s="22"/>
      <c r="E15" s="28">
        <f>IF(ISBLANK(D15),0,VLOOKUP(D15,Tableau1[],2,0))</f>
        <v>0</v>
      </c>
      <c r="F15" s="24">
        <f>IF(ISBLANK(D15),0,VLOOKUP(D15,Tableau1[],7,0))</f>
        <v>0</v>
      </c>
      <c r="G15" s="42">
        <f t="shared" ref="G15:G36" si="18">E15+((F15*0.00208)/480)</f>
        <v>0</v>
      </c>
      <c r="H15" s="80" t="str">
        <f>IFERROR(IF(H$11=$E15,"x",IF(AND(((H$11-$E15)/VLOOKUP($D15,Tableau1[],6,0))=INT(((H$11-$E15)/VLOOKUP($D15,Tableau1[],6,0))),$D15&lt;&gt;""),"S","")),"")</f>
        <v/>
      </c>
      <c r="I15" s="58" t="str">
        <f>IFERROR(IF(I$11=$E15,"x",IF(AND(((I$11-$E15)/VLOOKUP($D15,Tableau1[],6,0))=INT(((I$11-$E15)/VLOOKUP($D15,Tableau1[],6,0))),$D15&lt;&gt;""),"S","")),"")</f>
        <v/>
      </c>
      <c r="J15" s="58" t="str">
        <f>IFERROR(IF(J$11=$E15,"x",IF(AND(((J$11-$E15)/VLOOKUP($D15,Tableau1[],6,0))=INT(((J$11-$E15)/VLOOKUP($D15,Tableau1[],6,0))),$D15&lt;&gt;""),"S","")),"")</f>
        <v/>
      </c>
      <c r="K15" s="58" t="str">
        <f>IFERROR(IF(K$11=$E15,"x",IF(AND(((K$11-$E15)/VLOOKUP($D15,Tableau1[],6,0))=INT(((K$11-$E15)/VLOOKUP($D15,Tableau1[],6,0))),$D15&lt;&gt;""),"S","")),"")</f>
        <v/>
      </c>
      <c r="L15" s="58" t="str">
        <f>IFERROR(IF(L$11=$E15,"x",IF(AND(((L$11-$E15)/VLOOKUP($D15,Tableau1[],6,0))=INT(((L$11-$E15)/VLOOKUP($D15,Tableau1[],6,0))),$D15&lt;&gt;""),"S","")),"")</f>
        <v/>
      </c>
      <c r="M15" s="58" t="str">
        <f>IFERROR(IF(M$11=$E15,"x",IF(AND(((M$11-$E15)/VLOOKUP($D15,Tableau1[],6,0))=INT(((M$11-$E15)/VLOOKUP($D15,Tableau1[],6,0))),$D15&lt;&gt;""),"S","")),"")</f>
        <v/>
      </c>
      <c r="N15" s="58" t="str">
        <f>IFERROR(IF(N$11=$E15,"x",IF(AND(((N$11-$E15)/VLOOKUP($D15,Tableau1[],6,0))=INT(((N$11-$E15)/VLOOKUP($D15,Tableau1[],6,0))),$D15&lt;&gt;""),"S","")),"")</f>
        <v/>
      </c>
      <c r="O15" s="58" t="str">
        <f>IFERROR(IF(O$11=$E15,"x",IF(AND(((O$11-$E15)/VLOOKUP($D15,Tableau1[],6,0))=INT(((O$11-$E15)/VLOOKUP($D15,Tableau1[],6,0))),$D15&lt;&gt;""),"S","")),"")</f>
        <v/>
      </c>
      <c r="P15" s="58" t="str">
        <f>IFERROR(IF(P$11=$E15,"x",IF(AND(((P$11-$E15)/VLOOKUP($D15,Tableau1[],6,0))=INT(((P$11-$E15)/VLOOKUP($D15,Tableau1[],6,0))),$D15&lt;&gt;""),"S","")),"")</f>
        <v/>
      </c>
      <c r="Q15" s="58" t="str">
        <f>IFERROR(IF(Q$11=$E15,"x",IF(AND(((Q$11-$E15)/VLOOKUP($D15,Tableau1[],6,0))=INT(((Q$11-$E15)/VLOOKUP($D15,Tableau1[],6,0))),$D15&lt;&gt;""),"S","")),"")</f>
        <v/>
      </c>
      <c r="R15" s="58" t="str">
        <f>IFERROR(IF(R$11=$E15,"x",IF(AND(((R$11-$E15)/VLOOKUP($D15,Tableau1[],6,0))=INT(((R$11-$E15)/VLOOKUP($D15,Tableau1[],6,0))),$D15&lt;&gt;""),"S","")),"")</f>
        <v/>
      </c>
      <c r="S15" s="58" t="str">
        <f>IFERROR(IF(S$11=$E15,"x",IF(AND(((S$11-$E15)/VLOOKUP($D15,Tableau1[],6,0))=INT(((S$11-$E15)/VLOOKUP($D15,Tableau1[],6,0))),$D15&lt;&gt;""),"S","")),"")</f>
        <v/>
      </c>
      <c r="T15" s="58" t="str">
        <f>IFERROR(IF(T$11=$E15,"x",IF(AND(((T$11-$E15)/VLOOKUP($D15,Tableau1[],6,0))=INT(((T$11-$E15)/VLOOKUP($D15,Tableau1[],6,0))),$D15&lt;&gt;""),"S","")),"")</f>
        <v/>
      </c>
      <c r="U15" s="58" t="str">
        <f>IFERROR(IF(U$11=$E15,"x",IF(AND(((U$11-$E15)/VLOOKUP($D15,Tableau1[],6,0))=INT(((U$11-$E15)/VLOOKUP($D15,Tableau1[],6,0))),$D15&lt;&gt;""),"S","")),"")</f>
        <v/>
      </c>
      <c r="V15" s="58" t="str">
        <f>IFERROR(IF(V$11=$E15,"x",IF(AND(((V$11-$E15)/VLOOKUP($D15,Tableau1[],6,0))=INT(((V$11-$E15)/VLOOKUP($D15,Tableau1[],6,0))),$D15&lt;&gt;""),"S","")),"")</f>
        <v/>
      </c>
      <c r="W15" s="58" t="str">
        <f>IFERROR(IF(W$11=$E15,"x",IF(AND(((W$11-$E15)/VLOOKUP($D15,Tableau1[],6,0))=INT(((W$11-$E15)/VLOOKUP($D15,Tableau1[],6,0))),$D15&lt;&gt;""),"S","")),"")</f>
        <v/>
      </c>
      <c r="X15" s="58" t="str">
        <f>IFERROR(IF(X$11=$E15,"x",IF(AND(((X$11-$E15)/VLOOKUP($D15,Tableau1[],6,0))=INT(((X$11-$E15)/VLOOKUP($D15,Tableau1[],6,0))),$D15&lt;&gt;""),"S","")),"")</f>
        <v/>
      </c>
      <c r="Y15" s="58" t="str">
        <f>IFERROR(IF(Y$11=$E15,"x",IF(AND(((Y$11-$E15)/VLOOKUP($D15,Tableau1[],6,0))=INT(((Y$11-$E15)/VLOOKUP($D15,Tableau1[],6,0))),$D15&lt;&gt;""),"S","")),"")</f>
        <v/>
      </c>
      <c r="Z15" s="58" t="str">
        <f>IFERROR(IF(Z$11=$E15,"x",IF(AND(((Z$11-$E15)/VLOOKUP($D15,Tableau1[],6,0))=INT(((Z$11-$E15)/VLOOKUP($D15,Tableau1[],6,0))),$D15&lt;&gt;""),"S","")),"")</f>
        <v/>
      </c>
      <c r="AA15" s="58" t="str">
        <f>IFERROR(IF(AA$11=$E15,"x",IF(AND(((AA$11-$E15)/VLOOKUP($D15,Tableau1[],6,0))=INT(((AA$11-$E15)/VLOOKUP($D15,Tableau1[],6,0))),$D15&lt;&gt;""),"S","")),"")</f>
        <v/>
      </c>
      <c r="AB15" s="58" t="str">
        <f>IFERROR(IF(AB$11=$E15,"x",IF(AND(((AB$11-$E15)/VLOOKUP($D15,Tableau1[],6,0))=INT(((AB$11-$E15)/VLOOKUP($D15,Tableau1[],6,0))),$D15&lt;&gt;""),"S","")),"")</f>
        <v/>
      </c>
      <c r="AC15" s="58" t="str">
        <f>IFERROR(IF(AC$11=$E15,"x",IF(AND(((AC$11-$E15)/VLOOKUP($D15,Tableau1[],6,0))=INT(((AC$11-$E15)/VLOOKUP($D15,Tableau1[],6,0))),$D15&lt;&gt;""),"S","")),"")</f>
        <v/>
      </c>
      <c r="AD15" s="58" t="str">
        <f>IFERROR(IF(AD$11=$E15,"x",IF(AND(((AD$11-$E15)/VLOOKUP($D15,Tableau1[],6,0))=INT(((AD$11-$E15)/VLOOKUP($D15,Tableau1[],6,0))),$D15&lt;&gt;""),"S","")),"")</f>
        <v/>
      </c>
      <c r="AE15" s="58" t="str">
        <f>IFERROR(IF(AE$11=$E15,"x",IF(AND(((AE$11-$E15)/VLOOKUP($D15,Tableau1[],6,0))=INT(((AE$11-$E15)/VLOOKUP($D15,Tableau1[],6,0))),$D15&lt;&gt;""),"S","")),"")</f>
        <v/>
      </c>
      <c r="AF15" s="58" t="str">
        <f>IFERROR(IF(AF$11=$E15,"x",IF(AND(((AF$11-$E15)/VLOOKUP($D15,Tableau1[],6,0))=INT(((AF$11-$E15)/VLOOKUP($D15,Tableau1[],6,0))),$D15&lt;&gt;""),"S","")),"")</f>
        <v/>
      </c>
      <c r="AG15" s="58" t="str">
        <f>IFERROR(IF(AG$11=$E15,"x",IF(AND(((AG$11-$E15)/VLOOKUP($D15,Tableau1[],6,0))=INT(((AG$11-$E15)/VLOOKUP($D15,Tableau1[],6,0))),$D15&lt;&gt;""),"S","")),"")</f>
        <v/>
      </c>
      <c r="AH15" s="58" t="str">
        <f>IFERROR(IF(AH$11=$E15,"x",IF(AND(((AH$11-$E15)/VLOOKUP($D15,Tableau1[],6,0))=INT(((AH$11-$E15)/VLOOKUP($D15,Tableau1[],6,0))),$D15&lt;&gt;""),"S","")),"")</f>
        <v/>
      </c>
      <c r="AI15" s="60" t="str">
        <f>IFERROR(IF(AI$11=$E15,"x",IF(AND(((AI$11-$E15)/VLOOKUP($D15,Tableau1[],6,0))=INT(((AI$11-$E15)/VLOOKUP($D15,Tableau1[],6,0))),$D15&lt;&gt;""),"S","")),"")</f>
        <v/>
      </c>
      <c r="AJ15" s="13"/>
      <c r="AK15" s="6"/>
      <c r="AL15" s="6"/>
      <c r="AM15" s="6"/>
      <c r="AN15" s="6"/>
      <c r="AO15" s="6"/>
      <c r="AP15" s="6"/>
      <c r="AQ15" s="6"/>
      <c r="AR15" s="6"/>
      <c r="AS15" s="6"/>
    </row>
    <row r="16" spans="1:45">
      <c r="A16" s="6"/>
      <c r="B16" s="6"/>
      <c r="C16" s="54"/>
      <c r="D16" s="22"/>
      <c r="E16" s="28"/>
      <c r="F16" s="24">
        <f>IF(ISBLANK(D16),0,VLOOKUP(D16,Tableau1[],7,0))</f>
        <v>0</v>
      </c>
      <c r="G16" s="42">
        <f t="shared" si="18"/>
        <v>0</v>
      </c>
      <c r="H16" s="25" t="str">
        <f>IFERROR(IF(H$11=$E16,"x",IF(AND(((H$11-$E16)/VLOOKUP($D16,Tableau1[],6,0))=INT(((H$11-$E16)/VLOOKUP($D16,Tableau1[],6,0))),$D16&lt;&gt;""),"S","")),"")</f>
        <v/>
      </c>
      <c r="I16" s="26" t="str">
        <f>IFERROR(IF(I$11=$E16,"x",IF(AND(((I$11-$E16)/VLOOKUP($D16,Tableau1[],6,0))=INT(((I$11-$E16)/VLOOKUP($D16,Tableau1[],6,0))),$D16&lt;&gt;""),"S","")),"")</f>
        <v/>
      </c>
      <c r="J16" s="26" t="str">
        <f>IFERROR(IF(J$11=$E16,"x",IF(AND(((J$11-$E16)/VLOOKUP($D16,Tableau1[],6,0))=INT(((J$11-$E16)/VLOOKUP($D16,Tableau1[],6,0))),$D16&lt;&gt;""),"S","")),"")</f>
        <v/>
      </c>
      <c r="K16" s="26" t="str">
        <f>IFERROR(IF(K$11=$E16,"x",IF(AND(((K$11-$E16)/VLOOKUP($D16,Tableau1[],6,0))=INT(((K$11-$E16)/VLOOKUP($D16,Tableau1[],6,0))),$D16&lt;&gt;""),"S","")),"")</f>
        <v/>
      </c>
      <c r="L16" s="26" t="str">
        <f>IFERROR(IF(L$11=$E16,"x",IF(AND(((L$11-$E16)/VLOOKUP($D16,Tableau1[],6,0))=INT(((L$11-$E16)/VLOOKUP($D16,Tableau1[],6,0))),$D16&lt;&gt;""),"S","")),"")</f>
        <v/>
      </c>
      <c r="M16" s="26" t="str">
        <f>IFERROR(IF(M$11=$E16,"x",IF(AND(((M$11-$E16)/VLOOKUP($D16,Tableau1[],6,0))=INT(((M$11-$E16)/VLOOKUP($D16,Tableau1[],6,0))),$D16&lt;&gt;""),"S","")),"")</f>
        <v/>
      </c>
      <c r="N16" s="26" t="str">
        <f>IFERROR(IF(N$11=$E16,"x",IF(AND(((N$11-$E16)/VLOOKUP($D16,Tableau1[],6,0))=INT(((N$11-$E16)/VLOOKUP($D16,Tableau1[],6,0))),$D16&lt;&gt;""),"S","")),"")</f>
        <v/>
      </c>
      <c r="O16" s="26" t="str">
        <f>IFERROR(IF(O$11=$E16,"x",IF(AND(((O$11-$E16)/VLOOKUP($D16,Tableau1[],6,0))=INT(((O$11-$E16)/VLOOKUP($D16,Tableau1[],6,0))),$D16&lt;&gt;""),"S","")),"")</f>
        <v/>
      </c>
      <c r="P16" s="26" t="str">
        <f>IFERROR(IF(P$11=$E16,"x",IF(AND(((P$11-$E16)/VLOOKUP($D16,Tableau1[],6,0))=INT(((P$11-$E16)/VLOOKUP($D16,Tableau1[],6,0))),$D16&lt;&gt;""),"S","")),"")</f>
        <v/>
      </c>
      <c r="Q16" s="26" t="str">
        <f>IFERROR(IF(Q$11=$E16,"x",IF(AND(((Q$11-$E16)/VLOOKUP($D16,Tableau1[],6,0))=INT(((Q$11-$E16)/VLOOKUP($D16,Tableau1[],6,0))),$D16&lt;&gt;""),"S","")),"")</f>
        <v/>
      </c>
      <c r="R16" s="26" t="str">
        <f>IFERROR(IF(R$11=$E16,"x",IF(AND(((R$11-$E16)/VLOOKUP($D16,Tableau1[],6,0))=INT(((R$11-$E16)/VLOOKUP($D16,Tableau1[],6,0))),$D16&lt;&gt;""),"S","")),"")</f>
        <v/>
      </c>
      <c r="S16" s="26" t="str">
        <f>IFERROR(IF(S$11=$E16,"x",IF(AND(((S$11-$E16)/VLOOKUP($D16,Tableau1[],6,0))=INT(((S$11-$E16)/VLOOKUP($D16,Tableau1[],6,0))),$D16&lt;&gt;""),"S","")),"")</f>
        <v/>
      </c>
      <c r="T16" s="26" t="str">
        <f>IFERROR(IF(T$11=$E16,"x",IF(AND(((T$11-$E16)/VLOOKUP($D16,Tableau1[],6,0))=INT(((T$11-$E16)/VLOOKUP($D16,Tableau1[],6,0))),$D16&lt;&gt;""),"S","")),"")</f>
        <v/>
      </c>
      <c r="U16" s="26" t="str">
        <f>IFERROR(IF(U$11=$E16,"x",IF(AND(((U$11-$E16)/VLOOKUP($D16,Tableau1[],6,0))=INT(((U$11-$E16)/VLOOKUP($D16,Tableau1[],6,0))),$D16&lt;&gt;""),"S","")),"")</f>
        <v/>
      </c>
      <c r="V16" s="26" t="str">
        <f>IFERROR(IF(V$11=$E16,"x",IF(AND(((V$11-$E16)/VLOOKUP($D16,Tableau1[],6,0))=INT(((V$11-$E16)/VLOOKUP($D16,Tableau1[],6,0))),$D16&lt;&gt;""),"S","")),"")</f>
        <v/>
      </c>
      <c r="W16" s="26" t="str">
        <f>IFERROR(IF(W$11=$E16,"x",IF(AND(((W$11-$E16)/VLOOKUP($D16,Tableau1[],6,0))=INT(((W$11-$E16)/VLOOKUP($D16,Tableau1[],6,0))),$D16&lt;&gt;""),"S","")),"")</f>
        <v/>
      </c>
      <c r="X16" s="26" t="str">
        <f>IFERROR(IF(X$11=$E16,"x",IF(AND(((X$11-$E16)/VLOOKUP($D16,Tableau1[],6,0))=INT(((X$11-$E16)/VLOOKUP($D16,Tableau1[],6,0))),$D16&lt;&gt;""),"S","")),"")</f>
        <v/>
      </c>
      <c r="Y16" s="26" t="str">
        <f>IFERROR(IF(Y$11=$E16,"x",IF(AND(((Y$11-$E16)/VLOOKUP($D16,Tableau1[],6,0))=INT(((Y$11-$E16)/VLOOKUP($D16,Tableau1[],6,0))),$D16&lt;&gt;""),"S","")),"")</f>
        <v/>
      </c>
      <c r="Z16" s="26" t="str">
        <f>IFERROR(IF(Z$11=$E16,"x",IF(AND(((Z$11-$E16)/VLOOKUP($D16,Tableau1[],6,0))=INT(((Z$11-$E16)/VLOOKUP($D16,Tableau1[],6,0))),$D16&lt;&gt;""),"S","")),"")</f>
        <v/>
      </c>
      <c r="AA16" s="26" t="str">
        <f>IFERROR(IF(AA$11=$E16,"x",IF(AND(((AA$11-$E16)/VLOOKUP($D16,Tableau1[],6,0))=INT(((AA$11-$E16)/VLOOKUP($D16,Tableau1[],6,0))),$D16&lt;&gt;""),"S","")),"")</f>
        <v/>
      </c>
      <c r="AB16" s="26" t="str">
        <f>IFERROR(IF(AB$11=$E16,"x",IF(AND(((AB$11-$E16)/VLOOKUP($D16,Tableau1[],6,0))=INT(((AB$11-$E16)/VLOOKUP($D16,Tableau1[],6,0))),$D16&lt;&gt;""),"S","")),"")</f>
        <v/>
      </c>
      <c r="AC16" s="26" t="str">
        <f>IFERROR(IF(AC$11=$E16,"x",IF(AND(((AC$11-$E16)/VLOOKUP($D16,Tableau1[],6,0))=INT(((AC$11-$E16)/VLOOKUP($D16,Tableau1[],6,0))),$D16&lt;&gt;""),"S","")),"")</f>
        <v/>
      </c>
      <c r="AD16" s="26" t="str">
        <f>IFERROR(IF(AD$11=$E16,"x",IF(AND(((AD$11-$E16)/VLOOKUP($D16,Tableau1[],6,0))=INT(((AD$11-$E16)/VLOOKUP($D16,Tableau1[],6,0))),$D16&lt;&gt;""),"S","")),"")</f>
        <v/>
      </c>
      <c r="AE16" s="26" t="str">
        <f>IFERROR(IF(AE$11=$E16,"x",IF(AND(((AE$11-$E16)/VLOOKUP($D16,Tableau1[],6,0))=INT(((AE$11-$E16)/VLOOKUP($D16,Tableau1[],6,0))),$D16&lt;&gt;""),"S","")),"")</f>
        <v/>
      </c>
      <c r="AF16" s="26" t="str">
        <f>IFERROR(IF(AF$11=$E16,"x",IF(AND(((AF$11-$E16)/VLOOKUP($D16,Tableau1[],6,0))=INT(((AF$11-$E16)/VLOOKUP($D16,Tableau1[],6,0))),$D16&lt;&gt;""),"S","")),"")</f>
        <v/>
      </c>
      <c r="AG16" s="26" t="str">
        <f>IFERROR(IF(AG$11=$E16,"x",IF(AND(((AG$11-$E16)/VLOOKUP($D16,Tableau1[],6,0))=INT(((AG$11-$E16)/VLOOKUP($D16,Tableau1[],6,0))),$D16&lt;&gt;""),"S","")),"")</f>
        <v/>
      </c>
      <c r="AH16" s="26" t="str">
        <f>IFERROR(IF(AH$11=$E16,"x",IF(AND(((AH$11-$E16)/VLOOKUP($D16,Tableau1[],6,0))=INT(((AH$11-$E16)/VLOOKUP($D16,Tableau1[],6,0))),$D16&lt;&gt;""),"S","")),"")</f>
        <v/>
      </c>
      <c r="AI16" s="27" t="str">
        <f>IFERROR(IF(AI$11=$E16,"x",IF(AND(((AI$11-$E16)/VLOOKUP($D16,Tableau1[],6,0))=INT(((AI$11-$E16)/VLOOKUP($D16,Tableau1[],6,0))),$D16&lt;&gt;""),"S","")),"")</f>
        <v/>
      </c>
      <c r="AJ16" s="13"/>
      <c r="AK16" s="6"/>
      <c r="AL16" s="6"/>
      <c r="AM16" s="5"/>
      <c r="AN16" s="5"/>
      <c r="AO16" s="5"/>
      <c r="AP16" s="6"/>
      <c r="AQ16" s="6"/>
      <c r="AR16" s="6"/>
      <c r="AS16" s="6"/>
    </row>
    <row r="17" spans="1:45">
      <c r="A17" s="6"/>
      <c r="B17" s="6"/>
      <c r="C17" s="54"/>
      <c r="D17" s="22"/>
      <c r="E17" s="28">
        <f>IF(ISBLANK(D17),0,VLOOKUP(D17,Tableau1[],2,0))</f>
        <v>0</v>
      </c>
      <c r="F17" s="24">
        <f>IF(ISBLANK(D17),0,VLOOKUP(D17,Tableau1[],7,0))</f>
        <v>0</v>
      </c>
      <c r="G17" s="42">
        <f t="shared" si="18"/>
        <v>0</v>
      </c>
      <c r="H17" s="25" t="str">
        <f>IFERROR(IF(H$11=$E17,"x",IF(AND(((H$11-$E17)/VLOOKUP($D17,Tableau1[],6,0))=INT(((H$11-$E17)/VLOOKUP($D17,Tableau1[],6,0))),$D17&lt;&gt;""),"S","")),"")</f>
        <v/>
      </c>
      <c r="I17" s="26" t="str">
        <f>IFERROR(IF(I$11=$E17,"x",IF(AND(((I$11-$E17)/VLOOKUP($D17,Tableau1[],6,0))=INT(((I$11-$E17)/VLOOKUP($D17,Tableau1[],6,0))),$D17&lt;&gt;""),"S","")),"")</f>
        <v/>
      </c>
      <c r="J17" s="26" t="str">
        <f>IFERROR(IF(J$11=$E17,"x",IF(AND(((J$11-$E17)/VLOOKUP($D17,Tableau1[],6,0))=INT(((J$11-$E17)/VLOOKUP($D17,Tableau1[],6,0))),$D17&lt;&gt;""),"S","")),"")</f>
        <v/>
      </c>
      <c r="K17" s="26" t="str">
        <f>IFERROR(IF(K$11=$E17,"x",IF(AND(((K$11-$E17)/VLOOKUP($D17,Tableau1[],6,0))=INT(((K$11-$E17)/VLOOKUP($D17,Tableau1[],6,0))),$D17&lt;&gt;""),"S","")),"")</f>
        <v/>
      </c>
      <c r="L17" s="26" t="str">
        <f>IFERROR(IF(L$11=$E17,"x",IF(AND(((L$11-$E17)/VLOOKUP($D17,Tableau1[],6,0))=INT(((L$11-$E17)/VLOOKUP($D17,Tableau1[],6,0))),$D17&lt;&gt;""),"S","")),"")</f>
        <v/>
      </c>
      <c r="M17" s="26" t="str">
        <f>IFERROR(IF(M$11=$E17,"x",IF(AND(((M$11-$E17)/VLOOKUP($D17,Tableau1[],6,0))=INT(((M$11-$E17)/VLOOKUP($D17,Tableau1[],6,0))),$D17&lt;&gt;""),"S","")),"")</f>
        <v/>
      </c>
      <c r="N17" s="26" t="str">
        <f>IFERROR(IF(N$11=$E17,"x",IF(AND(((N$11-$E17)/VLOOKUP($D17,Tableau1[],6,0))=INT(((N$11-$E17)/VLOOKUP($D17,Tableau1[],6,0))),$D17&lt;&gt;""),"S","")),"")</f>
        <v/>
      </c>
      <c r="O17" s="26" t="str">
        <f>IFERROR(IF(O$11=$E17,"x",IF(AND(((O$11-$E17)/VLOOKUP($D17,Tableau1[],6,0))=INT(((O$11-$E17)/VLOOKUP($D17,Tableau1[],6,0))),$D17&lt;&gt;""),"S","")),"")</f>
        <v/>
      </c>
      <c r="P17" s="26" t="str">
        <f>IFERROR(IF(P$11=$E17,"x",IF(AND(((P$11-$E17)/VLOOKUP($D17,Tableau1[],6,0))=INT(((P$11-$E17)/VLOOKUP($D17,Tableau1[],6,0))),$D17&lt;&gt;""),"S","")),"")</f>
        <v/>
      </c>
      <c r="Q17" s="26" t="str">
        <f>IFERROR(IF(Q$11=$E17,"x",IF(AND(((Q$11-$E17)/VLOOKUP($D17,Tableau1[],6,0))=INT(((Q$11-$E17)/VLOOKUP($D17,Tableau1[],6,0))),$D17&lt;&gt;""),"S","")),"")</f>
        <v/>
      </c>
      <c r="R17" s="26" t="str">
        <f>IFERROR(IF(R$11=$E17,"x",IF(AND(((R$11-$E17)/VLOOKUP($D17,Tableau1[],6,0))=INT(((R$11-$E17)/VLOOKUP($D17,Tableau1[],6,0))),$D17&lt;&gt;""),"S","")),"")</f>
        <v/>
      </c>
      <c r="S17" s="26" t="str">
        <f>IFERROR(IF(S$11=$E17,"x",IF(AND(((S$11-$E17)/VLOOKUP($D17,Tableau1[],6,0))=INT(((S$11-$E17)/VLOOKUP($D17,Tableau1[],6,0))),$D17&lt;&gt;""),"S","")),"")</f>
        <v/>
      </c>
      <c r="T17" s="26" t="str">
        <f>IFERROR(IF(T$11=$E17,"x",IF(AND(((T$11-$E17)/VLOOKUP($D17,Tableau1[],6,0))=INT(((T$11-$E17)/VLOOKUP($D17,Tableau1[],6,0))),$D17&lt;&gt;""),"S","")),"")</f>
        <v/>
      </c>
      <c r="U17" s="26" t="str">
        <f>IFERROR(IF(U$11=$E17,"x",IF(AND(((U$11-$E17)/VLOOKUP($D17,Tableau1[],6,0))=INT(((U$11-$E17)/VLOOKUP($D17,Tableau1[],6,0))),$D17&lt;&gt;""),"S","")),"")</f>
        <v/>
      </c>
      <c r="V17" s="26" t="str">
        <f>IFERROR(IF(V$11=$E17,"x",IF(AND(((V$11-$E17)/VLOOKUP($D17,Tableau1[],6,0))=INT(((V$11-$E17)/VLOOKUP($D17,Tableau1[],6,0))),$D17&lt;&gt;""),"S","")),"")</f>
        <v/>
      </c>
      <c r="W17" s="26" t="str">
        <f>IFERROR(IF(W$11=$E17,"x",IF(AND(((W$11-$E17)/VLOOKUP($D17,Tableau1[],6,0))=INT(((W$11-$E17)/VLOOKUP($D17,Tableau1[],6,0))),$D17&lt;&gt;""),"S","")),"")</f>
        <v/>
      </c>
      <c r="X17" s="26" t="str">
        <f>IFERROR(IF(X$11=$E17,"x",IF(AND(((X$11-$E17)/VLOOKUP($D17,Tableau1[],6,0))=INT(((X$11-$E17)/VLOOKUP($D17,Tableau1[],6,0))),$D17&lt;&gt;""),"S","")),"")</f>
        <v/>
      </c>
      <c r="Y17" s="26" t="str">
        <f>IFERROR(IF(Y$11=$E17,"x",IF(AND(((Y$11-$E17)/VLOOKUP($D17,Tableau1[],6,0))=INT(((Y$11-$E17)/VLOOKUP($D17,Tableau1[],6,0))),$D17&lt;&gt;""),"S","")),"")</f>
        <v/>
      </c>
      <c r="Z17" s="26" t="str">
        <f>IFERROR(IF(Z$11=$E17,"x",IF(AND(((Z$11-$E17)/VLOOKUP($D17,Tableau1[],6,0))=INT(((Z$11-$E17)/VLOOKUP($D17,Tableau1[],6,0))),$D17&lt;&gt;""),"S","")),"")</f>
        <v/>
      </c>
      <c r="AA17" s="26" t="str">
        <f>IFERROR(IF(AA$11=$E17,"x",IF(AND(((AA$11-$E17)/VLOOKUP($D17,Tableau1[],6,0))=INT(((AA$11-$E17)/VLOOKUP($D17,Tableau1[],6,0))),$D17&lt;&gt;""),"S","")),"")</f>
        <v/>
      </c>
      <c r="AB17" s="26" t="str">
        <f>IFERROR(IF(AB$11=$E17,"x",IF(AND(((AB$11-$E17)/VLOOKUP($D17,Tableau1[],6,0))=INT(((AB$11-$E17)/VLOOKUP($D17,Tableau1[],6,0))),$D17&lt;&gt;""),"S","")),"")</f>
        <v/>
      </c>
      <c r="AC17" s="26" t="str">
        <f>IFERROR(IF(AC$11=$E17,"x",IF(AND(((AC$11-$E17)/VLOOKUP($D17,Tableau1[],6,0))=INT(((AC$11-$E17)/VLOOKUP($D17,Tableau1[],6,0))),$D17&lt;&gt;""),"S","")),"")</f>
        <v/>
      </c>
      <c r="AD17" s="26" t="str">
        <f>IFERROR(IF(AD$11=$E17,"x",IF(AND(((AD$11-$E17)/VLOOKUP($D17,Tableau1[],6,0))=INT(((AD$11-$E17)/VLOOKUP($D17,Tableau1[],6,0))),$D17&lt;&gt;""),"S","")),"")</f>
        <v/>
      </c>
      <c r="AE17" s="26" t="str">
        <f>IFERROR(IF(AE$11=$E17,"x",IF(AND(((AE$11-$E17)/VLOOKUP($D17,Tableau1[],6,0))=INT(((AE$11-$E17)/VLOOKUP($D17,Tableau1[],6,0))),$D17&lt;&gt;""),"S","")),"")</f>
        <v/>
      </c>
      <c r="AF17" s="26" t="str">
        <f>IFERROR(IF(AF$11=$E17,"x",IF(AND(((AF$11-$E17)/VLOOKUP($D17,Tableau1[],6,0))=INT(((AF$11-$E17)/VLOOKUP($D17,Tableau1[],6,0))),$D17&lt;&gt;""),"S","")),"")</f>
        <v/>
      </c>
      <c r="AG17" s="26" t="str">
        <f>IFERROR(IF(AG$11=$E17,"x",IF(AND(((AG$11-$E17)/VLOOKUP($D17,Tableau1[],6,0))=INT(((AG$11-$E17)/VLOOKUP($D17,Tableau1[],6,0))),$D17&lt;&gt;""),"S","")),"")</f>
        <v/>
      </c>
      <c r="AH17" s="26" t="str">
        <f>IFERROR(IF(AH$11=$E17,"x",IF(AND(((AH$11-$E17)/VLOOKUP($D17,Tableau1[],6,0))=INT(((AH$11-$E17)/VLOOKUP($D17,Tableau1[],6,0))),$D17&lt;&gt;""),"S","")),"")</f>
        <v/>
      </c>
      <c r="AI17" s="27" t="str">
        <f>IFERROR(IF(AI$11=$E17,"x",IF(AND(((AI$11-$E17)/VLOOKUP($D17,Tableau1[],6,0))=INT(((AI$11-$E17)/VLOOKUP($D17,Tableau1[],6,0))),$D17&lt;&gt;""),"S","")),"")</f>
        <v/>
      </c>
      <c r="AJ17" s="13"/>
      <c r="AK17" s="6"/>
      <c r="AL17" s="6"/>
      <c r="AM17" s="5"/>
      <c r="AN17" s="5"/>
      <c r="AO17" s="5"/>
      <c r="AP17" s="6"/>
      <c r="AQ17" s="6"/>
      <c r="AR17" s="6"/>
      <c r="AS17" s="6"/>
    </row>
    <row r="18" spans="1:45">
      <c r="A18" s="6"/>
      <c r="B18" s="6"/>
      <c r="C18" s="54"/>
      <c r="D18" s="22"/>
      <c r="E18" s="28">
        <f>IF(ISBLANK(D18),0,VLOOKUP(D18,Tableau1[],2,0))</f>
        <v>0</v>
      </c>
      <c r="F18" s="24">
        <f>IF(ISBLANK(D18),0,VLOOKUP(D18,Tableau1[],7,0))</f>
        <v>0</v>
      </c>
      <c r="G18" s="42">
        <f t="shared" si="18"/>
        <v>0</v>
      </c>
      <c r="H18" s="25" t="str">
        <f>IFERROR(IF(H$11=$E18,"x",IF(AND(((H$11-$E18)/VLOOKUP($D18,Tableau1[],6,0))=INT(((H$11-$E18)/VLOOKUP($D18,Tableau1[],6,0))),$D18&lt;&gt;""),"S","")),"")</f>
        <v/>
      </c>
      <c r="I18" s="26" t="str">
        <f>IFERROR(IF(I$11=$E18,"x",IF(AND(((I$11-$E18)/VLOOKUP($D18,Tableau1[],6,0))=INT(((I$11-$E18)/VLOOKUP($D18,Tableau1[],6,0))),$D18&lt;&gt;""),"S","")),"")</f>
        <v/>
      </c>
      <c r="J18" s="26" t="str">
        <f>IFERROR(IF(J$11=$E18,"x",IF(AND(((J$11-$E18)/VLOOKUP($D18,Tableau1[],6,0))=INT(((J$11-$E18)/VLOOKUP($D18,Tableau1[],6,0))),$D18&lt;&gt;""),"S","")),"")</f>
        <v/>
      </c>
      <c r="K18" s="26" t="str">
        <f>IFERROR(IF(K$11=$E18,"x",IF(AND(((K$11-$E18)/VLOOKUP($D18,Tableau1[],6,0))=INT(((K$11-$E18)/VLOOKUP($D18,Tableau1[],6,0))),$D18&lt;&gt;""),"S","")),"")</f>
        <v/>
      </c>
      <c r="L18" s="26" t="str">
        <f>IFERROR(IF(L$11=$E18,"x",IF(AND(((L$11-$E18)/VLOOKUP($D18,Tableau1[],6,0))=INT(((L$11-$E18)/VLOOKUP($D18,Tableau1[],6,0))),$D18&lt;&gt;""),"S","")),"")</f>
        <v/>
      </c>
      <c r="M18" s="26" t="str">
        <f>IFERROR(IF(M$11=$E18,"x",IF(AND(((M$11-$E18)/VLOOKUP($D18,Tableau1[],6,0))=INT(((M$11-$E18)/VLOOKUP($D18,Tableau1[],6,0))),$D18&lt;&gt;""),"S","")),"")</f>
        <v/>
      </c>
      <c r="N18" s="26" t="str">
        <f>IFERROR(IF(N$11=$E18,"x",IF(AND(((N$11-$E18)/VLOOKUP($D18,Tableau1[],6,0))=INT(((N$11-$E18)/VLOOKUP($D18,Tableau1[],6,0))),$D18&lt;&gt;""),"S","")),"")</f>
        <v/>
      </c>
      <c r="O18" s="26" t="str">
        <f>IFERROR(IF(O$11=$E18,"x",IF(AND(((O$11-$E18)/VLOOKUP($D18,Tableau1[],6,0))=INT(((O$11-$E18)/VLOOKUP($D18,Tableau1[],6,0))),$D18&lt;&gt;""),"S","")),"")</f>
        <v/>
      </c>
      <c r="P18" s="26" t="str">
        <f>IFERROR(IF(P$11=$E18,"x",IF(AND(((P$11-$E18)/VLOOKUP($D18,Tableau1[],6,0))=INT(((P$11-$E18)/VLOOKUP($D18,Tableau1[],6,0))),$D18&lt;&gt;""),"S","")),"")</f>
        <v/>
      </c>
      <c r="Q18" s="26" t="str">
        <f>IFERROR(IF(Q$11=$E18,"x",IF(AND(((Q$11-$E18)/VLOOKUP($D18,Tableau1[],6,0))=INT(((Q$11-$E18)/VLOOKUP($D18,Tableau1[],6,0))),$D18&lt;&gt;""),"S","")),"")</f>
        <v/>
      </c>
      <c r="R18" s="26" t="str">
        <f>IFERROR(IF(R$11=$E18,"x",IF(AND(((R$11-$E18)/VLOOKUP($D18,Tableau1[],6,0))=INT(((R$11-$E18)/VLOOKUP($D18,Tableau1[],6,0))),$D18&lt;&gt;""),"S","")),"")</f>
        <v/>
      </c>
      <c r="S18" s="26" t="str">
        <f>IFERROR(IF(S$11=$E18,"x",IF(AND(((S$11-$E18)/VLOOKUP($D18,Tableau1[],6,0))=INT(((S$11-$E18)/VLOOKUP($D18,Tableau1[],6,0))),$D18&lt;&gt;""),"S","")),"")</f>
        <v/>
      </c>
      <c r="T18" s="26" t="str">
        <f>IFERROR(IF(T$11=$E18,"x",IF(AND(((T$11-$E18)/VLOOKUP($D18,Tableau1[],6,0))=INT(((T$11-$E18)/VLOOKUP($D18,Tableau1[],6,0))),$D18&lt;&gt;""),"S","")),"")</f>
        <v/>
      </c>
      <c r="U18" s="26" t="str">
        <f>IFERROR(IF(U$11=$E18,"x",IF(AND(((U$11-$E18)/VLOOKUP($D18,Tableau1[],6,0))=INT(((U$11-$E18)/VLOOKUP($D18,Tableau1[],6,0))),$D18&lt;&gt;""),"S","")),"")</f>
        <v/>
      </c>
      <c r="V18" s="26" t="str">
        <f>IFERROR(IF(V$11=$E18,"x",IF(AND(((V$11-$E18)/VLOOKUP($D18,Tableau1[],6,0))=INT(((V$11-$E18)/VLOOKUP($D18,Tableau1[],6,0))),$D18&lt;&gt;""),"S","")),"")</f>
        <v/>
      </c>
      <c r="W18" s="26" t="str">
        <f>IFERROR(IF(W$11=$E18,"x",IF(AND(((W$11-$E18)/VLOOKUP($D18,Tableau1[],6,0))=INT(((W$11-$E18)/VLOOKUP($D18,Tableau1[],6,0))),$D18&lt;&gt;""),"S","")),"")</f>
        <v/>
      </c>
      <c r="X18" s="26" t="str">
        <f>IFERROR(IF(X$11=$E18,"x",IF(AND(((X$11-$E18)/VLOOKUP($D18,Tableau1[],6,0))=INT(((X$11-$E18)/VLOOKUP($D18,Tableau1[],6,0))),$D18&lt;&gt;""),"S","")),"")</f>
        <v/>
      </c>
      <c r="Y18" s="26" t="str">
        <f>IFERROR(IF(Y$11=$E18,"x",IF(AND(((Y$11-$E18)/VLOOKUP($D18,Tableau1[],6,0))=INT(((Y$11-$E18)/VLOOKUP($D18,Tableau1[],6,0))),$D18&lt;&gt;""),"S","")),"")</f>
        <v/>
      </c>
      <c r="Z18" s="26" t="str">
        <f>IFERROR(IF(Z$11=$E18,"x",IF(AND(((Z$11-$E18)/VLOOKUP($D18,Tableau1[],6,0))=INT(((Z$11-$E18)/VLOOKUP($D18,Tableau1[],6,0))),$D18&lt;&gt;""),"S","")),"")</f>
        <v/>
      </c>
      <c r="AA18" s="26" t="str">
        <f>IFERROR(IF(AA$11=$E18,"x",IF(AND(((AA$11-$E18)/VLOOKUP($D18,Tableau1[],6,0))=INT(((AA$11-$E18)/VLOOKUP($D18,Tableau1[],6,0))),$D18&lt;&gt;""),"S","")),"")</f>
        <v/>
      </c>
      <c r="AB18" s="26" t="str">
        <f>IFERROR(IF(AB$11=$E18,"x",IF(AND(((AB$11-$E18)/VLOOKUP($D18,Tableau1[],6,0))=INT(((AB$11-$E18)/VLOOKUP($D18,Tableau1[],6,0))),$D18&lt;&gt;""),"S","")),"")</f>
        <v/>
      </c>
      <c r="AC18" s="26" t="str">
        <f>IFERROR(IF(AC$11=$E18,"x",IF(AND(((AC$11-$E18)/VLOOKUP($D18,Tableau1[],6,0))=INT(((AC$11-$E18)/VLOOKUP($D18,Tableau1[],6,0))),$D18&lt;&gt;""),"S","")),"")</f>
        <v/>
      </c>
      <c r="AD18" s="26" t="str">
        <f>IFERROR(IF(AD$11=$E18,"x",IF(AND(((AD$11-$E18)/VLOOKUP($D18,Tableau1[],6,0))=INT(((AD$11-$E18)/VLOOKUP($D18,Tableau1[],6,0))),$D18&lt;&gt;""),"S","")),"")</f>
        <v/>
      </c>
      <c r="AE18" s="26" t="str">
        <f>IFERROR(IF(AE$11=$E18,"x",IF(AND(((AE$11-$E18)/VLOOKUP($D18,Tableau1[],6,0))=INT(((AE$11-$E18)/VLOOKUP($D18,Tableau1[],6,0))),$D18&lt;&gt;""),"S","")),"")</f>
        <v/>
      </c>
      <c r="AF18" s="26" t="str">
        <f>IFERROR(IF(AF$11=$E18,"x",IF(AND(((AF$11-$E18)/VLOOKUP($D18,Tableau1[],6,0))=INT(((AF$11-$E18)/VLOOKUP($D18,Tableau1[],6,0))),$D18&lt;&gt;""),"S","")),"")</f>
        <v/>
      </c>
      <c r="AG18" s="26" t="str">
        <f>IFERROR(IF(AG$11=$E18,"x",IF(AND(((AG$11-$E18)/VLOOKUP($D18,Tableau1[],6,0))=INT(((AG$11-$E18)/VLOOKUP($D18,Tableau1[],6,0))),$D18&lt;&gt;""),"S","")),"")</f>
        <v/>
      </c>
      <c r="AH18" s="26" t="str">
        <f>IFERROR(IF(AH$11=$E18,"x",IF(AND(((AH$11-$E18)/VLOOKUP($D18,Tableau1[],6,0))=INT(((AH$11-$E18)/VLOOKUP($D18,Tableau1[],6,0))),$D18&lt;&gt;""),"S","")),"")</f>
        <v/>
      </c>
      <c r="AI18" s="27" t="str">
        <f>IFERROR(IF(AI$11=$E18,"x",IF(AND(((AI$11-$E18)/VLOOKUP($D18,Tableau1[],6,0))=INT(((AI$11-$E18)/VLOOKUP($D18,Tableau1[],6,0))),$D18&lt;&gt;""),"S","")),"")</f>
        <v/>
      </c>
      <c r="AJ18" s="13"/>
      <c r="AK18" s="6"/>
      <c r="AL18" s="6"/>
      <c r="AM18" s="5"/>
      <c r="AN18" s="5"/>
      <c r="AO18" s="5"/>
      <c r="AP18" s="6"/>
      <c r="AQ18" s="6"/>
      <c r="AR18" s="6"/>
      <c r="AS18" s="6"/>
    </row>
    <row r="19" spans="1:45">
      <c r="A19" s="6"/>
      <c r="B19" s="6"/>
      <c r="C19" s="54"/>
      <c r="D19" s="22"/>
      <c r="E19" s="28">
        <f>IF(ISBLANK(D19),0,VLOOKUP(D19,Tableau1[],2,0))</f>
        <v>0</v>
      </c>
      <c r="F19" s="24">
        <f>IF(ISBLANK(D19),0,VLOOKUP(D19,Tableau1[],7,0))</f>
        <v>0</v>
      </c>
      <c r="G19" s="42">
        <f t="shared" si="18"/>
        <v>0</v>
      </c>
      <c r="H19" s="25" t="str">
        <f>IFERROR(IF(H$11=$E19,"x",IF(AND(((H$11-$E19)/VLOOKUP($D19,Tableau1[],6,0))=INT(((H$11-$E19)/VLOOKUP($D19,Tableau1[],6,0))),$D19&lt;&gt;""),"S","")),"")</f>
        <v/>
      </c>
      <c r="I19" s="26" t="str">
        <f>IFERROR(IF(I$11=$E19,"x",IF(AND(((I$11-$E19)/VLOOKUP($D19,Tableau1[],6,0))=INT(((I$11-$E19)/VLOOKUP($D19,Tableau1[],6,0))),$D19&lt;&gt;""),"S","")),"")</f>
        <v/>
      </c>
      <c r="J19" s="26" t="str">
        <f>IFERROR(IF(J$11=$E19,"x",IF(AND(((J$11-$E19)/VLOOKUP($D19,Tableau1[],6,0))=INT(((J$11-$E19)/VLOOKUP($D19,Tableau1[],6,0))),$D19&lt;&gt;""),"S","")),"")</f>
        <v/>
      </c>
      <c r="K19" s="26" t="str">
        <f>IFERROR(IF(K$11=$E19,"x",IF(AND(((K$11-$E19)/VLOOKUP($D19,Tableau1[],6,0))=INT(((K$11-$E19)/VLOOKUP($D19,Tableau1[],6,0))),$D19&lt;&gt;""),"S","")),"")</f>
        <v/>
      </c>
      <c r="L19" s="26" t="str">
        <f>IFERROR(IF(L$11=$E19,"x",IF(AND(((L$11-$E19)/VLOOKUP($D19,Tableau1[],6,0))=INT(((L$11-$E19)/VLOOKUP($D19,Tableau1[],6,0))),$D19&lt;&gt;""),"S","")),"")</f>
        <v/>
      </c>
      <c r="M19" s="26" t="str">
        <f>IFERROR(IF(M$11=$E19,"x",IF(AND(((M$11-$E19)/VLOOKUP($D19,Tableau1[],6,0))=INT(((M$11-$E19)/VLOOKUP($D19,Tableau1[],6,0))),$D19&lt;&gt;""),"S","")),"")</f>
        <v/>
      </c>
      <c r="N19" s="26" t="str">
        <f>IFERROR(IF(N$11=$E19,"x",IF(AND(((N$11-$E19)/VLOOKUP($D19,Tableau1[],6,0))=INT(((N$11-$E19)/VLOOKUP($D19,Tableau1[],6,0))),$D19&lt;&gt;""),"S","")),"")</f>
        <v/>
      </c>
      <c r="O19" s="26" t="str">
        <f>IFERROR(IF(O$11=$E19,"x",IF(AND(((O$11-$E19)/VLOOKUP($D19,Tableau1[],6,0))=INT(((O$11-$E19)/VLOOKUP($D19,Tableau1[],6,0))),$D19&lt;&gt;""),"S","")),"")</f>
        <v/>
      </c>
      <c r="P19" s="26" t="str">
        <f>IFERROR(IF(P$11=$E19,"x",IF(AND(((P$11-$E19)/VLOOKUP($D19,Tableau1[],6,0))=INT(((P$11-$E19)/VLOOKUP($D19,Tableau1[],6,0))),$D19&lt;&gt;""),"S","")),"")</f>
        <v/>
      </c>
      <c r="Q19" s="26" t="str">
        <f>IFERROR(IF(Q$11=$E19,"x",IF(AND(((Q$11-$E19)/VLOOKUP($D19,Tableau1[],6,0))=INT(((Q$11-$E19)/VLOOKUP($D19,Tableau1[],6,0))),$D19&lt;&gt;""),"S","")),"")</f>
        <v/>
      </c>
      <c r="R19" s="26" t="str">
        <f>IFERROR(IF(R$11=$E19,"x",IF(AND(((R$11-$E19)/VLOOKUP($D19,Tableau1[],6,0))=INT(((R$11-$E19)/VLOOKUP($D19,Tableau1[],6,0))),$D19&lt;&gt;""),"S","")),"")</f>
        <v/>
      </c>
      <c r="S19" s="26" t="str">
        <f>IFERROR(IF(S$11=$E19,"x",IF(AND(((S$11-$E19)/VLOOKUP($D19,Tableau1[],6,0))=INT(((S$11-$E19)/VLOOKUP($D19,Tableau1[],6,0))),$D19&lt;&gt;""),"S","")),"")</f>
        <v/>
      </c>
      <c r="T19" s="26" t="str">
        <f>IFERROR(IF(T$11=$E19,"x",IF(AND(((T$11-$E19)/VLOOKUP($D19,Tableau1[],6,0))=INT(((T$11-$E19)/VLOOKUP($D19,Tableau1[],6,0))),$D19&lt;&gt;""),"S","")),"")</f>
        <v/>
      </c>
      <c r="U19" s="26" t="str">
        <f>IFERROR(IF(U$11=$E19,"x",IF(AND(((U$11-$E19)/VLOOKUP($D19,Tableau1[],6,0))=INT(((U$11-$E19)/VLOOKUP($D19,Tableau1[],6,0))),$D19&lt;&gt;""),"S","")),"")</f>
        <v/>
      </c>
      <c r="V19" s="26" t="str">
        <f>IFERROR(IF(V$11=$E19,"x",IF(AND(((V$11-$E19)/VLOOKUP($D19,Tableau1[],6,0))=INT(((V$11-$E19)/VLOOKUP($D19,Tableau1[],6,0))),$D19&lt;&gt;""),"S","")),"")</f>
        <v/>
      </c>
      <c r="W19" s="26" t="str">
        <f>IFERROR(IF(W$11=$E19,"x",IF(AND(((W$11-$E19)/VLOOKUP($D19,Tableau1[],6,0))=INT(((W$11-$E19)/VLOOKUP($D19,Tableau1[],6,0))),$D19&lt;&gt;""),"S","")),"")</f>
        <v/>
      </c>
      <c r="X19" s="26" t="str">
        <f>IFERROR(IF(X$11=$E19,"x",IF(AND(((X$11-$E19)/VLOOKUP($D19,Tableau1[],6,0))=INT(((X$11-$E19)/VLOOKUP($D19,Tableau1[],6,0))),$D19&lt;&gt;""),"S","")),"")</f>
        <v/>
      </c>
      <c r="Y19" s="26" t="str">
        <f>IFERROR(IF(Y$11=$E19,"x",IF(AND(((Y$11-$E19)/VLOOKUP($D19,Tableau1[],6,0))=INT(((Y$11-$E19)/VLOOKUP($D19,Tableau1[],6,0))),$D19&lt;&gt;""),"S","")),"")</f>
        <v/>
      </c>
      <c r="Z19" s="26" t="str">
        <f>IFERROR(IF(Z$11=$E19,"x",IF(AND(((Z$11-$E19)/VLOOKUP($D19,Tableau1[],6,0))=INT(((Z$11-$E19)/VLOOKUP($D19,Tableau1[],6,0))),$D19&lt;&gt;""),"S","")),"")</f>
        <v/>
      </c>
      <c r="AA19" s="26" t="str">
        <f>IFERROR(IF(AA$11=$E19,"x",IF(AND(((AA$11-$E19)/VLOOKUP($D19,Tableau1[],6,0))=INT(((AA$11-$E19)/VLOOKUP($D19,Tableau1[],6,0))),$D19&lt;&gt;""),"S","")),"")</f>
        <v/>
      </c>
      <c r="AB19" s="26" t="str">
        <f>IFERROR(IF(AB$11=$E19,"x",IF(AND(((AB$11-$E19)/VLOOKUP($D19,Tableau1[],6,0))=INT(((AB$11-$E19)/VLOOKUP($D19,Tableau1[],6,0))),$D19&lt;&gt;""),"S","")),"")</f>
        <v/>
      </c>
      <c r="AC19" s="26" t="str">
        <f>IFERROR(IF(AC$11=$E19,"x",IF(AND(((AC$11-$E19)/VLOOKUP($D19,Tableau1[],6,0))=INT(((AC$11-$E19)/VLOOKUP($D19,Tableau1[],6,0))),$D19&lt;&gt;""),"S","")),"")</f>
        <v/>
      </c>
      <c r="AD19" s="26" t="str">
        <f>IFERROR(IF(AD$11=$E19,"x",IF(AND(((AD$11-$E19)/VLOOKUP($D19,Tableau1[],6,0))=INT(((AD$11-$E19)/VLOOKUP($D19,Tableau1[],6,0))),$D19&lt;&gt;""),"S","")),"")</f>
        <v/>
      </c>
      <c r="AE19" s="26" t="str">
        <f>IFERROR(IF(AE$11=$E19,"x",IF(AND(((AE$11-$E19)/VLOOKUP($D19,Tableau1[],6,0))=INT(((AE$11-$E19)/VLOOKUP($D19,Tableau1[],6,0))),$D19&lt;&gt;""),"S","")),"")</f>
        <v/>
      </c>
      <c r="AF19" s="26" t="str">
        <f>IFERROR(IF(AF$11=$E19,"x",IF(AND(((AF$11-$E19)/VLOOKUP($D19,Tableau1[],6,0))=INT(((AF$11-$E19)/VLOOKUP($D19,Tableau1[],6,0))),$D19&lt;&gt;""),"S","")),"")</f>
        <v/>
      </c>
      <c r="AG19" s="26" t="str">
        <f>IFERROR(IF(AG$11=$E19,"x",IF(AND(((AG$11-$E19)/VLOOKUP($D19,Tableau1[],6,0))=INT(((AG$11-$E19)/VLOOKUP($D19,Tableau1[],6,0))),$D19&lt;&gt;""),"S","")),"")</f>
        <v/>
      </c>
      <c r="AH19" s="26" t="str">
        <f>IFERROR(IF(AH$11=$E19,"x",IF(AND(((AH$11-$E19)/VLOOKUP($D19,Tableau1[],6,0))=INT(((AH$11-$E19)/VLOOKUP($D19,Tableau1[],6,0))),$D19&lt;&gt;""),"S","")),"")</f>
        <v/>
      </c>
      <c r="AI19" s="27" t="str">
        <f>IFERROR(IF(AI$11=$E19,"x",IF(AND(((AI$11-$E19)/VLOOKUP($D19,Tableau1[],6,0))=INT(((AI$11-$E19)/VLOOKUP($D19,Tableau1[],6,0))),$D19&lt;&gt;""),"S","")),"")</f>
        <v/>
      </c>
      <c r="AJ19" s="13"/>
      <c r="AK19" s="6"/>
      <c r="AL19" s="6"/>
      <c r="AM19" s="7">
        <v>1</v>
      </c>
      <c r="AN19" s="7" t="s">
        <v>20</v>
      </c>
      <c r="AO19" s="7" t="s">
        <v>17</v>
      </c>
      <c r="AP19" s="29"/>
      <c r="AQ19" s="6"/>
      <c r="AR19" s="6"/>
      <c r="AS19" s="6"/>
    </row>
    <row r="20" spans="1:45">
      <c r="A20" s="6"/>
      <c r="B20" s="6"/>
      <c r="C20" s="54"/>
      <c r="D20" s="22"/>
      <c r="E20" s="28">
        <f>IF(ISBLANK(D20),0,VLOOKUP(D20,Tableau1[],2,0))</f>
        <v>0</v>
      </c>
      <c r="F20" s="24">
        <f>IF(ISBLANK(D20),0,VLOOKUP(D20,Tableau1[],7,0))</f>
        <v>0</v>
      </c>
      <c r="G20" s="42">
        <f t="shared" si="18"/>
        <v>0</v>
      </c>
      <c r="H20" s="25" t="str">
        <f>IFERROR(IF(H$11=$E20,"x",IF(AND(((H$11-$E20)/VLOOKUP($D20,Tableau1[],6,0))=INT(((H$11-$E20)/VLOOKUP($D20,Tableau1[],6,0))),$D20&lt;&gt;""),"S","")),"")</f>
        <v/>
      </c>
      <c r="I20" s="26" t="str">
        <f>IFERROR(IF(I$11=$E20,"x",IF(AND(((I$11-$E20)/VLOOKUP($D20,Tableau1[],6,0))=INT(((I$11-$E20)/VLOOKUP($D20,Tableau1[],6,0))),$D20&lt;&gt;""),"S","")),"")</f>
        <v/>
      </c>
      <c r="J20" s="26" t="str">
        <f>IFERROR(IF(J$11=$E20,"x",IF(AND(((J$11-$E20)/VLOOKUP($D20,Tableau1[],6,0))=INT(((J$11-$E20)/VLOOKUP($D20,Tableau1[],6,0))),$D20&lt;&gt;""),"S","")),"")</f>
        <v/>
      </c>
      <c r="K20" s="26" t="str">
        <f>IFERROR(IF(K$11=$E20,"x",IF(AND(((K$11-$E20)/VLOOKUP($D20,Tableau1[],6,0))=INT(((K$11-$E20)/VLOOKUP($D20,Tableau1[],6,0))),$D20&lt;&gt;""),"S","")),"")</f>
        <v/>
      </c>
      <c r="L20" s="26" t="str">
        <f>IFERROR(IF(L$11=$E20,"x",IF(AND(((L$11-$E20)/VLOOKUP($D20,Tableau1[],6,0))=INT(((L$11-$E20)/VLOOKUP($D20,Tableau1[],6,0))),$D20&lt;&gt;""),"S","")),"")</f>
        <v/>
      </c>
      <c r="M20" s="26" t="str">
        <f>IFERROR(IF(M$11=$E20,"x",IF(AND(((M$11-$E20)/VLOOKUP($D20,Tableau1[],6,0))=INT(((M$11-$E20)/VLOOKUP($D20,Tableau1[],6,0))),$D20&lt;&gt;""),"S","")),"")</f>
        <v/>
      </c>
      <c r="N20" s="26" t="str">
        <f>IFERROR(IF(N$11=$E20,"x",IF(AND(((N$11-$E20)/VLOOKUP($D20,Tableau1[],6,0))=INT(((N$11-$E20)/VLOOKUP($D20,Tableau1[],6,0))),$D20&lt;&gt;""),"S","")),"")</f>
        <v/>
      </c>
      <c r="O20" s="26" t="str">
        <f>IFERROR(IF(O$11=$E20,"x",IF(AND(((O$11-$E20)/VLOOKUP($D20,Tableau1[],6,0))=INT(((O$11-$E20)/VLOOKUP($D20,Tableau1[],6,0))),$D20&lt;&gt;""),"S","")),"")</f>
        <v/>
      </c>
      <c r="P20" s="26" t="str">
        <f>IFERROR(IF(P$11=$E20,"x",IF(AND(((P$11-$E20)/VLOOKUP($D20,Tableau1[],6,0))=INT(((P$11-$E20)/VLOOKUP($D20,Tableau1[],6,0))),$D20&lt;&gt;""),"S","")),"")</f>
        <v/>
      </c>
      <c r="Q20" s="26" t="str">
        <f>IFERROR(IF(Q$11=$E20,"x",IF(AND(((Q$11-$E20)/VLOOKUP($D20,Tableau1[],6,0))=INT(((Q$11-$E20)/VLOOKUP($D20,Tableau1[],6,0))),$D20&lt;&gt;""),"S","")),"")</f>
        <v/>
      </c>
      <c r="R20" s="26" t="str">
        <f>IFERROR(IF(R$11=$E20,"x",IF(AND(((R$11-$E20)/VLOOKUP($D20,Tableau1[],6,0))=INT(((R$11-$E20)/VLOOKUP($D20,Tableau1[],6,0))),$D20&lt;&gt;""),"S","")),"")</f>
        <v/>
      </c>
      <c r="S20" s="26" t="str">
        <f>IFERROR(IF(S$11=$E20,"x",IF(AND(((S$11-$E20)/VLOOKUP($D20,Tableau1[],6,0))=INT(((S$11-$E20)/VLOOKUP($D20,Tableau1[],6,0))),$D20&lt;&gt;""),"S","")),"")</f>
        <v/>
      </c>
      <c r="T20" s="26" t="str">
        <f>IFERROR(IF(T$11=$E20,"x",IF(AND(((T$11-$E20)/VLOOKUP($D20,Tableau1[],6,0))=INT(((T$11-$E20)/VLOOKUP($D20,Tableau1[],6,0))),$D20&lt;&gt;""),"S","")),"")</f>
        <v/>
      </c>
      <c r="U20" s="26" t="str">
        <f>IFERROR(IF(U$11=$E20,"x",IF(AND(((U$11-$E20)/VLOOKUP($D20,Tableau1[],6,0))=INT(((U$11-$E20)/VLOOKUP($D20,Tableau1[],6,0))),$D20&lt;&gt;""),"S","")),"")</f>
        <v/>
      </c>
      <c r="V20" s="26" t="str">
        <f>IFERROR(IF(V$11=$E20,"x",IF(AND(((V$11-$E20)/VLOOKUP($D20,Tableau1[],6,0))=INT(((V$11-$E20)/VLOOKUP($D20,Tableau1[],6,0))),$D20&lt;&gt;""),"S","")),"")</f>
        <v/>
      </c>
      <c r="W20" s="26" t="str">
        <f>IFERROR(IF(W$11=$E20,"x",IF(AND(((W$11-$E20)/VLOOKUP($D20,Tableau1[],6,0))=INT(((W$11-$E20)/VLOOKUP($D20,Tableau1[],6,0))),$D20&lt;&gt;""),"S","")),"")</f>
        <v/>
      </c>
      <c r="X20" s="26" t="str">
        <f>IFERROR(IF(X$11=$E20,"x",IF(AND(((X$11-$E20)/VLOOKUP($D20,Tableau1[],6,0))=INT(((X$11-$E20)/VLOOKUP($D20,Tableau1[],6,0))),$D20&lt;&gt;""),"S","")),"")</f>
        <v/>
      </c>
      <c r="Y20" s="26" t="str">
        <f>IFERROR(IF(Y$11=$E20,"x",IF(AND(((Y$11-$E20)/VLOOKUP($D20,Tableau1[],6,0))=INT(((Y$11-$E20)/VLOOKUP($D20,Tableau1[],6,0))),$D20&lt;&gt;""),"S","")),"")</f>
        <v/>
      </c>
      <c r="Z20" s="26" t="str">
        <f>IFERROR(IF(Z$11=$E20,"x",IF(AND(((Z$11-$E20)/VLOOKUP($D20,Tableau1[],6,0))=INT(((Z$11-$E20)/VLOOKUP($D20,Tableau1[],6,0))),$D20&lt;&gt;""),"S","")),"")</f>
        <v/>
      </c>
      <c r="AA20" s="26" t="str">
        <f>IFERROR(IF(AA$11=$E20,"x",IF(AND(((AA$11-$E20)/VLOOKUP($D20,Tableau1[],6,0))=INT(((AA$11-$E20)/VLOOKUP($D20,Tableau1[],6,0))),$D20&lt;&gt;""),"S","")),"")</f>
        <v/>
      </c>
      <c r="AB20" s="26" t="str">
        <f>IFERROR(IF(AB$11=$E20,"x",IF(AND(((AB$11-$E20)/VLOOKUP($D20,Tableau1[],6,0))=INT(((AB$11-$E20)/VLOOKUP($D20,Tableau1[],6,0))),$D20&lt;&gt;""),"S","")),"")</f>
        <v/>
      </c>
      <c r="AC20" s="26" t="str">
        <f>IFERROR(IF(AC$11=$E20,"x",IF(AND(((AC$11-$E20)/VLOOKUP($D20,Tableau1[],6,0))=INT(((AC$11-$E20)/VLOOKUP($D20,Tableau1[],6,0))),$D20&lt;&gt;""),"S","")),"")</f>
        <v/>
      </c>
      <c r="AD20" s="26" t="str">
        <f>IFERROR(IF(AD$11=$E20,"x",IF(AND(((AD$11-$E20)/VLOOKUP($D20,Tableau1[],6,0))=INT(((AD$11-$E20)/VLOOKUP($D20,Tableau1[],6,0))),$D20&lt;&gt;""),"S","")),"")</f>
        <v/>
      </c>
      <c r="AE20" s="26" t="str">
        <f>IFERROR(IF(AE$11=$E20,"x",IF(AND(((AE$11-$E20)/VLOOKUP($D20,Tableau1[],6,0))=INT(((AE$11-$E20)/VLOOKUP($D20,Tableau1[],6,0))),$D20&lt;&gt;""),"S","")),"")</f>
        <v/>
      </c>
      <c r="AF20" s="26" t="str">
        <f>IFERROR(IF(AF$11=$E20,"x",IF(AND(((AF$11-$E20)/VLOOKUP($D20,Tableau1[],6,0))=INT(((AF$11-$E20)/VLOOKUP($D20,Tableau1[],6,0))),$D20&lt;&gt;""),"S","")),"")</f>
        <v/>
      </c>
      <c r="AG20" s="26" t="str">
        <f>IFERROR(IF(AG$11=$E20,"x",IF(AND(((AG$11-$E20)/VLOOKUP($D20,Tableau1[],6,0))=INT(((AG$11-$E20)/VLOOKUP($D20,Tableau1[],6,0))),$D20&lt;&gt;""),"S","")),"")</f>
        <v/>
      </c>
      <c r="AH20" s="26" t="str">
        <f>IFERROR(IF(AH$11=$E20,"x",IF(AND(((AH$11-$E20)/VLOOKUP($D20,Tableau1[],6,0))=INT(((AH$11-$E20)/VLOOKUP($D20,Tableau1[],6,0))),$D20&lt;&gt;""),"S","")),"")</f>
        <v/>
      </c>
      <c r="AI20" s="27" t="str">
        <f>IFERROR(IF(AI$11=$E20,"x",IF(AND(((AI$11-$E20)/VLOOKUP($D20,Tableau1[],6,0))=INT(((AI$11-$E20)/VLOOKUP($D20,Tableau1[],6,0))),$D20&lt;&gt;""),"S","")),"")</f>
        <v/>
      </c>
      <c r="AJ20" s="13"/>
      <c r="AK20" s="6"/>
      <c r="AL20" s="6"/>
      <c r="AM20" s="7">
        <v>2</v>
      </c>
      <c r="AN20" s="7" t="s">
        <v>21</v>
      </c>
      <c r="AO20" s="7" t="s">
        <v>35</v>
      </c>
      <c r="AP20" s="29"/>
      <c r="AQ20" s="6"/>
      <c r="AR20" s="6"/>
      <c r="AS20" s="6"/>
    </row>
    <row r="21" spans="1:45">
      <c r="A21" s="6"/>
      <c r="B21" s="6"/>
      <c r="C21" s="54"/>
      <c r="D21" s="22"/>
      <c r="E21" s="28"/>
      <c r="F21" s="24">
        <f>IF(ISBLANK(D21),0,VLOOKUP(D21,Tableau1[],7,0))</f>
        <v>0</v>
      </c>
      <c r="G21" s="42">
        <f t="shared" si="18"/>
        <v>0</v>
      </c>
      <c r="H21" s="25" t="str">
        <f>IFERROR(IF(H$11=$E21,"x",IF(AND(((H$11-$E21)/VLOOKUP($D21,Tableau1[],6,0))=INT(((H$11-$E21)/VLOOKUP($D21,Tableau1[],6,0))),$D21&lt;&gt;""),"S","")),"")</f>
        <v/>
      </c>
      <c r="I21" s="26" t="str">
        <f>IFERROR(IF(I$11=$E21,"x",IF(AND(((I$11-$E21)/VLOOKUP($D21,Tableau1[],6,0))=INT(((I$11-$E21)/VLOOKUP($D21,Tableau1[],6,0))),$D21&lt;&gt;""),"S","")),"")</f>
        <v/>
      </c>
      <c r="J21" s="26" t="str">
        <f>IFERROR(IF(J$11=$E21,"x",IF(AND(((J$11-$E21)/VLOOKUP($D21,Tableau1[],6,0))=INT(((J$11-$E21)/VLOOKUP($D21,Tableau1[],6,0))),$D21&lt;&gt;""),"S","")),"")</f>
        <v/>
      </c>
      <c r="K21" s="26" t="str">
        <f>IFERROR(IF(K$11=$E21,"x",IF(AND(((K$11-$E21)/VLOOKUP($D21,Tableau1[],6,0))=INT(((K$11-$E21)/VLOOKUP($D21,Tableau1[],6,0))),$D21&lt;&gt;""),"S","")),"")</f>
        <v/>
      </c>
      <c r="L21" s="26" t="str">
        <f>IFERROR(IF(L$11=$E21,"x",IF(AND(((L$11-$E21)/VLOOKUP($D21,Tableau1[],6,0))=INT(((L$11-$E21)/VLOOKUP($D21,Tableau1[],6,0))),$D21&lt;&gt;""),"S","")),"")</f>
        <v/>
      </c>
      <c r="M21" s="26" t="str">
        <f>IFERROR(IF(M$11=$E21,"x",IF(AND(((M$11-$E21)/VLOOKUP($D21,Tableau1[],6,0))=INT(((M$11-$E21)/VLOOKUP($D21,Tableau1[],6,0))),$D21&lt;&gt;""),"S","")),"")</f>
        <v/>
      </c>
      <c r="N21" s="26" t="str">
        <f>IFERROR(IF(N$11=$E21,"x",IF(AND(((N$11-$E21)/VLOOKUP($D21,Tableau1[],6,0))=INT(((N$11-$E21)/VLOOKUP($D21,Tableau1[],6,0))),$D21&lt;&gt;""),"S","")),"")</f>
        <v/>
      </c>
      <c r="O21" s="26" t="str">
        <f>IFERROR(IF(O$11=$E21,"x",IF(AND(((O$11-$E21)/VLOOKUP($D21,Tableau1[],6,0))=INT(((O$11-$E21)/VLOOKUP($D21,Tableau1[],6,0))),$D21&lt;&gt;""),"S","")),"")</f>
        <v/>
      </c>
      <c r="P21" s="26" t="str">
        <f>IFERROR(IF(P$11=$E21,"x",IF(AND(((P$11-$E21)/VLOOKUP($D21,Tableau1[],6,0))=INT(((P$11-$E21)/VLOOKUP($D21,Tableau1[],6,0))),$D21&lt;&gt;""),"S","")),"")</f>
        <v/>
      </c>
      <c r="Q21" s="26" t="str">
        <f>IFERROR(IF(Q$11=$E21,"x",IF(AND(((Q$11-$E21)/VLOOKUP($D21,Tableau1[],6,0))=INT(((Q$11-$E21)/VLOOKUP($D21,Tableau1[],6,0))),$D21&lt;&gt;""),"S","")),"")</f>
        <v/>
      </c>
      <c r="R21" s="26" t="str">
        <f>IFERROR(IF(R$11=$E21,"x",IF(AND(((R$11-$E21)/VLOOKUP($D21,Tableau1[],6,0))=INT(((R$11-$E21)/VLOOKUP($D21,Tableau1[],6,0))),$D21&lt;&gt;""),"S","")),"")</f>
        <v/>
      </c>
      <c r="S21" s="26" t="str">
        <f>IFERROR(IF(S$11=$E21,"x",IF(AND(((S$11-$E21)/VLOOKUP($D21,Tableau1[],6,0))=INT(((S$11-$E21)/VLOOKUP($D21,Tableau1[],6,0))),$D21&lt;&gt;""),"S","")),"")</f>
        <v/>
      </c>
      <c r="T21" s="26" t="str">
        <f>IFERROR(IF(T$11=$E21,"x",IF(AND(((T$11-$E21)/VLOOKUP($D21,Tableau1[],6,0))=INT(((T$11-$E21)/VLOOKUP($D21,Tableau1[],6,0))),$D21&lt;&gt;""),"S","")),"")</f>
        <v/>
      </c>
      <c r="U21" s="26" t="str">
        <f>IFERROR(IF(U$11=$E21,"x",IF(AND(((U$11-$E21)/VLOOKUP($D21,Tableau1[],6,0))=INT(((U$11-$E21)/VLOOKUP($D21,Tableau1[],6,0))),$D21&lt;&gt;""),"S","")),"")</f>
        <v/>
      </c>
      <c r="V21" s="26" t="str">
        <f>IFERROR(IF(V$11=$E21,"x",IF(AND(((V$11-$E21)/VLOOKUP($D21,Tableau1[],6,0))=INT(((V$11-$E21)/VLOOKUP($D21,Tableau1[],6,0))),$D21&lt;&gt;""),"S","")),"")</f>
        <v/>
      </c>
      <c r="W21" s="26" t="str">
        <f>IFERROR(IF(W$11=$E21,"x",IF(AND(((W$11-$E21)/VLOOKUP($D21,Tableau1[],6,0))=INT(((W$11-$E21)/VLOOKUP($D21,Tableau1[],6,0))),$D21&lt;&gt;""),"S","")),"")</f>
        <v/>
      </c>
      <c r="X21" s="26" t="str">
        <f>IFERROR(IF(X$11=$E21,"x",IF(AND(((X$11-$E21)/VLOOKUP($D21,Tableau1[],6,0))=INT(((X$11-$E21)/VLOOKUP($D21,Tableau1[],6,0))),$D21&lt;&gt;""),"S","")),"")</f>
        <v/>
      </c>
      <c r="Y21" s="26" t="str">
        <f>IFERROR(IF(Y$11=$E21,"x",IF(AND(((Y$11-$E21)/VLOOKUP($D21,Tableau1[],6,0))=INT(((Y$11-$E21)/VLOOKUP($D21,Tableau1[],6,0))),$D21&lt;&gt;""),"S","")),"")</f>
        <v/>
      </c>
      <c r="Z21" s="26" t="str">
        <f>IFERROR(IF(Z$11=$E21,"x",IF(AND(((Z$11-$E21)/VLOOKUP($D21,Tableau1[],6,0))=INT(((Z$11-$E21)/VLOOKUP($D21,Tableau1[],6,0))),$D21&lt;&gt;""),"S","")),"")</f>
        <v/>
      </c>
      <c r="AA21" s="26" t="str">
        <f>IFERROR(IF(AA$11=$E21,"x",IF(AND(((AA$11-$E21)/VLOOKUP($D21,Tableau1[],6,0))=INT(((AA$11-$E21)/VLOOKUP($D21,Tableau1[],6,0))),$D21&lt;&gt;""),"S","")),"")</f>
        <v/>
      </c>
      <c r="AB21" s="26" t="str">
        <f>IFERROR(IF(AB$11=$E21,"x",IF(AND(((AB$11-$E21)/VLOOKUP($D21,Tableau1[],6,0))=INT(((AB$11-$E21)/VLOOKUP($D21,Tableau1[],6,0))),$D21&lt;&gt;""),"S","")),"")</f>
        <v/>
      </c>
      <c r="AC21" s="26" t="str">
        <f>IFERROR(IF(AC$11=$E21,"x",IF(AND(((AC$11-$E21)/VLOOKUP($D21,Tableau1[],6,0))=INT(((AC$11-$E21)/VLOOKUP($D21,Tableau1[],6,0))),$D21&lt;&gt;""),"S","")),"")</f>
        <v/>
      </c>
      <c r="AD21" s="26" t="str">
        <f>IFERROR(IF(AD$11=$E21,"x",IF(AND(((AD$11-$E21)/VLOOKUP($D21,Tableau1[],6,0))=INT(((AD$11-$E21)/VLOOKUP($D21,Tableau1[],6,0))),$D21&lt;&gt;""),"S","")),"")</f>
        <v/>
      </c>
      <c r="AE21" s="26" t="str">
        <f>IFERROR(IF(AE$11=$E21,"x",IF(AND(((AE$11-$E21)/VLOOKUP($D21,Tableau1[],6,0))=INT(((AE$11-$E21)/VLOOKUP($D21,Tableau1[],6,0))),$D21&lt;&gt;""),"S","")),"")</f>
        <v/>
      </c>
      <c r="AF21" s="26" t="str">
        <f>IFERROR(IF(AF$11=$E21,"x",IF(AND(((AF$11-$E21)/VLOOKUP($D21,Tableau1[],6,0))=INT(((AF$11-$E21)/VLOOKUP($D21,Tableau1[],6,0))),$D21&lt;&gt;""),"S","")),"")</f>
        <v/>
      </c>
      <c r="AG21" s="26" t="str">
        <f>IFERROR(IF(AG$11=$E21,"x",IF(AND(((AG$11-$E21)/VLOOKUP($D21,Tableau1[],6,0))=INT(((AG$11-$E21)/VLOOKUP($D21,Tableau1[],6,0))),$D21&lt;&gt;""),"S","")),"")</f>
        <v/>
      </c>
      <c r="AH21" s="26" t="str">
        <f>IFERROR(IF(AH$11=$E21,"x",IF(AND(((AH$11-$E21)/VLOOKUP($D21,Tableau1[],6,0))=INT(((AH$11-$E21)/VLOOKUP($D21,Tableau1[],6,0))),$D21&lt;&gt;""),"S","")),"")</f>
        <v/>
      </c>
      <c r="AI21" s="27" t="str">
        <f>IFERROR(IF(AI$11=$E21,"x",IF(AND(((AI$11-$E21)/VLOOKUP($D21,Tableau1[],6,0))=INT(((AI$11-$E21)/VLOOKUP($D21,Tableau1[],6,0))),$D21&lt;&gt;""),"S","")),"")</f>
        <v/>
      </c>
      <c r="AJ21" s="13"/>
      <c r="AK21" s="6"/>
      <c r="AL21" s="6"/>
      <c r="AM21" s="7">
        <v>3</v>
      </c>
      <c r="AN21" s="7" t="s">
        <v>22</v>
      </c>
      <c r="AO21" s="7" t="s">
        <v>36</v>
      </c>
      <c r="AP21" s="29"/>
      <c r="AQ21" s="6"/>
      <c r="AR21" s="6"/>
      <c r="AS21" s="6"/>
    </row>
    <row r="22" spans="1:45">
      <c r="A22" s="6"/>
      <c r="B22" s="6"/>
      <c r="C22" s="54"/>
      <c r="D22" s="22"/>
      <c r="E22" s="28">
        <f>IF(ISBLANK(D22),0,VLOOKUP(D22,Tableau1[],2,0))</f>
        <v>0</v>
      </c>
      <c r="F22" s="24">
        <f>IF(ISBLANK(D22),0,VLOOKUP(D22,Tableau1[],7,0))</f>
        <v>0</v>
      </c>
      <c r="G22" s="42">
        <f t="shared" si="18"/>
        <v>0</v>
      </c>
      <c r="H22" s="25" t="str">
        <f>IFERROR(IF(H$11=$E22,"x",IF(AND(((H$11-$E22)/VLOOKUP($D22,Tableau1[],6,0))=INT(((H$11-$E22)/VLOOKUP($D22,Tableau1[],6,0))),$D22&lt;&gt;""),"S","")),"")</f>
        <v/>
      </c>
      <c r="I22" s="26" t="str">
        <f>IFERROR(IF(I$11=$E22,"x",IF(AND(((I$11-$E22)/VLOOKUP($D22,Tableau1[],6,0))=INT(((I$11-$E22)/VLOOKUP($D22,Tableau1[],6,0))),$D22&lt;&gt;""),"S","")),"")</f>
        <v/>
      </c>
      <c r="J22" s="26" t="str">
        <f>IFERROR(IF(J$11=$E22,"x",IF(AND(((J$11-$E22)/VLOOKUP($D22,Tableau1[],6,0))=INT(((J$11-$E22)/VLOOKUP($D22,Tableau1[],6,0))),$D22&lt;&gt;""),"S","")),"")</f>
        <v/>
      </c>
      <c r="K22" s="26" t="str">
        <f>IFERROR(IF(K$11=$E22,"x",IF(AND(((K$11-$E22)/VLOOKUP($D22,Tableau1[],6,0))=INT(((K$11-$E22)/VLOOKUP($D22,Tableau1[],6,0))),$D22&lt;&gt;""),"S","")),"")</f>
        <v/>
      </c>
      <c r="L22" s="26" t="str">
        <f>IFERROR(IF(L$11=$E22,"x",IF(AND(((L$11-$E22)/VLOOKUP($D22,Tableau1[],6,0))=INT(((L$11-$E22)/VLOOKUP($D22,Tableau1[],6,0))),$D22&lt;&gt;""),"S","")),"")</f>
        <v/>
      </c>
      <c r="M22" s="26" t="str">
        <f>IFERROR(IF(M$11=$E22,"x",IF(AND(((M$11-$E22)/VLOOKUP($D22,Tableau1[],6,0))=INT(((M$11-$E22)/VLOOKUP($D22,Tableau1[],6,0))),$D22&lt;&gt;""),"S","")),"")</f>
        <v/>
      </c>
      <c r="N22" s="26" t="str">
        <f>IFERROR(IF(N$11=$E22,"x",IF(AND(((N$11-$E22)/VLOOKUP($D22,Tableau1[],6,0))=INT(((N$11-$E22)/VLOOKUP($D22,Tableau1[],6,0))),$D22&lt;&gt;""),"S","")),"")</f>
        <v/>
      </c>
      <c r="O22" s="26" t="str">
        <f>IFERROR(IF(O$11=$E22,"x",IF(AND(((O$11-$E22)/VLOOKUP($D22,Tableau1[],6,0))=INT(((O$11-$E22)/VLOOKUP($D22,Tableau1[],6,0))),$D22&lt;&gt;""),"S","")),"")</f>
        <v/>
      </c>
      <c r="P22" s="26" t="str">
        <f>IFERROR(IF(P$11=$E22,"x",IF(AND(((P$11-$E22)/VLOOKUP($D22,Tableau1[],6,0))=INT(((P$11-$E22)/VLOOKUP($D22,Tableau1[],6,0))),$D22&lt;&gt;""),"S","")),"")</f>
        <v/>
      </c>
      <c r="Q22" s="26" t="str">
        <f>IFERROR(IF(Q$11=$E22,"x",IF(AND(((Q$11-$E22)/VLOOKUP($D22,Tableau1[],6,0))=INT(((Q$11-$E22)/VLOOKUP($D22,Tableau1[],6,0))),$D22&lt;&gt;""),"S","")),"")</f>
        <v/>
      </c>
      <c r="R22" s="26" t="str">
        <f>IFERROR(IF(R$11=$E22,"x",IF(AND(((R$11-$E22)/VLOOKUP($D22,Tableau1[],6,0))=INT(((R$11-$E22)/VLOOKUP($D22,Tableau1[],6,0))),$D22&lt;&gt;""),"S","")),"")</f>
        <v/>
      </c>
      <c r="S22" s="26" t="str">
        <f>IFERROR(IF(S$11=$E22,"x",IF(AND(((S$11-$E22)/VLOOKUP($D22,Tableau1[],6,0))=INT(((S$11-$E22)/VLOOKUP($D22,Tableau1[],6,0))),$D22&lt;&gt;""),"S","")),"")</f>
        <v/>
      </c>
      <c r="T22" s="26" t="str">
        <f>IFERROR(IF(T$11=$E22,"x",IF(AND(((T$11-$E22)/VLOOKUP($D22,Tableau1[],6,0))=INT(((T$11-$E22)/VLOOKUP($D22,Tableau1[],6,0))),$D22&lt;&gt;""),"S","")),"")</f>
        <v/>
      </c>
      <c r="U22" s="26" t="str">
        <f>IFERROR(IF(U$11=$E22,"x",IF(AND(((U$11-$E22)/VLOOKUP($D22,Tableau1[],6,0))=INT(((U$11-$E22)/VLOOKUP($D22,Tableau1[],6,0))),$D22&lt;&gt;""),"S","")),"")</f>
        <v/>
      </c>
      <c r="V22" s="26" t="str">
        <f>IFERROR(IF(V$11=$E22,"x",IF(AND(((V$11-$E22)/VLOOKUP($D22,Tableau1[],6,0))=INT(((V$11-$E22)/VLOOKUP($D22,Tableau1[],6,0))),$D22&lt;&gt;""),"S","")),"")</f>
        <v/>
      </c>
      <c r="W22" s="26" t="str">
        <f>IFERROR(IF(W$11=$E22,"x",IF(AND(((W$11-$E22)/VLOOKUP($D22,Tableau1[],6,0))=INT(((W$11-$E22)/VLOOKUP($D22,Tableau1[],6,0))),$D22&lt;&gt;""),"S","")),"")</f>
        <v/>
      </c>
      <c r="X22" s="26" t="str">
        <f>IFERROR(IF(X$11=$E22,"x",IF(AND(((X$11-$E22)/VLOOKUP($D22,Tableau1[],6,0))=INT(((X$11-$E22)/VLOOKUP($D22,Tableau1[],6,0))),$D22&lt;&gt;""),"S","")),"")</f>
        <v/>
      </c>
      <c r="Y22" s="26" t="str">
        <f>IFERROR(IF(Y$11=$E22,"x",IF(AND(((Y$11-$E22)/VLOOKUP($D22,Tableau1[],6,0))=INT(((Y$11-$E22)/VLOOKUP($D22,Tableau1[],6,0))),$D22&lt;&gt;""),"S","")),"")</f>
        <v/>
      </c>
      <c r="Z22" s="26" t="str">
        <f>IFERROR(IF(Z$11=$E22,"x",IF(AND(((Z$11-$E22)/VLOOKUP($D22,Tableau1[],6,0))=INT(((Z$11-$E22)/VLOOKUP($D22,Tableau1[],6,0))),$D22&lt;&gt;""),"S","")),"")</f>
        <v/>
      </c>
      <c r="AA22" s="26" t="str">
        <f>IFERROR(IF(AA$11=$E22,"x",IF(AND(((AA$11-$E22)/VLOOKUP($D22,Tableau1[],6,0))=INT(((AA$11-$E22)/VLOOKUP($D22,Tableau1[],6,0))),$D22&lt;&gt;""),"S","")),"")</f>
        <v/>
      </c>
      <c r="AB22" s="26" t="str">
        <f>IFERROR(IF(AB$11=$E22,"x",IF(AND(((AB$11-$E22)/VLOOKUP($D22,Tableau1[],6,0))=INT(((AB$11-$E22)/VLOOKUP($D22,Tableau1[],6,0))),$D22&lt;&gt;""),"S","")),"")</f>
        <v/>
      </c>
      <c r="AC22" s="26" t="str">
        <f>IFERROR(IF(AC$11=$E22,"x",IF(AND(((AC$11-$E22)/VLOOKUP($D22,Tableau1[],6,0))=INT(((AC$11-$E22)/VLOOKUP($D22,Tableau1[],6,0))),$D22&lt;&gt;""),"S","")),"")</f>
        <v/>
      </c>
      <c r="AD22" s="26" t="str">
        <f>IFERROR(IF(AD$11=$E22,"x",IF(AND(((AD$11-$E22)/VLOOKUP($D22,Tableau1[],6,0))=INT(((AD$11-$E22)/VLOOKUP($D22,Tableau1[],6,0))),$D22&lt;&gt;""),"S","")),"")</f>
        <v/>
      </c>
      <c r="AE22" s="26" t="str">
        <f>IFERROR(IF(AE$11=$E22,"x",IF(AND(((AE$11-$E22)/VLOOKUP($D22,Tableau1[],6,0))=INT(((AE$11-$E22)/VLOOKUP($D22,Tableau1[],6,0))),$D22&lt;&gt;""),"S","")),"")</f>
        <v/>
      </c>
      <c r="AF22" s="26" t="str">
        <f>IFERROR(IF(AF$11=$E22,"x",IF(AND(((AF$11-$E22)/VLOOKUP($D22,Tableau1[],6,0))=INT(((AF$11-$E22)/VLOOKUP($D22,Tableau1[],6,0))),$D22&lt;&gt;""),"S","")),"")</f>
        <v/>
      </c>
      <c r="AG22" s="26" t="str">
        <f>IFERROR(IF(AG$11=$E22,"x",IF(AND(((AG$11-$E22)/VLOOKUP($D22,Tableau1[],6,0))=INT(((AG$11-$E22)/VLOOKUP($D22,Tableau1[],6,0))),$D22&lt;&gt;""),"S","")),"")</f>
        <v/>
      </c>
      <c r="AH22" s="26" t="str">
        <f>IFERROR(IF(AH$11=$E22,"x",IF(AND(((AH$11-$E22)/VLOOKUP($D22,Tableau1[],6,0))=INT(((AH$11-$E22)/VLOOKUP($D22,Tableau1[],6,0))),$D22&lt;&gt;""),"S","")),"")</f>
        <v/>
      </c>
      <c r="AI22" s="27" t="str">
        <f>IFERROR(IF(AI$11=$E22,"x",IF(AND(((AI$11-$E22)/VLOOKUP($D22,Tableau1[],6,0))=INT(((AI$11-$E22)/VLOOKUP($D22,Tableau1[],6,0))),$D22&lt;&gt;""),"S","")),"")</f>
        <v/>
      </c>
      <c r="AJ22" s="13"/>
      <c r="AK22" s="6"/>
      <c r="AL22" s="6"/>
      <c r="AM22" s="7">
        <v>4</v>
      </c>
      <c r="AN22" s="7" t="s">
        <v>23</v>
      </c>
      <c r="AO22" s="7" t="s">
        <v>18</v>
      </c>
      <c r="AP22" s="29"/>
      <c r="AQ22" s="6"/>
      <c r="AR22" s="6"/>
      <c r="AS22" s="6"/>
    </row>
    <row r="23" spans="1:45">
      <c r="A23" s="6"/>
      <c r="B23" s="6"/>
      <c r="C23" s="54"/>
      <c r="D23" s="43"/>
      <c r="E23" s="44">
        <f>IF(ISBLANK(D23),0,VLOOKUP(D23,Tableau1[],2,0))</f>
        <v>0</v>
      </c>
      <c r="F23" s="45">
        <f>IF(ISBLANK(D23),0,VLOOKUP(D23,Tableau1[],7,0))</f>
        <v>0</v>
      </c>
      <c r="G23" s="46">
        <f t="shared" si="18"/>
        <v>0</v>
      </c>
      <c r="H23" s="47" t="str">
        <f>IFERROR(IF(H$11=$E23,"x",IF(AND(((H$11-$E23)/VLOOKUP($D23,Tableau1[],6,0))=INT(((H$11-$E23)/VLOOKUP($D23,Tableau1[],6,0))),$D23&lt;&gt;""),"S","")),"")</f>
        <v/>
      </c>
      <c r="I23" s="48" t="str">
        <f>IFERROR(IF(I$11=$E23,"x",IF(AND(((I$11-$E23)/VLOOKUP($D23,Tableau1[],6,0))=INT(((I$11-$E23)/VLOOKUP($D23,Tableau1[],6,0))),$D23&lt;&gt;""),"S","")),"")</f>
        <v/>
      </c>
      <c r="J23" s="48" t="str">
        <f>IFERROR(IF(J$11=$E23,"x",IF(AND(((J$11-$E23)/VLOOKUP($D23,Tableau1[],6,0))=INT(((J$11-$E23)/VLOOKUP($D23,Tableau1[],6,0))),$D23&lt;&gt;""),"S","")),"")</f>
        <v/>
      </c>
      <c r="K23" s="48" t="str">
        <f>IFERROR(IF(K$11=$E23,"x",IF(AND(((K$11-$E23)/VLOOKUP($D23,Tableau1[],6,0))=INT(((K$11-$E23)/VLOOKUP($D23,Tableau1[],6,0))),$D23&lt;&gt;""),"S","")),"")</f>
        <v/>
      </c>
      <c r="L23" s="48" t="str">
        <f>IFERROR(IF(L$11=$E23,"x",IF(AND(((L$11-$E23)/VLOOKUP($D23,Tableau1[],6,0))=INT(((L$11-$E23)/VLOOKUP($D23,Tableau1[],6,0))),$D23&lt;&gt;""),"S","")),"")</f>
        <v/>
      </c>
      <c r="M23" s="48" t="str">
        <f>IFERROR(IF(M$11=$E23,"x",IF(AND(((M$11-$E23)/VLOOKUP($D23,Tableau1[],6,0))=INT(((M$11-$E23)/VLOOKUP($D23,Tableau1[],6,0))),$D23&lt;&gt;""),"S","")),"")</f>
        <v/>
      </c>
      <c r="N23" s="48" t="str">
        <f>IFERROR(IF(N$11=$E23,"x",IF(AND(((N$11-$E23)/VLOOKUP($D23,Tableau1[],6,0))=INT(((N$11-$E23)/VLOOKUP($D23,Tableau1[],6,0))),$D23&lt;&gt;""),"S","")),"")</f>
        <v/>
      </c>
      <c r="O23" s="48" t="str">
        <f>IFERROR(IF(O$11=$E23,"x",IF(AND(((O$11-$E23)/VLOOKUP($D23,Tableau1[],6,0))=INT(((O$11-$E23)/VLOOKUP($D23,Tableau1[],6,0))),$D23&lt;&gt;""),"S","")),"")</f>
        <v/>
      </c>
      <c r="P23" s="48" t="str">
        <f>IFERROR(IF(P$11=$E23,"x",IF(AND(((P$11-$E23)/VLOOKUP($D23,Tableau1[],6,0))=INT(((P$11-$E23)/VLOOKUP($D23,Tableau1[],6,0))),$D23&lt;&gt;""),"S","")),"")</f>
        <v/>
      </c>
      <c r="Q23" s="48" t="str">
        <f>IFERROR(IF(Q$11=$E23,"x",IF(AND(((Q$11-$E23)/VLOOKUP($D23,Tableau1[],6,0))=INT(((Q$11-$E23)/VLOOKUP($D23,Tableau1[],6,0))),$D23&lt;&gt;""),"S","")),"")</f>
        <v/>
      </c>
      <c r="R23" s="48" t="str">
        <f>IFERROR(IF(R$11=$E23,"x",IF(AND(((R$11-$E23)/VLOOKUP($D23,Tableau1[],6,0))=INT(((R$11-$E23)/VLOOKUP($D23,Tableau1[],6,0))),$D23&lt;&gt;""),"S","")),"")</f>
        <v/>
      </c>
      <c r="S23" s="48" t="str">
        <f>IFERROR(IF(S$11=$E23,"x",IF(AND(((S$11-$E23)/VLOOKUP($D23,Tableau1[],6,0))=INT(((S$11-$E23)/VLOOKUP($D23,Tableau1[],6,0))),$D23&lt;&gt;""),"S","")),"")</f>
        <v/>
      </c>
      <c r="T23" s="48" t="str">
        <f>IFERROR(IF(T$11=$E23,"x",IF(AND(((T$11-$E23)/VLOOKUP($D23,Tableau1[],6,0))=INT(((T$11-$E23)/VLOOKUP($D23,Tableau1[],6,0))),$D23&lt;&gt;""),"S","")),"")</f>
        <v/>
      </c>
      <c r="U23" s="48" t="str">
        <f>IFERROR(IF(U$11=$E23,"x",IF(AND(((U$11-$E23)/VLOOKUP($D23,Tableau1[],6,0))=INT(((U$11-$E23)/VLOOKUP($D23,Tableau1[],6,0))),$D23&lt;&gt;""),"S","")),"")</f>
        <v/>
      </c>
      <c r="V23" s="48" t="str">
        <f>IFERROR(IF(V$11=$E23,"x",IF(AND(((V$11-$E23)/VLOOKUP($D23,Tableau1[],6,0))=INT(((V$11-$E23)/VLOOKUP($D23,Tableau1[],6,0))),$D23&lt;&gt;""),"S","")),"")</f>
        <v/>
      </c>
      <c r="W23" s="48" t="str">
        <f>IFERROR(IF(W$11=$E23,"x",IF(AND(((W$11-$E23)/VLOOKUP($D23,Tableau1[],6,0))=INT(((W$11-$E23)/VLOOKUP($D23,Tableau1[],6,0))),$D23&lt;&gt;""),"S","")),"")</f>
        <v/>
      </c>
      <c r="X23" s="48" t="str">
        <f>IFERROR(IF(X$11=$E23,"x",IF(AND(((X$11-$E23)/VLOOKUP($D23,Tableau1[],6,0))=INT(((X$11-$E23)/VLOOKUP($D23,Tableau1[],6,0))),$D23&lt;&gt;""),"S","")),"")</f>
        <v/>
      </c>
      <c r="Y23" s="48" t="str">
        <f>IFERROR(IF(Y$11=$E23,"x",IF(AND(((Y$11-$E23)/VLOOKUP($D23,Tableau1[],6,0))=INT(((Y$11-$E23)/VLOOKUP($D23,Tableau1[],6,0))),$D23&lt;&gt;""),"S","")),"")</f>
        <v/>
      </c>
      <c r="Z23" s="48" t="str">
        <f>IFERROR(IF(Z$11=$E23,"x",IF(AND(((Z$11-$E23)/VLOOKUP($D23,Tableau1[],6,0))=INT(((Z$11-$E23)/VLOOKUP($D23,Tableau1[],6,0))),$D23&lt;&gt;""),"S","")),"")</f>
        <v/>
      </c>
      <c r="AA23" s="48" t="str">
        <f>IFERROR(IF(AA$11=$E23,"x",IF(AND(((AA$11-$E23)/VLOOKUP($D23,Tableau1[],6,0))=INT(((AA$11-$E23)/VLOOKUP($D23,Tableau1[],6,0))),$D23&lt;&gt;""),"S","")),"")</f>
        <v/>
      </c>
      <c r="AB23" s="48" t="str">
        <f>IFERROR(IF(AB$11=$E23,"x",IF(AND(((AB$11-$E23)/VLOOKUP($D23,Tableau1[],6,0))=INT(((AB$11-$E23)/VLOOKUP($D23,Tableau1[],6,0))),$D23&lt;&gt;""),"S","")),"")</f>
        <v/>
      </c>
      <c r="AC23" s="48" t="str">
        <f>IFERROR(IF(AC$11=$E23,"x",IF(AND(((AC$11-$E23)/VLOOKUP($D23,Tableau1[],6,0))=INT(((AC$11-$E23)/VLOOKUP($D23,Tableau1[],6,0))),$D23&lt;&gt;""),"S","")),"")</f>
        <v/>
      </c>
      <c r="AD23" s="48" t="str">
        <f>IFERROR(IF(AD$11=$E23,"x",IF(AND(((AD$11-$E23)/VLOOKUP($D23,Tableau1[],6,0))=INT(((AD$11-$E23)/VLOOKUP($D23,Tableau1[],6,0))),$D23&lt;&gt;""),"S","")),"")</f>
        <v/>
      </c>
      <c r="AE23" s="48" t="str">
        <f>IFERROR(IF(AE$11=$E23,"x",IF(AND(((AE$11-$E23)/VLOOKUP($D23,Tableau1[],6,0))=INT(((AE$11-$E23)/VLOOKUP($D23,Tableau1[],6,0))),$D23&lt;&gt;""),"S","")),"")</f>
        <v/>
      </c>
      <c r="AF23" s="48" t="str">
        <f>IFERROR(IF(AF$11=$E23,"x",IF(AND(((AF$11-$E23)/VLOOKUP($D23,Tableau1[],6,0))=INT(((AF$11-$E23)/VLOOKUP($D23,Tableau1[],6,0))),$D23&lt;&gt;""),"S","")),"")</f>
        <v/>
      </c>
      <c r="AG23" s="48" t="str">
        <f>IFERROR(IF(AG$11=$E23,"x",IF(AND(((AG$11-$E23)/VLOOKUP($D23,Tableau1[],6,0))=INT(((AG$11-$E23)/VLOOKUP($D23,Tableau1[],6,0))),$D23&lt;&gt;""),"S","")),"")</f>
        <v/>
      </c>
      <c r="AH23" s="48" t="str">
        <f>IFERROR(IF(AH$11=$E23,"x",IF(AND(((AH$11-$E23)/VLOOKUP($D23,Tableau1[],6,0))=INT(((AH$11-$E23)/VLOOKUP($D23,Tableau1[],6,0))),$D23&lt;&gt;""),"S","")),"")</f>
        <v/>
      </c>
      <c r="AI23" s="49" t="str">
        <f>IFERROR(IF(AI$11=$E23,"x",IF(AND(((AI$11-$E23)/VLOOKUP($D23,Tableau1[],6,0))=INT(((AI$11-$E23)/VLOOKUP($D23,Tableau1[],6,0))),$D23&lt;&gt;""),"S","")),"")</f>
        <v/>
      </c>
      <c r="AJ23" s="13"/>
      <c r="AK23" s="6"/>
      <c r="AL23" s="6"/>
      <c r="AM23" s="7">
        <v>5</v>
      </c>
      <c r="AN23" s="7" t="s">
        <v>24</v>
      </c>
      <c r="AO23" s="7" t="s">
        <v>19</v>
      </c>
      <c r="AP23" s="29"/>
      <c r="AQ23" s="6"/>
      <c r="AR23" s="6"/>
      <c r="AS23" s="6"/>
    </row>
    <row r="24" spans="1:45">
      <c r="A24" s="6"/>
      <c r="B24" s="6"/>
      <c r="C24" s="54"/>
      <c r="D24" s="22"/>
      <c r="E24" s="28">
        <f>IF(ISBLANK(D24),0,VLOOKUP(D24,Tableau1[],2,0))</f>
        <v>0</v>
      </c>
      <c r="F24" s="24">
        <f>IF(ISBLANK(D24),0,VLOOKUP(D24,Tableau1[],7,0))</f>
        <v>0</v>
      </c>
      <c r="G24" s="42">
        <f t="shared" si="18"/>
        <v>0</v>
      </c>
      <c r="H24" s="25" t="str">
        <f>IFERROR(IF(H$11=$E24,"x",IF(AND(((H$11-$E24)/VLOOKUP($D24,Tableau1[],6,0))=INT(((H$11-$E24)/VLOOKUP($D24,Tableau1[],6,0))),$D24&lt;&gt;""),"S","")),"")</f>
        <v/>
      </c>
      <c r="I24" s="26" t="str">
        <f>IFERROR(IF(I$11=$E24,"x",IF(AND(((I$11-$E24)/VLOOKUP($D24,Tableau1[],6,0))=INT(((I$11-$E24)/VLOOKUP($D24,Tableau1[],6,0))),$D24&lt;&gt;""),"S","")),"")</f>
        <v/>
      </c>
      <c r="J24" s="26" t="str">
        <f>IFERROR(IF(J$11=$E24,"x",IF(AND(((J$11-$E24)/VLOOKUP($D24,Tableau1[],6,0))=INT(((J$11-$E24)/VLOOKUP($D24,Tableau1[],6,0))),$D24&lt;&gt;""),"S","")),"")</f>
        <v/>
      </c>
      <c r="K24" s="26" t="str">
        <f>IFERROR(IF(K$11=$E24,"x",IF(AND(((K$11-$E24)/VLOOKUP($D24,Tableau1[],6,0))=INT(((K$11-$E24)/VLOOKUP($D24,Tableau1[],6,0))),$D24&lt;&gt;""),"S","")),"")</f>
        <v/>
      </c>
      <c r="L24" s="26" t="str">
        <f>IFERROR(IF(L$11=$E24,"x",IF(AND(((L$11-$E24)/VLOOKUP($D24,Tableau1[],6,0))=INT(((L$11-$E24)/VLOOKUP($D24,Tableau1[],6,0))),$D24&lt;&gt;""),"S","")),"")</f>
        <v/>
      </c>
      <c r="M24" s="26" t="str">
        <f>IFERROR(IF(M$11=$E24,"x",IF(AND(((M$11-$E24)/VLOOKUP($D24,Tableau1[],6,0))=INT(((M$11-$E24)/VLOOKUP($D24,Tableau1[],6,0))),$D24&lt;&gt;""),"S","")),"")</f>
        <v/>
      </c>
      <c r="N24" s="26" t="str">
        <f>IFERROR(IF(N$11=$E24,"x",IF(AND(((N$11-$E24)/VLOOKUP($D24,Tableau1[],6,0))=INT(((N$11-$E24)/VLOOKUP($D24,Tableau1[],6,0))),$D24&lt;&gt;""),"S","")),"")</f>
        <v/>
      </c>
      <c r="O24" s="26" t="str">
        <f>IFERROR(IF(O$11=$E24,"x",IF(AND(((O$11-$E24)/VLOOKUP($D24,Tableau1[],6,0))=INT(((O$11-$E24)/VLOOKUP($D24,Tableau1[],6,0))),$D24&lt;&gt;""),"S","")),"")</f>
        <v/>
      </c>
      <c r="P24" s="26" t="str">
        <f>IFERROR(IF(P$11=$E24,"x",IF(AND(((P$11-$E24)/VLOOKUP($D24,Tableau1[],6,0))=INT(((P$11-$E24)/VLOOKUP($D24,Tableau1[],6,0))),$D24&lt;&gt;""),"S","")),"")</f>
        <v/>
      </c>
      <c r="Q24" s="26" t="str">
        <f>IFERROR(IF(Q$11=$E24,"x",IF(AND(((Q$11-$E24)/VLOOKUP($D24,Tableau1[],6,0))=INT(((Q$11-$E24)/VLOOKUP($D24,Tableau1[],6,0))),$D24&lt;&gt;""),"S","")),"")</f>
        <v/>
      </c>
      <c r="R24" s="26" t="str">
        <f>IFERROR(IF(R$11=$E24,"x",IF(AND(((R$11-$E24)/VLOOKUP($D24,Tableau1[],6,0))=INT(((R$11-$E24)/VLOOKUP($D24,Tableau1[],6,0))),$D24&lt;&gt;""),"S","")),"")</f>
        <v/>
      </c>
      <c r="S24" s="26" t="str">
        <f>IFERROR(IF(S$11=$E24,"x",IF(AND(((S$11-$E24)/VLOOKUP($D24,Tableau1[],6,0))=INT(((S$11-$E24)/VLOOKUP($D24,Tableau1[],6,0))),$D24&lt;&gt;""),"S","")),"")</f>
        <v/>
      </c>
      <c r="T24" s="26" t="str">
        <f>IFERROR(IF(T$11=$E24,"x",IF(AND(((T$11-$E24)/VLOOKUP($D24,Tableau1[],6,0))=INT(((T$11-$E24)/VLOOKUP($D24,Tableau1[],6,0))),$D24&lt;&gt;""),"S","")),"")</f>
        <v/>
      </c>
      <c r="U24" s="26" t="str">
        <f>IFERROR(IF(U$11=$E24,"x",IF(AND(((U$11-$E24)/VLOOKUP($D24,Tableau1[],6,0))=INT(((U$11-$E24)/VLOOKUP($D24,Tableau1[],6,0))),$D24&lt;&gt;""),"S","")),"")</f>
        <v/>
      </c>
      <c r="V24" s="26" t="str">
        <f>IFERROR(IF(V$11=$E24,"x",IF(AND(((V$11-$E24)/VLOOKUP($D24,Tableau1[],6,0))=INT(((V$11-$E24)/VLOOKUP($D24,Tableau1[],6,0))),$D24&lt;&gt;""),"S","")),"")</f>
        <v/>
      </c>
      <c r="W24" s="26" t="str">
        <f>IFERROR(IF(W$11=$E24,"x",IF(AND(((W$11-$E24)/VLOOKUP($D24,Tableau1[],6,0))=INT(((W$11-$E24)/VLOOKUP($D24,Tableau1[],6,0))),$D24&lt;&gt;""),"S","")),"")</f>
        <v/>
      </c>
      <c r="X24" s="26" t="str">
        <f>IFERROR(IF(X$11=$E24,"x",IF(AND(((X$11-$E24)/VLOOKUP($D24,Tableau1[],6,0))=INT(((X$11-$E24)/VLOOKUP($D24,Tableau1[],6,0))),$D24&lt;&gt;""),"S","")),"")</f>
        <v/>
      </c>
      <c r="Y24" s="26" t="str">
        <f>IFERROR(IF(Y$11=$E24,"x",IF(AND(((Y$11-$E24)/VLOOKUP($D24,Tableau1[],6,0))=INT(((Y$11-$E24)/VLOOKUP($D24,Tableau1[],6,0))),$D24&lt;&gt;""),"S","")),"")</f>
        <v/>
      </c>
      <c r="Z24" s="26" t="str">
        <f>IFERROR(IF(Z$11=$E24,"x",IF(AND(((Z$11-$E24)/VLOOKUP($D24,Tableau1[],6,0))=INT(((Z$11-$E24)/VLOOKUP($D24,Tableau1[],6,0))),$D24&lt;&gt;""),"S","")),"")</f>
        <v/>
      </c>
      <c r="AA24" s="26" t="str">
        <f>IFERROR(IF(AA$11=$E24,"x",IF(AND(((AA$11-$E24)/VLOOKUP($D24,Tableau1[],6,0))=INT(((AA$11-$E24)/VLOOKUP($D24,Tableau1[],6,0))),$D24&lt;&gt;""),"S","")),"")</f>
        <v/>
      </c>
      <c r="AB24" s="26" t="str">
        <f>IFERROR(IF(AB$11=$E24,"x",IF(AND(((AB$11-$E24)/VLOOKUP($D24,Tableau1[],6,0))=INT(((AB$11-$E24)/VLOOKUP($D24,Tableau1[],6,0))),$D24&lt;&gt;""),"S","")),"")</f>
        <v/>
      </c>
      <c r="AC24" s="26" t="str">
        <f>IFERROR(IF(AC$11=$E24,"x",IF(AND(((AC$11-$E24)/VLOOKUP($D24,Tableau1[],6,0))=INT(((AC$11-$E24)/VLOOKUP($D24,Tableau1[],6,0))),$D24&lt;&gt;""),"S","")),"")</f>
        <v/>
      </c>
      <c r="AD24" s="26" t="str">
        <f>IFERROR(IF(AD$11=$E24,"x",IF(AND(((AD$11-$E24)/VLOOKUP($D24,Tableau1[],6,0))=INT(((AD$11-$E24)/VLOOKUP($D24,Tableau1[],6,0))),$D24&lt;&gt;""),"S","")),"")</f>
        <v/>
      </c>
      <c r="AE24" s="26" t="str">
        <f>IFERROR(IF(AE$11=$E24,"x",IF(AND(((AE$11-$E24)/VLOOKUP($D24,Tableau1[],6,0))=INT(((AE$11-$E24)/VLOOKUP($D24,Tableau1[],6,0))),$D24&lt;&gt;""),"S","")),"")</f>
        <v/>
      </c>
      <c r="AF24" s="26" t="str">
        <f>IFERROR(IF(AF$11=$E24,"x",IF(AND(((AF$11-$E24)/VLOOKUP($D24,Tableau1[],6,0))=INT(((AF$11-$E24)/VLOOKUP($D24,Tableau1[],6,0))),$D24&lt;&gt;""),"S","")),"")</f>
        <v/>
      </c>
      <c r="AG24" s="26" t="str">
        <f>IFERROR(IF(AG$11=$E24,"x",IF(AND(((AG$11-$E24)/VLOOKUP($D24,Tableau1[],6,0))=INT(((AG$11-$E24)/VLOOKUP($D24,Tableau1[],6,0))),$D24&lt;&gt;""),"S","")),"")</f>
        <v/>
      </c>
      <c r="AH24" s="26" t="str">
        <f>IFERROR(IF(AH$11=$E24,"x",IF(AND(((AH$11-$E24)/VLOOKUP($D24,Tableau1[],6,0))=INT(((AH$11-$E24)/VLOOKUP($D24,Tableau1[],6,0))),$D24&lt;&gt;""),"S","")),"")</f>
        <v/>
      </c>
      <c r="AI24" s="27" t="str">
        <f>IFERROR(IF(AI$11=$E24,"x",IF(AND(((AI$11-$E24)/VLOOKUP($D24,Tableau1[],6,0))=INT(((AI$11-$E24)/VLOOKUP($D24,Tableau1[],6,0))),$D24&lt;&gt;""),"S","")),"")</f>
        <v/>
      </c>
      <c r="AJ24" s="13"/>
      <c r="AK24" s="6"/>
      <c r="AL24" s="6"/>
      <c r="AM24" s="7">
        <v>6</v>
      </c>
      <c r="AN24" s="7" t="s">
        <v>25</v>
      </c>
      <c r="AO24" s="7" t="s">
        <v>26</v>
      </c>
      <c r="AP24" s="29"/>
      <c r="AQ24" s="6"/>
      <c r="AR24" s="6"/>
      <c r="AS24" s="6"/>
    </row>
    <row r="25" spans="1:45">
      <c r="A25" s="6"/>
      <c r="B25" s="6"/>
      <c r="C25" s="54"/>
      <c r="D25" s="22"/>
      <c r="E25" s="28">
        <f>IF(ISBLANK(D25),0,VLOOKUP(D25,Tableau1[],2,0))</f>
        <v>0</v>
      </c>
      <c r="F25" s="24">
        <f>IF(ISBLANK(D25),0,VLOOKUP(D25,Tableau1[],7,0))</f>
        <v>0</v>
      </c>
      <c r="G25" s="42">
        <f t="shared" si="18"/>
        <v>0</v>
      </c>
      <c r="H25" s="25" t="str">
        <f>IFERROR(IF(H$11=$E25,"x",IF(AND(((H$11-$E25)/VLOOKUP($D25,Tableau1[],6,0))=INT(((H$11-$E25)/VLOOKUP($D25,Tableau1[],6,0))),$D25&lt;&gt;""),"S","")),"")</f>
        <v/>
      </c>
      <c r="I25" s="26" t="str">
        <f>IFERROR(IF(I$11=$E25,"x",IF(AND(((I$11-$E25)/VLOOKUP($D25,Tableau1[],6,0))=INT(((I$11-$E25)/VLOOKUP($D25,Tableau1[],6,0))),$D25&lt;&gt;""),"S","")),"")</f>
        <v/>
      </c>
      <c r="J25" s="26" t="str">
        <f>IFERROR(IF(J$11=$E25,"x",IF(AND(((J$11-$E25)/VLOOKUP($D25,Tableau1[],6,0))=INT(((J$11-$E25)/VLOOKUP($D25,Tableau1[],6,0))),$D25&lt;&gt;""),"S","")),"")</f>
        <v/>
      </c>
      <c r="K25" s="26" t="str">
        <f>IFERROR(IF(K$11=$E25,"x",IF(AND(((K$11-$E25)/VLOOKUP($D25,Tableau1[],6,0))=INT(((K$11-$E25)/VLOOKUP($D25,Tableau1[],6,0))),$D25&lt;&gt;""),"S","")),"")</f>
        <v/>
      </c>
      <c r="L25" s="26" t="str">
        <f>IFERROR(IF(L$11=$E25,"x",IF(AND(((L$11-$E25)/VLOOKUP($D25,Tableau1[],6,0))=INT(((L$11-$E25)/VLOOKUP($D25,Tableau1[],6,0))),$D25&lt;&gt;""),"S","")),"")</f>
        <v/>
      </c>
      <c r="M25" s="26" t="str">
        <f>IFERROR(IF(M$11=$E25,"x",IF(AND(((M$11-$E25)/VLOOKUP($D25,Tableau1[],6,0))=INT(((M$11-$E25)/VLOOKUP($D25,Tableau1[],6,0))),$D25&lt;&gt;""),"S","")),"")</f>
        <v/>
      </c>
      <c r="N25" s="26" t="str">
        <f>IFERROR(IF(N$11=$E25,"x",IF(AND(((N$11-$E25)/VLOOKUP($D25,Tableau1[],6,0))=INT(((N$11-$E25)/VLOOKUP($D25,Tableau1[],6,0))),$D25&lt;&gt;""),"S","")),"")</f>
        <v/>
      </c>
      <c r="O25" s="26" t="str">
        <f>IFERROR(IF(O$11=$E25,"x",IF(AND(((O$11-$E25)/VLOOKUP($D25,Tableau1[],6,0))=INT(((O$11-$E25)/VLOOKUP($D25,Tableau1[],6,0))),$D25&lt;&gt;""),"S","")),"")</f>
        <v/>
      </c>
      <c r="P25" s="26" t="str">
        <f>IFERROR(IF(P$11=$E25,"x",IF(AND(((P$11-$E25)/VLOOKUP($D25,Tableau1[],6,0))=INT(((P$11-$E25)/VLOOKUP($D25,Tableau1[],6,0))),$D25&lt;&gt;""),"S","")),"")</f>
        <v/>
      </c>
      <c r="Q25" s="26" t="str">
        <f>IFERROR(IF(Q$11=$E25,"x",IF(AND(((Q$11-$E25)/VLOOKUP($D25,Tableau1[],6,0))=INT(((Q$11-$E25)/VLOOKUP($D25,Tableau1[],6,0))),$D25&lt;&gt;""),"S","")),"")</f>
        <v/>
      </c>
      <c r="R25" s="26" t="str">
        <f>IFERROR(IF(R$11=$E25,"x",IF(AND(((R$11-$E25)/VLOOKUP($D25,Tableau1[],6,0))=INT(((R$11-$E25)/VLOOKUP($D25,Tableau1[],6,0))),$D25&lt;&gt;""),"S","")),"")</f>
        <v/>
      </c>
      <c r="S25" s="26" t="str">
        <f>IFERROR(IF(S$11=$E25,"x",IF(AND(((S$11-$E25)/VLOOKUP($D25,Tableau1[],6,0))=INT(((S$11-$E25)/VLOOKUP($D25,Tableau1[],6,0))),$D25&lt;&gt;""),"S","")),"")</f>
        <v/>
      </c>
      <c r="T25" s="26" t="str">
        <f>IFERROR(IF(T$11=$E25,"x",IF(AND(((T$11-$E25)/VLOOKUP($D25,Tableau1[],6,0))=INT(((T$11-$E25)/VLOOKUP($D25,Tableau1[],6,0))),$D25&lt;&gt;""),"S","")),"")</f>
        <v/>
      </c>
      <c r="U25" s="26" t="str">
        <f>IFERROR(IF(U$11=$E25,"x",IF(AND(((U$11-$E25)/VLOOKUP($D25,Tableau1[],6,0))=INT(((U$11-$E25)/VLOOKUP($D25,Tableau1[],6,0))),$D25&lt;&gt;""),"S","")),"")</f>
        <v/>
      </c>
      <c r="V25" s="26" t="str">
        <f>IFERROR(IF(V$11=$E25,"x",IF(AND(((V$11-$E25)/VLOOKUP($D25,Tableau1[],6,0))=INT(((V$11-$E25)/VLOOKUP($D25,Tableau1[],6,0))),$D25&lt;&gt;""),"S","")),"")</f>
        <v/>
      </c>
      <c r="W25" s="26" t="str">
        <f>IFERROR(IF(W$11=$E25,"x",IF(AND(((W$11-$E25)/VLOOKUP($D25,Tableau1[],6,0))=INT(((W$11-$E25)/VLOOKUP($D25,Tableau1[],6,0))),$D25&lt;&gt;""),"S","")),"")</f>
        <v/>
      </c>
      <c r="X25" s="26" t="str">
        <f>IFERROR(IF(X$11=$E25,"x",IF(AND(((X$11-$E25)/VLOOKUP($D25,Tableau1[],6,0))=INT(((X$11-$E25)/VLOOKUP($D25,Tableau1[],6,0))),$D25&lt;&gt;""),"S","")),"")</f>
        <v/>
      </c>
      <c r="Y25" s="26" t="str">
        <f>IFERROR(IF(Y$11=$E25,"x",IF(AND(((Y$11-$E25)/VLOOKUP($D25,Tableau1[],6,0))=INT(((Y$11-$E25)/VLOOKUP($D25,Tableau1[],6,0))),$D25&lt;&gt;""),"S","")),"")</f>
        <v/>
      </c>
      <c r="Z25" s="26" t="str">
        <f>IFERROR(IF(Z$11=$E25,"x",IF(AND(((Z$11-$E25)/VLOOKUP($D25,Tableau1[],6,0))=INT(((Z$11-$E25)/VLOOKUP($D25,Tableau1[],6,0))),$D25&lt;&gt;""),"S","")),"")</f>
        <v/>
      </c>
      <c r="AA25" s="26" t="str">
        <f>IFERROR(IF(AA$11=$E25,"x",IF(AND(((AA$11-$E25)/VLOOKUP($D25,Tableau1[],6,0))=INT(((AA$11-$E25)/VLOOKUP($D25,Tableau1[],6,0))),$D25&lt;&gt;""),"S","")),"")</f>
        <v/>
      </c>
      <c r="AB25" s="26" t="str">
        <f>IFERROR(IF(AB$11=$E25,"x",IF(AND(((AB$11-$E25)/VLOOKUP($D25,Tableau1[],6,0))=INT(((AB$11-$E25)/VLOOKUP($D25,Tableau1[],6,0))),$D25&lt;&gt;""),"S","")),"")</f>
        <v/>
      </c>
      <c r="AC25" s="26" t="str">
        <f>IFERROR(IF(AC$11=$E25,"x",IF(AND(((AC$11-$E25)/VLOOKUP($D25,Tableau1[],6,0))=INT(((AC$11-$E25)/VLOOKUP($D25,Tableau1[],6,0))),$D25&lt;&gt;""),"S","")),"")</f>
        <v/>
      </c>
      <c r="AD25" s="26" t="str">
        <f>IFERROR(IF(AD$11=$E25,"x",IF(AND(((AD$11-$E25)/VLOOKUP($D25,Tableau1[],6,0))=INT(((AD$11-$E25)/VLOOKUP($D25,Tableau1[],6,0))),$D25&lt;&gt;""),"S","")),"")</f>
        <v/>
      </c>
      <c r="AE25" s="26" t="str">
        <f>IFERROR(IF(AE$11=$E25,"x",IF(AND(((AE$11-$E25)/VLOOKUP($D25,Tableau1[],6,0))=INT(((AE$11-$E25)/VLOOKUP($D25,Tableau1[],6,0))),$D25&lt;&gt;""),"S","")),"")</f>
        <v/>
      </c>
      <c r="AF25" s="26" t="str">
        <f>IFERROR(IF(AF$11=$E25,"x",IF(AND(((AF$11-$E25)/VLOOKUP($D25,Tableau1[],6,0))=INT(((AF$11-$E25)/VLOOKUP($D25,Tableau1[],6,0))),$D25&lt;&gt;""),"S","")),"")</f>
        <v/>
      </c>
      <c r="AG25" s="26" t="str">
        <f>IFERROR(IF(AG$11=$E25,"x",IF(AND(((AG$11-$E25)/VLOOKUP($D25,Tableau1[],6,0))=INT(((AG$11-$E25)/VLOOKUP($D25,Tableau1[],6,0))),$D25&lt;&gt;""),"S","")),"")</f>
        <v/>
      </c>
      <c r="AH25" s="26" t="str">
        <f>IFERROR(IF(AH$11=$E25,"x",IF(AND(((AH$11-$E25)/VLOOKUP($D25,Tableau1[],6,0))=INT(((AH$11-$E25)/VLOOKUP($D25,Tableau1[],6,0))),$D25&lt;&gt;""),"S","")),"")</f>
        <v/>
      </c>
      <c r="AI25" s="27" t="str">
        <f>IFERROR(IF(AI$11=$E25,"x",IF(AND(((AI$11-$E25)/VLOOKUP($D25,Tableau1[],6,0))=INT(((AI$11-$E25)/VLOOKUP($D25,Tableau1[],6,0))),$D25&lt;&gt;""),"S","")),"")</f>
        <v/>
      </c>
      <c r="AJ25" s="13"/>
      <c r="AK25" s="6"/>
      <c r="AL25" s="6"/>
      <c r="AM25" s="7">
        <v>7</v>
      </c>
      <c r="AN25" s="7" t="s">
        <v>34</v>
      </c>
      <c r="AO25" s="7" t="s">
        <v>16</v>
      </c>
      <c r="AP25" s="29"/>
      <c r="AQ25" s="6"/>
      <c r="AR25" s="6"/>
      <c r="AS25" s="6"/>
    </row>
    <row r="26" spans="1:45">
      <c r="A26" s="6"/>
      <c r="B26" s="6"/>
      <c r="C26" s="54"/>
      <c r="D26" s="22"/>
      <c r="E26" s="28">
        <f>IF(ISBLANK(D26),0,VLOOKUP(D26,Tableau1[],2,0))</f>
        <v>0</v>
      </c>
      <c r="F26" s="24">
        <f>IF(ISBLANK(D26),0,VLOOKUP(D26,Tableau1[],7,0))</f>
        <v>0</v>
      </c>
      <c r="G26" s="42">
        <f t="shared" si="18"/>
        <v>0</v>
      </c>
      <c r="H26" s="25" t="str">
        <f>IFERROR(IF(H$11=$E26,"x",IF(AND(((H$11-$E26)/VLOOKUP($D26,Tableau1[],6,0))=INT(((H$11-$E26)/VLOOKUP($D26,Tableau1[],6,0))),$D26&lt;&gt;""),"S","")),"")</f>
        <v/>
      </c>
      <c r="I26" s="26" t="str">
        <f>IFERROR(IF(I$11=$E26,"x",IF(AND(((I$11-$E26)/VLOOKUP($D26,Tableau1[],6,0))=INT(((I$11-$E26)/VLOOKUP($D26,Tableau1[],6,0))),$D26&lt;&gt;""),"S","")),"")</f>
        <v/>
      </c>
      <c r="J26" s="26" t="str">
        <f>IFERROR(IF(J$11=$E26,"x",IF(AND(((J$11-$E26)/VLOOKUP($D26,Tableau1[],6,0))=INT(((J$11-$E26)/VLOOKUP($D26,Tableau1[],6,0))),$D26&lt;&gt;""),"S","")),"")</f>
        <v/>
      </c>
      <c r="K26" s="26" t="str">
        <f>IFERROR(IF(K$11=$E26,"x",IF(AND(((K$11-$E26)/VLOOKUP($D26,Tableau1[],6,0))=INT(((K$11-$E26)/VLOOKUP($D26,Tableau1[],6,0))),$D26&lt;&gt;""),"S","")),"")</f>
        <v/>
      </c>
      <c r="L26" s="26" t="str">
        <f>IFERROR(IF(L$11=$E26,"x",IF(AND(((L$11-$E26)/VLOOKUP($D26,Tableau1[],6,0))=INT(((L$11-$E26)/VLOOKUP($D26,Tableau1[],6,0))),$D26&lt;&gt;""),"S","")),"")</f>
        <v/>
      </c>
      <c r="M26" s="26" t="str">
        <f>IFERROR(IF(M$11=$E26,"x",IF(AND(((M$11-$E26)/VLOOKUP($D26,Tableau1[],6,0))=INT(((M$11-$E26)/VLOOKUP($D26,Tableau1[],6,0))),$D26&lt;&gt;""),"S","")),"")</f>
        <v/>
      </c>
      <c r="N26" s="26" t="str">
        <f>IFERROR(IF(N$11=$E26,"x",IF(AND(((N$11-$E26)/VLOOKUP($D26,Tableau1[],6,0))=INT(((N$11-$E26)/VLOOKUP($D26,Tableau1[],6,0))),$D26&lt;&gt;""),"S","")),"")</f>
        <v/>
      </c>
      <c r="O26" s="26" t="str">
        <f>IFERROR(IF(O$11=$E26,"x",IF(AND(((O$11-$E26)/VLOOKUP($D26,Tableau1[],6,0))=INT(((O$11-$E26)/VLOOKUP($D26,Tableau1[],6,0))),$D26&lt;&gt;""),"S","")),"")</f>
        <v/>
      </c>
      <c r="P26" s="26" t="str">
        <f>IFERROR(IF(P$11=$E26,"x",IF(AND(((P$11-$E26)/VLOOKUP($D26,Tableau1[],6,0))=INT(((P$11-$E26)/VLOOKUP($D26,Tableau1[],6,0))),$D26&lt;&gt;""),"S","")),"")</f>
        <v/>
      </c>
      <c r="Q26" s="26" t="str">
        <f>IFERROR(IF(Q$11=$E26,"x",IF(AND(((Q$11-$E26)/VLOOKUP($D26,Tableau1[],6,0))=INT(((Q$11-$E26)/VLOOKUP($D26,Tableau1[],6,0))),$D26&lt;&gt;""),"S","")),"")</f>
        <v/>
      </c>
      <c r="R26" s="26" t="str">
        <f>IFERROR(IF(R$11=$E26,"x",IF(AND(((R$11-$E26)/VLOOKUP($D26,Tableau1[],6,0))=INT(((R$11-$E26)/VLOOKUP($D26,Tableau1[],6,0))),$D26&lt;&gt;""),"S","")),"")</f>
        <v/>
      </c>
      <c r="S26" s="26" t="str">
        <f>IFERROR(IF(S$11=$E26,"x",IF(AND(((S$11-$E26)/VLOOKUP($D26,Tableau1[],6,0))=INT(((S$11-$E26)/VLOOKUP($D26,Tableau1[],6,0))),$D26&lt;&gt;""),"S","")),"")</f>
        <v/>
      </c>
      <c r="T26" s="26" t="str">
        <f>IFERROR(IF(T$11=$E26,"x",IF(AND(((T$11-$E26)/VLOOKUP($D26,Tableau1[],6,0))=INT(((T$11-$E26)/VLOOKUP($D26,Tableau1[],6,0))),$D26&lt;&gt;""),"S","")),"")</f>
        <v/>
      </c>
      <c r="U26" s="26" t="str">
        <f>IFERROR(IF(U$11=$E26,"x",IF(AND(((U$11-$E26)/VLOOKUP($D26,Tableau1[],6,0))=INT(((U$11-$E26)/VLOOKUP($D26,Tableau1[],6,0))),$D26&lt;&gt;""),"S","")),"")</f>
        <v/>
      </c>
      <c r="V26" s="26" t="str">
        <f>IFERROR(IF(V$11=$E26,"x",IF(AND(((V$11-$E26)/VLOOKUP($D26,Tableau1[],6,0))=INT(((V$11-$E26)/VLOOKUP($D26,Tableau1[],6,0))),$D26&lt;&gt;""),"S","")),"")</f>
        <v/>
      </c>
      <c r="W26" s="26" t="str">
        <f>IFERROR(IF(W$11=$E26,"x",IF(AND(((W$11-$E26)/VLOOKUP($D26,Tableau1[],6,0))=INT(((W$11-$E26)/VLOOKUP($D26,Tableau1[],6,0))),$D26&lt;&gt;""),"S","")),"")</f>
        <v/>
      </c>
      <c r="X26" s="26" t="str">
        <f>IFERROR(IF(X$11=$E26,"x",IF(AND(((X$11-$E26)/VLOOKUP($D26,Tableau1[],6,0))=INT(((X$11-$E26)/VLOOKUP($D26,Tableau1[],6,0))),$D26&lt;&gt;""),"S","")),"")</f>
        <v/>
      </c>
      <c r="Y26" s="26" t="str">
        <f>IFERROR(IF(Y$11=$E26,"x",IF(AND(((Y$11-$E26)/VLOOKUP($D26,Tableau1[],6,0))=INT(((Y$11-$E26)/VLOOKUP($D26,Tableau1[],6,0))),$D26&lt;&gt;""),"S","")),"")</f>
        <v/>
      </c>
      <c r="Z26" s="26" t="str">
        <f>IFERROR(IF(Z$11=$E26,"x",IF(AND(((Z$11-$E26)/VLOOKUP($D26,Tableau1[],6,0))=INT(((Z$11-$E26)/VLOOKUP($D26,Tableau1[],6,0))),$D26&lt;&gt;""),"S","")),"")</f>
        <v/>
      </c>
      <c r="AA26" s="26" t="str">
        <f>IFERROR(IF(AA$11=$E26,"x",IF(AND(((AA$11-$E26)/VLOOKUP($D26,Tableau1[],6,0))=INT(((AA$11-$E26)/VLOOKUP($D26,Tableau1[],6,0))),$D26&lt;&gt;""),"S","")),"")</f>
        <v/>
      </c>
      <c r="AB26" s="26" t="str">
        <f>IFERROR(IF(AB$11=$E26,"x",IF(AND(((AB$11-$E26)/VLOOKUP($D26,Tableau1[],6,0))=INT(((AB$11-$E26)/VLOOKUP($D26,Tableau1[],6,0))),$D26&lt;&gt;""),"S","")),"")</f>
        <v/>
      </c>
      <c r="AC26" s="26" t="str">
        <f>IFERROR(IF(AC$11=$E26,"x",IF(AND(((AC$11-$E26)/VLOOKUP($D26,Tableau1[],6,0))=INT(((AC$11-$E26)/VLOOKUP($D26,Tableau1[],6,0))),$D26&lt;&gt;""),"S","")),"")</f>
        <v/>
      </c>
      <c r="AD26" s="26" t="str">
        <f>IFERROR(IF(AD$11=$E26,"x",IF(AND(((AD$11-$E26)/VLOOKUP($D26,Tableau1[],6,0))=INT(((AD$11-$E26)/VLOOKUP($D26,Tableau1[],6,0))),$D26&lt;&gt;""),"S","")),"")</f>
        <v/>
      </c>
      <c r="AE26" s="26" t="str">
        <f>IFERROR(IF(AE$11=$E26,"x",IF(AND(((AE$11-$E26)/VLOOKUP($D26,Tableau1[],6,0))=INT(((AE$11-$E26)/VLOOKUP($D26,Tableau1[],6,0))),$D26&lt;&gt;""),"S","")),"")</f>
        <v/>
      </c>
      <c r="AF26" s="26" t="str">
        <f>IFERROR(IF(AF$11=$E26,"x",IF(AND(((AF$11-$E26)/VLOOKUP($D26,Tableau1[],6,0))=INT(((AF$11-$E26)/VLOOKUP($D26,Tableau1[],6,0))),$D26&lt;&gt;""),"S","")),"")</f>
        <v/>
      </c>
      <c r="AG26" s="26" t="str">
        <f>IFERROR(IF(AG$11=$E26,"x",IF(AND(((AG$11-$E26)/VLOOKUP($D26,Tableau1[],6,0))=INT(((AG$11-$E26)/VLOOKUP($D26,Tableau1[],6,0))),$D26&lt;&gt;""),"S","")),"")</f>
        <v/>
      </c>
      <c r="AH26" s="26" t="str">
        <f>IFERROR(IF(AH$11=$E26,"x",IF(AND(((AH$11-$E26)/VLOOKUP($D26,Tableau1[],6,0))=INT(((AH$11-$E26)/VLOOKUP($D26,Tableau1[],6,0))),$D26&lt;&gt;""),"S","")),"")</f>
        <v/>
      </c>
      <c r="AI26" s="27" t="str">
        <f>IFERROR(IF(AI$11=$E26,"x",IF(AND(((AI$11-$E26)/VLOOKUP($D26,Tableau1[],6,0))=INT(((AI$11-$E26)/VLOOKUP($D26,Tableau1[],6,0))),$D26&lt;&gt;""),"S","")),"")</f>
        <v/>
      </c>
      <c r="AJ26" s="6"/>
      <c r="AK26" s="6"/>
      <c r="AL26" s="6"/>
      <c r="AM26" s="5"/>
      <c r="AN26" s="5"/>
      <c r="AO26" s="5"/>
      <c r="AP26" s="6"/>
      <c r="AQ26" s="6"/>
      <c r="AR26" s="6"/>
      <c r="AS26" s="6"/>
    </row>
    <row r="27" spans="1:45">
      <c r="A27" s="6"/>
      <c r="B27" s="6"/>
      <c r="C27" s="54"/>
      <c r="D27" s="22"/>
      <c r="E27" s="28">
        <f>IF(ISBLANK(D27),0,VLOOKUP(D27,Tableau1[],2,0))</f>
        <v>0</v>
      </c>
      <c r="F27" s="24">
        <f>IF(ISBLANK(D27),0,VLOOKUP(D27,Tableau1[],7,0))</f>
        <v>0</v>
      </c>
      <c r="G27" s="42">
        <f t="shared" si="18"/>
        <v>0</v>
      </c>
      <c r="H27" s="25" t="str">
        <f>IFERROR(IF(H$11=$E27,"x",IF(AND(((H$11-$E27)/VLOOKUP($D27,Tableau1[],6,0))=INT(((H$11-$E27)/VLOOKUP($D27,Tableau1[],6,0))),$D27&lt;&gt;""),"S","")),"")</f>
        <v/>
      </c>
      <c r="I27" s="26" t="str">
        <f>IFERROR(IF(I$11=$E27,"x",IF(AND(((I$11-$E27)/VLOOKUP($D27,Tableau1[],6,0))=INT(((I$11-$E27)/VLOOKUP($D27,Tableau1[],6,0))),$D27&lt;&gt;""),"S","")),"")</f>
        <v/>
      </c>
      <c r="J27" s="26" t="str">
        <f>IFERROR(IF(J$11=$E27,"x",IF(AND(((J$11-$E27)/VLOOKUP($D27,Tableau1[],6,0))=INT(((J$11-$E27)/VLOOKUP($D27,Tableau1[],6,0))),$D27&lt;&gt;""),"S","")),"")</f>
        <v/>
      </c>
      <c r="K27" s="26" t="str">
        <f>IFERROR(IF(K$11=$E27,"x",IF(AND(((K$11-$E27)/VLOOKUP($D27,Tableau1[],6,0))=INT(((K$11-$E27)/VLOOKUP($D27,Tableau1[],6,0))),$D27&lt;&gt;""),"S","")),"")</f>
        <v/>
      </c>
      <c r="L27" s="26" t="str">
        <f>IFERROR(IF(L$11=$E27,"x",IF(AND(((L$11-$E27)/VLOOKUP($D27,Tableau1[],6,0))=INT(((L$11-$E27)/VLOOKUP($D27,Tableau1[],6,0))),$D27&lt;&gt;""),"S","")),"")</f>
        <v/>
      </c>
      <c r="M27" s="26" t="str">
        <f>IFERROR(IF(M$11=$E27,"x",IF(AND(((M$11-$E27)/VLOOKUP($D27,Tableau1[],6,0))=INT(((M$11-$E27)/VLOOKUP($D27,Tableau1[],6,0))),$D27&lt;&gt;""),"S","")),"")</f>
        <v/>
      </c>
      <c r="N27" s="26" t="str">
        <f>IFERROR(IF(N$11=$E27,"x",IF(AND(((N$11-$E27)/VLOOKUP($D27,Tableau1[],6,0))=INT(((N$11-$E27)/VLOOKUP($D27,Tableau1[],6,0))),$D27&lt;&gt;""),"S","")),"")</f>
        <v/>
      </c>
      <c r="O27" s="26" t="str">
        <f>IFERROR(IF(O$11=$E27,"x",IF(AND(((O$11-$E27)/VLOOKUP($D27,Tableau1[],6,0))=INT(((O$11-$E27)/VLOOKUP($D27,Tableau1[],6,0))),$D27&lt;&gt;""),"S","")),"")</f>
        <v/>
      </c>
      <c r="P27" s="26" t="str">
        <f>IFERROR(IF(P$11=$E27,"x",IF(AND(((P$11-$E27)/VLOOKUP($D27,Tableau1[],6,0))=INT(((P$11-$E27)/VLOOKUP($D27,Tableau1[],6,0))),$D27&lt;&gt;""),"S","")),"")</f>
        <v/>
      </c>
      <c r="Q27" s="26" t="str">
        <f>IFERROR(IF(Q$11=$E27,"x",IF(AND(((Q$11-$E27)/VLOOKUP($D27,Tableau1[],6,0))=INT(((Q$11-$E27)/VLOOKUP($D27,Tableau1[],6,0))),$D27&lt;&gt;""),"S","")),"")</f>
        <v/>
      </c>
      <c r="R27" s="26" t="str">
        <f>IFERROR(IF(R$11=$E27,"x",IF(AND(((R$11-$E27)/VLOOKUP($D27,Tableau1[],6,0))=INT(((R$11-$E27)/VLOOKUP($D27,Tableau1[],6,0))),$D27&lt;&gt;""),"S","")),"")</f>
        <v/>
      </c>
      <c r="S27" s="26" t="str">
        <f>IFERROR(IF(S$11=$E27,"x",IF(AND(((S$11-$E27)/VLOOKUP($D27,Tableau1[],6,0))=INT(((S$11-$E27)/VLOOKUP($D27,Tableau1[],6,0))),$D27&lt;&gt;""),"S","")),"")</f>
        <v/>
      </c>
      <c r="T27" s="26" t="str">
        <f>IFERROR(IF(T$11=$E27,"x",IF(AND(((T$11-$E27)/VLOOKUP($D27,Tableau1[],6,0))=INT(((T$11-$E27)/VLOOKUP($D27,Tableau1[],6,0))),$D27&lt;&gt;""),"S","")),"")</f>
        <v/>
      </c>
      <c r="U27" s="26" t="str">
        <f>IFERROR(IF(U$11=$E27,"x",IF(AND(((U$11-$E27)/VLOOKUP($D27,Tableau1[],6,0))=INT(((U$11-$E27)/VLOOKUP($D27,Tableau1[],6,0))),$D27&lt;&gt;""),"S","")),"")</f>
        <v/>
      </c>
      <c r="V27" s="26" t="str">
        <f>IFERROR(IF(V$11=$E27,"x",IF(AND(((V$11-$E27)/VLOOKUP($D27,Tableau1[],6,0))=INT(((V$11-$E27)/VLOOKUP($D27,Tableau1[],6,0))),$D27&lt;&gt;""),"S","")),"")</f>
        <v/>
      </c>
      <c r="W27" s="26" t="str">
        <f>IFERROR(IF(W$11=$E27,"x",IF(AND(((W$11-$E27)/VLOOKUP($D27,Tableau1[],6,0))=INT(((W$11-$E27)/VLOOKUP($D27,Tableau1[],6,0))),$D27&lt;&gt;""),"S","")),"")</f>
        <v/>
      </c>
      <c r="X27" s="26" t="str">
        <f>IFERROR(IF(X$11=$E27,"x",IF(AND(((X$11-$E27)/VLOOKUP($D27,Tableau1[],6,0))=INT(((X$11-$E27)/VLOOKUP($D27,Tableau1[],6,0))),$D27&lt;&gt;""),"S","")),"")</f>
        <v/>
      </c>
      <c r="Y27" s="26" t="str">
        <f>IFERROR(IF(Y$11=$E27,"x",IF(AND(((Y$11-$E27)/VLOOKUP($D27,Tableau1[],6,0))=INT(((Y$11-$E27)/VLOOKUP($D27,Tableau1[],6,0))),$D27&lt;&gt;""),"S","")),"")</f>
        <v/>
      </c>
      <c r="Z27" s="26" t="str">
        <f>IFERROR(IF(Z$11=$E27,"x",IF(AND(((Z$11-$E27)/VLOOKUP($D27,Tableau1[],6,0))=INT(((Z$11-$E27)/VLOOKUP($D27,Tableau1[],6,0))),$D27&lt;&gt;""),"S","")),"")</f>
        <v/>
      </c>
      <c r="AA27" s="26" t="str">
        <f>IFERROR(IF(AA$11=$E27,"x",IF(AND(((AA$11-$E27)/VLOOKUP($D27,Tableau1[],6,0))=INT(((AA$11-$E27)/VLOOKUP($D27,Tableau1[],6,0))),$D27&lt;&gt;""),"S","")),"")</f>
        <v/>
      </c>
      <c r="AB27" s="26" t="str">
        <f>IFERROR(IF(AB$11=$E27,"x",IF(AND(((AB$11-$E27)/VLOOKUP($D27,Tableau1[],6,0))=INT(((AB$11-$E27)/VLOOKUP($D27,Tableau1[],6,0))),$D27&lt;&gt;""),"S","")),"")</f>
        <v/>
      </c>
      <c r="AC27" s="26" t="str">
        <f>IFERROR(IF(AC$11=$E27,"x",IF(AND(((AC$11-$E27)/VLOOKUP($D27,Tableau1[],6,0))=INT(((AC$11-$E27)/VLOOKUP($D27,Tableau1[],6,0))),$D27&lt;&gt;""),"S","")),"")</f>
        <v/>
      </c>
      <c r="AD27" s="26" t="str">
        <f>IFERROR(IF(AD$11=$E27,"x",IF(AND(((AD$11-$E27)/VLOOKUP($D27,Tableau1[],6,0))=INT(((AD$11-$E27)/VLOOKUP($D27,Tableau1[],6,0))),$D27&lt;&gt;""),"S","")),"")</f>
        <v/>
      </c>
      <c r="AE27" s="26" t="str">
        <f>IFERROR(IF(AE$11=$E27,"x",IF(AND(((AE$11-$E27)/VLOOKUP($D27,Tableau1[],6,0))=INT(((AE$11-$E27)/VLOOKUP($D27,Tableau1[],6,0))),$D27&lt;&gt;""),"S","")),"")</f>
        <v/>
      </c>
      <c r="AF27" s="26" t="str">
        <f>IFERROR(IF(AF$11=$E27,"x",IF(AND(((AF$11-$E27)/VLOOKUP($D27,Tableau1[],6,0))=INT(((AF$11-$E27)/VLOOKUP($D27,Tableau1[],6,0))),$D27&lt;&gt;""),"S","")),"")</f>
        <v/>
      </c>
      <c r="AG27" s="26" t="str">
        <f>IFERROR(IF(AG$11=$E27,"x",IF(AND(((AG$11-$E27)/VLOOKUP($D27,Tableau1[],6,0))=INT(((AG$11-$E27)/VLOOKUP($D27,Tableau1[],6,0))),$D27&lt;&gt;""),"S","")),"")</f>
        <v/>
      </c>
      <c r="AH27" s="26" t="str">
        <f>IFERROR(IF(AH$11=$E27,"x",IF(AND(((AH$11-$E27)/VLOOKUP($D27,Tableau1[],6,0))=INT(((AH$11-$E27)/VLOOKUP($D27,Tableau1[],6,0))),$D27&lt;&gt;""),"S","")),"")</f>
        <v/>
      </c>
      <c r="AI27" s="27" t="str">
        <f>IFERROR(IF(AI$11=$E27,"x",IF(AND(((AI$11-$E27)/VLOOKUP($D27,Tableau1[],6,0))=INT(((AI$11-$E27)/VLOOKUP($D27,Tableau1[],6,0))),$D27&lt;&gt;""),"S","")),"")</f>
        <v/>
      </c>
      <c r="AJ27" s="6"/>
      <c r="AK27" s="6"/>
      <c r="AL27" s="6"/>
      <c r="AM27" s="5"/>
      <c r="AN27" s="5"/>
      <c r="AO27" s="5"/>
      <c r="AP27" s="6"/>
      <c r="AQ27" s="6"/>
      <c r="AR27" s="6"/>
      <c r="AS27" s="6"/>
    </row>
    <row r="28" spans="1:45">
      <c r="A28" s="6"/>
      <c r="B28" s="6"/>
      <c r="C28" s="54"/>
      <c r="D28" s="22"/>
      <c r="E28" s="28">
        <f>IF(ISBLANK(D28),0,VLOOKUP(D28,Tableau1[],2,0))</f>
        <v>0</v>
      </c>
      <c r="F28" s="24">
        <f>IF(ISBLANK(D28),0,VLOOKUP(D28,Tableau1[],7,0))</f>
        <v>0</v>
      </c>
      <c r="G28" s="42">
        <f t="shared" si="18"/>
        <v>0</v>
      </c>
      <c r="H28" s="25" t="str">
        <f>IFERROR(IF(H$11=$E28,"x",IF(AND(((H$11-$E28)/VLOOKUP($D28,Tableau1[],6,0))=INT(((H$11-$E28)/VLOOKUP($D28,Tableau1[],6,0))),$D28&lt;&gt;""),"S","")),"")</f>
        <v/>
      </c>
      <c r="I28" s="26" t="str">
        <f>IFERROR(IF(I$11=$E28,"x",IF(AND(((I$11-$E28)/VLOOKUP($D28,Tableau1[],6,0))=INT(((I$11-$E28)/VLOOKUP($D28,Tableau1[],6,0))),$D28&lt;&gt;""),"S","")),"")</f>
        <v/>
      </c>
      <c r="J28" s="26" t="str">
        <f>IFERROR(IF(J$11=$E28,"x",IF(AND(((J$11-$E28)/VLOOKUP($D28,Tableau1[],6,0))=INT(((J$11-$E28)/VLOOKUP($D28,Tableau1[],6,0))),$D28&lt;&gt;""),"S","")),"")</f>
        <v/>
      </c>
      <c r="K28" s="26" t="str">
        <f>IFERROR(IF(K$11=$E28,"x",IF(AND(((K$11-$E28)/VLOOKUP($D28,Tableau1[],6,0))=INT(((K$11-$E28)/VLOOKUP($D28,Tableau1[],6,0))),$D28&lt;&gt;""),"S","")),"")</f>
        <v/>
      </c>
      <c r="L28" s="26" t="str">
        <f>IFERROR(IF(L$11=$E28,"x",IF(AND(((L$11-$E28)/VLOOKUP($D28,Tableau1[],6,0))=INT(((L$11-$E28)/VLOOKUP($D28,Tableau1[],6,0))),$D28&lt;&gt;""),"S","")),"")</f>
        <v/>
      </c>
      <c r="M28" s="26" t="str">
        <f>IFERROR(IF(M$11=$E28,"x",IF(AND(((M$11-$E28)/VLOOKUP($D28,Tableau1[],6,0))=INT(((M$11-$E28)/VLOOKUP($D28,Tableau1[],6,0))),$D28&lt;&gt;""),"S","")),"")</f>
        <v/>
      </c>
      <c r="N28" s="26" t="str">
        <f>IFERROR(IF(N$11=$E28,"x",IF(AND(((N$11-$E28)/VLOOKUP($D28,Tableau1[],6,0))=INT(((N$11-$E28)/VLOOKUP($D28,Tableau1[],6,0))),$D28&lt;&gt;""),"S","")),"")</f>
        <v/>
      </c>
      <c r="O28" s="26" t="str">
        <f>IFERROR(IF(O$11=$E28,"x",IF(AND(((O$11-$E28)/VLOOKUP($D28,Tableau1[],6,0))=INT(((O$11-$E28)/VLOOKUP($D28,Tableau1[],6,0))),$D28&lt;&gt;""),"S","")),"")</f>
        <v/>
      </c>
      <c r="P28" s="26" t="str">
        <f>IFERROR(IF(P$11=$E28,"x",IF(AND(((P$11-$E28)/VLOOKUP($D28,Tableau1[],6,0))=INT(((P$11-$E28)/VLOOKUP($D28,Tableau1[],6,0))),$D28&lt;&gt;""),"S","")),"")</f>
        <v/>
      </c>
      <c r="Q28" s="26" t="str">
        <f>IFERROR(IF(Q$11=$E28,"x",IF(AND(((Q$11-$E28)/VLOOKUP($D28,Tableau1[],6,0))=INT(((Q$11-$E28)/VLOOKUP($D28,Tableau1[],6,0))),$D28&lt;&gt;""),"S","")),"")</f>
        <v/>
      </c>
      <c r="R28" s="26" t="str">
        <f>IFERROR(IF(R$11=$E28,"x",IF(AND(((R$11-$E28)/VLOOKUP($D28,Tableau1[],6,0))=INT(((R$11-$E28)/VLOOKUP($D28,Tableau1[],6,0))),$D28&lt;&gt;""),"S","")),"")</f>
        <v/>
      </c>
      <c r="S28" s="26" t="str">
        <f>IFERROR(IF(S$11=$E28,"x",IF(AND(((S$11-$E28)/VLOOKUP($D28,Tableau1[],6,0))=INT(((S$11-$E28)/VLOOKUP($D28,Tableau1[],6,0))),$D28&lt;&gt;""),"S","")),"")</f>
        <v/>
      </c>
      <c r="T28" s="26" t="str">
        <f>IFERROR(IF(T$11=$E28,"x",IF(AND(((T$11-$E28)/VLOOKUP($D28,Tableau1[],6,0))=INT(((T$11-$E28)/VLOOKUP($D28,Tableau1[],6,0))),$D28&lt;&gt;""),"S","")),"")</f>
        <v/>
      </c>
      <c r="U28" s="26" t="str">
        <f>IFERROR(IF(U$11=$E28,"x",IF(AND(((U$11-$E28)/VLOOKUP($D28,Tableau1[],6,0))=INT(((U$11-$E28)/VLOOKUP($D28,Tableau1[],6,0))),$D28&lt;&gt;""),"S","")),"")</f>
        <v/>
      </c>
      <c r="V28" s="26" t="str">
        <f>IFERROR(IF(V$11=$E28,"x",IF(AND(((V$11-$E28)/VLOOKUP($D28,Tableau1[],6,0))=INT(((V$11-$E28)/VLOOKUP($D28,Tableau1[],6,0))),$D28&lt;&gt;""),"S","")),"")</f>
        <v/>
      </c>
      <c r="W28" s="26" t="str">
        <f>IFERROR(IF(W$11=$E28,"x",IF(AND(((W$11-$E28)/VLOOKUP($D28,Tableau1[],6,0))=INT(((W$11-$E28)/VLOOKUP($D28,Tableau1[],6,0))),$D28&lt;&gt;""),"S","")),"")</f>
        <v/>
      </c>
      <c r="X28" s="26" t="str">
        <f>IFERROR(IF(X$11=$E28,"x",IF(AND(((X$11-$E28)/VLOOKUP($D28,Tableau1[],6,0))=INT(((X$11-$E28)/VLOOKUP($D28,Tableau1[],6,0))),$D28&lt;&gt;""),"S","")),"")</f>
        <v/>
      </c>
      <c r="Y28" s="26" t="str">
        <f>IFERROR(IF(Y$11=$E28,"x",IF(AND(((Y$11-$E28)/VLOOKUP($D28,Tableau1[],6,0))=INT(((Y$11-$E28)/VLOOKUP($D28,Tableau1[],6,0))),$D28&lt;&gt;""),"S","")),"")</f>
        <v/>
      </c>
      <c r="Z28" s="26" t="str">
        <f>IFERROR(IF(Z$11=$E28,"x",IF(AND(((Z$11-$E28)/VLOOKUP($D28,Tableau1[],6,0))=INT(((Z$11-$E28)/VLOOKUP($D28,Tableau1[],6,0))),$D28&lt;&gt;""),"S","")),"")</f>
        <v/>
      </c>
      <c r="AA28" s="26" t="str">
        <f>IFERROR(IF(AA$11=$E28,"x",IF(AND(((AA$11-$E28)/VLOOKUP($D28,Tableau1[],6,0))=INT(((AA$11-$E28)/VLOOKUP($D28,Tableau1[],6,0))),$D28&lt;&gt;""),"S","")),"")</f>
        <v/>
      </c>
      <c r="AB28" s="26" t="str">
        <f>IFERROR(IF(AB$11=$E28,"x",IF(AND(((AB$11-$E28)/VLOOKUP($D28,Tableau1[],6,0))=INT(((AB$11-$E28)/VLOOKUP($D28,Tableau1[],6,0))),$D28&lt;&gt;""),"S","")),"")</f>
        <v/>
      </c>
      <c r="AC28" s="26" t="str">
        <f>IFERROR(IF(AC$11=$E28,"x",IF(AND(((AC$11-$E28)/VLOOKUP($D28,Tableau1[],6,0))=INT(((AC$11-$E28)/VLOOKUP($D28,Tableau1[],6,0))),$D28&lt;&gt;""),"S","")),"")</f>
        <v/>
      </c>
      <c r="AD28" s="26" t="str">
        <f>IFERROR(IF(AD$11=$E28,"x",IF(AND(((AD$11-$E28)/VLOOKUP($D28,Tableau1[],6,0))=INT(((AD$11-$E28)/VLOOKUP($D28,Tableau1[],6,0))),$D28&lt;&gt;""),"S","")),"")</f>
        <v/>
      </c>
      <c r="AE28" s="26" t="str">
        <f>IFERROR(IF(AE$11=$E28,"x",IF(AND(((AE$11-$E28)/VLOOKUP($D28,Tableau1[],6,0))=INT(((AE$11-$E28)/VLOOKUP($D28,Tableau1[],6,0))),$D28&lt;&gt;""),"S","")),"")</f>
        <v/>
      </c>
      <c r="AF28" s="26" t="str">
        <f>IFERROR(IF(AF$11=$E28,"x",IF(AND(((AF$11-$E28)/VLOOKUP($D28,Tableau1[],6,0))=INT(((AF$11-$E28)/VLOOKUP($D28,Tableau1[],6,0))),$D28&lt;&gt;""),"S","")),"")</f>
        <v/>
      </c>
      <c r="AG28" s="26" t="str">
        <f>IFERROR(IF(AG$11=$E28,"x",IF(AND(((AG$11-$E28)/VLOOKUP($D28,Tableau1[],6,0))=INT(((AG$11-$E28)/VLOOKUP($D28,Tableau1[],6,0))),$D28&lt;&gt;""),"S","")),"")</f>
        <v/>
      </c>
      <c r="AH28" s="26" t="str">
        <f>IFERROR(IF(AH$11=$E28,"x",IF(AND(((AH$11-$E28)/VLOOKUP($D28,Tableau1[],6,0))=INT(((AH$11-$E28)/VLOOKUP($D28,Tableau1[],6,0))),$D28&lt;&gt;""),"S","")),"")</f>
        <v/>
      </c>
      <c r="AI28" s="27" t="str">
        <f>IFERROR(IF(AI$11=$E28,"x",IF(AND(((AI$11-$E28)/VLOOKUP($D28,Tableau1[],6,0))=INT(((AI$11-$E28)/VLOOKUP($D28,Tableau1[],6,0))),$D28&lt;&gt;""),"S","")),"")</f>
        <v/>
      </c>
      <c r="AJ28" s="6"/>
      <c r="AK28" s="6"/>
      <c r="AL28" s="6"/>
      <c r="AM28" s="6"/>
      <c r="AN28" s="6"/>
      <c r="AO28" s="6"/>
      <c r="AP28" s="6"/>
      <c r="AQ28" s="6"/>
      <c r="AR28" s="6"/>
      <c r="AS28" s="6"/>
    </row>
    <row r="29" spans="1:45">
      <c r="A29" s="6"/>
      <c r="B29" s="6"/>
      <c r="C29" s="54"/>
      <c r="D29" s="22"/>
      <c r="E29" s="28">
        <f>IF(ISBLANK(D29),0,VLOOKUP(D29,Tableau1[],2,0))</f>
        <v>0</v>
      </c>
      <c r="F29" s="24">
        <f>IF(ISBLANK(D29),0,VLOOKUP(D29,Tableau1[],7,0))</f>
        <v>0</v>
      </c>
      <c r="G29" s="42">
        <f t="shared" si="18"/>
        <v>0</v>
      </c>
      <c r="H29" s="25" t="str">
        <f>IFERROR(IF(H$11=$E29,"x",IF(AND(((H$11-$E29)/VLOOKUP($D29,Tableau1[],6,0))=INT(((H$11-$E29)/VLOOKUP($D29,Tableau1[],6,0))),$D29&lt;&gt;""),"S","")),"")</f>
        <v/>
      </c>
      <c r="I29" s="26" t="str">
        <f>IFERROR(IF(I$11=$E29,"x",IF(AND(((I$11-$E29)/VLOOKUP($D29,Tableau1[],6,0))=INT(((I$11-$E29)/VLOOKUP($D29,Tableau1[],6,0))),$D29&lt;&gt;""),"S","")),"")</f>
        <v/>
      </c>
      <c r="J29" s="26" t="str">
        <f>IFERROR(IF(J$11=$E29,"x",IF(AND(((J$11-$E29)/VLOOKUP($D29,Tableau1[],6,0))=INT(((J$11-$E29)/VLOOKUP($D29,Tableau1[],6,0))),$D29&lt;&gt;""),"S","")),"")</f>
        <v/>
      </c>
      <c r="K29" s="26" t="str">
        <f>IFERROR(IF(K$11=$E29,"x",IF(AND(((K$11-$E29)/VLOOKUP($D29,Tableau1[],6,0))=INT(((K$11-$E29)/VLOOKUP($D29,Tableau1[],6,0))),$D29&lt;&gt;""),"S","")),"")</f>
        <v/>
      </c>
      <c r="L29" s="26" t="str">
        <f>IFERROR(IF(L$11=$E29,"x",IF(AND(((L$11-$E29)/VLOOKUP($D29,Tableau1[],6,0))=INT(((L$11-$E29)/VLOOKUP($D29,Tableau1[],6,0))),$D29&lt;&gt;""),"S","")),"")</f>
        <v/>
      </c>
      <c r="M29" s="26" t="str">
        <f>IFERROR(IF(M$11=$E29,"x",IF(AND(((M$11-$E29)/VLOOKUP($D29,Tableau1[],6,0))=INT(((M$11-$E29)/VLOOKUP($D29,Tableau1[],6,0))),$D29&lt;&gt;""),"S","")),"")</f>
        <v/>
      </c>
      <c r="N29" s="26" t="str">
        <f>IFERROR(IF(N$11=$E29,"x",IF(AND(((N$11-$E29)/VLOOKUP($D29,Tableau1[],6,0))=INT(((N$11-$E29)/VLOOKUP($D29,Tableau1[],6,0))),$D29&lt;&gt;""),"S","")),"")</f>
        <v/>
      </c>
      <c r="O29" s="26" t="str">
        <f>IFERROR(IF(O$11=$E29,"x",IF(AND(((O$11-$E29)/VLOOKUP($D29,Tableau1[],6,0))=INT(((O$11-$E29)/VLOOKUP($D29,Tableau1[],6,0))),$D29&lt;&gt;""),"S","")),"")</f>
        <v/>
      </c>
      <c r="P29" s="26" t="str">
        <f>IFERROR(IF(P$11=$E29,"x",IF(AND(((P$11-$E29)/VLOOKUP($D29,Tableau1[],6,0))=INT(((P$11-$E29)/VLOOKUP($D29,Tableau1[],6,0))),$D29&lt;&gt;""),"S","")),"")</f>
        <v/>
      </c>
      <c r="Q29" s="26" t="str">
        <f>IFERROR(IF(Q$11=$E29,"x",IF(AND(((Q$11-$E29)/VLOOKUP($D29,Tableau1[],6,0))=INT(((Q$11-$E29)/VLOOKUP($D29,Tableau1[],6,0))),$D29&lt;&gt;""),"S","")),"")</f>
        <v/>
      </c>
      <c r="R29" s="26" t="str">
        <f>IFERROR(IF(R$11=$E29,"x",IF(AND(((R$11-$E29)/VLOOKUP($D29,Tableau1[],6,0))=INT(((R$11-$E29)/VLOOKUP($D29,Tableau1[],6,0))),$D29&lt;&gt;""),"S","")),"")</f>
        <v/>
      </c>
      <c r="S29" s="26" t="str">
        <f>IFERROR(IF(S$11=$E29,"x",IF(AND(((S$11-$E29)/VLOOKUP($D29,Tableau1[],6,0))=INT(((S$11-$E29)/VLOOKUP($D29,Tableau1[],6,0))),$D29&lt;&gt;""),"S","")),"")</f>
        <v/>
      </c>
      <c r="T29" s="26" t="str">
        <f>IFERROR(IF(T$11=$E29,"x",IF(AND(((T$11-$E29)/VLOOKUP($D29,Tableau1[],6,0))=INT(((T$11-$E29)/VLOOKUP($D29,Tableau1[],6,0))),$D29&lt;&gt;""),"S","")),"")</f>
        <v/>
      </c>
      <c r="U29" s="26" t="str">
        <f>IFERROR(IF(U$11=$E29,"x",IF(AND(((U$11-$E29)/VLOOKUP($D29,Tableau1[],6,0))=INT(((U$11-$E29)/VLOOKUP($D29,Tableau1[],6,0))),$D29&lt;&gt;""),"S","")),"")</f>
        <v/>
      </c>
      <c r="V29" s="26" t="str">
        <f>IFERROR(IF(V$11=$E29,"x",IF(AND(((V$11-$E29)/VLOOKUP($D29,Tableau1[],6,0))=INT(((V$11-$E29)/VLOOKUP($D29,Tableau1[],6,0))),$D29&lt;&gt;""),"S","")),"")</f>
        <v/>
      </c>
      <c r="W29" s="26" t="str">
        <f>IFERROR(IF(W$11=$E29,"x",IF(AND(((W$11-$E29)/VLOOKUP($D29,Tableau1[],6,0))=INT(((W$11-$E29)/VLOOKUP($D29,Tableau1[],6,0))),$D29&lt;&gt;""),"S","")),"")</f>
        <v/>
      </c>
      <c r="X29" s="26" t="str">
        <f>IFERROR(IF(X$11=$E29,"x",IF(AND(((X$11-$E29)/VLOOKUP($D29,Tableau1[],6,0))=INT(((X$11-$E29)/VLOOKUP($D29,Tableau1[],6,0))),$D29&lt;&gt;""),"S","")),"")</f>
        <v/>
      </c>
      <c r="Y29" s="26" t="str">
        <f>IFERROR(IF(Y$11=$E29,"x",IF(AND(((Y$11-$E29)/VLOOKUP($D29,Tableau1[],6,0))=INT(((Y$11-$E29)/VLOOKUP($D29,Tableau1[],6,0))),$D29&lt;&gt;""),"S","")),"")</f>
        <v/>
      </c>
      <c r="Z29" s="26" t="str">
        <f>IFERROR(IF(Z$11=$E29,"x",IF(AND(((Z$11-$E29)/VLOOKUP($D29,Tableau1[],6,0))=INT(((Z$11-$E29)/VLOOKUP($D29,Tableau1[],6,0))),$D29&lt;&gt;""),"S","")),"")</f>
        <v/>
      </c>
      <c r="AA29" s="26" t="str">
        <f>IFERROR(IF(AA$11=$E29,"x",IF(AND(((AA$11-$E29)/VLOOKUP($D29,Tableau1[],6,0))=INT(((AA$11-$E29)/VLOOKUP($D29,Tableau1[],6,0))),$D29&lt;&gt;""),"S","")),"")</f>
        <v/>
      </c>
      <c r="AB29" s="26" t="str">
        <f>IFERROR(IF(AB$11=$E29,"x",IF(AND(((AB$11-$E29)/VLOOKUP($D29,Tableau1[],6,0))=INT(((AB$11-$E29)/VLOOKUP($D29,Tableau1[],6,0))),$D29&lt;&gt;""),"S","")),"")</f>
        <v/>
      </c>
      <c r="AC29" s="26" t="str">
        <f>IFERROR(IF(AC$11=$E29,"x",IF(AND(((AC$11-$E29)/VLOOKUP($D29,Tableau1[],6,0))=INT(((AC$11-$E29)/VLOOKUP($D29,Tableau1[],6,0))),$D29&lt;&gt;""),"S","")),"")</f>
        <v/>
      </c>
      <c r="AD29" s="26" t="str">
        <f>IFERROR(IF(AD$11=$E29,"x",IF(AND(((AD$11-$E29)/VLOOKUP($D29,Tableau1[],6,0))=INT(((AD$11-$E29)/VLOOKUP($D29,Tableau1[],6,0))),$D29&lt;&gt;""),"S","")),"")</f>
        <v/>
      </c>
      <c r="AE29" s="26" t="str">
        <f>IFERROR(IF(AE$11=$E29,"x",IF(AND(((AE$11-$E29)/VLOOKUP($D29,Tableau1[],6,0))=INT(((AE$11-$E29)/VLOOKUP($D29,Tableau1[],6,0))),$D29&lt;&gt;""),"S","")),"")</f>
        <v/>
      </c>
      <c r="AF29" s="26" t="str">
        <f>IFERROR(IF(AF$11=$E29,"x",IF(AND(((AF$11-$E29)/VLOOKUP($D29,Tableau1[],6,0))=INT(((AF$11-$E29)/VLOOKUP($D29,Tableau1[],6,0))),$D29&lt;&gt;""),"S","")),"")</f>
        <v/>
      </c>
      <c r="AG29" s="26" t="str">
        <f>IFERROR(IF(AG$11=$E29,"x",IF(AND(((AG$11-$E29)/VLOOKUP($D29,Tableau1[],6,0))=INT(((AG$11-$E29)/VLOOKUP($D29,Tableau1[],6,0))),$D29&lt;&gt;""),"S","")),"")</f>
        <v/>
      </c>
      <c r="AH29" s="26" t="str">
        <f>IFERROR(IF(AH$11=$E29,"x",IF(AND(((AH$11-$E29)/VLOOKUP($D29,Tableau1[],6,0))=INT(((AH$11-$E29)/VLOOKUP($D29,Tableau1[],6,0))),$D29&lt;&gt;""),"S","")),"")</f>
        <v/>
      </c>
      <c r="AI29" s="27" t="str">
        <f>IFERROR(IF(AI$11=$E29,"x",IF(AND(((AI$11-$E29)/VLOOKUP($D29,Tableau1[],6,0))=INT(((AI$11-$E29)/VLOOKUP($D29,Tableau1[],6,0))),$D29&lt;&gt;""),"S","")),"")</f>
        <v/>
      </c>
      <c r="AJ29" s="6"/>
      <c r="AK29" s="6"/>
      <c r="AL29" s="6"/>
      <c r="AM29" s="6"/>
      <c r="AN29" s="6"/>
      <c r="AO29" s="6"/>
      <c r="AP29" s="6"/>
      <c r="AQ29" s="6"/>
      <c r="AR29" s="6"/>
      <c r="AS29" s="6"/>
    </row>
    <row r="30" spans="1:45">
      <c r="A30" s="6"/>
      <c r="B30" s="6"/>
      <c r="C30" s="54"/>
      <c r="D30" s="22"/>
      <c r="E30" s="28">
        <f>IF(ISBLANK(D30),0,VLOOKUP(D30,Tableau1[],2,0))</f>
        <v>0</v>
      </c>
      <c r="F30" s="24">
        <f>IF(ISBLANK(D30),0,VLOOKUP(D30,Tableau1[],7,0))</f>
        <v>0</v>
      </c>
      <c r="G30" s="42">
        <f t="shared" si="18"/>
        <v>0</v>
      </c>
      <c r="H30" s="25" t="str">
        <f>IFERROR(IF(H$11=$E30,"x",IF(AND(((H$11-$E30)/VLOOKUP($D30,Tableau1[],6,0))=INT(((H$11-$E30)/VLOOKUP($D30,Tableau1[],6,0))),$D30&lt;&gt;""),"S","")),"")</f>
        <v/>
      </c>
      <c r="I30" s="26" t="str">
        <f>IFERROR(IF(I$11=$E30,"x",IF(AND(((I$11-$E30)/VLOOKUP($D30,Tableau1[],6,0))=INT(((I$11-$E30)/VLOOKUP($D30,Tableau1[],6,0))),$D30&lt;&gt;""),"S","")),"")</f>
        <v/>
      </c>
      <c r="J30" s="26" t="str">
        <f>IFERROR(IF(J$11=$E30,"x",IF(AND(((J$11-$E30)/VLOOKUP($D30,Tableau1[],6,0))=INT(((J$11-$E30)/VLOOKUP($D30,Tableau1[],6,0))),$D30&lt;&gt;""),"S","")),"")</f>
        <v/>
      </c>
      <c r="K30" s="26" t="str">
        <f>IFERROR(IF(K$11=$E30,"x",IF(AND(((K$11-$E30)/VLOOKUP($D30,Tableau1[],6,0))=INT(((K$11-$E30)/VLOOKUP($D30,Tableau1[],6,0))),$D30&lt;&gt;""),"S","")),"")</f>
        <v/>
      </c>
      <c r="L30" s="26" t="str">
        <f>IFERROR(IF(L$11=$E30,"x",IF(AND(((L$11-$E30)/VLOOKUP($D30,Tableau1[],6,0))=INT(((L$11-$E30)/VLOOKUP($D30,Tableau1[],6,0))),$D30&lt;&gt;""),"S","")),"")</f>
        <v/>
      </c>
      <c r="M30" s="26" t="str">
        <f>IFERROR(IF(M$11=$E30,"x",IF(AND(((M$11-$E30)/VLOOKUP($D30,Tableau1[],6,0))=INT(((M$11-$E30)/VLOOKUP($D30,Tableau1[],6,0))),$D30&lt;&gt;""),"S","")),"")</f>
        <v/>
      </c>
      <c r="N30" s="26" t="str">
        <f>IFERROR(IF(N$11=$E30,"x",IF(AND(((N$11-$E30)/VLOOKUP($D30,Tableau1[],6,0))=INT(((N$11-$E30)/VLOOKUP($D30,Tableau1[],6,0))),$D30&lt;&gt;""),"S","")),"")</f>
        <v/>
      </c>
      <c r="O30" s="26" t="str">
        <f>IFERROR(IF(O$11=$E30,"x",IF(AND(((O$11-$E30)/VLOOKUP($D30,Tableau1[],6,0))=INT(((O$11-$E30)/VLOOKUP($D30,Tableau1[],6,0))),$D30&lt;&gt;""),"S","")),"")</f>
        <v/>
      </c>
      <c r="P30" s="26" t="str">
        <f>IFERROR(IF(P$11=$E30,"x",IF(AND(((P$11-$E30)/VLOOKUP($D30,Tableau1[],6,0))=INT(((P$11-$E30)/VLOOKUP($D30,Tableau1[],6,0))),$D30&lt;&gt;""),"S","")),"")</f>
        <v/>
      </c>
      <c r="Q30" s="26" t="str">
        <f>IFERROR(IF(Q$11=$E30,"x",IF(AND(((Q$11-$E30)/VLOOKUP($D30,Tableau1[],6,0))=INT(((Q$11-$E30)/VLOOKUP($D30,Tableau1[],6,0))),$D30&lt;&gt;""),"S","")),"")</f>
        <v/>
      </c>
      <c r="R30" s="26" t="str">
        <f>IFERROR(IF(R$11=$E30,"x",IF(AND(((R$11-$E30)/VLOOKUP($D30,Tableau1[],6,0))=INT(((R$11-$E30)/VLOOKUP($D30,Tableau1[],6,0))),$D30&lt;&gt;""),"S","")),"")</f>
        <v/>
      </c>
      <c r="S30" s="26" t="str">
        <f>IFERROR(IF(S$11=$E30,"x",IF(AND(((S$11-$E30)/VLOOKUP($D30,Tableau1[],6,0))=INT(((S$11-$E30)/VLOOKUP($D30,Tableau1[],6,0))),$D30&lt;&gt;""),"S","")),"")</f>
        <v/>
      </c>
      <c r="T30" s="26" t="str">
        <f>IFERROR(IF(T$11=$E30,"x",IF(AND(((T$11-$E30)/VLOOKUP($D30,Tableau1[],6,0))=INT(((T$11-$E30)/VLOOKUP($D30,Tableau1[],6,0))),$D30&lt;&gt;""),"S","")),"")</f>
        <v/>
      </c>
      <c r="U30" s="26" t="str">
        <f>IFERROR(IF(U$11=$E30,"x",IF(AND(((U$11-$E30)/VLOOKUP($D30,Tableau1[],6,0))=INT(((U$11-$E30)/VLOOKUP($D30,Tableau1[],6,0))),$D30&lt;&gt;""),"S","")),"")</f>
        <v/>
      </c>
      <c r="V30" s="26" t="str">
        <f>IFERROR(IF(V$11=$E30,"x",IF(AND(((V$11-$E30)/VLOOKUP($D30,Tableau1[],6,0))=INT(((V$11-$E30)/VLOOKUP($D30,Tableau1[],6,0))),$D30&lt;&gt;""),"S","")),"")</f>
        <v/>
      </c>
      <c r="W30" s="26" t="str">
        <f>IFERROR(IF(W$11=$E30,"x",IF(AND(((W$11-$E30)/VLOOKUP($D30,Tableau1[],6,0))=INT(((W$11-$E30)/VLOOKUP($D30,Tableau1[],6,0))),$D30&lt;&gt;""),"S","")),"")</f>
        <v/>
      </c>
      <c r="X30" s="26" t="str">
        <f>IFERROR(IF(X$11=$E30,"x",IF(AND(((X$11-$E30)/VLOOKUP($D30,Tableau1[],6,0))=INT(((X$11-$E30)/VLOOKUP($D30,Tableau1[],6,0))),$D30&lt;&gt;""),"S","")),"")</f>
        <v/>
      </c>
      <c r="Y30" s="26" t="str">
        <f>IFERROR(IF(Y$11=$E30,"x",IF(AND(((Y$11-$E30)/VLOOKUP($D30,Tableau1[],6,0))=INT(((Y$11-$E30)/VLOOKUP($D30,Tableau1[],6,0))),$D30&lt;&gt;""),"S","")),"")</f>
        <v/>
      </c>
      <c r="Z30" s="26" t="str">
        <f>IFERROR(IF(Z$11=$E30,"x",IF(AND(((Z$11-$E30)/VLOOKUP($D30,Tableau1[],6,0))=INT(((Z$11-$E30)/VLOOKUP($D30,Tableau1[],6,0))),$D30&lt;&gt;""),"S","")),"")</f>
        <v/>
      </c>
      <c r="AA30" s="26" t="str">
        <f>IFERROR(IF(AA$11=$E30,"x",IF(AND(((AA$11-$E30)/VLOOKUP($D30,Tableau1[],6,0))=INT(((AA$11-$E30)/VLOOKUP($D30,Tableau1[],6,0))),$D30&lt;&gt;""),"S","")),"")</f>
        <v/>
      </c>
      <c r="AB30" s="26" t="str">
        <f>IFERROR(IF(AB$11=$E30,"x",IF(AND(((AB$11-$E30)/VLOOKUP($D30,Tableau1[],6,0))=INT(((AB$11-$E30)/VLOOKUP($D30,Tableau1[],6,0))),$D30&lt;&gt;""),"S","")),"")</f>
        <v/>
      </c>
      <c r="AC30" s="26" t="str">
        <f>IFERROR(IF(AC$11=$E30,"x",IF(AND(((AC$11-$E30)/VLOOKUP($D30,Tableau1[],6,0))=INT(((AC$11-$E30)/VLOOKUP($D30,Tableau1[],6,0))),$D30&lt;&gt;""),"S","")),"")</f>
        <v/>
      </c>
      <c r="AD30" s="26" t="str">
        <f>IFERROR(IF(AD$11=$E30,"x",IF(AND(((AD$11-$E30)/VLOOKUP($D30,Tableau1[],6,0))=INT(((AD$11-$E30)/VLOOKUP($D30,Tableau1[],6,0))),$D30&lt;&gt;""),"S","")),"")</f>
        <v/>
      </c>
      <c r="AE30" s="26" t="str">
        <f>IFERROR(IF(AE$11=$E30,"x",IF(AND(((AE$11-$E30)/VLOOKUP($D30,Tableau1[],6,0))=INT(((AE$11-$E30)/VLOOKUP($D30,Tableau1[],6,0))),$D30&lt;&gt;""),"S","")),"")</f>
        <v/>
      </c>
      <c r="AF30" s="26" t="str">
        <f>IFERROR(IF(AF$11=$E30,"x",IF(AND(((AF$11-$E30)/VLOOKUP($D30,Tableau1[],6,0))=INT(((AF$11-$E30)/VLOOKUP($D30,Tableau1[],6,0))),$D30&lt;&gt;""),"S","")),"")</f>
        <v/>
      </c>
      <c r="AG30" s="26" t="str">
        <f>IFERROR(IF(AG$11=$E30,"x",IF(AND(((AG$11-$E30)/VLOOKUP($D30,Tableau1[],6,0))=INT(((AG$11-$E30)/VLOOKUP($D30,Tableau1[],6,0))),$D30&lt;&gt;""),"S","")),"")</f>
        <v/>
      </c>
      <c r="AH30" s="26" t="str">
        <f>IFERROR(IF(AH$11=$E30,"x",IF(AND(((AH$11-$E30)/VLOOKUP($D30,Tableau1[],6,0))=INT(((AH$11-$E30)/VLOOKUP($D30,Tableau1[],6,0))),$D30&lt;&gt;""),"S","")),"")</f>
        <v/>
      </c>
      <c r="AI30" s="27" t="str">
        <f>IFERROR(IF(AI$11=$E30,"x",IF(AND(((AI$11-$E30)/VLOOKUP($D30,Tableau1[],6,0))=INT(((AI$11-$E30)/VLOOKUP($D30,Tableau1[],6,0))),$D30&lt;&gt;""),"S","")),"")</f>
        <v/>
      </c>
      <c r="AJ30" s="6"/>
      <c r="AK30" s="6"/>
      <c r="AL30" s="6"/>
      <c r="AM30" s="6"/>
      <c r="AN30" s="6"/>
      <c r="AO30" s="6"/>
      <c r="AP30" s="6"/>
      <c r="AQ30" s="6"/>
      <c r="AR30" s="6"/>
      <c r="AS30" s="6"/>
    </row>
    <row r="31" spans="1:45">
      <c r="A31" s="6"/>
      <c r="B31" s="6"/>
      <c r="C31" s="54"/>
      <c r="D31" s="22"/>
      <c r="E31" s="28">
        <f>IF(ISBLANK(D31),0,VLOOKUP(D31,Tableau1[],2,0))</f>
        <v>0</v>
      </c>
      <c r="F31" s="24">
        <f>IF(ISBLANK(D31),0,VLOOKUP(D31,Tableau1[],7,0))</f>
        <v>0</v>
      </c>
      <c r="G31" s="42">
        <f t="shared" si="18"/>
        <v>0</v>
      </c>
      <c r="H31" s="25" t="str">
        <f>IFERROR(IF(H$11=$E31,"x",IF(AND(((H$11-$E31)/VLOOKUP($D31,Tableau1[],6,0))=INT(((H$11-$E31)/VLOOKUP($D31,Tableau1[],6,0))),$D31&lt;&gt;""),"S","")),"")</f>
        <v/>
      </c>
      <c r="I31" s="26" t="str">
        <f>IFERROR(IF(I$11=$E31,"x",IF(AND(((I$11-$E31)/VLOOKUP($D31,Tableau1[],6,0))=INT(((I$11-$E31)/VLOOKUP($D31,Tableau1[],6,0))),$D31&lt;&gt;""),"S","")),"")</f>
        <v/>
      </c>
      <c r="J31" s="26" t="str">
        <f>IFERROR(IF(J$11=$E31,"x",IF(AND(((J$11-$E31)/VLOOKUP($D31,Tableau1[],6,0))=INT(((J$11-$E31)/VLOOKUP($D31,Tableau1[],6,0))),$D31&lt;&gt;""),"S","")),"")</f>
        <v/>
      </c>
      <c r="K31" s="26" t="str">
        <f>IFERROR(IF(K$11=$E31,"x",IF(AND(((K$11-$E31)/VLOOKUP($D31,Tableau1[],6,0))=INT(((K$11-$E31)/VLOOKUP($D31,Tableau1[],6,0))),$D31&lt;&gt;""),"S","")),"")</f>
        <v/>
      </c>
      <c r="L31" s="26" t="str">
        <f>IFERROR(IF(L$11=$E31,"x",IF(AND(((L$11-$E31)/VLOOKUP($D31,Tableau1[],6,0))=INT(((L$11-$E31)/VLOOKUP($D31,Tableau1[],6,0))),$D31&lt;&gt;""),"S","")),"")</f>
        <v/>
      </c>
      <c r="M31" s="26" t="str">
        <f>IFERROR(IF(M$11=$E31,"x",IF(AND(((M$11-$E31)/VLOOKUP($D31,Tableau1[],6,0))=INT(((M$11-$E31)/VLOOKUP($D31,Tableau1[],6,0))),$D31&lt;&gt;""),"S","")),"")</f>
        <v/>
      </c>
      <c r="N31" s="26" t="str">
        <f>IFERROR(IF(N$11=$E31,"x",IF(AND(((N$11-$E31)/VLOOKUP($D31,Tableau1[],6,0))=INT(((N$11-$E31)/VLOOKUP($D31,Tableau1[],6,0))),$D31&lt;&gt;""),"S","")),"")</f>
        <v/>
      </c>
      <c r="O31" s="26" t="str">
        <f>IFERROR(IF(O$11=$E31,"x",IF(AND(((O$11-$E31)/VLOOKUP($D31,Tableau1[],6,0))=INT(((O$11-$E31)/VLOOKUP($D31,Tableau1[],6,0))),$D31&lt;&gt;""),"S","")),"")</f>
        <v/>
      </c>
      <c r="P31" s="26" t="str">
        <f>IFERROR(IF(P$11=$E31,"x",IF(AND(((P$11-$E31)/VLOOKUP($D31,Tableau1[],6,0))=INT(((P$11-$E31)/VLOOKUP($D31,Tableau1[],6,0))),$D31&lt;&gt;""),"S","")),"")</f>
        <v/>
      </c>
      <c r="Q31" s="26" t="str">
        <f>IFERROR(IF(Q$11=$E31,"x",IF(AND(((Q$11-$E31)/VLOOKUP($D31,Tableau1[],6,0))=INT(((Q$11-$E31)/VLOOKUP($D31,Tableau1[],6,0))),$D31&lt;&gt;""),"S","")),"")</f>
        <v/>
      </c>
      <c r="R31" s="26" t="str">
        <f>IFERROR(IF(R$11=$E31,"x",IF(AND(((R$11-$E31)/VLOOKUP($D31,Tableau1[],6,0))=INT(((R$11-$E31)/VLOOKUP($D31,Tableau1[],6,0))),$D31&lt;&gt;""),"S","")),"")</f>
        <v/>
      </c>
      <c r="S31" s="26" t="str">
        <f>IFERROR(IF(S$11=$E31,"x",IF(AND(((S$11-$E31)/VLOOKUP($D31,Tableau1[],6,0))=INT(((S$11-$E31)/VLOOKUP($D31,Tableau1[],6,0))),$D31&lt;&gt;""),"S","")),"")</f>
        <v/>
      </c>
      <c r="T31" s="26" t="str">
        <f>IFERROR(IF(T$11=$E31,"x",IF(AND(((T$11-$E31)/VLOOKUP($D31,Tableau1[],6,0))=INT(((T$11-$E31)/VLOOKUP($D31,Tableau1[],6,0))),$D31&lt;&gt;""),"S","")),"")</f>
        <v/>
      </c>
      <c r="U31" s="26" t="str">
        <f>IFERROR(IF(U$11=$E31,"x",IF(AND(((U$11-$E31)/VLOOKUP($D31,Tableau1[],6,0))=INT(((U$11-$E31)/VLOOKUP($D31,Tableau1[],6,0))),$D31&lt;&gt;""),"S","")),"")</f>
        <v/>
      </c>
      <c r="V31" s="26" t="str">
        <f>IFERROR(IF(V$11=$E31,"x",IF(AND(((V$11-$E31)/VLOOKUP($D31,Tableau1[],6,0))=INT(((V$11-$E31)/VLOOKUP($D31,Tableau1[],6,0))),$D31&lt;&gt;""),"S","")),"")</f>
        <v/>
      </c>
      <c r="W31" s="26" t="str">
        <f>IFERROR(IF(W$11=$E31,"x",IF(AND(((W$11-$E31)/VLOOKUP($D31,Tableau1[],6,0))=INT(((W$11-$E31)/VLOOKUP($D31,Tableau1[],6,0))),$D31&lt;&gt;""),"S","")),"")</f>
        <v/>
      </c>
      <c r="X31" s="26" t="str">
        <f>IFERROR(IF(X$11=$E31,"x",IF(AND(((X$11-$E31)/VLOOKUP($D31,Tableau1[],6,0))=INT(((X$11-$E31)/VLOOKUP($D31,Tableau1[],6,0))),$D31&lt;&gt;""),"S","")),"")</f>
        <v/>
      </c>
      <c r="Y31" s="26" t="str">
        <f>IFERROR(IF(Y$11=$E31,"x",IF(AND(((Y$11-$E31)/VLOOKUP($D31,Tableau1[],6,0))=INT(((Y$11-$E31)/VLOOKUP($D31,Tableau1[],6,0))),$D31&lt;&gt;""),"S","")),"")</f>
        <v/>
      </c>
      <c r="Z31" s="26" t="str">
        <f>IFERROR(IF(Z$11=$E31,"x",IF(AND(((Z$11-$E31)/VLOOKUP($D31,Tableau1[],6,0))=INT(((Z$11-$E31)/VLOOKUP($D31,Tableau1[],6,0))),$D31&lt;&gt;""),"S","")),"")</f>
        <v/>
      </c>
      <c r="AA31" s="26" t="str">
        <f>IFERROR(IF(AA$11=$E31,"x",IF(AND(((AA$11-$E31)/VLOOKUP($D31,Tableau1[],6,0))=INT(((AA$11-$E31)/VLOOKUP($D31,Tableau1[],6,0))),$D31&lt;&gt;""),"S","")),"")</f>
        <v/>
      </c>
      <c r="AB31" s="26" t="str">
        <f>IFERROR(IF(AB$11=$E31,"x",IF(AND(((AB$11-$E31)/VLOOKUP($D31,Tableau1[],6,0))=INT(((AB$11-$E31)/VLOOKUP($D31,Tableau1[],6,0))),$D31&lt;&gt;""),"S","")),"")</f>
        <v/>
      </c>
      <c r="AC31" s="26" t="str">
        <f>IFERROR(IF(AC$11=$E31,"x",IF(AND(((AC$11-$E31)/VLOOKUP($D31,Tableau1[],6,0))=INT(((AC$11-$E31)/VLOOKUP($D31,Tableau1[],6,0))),$D31&lt;&gt;""),"S","")),"")</f>
        <v/>
      </c>
      <c r="AD31" s="26" t="str">
        <f>IFERROR(IF(AD$11=$E31,"x",IF(AND(((AD$11-$E31)/VLOOKUP($D31,Tableau1[],6,0))=INT(((AD$11-$E31)/VLOOKUP($D31,Tableau1[],6,0))),$D31&lt;&gt;""),"S","")),"")</f>
        <v/>
      </c>
      <c r="AE31" s="26" t="str">
        <f>IFERROR(IF(AE$11=$E31,"x",IF(AND(((AE$11-$E31)/VLOOKUP($D31,Tableau1[],6,0))=INT(((AE$11-$E31)/VLOOKUP($D31,Tableau1[],6,0))),$D31&lt;&gt;""),"S","")),"")</f>
        <v/>
      </c>
      <c r="AF31" s="26" t="str">
        <f>IFERROR(IF(AF$11=$E31,"x",IF(AND(((AF$11-$E31)/VLOOKUP($D31,Tableau1[],6,0))=INT(((AF$11-$E31)/VLOOKUP($D31,Tableau1[],6,0))),$D31&lt;&gt;""),"S","")),"")</f>
        <v/>
      </c>
      <c r="AG31" s="26" t="str">
        <f>IFERROR(IF(AG$11=$E31,"x",IF(AND(((AG$11-$E31)/VLOOKUP($D31,Tableau1[],6,0))=INT(((AG$11-$E31)/VLOOKUP($D31,Tableau1[],6,0))),$D31&lt;&gt;""),"S","")),"")</f>
        <v/>
      </c>
      <c r="AH31" s="26" t="str">
        <f>IFERROR(IF(AH$11=$E31,"x",IF(AND(((AH$11-$E31)/VLOOKUP($D31,Tableau1[],6,0))=INT(((AH$11-$E31)/VLOOKUP($D31,Tableau1[],6,0))),$D31&lt;&gt;""),"S","")),"")</f>
        <v/>
      </c>
      <c r="AI31" s="27" t="str">
        <f>IFERROR(IF(AI$11=$E31,"x",IF(AND(((AI$11-$E31)/VLOOKUP($D31,Tableau1[],6,0))=INT(((AI$11-$E31)/VLOOKUP($D31,Tableau1[],6,0))),$D31&lt;&gt;""),"S","")),"")</f>
        <v/>
      </c>
      <c r="AJ31" s="6"/>
      <c r="AK31" s="6"/>
      <c r="AL31" s="6"/>
      <c r="AM31" s="6"/>
      <c r="AN31" s="6"/>
      <c r="AO31" s="6"/>
      <c r="AP31" s="6"/>
      <c r="AQ31" s="6"/>
      <c r="AR31" s="6"/>
      <c r="AS31" s="6"/>
    </row>
    <row r="32" spans="1:45">
      <c r="A32" s="6"/>
      <c r="B32" s="6"/>
      <c r="C32" s="54"/>
      <c r="D32" s="22"/>
      <c r="E32" s="28">
        <f>IF(ISBLANK(D32),0,VLOOKUP(D32,Tableau1[],2,0))</f>
        <v>0</v>
      </c>
      <c r="F32" s="24">
        <f>IF(ISBLANK(D32),0,VLOOKUP(D32,Tableau1[],7,0))</f>
        <v>0</v>
      </c>
      <c r="G32" s="42">
        <f t="shared" si="18"/>
        <v>0</v>
      </c>
      <c r="H32" s="25" t="str">
        <f>IFERROR(IF(H$11=$E32,"x",IF(AND(((H$11-$E32)/VLOOKUP($D32,Tableau1[],6,0))=INT(((H$11-$E32)/VLOOKUP($D32,Tableau1[],6,0))),$D32&lt;&gt;""),"S","")),"")</f>
        <v/>
      </c>
      <c r="I32" s="26" t="str">
        <f>IFERROR(IF(I$11=$E32,"x",IF(AND(((I$11-$E32)/VLOOKUP($D32,Tableau1[],6,0))=INT(((I$11-$E32)/VLOOKUP($D32,Tableau1[],6,0))),$D32&lt;&gt;""),"S","")),"")</f>
        <v/>
      </c>
      <c r="J32" s="26" t="str">
        <f>IFERROR(IF(J$11=$E32,"x",IF(AND(((J$11-$E32)/VLOOKUP($D32,Tableau1[],6,0))=INT(((J$11-$E32)/VLOOKUP($D32,Tableau1[],6,0))),$D32&lt;&gt;""),"S","")),"")</f>
        <v/>
      </c>
      <c r="K32" s="26" t="str">
        <f>IFERROR(IF(K$11=$E32,"x",IF(AND(((K$11-$E32)/VLOOKUP($D32,Tableau1[],6,0))=INT(((K$11-$E32)/VLOOKUP($D32,Tableau1[],6,0))),$D32&lt;&gt;""),"S","")),"")</f>
        <v/>
      </c>
      <c r="L32" s="26" t="str">
        <f>IFERROR(IF(L$11=$E32,"x",IF(AND(((L$11-$E32)/VLOOKUP($D32,Tableau1[],6,0))=INT(((L$11-$E32)/VLOOKUP($D32,Tableau1[],6,0))),$D32&lt;&gt;""),"S","")),"")</f>
        <v/>
      </c>
      <c r="M32" s="26" t="str">
        <f>IFERROR(IF(M$11=$E32,"x",IF(AND(((M$11-$E32)/VLOOKUP($D32,Tableau1[],6,0))=INT(((M$11-$E32)/VLOOKUP($D32,Tableau1[],6,0))),$D32&lt;&gt;""),"S","")),"")</f>
        <v/>
      </c>
      <c r="N32" s="26" t="str">
        <f>IFERROR(IF(N$11=$E32,"x",IF(AND(((N$11-$E32)/VLOOKUP($D32,Tableau1[],6,0))=INT(((N$11-$E32)/VLOOKUP($D32,Tableau1[],6,0))),$D32&lt;&gt;""),"S","")),"")</f>
        <v/>
      </c>
      <c r="O32" s="26" t="str">
        <f>IFERROR(IF(O$11=$E32,"x",IF(AND(((O$11-$E32)/VLOOKUP($D32,Tableau1[],6,0))=INT(((O$11-$E32)/VLOOKUP($D32,Tableau1[],6,0))),$D32&lt;&gt;""),"S","")),"")</f>
        <v/>
      </c>
      <c r="P32" s="26" t="str">
        <f>IFERROR(IF(P$11=$E32,"x",IF(AND(((P$11-$E32)/VLOOKUP($D32,Tableau1[],6,0))=INT(((P$11-$E32)/VLOOKUP($D32,Tableau1[],6,0))),$D32&lt;&gt;""),"S","")),"")</f>
        <v/>
      </c>
      <c r="Q32" s="26" t="str">
        <f>IFERROR(IF(Q$11=$E32,"x",IF(AND(((Q$11-$E32)/VLOOKUP($D32,Tableau1[],6,0))=INT(((Q$11-$E32)/VLOOKUP($D32,Tableau1[],6,0))),$D32&lt;&gt;""),"S","")),"")</f>
        <v/>
      </c>
      <c r="R32" s="26" t="str">
        <f>IFERROR(IF(R$11=$E32,"x",IF(AND(((R$11-$E32)/VLOOKUP($D32,Tableau1[],6,0))=INT(((R$11-$E32)/VLOOKUP($D32,Tableau1[],6,0))),$D32&lt;&gt;""),"S","")),"")</f>
        <v/>
      </c>
      <c r="S32" s="26" t="str">
        <f>IFERROR(IF(S$11=$E32,"x",IF(AND(((S$11-$E32)/VLOOKUP($D32,Tableau1[],6,0))=INT(((S$11-$E32)/VLOOKUP($D32,Tableau1[],6,0))),$D32&lt;&gt;""),"S","")),"")</f>
        <v/>
      </c>
      <c r="T32" s="26" t="str">
        <f>IFERROR(IF(T$11=$E32,"x",IF(AND(((T$11-$E32)/VLOOKUP($D32,Tableau1[],6,0))=INT(((T$11-$E32)/VLOOKUP($D32,Tableau1[],6,0))),$D32&lt;&gt;""),"S","")),"")</f>
        <v/>
      </c>
      <c r="U32" s="26" t="str">
        <f>IFERROR(IF(U$11=$E32,"x",IF(AND(((U$11-$E32)/VLOOKUP($D32,Tableau1[],6,0))=INT(((U$11-$E32)/VLOOKUP($D32,Tableau1[],6,0))),$D32&lt;&gt;""),"S","")),"")</f>
        <v/>
      </c>
      <c r="V32" s="26" t="str">
        <f>IFERROR(IF(V$11=$E32,"x",IF(AND(((V$11-$E32)/VLOOKUP($D32,Tableau1[],6,0))=INT(((V$11-$E32)/VLOOKUP($D32,Tableau1[],6,0))),$D32&lt;&gt;""),"S","")),"")</f>
        <v/>
      </c>
      <c r="W32" s="26" t="str">
        <f>IFERROR(IF(W$11=$E32,"x",IF(AND(((W$11-$E32)/VLOOKUP($D32,Tableau1[],6,0))=INT(((W$11-$E32)/VLOOKUP($D32,Tableau1[],6,0))),$D32&lt;&gt;""),"S","")),"")</f>
        <v/>
      </c>
      <c r="X32" s="26" t="str">
        <f>IFERROR(IF(X$11=$E32,"x",IF(AND(((X$11-$E32)/VLOOKUP($D32,Tableau1[],6,0))=INT(((X$11-$E32)/VLOOKUP($D32,Tableau1[],6,0))),$D32&lt;&gt;""),"S","")),"")</f>
        <v/>
      </c>
      <c r="Y32" s="26" t="str">
        <f>IFERROR(IF(Y$11=$E32,"x",IF(AND(((Y$11-$E32)/VLOOKUP($D32,Tableau1[],6,0))=INT(((Y$11-$E32)/VLOOKUP($D32,Tableau1[],6,0))),$D32&lt;&gt;""),"S","")),"")</f>
        <v/>
      </c>
      <c r="Z32" s="26" t="str">
        <f>IFERROR(IF(Z$11=$E32,"x",IF(AND(((Z$11-$E32)/VLOOKUP($D32,Tableau1[],6,0))=INT(((Z$11-$E32)/VLOOKUP($D32,Tableau1[],6,0))),$D32&lt;&gt;""),"S","")),"")</f>
        <v/>
      </c>
      <c r="AA32" s="26" t="str">
        <f>IFERROR(IF(AA$11=$E32,"x",IF(AND(((AA$11-$E32)/VLOOKUP($D32,Tableau1[],6,0))=INT(((AA$11-$E32)/VLOOKUP($D32,Tableau1[],6,0))),$D32&lt;&gt;""),"S","")),"")</f>
        <v/>
      </c>
      <c r="AB32" s="26" t="str">
        <f>IFERROR(IF(AB$11=$E32,"x",IF(AND(((AB$11-$E32)/VLOOKUP($D32,Tableau1[],6,0))=INT(((AB$11-$E32)/VLOOKUP($D32,Tableau1[],6,0))),$D32&lt;&gt;""),"S","")),"")</f>
        <v/>
      </c>
      <c r="AC32" s="26" t="str">
        <f>IFERROR(IF(AC$11=$E32,"x",IF(AND(((AC$11-$E32)/VLOOKUP($D32,Tableau1[],6,0))=INT(((AC$11-$E32)/VLOOKUP($D32,Tableau1[],6,0))),$D32&lt;&gt;""),"S","")),"")</f>
        <v/>
      </c>
      <c r="AD32" s="26" t="str">
        <f>IFERROR(IF(AD$11=$E32,"x",IF(AND(((AD$11-$E32)/VLOOKUP($D32,Tableau1[],6,0))=INT(((AD$11-$E32)/VLOOKUP($D32,Tableau1[],6,0))),$D32&lt;&gt;""),"S","")),"")</f>
        <v/>
      </c>
      <c r="AE32" s="26" t="str">
        <f>IFERROR(IF(AE$11=$E32,"x",IF(AND(((AE$11-$E32)/VLOOKUP($D32,Tableau1[],6,0))=INT(((AE$11-$E32)/VLOOKUP($D32,Tableau1[],6,0))),$D32&lt;&gt;""),"S","")),"")</f>
        <v/>
      </c>
      <c r="AF32" s="26" t="str">
        <f>IFERROR(IF(AF$11=$E32,"x",IF(AND(((AF$11-$E32)/VLOOKUP($D32,Tableau1[],6,0))=INT(((AF$11-$E32)/VLOOKUP($D32,Tableau1[],6,0))),$D32&lt;&gt;""),"S","")),"")</f>
        <v/>
      </c>
      <c r="AG32" s="26" t="str">
        <f>IFERROR(IF(AG$11=$E32,"x",IF(AND(((AG$11-$E32)/VLOOKUP($D32,Tableau1[],6,0))=INT(((AG$11-$E32)/VLOOKUP($D32,Tableau1[],6,0))),$D32&lt;&gt;""),"S","")),"")</f>
        <v/>
      </c>
      <c r="AH32" s="26" t="str">
        <f>IFERROR(IF(AH$11=$E32,"x",IF(AND(((AH$11-$E32)/VLOOKUP($D32,Tableau1[],6,0))=INT(((AH$11-$E32)/VLOOKUP($D32,Tableau1[],6,0))),$D32&lt;&gt;""),"S","")),"")</f>
        <v/>
      </c>
      <c r="AI32" s="27" t="str">
        <f>IFERROR(IF(AI$11=$E32,"x",IF(AND(((AI$11-$E32)/VLOOKUP($D32,Tableau1[],6,0))=INT(((AI$11-$E32)/VLOOKUP($D32,Tableau1[],6,0))),$D32&lt;&gt;""),"S","")),"")</f>
        <v/>
      </c>
      <c r="AJ32" s="6"/>
      <c r="AK32" s="6"/>
      <c r="AL32" s="6"/>
      <c r="AM32" s="6"/>
      <c r="AN32" s="6"/>
      <c r="AO32" s="6"/>
      <c r="AP32" s="6"/>
      <c r="AQ32" s="6"/>
      <c r="AR32" s="6"/>
      <c r="AS32" s="6"/>
    </row>
    <row r="33" spans="1:45">
      <c r="A33" s="6"/>
      <c r="B33" s="6"/>
      <c r="C33" s="54"/>
      <c r="D33" s="43"/>
      <c r="E33" s="44">
        <f>IF(ISBLANK(D33),0,VLOOKUP(D33,Tableau1[],2,0))</f>
        <v>0</v>
      </c>
      <c r="F33" s="45">
        <f>IF(ISBLANK(D33),0,VLOOKUP(D33,Tableau1[],7,0))</f>
        <v>0</v>
      </c>
      <c r="G33" s="46">
        <f t="shared" si="18"/>
        <v>0</v>
      </c>
      <c r="H33" s="50" t="str">
        <f>IFERROR(IF(H$11=$E33,"x",IF(AND(((H$11-$E33)/VLOOKUP($D33,Tableau1[],6,0))=INT(((H$11-$E33)/VLOOKUP($D33,Tableau1[],6,0))),$D33&lt;&gt;""),"S","")),"")</f>
        <v/>
      </c>
      <c r="I33" s="51" t="str">
        <f>IFERROR(IF(I$11=$E33,"x",IF(AND(((I$11-$E33)/VLOOKUP($D33,Tableau1[],6,0))=INT(((I$11-$E33)/VLOOKUP($D33,Tableau1[],6,0))),$D33&lt;&gt;""),"S","")),"")</f>
        <v/>
      </c>
      <c r="J33" s="51" t="str">
        <f>IFERROR(IF(J$11=$E33,"x",IF(AND(((J$11-$E33)/VLOOKUP($D33,Tableau1[],6,0))=INT(((J$11-$E33)/VLOOKUP($D33,Tableau1[],6,0))),$D33&lt;&gt;""),"S","")),"")</f>
        <v/>
      </c>
      <c r="K33" s="51" t="str">
        <f>IFERROR(IF(K$11=$E33,"x",IF(AND(((K$11-$E33)/VLOOKUP($D33,Tableau1[],6,0))=INT(((K$11-$E33)/VLOOKUP($D33,Tableau1[],6,0))),$D33&lt;&gt;""),"S","")),"")</f>
        <v/>
      </c>
      <c r="L33" s="51" t="str">
        <f>IFERROR(IF(L$11=$E33,"x",IF(AND(((L$11-$E33)/VLOOKUP($D33,Tableau1[],6,0))=INT(((L$11-$E33)/VLOOKUP($D33,Tableau1[],6,0))),$D33&lt;&gt;""),"S","")),"")</f>
        <v/>
      </c>
      <c r="M33" s="51" t="str">
        <f>IFERROR(IF(M$11=$E33,"x",IF(AND(((M$11-$E33)/VLOOKUP($D33,Tableau1[],6,0))=INT(((M$11-$E33)/VLOOKUP($D33,Tableau1[],6,0))),$D33&lt;&gt;""),"S","")),"")</f>
        <v/>
      </c>
      <c r="N33" s="51" t="str">
        <f>IFERROR(IF(N$11=$E33,"x",IF(AND(((N$11-$E33)/VLOOKUP($D33,Tableau1[],6,0))=INT(((N$11-$E33)/VLOOKUP($D33,Tableau1[],6,0))),$D33&lt;&gt;""),"S","")),"")</f>
        <v/>
      </c>
      <c r="O33" s="51" t="str">
        <f>IFERROR(IF(O$11=$E33,"x",IF(AND(((O$11-$E33)/VLOOKUP($D33,Tableau1[],6,0))=INT(((O$11-$E33)/VLOOKUP($D33,Tableau1[],6,0))),$D33&lt;&gt;""),"S","")),"")</f>
        <v/>
      </c>
      <c r="P33" s="51" t="str">
        <f>IFERROR(IF(P$11=$E33,"x",IF(AND(((P$11-$E33)/VLOOKUP($D33,Tableau1[],6,0))=INT(((P$11-$E33)/VLOOKUP($D33,Tableau1[],6,0))),$D33&lt;&gt;""),"S","")),"")</f>
        <v/>
      </c>
      <c r="Q33" s="51" t="str">
        <f>IFERROR(IF(Q$11=$E33,"x",IF(AND(((Q$11-$E33)/VLOOKUP($D33,Tableau1[],6,0))=INT(((Q$11-$E33)/VLOOKUP($D33,Tableau1[],6,0))),$D33&lt;&gt;""),"S","")),"")</f>
        <v/>
      </c>
      <c r="R33" s="51" t="str">
        <f>IFERROR(IF(R$11=$E33,"x",IF(AND(((R$11-$E33)/VLOOKUP($D33,Tableau1[],6,0))=INT(((R$11-$E33)/VLOOKUP($D33,Tableau1[],6,0))),$D33&lt;&gt;""),"S","")),"")</f>
        <v/>
      </c>
      <c r="S33" s="51" t="str">
        <f>IFERROR(IF(S$11=$E33,"x",IF(AND(((S$11-$E33)/VLOOKUP($D33,Tableau1[],6,0))=INT(((S$11-$E33)/VLOOKUP($D33,Tableau1[],6,0))),$D33&lt;&gt;""),"S","")),"")</f>
        <v/>
      </c>
      <c r="T33" s="51" t="str">
        <f>IFERROR(IF(T$11=$E33,"x",IF(AND(((T$11-$E33)/VLOOKUP($D33,Tableau1[],6,0))=INT(((T$11-$E33)/VLOOKUP($D33,Tableau1[],6,0))),$D33&lt;&gt;""),"S","")),"")</f>
        <v/>
      </c>
      <c r="U33" s="51" t="str">
        <f>IFERROR(IF(U$11=$E33,"x",IF(AND(((U$11-$E33)/VLOOKUP($D33,Tableau1[],6,0))=INT(((U$11-$E33)/VLOOKUP($D33,Tableau1[],6,0))),$D33&lt;&gt;""),"S","")),"")</f>
        <v/>
      </c>
      <c r="V33" s="51" t="str">
        <f>IFERROR(IF(V$11=$E33,"x",IF(AND(((V$11-$E33)/VLOOKUP($D33,Tableau1[],6,0))=INT(((V$11-$E33)/VLOOKUP($D33,Tableau1[],6,0))),$D33&lt;&gt;""),"S","")),"")</f>
        <v/>
      </c>
      <c r="W33" s="51" t="str">
        <f>IFERROR(IF(W$11=$E33,"x",IF(AND(((W$11-$E33)/VLOOKUP($D33,Tableau1[],6,0))=INT(((W$11-$E33)/VLOOKUP($D33,Tableau1[],6,0))),$D33&lt;&gt;""),"S","")),"")</f>
        <v/>
      </c>
      <c r="X33" s="51" t="str">
        <f>IFERROR(IF(X$11=$E33,"x",IF(AND(((X$11-$E33)/VLOOKUP($D33,Tableau1[],6,0))=INT(((X$11-$E33)/VLOOKUP($D33,Tableau1[],6,0))),$D33&lt;&gt;""),"S","")),"")</f>
        <v/>
      </c>
      <c r="Y33" s="51" t="str">
        <f>IFERROR(IF(Y$11=$E33,"x",IF(AND(((Y$11-$E33)/VLOOKUP($D33,Tableau1[],6,0))=INT(((Y$11-$E33)/VLOOKUP($D33,Tableau1[],6,0))),$D33&lt;&gt;""),"S","")),"")</f>
        <v/>
      </c>
      <c r="Z33" s="51" t="str">
        <f>IFERROR(IF(Z$11=$E33,"x",IF(AND(((Z$11-$E33)/VLOOKUP($D33,Tableau1[],6,0))=INT(((Z$11-$E33)/VLOOKUP($D33,Tableau1[],6,0))),$D33&lt;&gt;""),"S","")),"")</f>
        <v/>
      </c>
      <c r="AA33" s="51" t="str">
        <f>IFERROR(IF(AA$11=$E33,"x",IF(AND(((AA$11-$E33)/VLOOKUP($D33,Tableau1[],6,0))=INT(((AA$11-$E33)/VLOOKUP($D33,Tableau1[],6,0))),$D33&lt;&gt;""),"S","")),"")</f>
        <v/>
      </c>
      <c r="AB33" s="51" t="str">
        <f>IFERROR(IF(AB$11=$E33,"x",IF(AND(((AB$11-$E33)/VLOOKUP($D33,Tableau1[],6,0))=INT(((AB$11-$E33)/VLOOKUP($D33,Tableau1[],6,0))),$D33&lt;&gt;""),"S","")),"")</f>
        <v/>
      </c>
      <c r="AC33" s="51" t="str">
        <f>IFERROR(IF(AC$11=$E33,"x",IF(AND(((AC$11-$E33)/VLOOKUP($D33,Tableau1[],6,0))=INT(((AC$11-$E33)/VLOOKUP($D33,Tableau1[],6,0))),$D33&lt;&gt;""),"S","")),"")</f>
        <v/>
      </c>
      <c r="AD33" s="51" t="str">
        <f>IFERROR(IF(AD$11=$E33,"x",IF(AND(((AD$11-$E33)/VLOOKUP($D33,Tableau1[],6,0))=INT(((AD$11-$E33)/VLOOKUP($D33,Tableau1[],6,0))),$D33&lt;&gt;""),"S","")),"")</f>
        <v/>
      </c>
      <c r="AE33" s="51" t="str">
        <f>IFERROR(IF(AE$11=$E33,"x",IF(AND(((AE$11-$E33)/VLOOKUP($D33,Tableau1[],6,0))=INT(((AE$11-$E33)/VLOOKUP($D33,Tableau1[],6,0))),$D33&lt;&gt;""),"S","")),"")</f>
        <v/>
      </c>
      <c r="AF33" s="51" t="str">
        <f>IFERROR(IF(AF$11=$E33,"x",IF(AND(((AF$11-$E33)/VLOOKUP($D33,Tableau1[],6,0))=INT(((AF$11-$E33)/VLOOKUP($D33,Tableau1[],6,0))),$D33&lt;&gt;""),"S","")),"")</f>
        <v/>
      </c>
      <c r="AG33" s="51" t="str">
        <f>IFERROR(IF(AG$11=$E33,"x",IF(AND(((AG$11-$E33)/VLOOKUP($D33,Tableau1[],6,0))=INT(((AG$11-$E33)/VLOOKUP($D33,Tableau1[],6,0))),$D33&lt;&gt;""),"S","")),"")</f>
        <v/>
      </c>
      <c r="AH33" s="51" t="str">
        <f>IFERROR(IF(AH$11=$E33,"x",IF(AND(((AH$11-$E33)/VLOOKUP($D33,Tableau1[],6,0))=INT(((AH$11-$E33)/VLOOKUP($D33,Tableau1[],6,0))),$D33&lt;&gt;""),"S","")),"")</f>
        <v/>
      </c>
      <c r="AI33" s="52" t="str">
        <f>IFERROR(IF(AI$11=$E33,"x",IF(AND(((AI$11-$E33)/VLOOKUP($D33,Tableau1[],6,0))=INT(((AI$11-$E33)/VLOOKUP($D33,Tableau1[],6,0))),$D33&lt;&gt;""),"S","")),"")</f>
        <v/>
      </c>
      <c r="AJ33" s="6"/>
      <c r="AK33" s="6"/>
      <c r="AL33" s="6"/>
      <c r="AM33" s="6"/>
      <c r="AN33" s="6"/>
      <c r="AO33" s="6"/>
      <c r="AP33" s="6"/>
      <c r="AQ33" s="6"/>
      <c r="AR33" s="6"/>
      <c r="AS33" s="6"/>
    </row>
    <row r="34" spans="1:45">
      <c r="A34" s="6"/>
      <c r="B34" s="6"/>
      <c r="C34" s="54"/>
      <c r="D34" s="22"/>
      <c r="E34" s="28">
        <f>IF(ISBLANK(D34),0,VLOOKUP(D34,Tableau1[],2,0))</f>
        <v>0</v>
      </c>
      <c r="F34" s="24">
        <f>IF(ISBLANK(D34),0,VLOOKUP(D34,Tableau1[],7,0))</f>
        <v>0</v>
      </c>
      <c r="G34" s="42">
        <f t="shared" si="18"/>
        <v>0</v>
      </c>
      <c r="H34" s="25" t="str">
        <f>IFERROR(IF(H$11=$E34,"x",IF(AND(((H$11-$E34)/VLOOKUP($D34,Tableau1[],6,0))=INT(((H$11-$E34)/VLOOKUP($D34,Tableau1[],6,0))),$D34&lt;&gt;""),"S","")),"")</f>
        <v/>
      </c>
      <c r="I34" s="26" t="str">
        <f>IFERROR(IF(I$11=$E34,"x",IF(AND(((I$11-$E34)/VLOOKUP($D34,Tableau1[],6,0))=INT(((I$11-$E34)/VLOOKUP($D34,Tableau1[],6,0))),$D34&lt;&gt;""),"S","")),"")</f>
        <v/>
      </c>
      <c r="J34" s="26" t="str">
        <f>IFERROR(IF(J$11=$E34,"x",IF(AND(((J$11-$E34)/VLOOKUP($D34,Tableau1[],6,0))=INT(((J$11-$E34)/VLOOKUP($D34,Tableau1[],6,0))),$D34&lt;&gt;""),"S","")),"")</f>
        <v/>
      </c>
      <c r="K34" s="26" t="str">
        <f>IFERROR(IF(K$11=$E34,"x",IF(AND(((K$11-$E34)/VLOOKUP($D34,Tableau1[],6,0))=INT(((K$11-$E34)/VLOOKUP($D34,Tableau1[],6,0))),$D34&lt;&gt;""),"S","")),"")</f>
        <v/>
      </c>
      <c r="L34" s="26" t="str">
        <f>IFERROR(IF(L$11=$E34,"x",IF(AND(((L$11-$E34)/VLOOKUP($D34,Tableau1[],6,0))=INT(((L$11-$E34)/VLOOKUP($D34,Tableau1[],6,0))),$D34&lt;&gt;""),"S","")),"")</f>
        <v/>
      </c>
      <c r="M34" s="26" t="str">
        <f>IFERROR(IF(M$11=$E34,"x",IF(AND(((M$11-$E34)/VLOOKUP($D34,Tableau1[],6,0))=INT(((M$11-$E34)/VLOOKUP($D34,Tableau1[],6,0))),$D34&lt;&gt;""),"S","")),"")</f>
        <v/>
      </c>
      <c r="N34" s="26" t="str">
        <f>IFERROR(IF(N$11=$E34,"x",IF(AND(((N$11-$E34)/VLOOKUP($D34,Tableau1[],6,0))=INT(((N$11-$E34)/VLOOKUP($D34,Tableau1[],6,0))),$D34&lt;&gt;""),"S","")),"")</f>
        <v/>
      </c>
      <c r="O34" s="26" t="str">
        <f>IFERROR(IF(O$11=$E34,"x",IF(AND(((O$11-$E34)/VLOOKUP($D34,Tableau1[],6,0))=INT(((O$11-$E34)/VLOOKUP($D34,Tableau1[],6,0))),$D34&lt;&gt;""),"S","")),"")</f>
        <v/>
      </c>
      <c r="P34" s="26" t="str">
        <f>IFERROR(IF(P$11=$E34,"x",IF(AND(((P$11-$E34)/VLOOKUP($D34,Tableau1[],6,0))=INT(((P$11-$E34)/VLOOKUP($D34,Tableau1[],6,0))),$D34&lt;&gt;""),"S","")),"")</f>
        <v/>
      </c>
      <c r="Q34" s="26" t="str">
        <f>IFERROR(IF(Q$11=$E34,"x",IF(AND(((Q$11-$E34)/VLOOKUP($D34,Tableau1[],6,0))=INT(((Q$11-$E34)/VLOOKUP($D34,Tableau1[],6,0))),$D34&lt;&gt;""),"S","")),"")</f>
        <v/>
      </c>
      <c r="R34" s="26" t="str">
        <f>IFERROR(IF(R$11=$E34,"x",IF(AND(((R$11-$E34)/VLOOKUP($D34,Tableau1[],6,0))=INT(((R$11-$E34)/VLOOKUP($D34,Tableau1[],6,0))),$D34&lt;&gt;""),"S","")),"")</f>
        <v/>
      </c>
      <c r="S34" s="26" t="str">
        <f>IFERROR(IF(S$11=$E34,"x",IF(AND(((S$11-$E34)/VLOOKUP($D34,Tableau1[],6,0))=INT(((S$11-$E34)/VLOOKUP($D34,Tableau1[],6,0))),$D34&lt;&gt;""),"S","")),"")</f>
        <v/>
      </c>
      <c r="T34" s="26" t="str">
        <f>IFERROR(IF(T$11=$E34,"x",IF(AND(((T$11-$E34)/VLOOKUP($D34,Tableau1[],6,0))=INT(((T$11-$E34)/VLOOKUP($D34,Tableau1[],6,0))),$D34&lt;&gt;""),"S","")),"")</f>
        <v/>
      </c>
      <c r="U34" s="26" t="str">
        <f>IFERROR(IF(U$11=$E34,"x",IF(AND(((U$11-$E34)/VLOOKUP($D34,Tableau1[],6,0))=INT(((U$11-$E34)/VLOOKUP($D34,Tableau1[],6,0))),$D34&lt;&gt;""),"S","")),"")</f>
        <v/>
      </c>
      <c r="V34" s="26" t="str">
        <f>IFERROR(IF(V$11=$E34,"x",IF(AND(((V$11-$E34)/VLOOKUP($D34,Tableau1[],6,0))=INT(((V$11-$E34)/VLOOKUP($D34,Tableau1[],6,0))),$D34&lt;&gt;""),"S","")),"")</f>
        <v/>
      </c>
      <c r="W34" s="26" t="str">
        <f>IFERROR(IF(W$11=$E34,"x",IF(AND(((W$11-$E34)/VLOOKUP($D34,Tableau1[],6,0))=INT(((W$11-$E34)/VLOOKUP($D34,Tableau1[],6,0))),$D34&lt;&gt;""),"S","")),"")</f>
        <v/>
      </c>
      <c r="X34" s="26" t="str">
        <f>IFERROR(IF(X$11=$E34,"x",IF(AND(((X$11-$E34)/VLOOKUP($D34,Tableau1[],6,0))=INT(((X$11-$E34)/VLOOKUP($D34,Tableau1[],6,0))),$D34&lt;&gt;""),"S","")),"")</f>
        <v/>
      </c>
      <c r="Y34" s="26" t="str">
        <f>IFERROR(IF(Y$11=$E34,"x",IF(AND(((Y$11-$E34)/VLOOKUP($D34,Tableau1[],6,0))=INT(((Y$11-$E34)/VLOOKUP($D34,Tableau1[],6,0))),$D34&lt;&gt;""),"S","")),"")</f>
        <v/>
      </c>
      <c r="Z34" s="26" t="str">
        <f>IFERROR(IF(Z$11=$E34,"x",IF(AND(((Z$11-$E34)/VLOOKUP($D34,Tableau1[],6,0))=INT(((Z$11-$E34)/VLOOKUP($D34,Tableau1[],6,0))),$D34&lt;&gt;""),"S","")),"")</f>
        <v/>
      </c>
      <c r="AA34" s="26" t="str">
        <f>IFERROR(IF(AA$11=$E34,"x",IF(AND(((AA$11-$E34)/VLOOKUP($D34,Tableau1[],6,0))=INT(((AA$11-$E34)/VLOOKUP($D34,Tableau1[],6,0))),$D34&lt;&gt;""),"S","")),"")</f>
        <v/>
      </c>
      <c r="AB34" s="26" t="str">
        <f>IFERROR(IF(AB$11=$E34,"x",IF(AND(((AB$11-$E34)/VLOOKUP($D34,Tableau1[],6,0))=INT(((AB$11-$E34)/VLOOKUP($D34,Tableau1[],6,0))),$D34&lt;&gt;""),"S","")),"")</f>
        <v/>
      </c>
      <c r="AC34" s="26" t="str">
        <f>IFERROR(IF(AC$11=$E34,"x",IF(AND(((AC$11-$E34)/VLOOKUP($D34,Tableau1[],6,0))=INT(((AC$11-$E34)/VLOOKUP($D34,Tableau1[],6,0))),$D34&lt;&gt;""),"S","")),"")</f>
        <v/>
      </c>
      <c r="AD34" s="26" t="str">
        <f>IFERROR(IF(AD$11=$E34,"x",IF(AND(((AD$11-$E34)/VLOOKUP($D34,Tableau1[],6,0))=INT(((AD$11-$E34)/VLOOKUP($D34,Tableau1[],6,0))),$D34&lt;&gt;""),"S","")),"")</f>
        <v/>
      </c>
      <c r="AE34" s="26" t="str">
        <f>IFERROR(IF(AE$11=$E34,"x",IF(AND(((AE$11-$E34)/VLOOKUP($D34,Tableau1[],6,0))=INT(((AE$11-$E34)/VLOOKUP($D34,Tableau1[],6,0))),$D34&lt;&gt;""),"S","")),"")</f>
        <v/>
      </c>
      <c r="AF34" s="26" t="str">
        <f>IFERROR(IF(AF$11=$E34,"x",IF(AND(((AF$11-$E34)/VLOOKUP($D34,Tableau1[],6,0))=INT(((AF$11-$E34)/VLOOKUP($D34,Tableau1[],6,0))),$D34&lt;&gt;""),"S","")),"")</f>
        <v/>
      </c>
      <c r="AG34" s="26" t="str">
        <f>IFERROR(IF(AG$11=$E34,"x",IF(AND(((AG$11-$E34)/VLOOKUP($D34,Tableau1[],6,0))=INT(((AG$11-$E34)/VLOOKUP($D34,Tableau1[],6,0))),$D34&lt;&gt;""),"S","")),"")</f>
        <v/>
      </c>
      <c r="AH34" s="26" t="str">
        <f>IFERROR(IF(AH$11=$E34,"x",IF(AND(((AH$11-$E34)/VLOOKUP($D34,Tableau1[],6,0))=INT(((AH$11-$E34)/VLOOKUP($D34,Tableau1[],6,0))),$D34&lt;&gt;""),"S","")),"")</f>
        <v/>
      </c>
      <c r="AI34" s="27" t="str">
        <f>IFERROR(IF(AI$11=$E34,"x",IF(AND(((AI$11-$E34)/VLOOKUP($D34,Tableau1[],6,0))=INT(((AI$11-$E34)/VLOOKUP($D34,Tableau1[],6,0))),$D34&lt;&gt;""),"S","")),"")</f>
        <v/>
      </c>
      <c r="AJ34" s="6"/>
      <c r="AK34" s="6"/>
      <c r="AL34" s="6"/>
      <c r="AM34" s="6"/>
      <c r="AN34" s="6"/>
      <c r="AO34" s="6"/>
      <c r="AP34" s="6"/>
      <c r="AQ34" s="6"/>
      <c r="AR34" s="6"/>
      <c r="AS34" s="6"/>
    </row>
    <row r="35" spans="1:45">
      <c r="A35" s="6"/>
      <c r="B35" s="6"/>
      <c r="C35" s="54"/>
      <c r="D35" s="14"/>
      <c r="E35" s="28">
        <f>IF(ISBLANK(D35),0,VLOOKUP(D35,Tableau1[],2,0))</f>
        <v>0</v>
      </c>
      <c r="F35" s="24">
        <f>IF(ISBLANK(D35),0,VLOOKUP(D35,Tableau1[],7,0))</f>
        <v>0</v>
      </c>
      <c r="G35" s="42">
        <f t="shared" si="18"/>
        <v>0</v>
      </c>
      <c r="H35" s="25" t="str">
        <f>IFERROR(IF(H$11=$E35,"x",IF(AND(((H$11-$E35)/VLOOKUP($D35,Tableau1[],6,0))=INT(((H$11-$E35)/VLOOKUP($D35,Tableau1[],6,0))),$D35&lt;&gt;""),"S","")),"")</f>
        <v/>
      </c>
      <c r="I35" s="26" t="str">
        <f>IFERROR(IF(I$11=$E35,"x",IF(AND(((I$11-$E35)/VLOOKUP($D35,Tableau1[],6,0))=INT(((I$11-$E35)/VLOOKUP($D35,Tableau1[],6,0))),$D35&lt;&gt;""),"S","")),"")</f>
        <v/>
      </c>
      <c r="J35" s="26" t="str">
        <f>IFERROR(IF(J$11=$E35,"x",IF(AND(((J$11-$E35)/VLOOKUP($D35,Tableau1[],6,0))=INT(((J$11-$E35)/VLOOKUP($D35,Tableau1[],6,0))),$D35&lt;&gt;""),"S","")),"")</f>
        <v/>
      </c>
      <c r="K35" s="26" t="str">
        <f>IFERROR(IF(K$11=$E35,"x",IF(AND(((K$11-$E35)/VLOOKUP($D35,Tableau1[],6,0))=INT(((K$11-$E35)/VLOOKUP($D35,Tableau1[],6,0))),$D35&lt;&gt;""),"S","")),"")</f>
        <v/>
      </c>
      <c r="L35" s="26" t="str">
        <f>IFERROR(IF(L$11=$E35,"x",IF(AND(((L$11-$E35)/VLOOKUP($D35,Tableau1[],6,0))=INT(((L$11-$E35)/VLOOKUP($D35,Tableau1[],6,0))),$D35&lt;&gt;""),"S","")),"")</f>
        <v/>
      </c>
      <c r="M35" s="26" t="str">
        <f>IFERROR(IF(M$11=$E35,"x",IF(AND(((M$11-$E35)/VLOOKUP($D35,Tableau1[],6,0))=INT(((M$11-$E35)/VLOOKUP($D35,Tableau1[],6,0))),$D35&lt;&gt;""),"S","")),"")</f>
        <v/>
      </c>
      <c r="N35" s="26" t="str">
        <f>IFERROR(IF(N$11=$E35,"x",IF(AND(((N$11-$E35)/VLOOKUP($D35,Tableau1[],6,0))=INT(((N$11-$E35)/VLOOKUP($D35,Tableau1[],6,0))),$D35&lt;&gt;""),"S","")),"")</f>
        <v/>
      </c>
      <c r="O35" s="26" t="str">
        <f>IFERROR(IF(O$11=$E35,"x",IF(AND(((O$11-$E35)/VLOOKUP($D35,Tableau1[],6,0))=INT(((O$11-$E35)/VLOOKUP($D35,Tableau1[],6,0))),$D35&lt;&gt;""),"S","")),"")</f>
        <v/>
      </c>
      <c r="P35" s="26" t="str">
        <f>IFERROR(IF(P$11=$E35,"x",IF(AND(((P$11-$E35)/VLOOKUP($D35,Tableau1[],6,0))=INT(((P$11-$E35)/VLOOKUP($D35,Tableau1[],6,0))),$D35&lt;&gt;""),"S","")),"")</f>
        <v/>
      </c>
      <c r="Q35" s="26" t="str">
        <f>IFERROR(IF(Q$11=$E35,"x",IF(AND(((Q$11-$E35)/VLOOKUP($D35,Tableau1[],6,0))=INT(((Q$11-$E35)/VLOOKUP($D35,Tableau1[],6,0))),$D35&lt;&gt;""),"S","")),"")</f>
        <v/>
      </c>
      <c r="R35" s="26" t="str">
        <f>IFERROR(IF(R$11=$E35,"x",IF(AND(((R$11-$E35)/VLOOKUP($D35,Tableau1[],6,0))=INT(((R$11-$E35)/VLOOKUP($D35,Tableau1[],6,0))),$D35&lt;&gt;""),"S","")),"")</f>
        <v/>
      </c>
      <c r="S35" s="26" t="str">
        <f>IFERROR(IF(S$11=$E35,"x",IF(AND(((S$11-$E35)/VLOOKUP($D35,Tableau1[],6,0))=INT(((S$11-$E35)/VLOOKUP($D35,Tableau1[],6,0))),$D35&lt;&gt;""),"S","")),"")</f>
        <v/>
      </c>
      <c r="T35" s="26" t="str">
        <f>IFERROR(IF(T$11=$E35,"x",IF(AND(((T$11-$E35)/VLOOKUP($D35,Tableau1[],6,0))=INT(((T$11-$E35)/VLOOKUP($D35,Tableau1[],6,0))),$D35&lt;&gt;""),"S","")),"")</f>
        <v/>
      </c>
      <c r="U35" s="26" t="str">
        <f>IFERROR(IF(U$11=$E35,"x",IF(AND(((U$11-$E35)/VLOOKUP($D35,Tableau1[],6,0))=INT(((U$11-$E35)/VLOOKUP($D35,Tableau1[],6,0))),$D35&lt;&gt;""),"S","")),"")</f>
        <v/>
      </c>
      <c r="V35" s="26" t="str">
        <f>IFERROR(IF(V$11=$E35,"x",IF(AND(((V$11-$E35)/VLOOKUP($D35,Tableau1[],6,0))=INT(((V$11-$E35)/VLOOKUP($D35,Tableau1[],6,0))),$D35&lt;&gt;""),"S","")),"")</f>
        <v/>
      </c>
      <c r="W35" s="26" t="str">
        <f>IFERROR(IF(W$11=$E35,"x",IF(AND(((W$11-$E35)/VLOOKUP($D35,Tableau1[],6,0))=INT(((W$11-$E35)/VLOOKUP($D35,Tableau1[],6,0))),$D35&lt;&gt;""),"S","")),"")</f>
        <v/>
      </c>
      <c r="X35" s="26" t="str">
        <f>IFERROR(IF(X$11=$E35,"x",IF(AND(((X$11-$E35)/VLOOKUP($D35,Tableau1[],6,0))=INT(((X$11-$E35)/VLOOKUP($D35,Tableau1[],6,0))),$D35&lt;&gt;""),"S","")),"")</f>
        <v/>
      </c>
      <c r="Y35" s="26" t="str">
        <f>IFERROR(IF(Y$11=$E35,"x",IF(AND(((Y$11-$E35)/VLOOKUP($D35,Tableau1[],6,0))=INT(((Y$11-$E35)/VLOOKUP($D35,Tableau1[],6,0))),$D35&lt;&gt;""),"S","")),"")</f>
        <v/>
      </c>
      <c r="Z35" s="26" t="str">
        <f>IFERROR(IF(Z$11=$E35,"x",IF(AND(((Z$11-$E35)/VLOOKUP($D35,Tableau1[],6,0))=INT(((Z$11-$E35)/VLOOKUP($D35,Tableau1[],6,0))),$D35&lt;&gt;""),"S","")),"")</f>
        <v/>
      </c>
      <c r="AA35" s="26" t="str">
        <f>IFERROR(IF(AA$11=$E35,"x",IF(AND(((AA$11-$E35)/VLOOKUP($D35,Tableau1[],6,0))=INT(((AA$11-$E35)/VLOOKUP($D35,Tableau1[],6,0))),$D35&lt;&gt;""),"S","")),"")</f>
        <v/>
      </c>
      <c r="AB35" s="26" t="str">
        <f>IFERROR(IF(AB$11=$E35,"x",IF(AND(((AB$11-$E35)/VLOOKUP($D35,Tableau1[],6,0))=INT(((AB$11-$E35)/VLOOKUP($D35,Tableau1[],6,0))),$D35&lt;&gt;""),"S","")),"")</f>
        <v/>
      </c>
      <c r="AC35" s="26" t="str">
        <f>IFERROR(IF(AC$11=$E35,"x",IF(AND(((AC$11-$E35)/VLOOKUP($D35,Tableau1[],6,0))=INT(((AC$11-$E35)/VLOOKUP($D35,Tableau1[],6,0))),$D35&lt;&gt;""),"S","")),"")</f>
        <v/>
      </c>
      <c r="AD35" s="26" t="str">
        <f>IFERROR(IF(AD$11=$E35,"x",IF(AND(((AD$11-$E35)/VLOOKUP($D35,Tableau1[],6,0))=INT(((AD$11-$E35)/VLOOKUP($D35,Tableau1[],6,0))),$D35&lt;&gt;""),"S","")),"")</f>
        <v/>
      </c>
      <c r="AE35" s="26" t="str">
        <f>IFERROR(IF(AE$11=$E35,"x",IF(AND(((AE$11-$E35)/VLOOKUP($D35,Tableau1[],6,0))=INT(((AE$11-$E35)/VLOOKUP($D35,Tableau1[],6,0))),$D35&lt;&gt;""),"S","")),"")</f>
        <v/>
      </c>
      <c r="AF35" s="26" t="str">
        <f>IFERROR(IF(AF$11=$E35,"x",IF(AND(((AF$11-$E35)/VLOOKUP($D35,Tableau1[],6,0))=INT(((AF$11-$E35)/VLOOKUP($D35,Tableau1[],6,0))),$D35&lt;&gt;""),"S","")),"")</f>
        <v/>
      </c>
      <c r="AG35" s="26" t="str">
        <f>IFERROR(IF(AG$11=$E35,"x",IF(AND(((AG$11-$E35)/VLOOKUP($D35,Tableau1[],6,0))=INT(((AG$11-$E35)/VLOOKUP($D35,Tableau1[],6,0))),$D35&lt;&gt;""),"S","")),"")</f>
        <v/>
      </c>
      <c r="AH35" s="26" t="str">
        <f>IFERROR(IF(AH$11=$E35,"x",IF(AND(((AH$11-$E35)/VLOOKUP($D35,Tableau1[],6,0))=INT(((AH$11-$E35)/VLOOKUP($D35,Tableau1[],6,0))),$D35&lt;&gt;""),"S","")),"")</f>
        <v/>
      </c>
      <c r="AI35" s="27" t="str">
        <f>IFERROR(IF(AI$11=$E35,"x",IF(AND(((AI$11-$E35)/VLOOKUP($D35,Tableau1[],6,0))=INT(((AI$11-$E35)/VLOOKUP($D35,Tableau1[],6,0))),$D35&lt;&gt;""),"S","")),"")</f>
        <v/>
      </c>
      <c r="AJ35" s="6"/>
      <c r="AK35" s="6"/>
      <c r="AL35" s="6"/>
      <c r="AM35" s="6"/>
      <c r="AN35" s="6"/>
      <c r="AO35" s="6"/>
      <c r="AP35" s="6"/>
      <c r="AQ35" s="6"/>
      <c r="AR35" s="6"/>
      <c r="AS35" s="6"/>
    </row>
    <row r="36" spans="1:45">
      <c r="A36" s="6"/>
      <c r="B36" s="6"/>
      <c r="C36" s="54"/>
      <c r="D36" s="14"/>
      <c r="E36" s="28">
        <f>IF(ISBLANK(D36),0,VLOOKUP(D36,Tableau1[],2,0))</f>
        <v>0</v>
      </c>
      <c r="F36" s="24">
        <f>IF(ISBLANK(D36),0,VLOOKUP(D36,Tableau1[],7,0))</f>
        <v>0</v>
      </c>
      <c r="G36" s="42">
        <f t="shared" si="18"/>
        <v>0</v>
      </c>
      <c r="H36" s="25" t="str">
        <f>IFERROR(IF(H$11=$E36,"x",IF(AND(((H$11-$E36)/VLOOKUP($D36,Tableau1[],6,0))=INT(((H$11-$E36)/VLOOKUP($D36,Tableau1[],6,0))),$D36&lt;&gt;""),"S","")),"")</f>
        <v/>
      </c>
      <c r="I36" s="26" t="str">
        <f>IFERROR(IF(I$11=$E36,"x",IF(AND(((I$11-$E36)/VLOOKUP($D36,Tableau1[],6,0))=INT(((I$11-$E36)/VLOOKUP($D36,Tableau1[],6,0))),$D36&lt;&gt;""),"S","")),"")</f>
        <v/>
      </c>
      <c r="J36" s="26" t="str">
        <f>IFERROR(IF(J$11=$E36,"x",IF(AND(((J$11-$E36)/VLOOKUP($D36,Tableau1[],6,0))=INT(((J$11-$E36)/VLOOKUP($D36,Tableau1[],6,0))),$D36&lt;&gt;""),"S","")),"")</f>
        <v/>
      </c>
      <c r="K36" s="26" t="str">
        <f>IFERROR(IF(K$11=$E36,"x",IF(AND(((K$11-$E36)/VLOOKUP($D36,Tableau1[],6,0))=INT(((K$11-$E36)/VLOOKUP($D36,Tableau1[],6,0))),$D36&lt;&gt;""),"S","")),"")</f>
        <v/>
      </c>
      <c r="L36" s="26" t="str">
        <f>IFERROR(IF(L$11=$E36,"x",IF(AND(((L$11-$E36)/VLOOKUP($D36,Tableau1[],6,0))=INT(((L$11-$E36)/VLOOKUP($D36,Tableau1[],6,0))),$D36&lt;&gt;""),"S","")),"")</f>
        <v/>
      </c>
      <c r="M36" s="26" t="str">
        <f>IFERROR(IF(M$11=$E36,"x",IF(AND(((M$11-$E36)/VLOOKUP($D36,Tableau1[],6,0))=INT(((M$11-$E36)/VLOOKUP($D36,Tableau1[],6,0))),$D36&lt;&gt;""),"S","")),"")</f>
        <v/>
      </c>
      <c r="N36" s="26" t="str">
        <f>IFERROR(IF(N$11=$E36,"x",IF(AND(((N$11-$E36)/VLOOKUP($D36,Tableau1[],6,0))=INT(((N$11-$E36)/VLOOKUP($D36,Tableau1[],6,0))),$D36&lt;&gt;""),"S","")),"")</f>
        <v/>
      </c>
      <c r="O36" s="26" t="str">
        <f>IFERROR(IF(O$11=$E36,"x",IF(AND(((O$11-$E36)/VLOOKUP($D36,Tableau1[],6,0))=INT(((O$11-$E36)/VLOOKUP($D36,Tableau1[],6,0))),$D36&lt;&gt;""),"S","")),"")</f>
        <v/>
      </c>
      <c r="P36" s="26" t="str">
        <f>IFERROR(IF(P$11=$E36,"x",IF(AND(((P$11-$E36)/VLOOKUP($D36,Tableau1[],6,0))=INT(((P$11-$E36)/VLOOKUP($D36,Tableau1[],6,0))),$D36&lt;&gt;""),"S","")),"")</f>
        <v/>
      </c>
      <c r="Q36" s="26" t="str">
        <f>IFERROR(IF(Q$11=$E36,"x",IF(AND(((Q$11-$E36)/VLOOKUP($D36,Tableau1[],6,0))=INT(((Q$11-$E36)/VLOOKUP($D36,Tableau1[],6,0))),$D36&lt;&gt;""),"S","")),"")</f>
        <v/>
      </c>
      <c r="R36" s="26" t="str">
        <f>IFERROR(IF(R$11=$E36,"x",IF(AND(((R$11-$E36)/VLOOKUP($D36,Tableau1[],6,0))=INT(((R$11-$E36)/VLOOKUP($D36,Tableau1[],6,0))),$D36&lt;&gt;""),"S","")),"")</f>
        <v/>
      </c>
      <c r="S36" s="26" t="str">
        <f>IFERROR(IF(S$11=$E36,"x",IF(AND(((S$11-$E36)/VLOOKUP($D36,Tableau1[],6,0))=INT(((S$11-$E36)/VLOOKUP($D36,Tableau1[],6,0))),$D36&lt;&gt;""),"S","")),"")</f>
        <v/>
      </c>
      <c r="T36" s="26" t="str">
        <f>IFERROR(IF(T$11=$E36,"x",IF(AND(((T$11-$E36)/VLOOKUP($D36,Tableau1[],6,0))=INT(((T$11-$E36)/VLOOKUP($D36,Tableau1[],6,0))),$D36&lt;&gt;""),"S","")),"")</f>
        <v/>
      </c>
      <c r="U36" s="26" t="str">
        <f>IFERROR(IF(U$11=$E36,"x",IF(AND(((U$11-$E36)/VLOOKUP($D36,Tableau1[],6,0))=INT(((U$11-$E36)/VLOOKUP($D36,Tableau1[],6,0))),$D36&lt;&gt;""),"S","")),"")</f>
        <v/>
      </c>
      <c r="V36" s="26" t="str">
        <f>IFERROR(IF(V$11=$E36,"x",IF(AND(((V$11-$E36)/VLOOKUP($D36,Tableau1[],6,0))=INT(((V$11-$E36)/VLOOKUP($D36,Tableau1[],6,0))),$D36&lt;&gt;""),"S","")),"")</f>
        <v/>
      </c>
      <c r="W36" s="26" t="str">
        <f>IFERROR(IF(W$11=$E36,"x",IF(AND(((W$11-$E36)/VLOOKUP($D36,Tableau1[],6,0))=INT(((W$11-$E36)/VLOOKUP($D36,Tableau1[],6,0))),$D36&lt;&gt;""),"S","")),"")</f>
        <v/>
      </c>
      <c r="X36" s="26" t="str">
        <f>IFERROR(IF(X$11=$E36,"x",IF(AND(((X$11-$E36)/VLOOKUP($D36,Tableau1[],6,0))=INT(((X$11-$E36)/VLOOKUP($D36,Tableau1[],6,0))),$D36&lt;&gt;""),"S","")),"")</f>
        <v/>
      </c>
      <c r="Y36" s="26" t="str">
        <f>IFERROR(IF(Y$11=$E36,"x",IF(AND(((Y$11-$E36)/VLOOKUP($D36,Tableau1[],6,0))=INT(((Y$11-$E36)/VLOOKUP($D36,Tableau1[],6,0))),$D36&lt;&gt;""),"S","")),"")</f>
        <v/>
      </c>
      <c r="Z36" s="26" t="str">
        <f>IFERROR(IF(Z$11=$E36,"x",IF(AND(((Z$11-$E36)/VLOOKUP($D36,Tableau1[],6,0))=INT(((Z$11-$E36)/VLOOKUP($D36,Tableau1[],6,0))),$D36&lt;&gt;""),"S","")),"")</f>
        <v/>
      </c>
      <c r="AA36" s="26" t="str">
        <f>IFERROR(IF(AA$11=$E36,"x",IF(AND(((AA$11-$E36)/VLOOKUP($D36,Tableau1[],6,0))=INT(((AA$11-$E36)/VLOOKUP($D36,Tableau1[],6,0))),$D36&lt;&gt;""),"S","")),"")</f>
        <v/>
      </c>
      <c r="AB36" s="26" t="str">
        <f>IFERROR(IF(AB$11=$E36,"x",IF(AND(((AB$11-$E36)/VLOOKUP($D36,Tableau1[],6,0))=INT(((AB$11-$E36)/VLOOKUP($D36,Tableau1[],6,0))),$D36&lt;&gt;""),"S","")),"")</f>
        <v/>
      </c>
      <c r="AC36" s="26" t="str">
        <f>IFERROR(IF(AC$11=$E36,"x",IF(AND(((AC$11-$E36)/VLOOKUP($D36,Tableau1[],6,0))=INT(((AC$11-$E36)/VLOOKUP($D36,Tableau1[],6,0))),$D36&lt;&gt;""),"S","")),"")</f>
        <v/>
      </c>
      <c r="AD36" s="26" t="str">
        <f>IFERROR(IF(AD$11=$E36,"x",IF(AND(((AD$11-$E36)/VLOOKUP($D36,Tableau1[],6,0))=INT(((AD$11-$E36)/VLOOKUP($D36,Tableau1[],6,0))),$D36&lt;&gt;""),"S","")),"")</f>
        <v/>
      </c>
      <c r="AE36" s="26" t="str">
        <f>IFERROR(IF(AE$11=$E36,"x",IF(AND(((AE$11-$E36)/VLOOKUP($D36,Tableau1[],6,0))=INT(((AE$11-$E36)/VLOOKUP($D36,Tableau1[],6,0))),$D36&lt;&gt;""),"S","")),"")</f>
        <v/>
      </c>
      <c r="AF36" s="26" t="str">
        <f>IFERROR(IF(AF$11=$E36,"x",IF(AND(((AF$11-$E36)/VLOOKUP($D36,Tableau1[],6,0))=INT(((AF$11-$E36)/VLOOKUP($D36,Tableau1[],6,0))),$D36&lt;&gt;""),"S","")),"")</f>
        <v/>
      </c>
      <c r="AG36" s="26" t="str">
        <f>IFERROR(IF(AG$11=$E36,"x",IF(AND(((AG$11-$E36)/VLOOKUP($D36,Tableau1[],6,0))=INT(((AG$11-$E36)/VLOOKUP($D36,Tableau1[],6,0))),$D36&lt;&gt;""),"S","")),"")</f>
        <v/>
      </c>
      <c r="AH36" s="26" t="str">
        <f>IFERROR(IF(AH$11=$E36,"x",IF(AND(((AH$11-$E36)/VLOOKUP($D36,Tableau1[],6,0))=INT(((AH$11-$E36)/VLOOKUP($D36,Tableau1[],6,0))),$D36&lt;&gt;""),"S","")),"")</f>
        <v/>
      </c>
      <c r="AI36" s="27" t="str">
        <f>IFERROR(IF(AI$11=$E36,"x",IF(AND(((AI$11-$E36)/VLOOKUP($D36,Tableau1[],6,0))=INT(((AI$11-$E36)/VLOOKUP($D36,Tableau1[],6,0))),$D36&lt;&gt;""),"S","")),"")</f>
        <v/>
      </c>
      <c r="AJ36" s="6"/>
      <c r="AK36" s="6"/>
      <c r="AL36" s="6"/>
      <c r="AM36" s="6"/>
      <c r="AN36" s="6"/>
      <c r="AO36" s="6"/>
      <c r="AP36" s="6"/>
      <c r="AQ36" s="6"/>
      <c r="AR36" s="6"/>
      <c r="AS36" s="6"/>
    </row>
    <row r="37" spans="1:45" ht="15.75" thickBot="1">
      <c r="A37" s="6"/>
      <c r="B37" s="6"/>
      <c r="C37" s="55"/>
      <c r="D37" s="61"/>
      <c r="E37" s="62">
        <f>IF(ISBLANK(D37),0,VLOOKUP(D37,Tableau1[],2,0))</f>
        <v>0</v>
      </c>
      <c r="F37" s="63">
        <f>IF(ISBLANK(D37),0,VLOOKUP(D37,Tableau1[],7,0))</f>
        <v>0</v>
      </c>
      <c r="G37" s="76">
        <f t="shared" ref="G37" si="19">E37+F37</f>
        <v>0</v>
      </c>
      <c r="H37" s="64" t="str">
        <f>IFERROR(IF(H$11=$E37,"x",IF(AND(((H$11-$E37)/VLOOKUP($D37,Tableau1[],6,0))=INT(((H$11-$E37)/VLOOKUP($D37,Tableau1[],6,0))),$D37&lt;&gt;""),"S","")),"")</f>
        <v/>
      </c>
      <c r="I37" s="65" t="str">
        <f>IFERROR(IF(I$11=$E37,"x",IF(AND(((I$11-$E37)/VLOOKUP($D37,Tableau1[],6,0))=INT(((I$11-$E37)/VLOOKUP($D37,Tableau1[],6,0))),$D37&lt;&gt;""),"S","")),"")</f>
        <v/>
      </c>
      <c r="J37" s="65" t="str">
        <f>IFERROR(IF(J$11=$E37,"x",IF(AND(((J$11-$E37)/VLOOKUP($D37,Tableau1[],6,0))=INT(((J$11-$E37)/VLOOKUP($D37,Tableau1[],6,0))),$D37&lt;&gt;""),"S","")),"")</f>
        <v/>
      </c>
      <c r="K37" s="65" t="str">
        <f>IFERROR(IF(K$11=$E37,"x",IF(AND(((K$11-$E37)/VLOOKUP($D37,Tableau1[],6,0))=INT(((K$11-$E37)/VLOOKUP($D37,Tableau1[],6,0))),$D37&lt;&gt;""),"S","")),"")</f>
        <v/>
      </c>
      <c r="L37" s="65" t="str">
        <f>IFERROR(IF(L$11=$E37,"x",IF(AND(((L$11-$E37)/VLOOKUP($D37,Tableau1[],6,0))=INT(((L$11-$E37)/VLOOKUP($D37,Tableau1[],6,0))),$D37&lt;&gt;""),"S","")),"")</f>
        <v/>
      </c>
      <c r="M37" s="65" t="str">
        <f>IFERROR(IF(M$11=$E37,"x",IF(AND(((M$11-$E37)/VLOOKUP($D37,Tableau1[],6,0))=INT(((M$11-$E37)/VLOOKUP($D37,Tableau1[],6,0))),$D37&lt;&gt;""),"S","")),"")</f>
        <v/>
      </c>
      <c r="N37" s="65" t="str">
        <f>IFERROR(IF(N$11=$E37,"x",IF(AND(((N$11-$E37)/VLOOKUP($D37,Tableau1[],6,0))=INT(((N$11-$E37)/VLOOKUP($D37,Tableau1[],6,0))),$D37&lt;&gt;""),"S","")),"")</f>
        <v/>
      </c>
      <c r="O37" s="65" t="str">
        <f>IFERROR(IF(O$11=$E37,"x",IF(AND(((O$11-$E37)/VLOOKUP($D37,Tableau1[],6,0))=INT(((O$11-$E37)/VLOOKUP($D37,Tableau1[],6,0))),$D37&lt;&gt;""),"S","")),"")</f>
        <v/>
      </c>
      <c r="P37" s="65" t="str">
        <f>IFERROR(IF(P$11=$E37,"x",IF(AND(((P$11-$E37)/VLOOKUP($D37,Tableau1[],6,0))=INT(((P$11-$E37)/VLOOKUP($D37,Tableau1[],6,0))),$D37&lt;&gt;""),"S","")),"")</f>
        <v/>
      </c>
      <c r="Q37" s="65" t="str">
        <f>IFERROR(IF(Q$11=$E37,"x",IF(AND(((Q$11-$E37)/VLOOKUP($D37,Tableau1[],6,0))=INT(((Q$11-$E37)/VLOOKUP($D37,Tableau1[],6,0))),$D37&lt;&gt;""),"S","")),"")</f>
        <v/>
      </c>
      <c r="R37" s="65" t="str">
        <f>IFERROR(IF(R$11=$E37,"x",IF(AND(((R$11-$E37)/VLOOKUP($D37,Tableau1[],6,0))=INT(((R$11-$E37)/VLOOKUP($D37,Tableau1[],6,0))),$D37&lt;&gt;""),"S","")),"")</f>
        <v/>
      </c>
      <c r="S37" s="65" t="str">
        <f>IFERROR(IF(S$11=$E37,"x",IF(AND(((S$11-$E37)/VLOOKUP($D37,Tableau1[],6,0))=INT(((S$11-$E37)/VLOOKUP($D37,Tableau1[],6,0))),$D37&lt;&gt;""),"S","")),"")</f>
        <v/>
      </c>
      <c r="T37" s="65" t="str">
        <f>IFERROR(IF(T$11=$E37,"x",IF(AND(((T$11-$E37)/VLOOKUP($D37,Tableau1[],6,0))=INT(((T$11-$E37)/VLOOKUP($D37,Tableau1[],6,0))),$D37&lt;&gt;""),"S","")),"")</f>
        <v/>
      </c>
      <c r="U37" s="65" t="str">
        <f>IFERROR(IF(U$11=$E37,"x",IF(AND(((U$11-$E37)/VLOOKUP($D37,Tableau1[],6,0))=INT(((U$11-$E37)/VLOOKUP($D37,Tableau1[],6,0))),$D37&lt;&gt;""),"S","")),"")</f>
        <v/>
      </c>
      <c r="V37" s="65" t="str">
        <f>IFERROR(IF(V$11=$E37,"x",IF(AND(((V$11-$E37)/VLOOKUP($D37,Tableau1[],6,0))=INT(((V$11-$E37)/VLOOKUP($D37,Tableau1[],6,0))),$D37&lt;&gt;""),"S","")),"")</f>
        <v/>
      </c>
      <c r="W37" s="65" t="str">
        <f>IFERROR(IF(W$11=$E37,"x",IF(AND(((W$11-$E37)/VLOOKUP($D37,Tableau1[],6,0))=INT(((W$11-$E37)/VLOOKUP($D37,Tableau1[],6,0))),$D37&lt;&gt;""),"S","")),"")</f>
        <v/>
      </c>
      <c r="X37" s="65" t="str">
        <f>IFERROR(IF(X$11=$E37,"x",IF(AND(((X$11-$E37)/VLOOKUP($D37,Tableau1[],6,0))=INT(((X$11-$E37)/VLOOKUP($D37,Tableau1[],6,0))),$D37&lt;&gt;""),"S","")),"")</f>
        <v/>
      </c>
      <c r="Y37" s="65" t="str">
        <f>IFERROR(IF(Y$11=$E37,"x",IF(AND(((Y$11-$E37)/VLOOKUP($D37,Tableau1[],6,0))=INT(((Y$11-$E37)/VLOOKUP($D37,Tableau1[],6,0))),$D37&lt;&gt;""),"S","")),"")</f>
        <v/>
      </c>
      <c r="Z37" s="65" t="str">
        <f>IFERROR(IF(Z$11=$E37,"x",IF(AND(((Z$11-$E37)/VLOOKUP($D37,Tableau1[],6,0))=INT(((Z$11-$E37)/VLOOKUP($D37,Tableau1[],6,0))),$D37&lt;&gt;""),"S","")),"")</f>
        <v/>
      </c>
      <c r="AA37" s="65" t="str">
        <f>IFERROR(IF(AA$11=$E37,"x",IF(AND(((AA$11-$E37)/VLOOKUP($D37,Tableau1[],6,0))=INT(((AA$11-$E37)/VLOOKUP($D37,Tableau1[],6,0))),$D37&lt;&gt;""),"S","")),"")</f>
        <v/>
      </c>
      <c r="AB37" s="65" t="str">
        <f>IFERROR(IF(AB$11=$E37,"x",IF(AND(((AB$11-$E37)/VLOOKUP($D37,Tableau1[],6,0))=INT(((AB$11-$E37)/VLOOKUP($D37,Tableau1[],6,0))),$D37&lt;&gt;""),"S","")),"")</f>
        <v/>
      </c>
      <c r="AC37" s="65" t="str">
        <f>IFERROR(IF(AC$11=$E37,"x",IF(AND(((AC$11-$E37)/VLOOKUP($D37,Tableau1[],6,0))=INT(((AC$11-$E37)/VLOOKUP($D37,Tableau1[],6,0))),$D37&lt;&gt;""),"S","")),"")</f>
        <v/>
      </c>
      <c r="AD37" s="65" t="str">
        <f>IFERROR(IF(AD$11=$E37,"x",IF(AND(((AD$11-$E37)/VLOOKUP($D37,Tableau1[],6,0))=INT(((AD$11-$E37)/VLOOKUP($D37,Tableau1[],6,0))),$D37&lt;&gt;""),"S","")),"")</f>
        <v/>
      </c>
      <c r="AE37" s="65" t="str">
        <f>IFERROR(IF(AE$11=$E37,"x",IF(AND(((AE$11-$E37)/VLOOKUP($D37,Tableau1[],6,0))=INT(((AE$11-$E37)/VLOOKUP($D37,Tableau1[],6,0))),$D37&lt;&gt;""),"S","")),"")</f>
        <v/>
      </c>
      <c r="AF37" s="65" t="str">
        <f>IFERROR(IF(AF$11=$E37,"x",IF(AND(((AF$11-$E37)/VLOOKUP($D37,Tableau1[],6,0))=INT(((AF$11-$E37)/VLOOKUP($D37,Tableau1[],6,0))),$D37&lt;&gt;""),"S","")),"")</f>
        <v/>
      </c>
      <c r="AG37" s="65" t="str">
        <f>IFERROR(IF(AG$11=$E37,"x",IF(AND(((AG$11-$E37)/VLOOKUP($D37,Tableau1[],6,0))=INT(((AG$11-$E37)/VLOOKUP($D37,Tableau1[],6,0))),$D37&lt;&gt;""),"S","")),"")</f>
        <v/>
      </c>
      <c r="AH37" s="65" t="str">
        <f>IFERROR(IF(AH$11=$E37,"x",IF(AND(((AH$11-$E37)/VLOOKUP($D37,Tableau1[],6,0))=INT(((AH$11-$E37)/VLOOKUP($D37,Tableau1[],6,0))),$D37&lt;&gt;""),"S","")),"")</f>
        <v/>
      </c>
      <c r="AI37" s="66" t="str">
        <f>IFERROR(IF(AI$11=$E37,"x",IF(AND(((AI$11-$E37)/VLOOKUP($D37,Tableau1[],6,0))=INT(((AI$11-$E37)/VLOOKUP($D37,Tableau1[],6,0))),$D37&lt;&gt;""),"S","")),"")</f>
        <v/>
      </c>
      <c r="AJ37" s="6"/>
      <c r="AK37" s="6"/>
      <c r="AL37" s="6"/>
      <c r="AM37" s="6"/>
      <c r="AN37" s="6"/>
      <c r="AO37" s="6"/>
      <c r="AP37" s="6"/>
      <c r="AQ37" s="6"/>
      <c r="AR37" s="6"/>
      <c r="AS37" s="6"/>
    </row>
    <row r="38" spans="1:45">
      <c r="A38" s="6"/>
      <c r="B38" s="6"/>
      <c r="C38" s="6"/>
      <c r="E38" s="10" t="str">
        <f>IF(ISBLANK(D38),"",VLOOKUP(D38,Tableau1[],2,0))</f>
        <v/>
      </c>
      <c r="G38" s="10" t="str">
        <f>IF(ISBLANK(D38),"",E38+F38)</f>
        <v/>
      </c>
      <c r="H38" s="12"/>
      <c r="I38" s="13"/>
      <c r="J38" s="13"/>
      <c r="K38" s="13"/>
      <c r="L38" s="13"/>
      <c r="M38" s="13"/>
      <c r="N38" s="13"/>
      <c r="O38" s="13"/>
      <c r="P38" s="13"/>
      <c r="Q38" s="13"/>
      <c r="R38" s="13"/>
      <c r="S38" s="13"/>
      <c r="T38" s="13"/>
      <c r="U38" s="13"/>
      <c r="V38" s="13"/>
      <c r="W38" s="13"/>
      <c r="X38" s="13"/>
      <c r="Y38" s="13"/>
      <c r="Z38" s="13"/>
      <c r="AA38" s="13"/>
      <c r="AB38" s="13"/>
      <c r="AC38" s="13"/>
      <c r="AD38" s="13"/>
      <c r="AE38" s="13"/>
      <c r="AF38" s="13"/>
      <c r="AG38" s="13"/>
      <c r="AH38" s="13"/>
      <c r="AI38" s="13"/>
      <c r="AJ38" s="6"/>
      <c r="AK38" s="6"/>
      <c r="AL38" s="6"/>
      <c r="AM38" s="6"/>
      <c r="AN38" s="6"/>
      <c r="AO38" s="6"/>
      <c r="AP38" s="6"/>
      <c r="AQ38" s="6"/>
      <c r="AR38" s="6"/>
      <c r="AS38" s="6"/>
    </row>
    <row r="39" spans="1:45">
      <c r="A39" s="6"/>
      <c r="B39" s="6"/>
      <c r="C39" s="6"/>
      <c r="E39" s="10" t="str">
        <f>IF(ISBLANK(D39),"",VLOOKUP(D39,Tableau1[],2,0))</f>
        <v/>
      </c>
      <c r="G39" s="10" t="str">
        <f>IF(ISBLANK(D39),"",E39+F39)</f>
        <v/>
      </c>
      <c r="H39" s="12"/>
      <c r="I39" s="13"/>
      <c r="J39" s="13"/>
      <c r="K39" s="13"/>
      <c r="L39" s="13"/>
      <c r="M39" s="13"/>
      <c r="N39" s="13"/>
      <c r="O39" s="13"/>
      <c r="P39" s="13"/>
      <c r="Q39" s="13"/>
      <c r="R39" s="13"/>
      <c r="S39" s="13"/>
      <c r="T39" s="13"/>
      <c r="U39" s="13"/>
      <c r="V39" s="13"/>
      <c r="W39" s="13"/>
      <c r="X39" s="13"/>
      <c r="Y39" s="13"/>
      <c r="Z39" s="13"/>
      <c r="AA39" s="13"/>
      <c r="AB39" s="13"/>
      <c r="AC39" s="13"/>
      <c r="AD39" s="13"/>
      <c r="AE39" s="13"/>
      <c r="AF39" s="13"/>
      <c r="AG39" s="13"/>
      <c r="AH39" s="13"/>
      <c r="AI39" s="13"/>
      <c r="AJ39" s="6"/>
      <c r="AK39" s="6"/>
      <c r="AL39" s="6"/>
      <c r="AM39" s="6"/>
      <c r="AN39" s="6"/>
      <c r="AO39" s="6"/>
      <c r="AP39" s="6"/>
      <c r="AQ39" s="6"/>
      <c r="AR39" s="6"/>
      <c r="AS39" s="6"/>
    </row>
    <row r="40" spans="1:45">
      <c r="A40" s="6"/>
      <c r="B40" s="6"/>
      <c r="C40" s="6"/>
      <c r="G40" s="10" t="str">
        <f>IF(ISBLANK(D40),"",E40+F40)</f>
        <v/>
      </c>
      <c r="H40" s="13"/>
      <c r="I40" s="13"/>
      <c r="J40" s="13"/>
      <c r="K40" s="13"/>
      <c r="L40" s="13"/>
      <c r="M40" s="13"/>
      <c r="N40" s="13"/>
      <c r="O40" s="13"/>
      <c r="P40" s="13"/>
      <c r="Q40" s="13"/>
      <c r="R40" s="13"/>
      <c r="S40" s="13"/>
      <c r="T40" s="13"/>
      <c r="U40" s="13"/>
      <c r="V40" s="13"/>
      <c r="W40" s="13"/>
      <c r="X40" s="13"/>
      <c r="Y40" s="13"/>
      <c r="Z40" s="13"/>
      <c r="AA40" s="13"/>
      <c r="AB40" s="13"/>
      <c r="AC40" s="13"/>
      <c r="AD40" s="13"/>
      <c r="AE40" s="13"/>
      <c r="AF40" s="13"/>
      <c r="AG40" s="13"/>
      <c r="AH40" s="13"/>
      <c r="AI40" s="13"/>
      <c r="AJ40" s="6"/>
      <c r="AK40" s="6"/>
      <c r="AL40" s="6"/>
      <c r="AM40" s="6"/>
      <c r="AN40" s="6"/>
      <c r="AO40" s="6"/>
      <c r="AP40" s="6"/>
      <c r="AQ40" s="6"/>
      <c r="AR40" s="6"/>
      <c r="AS40" s="6"/>
    </row>
    <row r="41" spans="1:45">
      <c r="A41" s="6"/>
      <c r="B41" s="6"/>
      <c r="C41" s="6"/>
      <c r="G41" s="10" t="str">
        <f>IF(ISBLANK(D41),"",E41+F41)</f>
        <v/>
      </c>
      <c r="H41" s="13"/>
      <c r="I41" s="13"/>
      <c r="J41" s="13"/>
      <c r="K41" s="13"/>
      <c r="L41" s="13"/>
      <c r="M41" s="13"/>
      <c r="N41" s="13"/>
      <c r="O41" s="13"/>
      <c r="P41" s="13"/>
      <c r="Q41" s="13"/>
      <c r="R41" s="13"/>
      <c r="S41" s="13"/>
      <c r="T41" s="13"/>
      <c r="U41" s="13"/>
      <c r="V41" s="13"/>
      <c r="W41" s="13"/>
      <c r="X41" s="13"/>
      <c r="Y41" s="13"/>
      <c r="Z41" s="13"/>
      <c r="AA41" s="13"/>
      <c r="AB41" s="13"/>
      <c r="AC41" s="13"/>
      <c r="AD41" s="13"/>
      <c r="AE41" s="13"/>
      <c r="AF41" s="13"/>
      <c r="AG41" s="13"/>
      <c r="AH41" s="13"/>
      <c r="AI41" s="13"/>
      <c r="AJ41" s="6"/>
      <c r="AK41" s="6"/>
      <c r="AL41" s="6"/>
      <c r="AM41" s="6"/>
      <c r="AN41" s="6"/>
      <c r="AO41" s="6"/>
      <c r="AP41" s="6"/>
      <c r="AQ41" s="6"/>
      <c r="AR41" s="6"/>
      <c r="AS41" s="6"/>
    </row>
    <row r="42" spans="1:45">
      <c r="H42" s="13"/>
      <c r="I42" s="13"/>
      <c r="J42" s="13"/>
      <c r="K42" s="13"/>
      <c r="L42" s="13"/>
      <c r="M42" s="13"/>
      <c r="N42" s="13"/>
      <c r="O42" s="13"/>
      <c r="P42" s="13"/>
      <c r="Q42" s="13"/>
      <c r="R42" s="13"/>
      <c r="S42" s="13"/>
      <c r="T42" s="13"/>
      <c r="U42" s="13"/>
      <c r="V42" s="13"/>
      <c r="W42" s="13"/>
      <c r="X42" s="13"/>
      <c r="Y42" s="13"/>
      <c r="Z42" s="13"/>
      <c r="AA42" s="13"/>
      <c r="AB42" s="13"/>
      <c r="AC42" s="13"/>
      <c r="AD42" s="13"/>
      <c r="AE42" s="13"/>
      <c r="AF42" s="13"/>
      <c r="AG42" s="13"/>
      <c r="AH42" s="13"/>
      <c r="AI42" s="13"/>
      <c r="AJ42" s="6"/>
      <c r="AK42" s="6"/>
      <c r="AL42" s="6"/>
      <c r="AM42" s="6"/>
      <c r="AN42" s="6"/>
      <c r="AO42" s="6"/>
      <c r="AP42" s="6"/>
      <c r="AQ42" s="6"/>
      <c r="AR42" s="6"/>
      <c r="AS42" s="6"/>
    </row>
    <row r="43" spans="1:45">
      <c r="H43" s="13"/>
      <c r="I43" s="13"/>
      <c r="J43" s="13"/>
      <c r="K43" s="13"/>
      <c r="L43" s="13"/>
      <c r="M43" s="13"/>
      <c r="N43" s="13"/>
      <c r="O43" s="13"/>
      <c r="P43" s="13"/>
      <c r="Q43" s="13"/>
      <c r="R43" s="13"/>
      <c r="S43" s="13"/>
      <c r="T43" s="13"/>
      <c r="U43" s="13"/>
      <c r="V43" s="13"/>
      <c r="W43" s="13"/>
      <c r="X43" s="13"/>
      <c r="Y43" s="13"/>
      <c r="Z43" s="13"/>
      <c r="AA43" s="13"/>
      <c r="AB43" s="13"/>
      <c r="AC43" s="13"/>
      <c r="AD43" s="13"/>
      <c r="AE43" s="13"/>
      <c r="AF43" s="13"/>
      <c r="AG43" s="13"/>
      <c r="AH43" s="13"/>
      <c r="AI43" s="13"/>
      <c r="AJ43" s="6"/>
      <c r="AK43" s="6"/>
      <c r="AL43" s="6"/>
      <c r="AM43" s="6"/>
      <c r="AN43" s="6"/>
      <c r="AO43" s="6"/>
      <c r="AP43" s="6"/>
      <c r="AQ43" s="6"/>
      <c r="AR43" s="6"/>
      <c r="AS43" s="6"/>
    </row>
    <row r="44" spans="1:45">
      <c r="H44" s="13"/>
      <c r="I44" s="13"/>
      <c r="J44" s="13"/>
      <c r="K44" s="13"/>
      <c r="L44" s="13"/>
      <c r="M44" s="13"/>
      <c r="N44" s="13"/>
      <c r="O44" s="13"/>
      <c r="P44" s="13"/>
      <c r="Q44" s="13"/>
      <c r="R44" s="13"/>
      <c r="S44" s="13"/>
      <c r="T44" s="13"/>
      <c r="U44" s="13"/>
      <c r="V44" s="13"/>
      <c r="W44" s="13"/>
      <c r="X44" s="13"/>
      <c r="Y44" s="13"/>
      <c r="Z44" s="13"/>
      <c r="AA44" s="13"/>
      <c r="AB44" s="13"/>
      <c r="AC44" s="13"/>
      <c r="AD44" s="13"/>
      <c r="AE44" s="13"/>
      <c r="AF44" s="13"/>
      <c r="AG44" s="13"/>
      <c r="AH44" s="13"/>
      <c r="AI44" s="13"/>
      <c r="AJ44" s="6"/>
      <c r="AK44" s="6"/>
      <c r="AL44" s="6"/>
      <c r="AM44" s="6"/>
      <c r="AN44" s="6"/>
      <c r="AO44" s="6"/>
      <c r="AP44" s="6"/>
      <c r="AQ44" s="6"/>
      <c r="AR44" s="6"/>
      <c r="AS44" s="6"/>
    </row>
    <row r="45" spans="1:45">
      <c r="H45" s="13"/>
      <c r="I45" s="13"/>
      <c r="J45" s="13"/>
      <c r="K45" s="13"/>
      <c r="L45" s="13"/>
      <c r="M45" s="13"/>
      <c r="N45" s="13"/>
      <c r="O45" s="13"/>
      <c r="P45" s="13"/>
      <c r="Q45" s="13"/>
      <c r="R45" s="13"/>
      <c r="S45" s="13"/>
      <c r="T45" s="13"/>
      <c r="U45" s="13"/>
      <c r="V45" s="13"/>
      <c r="W45" s="13"/>
      <c r="X45" s="13"/>
      <c r="Y45" s="13"/>
      <c r="Z45" s="13"/>
      <c r="AA45" s="13"/>
      <c r="AB45" s="13"/>
      <c r="AC45" s="13"/>
      <c r="AD45" s="13"/>
      <c r="AE45" s="13"/>
      <c r="AF45" s="13"/>
      <c r="AG45" s="13"/>
      <c r="AH45" s="13"/>
      <c r="AI45" s="13"/>
      <c r="AJ45" s="6"/>
      <c r="AK45" s="6"/>
      <c r="AL45" s="6"/>
      <c r="AM45" s="6"/>
      <c r="AN45" s="6"/>
      <c r="AO45" s="6"/>
      <c r="AP45" s="6"/>
      <c r="AQ45" s="6"/>
      <c r="AR45" s="6"/>
      <c r="AS45" s="6"/>
    </row>
    <row r="46" spans="1:45">
      <c r="H46" s="13"/>
      <c r="I46" s="13"/>
      <c r="J46" s="13"/>
      <c r="K46" s="13"/>
      <c r="L46" s="13"/>
      <c r="M46" s="13"/>
      <c r="N46" s="13"/>
      <c r="O46" s="13"/>
      <c r="P46" s="13"/>
      <c r="Q46" s="13"/>
      <c r="R46" s="13"/>
      <c r="S46" s="13"/>
      <c r="T46" s="13"/>
      <c r="U46" s="13"/>
      <c r="V46" s="13"/>
      <c r="W46" s="13"/>
      <c r="X46" s="13"/>
      <c r="Y46" s="13"/>
      <c r="Z46" s="13"/>
      <c r="AA46" s="13"/>
      <c r="AB46" s="13"/>
      <c r="AC46" s="13"/>
      <c r="AD46" s="13"/>
      <c r="AE46" s="13"/>
      <c r="AF46" s="13"/>
      <c r="AG46" s="13"/>
      <c r="AH46" s="13"/>
      <c r="AI46" s="13"/>
      <c r="AJ46" s="6"/>
      <c r="AK46" s="6"/>
      <c r="AL46" s="6"/>
      <c r="AM46" s="6"/>
      <c r="AN46" s="6"/>
      <c r="AO46" s="6"/>
      <c r="AP46" s="6"/>
      <c r="AQ46" s="6"/>
      <c r="AR46" s="6"/>
      <c r="AS46" s="6"/>
    </row>
    <row r="47" spans="1:45">
      <c r="H47" s="13"/>
      <c r="I47" s="13"/>
      <c r="J47" s="13"/>
      <c r="K47" s="13"/>
      <c r="L47" s="13"/>
      <c r="M47" s="13"/>
      <c r="N47" s="13"/>
      <c r="O47" s="13"/>
      <c r="P47" s="13"/>
      <c r="Q47" s="13"/>
      <c r="R47" s="13"/>
      <c r="S47" s="13"/>
      <c r="T47" s="13"/>
      <c r="U47" s="13"/>
      <c r="V47" s="13"/>
      <c r="W47" s="13"/>
      <c r="X47" s="13"/>
      <c r="Y47" s="13"/>
      <c r="Z47" s="13"/>
      <c r="AA47" s="13"/>
      <c r="AB47" s="13"/>
      <c r="AC47" s="13"/>
      <c r="AD47" s="13"/>
      <c r="AE47" s="13"/>
      <c r="AF47" s="13"/>
      <c r="AG47" s="13"/>
      <c r="AH47" s="13"/>
      <c r="AI47" s="13"/>
      <c r="AJ47" s="6"/>
      <c r="AK47" s="6"/>
      <c r="AL47" s="6"/>
      <c r="AM47" s="6"/>
      <c r="AN47" s="6"/>
      <c r="AO47" s="6"/>
      <c r="AP47" s="6"/>
      <c r="AQ47" s="6"/>
      <c r="AR47" s="6"/>
      <c r="AS47" s="6"/>
    </row>
    <row r="48" spans="1:45">
      <c r="H48" s="13"/>
      <c r="I48" s="13"/>
      <c r="J48" s="13"/>
      <c r="K48" s="13"/>
      <c r="L48" s="13"/>
      <c r="M48" s="13"/>
      <c r="N48" s="13"/>
      <c r="O48" s="13"/>
      <c r="P48" s="13"/>
      <c r="Q48" s="13"/>
      <c r="R48" s="13"/>
      <c r="S48" s="13"/>
      <c r="T48" s="13"/>
      <c r="U48" s="13"/>
      <c r="V48" s="13"/>
      <c r="W48" s="13"/>
      <c r="X48" s="13"/>
      <c r="Y48" s="13"/>
      <c r="Z48" s="13"/>
      <c r="AA48" s="13"/>
      <c r="AB48" s="13"/>
      <c r="AC48" s="13"/>
      <c r="AD48" s="13"/>
      <c r="AE48" s="13"/>
      <c r="AF48" s="13"/>
      <c r="AG48" s="13"/>
      <c r="AH48" s="13"/>
      <c r="AI48" s="13"/>
      <c r="AJ48" s="6"/>
      <c r="AK48" s="6"/>
      <c r="AL48" s="6"/>
      <c r="AM48" s="6"/>
      <c r="AN48" s="6"/>
      <c r="AO48" s="6"/>
      <c r="AP48" s="6"/>
      <c r="AQ48" s="6"/>
      <c r="AR48" s="6"/>
      <c r="AS48" s="6"/>
    </row>
    <row r="49" spans="8:45">
      <c r="H49" s="13"/>
      <c r="I49" s="13"/>
      <c r="J49" s="13"/>
      <c r="K49" s="13"/>
      <c r="L49" s="13"/>
      <c r="M49" s="13"/>
      <c r="N49" s="13"/>
      <c r="O49" s="13"/>
      <c r="P49" s="13"/>
      <c r="Q49" s="13"/>
      <c r="R49" s="13"/>
      <c r="S49" s="13"/>
      <c r="T49" s="13"/>
      <c r="U49" s="13"/>
      <c r="V49" s="13"/>
      <c r="W49" s="13"/>
      <c r="X49" s="13"/>
      <c r="Y49" s="13"/>
      <c r="Z49" s="13"/>
      <c r="AA49" s="13"/>
      <c r="AB49" s="13"/>
      <c r="AC49" s="13"/>
      <c r="AD49" s="13"/>
      <c r="AE49" s="13"/>
      <c r="AF49" s="13"/>
      <c r="AG49" s="13"/>
      <c r="AH49" s="13"/>
      <c r="AI49" s="13"/>
      <c r="AJ49" s="6"/>
      <c r="AK49" s="6"/>
      <c r="AL49" s="6"/>
      <c r="AM49" s="6"/>
      <c r="AN49" s="6"/>
      <c r="AO49" s="6"/>
      <c r="AP49" s="6"/>
      <c r="AQ49" s="6"/>
      <c r="AR49" s="6"/>
      <c r="AS49" s="6"/>
    </row>
    <row r="50" spans="8:45">
      <c r="H50" s="13"/>
      <c r="I50" s="13"/>
      <c r="J50" s="13"/>
      <c r="K50" s="13"/>
      <c r="L50" s="13"/>
      <c r="M50" s="13"/>
      <c r="N50" s="13"/>
      <c r="O50" s="13"/>
      <c r="P50" s="13"/>
      <c r="Q50" s="13"/>
      <c r="R50" s="13"/>
      <c r="S50" s="13"/>
      <c r="T50" s="13"/>
      <c r="U50" s="13"/>
      <c r="V50" s="13"/>
      <c r="W50" s="13"/>
      <c r="X50" s="13"/>
      <c r="Y50" s="13"/>
      <c r="Z50" s="13"/>
      <c r="AA50" s="13"/>
      <c r="AB50" s="13"/>
      <c r="AC50" s="13"/>
      <c r="AD50" s="13"/>
      <c r="AE50" s="13"/>
      <c r="AF50" s="13"/>
      <c r="AG50" s="13"/>
      <c r="AH50" s="13"/>
      <c r="AI50" s="13"/>
      <c r="AJ50" s="6"/>
      <c r="AK50" s="6"/>
      <c r="AL50" s="6"/>
      <c r="AM50" s="6"/>
      <c r="AN50" s="6"/>
      <c r="AO50" s="6"/>
      <c r="AP50" s="6"/>
      <c r="AQ50" s="6"/>
      <c r="AR50" s="6"/>
      <c r="AS50" s="6"/>
    </row>
    <row r="51" spans="8:45">
      <c r="H51" s="13"/>
      <c r="I51" s="13"/>
      <c r="J51" s="13"/>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c r="AJ51" s="6"/>
      <c r="AK51" s="6"/>
      <c r="AL51" s="6"/>
      <c r="AM51" s="6"/>
      <c r="AN51" s="6"/>
      <c r="AO51" s="6"/>
      <c r="AP51" s="6"/>
      <c r="AQ51" s="6"/>
      <c r="AR51" s="6"/>
      <c r="AS51" s="6"/>
    </row>
    <row r="52" spans="8:45">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6"/>
      <c r="AK52" s="6"/>
      <c r="AL52" s="6"/>
      <c r="AM52" s="6"/>
      <c r="AN52" s="6"/>
      <c r="AO52" s="6"/>
      <c r="AP52" s="6"/>
      <c r="AQ52" s="6"/>
      <c r="AR52" s="6"/>
      <c r="AS52" s="6"/>
    </row>
    <row r="53" spans="8:45">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6"/>
      <c r="AK53" s="6"/>
      <c r="AL53" s="6"/>
      <c r="AM53" s="6"/>
      <c r="AN53" s="6"/>
      <c r="AO53" s="6"/>
      <c r="AP53" s="6"/>
      <c r="AQ53" s="6"/>
      <c r="AR53" s="6"/>
      <c r="AS53" s="6"/>
    </row>
    <row r="54" spans="8:45">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c r="AK54" s="6"/>
      <c r="AL54" s="6"/>
      <c r="AM54" s="6"/>
      <c r="AN54" s="6"/>
      <c r="AO54" s="6"/>
      <c r="AP54" s="6"/>
      <c r="AQ54" s="6"/>
      <c r="AR54" s="6"/>
      <c r="AS54" s="6"/>
    </row>
    <row r="55" spans="8:45">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c r="AK55" s="6"/>
      <c r="AL55" s="6"/>
      <c r="AM55" s="6"/>
      <c r="AN55" s="6"/>
      <c r="AO55" s="6"/>
      <c r="AP55" s="6"/>
      <c r="AQ55" s="6"/>
      <c r="AR55" s="6"/>
      <c r="AS55" s="6"/>
    </row>
    <row r="56" spans="8:45">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6"/>
      <c r="AL56" s="6"/>
      <c r="AM56" s="6"/>
      <c r="AN56" s="6"/>
      <c r="AO56" s="6"/>
      <c r="AP56" s="6"/>
      <c r="AQ56" s="6"/>
      <c r="AR56" s="6"/>
      <c r="AS56" s="6"/>
    </row>
    <row r="57" spans="8:45">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6"/>
      <c r="AL57" s="6"/>
      <c r="AM57" s="6"/>
      <c r="AN57" s="6"/>
      <c r="AO57" s="6"/>
      <c r="AP57" s="6"/>
      <c r="AQ57" s="6"/>
      <c r="AR57" s="6"/>
      <c r="AS57" s="6"/>
    </row>
    <row r="58" spans="8:45">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K58" s="6"/>
      <c r="AL58" s="6"/>
      <c r="AM58" s="6"/>
      <c r="AN58" s="6"/>
      <c r="AO58" s="6"/>
      <c r="AP58" s="6"/>
      <c r="AQ58" s="6"/>
      <c r="AR58" s="6"/>
      <c r="AS58" s="6"/>
    </row>
    <row r="59" spans="8:45">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K59" s="6"/>
      <c r="AL59" s="6"/>
      <c r="AM59" s="6"/>
      <c r="AN59" s="6"/>
      <c r="AO59" s="6"/>
      <c r="AP59" s="6"/>
      <c r="AQ59" s="6"/>
      <c r="AR59" s="6"/>
      <c r="AS59" s="6"/>
    </row>
    <row r="60" spans="8:45">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K60" s="6"/>
      <c r="AL60" s="6"/>
      <c r="AM60" s="6"/>
      <c r="AN60" s="6"/>
      <c r="AO60" s="6"/>
      <c r="AP60" s="6"/>
      <c r="AQ60" s="6"/>
      <c r="AR60" s="6"/>
      <c r="AS60" s="6"/>
    </row>
    <row r="61" spans="8:45">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K61" s="6"/>
      <c r="AL61" s="6"/>
      <c r="AM61" s="6"/>
      <c r="AN61" s="6"/>
      <c r="AO61" s="6"/>
      <c r="AP61" s="6"/>
      <c r="AQ61" s="6"/>
      <c r="AR61" s="6"/>
      <c r="AS61" s="6"/>
    </row>
    <row r="62" spans="8:45">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K62" s="6"/>
      <c r="AL62" s="6"/>
      <c r="AM62" s="6"/>
      <c r="AN62" s="6"/>
      <c r="AO62" s="6"/>
      <c r="AP62" s="6"/>
      <c r="AQ62" s="6"/>
      <c r="AR62" s="6"/>
      <c r="AS62" s="6"/>
    </row>
    <row r="63" spans="8:45">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K63" s="6"/>
      <c r="AL63" s="6"/>
      <c r="AM63" s="6"/>
      <c r="AN63" s="6"/>
      <c r="AO63" s="6"/>
      <c r="AP63" s="6"/>
      <c r="AQ63" s="6"/>
      <c r="AR63" s="6"/>
      <c r="AS63" s="6"/>
    </row>
    <row r="64" spans="8:45">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K64" s="6"/>
      <c r="AL64" s="6"/>
      <c r="AM64" s="6"/>
      <c r="AN64" s="6"/>
      <c r="AO64" s="6"/>
      <c r="AP64" s="6"/>
      <c r="AQ64" s="6"/>
      <c r="AR64" s="6"/>
      <c r="AS64" s="6"/>
    </row>
    <row r="65" spans="8:45">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K65" s="6"/>
      <c r="AL65" s="6"/>
      <c r="AM65" s="6"/>
      <c r="AN65" s="6"/>
      <c r="AO65" s="6"/>
      <c r="AP65" s="6"/>
      <c r="AQ65" s="6"/>
      <c r="AR65" s="6"/>
      <c r="AS65" s="6"/>
    </row>
    <row r="66" spans="8:45">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K66" s="6"/>
      <c r="AL66" s="6"/>
      <c r="AM66" s="6"/>
      <c r="AN66" s="6"/>
      <c r="AO66" s="6"/>
      <c r="AP66" s="6"/>
      <c r="AQ66" s="6"/>
      <c r="AR66" s="6"/>
      <c r="AS66" s="6"/>
    </row>
    <row r="67" spans="8:45">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K67" s="6"/>
      <c r="AL67" s="6"/>
      <c r="AM67" s="6"/>
      <c r="AN67" s="6"/>
      <c r="AO67" s="6"/>
      <c r="AP67" s="6"/>
      <c r="AQ67" s="6"/>
      <c r="AR67" s="6"/>
      <c r="AS67" s="6"/>
    </row>
    <row r="68" spans="8:45">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K68" s="6"/>
      <c r="AL68" s="6"/>
      <c r="AM68" s="6"/>
      <c r="AN68" s="6"/>
      <c r="AO68" s="6"/>
      <c r="AP68" s="6"/>
      <c r="AQ68" s="6"/>
      <c r="AR68" s="6"/>
      <c r="AS68" s="6"/>
    </row>
    <row r="69" spans="8:45">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K69" s="6"/>
      <c r="AL69" s="6"/>
      <c r="AM69" s="6"/>
      <c r="AN69" s="6"/>
      <c r="AO69" s="6"/>
      <c r="AP69" s="6"/>
      <c r="AQ69" s="6"/>
      <c r="AR69" s="6"/>
      <c r="AS69" s="6"/>
    </row>
    <row r="70" spans="8:45">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K70" s="6"/>
      <c r="AL70" s="6"/>
      <c r="AM70" s="6"/>
      <c r="AN70" s="6"/>
      <c r="AO70" s="6"/>
      <c r="AP70" s="6"/>
      <c r="AQ70" s="6"/>
      <c r="AR70" s="6"/>
      <c r="AS70" s="6"/>
    </row>
    <row r="71" spans="8:45">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K71" s="6"/>
      <c r="AL71" s="6"/>
      <c r="AM71" s="6"/>
      <c r="AN71" s="6"/>
      <c r="AO71" s="6"/>
      <c r="AP71" s="6"/>
      <c r="AQ71" s="6"/>
      <c r="AR71" s="6"/>
      <c r="AS71" s="6"/>
    </row>
    <row r="72" spans="8:45">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K72" s="6"/>
      <c r="AL72" s="6"/>
      <c r="AM72" s="6"/>
      <c r="AN72" s="6"/>
      <c r="AO72" s="6"/>
      <c r="AP72" s="6"/>
      <c r="AQ72" s="6"/>
      <c r="AR72" s="6"/>
      <c r="AS72" s="6"/>
    </row>
    <row r="73" spans="8:45">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K73" s="6"/>
      <c r="AL73" s="6"/>
      <c r="AM73" s="6"/>
      <c r="AN73" s="6"/>
      <c r="AO73" s="6"/>
      <c r="AP73" s="6"/>
      <c r="AQ73" s="6"/>
      <c r="AR73" s="6"/>
      <c r="AS73" s="6"/>
    </row>
    <row r="74" spans="8:45">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K74" s="6"/>
      <c r="AL74" s="6"/>
      <c r="AM74" s="6"/>
      <c r="AN74" s="6"/>
      <c r="AO74" s="6"/>
      <c r="AP74" s="6"/>
      <c r="AQ74" s="6"/>
      <c r="AR74" s="6"/>
      <c r="AS74" s="6"/>
    </row>
    <row r="75" spans="8:45">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K75" s="6"/>
      <c r="AL75" s="6"/>
      <c r="AM75" s="6"/>
      <c r="AN75" s="6"/>
      <c r="AO75" s="6"/>
      <c r="AP75" s="6"/>
      <c r="AQ75" s="6"/>
      <c r="AR75" s="6"/>
      <c r="AS75" s="6"/>
    </row>
    <row r="76" spans="8:45">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K76" s="6"/>
      <c r="AL76" s="6"/>
      <c r="AM76" s="6"/>
      <c r="AN76" s="6"/>
      <c r="AO76" s="6"/>
      <c r="AP76" s="6"/>
      <c r="AQ76" s="6"/>
      <c r="AR76" s="6"/>
      <c r="AS76" s="6"/>
    </row>
    <row r="77" spans="8:45">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K77" s="6"/>
      <c r="AL77" s="6"/>
      <c r="AM77" s="6"/>
      <c r="AN77" s="6"/>
      <c r="AO77" s="6"/>
      <c r="AP77" s="6"/>
      <c r="AQ77" s="6"/>
      <c r="AR77" s="6"/>
      <c r="AS77" s="6"/>
    </row>
    <row r="78" spans="8:45">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K78" s="6"/>
      <c r="AL78" s="6"/>
      <c r="AM78" s="6"/>
      <c r="AN78" s="6"/>
      <c r="AO78" s="6"/>
      <c r="AP78" s="6"/>
      <c r="AQ78" s="6"/>
      <c r="AR78" s="6"/>
      <c r="AS78" s="6"/>
    </row>
    <row r="79" spans="8:45">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K79" s="6"/>
      <c r="AL79" s="6"/>
      <c r="AM79" s="6"/>
      <c r="AN79" s="6"/>
      <c r="AO79" s="6"/>
      <c r="AP79" s="6"/>
      <c r="AQ79" s="6"/>
      <c r="AR79" s="6"/>
      <c r="AS79" s="6"/>
    </row>
    <row r="80" spans="8:45">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K80" s="6"/>
      <c r="AL80" s="6"/>
      <c r="AM80" s="6"/>
      <c r="AN80" s="6"/>
      <c r="AO80" s="6"/>
      <c r="AP80" s="6"/>
      <c r="AQ80" s="6"/>
      <c r="AR80" s="6"/>
      <c r="AS80" s="6"/>
    </row>
    <row r="81" spans="8:45">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K81" s="6"/>
      <c r="AL81" s="6"/>
      <c r="AM81" s="6"/>
      <c r="AN81" s="6"/>
      <c r="AO81" s="6"/>
      <c r="AP81" s="6"/>
      <c r="AQ81" s="6"/>
      <c r="AR81" s="6"/>
      <c r="AS81" s="6"/>
    </row>
    <row r="82" spans="8:45">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K82" s="6"/>
      <c r="AL82" s="6"/>
      <c r="AM82" s="6"/>
      <c r="AN82" s="6"/>
      <c r="AO82" s="6"/>
      <c r="AP82" s="6"/>
      <c r="AQ82" s="6"/>
      <c r="AR82" s="6"/>
      <c r="AS82" s="6"/>
    </row>
    <row r="83" spans="8:45">
      <c r="H83" s="13"/>
      <c r="I83" s="13"/>
      <c r="J83" s="13"/>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K83" s="6"/>
      <c r="AL83" s="6"/>
      <c r="AM83" s="6"/>
      <c r="AN83" s="6"/>
      <c r="AO83" s="6"/>
      <c r="AP83" s="6"/>
      <c r="AQ83" s="6"/>
      <c r="AR83" s="6"/>
      <c r="AS83" s="6"/>
    </row>
    <row r="84" spans="8:45">
      <c r="H84" s="13"/>
      <c r="I84" s="13"/>
      <c r="J84" s="13"/>
      <c r="K84" s="13"/>
      <c r="L84" s="13"/>
      <c r="M84" s="13"/>
      <c r="N84" s="13"/>
      <c r="O84" s="13"/>
      <c r="P84" s="13"/>
      <c r="Q84" s="13"/>
      <c r="R84" s="13"/>
      <c r="S84" s="13"/>
      <c r="T84" s="13"/>
      <c r="U84" s="13"/>
      <c r="V84" s="13"/>
      <c r="W84" s="13"/>
      <c r="X84" s="13"/>
      <c r="Y84" s="13"/>
      <c r="Z84" s="13"/>
      <c r="AA84" s="13"/>
      <c r="AB84" s="13"/>
      <c r="AC84" s="13"/>
      <c r="AD84" s="13"/>
      <c r="AE84" s="13"/>
      <c r="AF84" s="13"/>
      <c r="AG84" s="13"/>
      <c r="AH84" s="13"/>
      <c r="AI84" s="13"/>
      <c r="AK84" s="6"/>
      <c r="AL84" s="6"/>
      <c r="AM84" s="6"/>
      <c r="AN84" s="6"/>
      <c r="AO84" s="6"/>
      <c r="AP84" s="6"/>
      <c r="AQ84" s="6"/>
      <c r="AR84" s="6"/>
      <c r="AS84" s="6"/>
    </row>
    <row r="85" spans="8:45">
      <c r="H85" s="13"/>
      <c r="I85" s="13"/>
      <c r="J85" s="13"/>
      <c r="K85" s="13"/>
      <c r="L85" s="13"/>
      <c r="M85" s="13"/>
      <c r="N85" s="13"/>
      <c r="O85" s="13"/>
      <c r="P85" s="13"/>
      <c r="Q85" s="13"/>
      <c r="R85" s="13"/>
      <c r="S85" s="13"/>
      <c r="T85" s="13"/>
      <c r="U85" s="13"/>
      <c r="V85" s="13"/>
      <c r="W85" s="13"/>
      <c r="X85" s="13"/>
      <c r="Y85" s="13"/>
      <c r="Z85" s="13"/>
      <c r="AA85" s="13"/>
      <c r="AB85" s="13"/>
      <c r="AC85" s="13"/>
      <c r="AD85" s="13"/>
      <c r="AE85" s="13"/>
      <c r="AF85" s="13"/>
      <c r="AG85" s="13"/>
      <c r="AH85" s="13"/>
      <c r="AI85" s="13"/>
      <c r="AK85" s="6"/>
      <c r="AL85" s="6"/>
      <c r="AM85" s="6"/>
      <c r="AN85" s="6"/>
      <c r="AO85" s="6"/>
      <c r="AP85" s="6"/>
      <c r="AQ85" s="6"/>
      <c r="AR85" s="6"/>
      <c r="AS85" s="6"/>
    </row>
    <row r="86" spans="8:45">
      <c r="H86" s="13"/>
      <c r="I86" s="13"/>
      <c r="J86" s="13"/>
      <c r="K86" s="13"/>
      <c r="L86" s="13"/>
      <c r="M86" s="13"/>
      <c r="N86" s="13"/>
      <c r="O86" s="13"/>
      <c r="P86" s="13"/>
      <c r="Q86" s="13"/>
      <c r="R86" s="13"/>
      <c r="S86" s="13"/>
      <c r="T86" s="13"/>
      <c r="U86" s="13"/>
      <c r="V86" s="13"/>
      <c r="W86" s="13"/>
      <c r="X86" s="13"/>
      <c r="Y86" s="13"/>
      <c r="Z86" s="13"/>
      <c r="AA86" s="13"/>
      <c r="AB86" s="13"/>
      <c r="AC86" s="13"/>
      <c r="AD86" s="13"/>
      <c r="AE86" s="13"/>
      <c r="AF86" s="13"/>
      <c r="AG86" s="13"/>
      <c r="AH86" s="13"/>
      <c r="AI86" s="13"/>
      <c r="AK86" s="6"/>
      <c r="AL86" s="6"/>
      <c r="AM86" s="6"/>
      <c r="AN86" s="6"/>
      <c r="AO86" s="6"/>
      <c r="AP86" s="6"/>
      <c r="AQ86" s="6"/>
      <c r="AR86" s="6"/>
      <c r="AS86" s="6"/>
    </row>
    <row r="87" spans="8:45">
      <c r="H87" s="13"/>
      <c r="I87" s="13"/>
      <c r="J87" s="13"/>
      <c r="K87" s="13"/>
      <c r="L87" s="13"/>
      <c r="M87" s="13"/>
      <c r="N87" s="13"/>
      <c r="O87" s="13"/>
      <c r="P87" s="13"/>
      <c r="Q87" s="13"/>
      <c r="R87" s="13"/>
      <c r="S87" s="13"/>
      <c r="T87" s="13"/>
      <c r="U87" s="13"/>
      <c r="V87" s="13"/>
      <c r="W87" s="13"/>
      <c r="X87" s="13"/>
      <c r="Y87" s="13"/>
      <c r="Z87" s="13"/>
      <c r="AA87" s="13"/>
      <c r="AB87" s="13"/>
      <c r="AC87" s="13"/>
      <c r="AD87" s="13"/>
      <c r="AE87" s="13"/>
      <c r="AF87" s="13"/>
      <c r="AG87" s="13"/>
      <c r="AH87" s="13"/>
      <c r="AI87" s="13"/>
      <c r="AK87" s="6"/>
      <c r="AL87" s="6"/>
      <c r="AM87" s="6"/>
      <c r="AN87" s="6"/>
      <c r="AO87" s="6"/>
      <c r="AP87" s="6"/>
      <c r="AQ87" s="6"/>
      <c r="AR87" s="6"/>
      <c r="AS87" s="6"/>
    </row>
    <row r="88" spans="8:45">
      <c r="H88" s="13"/>
      <c r="I88" s="13"/>
      <c r="J88" s="13"/>
      <c r="K88" s="13"/>
      <c r="L88" s="13"/>
      <c r="M88" s="13"/>
      <c r="N88" s="13"/>
      <c r="O88" s="13"/>
      <c r="P88" s="13"/>
      <c r="Q88" s="13"/>
      <c r="R88" s="13"/>
      <c r="S88" s="13"/>
      <c r="T88" s="13"/>
      <c r="U88" s="13"/>
      <c r="V88" s="13"/>
      <c r="W88" s="13"/>
      <c r="X88" s="13"/>
      <c r="Y88" s="13"/>
      <c r="Z88" s="13"/>
      <c r="AA88" s="13"/>
      <c r="AB88" s="13"/>
      <c r="AC88" s="13"/>
      <c r="AD88" s="13"/>
      <c r="AE88" s="13"/>
      <c r="AF88" s="13"/>
      <c r="AG88" s="13"/>
      <c r="AH88" s="13"/>
      <c r="AI88" s="13"/>
      <c r="AK88" s="6"/>
      <c r="AL88" s="6"/>
      <c r="AM88" s="6"/>
      <c r="AN88" s="6"/>
      <c r="AO88" s="6"/>
      <c r="AP88" s="6"/>
      <c r="AQ88" s="6"/>
      <c r="AR88" s="6"/>
      <c r="AS88" s="6"/>
    </row>
    <row r="89" spans="8:45">
      <c r="H89" s="13"/>
      <c r="I89" s="13"/>
      <c r="J89" s="13"/>
      <c r="K89" s="13"/>
      <c r="L89" s="13"/>
      <c r="M89" s="13"/>
      <c r="N89" s="13"/>
      <c r="O89" s="13"/>
      <c r="P89" s="13"/>
      <c r="Q89" s="13"/>
      <c r="R89" s="13"/>
      <c r="S89" s="13"/>
      <c r="T89" s="13"/>
      <c r="U89" s="13"/>
      <c r="V89" s="13"/>
      <c r="W89" s="13"/>
      <c r="X89" s="13"/>
      <c r="Y89" s="13"/>
      <c r="Z89" s="13"/>
      <c r="AA89" s="13"/>
      <c r="AB89" s="13"/>
      <c r="AC89" s="13"/>
      <c r="AD89" s="13"/>
      <c r="AE89" s="13"/>
      <c r="AF89" s="13"/>
      <c r="AG89" s="13"/>
      <c r="AH89" s="13"/>
      <c r="AI89" s="13"/>
      <c r="AK89" s="6"/>
      <c r="AL89" s="6"/>
      <c r="AM89" s="6"/>
      <c r="AN89" s="6"/>
      <c r="AO89" s="6"/>
      <c r="AP89" s="6"/>
      <c r="AQ89" s="6"/>
      <c r="AR89" s="6"/>
      <c r="AS89" s="6"/>
    </row>
    <row r="90" spans="8:45">
      <c r="H90" s="13"/>
      <c r="I90" s="13"/>
      <c r="J90" s="13"/>
      <c r="K90" s="13"/>
      <c r="L90" s="13"/>
      <c r="M90" s="13"/>
      <c r="N90" s="13"/>
      <c r="O90" s="13"/>
      <c r="P90" s="13"/>
      <c r="Q90" s="13"/>
      <c r="R90" s="13"/>
      <c r="S90" s="13"/>
      <c r="T90" s="13"/>
      <c r="U90" s="13"/>
      <c r="V90" s="13"/>
      <c r="W90" s="13"/>
      <c r="X90" s="13"/>
      <c r="Y90" s="13"/>
      <c r="Z90" s="13"/>
      <c r="AA90" s="13"/>
      <c r="AB90" s="13"/>
      <c r="AC90" s="13"/>
      <c r="AD90" s="13"/>
      <c r="AE90" s="13"/>
      <c r="AF90" s="13"/>
      <c r="AG90" s="13"/>
      <c r="AH90" s="13"/>
      <c r="AI90" s="13"/>
      <c r="AK90" s="6"/>
      <c r="AL90" s="6"/>
      <c r="AM90" s="6"/>
      <c r="AN90" s="6"/>
      <c r="AO90" s="6"/>
      <c r="AP90" s="6"/>
      <c r="AQ90" s="6"/>
      <c r="AR90" s="6"/>
      <c r="AS90" s="6"/>
    </row>
    <row r="91" spans="8:45">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c r="AH91" s="13"/>
      <c r="AI91" s="13"/>
      <c r="AK91" s="6"/>
      <c r="AL91" s="6"/>
      <c r="AM91" s="6"/>
      <c r="AN91" s="6"/>
      <c r="AO91" s="6"/>
      <c r="AP91" s="6"/>
      <c r="AQ91" s="6"/>
      <c r="AR91" s="6"/>
      <c r="AS91" s="6"/>
    </row>
    <row r="92" spans="8:45">
      <c r="H92" s="13"/>
      <c r="I92" s="13"/>
      <c r="J92" s="13"/>
      <c r="K92" s="13"/>
      <c r="L92" s="13"/>
      <c r="M92" s="13"/>
      <c r="N92" s="13"/>
      <c r="O92" s="13"/>
      <c r="P92" s="13"/>
      <c r="Q92" s="13"/>
      <c r="R92" s="13"/>
      <c r="S92" s="13"/>
      <c r="T92" s="13"/>
      <c r="U92" s="13"/>
      <c r="V92" s="13"/>
      <c r="W92" s="13"/>
      <c r="X92" s="13"/>
      <c r="Y92" s="13"/>
      <c r="Z92" s="13"/>
      <c r="AA92" s="13"/>
      <c r="AB92" s="13"/>
      <c r="AC92" s="13"/>
      <c r="AD92" s="13"/>
      <c r="AE92" s="13"/>
      <c r="AF92" s="13"/>
      <c r="AG92" s="13"/>
      <c r="AH92" s="13"/>
      <c r="AI92" s="13"/>
      <c r="AK92" s="6"/>
      <c r="AL92" s="6"/>
      <c r="AM92" s="6"/>
      <c r="AN92" s="6"/>
      <c r="AO92" s="6"/>
      <c r="AP92" s="6"/>
      <c r="AQ92" s="6"/>
      <c r="AR92" s="6"/>
      <c r="AS92" s="6"/>
    </row>
    <row r="93" spans="8:45">
      <c r="H93" s="13"/>
      <c r="I93" s="13"/>
      <c r="J93" s="13"/>
      <c r="K93" s="13"/>
      <c r="L93" s="13"/>
      <c r="M93" s="13"/>
      <c r="N93" s="13"/>
      <c r="O93" s="13"/>
      <c r="P93" s="13"/>
      <c r="Q93" s="13"/>
      <c r="R93" s="13"/>
      <c r="S93" s="13"/>
      <c r="T93" s="13"/>
      <c r="U93" s="13"/>
      <c r="V93" s="13"/>
      <c r="W93" s="13"/>
      <c r="X93" s="13"/>
      <c r="Y93" s="13"/>
      <c r="Z93" s="13"/>
      <c r="AA93" s="13"/>
      <c r="AB93" s="13"/>
      <c r="AC93" s="13"/>
      <c r="AD93" s="13"/>
      <c r="AE93" s="13"/>
      <c r="AF93" s="13"/>
      <c r="AG93" s="13"/>
      <c r="AH93" s="13"/>
      <c r="AI93" s="13"/>
      <c r="AK93" s="6"/>
      <c r="AL93" s="6"/>
      <c r="AM93" s="6"/>
      <c r="AN93" s="6"/>
      <c r="AO93" s="6"/>
      <c r="AP93" s="6"/>
      <c r="AQ93" s="6"/>
      <c r="AR93" s="6"/>
      <c r="AS93" s="6"/>
    </row>
    <row r="94" spans="8:45">
      <c r="H94" s="13"/>
      <c r="I94" s="13"/>
      <c r="J94" s="13"/>
      <c r="K94" s="13"/>
      <c r="L94" s="13"/>
      <c r="M94" s="13"/>
      <c r="N94" s="13"/>
      <c r="O94" s="13"/>
      <c r="P94" s="13"/>
      <c r="Q94" s="13"/>
      <c r="R94" s="13"/>
      <c r="S94" s="13"/>
      <c r="T94" s="13"/>
      <c r="U94" s="13"/>
      <c r="V94" s="13"/>
      <c r="W94" s="13"/>
      <c r="X94" s="13"/>
      <c r="Y94" s="13"/>
      <c r="Z94" s="13"/>
      <c r="AA94" s="13"/>
      <c r="AB94" s="13"/>
      <c r="AC94" s="13"/>
      <c r="AD94" s="13"/>
      <c r="AE94" s="13"/>
      <c r="AF94" s="13"/>
      <c r="AG94" s="13"/>
      <c r="AH94" s="13"/>
      <c r="AI94" s="13"/>
      <c r="AK94" s="6"/>
      <c r="AL94" s="6"/>
      <c r="AM94" s="6"/>
      <c r="AN94" s="6"/>
      <c r="AO94" s="6"/>
      <c r="AP94" s="6"/>
      <c r="AQ94" s="6"/>
      <c r="AR94" s="6"/>
      <c r="AS94" s="6"/>
    </row>
    <row r="95" spans="8:45">
      <c r="H95" s="13"/>
      <c r="I95" s="13"/>
      <c r="J95" s="13"/>
      <c r="K95" s="13"/>
      <c r="L95" s="13"/>
      <c r="M95" s="13"/>
      <c r="N95" s="13"/>
      <c r="O95" s="13"/>
      <c r="P95" s="13"/>
      <c r="Q95" s="13"/>
      <c r="R95" s="13"/>
      <c r="S95" s="13"/>
      <c r="T95" s="13"/>
      <c r="U95" s="13"/>
      <c r="V95" s="13"/>
      <c r="W95" s="13"/>
      <c r="X95" s="13"/>
      <c r="Y95" s="13"/>
      <c r="Z95" s="13"/>
      <c r="AA95" s="13"/>
      <c r="AB95" s="13"/>
      <c r="AC95" s="13"/>
      <c r="AD95" s="13"/>
      <c r="AE95" s="13"/>
      <c r="AF95" s="13"/>
      <c r="AG95" s="13"/>
      <c r="AH95" s="13"/>
      <c r="AI95" s="13"/>
      <c r="AK95" s="6"/>
      <c r="AL95" s="6"/>
      <c r="AM95" s="6"/>
      <c r="AN95" s="6"/>
      <c r="AO95" s="6"/>
      <c r="AP95" s="6"/>
      <c r="AQ95" s="6"/>
      <c r="AR95" s="6"/>
      <c r="AS95" s="6"/>
    </row>
    <row r="96" spans="8:45">
      <c r="H96" s="13"/>
      <c r="I96" s="13"/>
      <c r="J96" s="13"/>
      <c r="K96" s="13"/>
      <c r="L96" s="13"/>
      <c r="M96" s="13"/>
      <c r="N96" s="13"/>
      <c r="O96" s="13"/>
      <c r="P96" s="13"/>
      <c r="Q96" s="13"/>
      <c r="R96" s="13"/>
      <c r="S96" s="13"/>
      <c r="T96" s="13"/>
      <c r="U96" s="13"/>
      <c r="V96" s="13"/>
      <c r="W96" s="13"/>
      <c r="X96" s="13"/>
      <c r="Y96" s="13"/>
      <c r="Z96" s="13"/>
      <c r="AA96" s="13"/>
      <c r="AB96" s="13"/>
      <c r="AC96" s="13"/>
      <c r="AD96" s="13"/>
      <c r="AE96" s="13"/>
      <c r="AF96" s="13"/>
      <c r="AG96" s="13"/>
      <c r="AH96" s="13"/>
      <c r="AI96" s="13"/>
      <c r="AK96" s="6"/>
      <c r="AL96" s="6"/>
      <c r="AM96" s="6"/>
      <c r="AN96" s="6"/>
      <c r="AO96" s="6"/>
      <c r="AP96" s="6"/>
      <c r="AQ96" s="6"/>
      <c r="AR96" s="6"/>
      <c r="AS96" s="6"/>
    </row>
    <row r="97" spans="8:45">
      <c r="H97" s="13"/>
      <c r="I97" s="13"/>
      <c r="J97" s="13"/>
      <c r="K97" s="13"/>
      <c r="L97" s="13"/>
      <c r="M97" s="13"/>
      <c r="N97" s="13"/>
      <c r="O97" s="13"/>
      <c r="P97" s="13"/>
      <c r="Q97" s="13"/>
      <c r="R97" s="13"/>
      <c r="S97" s="13"/>
      <c r="T97" s="13"/>
      <c r="U97" s="13"/>
      <c r="V97" s="13"/>
      <c r="W97" s="13"/>
      <c r="X97" s="13"/>
      <c r="Y97" s="13"/>
      <c r="Z97" s="13"/>
      <c r="AA97" s="13"/>
      <c r="AB97" s="13"/>
      <c r="AC97" s="13"/>
      <c r="AD97" s="13"/>
      <c r="AE97" s="13"/>
      <c r="AF97" s="13"/>
      <c r="AG97" s="13"/>
      <c r="AH97" s="13"/>
      <c r="AI97" s="13"/>
      <c r="AK97" s="6"/>
      <c r="AL97" s="6"/>
      <c r="AM97" s="6"/>
      <c r="AN97" s="6"/>
      <c r="AO97" s="6"/>
      <c r="AP97" s="6"/>
      <c r="AQ97" s="6"/>
      <c r="AR97" s="6"/>
      <c r="AS97" s="6"/>
    </row>
    <row r="98" spans="8:45">
      <c r="H98" s="13"/>
      <c r="I98" s="13"/>
      <c r="J98" s="13"/>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row>
    <row r="99" spans="8:45">
      <c r="H99" s="13"/>
      <c r="I99" s="13"/>
      <c r="J99" s="13"/>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row>
    <row r="100" spans="8:45">
      <c r="H100" s="13"/>
      <c r="I100" s="13"/>
      <c r="J100" s="13"/>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row>
    <row r="101" spans="8:45">
      <c r="H101" s="13"/>
      <c r="I101" s="13"/>
      <c r="J101" s="13"/>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row>
    <row r="102" spans="8:45">
      <c r="H102" s="13"/>
      <c r="I102" s="13"/>
      <c r="J102" s="13"/>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row>
    <row r="103" spans="8:45">
      <c r="H103" s="13"/>
      <c r="I103" s="13"/>
      <c r="J103" s="13"/>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row>
    <row r="104" spans="8:45">
      <c r="H104" s="13"/>
      <c r="I104" s="13"/>
      <c r="J104" s="13"/>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row>
  </sheetData>
  <conditionalFormatting sqref="H11:AI12 H14:AI37">
    <cfRule type="expression" dxfId="13" priority="8">
      <formula>AND(H$11=TODAY())</formula>
    </cfRule>
    <cfRule type="expression" dxfId="7" priority="18">
      <formula>OR(WEEKDAY(H$11,2)&gt;5,H$11=Fériés)</formula>
    </cfRule>
  </conditionalFormatting>
  <conditionalFormatting sqref="H12:AI12">
    <cfRule type="cellIs" dxfId="12" priority="15" operator="equal">
      <formula>"D"</formula>
    </cfRule>
    <cfRule type="cellIs" dxfId="11" priority="16" operator="equal">
      <formula>"S"</formula>
    </cfRule>
  </conditionalFormatting>
  <conditionalFormatting sqref="O14:Y14">
    <cfRule type="timePeriod" dxfId="10" priority="6" timePeriod="nextWeek">
      <formula>AND(ROUNDDOWN(O14,0)-TODAY()&gt;(7-WEEKDAY(TODAY())),ROUNDDOWN(O14,0)-TODAY()&lt;(15-WEEKDAY(TODAY())))</formula>
    </cfRule>
  </conditionalFormatting>
  <conditionalFormatting sqref="H14:AI37">
    <cfRule type="expression" dxfId="9" priority="3">
      <formula>AND(H14="S")</formula>
    </cfRule>
    <cfRule type="expression" dxfId="8" priority="4">
      <formula>AND(H14="x")</formula>
    </cfRule>
  </conditionalFormatting>
  <dataValidations count="1">
    <dataValidation type="list" allowBlank="1" showInputMessage="1" showErrorMessage="1" sqref="D14:D34">
      <formula1>opérations</formula1>
    </dataValidation>
  </dataValidations>
  <pageMargins left="0.7" right="0.7" top="0.75" bottom="0.75" header="0.3" footer="0.3"/>
  <pageSetup paperSize="8" orientation="landscape"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AB129"/>
  <sheetViews>
    <sheetView showGridLines="0" showZeros="0" workbookViewId="0">
      <selection activeCell="D6" sqref="D6"/>
    </sheetView>
  </sheetViews>
  <sheetFormatPr baseColWidth="10" defaultRowHeight="15"/>
  <cols>
    <col min="3" max="3" width="47" bestFit="1" customWidth="1"/>
    <col min="4" max="5" width="14.28515625" customWidth="1"/>
    <col min="9" max="9" width="16.7109375" bestFit="1" customWidth="1"/>
    <col min="11" max="11" width="44.7109375" bestFit="1" customWidth="1"/>
    <col min="13" max="13" width="40.140625" bestFit="1" customWidth="1"/>
    <col min="21" max="27" width="11.5703125" style="6"/>
  </cols>
  <sheetData>
    <row r="1" spans="1:28" ht="15.75" thickBot="1">
      <c r="J1" s="5"/>
      <c r="K1" s="5"/>
      <c r="L1" s="5"/>
      <c r="M1" s="5"/>
      <c r="N1" s="5"/>
      <c r="O1" s="5"/>
      <c r="P1" s="5"/>
      <c r="Q1" s="5"/>
      <c r="R1" s="5"/>
      <c r="S1" s="5"/>
      <c r="T1" s="5"/>
      <c r="U1" s="5"/>
      <c r="V1" s="5"/>
      <c r="W1" s="5"/>
      <c r="X1" s="5"/>
      <c r="Y1" s="5"/>
      <c r="Z1" s="71"/>
      <c r="AA1" s="5"/>
      <c r="AB1" s="5"/>
    </row>
    <row r="2" spans="1:28" ht="15.75" thickBot="1">
      <c r="D2" s="81" t="s">
        <v>10</v>
      </c>
      <c r="E2" s="82"/>
      <c r="F2" s="84" t="s">
        <v>9</v>
      </c>
      <c r="G2" s="85"/>
      <c r="H2" s="85"/>
      <c r="I2" s="86"/>
      <c r="J2" s="5"/>
      <c r="K2" s="5"/>
      <c r="L2" s="5"/>
      <c r="M2" s="5"/>
      <c r="N2" s="5"/>
      <c r="O2" s="5"/>
      <c r="P2" s="5"/>
      <c r="Q2" s="83" t="s">
        <v>12</v>
      </c>
      <c r="R2" s="83"/>
      <c r="S2" s="83"/>
      <c r="T2" s="83"/>
      <c r="U2" s="83" t="s">
        <v>13</v>
      </c>
      <c r="V2" s="83"/>
      <c r="W2" s="83"/>
      <c r="X2" s="83"/>
      <c r="Y2" s="5"/>
      <c r="Z2" s="72" t="s">
        <v>14</v>
      </c>
      <c r="AA2" s="5"/>
      <c r="AB2" s="5"/>
    </row>
    <row r="3" spans="1:28" ht="15.75" thickBot="1">
      <c r="C3" s="1" t="s">
        <v>11</v>
      </c>
      <c r="D3" s="38" t="s">
        <v>0</v>
      </c>
      <c r="E3" s="39" t="s">
        <v>1</v>
      </c>
      <c r="F3" s="73" t="s">
        <v>2</v>
      </c>
      <c r="G3" s="40" t="s">
        <v>3</v>
      </c>
      <c r="H3" s="40" t="s">
        <v>4</v>
      </c>
      <c r="I3" s="41" t="s">
        <v>136</v>
      </c>
      <c r="J3" s="5"/>
      <c r="K3" s="5"/>
      <c r="L3" s="5" t="s">
        <v>29</v>
      </c>
      <c r="M3" s="5"/>
      <c r="N3" s="5"/>
      <c r="O3" s="5"/>
      <c r="P3" s="33" t="s">
        <v>33</v>
      </c>
      <c r="Q3" s="33" t="s">
        <v>5</v>
      </c>
      <c r="R3" s="33" t="s">
        <v>6</v>
      </c>
      <c r="S3" s="33" t="s">
        <v>7</v>
      </c>
      <c r="T3" s="33" t="s">
        <v>8</v>
      </c>
      <c r="U3" s="33" t="s">
        <v>33</v>
      </c>
      <c r="V3" s="33" t="s">
        <v>5</v>
      </c>
      <c r="W3" s="33" t="s">
        <v>6</v>
      </c>
      <c r="X3" s="33" t="s">
        <v>7</v>
      </c>
      <c r="Y3" s="33" t="s">
        <v>8</v>
      </c>
      <c r="Z3" s="72" t="s">
        <v>15</v>
      </c>
      <c r="AA3" s="5"/>
      <c r="AB3" s="5"/>
    </row>
    <row r="4" spans="1:28">
      <c r="C4" s="8"/>
      <c r="D4" s="67"/>
      <c r="E4" s="70" t="str">
        <f t="shared" ref="E4:E28" si="0">IF(OR($D4="",$H4=""),"",$D4+$H4)</f>
        <v/>
      </c>
      <c r="F4" s="74"/>
      <c r="G4" s="3"/>
      <c r="H4" s="3" t="str">
        <f t="shared" ref="H4:H28" si="1">IF(Z4&gt;0,Z4,"")</f>
        <v/>
      </c>
      <c r="I4" s="11"/>
      <c r="J4" s="5"/>
      <c r="K4" s="5"/>
      <c r="L4" s="5" t="s">
        <v>30</v>
      </c>
      <c r="M4" s="5"/>
      <c r="N4" s="5"/>
      <c r="O4" s="5"/>
      <c r="P4" s="33">
        <f>IF($G4="Jour(s)",1,0)</f>
        <v>0</v>
      </c>
      <c r="Q4" s="33">
        <f>IF($G4="Semaine(s)",1,0)</f>
        <v>0</v>
      </c>
      <c r="R4" s="33">
        <f t="shared" ref="R4:R28" si="2">IF($G4="Mois",1,0)</f>
        <v>0</v>
      </c>
      <c r="S4" s="33">
        <f>IF($G4="Trimestre(s)",1,0)</f>
        <v>0</v>
      </c>
      <c r="T4" s="33">
        <f>IF($G4="Année(s)",1,0)</f>
        <v>0</v>
      </c>
      <c r="U4" s="33">
        <f>IF(P4=1,$F4*1,0)</f>
        <v>0</v>
      </c>
      <c r="V4" s="33">
        <f>IF(Q4=1,$F4*7,0)</f>
        <v>0</v>
      </c>
      <c r="W4" s="33">
        <f>IF(R4=1,$F4*30,0)</f>
        <v>0</v>
      </c>
      <c r="X4" s="33">
        <f>IF(S4=1,$F4*90,0)</f>
        <v>0</v>
      </c>
      <c r="Y4" s="33">
        <f>IF(T4=1,$F4*365,0)</f>
        <v>0</v>
      </c>
      <c r="Z4" s="72">
        <f>IF(AND(F4&gt;1,F4="Années"),"Erreur de saisie",ROUND(SUM($U4:$Y4),0))</f>
        <v>0</v>
      </c>
      <c r="AA4" s="5"/>
      <c r="AB4" s="5"/>
    </row>
    <row r="5" spans="1:28">
      <c r="C5" s="22" t="s">
        <v>43</v>
      </c>
      <c r="D5" s="28">
        <v>42484</v>
      </c>
      <c r="E5" s="68">
        <f t="shared" si="0"/>
        <v>42491</v>
      </c>
      <c r="F5" s="74">
        <v>1</v>
      </c>
      <c r="G5" s="3" t="s">
        <v>30</v>
      </c>
      <c r="H5" s="3">
        <f t="shared" si="1"/>
        <v>7</v>
      </c>
      <c r="I5" s="11"/>
      <c r="J5" s="5"/>
      <c r="K5" s="5"/>
      <c r="L5" s="5" t="s">
        <v>6</v>
      </c>
      <c r="M5" s="5"/>
      <c r="N5" s="5"/>
      <c r="O5" s="5"/>
      <c r="P5" s="33">
        <f t="shared" ref="P5:P28" si="3">IF($G5="Jour(s)",1,0)</f>
        <v>0</v>
      </c>
      <c r="Q5" s="33">
        <f t="shared" ref="Q5:Q28" si="4">IF($G5="Semaine(s)",1,0)</f>
        <v>1</v>
      </c>
      <c r="R5" s="33">
        <f t="shared" si="2"/>
        <v>0</v>
      </c>
      <c r="S5" s="33">
        <f t="shared" ref="S5:S28" si="5">IF($G5="Trimestre(s)",1,0)</f>
        <v>0</v>
      </c>
      <c r="T5" s="33">
        <f t="shared" ref="T5:T28" si="6">IF($G5="Année(s)",1,0)</f>
        <v>0</v>
      </c>
      <c r="U5" s="33">
        <f t="shared" ref="U5:U28" si="7">IF(P5=1,$F5*1,0)</f>
        <v>0</v>
      </c>
      <c r="V5" s="33">
        <f t="shared" ref="V5:V28" si="8">IF(Q5=1,$F5*7,0)</f>
        <v>7</v>
      </c>
      <c r="W5" s="33">
        <f t="shared" ref="W5:W28" si="9">IF(R5=1,$F5*30,0)</f>
        <v>0</v>
      </c>
      <c r="X5" s="33">
        <f t="shared" ref="X5:X28" si="10">IF(S5=1,$F5*90,0)</f>
        <v>0</v>
      </c>
      <c r="Y5" s="33">
        <f t="shared" ref="Y5:Y28" si="11">IF(T5=1,$F5*365,0)</f>
        <v>0</v>
      </c>
      <c r="Z5" s="72">
        <f t="shared" ref="Z5:Z28" si="12">IF(AND(F5&gt;1,F5="Années"),"Erreur de saisie",ROUND(SUM($U5:$Y5),0))</f>
        <v>7</v>
      </c>
      <c r="AA5" s="5"/>
      <c r="AB5" s="5"/>
    </row>
    <row r="6" spans="1:28">
      <c r="C6" s="22"/>
      <c r="D6" s="28"/>
      <c r="E6" s="68" t="str">
        <f t="shared" si="0"/>
        <v/>
      </c>
      <c r="F6" s="74"/>
      <c r="G6" s="3"/>
      <c r="H6" s="3" t="str">
        <f t="shared" si="1"/>
        <v/>
      </c>
      <c r="I6" s="11"/>
      <c r="J6" s="5"/>
      <c r="K6" s="5"/>
      <c r="L6" s="5" t="s">
        <v>31</v>
      </c>
      <c r="M6" s="5"/>
      <c r="N6" s="5"/>
      <c r="O6" s="5"/>
      <c r="P6" s="33">
        <f t="shared" si="3"/>
        <v>0</v>
      </c>
      <c r="Q6" s="33">
        <f t="shared" si="4"/>
        <v>0</v>
      </c>
      <c r="R6" s="33">
        <f t="shared" si="2"/>
        <v>0</v>
      </c>
      <c r="S6" s="33">
        <f t="shared" si="5"/>
        <v>0</v>
      </c>
      <c r="T6" s="33">
        <f t="shared" si="6"/>
        <v>0</v>
      </c>
      <c r="U6" s="33">
        <f t="shared" si="7"/>
        <v>0</v>
      </c>
      <c r="V6" s="33">
        <f t="shared" si="8"/>
        <v>0</v>
      </c>
      <c r="W6" s="33">
        <f t="shared" si="9"/>
        <v>0</v>
      </c>
      <c r="X6" s="33">
        <f t="shared" si="10"/>
        <v>0</v>
      </c>
      <c r="Y6" s="33">
        <f t="shared" si="11"/>
        <v>0</v>
      </c>
      <c r="Z6" s="72">
        <f t="shared" si="12"/>
        <v>0</v>
      </c>
      <c r="AA6" s="5"/>
      <c r="AB6" s="5"/>
    </row>
    <row r="7" spans="1:28">
      <c r="A7" s="13"/>
      <c r="C7" s="22"/>
      <c r="D7" s="28"/>
      <c r="E7" s="68" t="str">
        <f t="shared" si="0"/>
        <v/>
      </c>
      <c r="F7" s="74"/>
      <c r="G7" s="3"/>
      <c r="H7" s="3" t="str">
        <f t="shared" si="1"/>
        <v/>
      </c>
      <c r="I7" s="11"/>
      <c r="J7" s="5"/>
      <c r="K7" s="5"/>
      <c r="L7" s="5" t="s">
        <v>32</v>
      </c>
      <c r="M7" s="5"/>
      <c r="N7" s="5"/>
      <c r="O7" s="5"/>
      <c r="P7" s="33">
        <f t="shared" si="3"/>
        <v>0</v>
      </c>
      <c r="Q7" s="33">
        <f t="shared" si="4"/>
        <v>0</v>
      </c>
      <c r="R7" s="33">
        <f t="shared" si="2"/>
        <v>0</v>
      </c>
      <c r="S7" s="33">
        <f t="shared" si="5"/>
        <v>0</v>
      </c>
      <c r="T7" s="33">
        <f t="shared" si="6"/>
        <v>0</v>
      </c>
      <c r="U7" s="33">
        <f t="shared" si="7"/>
        <v>0</v>
      </c>
      <c r="V7" s="33">
        <f t="shared" si="8"/>
        <v>0</v>
      </c>
      <c r="W7" s="33">
        <f t="shared" si="9"/>
        <v>0</v>
      </c>
      <c r="X7" s="33">
        <f t="shared" si="10"/>
        <v>0</v>
      </c>
      <c r="Y7" s="33">
        <f t="shared" si="11"/>
        <v>0</v>
      </c>
      <c r="Z7" s="72">
        <f t="shared" si="12"/>
        <v>0</v>
      </c>
      <c r="AA7" s="5"/>
      <c r="AB7" s="5"/>
    </row>
    <row r="8" spans="1:28">
      <c r="A8" s="13"/>
      <c r="C8" s="22"/>
      <c r="D8" s="28"/>
      <c r="E8" s="68" t="str">
        <f t="shared" si="0"/>
        <v/>
      </c>
      <c r="F8" s="74"/>
      <c r="G8" s="3"/>
      <c r="H8" s="3" t="str">
        <f t="shared" si="1"/>
        <v/>
      </c>
      <c r="I8" s="11"/>
      <c r="J8" s="5"/>
      <c r="K8" s="5"/>
      <c r="L8" s="5"/>
      <c r="M8" s="5"/>
      <c r="N8" s="5"/>
      <c r="O8" s="5"/>
      <c r="P8" s="33">
        <f t="shared" si="3"/>
        <v>0</v>
      </c>
      <c r="Q8" s="33">
        <f t="shared" si="4"/>
        <v>0</v>
      </c>
      <c r="R8" s="33">
        <f t="shared" si="2"/>
        <v>0</v>
      </c>
      <c r="S8" s="33">
        <f t="shared" si="5"/>
        <v>0</v>
      </c>
      <c r="T8" s="33">
        <f t="shared" si="6"/>
        <v>0</v>
      </c>
      <c r="U8" s="33">
        <f t="shared" si="7"/>
        <v>0</v>
      </c>
      <c r="V8" s="33">
        <f t="shared" si="8"/>
        <v>0</v>
      </c>
      <c r="W8" s="33">
        <f t="shared" si="9"/>
        <v>0</v>
      </c>
      <c r="X8" s="33">
        <f t="shared" si="10"/>
        <v>0</v>
      </c>
      <c r="Y8" s="33">
        <f t="shared" si="11"/>
        <v>0</v>
      </c>
      <c r="Z8" s="72">
        <f t="shared" si="12"/>
        <v>0</v>
      </c>
      <c r="AA8" s="5"/>
      <c r="AB8" s="5"/>
    </row>
    <row r="9" spans="1:28">
      <c r="C9" s="22"/>
      <c r="D9" s="28"/>
      <c r="E9" s="68" t="str">
        <f t="shared" si="0"/>
        <v/>
      </c>
      <c r="F9" s="74"/>
      <c r="G9" s="3"/>
      <c r="H9" s="3" t="str">
        <f t="shared" si="1"/>
        <v/>
      </c>
      <c r="I9" s="11"/>
      <c r="J9" s="5"/>
      <c r="K9" s="5"/>
      <c r="L9" s="5"/>
      <c r="M9" s="5"/>
      <c r="N9" s="5"/>
      <c r="O9" s="5"/>
      <c r="P9" s="33">
        <f t="shared" si="3"/>
        <v>0</v>
      </c>
      <c r="Q9" s="33">
        <f t="shared" si="4"/>
        <v>0</v>
      </c>
      <c r="R9" s="33">
        <f t="shared" si="2"/>
        <v>0</v>
      </c>
      <c r="S9" s="33">
        <f t="shared" si="5"/>
        <v>0</v>
      </c>
      <c r="T9" s="33">
        <f t="shared" si="6"/>
        <v>0</v>
      </c>
      <c r="U9" s="33">
        <f t="shared" si="7"/>
        <v>0</v>
      </c>
      <c r="V9" s="33">
        <f t="shared" si="8"/>
        <v>0</v>
      </c>
      <c r="W9" s="33">
        <f t="shared" si="9"/>
        <v>0</v>
      </c>
      <c r="X9" s="33">
        <f t="shared" si="10"/>
        <v>0</v>
      </c>
      <c r="Y9" s="33">
        <f t="shared" si="11"/>
        <v>0</v>
      </c>
      <c r="Z9" s="72">
        <f t="shared" si="12"/>
        <v>0</v>
      </c>
      <c r="AA9" s="5"/>
      <c r="AB9" s="5"/>
    </row>
    <row r="10" spans="1:28">
      <c r="C10" s="22"/>
      <c r="D10" s="28"/>
      <c r="E10" s="68" t="str">
        <f t="shared" si="0"/>
        <v/>
      </c>
      <c r="F10" s="74"/>
      <c r="G10" s="2"/>
      <c r="H10" s="3" t="str">
        <f t="shared" si="1"/>
        <v/>
      </c>
      <c r="I10" s="11"/>
      <c r="J10" s="5"/>
      <c r="K10" s="5"/>
      <c r="L10" s="5"/>
      <c r="M10" s="5"/>
      <c r="N10" s="5"/>
      <c r="O10" s="5"/>
      <c r="P10" s="33">
        <f t="shared" si="3"/>
        <v>0</v>
      </c>
      <c r="Q10" s="33">
        <f t="shared" si="4"/>
        <v>0</v>
      </c>
      <c r="R10" s="33">
        <f t="shared" si="2"/>
        <v>0</v>
      </c>
      <c r="S10" s="33">
        <f t="shared" si="5"/>
        <v>0</v>
      </c>
      <c r="T10" s="33">
        <f t="shared" si="6"/>
        <v>0</v>
      </c>
      <c r="U10" s="33">
        <f t="shared" si="7"/>
        <v>0</v>
      </c>
      <c r="V10" s="33">
        <f t="shared" si="8"/>
        <v>0</v>
      </c>
      <c r="W10" s="33">
        <f t="shared" si="9"/>
        <v>0</v>
      </c>
      <c r="X10" s="33">
        <f t="shared" si="10"/>
        <v>0</v>
      </c>
      <c r="Y10" s="33">
        <f t="shared" si="11"/>
        <v>0</v>
      </c>
      <c r="Z10" s="72">
        <f t="shared" si="12"/>
        <v>0</v>
      </c>
      <c r="AA10" s="5"/>
      <c r="AB10" s="5"/>
    </row>
    <row r="11" spans="1:28">
      <c r="C11" s="22"/>
      <c r="D11" s="28"/>
      <c r="E11" s="68" t="str">
        <f t="shared" si="0"/>
        <v/>
      </c>
      <c r="F11" s="74"/>
      <c r="G11" s="2"/>
      <c r="H11" s="3" t="str">
        <f t="shared" si="1"/>
        <v/>
      </c>
      <c r="I11" s="11"/>
      <c r="J11" s="5"/>
      <c r="K11" s="5"/>
      <c r="L11" s="5"/>
      <c r="M11" s="5"/>
      <c r="N11" s="5"/>
      <c r="O11" s="5"/>
      <c r="P11" s="33">
        <f t="shared" si="3"/>
        <v>0</v>
      </c>
      <c r="Q11" s="33">
        <f t="shared" si="4"/>
        <v>0</v>
      </c>
      <c r="R11" s="33">
        <f t="shared" si="2"/>
        <v>0</v>
      </c>
      <c r="S11" s="33">
        <f t="shared" si="5"/>
        <v>0</v>
      </c>
      <c r="T11" s="33">
        <f t="shared" si="6"/>
        <v>0</v>
      </c>
      <c r="U11" s="33">
        <f t="shared" si="7"/>
        <v>0</v>
      </c>
      <c r="V11" s="33">
        <f t="shared" si="8"/>
        <v>0</v>
      </c>
      <c r="W11" s="33">
        <f t="shared" si="9"/>
        <v>0</v>
      </c>
      <c r="X11" s="33">
        <f t="shared" si="10"/>
        <v>0</v>
      </c>
      <c r="Y11" s="33">
        <f t="shared" si="11"/>
        <v>0</v>
      </c>
      <c r="Z11" s="72">
        <f t="shared" si="12"/>
        <v>0</v>
      </c>
      <c r="AA11" s="5"/>
      <c r="AB11" s="5"/>
    </row>
    <row r="12" spans="1:28">
      <c r="C12" s="22"/>
      <c r="D12" s="28"/>
      <c r="E12" s="68" t="str">
        <f t="shared" si="0"/>
        <v/>
      </c>
      <c r="F12" s="74"/>
      <c r="G12" s="2"/>
      <c r="H12" s="3" t="str">
        <f t="shared" si="1"/>
        <v/>
      </c>
      <c r="I12" s="11"/>
      <c r="J12" s="5"/>
      <c r="K12" s="5"/>
      <c r="L12" s="5"/>
      <c r="M12" s="5"/>
      <c r="N12" s="5"/>
      <c r="O12" s="5"/>
      <c r="P12" s="9">
        <f t="shared" si="3"/>
        <v>0</v>
      </c>
      <c r="Q12" s="9">
        <f t="shared" si="4"/>
        <v>0</v>
      </c>
      <c r="R12" s="9">
        <f t="shared" si="2"/>
        <v>0</v>
      </c>
      <c r="S12" s="9">
        <f t="shared" si="5"/>
        <v>0</v>
      </c>
      <c r="T12" s="9">
        <f t="shared" si="6"/>
        <v>0</v>
      </c>
      <c r="U12" s="9">
        <f t="shared" si="7"/>
        <v>0</v>
      </c>
      <c r="V12" s="9">
        <f t="shared" si="8"/>
        <v>0</v>
      </c>
      <c r="W12" s="9">
        <f t="shared" si="9"/>
        <v>0</v>
      </c>
      <c r="X12" s="9">
        <f t="shared" si="10"/>
        <v>0</v>
      </c>
      <c r="Y12" s="9">
        <f t="shared" si="11"/>
        <v>0</v>
      </c>
      <c r="Z12" s="72">
        <f t="shared" si="12"/>
        <v>0</v>
      </c>
      <c r="AB12" s="5"/>
    </row>
    <row r="13" spans="1:28">
      <c r="C13" s="8"/>
      <c r="D13" s="68"/>
      <c r="E13" s="68" t="str">
        <f t="shared" si="0"/>
        <v/>
      </c>
      <c r="F13" s="74"/>
      <c r="G13" s="2"/>
      <c r="H13" s="3" t="str">
        <f t="shared" si="1"/>
        <v/>
      </c>
      <c r="I13" s="11"/>
      <c r="J13" s="5"/>
      <c r="K13" s="5"/>
      <c r="L13" s="5"/>
      <c r="M13" s="5"/>
      <c r="N13" s="5"/>
      <c r="O13" s="5"/>
      <c r="P13" s="9">
        <f t="shared" si="3"/>
        <v>0</v>
      </c>
      <c r="Q13" s="9">
        <f t="shared" si="4"/>
        <v>0</v>
      </c>
      <c r="R13" s="9">
        <f t="shared" si="2"/>
        <v>0</v>
      </c>
      <c r="S13" s="9">
        <f t="shared" si="5"/>
        <v>0</v>
      </c>
      <c r="T13" s="9">
        <f t="shared" si="6"/>
        <v>0</v>
      </c>
      <c r="U13" s="9">
        <f t="shared" si="7"/>
        <v>0</v>
      </c>
      <c r="V13" s="9">
        <f t="shared" si="8"/>
        <v>0</v>
      </c>
      <c r="W13" s="9">
        <f t="shared" si="9"/>
        <v>0</v>
      </c>
      <c r="X13" s="9">
        <f t="shared" si="10"/>
        <v>0</v>
      </c>
      <c r="Y13" s="9">
        <f t="shared" si="11"/>
        <v>0</v>
      </c>
      <c r="Z13" s="72">
        <f t="shared" si="12"/>
        <v>0</v>
      </c>
      <c r="AB13" s="5"/>
    </row>
    <row r="14" spans="1:28">
      <c r="C14" s="8"/>
      <c r="D14" s="68"/>
      <c r="E14" s="68" t="str">
        <f t="shared" si="0"/>
        <v/>
      </c>
      <c r="F14" s="74"/>
      <c r="G14" s="2"/>
      <c r="H14" s="3" t="str">
        <f t="shared" si="1"/>
        <v/>
      </c>
      <c r="I14" s="11"/>
      <c r="J14" s="5"/>
      <c r="K14" s="5"/>
      <c r="L14" s="5"/>
      <c r="M14" s="5"/>
      <c r="N14" s="5"/>
      <c r="O14" s="5"/>
      <c r="P14" s="9">
        <f t="shared" si="3"/>
        <v>0</v>
      </c>
      <c r="Q14" s="9">
        <f t="shared" si="4"/>
        <v>0</v>
      </c>
      <c r="R14" s="9">
        <f t="shared" si="2"/>
        <v>0</v>
      </c>
      <c r="S14" s="9">
        <f t="shared" si="5"/>
        <v>0</v>
      </c>
      <c r="T14" s="9">
        <f t="shared" si="6"/>
        <v>0</v>
      </c>
      <c r="U14" s="9">
        <f t="shared" si="7"/>
        <v>0</v>
      </c>
      <c r="V14" s="9">
        <f t="shared" si="8"/>
        <v>0</v>
      </c>
      <c r="W14" s="9">
        <f t="shared" si="9"/>
        <v>0</v>
      </c>
      <c r="X14" s="9">
        <f t="shared" si="10"/>
        <v>0</v>
      </c>
      <c r="Y14" s="9">
        <f t="shared" si="11"/>
        <v>0</v>
      </c>
      <c r="Z14" s="72">
        <f t="shared" si="12"/>
        <v>0</v>
      </c>
      <c r="AB14" s="5"/>
    </row>
    <row r="15" spans="1:28">
      <c r="C15" s="8"/>
      <c r="D15" s="68"/>
      <c r="E15" s="68" t="str">
        <f t="shared" si="0"/>
        <v/>
      </c>
      <c r="F15" s="74"/>
      <c r="G15" s="2"/>
      <c r="H15" s="3" t="str">
        <f t="shared" si="1"/>
        <v/>
      </c>
      <c r="I15" s="11"/>
      <c r="J15" s="5"/>
      <c r="K15" s="5"/>
      <c r="L15" s="5"/>
      <c r="M15" s="5"/>
      <c r="N15" s="5"/>
      <c r="O15" s="5"/>
      <c r="P15" s="9">
        <f t="shared" si="3"/>
        <v>0</v>
      </c>
      <c r="Q15" s="9">
        <f t="shared" si="4"/>
        <v>0</v>
      </c>
      <c r="R15" s="9">
        <f t="shared" si="2"/>
        <v>0</v>
      </c>
      <c r="S15" s="9">
        <f t="shared" si="5"/>
        <v>0</v>
      </c>
      <c r="T15" s="9">
        <f t="shared" si="6"/>
        <v>0</v>
      </c>
      <c r="U15" s="9">
        <f t="shared" si="7"/>
        <v>0</v>
      </c>
      <c r="V15" s="9">
        <f t="shared" si="8"/>
        <v>0</v>
      </c>
      <c r="W15" s="9">
        <f t="shared" si="9"/>
        <v>0</v>
      </c>
      <c r="X15" s="9">
        <f t="shared" si="10"/>
        <v>0</v>
      </c>
      <c r="Y15" s="9">
        <f t="shared" si="11"/>
        <v>0</v>
      </c>
      <c r="Z15" s="72">
        <f t="shared" si="12"/>
        <v>0</v>
      </c>
      <c r="AB15" s="5"/>
    </row>
    <row r="16" spans="1:28">
      <c r="C16" s="8"/>
      <c r="D16" s="68"/>
      <c r="E16" s="68" t="str">
        <f t="shared" si="0"/>
        <v/>
      </c>
      <c r="F16" s="74"/>
      <c r="G16" s="2"/>
      <c r="H16" s="3" t="str">
        <f t="shared" si="1"/>
        <v/>
      </c>
      <c r="I16" s="11"/>
      <c r="J16" s="5"/>
      <c r="K16" s="5"/>
      <c r="L16" s="5"/>
      <c r="M16" s="5"/>
      <c r="N16" s="5"/>
      <c r="O16" s="5"/>
      <c r="P16" s="9">
        <f t="shared" si="3"/>
        <v>0</v>
      </c>
      <c r="Q16" s="9">
        <f t="shared" si="4"/>
        <v>0</v>
      </c>
      <c r="R16" s="9">
        <f t="shared" si="2"/>
        <v>0</v>
      </c>
      <c r="S16" s="9">
        <f t="shared" si="5"/>
        <v>0</v>
      </c>
      <c r="T16" s="9">
        <f t="shared" si="6"/>
        <v>0</v>
      </c>
      <c r="U16" s="9">
        <f t="shared" si="7"/>
        <v>0</v>
      </c>
      <c r="V16" s="9">
        <f t="shared" si="8"/>
        <v>0</v>
      </c>
      <c r="W16" s="9">
        <f t="shared" si="9"/>
        <v>0</v>
      </c>
      <c r="X16" s="9">
        <f t="shared" si="10"/>
        <v>0</v>
      </c>
      <c r="Y16" s="9">
        <f t="shared" si="11"/>
        <v>0</v>
      </c>
      <c r="Z16" s="72">
        <f t="shared" si="12"/>
        <v>0</v>
      </c>
      <c r="AB16" s="5"/>
    </row>
    <row r="17" spans="3:28">
      <c r="C17" s="8"/>
      <c r="D17" s="68"/>
      <c r="E17" s="68" t="str">
        <f t="shared" si="0"/>
        <v/>
      </c>
      <c r="F17" s="74"/>
      <c r="G17" s="2"/>
      <c r="H17" s="3" t="str">
        <f t="shared" si="1"/>
        <v/>
      </c>
      <c r="I17" s="11"/>
      <c r="J17" s="5"/>
      <c r="K17" s="5"/>
      <c r="L17" s="5"/>
      <c r="M17" s="5"/>
      <c r="N17" s="5"/>
      <c r="O17" s="5"/>
      <c r="P17" s="9">
        <f t="shared" si="3"/>
        <v>0</v>
      </c>
      <c r="Q17" s="9">
        <f t="shared" si="4"/>
        <v>0</v>
      </c>
      <c r="R17" s="9">
        <f t="shared" si="2"/>
        <v>0</v>
      </c>
      <c r="S17" s="9">
        <f t="shared" si="5"/>
        <v>0</v>
      </c>
      <c r="T17" s="9">
        <f t="shared" si="6"/>
        <v>0</v>
      </c>
      <c r="U17" s="9">
        <f t="shared" si="7"/>
        <v>0</v>
      </c>
      <c r="V17" s="9">
        <f t="shared" si="8"/>
        <v>0</v>
      </c>
      <c r="W17" s="9">
        <f t="shared" si="9"/>
        <v>0</v>
      </c>
      <c r="X17" s="9">
        <f t="shared" si="10"/>
        <v>0</v>
      </c>
      <c r="Y17" s="9">
        <f t="shared" si="11"/>
        <v>0</v>
      </c>
      <c r="Z17" s="72">
        <f t="shared" si="12"/>
        <v>0</v>
      </c>
      <c r="AB17" s="5"/>
    </row>
    <row r="18" spans="3:28">
      <c r="C18" s="8"/>
      <c r="D18" s="68"/>
      <c r="E18" s="68" t="str">
        <f t="shared" si="0"/>
        <v/>
      </c>
      <c r="F18" s="74"/>
      <c r="G18" s="2"/>
      <c r="H18" s="3" t="str">
        <f t="shared" si="1"/>
        <v/>
      </c>
      <c r="I18" s="11"/>
      <c r="J18" s="5"/>
      <c r="K18" s="5" t="s">
        <v>42</v>
      </c>
      <c r="L18" s="5"/>
      <c r="M18" s="5"/>
      <c r="N18" s="5"/>
      <c r="O18" s="5"/>
      <c r="P18" s="9">
        <f t="shared" si="3"/>
        <v>0</v>
      </c>
      <c r="Q18" s="9">
        <f t="shared" si="4"/>
        <v>0</v>
      </c>
      <c r="R18" s="9">
        <f t="shared" si="2"/>
        <v>0</v>
      </c>
      <c r="S18" s="9">
        <f t="shared" si="5"/>
        <v>0</v>
      </c>
      <c r="T18" s="9">
        <f t="shared" si="6"/>
        <v>0</v>
      </c>
      <c r="U18" s="9">
        <f t="shared" si="7"/>
        <v>0</v>
      </c>
      <c r="V18" s="9">
        <f t="shared" si="8"/>
        <v>0</v>
      </c>
      <c r="W18" s="9">
        <f t="shared" si="9"/>
        <v>0</v>
      </c>
      <c r="X18" s="9">
        <f t="shared" si="10"/>
        <v>0</v>
      </c>
      <c r="Y18" s="9">
        <f t="shared" si="11"/>
        <v>0</v>
      </c>
      <c r="Z18" s="72">
        <f t="shared" si="12"/>
        <v>0</v>
      </c>
      <c r="AB18" s="5"/>
    </row>
    <row r="19" spans="3:28">
      <c r="C19" s="8"/>
      <c r="D19" s="68"/>
      <c r="E19" s="68" t="str">
        <f t="shared" si="0"/>
        <v/>
      </c>
      <c r="F19" s="74"/>
      <c r="G19" s="2"/>
      <c r="H19" s="3" t="str">
        <f t="shared" si="1"/>
        <v/>
      </c>
      <c r="I19" s="11"/>
      <c r="J19" s="5"/>
      <c r="K19" s="5" t="s">
        <v>43</v>
      </c>
      <c r="L19" s="5"/>
      <c r="M19" s="5"/>
      <c r="N19" s="5"/>
      <c r="O19" s="5"/>
      <c r="P19" s="9">
        <f t="shared" si="3"/>
        <v>0</v>
      </c>
      <c r="Q19" s="9">
        <f t="shared" si="4"/>
        <v>0</v>
      </c>
      <c r="R19" s="9">
        <f t="shared" si="2"/>
        <v>0</v>
      </c>
      <c r="S19" s="9">
        <f t="shared" si="5"/>
        <v>0</v>
      </c>
      <c r="T19" s="9">
        <f t="shared" si="6"/>
        <v>0</v>
      </c>
      <c r="U19" s="9">
        <f t="shared" si="7"/>
        <v>0</v>
      </c>
      <c r="V19" s="9">
        <f t="shared" si="8"/>
        <v>0</v>
      </c>
      <c r="W19" s="9">
        <f t="shared" si="9"/>
        <v>0</v>
      </c>
      <c r="X19" s="9">
        <f t="shared" si="10"/>
        <v>0</v>
      </c>
      <c r="Y19" s="9">
        <f t="shared" si="11"/>
        <v>0</v>
      </c>
      <c r="Z19" s="72">
        <f t="shared" si="12"/>
        <v>0</v>
      </c>
      <c r="AB19" s="5"/>
    </row>
    <row r="20" spans="3:28">
      <c r="C20" s="8"/>
      <c r="D20" s="68"/>
      <c r="E20" s="68" t="str">
        <f t="shared" si="0"/>
        <v/>
      </c>
      <c r="F20" s="74"/>
      <c r="G20" s="2"/>
      <c r="H20" s="3" t="str">
        <f t="shared" si="1"/>
        <v/>
      </c>
      <c r="I20" s="11"/>
      <c r="J20" s="5"/>
      <c r="K20" s="5" t="s">
        <v>44</v>
      </c>
      <c r="L20" s="5"/>
      <c r="M20" s="5"/>
      <c r="N20" s="5"/>
      <c r="O20" s="5"/>
      <c r="P20" s="9">
        <f t="shared" si="3"/>
        <v>0</v>
      </c>
      <c r="Q20" s="9">
        <f t="shared" si="4"/>
        <v>0</v>
      </c>
      <c r="R20" s="9">
        <f t="shared" si="2"/>
        <v>0</v>
      </c>
      <c r="S20" s="9">
        <f t="shared" si="5"/>
        <v>0</v>
      </c>
      <c r="T20" s="9">
        <f t="shared" si="6"/>
        <v>0</v>
      </c>
      <c r="U20" s="9">
        <f t="shared" si="7"/>
        <v>0</v>
      </c>
      <c r="V20" s="9">
        <f t="shared" si="8"/>
        <v>0</v>
      </c>
      <c r="W20" s="9">
        <f t="shared" si="9"/>
        <v>0</v>
      </c>
      <c r="X20" s="9">
        <f t="shared" si="10"/>
        <v>0</v>
      </c>
      <c r="Y20" s="9">
        <f t="shared" si="11"/>
        <v>0</v>
      </c>
      <c r="Z20" s="72">
        <f t="shared" si="12"/>
        <v>0</v>
      </c>
      <c r="AB20" s="5"/>
    </row>
    <row r="21" spans="3:28">
      <c r="C21" s="8"/>
      <c r="D21" s="68"/>
      <c r="E21" s="68" t="str">
        <f t="shared" si="0"/>
        <v/>
      </c>
      <c r="F21" s="74"/>
      <c r="G21" s="2"/>
      <c r="H21" s="3" t="str">
        <f t="shared" si="1"/>
        <v/>
      </c>
      <c r="I21" s="11"/>
      <c r="J21" s="5"/>
      <c r="K21" s="5" t="s">
        <v>41</v>
      </c>
      <c r="L21" s="5"/>
      <c r="M21" s="5"/>
      <c r="N21" s="5"/>
      <c r="O21" s="5"/>
      <c r="P21" s="9">
        <f t="shared" si="3"/>
        <v>0</v>
      </c>
      <c r="Q21" s="9">
        <f t="shared" si="4"/>
        <v>0</v>
      </c>
      <c r="R21" s="9">
        <f t="shared" si="2"/>
        <v>0</v>
      </c>
      <c r="S21" s="9">
        <f t="shared" si="5"/>
        <v>0</v>
      </c>
      <c r="T21" s="9">
        <f t="shared" si="6"/>
        <v>0</v>
      </c>
      <c r="U21" s="9">
        <f t="shared" si="7"/>
        <v>0</v>
      </c>
      <c r="V21" s="9">
        <f t="shared" si="8"/>
        <v>0</v>
      </c>
      <c r="W21" s="9">
        <f t="shared" si="9"/>
        <v>0</v>
      </c>
      <c r="X21" s="9">
        <f t="shared" si="10"/>
        <v>0</v>
      </c>
      <c r="Y21" s="9">
        <f t="shared" si="11"/>
        <v>0</v>
      </c>
      <c r="Z21" s="72">
        <f t="shared" si="12"/>
        <v>0</v>
      </c>
      <c r="AB21" s="5"/>
    </row>
    <row r="22" spans="3:28">
      <c r="C22" s="8"/>
      <c r="D22" s="68"/>
      <c r="E22" s="68" t="str">
        <f t="shared" si="0"/>
        <v/>
      </c>
      <c r="F22" s="74"/>
      <c r="G22" s="2"/>
      <c r="H22" s="3" t="str">
        <f t="shared" si="1"/>
        <v/>
      </c>
      <c r="I22" s="11"/>
      <c r="J22" s="5"/>
      <c r="K22" s="5" t="s">
        <v>37</v>
      </c>
      <c r="L22" s="5"/>
      <c r="M22" s="5"/>
      <c r="N22" s="5"/>
      <c r="O22" s="5"/>
      <c r="P22" s="9">
        <f t="shared" si="3"/>
        <v>0</v>
      </c>
      <c r="Q22" s="9">
        <f t="shared" si="4"/>
        <v>0</v>
      </c>
      <c r="R22" s="9">
        <f t="shared" si="2"/>
        <v>0</v>
      </c>
      <c r="S22" s="9">
        <f t="shared" si="5"/>
        <v>0</v>
      </c>
      <c r="T22" s="9">
        <f t="shared" si="6"/>
        <v>0</v>
      </c>
      <c r="U22" s="9">
        <f t="shared" si="7"/>
        <v>0</v>
      </c>
      <c r="V22" s="9">
        <f t="shared" si="8"/>
        <v>0</v>
      </c>
      <c r="W22" s="9">
        <f t="shared" si="9"/>
        <v>0</v>
      </c>
      <c r="X22" s="9">
        <f t="shared" si="10"/>
        <v>0</v>
      </c>
      <c r="Y22" s="9">
        <f t="shared" si="11"/>
        <v>0</v>
      </c>
      <c r="Z22" s="72">
        <f t="shared" si="12"/>
        <v>0</v>
      </c>
      <c r="AB22" s="5"/>
    </row>
    <row r="23" spans="3:28">
      <c r="C23" s="8"/>
      <c r="D23" s="68"/>
      <c r="E23" s="68" t="str">
        <f t="shared" si="0"/>
        <v/>
      </c>
      <c r="F23" s="74"/>
      <c r="G23" s="2"/>
      <c r="H23" s="3" t="str">
        <f t="shared" si="1"/>
        <v/>
      </c>
      <c r="I23" s="11"/>
      <c r="J23" s="5"/>
      <c r="K23" s="5" t="s">
        <v>38</v>
      </c>
      <c r="L23" s="5"/>
      <c r="M23" s="5"/>
      <c r="N23" s="5"/>
      <c r="O23" s="5"/>
      <c r="P23" s="9">
        <f t="shared" si="3"/>
        <v>0</v>
      </c>
      <c r="Q23" s="9">
        <f t="shared" si="4"/>
        <v>0</v>
      </c>
      <c r="R23" s="9">
        <f t="shared" si="2"/>
        <v>0</v>
      </c>
      <c r="S23" s="9">
        <f t="shared" si="5"/>
        <v>0</v>
      </c>
      <c r="T23" s="9">
        <f t="shared" si="6"/>
        <v>0</v>
      </c>
      <c r="U23" s="9">
        <f t="shared" si="7"/>
        <v>0</v>
      </c>
      <c r="V23" s="9">
        <f t="shared" si="8"/>
        <v>0</v>
      </c>
      <c r="W23" s="9">
        <f t="shared" si="9"/>
        <v>0</v>
      </c>
      <c r="X23" s="9">
        <f t="shared" si="10"/>
        <v>0</v>
      </c>
      <c r="Y23" s="9">
        <f t="shared" si="11"/>
        <v>0</v>
      </c>
      <c r="Z23" s="72">
        <f t="shared" si="12"/>
        <v>0</v>
      </c>
      <c r="AB23" s="5"/>
    </row>
    <row r="24" spans="3:28">
      <c r="C24" s="8"/>
      <c r="D24" s="68"/>
      <c r="E24" s="68" t="str">
        <f t="shared" si="0"/>
        <v/>
      </c>
      <c r="F24" s="74"/>
      <c r="G24" s="2"/>
      <c r="H24" s="3" t="str">
        <f t="shared" si="1"/>
        <v/>
      </c>
      <c r="I24" s="11"/>
      <c r="J24" s="5"/>
      <c r="K24" s="5" t="s">
        <v>39</v>
      </c>
      <c r="L24" s="5"/>
      <c r="M24" s="5"/>
      <c r="N24" s="5"/>
      <c r="O24" s="5"/>
      <c r="P24" s="9">
        <f t="shared" si="3"/>
        <v>0</v>
      </c>
      <c r="Q24" s="9">
        <f t="shared" si="4"/>
        <v>0</v>
      </c>
      <c r="R24" s="9">
        <f t="shared" si="2"/>
        <v>0</v>
      </c>
      <c r="S24" s="9">
        <f t="shared" si="5"/>
        <v>0</v>
      </c>
      <c r="T24" s="9">
        <f t="shared" si="6"/>
        <v>0</v>
      </c>
      <c r="U24" s="9">
        <f t="shared" si="7"/>
        <v>0</v>
      </c>
      <c r="V24" s="9">
        <f t="shared" si="8"/>
        <v>0</v>
      </c>
      <c r="W24" s="9">
        <f t="shared" si="9"/>
        <v>0</v>
      </c>
      <c r="X24" s="9">
        <f t="shared" si="10"/>
        <v>0</v>
      </c>
      <c r="Y24" s="9">
        <f t="shared" si="11"/>
        <v>0</v>
      </c>
      <c r="Z24" s="72">
        <f t="shared" si="12"/>
        <v>0</v>
      </c>
      <c r="AB24" s="5"/>
    </row>
    <row r="25" spans="3:28">
      <c r="C25" s="8"/>
      <c r="D25" s="68"/>
      <c r="E25" s="68" t="str">
        <f t="shared" si="0"/>
        <v/>
      </c>
      <c r="F25" s="74"/>
      <c r="H25" s="3" t="str">
        <f t="shared" si="1"/>
        <v/>
      </c>
      <c r="I25" s="11"/>
      <c r="J25" s="5"/>
      <c r="K25" s="5" t="s">
        <v>40</v>
      </c>
      <c r="L25" s="5"/>
      <c r="M25" s="5"/>
      <c r="N25" s="5"/>
      <c r="O25" s="5"/>
      <c r="P25" s="9">
        <f t="shared" si="3"/>
        <v>0</v>
      </c>
      <c r="Q25" s="9">
        <f t="shared" si="4"/>
        <v>0</v>
      </c>
      <c r="R25" s="9">
        <f t="shared" si="2"/>
        <v>0</v>
      </c>
      <c r="S25" s="9">
        <f t="shared" si="5"/>
        <v>0</v>
      </c>
      <c r="T25" s="9">
        <f t="shared" si="6"/>
        <v>0</v>
      </c>
      <c r="U25" s="9">
        <f t="shared" si="7"/>
        <v>0</v>
      </c>
      <c r="V25" s="9">
        <f t="shared" si="8"/>
        <v>0</v>
      </c>
      <c r="W25" s="9">
        <f t="shared" si="9"/>
        <v>0</v>
      </c>
      <c r="X25" s="9">
        <f t="shared" si="10"/>
        <v>0</v>
      </c>
      <c r="Y25" s="9">
        <f t="shared" si="11"/>
        <v>0</v>
      </c>
      <c r="Z25" s="72">
        <f t="shared" si="12"/>
        <v>0</v>
      </c>
      <c r="AB25" s="5"/>
    </row>
    <row r="26" spans="3:28">
      <c r="C26" s="8"/>
      <c r="D26" s="68"/>
      <c r="E26" s="68" t="str">
        <f t="shared" si="0"/>
        <v/>
      </c>
      <c r="F26" s="74"/>
      <c r="H26" s="3" t="str">
        <f t="shared" si="1"/>
        <v/>
      </c>
      <c r="I26" s="11"/>
      <c r="J26" s="5"/>
      <c r="K26" s="5" t="s">
        <v>126</v>
      </c>
      <c r="L26" s="5"/>
      <c r="M26" s="5"/>
      <c r="N26" s="5"/>
      <c r="O26" s="5"/>
      <c r="P26" s="9">
        <f t="shared" si="3"/>
        <v>0</v>
      </c>
      <c r="Q26" s="9">
        <f t="shared" si="4"/>
        <v>0</v>
      </c>
      <c r="R26" s="9">
        <f t="shared" si="2"/>
        <v>0</v>
      </c>
      <c r="S26" s="9">
        <f t="shared" si="5"/>
        <v>0</v>
      </c>
      <c r="T26" s="9">
        <f t="shared" si="6"/>
        <v>0</v>
      </c>
      <c r="U26" s="9">
        <f t="shared" si="7"/>
        <v>0</v>
      </c>
      <c r="V26" s="9">
        <f t="shared" si="8"/>
        <v>0</v>
      </c>
      <c r="W26" s="9">
        <f t="shared" si="9"/>
        <v>0</v>
      </c>
      <c r="X26" s="9">
        <f t="shared" si="10"/>
        <v>0</v>
      </c>
      <c r="Y26" s="9">
        <f t="shared" si="11"/>
        <v>0</v>
      </c>
      <c r="Z26" s="72">
        <f t="shared" si="12"/>
        <v>0</v>
      </c>
      <c r="AB26" s="5"/>
    </row>
    <row r="27" spans="3:28">
      <c r="C27" s="8"/>
      <c r="D27" s="68"/>
      <c r="E27" s="68" t="str">
        <f t="shared" si="0"/>
        <v/>
      </c>
      <c r="F27" s="74"/>
      <c r="H27" s="3" t="str">
        <f t="shared" si="1"/>
        <v/>
      </c>
      <c r="I27" s="11"/>
      <c r="J27" s="5"/>
      <c r="K27" s="5" t="s">
        <v>45</v>
      </c>
      <c r="L27" s="5"/>
      <c r="M27" s="5"/>
      <c r="N27" s="5"/>
      <c r="O27" s="5"/>
      <c r="P27" s="9">
        <f t="shared" si="3"/>
        <v>0</v>
      </c>
      <c r="Q27" s="9">
        <f t="shared" si="4"/>
        <v>0</v>
      </c>
      <c r="R27" s="9">
        <f t="shared" si="2"/>
        <v>0</v>
      </c>
      <c r="S27" s="9">
        <f t="shared" si="5"/>
        <v>0</v>
      </c>
      <c r="T27" s="9">
        <f t="shared" si="6"/>
        <v>0</v>
      </c>
      <c r="U27" s="9">
        <f t="shared" si="7"/>
        <v>0</v>
      </c>
      <c r="V27" s="9">
        <f t="shared" si="8"/>
        <v>0</v>
      </c>
      <c r="W27" s="9">
        <f t="shared" si="9"/>
        <v>0</v>
      </c>
      <c r="X27" s="9">
        <f t="shared" si="10"/>
        <v>0</v>
      </c>
      <c r="Y27" s="9">
        <f t="shared" si="11"/>
        <v>0</v>
      </c>
      <c r="Z27" s="72">
        <f t="shared" si="12"/>
        <v>0</v>
      </c>
      <c r="AB27" s="5"/>
    </row>
    <row r="28" spans="3:28" ht="15.75" thickBot="1">
      <c r="C28" s="8"/>
      <c r="D28" s="69"/>
      <c r="E28" s="69" t="str">
        <f t="shared" si="0"/>
        <v/>
      </c>
      <c r="F28" s="75"/>
      <c r="H28" s="3" t="str">
        <f t="shared" si="1"/>
        <v/>
      </c>
      <c r="I28" s="11"/>
      <c r="J28" s="5"/>
      <c r="K28" s="5" t="s">
        <v>46</v>
      </c>
      <c r="L28" s="5"/>
      <c r="M28" s="5"/>
      <c r="N28" s="5"/>
      <c r="O28" s="5"/>
      <c r="P28" s="9">
        <f t="shared" si="3"/>
        <v>0</v>
      </c>
      <c r="Q28" s="9">
        <f t="shared" si="4"/>
        <v>0</v>
      </c>
      <c r="R28" s="9">
        <f t="shared" si="2"/>
        <v>0</v>
      </c>
      <c r="S28" s="9">
        <f t="shared" si="5"/>
        <v>0</v>
      </c>
      <c r="T28" s="9">
        <f t="shared" si="6"/>
        <v>0</v>
      </c>
      <c r="U28" s="9">
        <f t="shared" si="7"/>
        <v>0</v>
      </c>
      <c r="V28" s="9">
        <f t="shared" si="8"/>
        <v>0</v>
      </c>
      <c r="W28" s="9">
        <f t="shared" si="9"/>
        <v>0</v>
      </c>
      <c r="X28" s="9">
        <f t="shared" si="10"/>
        <v>0</v>
      </c>
      <c r="Y28" s="9">
        <f t="shared" si="11"/>
        <v>0</v>
      </c>
      <c r="Z28" s="72">
        <f t="shared" si="12"/>
        <v>0</v>
      </c>
      <c r="AB28" s="5"/>
    </row>
    <row r="29" spans="3:28">
      <c r="J29" s="5"/>
      <c r="K29" s="5" t="s">
        <v>47</v>
      </c>
      <c r="L29" s="5"/>
      <c r="M29" s="5"/>
      <c r="N29" s="5"/>
      <c r="O29" s="5"/>
      <c r="P29" s="5"/>
      <c r="Q29" s="5"/>
      <c r="R29" s="5"/>
      <c r="S29" s="5"/>
      <c r="T29" s="5"/>
      <c r="U29" s="5"/>
      <c r="V29" s="5"/>
      <c r="W29" s="5"/>
      <c r="X29" s="5"/>
      <c r="Y29" s="5"/>
      <c r="AB29" s="5"/>
    </row>
    <row r="30" spans="3:28">
      <c r="J30" s="5"/>
      <c r="K30" s="5" t="s">
        <v>48</v>
      </c>
      <c r="L30" s="5"/>
      <c r="M30" s="5"/>
      <c r="N30" s="5"/>
      <c r="O30" s="5"/>
      <c r="P30" s="5"/>
      <c r="Q30" s="5"/>
      <c r="R30" s="5"/>
      <c r="S30" s="5"/>
      <c r="T30" s="5"/>
      <c r="U30" s="5"/>
      <c r="V30" s="5"/>
      <c r="W30" s="5"/>
      <c r="X30" s="5"/>
      <c r="Y30" s="5"/>
      <c r="AB30" s="5"/>
    </row>
    <row r="31" spans="3:28">
      <c r="J31" s="5"/>
      <c r="K31" s="5" t="s">
        <v>49</v>
      </c>
      <c r="L31" s="5"/>
      <c r="M31" s="5"/>
      <c r="N31" s="5"/>
      <c r="O31" s="5"/>
      <c r="P31" s="5"/>
      <c r="Q31" s="5"/>
      <c r="R31" s="5"/>
      <c r="S31" s="5"/>
      <c r="T31" s="5"/>
      <c r="U31" s="5"/>
      <c r="V31" s="5"/>
      <c r="W31" s="5"/>
      <c r="X31" s="5"/>
      <c r="Y31" s="5"/>
      <c r="AB31" s="5"/>
    </row>
    <row r="32" spans="3:28">
      <c r="J32" s="5"/>
      <c r="K32" s="5" t="s">
        <v>50</v>
      </c>
      <c r="L32" s="5"/>
      <c r="M32" s="5"/>
      <c r="N32" s="5"/>
      <c r="O32" s="5"/>
      <c r="P32" s="5"/>
      <c r="Q32" s="5"/>
      <c r="R32" s="5"/>
      <c r="S32" s="5"/>
      <c r="T32" s="5"/>
      <c r="U32" s="5"/>
      <c r="V32" s="5"/>
      <c r="W32" s="5"/>
      <c r="X32" s="5"/>
      <c r="Y32" s="5"/>
      <c r="AB32" s="5"/>
    </row>
    <row r="33" spans="10:28">
      <c r="J33" s="5"/>
      <c r="K33" s="5" t="s">
        <v>51</v>
      </c>
      <c r="L33" s="5"/>
      <c r="M33" s="5"/>
      <c r="N33" s="5"/>
      <c r="O33" s="5"/>
      <c r="P33" s="5"/>
      <c r="Q33" s="5"/>
      <c r="R33" s="5"/>
      <c r="S33" s="5"/>
      <c r="T33" s="5"/>
      <c r="U33" s="5"/>
      <c r="V33" s="5"/>
      <c r="W33" s="5"/>
      <c r="X33" s="5"/>
      <c r="Y33" s="5"/>
      <c r="AB33" s="5"/>
    </row>
    <row r="34" spans="10:28">
      <c r="J34" s="5"/>
      <c r="K34" s="5" t="s">
        <v>52</v>
      </c>
      <c r="L34" s="5"/>
      <c r="M34" s="5"/>
      <c r="N34" s="5"/>
      <c r="O34" s="5"/>
      <c r="P34" s="5"/>
      <c r="Q34" s="5"/>
      <c r="R34" s="5"/>
      <c r="S34" s="5"/>
      <c r="T34" s="5"/>
      <c r="U34" s="5"/>
      <c r="V34" s="5"/>
      <c r="W34" s="5"/>
      <c r="X34" s="5"/>
      <c r="Y34" s="5"/>
      <c r="AB34" s="5"/>
    </row>
    <row r="35" spans="10:28">
      <c r="J35" s="5"/>
      <c r="K35" s="5" t="s">
        <v>125</v>
      </c>
      <c r="L35" s="5"/>
      <c r="M35" s="5"/>
      <c r="N35" s="5"/>
      <c r="O35" s="5"/>
      <c r="P35" s="5"/>
      <c r="Q35" s="5"/>
      <c r="R35" s="5"/>
      <c r="S35" s="5"/>
      <c r="T35" s="5"/>
      <c r="U35" s="5"/>
      <c r="V35" s="5"/>
      <c r="W35" s="5"/>
      <c r="X35" s="5"/>
      <c r="Y35" s="5"/>
      <c r="AB35" s="5"/>
    </row>
    <row r="36" spans="10:28">
      <c r="J36" s="5"/>
      <c r="K36" s="5" t="s">
        <v>53</v>
      </c>
      <c r="L36" s="5"/>
      <c r="M36" s="5"/>
      <c r="N36" s="5"/>
      <c r="O36" s="5"/>
      <c r="P36" s="5"/>
      <c r="Q36" s="5"/>
      <c r="R36" s="5"/>
      <c r="S36" s="5"/>
      <c r="T36" s="5"/>
      <c r="U36" s="5"/>
      <c r="V36" s="5"/>
      <c r="W36" s="5"/>
      <c r="X36" s="5"/>
      <c r="Y36" s="5"/>
      <c r="AB36" s="5"/>
    </row>
    <row r="37" spans="10:28">
      <c r="J37" s="5"/>
      <c r="K37" s="5" t="s">
        <v>54</v>
      </c>
      <c r="L37" s="5"/>
      <c r="M37" s="5"/>
      <c r="N37" s="5"/>
      <c r="O37" s="5"/>
      <c r="P37" s="5"/>
      <c r="Q37" s="5"/>
      <c r="R37" s="5"/>
      <c r="S37" s="5"/>
      <c r="T37" s="5"/>
      <c r="U37" s="5"/>
      <c r="V37" s="5"/>
      <c r="W37" s="5"/>
      <c r="X37" s="5"/>
      <c r="Y37" s="5"/>
      <c r="AB37" s="5"/>
    </row>
    <row r="38" spans="10:28">
      <c r="J38" s="5"/>
      <c r="K38" s="5" t="s">
        <v>55</v>
      </c>
      <c r="L38" s="5"/>
      <c r="M38" s="5"/>
      <c r="N38" s="5"/>
      <c r="O38" s="5"/>
      <c r="P38" s="5"/>
      <c r="Q38" s="5"/>
      <c r="R38" s="5"/>
      <c r="S38" s="5"/>
      <c r="T38" s="5"/>
      <c r="U38" s="5"/>
      <c r="V38" s="5"/>
      <c r="W38" s="5"/>
      <c r="X38" s="5"/>
      <c r="Y38" s="5"/>
      <c r="AB38" s="5"/>
    </row>
    <row r="39" spans="10:28">
      <c r="J39" s="5"/>
      <c r="K39" s="5" t="s">
        <v>56</v>
      </c>
      <c r="L39" s="5"/>
      <c r="M39" s="5"/>
      <c r="N39" s="5"/>
      <c r="O39" s="5"/>
      <c r="P39" s="5"/>
      <c r="Q39" s="5"/>
      <c r="R39" s="5"/>
      <c r="S39" s="5"/>
      <c r="T39" s="5"/>
      <c r="U39" s="5"/>
      <c r="V39" s="5"/>
      <c r="W39" s="5"/>
      <c r="X39" s="5"/>
      <c r="Y39" s="5"/>
      <c r="AB39" s="5"/>
    </row>
    <row r="40" spans="10:28">
      <c r="J40" s="5"/>
      <c r="K40" s="5" t="s">
        <v>57</v>
      </c>
      <c r="L40" s="5"/>
      <c r="M40" s="5"/>
      <c r="N40" s="5"/>
      <c r="O40" s="5"/>
      <c r="P40" s="5"/>
      <c r="Q40" s="5"/>
      <c r="R40" s="5"/>
      <c r="S40" s="5"/>
      <c r="T40" s="5"/>
      <c r="U40" s="5"/>
      <c r="V40" s="5"/>
      <c r="W40" s="5"/>
      <c r="X40" s="5"/>
      <c r="Y40" s="5"/>
      <c r="AB40" s="5"/>
    </row>
    <row r="41" spans="10:28">
      <c r="J41" s="5"/>
      <c r="K41" s="5" t="s">
        <v>58</v>
      </c>
      <c r="L41" s="5"/>
      <c r="M41" s="5"/>
      <c r="N41" s="5"/>
      <c r="O41" s="5"/>
      <c r="P41" s="5"/>
      <c r="Q41" s="5"/>
      <c r="R41" s="5"/>
      <c r="S41" s="5"/>
      <c r="T41" s="5"/>
      <c r="U41" s="5"/>
      <c r="V41" s="5"/>
      <c r="W41" s="5"/>
      <c r="X41" s="5"/>
      <c r="Y41" s="5"/>
      <c r="AB41" s="5"/>
    </row>
    <row r="42" spans="10:28">
      <c r="J42" s="5"/>
      <c r="K42" s="5" t="s">
        <v>59</v>
      </c>
      <c r="L42" s="5"/>
      <c r="M42" s="5"/>
      <c r="N42" s="5"/>
      <c r="O42" s="5"/>
      <c r="P42" s="5"/>
      <c r="Q42" s="5"/>
      <c r="R42" s="5"/>
      <c r="S42" s="5"/>
      <c r="T42" s="5"/>
      <c r="U42" s="5"/>
      <c r="V42" s="5"/>
      <c r="W42" s="5"/>
      <c r="X42" s="5"/>
      <c r="Y42" s="5"/>
      <c r="AB42" s="5"/>
    </row>
    <row r="43" spans="10:28">
      <c r="J43" s="5"/>
      <c r="K43" s="5" t="s">
        <v>60</v>
      </c>
      <c r="L43" s="5"/>
      <c r="M43" s="5"/>
      <c r="N43" s="5"/>
      <c r="O43" s="5"/>
      <c r="P43" s="5"/>
      <c r="Q43" s="5"/>
      <c r="R43" s="5"/>
      <c r="S43" s="5"/>
      <c r="T43" s="5"/>
      <c r="U43" s="5"/>
      <c r="V43" s="5"/>
      <c r="W43" s="5"/>
      <c r="X43" s="5"/>
      <c r="Y43" s="5"/>
      <c r="AB43" s="5"/>
    </row>
    <row r="44" spans="10:28">
      <c r="J44" s="5"/>
      <c r="K44" s="5" t="s">
        <v>127</v>
      </c>
      <c r="L44" s="5"/>
      <c r="M44" s="5"/>
      <c r="N44" s="5"/>
      <c r="O44" s="5"/>
      <c r="P44" s="5"/>
      <c r="Q44" s="5"/>
      <c r="R44" s="5"/>
      <c r="S44" s="5"/>
      <c r="T44" s="5"/>
      <c r="U44" s="5"/>
      <c r="V44" s="5"/>
      <c r="W44" s="5"/>
      <c r="X44" s="5"/>
      <c r="Y44" s="5"/>
      <c r="AB44" s="5"/>
    </row>
    <row r="45" spans="10:28">
      <c r="J45" s="5"/>
      <c r="K45" s="5" t="s">
        <v>61</v>
      </c>
      <c r="L45" s="5"/>
      <c r="M45" s="5"/>
      <c r="N45" s="5"/>
      <c r="O45" s="5"/>
      <c r="P45" s="5"/>
      <c r="Q45" s="5"/>
      <c r="R45" s="5"/>
      <c r="S45" s="5"/>
      <c r="T45" s="5"/>
      <c r="U45" s="5"/>
      <c r="V45" s="5"/>
      <c r="W45" s="5"/>
      <c r="X45" s="5"/>
      <c r="Y45" s="5"/>
      <c r="AB45" s="5"/>
    </row>
    <row r="46" spans="10:28">
      <c r="J46" s="5"/>
      <c r="K46" s="5" t="s">
        <v>62</v>
      </c>
      <c r="L46" s="5"/>
      <c r="M46" s="5"/>
      <c r="N46" s="5"/>
      <c r="O46" s="5"/>
      <c r="P46" s="5"/>
      <c r="Q46" s="5"/>
      <c r="R46" s="5"/>
      <c r="S46" s="5"/>
      <c r="T46" s="5"/>
      <c r="U46" s="5"/>
      <c r="V46" s="5"/>
      <c r="W46" s="5"/>
      <c r="X46" s="5"/>
      <c r="Y46" s="5"/>
      <c r="AB46" s="5"/>
    </row>
    <row r="47" spans="10:28">
      <c r="J47" s="5"/>
      <c r="K47" s="5" t="s">
        <v>63</v>
      </c>
      <c r="L47" s="5"/>
      <c r="M47" s="5"/>
      <c r="N47" s="5"/>
      <c r="O47" s="5"/>
      <c r="P47" s="5"/>
      <c r="Q47" s="5"/>
      <c r="R47" s="5"/>
      <c r="S47" s="5"/>
      <c r="T47" s="5"/>
      <c r="U47" s="5"/>
      <c r="V47" s="5"/>
      <c r="W47" s="5"/>
      <c r="X47" s="5"/>
      <c r="Y47" s="5"/>
      <c r="AB47" s="5"/>
    </row>
    <row r="48" spans="10:28">
      <c r="J48" s="5"/>
      <c r="K48" s="5" t="s">
        <v>64</v>
      </c>
      <c r="L48" s="5"/>
      <c r="M48" s="5"/>
      <c r="N48" s="5"/>
      <c r="O48" s="5"/>
      <c r="P48" s="5"/>
      <c r="Q48" s="5"/>
      <c r="R48" s="5"/>
      <c r="S48" s="5"/>
      <c r="T48" s="5"/>
      <c r="U48" s="5"/>
      <c r="V48" s="5"/>
      <c r="W48" s="5"/>
      <c r="X48" s="5"/>
      <c r="Y48" s="5"/>
      <c r="AB48" s="5"/>
    </row>
    <row r="49" spans="10:28">
      <c r="J49" s="5"/>
      <c r="K49" s="5" t="s">
        <v>65</v>
      </c>
      <c r="L49" s="5"/>
      <c r="M49" s="5"/>
      <c r="N49" s="5"/>
      <c r="O49" s="5"/>
      <c r="P49" s="5"/>
      <c r="Q49" s="5"/>
      <c r="R49" s="5"/>
      <c r="S49" s="5"/>
      <c r="T49" s="5"/>
      <c r="U49" s="5"/>
      <c r="V49" s="5"/>
      <c r="W49" s="5"/>
      <c r="X49" s="5"/>
      <c r="Y49" s="5"/>
      <c r="AB49" s="5"/>
    </row>
    <row r="50" spans="10:28">
      <c r="J50" s="5"/>
      <c r="K50" s="5" t="s">
        <v>66</v>
      </c>
      <c r="L50" s="5"/>
      <c r="M50" s="5"/>
      <c r="N50" s="5"/>
      <c r="O50" s="5"/>
      <c r="P50" s="5"/>
      <c r="Q50" s="5"/>
      <c r="R50" s="5"/>
      <c r="S50" s="5"/>
      <c r="T50" s="5"/>
      <c r="U50" s="5"/>
      <c r="V50" s="5"/>
      <c r="W50" s="5"/>
      <c r="X50" s="5"/>
      <c r="Y50" s="5"/>
      <c r="AB50" s="5"/>
    </row>
    <row r="51" spans="10:28">
      <c r="J51" s="5"/>
      <c r="K51" s="5" t="s">
        <v>67</v>
      </c>
      <c r="L51" s="5"/>
      <c r="M51" s="5"/>
      <c r="N51" s="5"/>
      <c r="O51" s="5"/>
      <c r="P51" s="5"/>
      <c r="Q51" s="5"/>
      <c r="R51" s="5"/>
      <c r="S51" s="5"/>
      <c r="T51" s="5"/>
      <c r="U51" s="5"/>
      <c r="V51" s="5"/>
      <c r="W51" s="5"/>
      <c r="X51" s="5"/>
      <c r="Y51" s="5"/>
      <c r="AB51" s="5"/>
    </row>
    <row r="52" spans="10:28">
      <c r="J52" s="5"/>
      <c r="K52" s="5" t="s">
        <v>68</v>
      </c>
      <c r="L52" s="5"/>
      <c r="M52" s="5"/>
      <c r="N52" s="5"/>
      <c r="O52" s="5"/>
      <c r="P52" s="5"/>
      <c r="Q52" s="5"/>
      <c r="R52" s="5"/>
      <c r="S52" s="5"/>
      <c r="T52" s="5"/>
      <c r="U52" s="5"/>
      <c r="V52" s="5"/>
      <c r="W52" s="5"/>
      <c r="X52" s="5"/>
      <c r="Y52" s="5"/>
      <c r="AB52" s="5"/>
    </row>
    <row r="53" spans="10:28">
      <c r="J53" s="5"/>
      <c r="K53" s="5" t="s">
        <v>128</v>
      </c>
      <c r="L53" s="5"/>
      <c r="M53" s="5"/>
      <c r="N53" s="5"/>
      <c r="O53" s="5"/>
      <c r="P53" s="5"/>
      <c r="Q53" s="5"/>
      <c r="R53" s="5"/>
      <c r="S53" s="5"/>
      <c r="T53" s="5"/>
      <c r="U53" s="5"/>
      <c r="V53" s="5"/>
      <c r="W53" s="5"/>
      <c r="X53" s="5"/>
      <c r="Y53" s="5"/>
      <c r="AB53" s="5"/>
    </row>
    <row r="54" spans="10:28">
      <c r="J54" s="5"/>
      <c r="K54" s="5" t="s">
        <v>69</v>
      </c>
      <c r="L54" s="5"/>
      <c r="M54" s="5"/>
      <c r="N54" s="5"/>
      <c r="O54" s="5"/>
      <c r="P54" s="5"/>
      <c r="Q54" s="5"/>
      <c r="R54" s="5"/>
      <c r="S54" s="5"/>
      <c r="T54" s="5"/>
      <c r="U54" s="5"/>
      <c r="V54" s="5"/>
      <c r="W54" s="5"/>
      <c r="X54" s="5"/>
      <c r="Y54" s="5"/>
      <c r="AB54" s="5"/>
    </row>
    <row r="55" spans="10:28">
      <c r="J55" s="5"/>
      <c r="K55" s="5" t="s">
        <v>70</v>
      </c>
      <c r="L55" s="5"/>
      <c r="M55" s="5"/>
      <c r="N55" s="5"/>
      <c r="O55" s="5"/>
      <c r="P55" s="5"/>
      <c r="Q55" s="5"/>
      <c r="R55" s="5"/>
      <c r="S55" s="5"/>
      <c r="T55" s="5"/>
      <c r="U55" s="5"/>
      <c r="V55" s="5"/>
      <c r="W55" s="5"/>
      <c r="X55" s="5"/>
      <c r="Y55" s="5"/>
      <c r="AB55" s="5"/>
    </row>
    <row r="56" spans="10:28">
      <c r="J56" s="5"/>
      <c r="K56" s="5" t="s">
        <v>71</v>
      </c>
      <c r="L56" s="5"/>
      <c r="M56" s="5"/>
      <c r="N56" s="5"/>
      <c r="O56" s="5"/>
      <c r="P56" s="5"/>
      <c r="Q56" s="5"/>
      <c r="R56" s="5"/>
      <c r="S56" s="5"/>
      <c r="T56" s="5"/>
      <c r="U56" s="5"/>
      <c r="V56" s="5"/>
      <c r="W56" s="5"/>
      <c r="X56" s="5"/>
      <c r="Y56" s="5"/>
      <c r="AB56" s="5"/>
    </row>
    <row r="57" spans="10:28">
      <c r="J57" s="5"/>
      <c r="K57" s="5" t="s">
        <v>72</v>
      </c>
      <c r="L57" s="5"/>
      <c r="M57" s="5"/>
      <c r="N57" s="5"/>
      <c r="O57" s="5"/>
      <c r="P57" s="5"/>
      <c r="Q57" s="5"/>
      <c r="R57" s="5"/>
      <c r="S57" s="5"/>
      <c r="T57" s="5"/>
      <c r="U57" s="5"/>
      <c r="V57" s="5"/>
      <c r="W57" s="5"/>
      <c r="X57" s="5"/>
      <c r="Y57" s="5"/>
      <c r="AB57" s="5"/>
    </row>
    <row r="58" spans="10:28">
      <c r="J58" s="5"/>
      <c r="K58" s="5" t="s">
        <v>73</v>
      </c>
      <c r="L58" s="5"/>
      <c r="M58" s="5"/>
      <c r="N58" s="5"/>
      <c r="O58" s="5"/>
      <c r="P58" s="5"/>
      <c r="Q58" s="5"/>
      <c r="R58" s="5"/>
      <c r="S58" s="5"/>
      <c r="T58" s="5"/>
      <c r="U58" s="5"/>
      <c r="V58" s="5"/>
      <c r="W58" s="5"/>
      <c r="X58" s="5"/>
      <c r="Y58" s="5"/>
      <c r="AB58" s="5"/>
    </row>
    <row r="59" spans="10:28">
      <c r="J59" s="5"/>
      <c r="K59" s="5" t="s">
        <v>74</v>
      </c>
      <c r="L59" s="5"/>
      <c r="M59" s="5"/>
      <c r="N59" s="5"/>
      <c r="O59" s="5"/>
      <c r="P59" s="5"/>
      <c r="Q59" s="5"/>
      <c r="R59" s="5"/>
      <c r="S59" s="5"/>
      <c r="T59" s="5"/>
      <c r="U59" s="5"/>
      <c r="V59" s="5"/>
      <c r="W59" s="5"/>
      <c r="X59" s="5"/>
      <c r="Y59" s="5"/>
      <c r="AB59" s="5"/>
    </row>
    <row r="60" spans="10:28">
      <c r="J60" s="5"/>
      <c r="K60" s="5" t="s">
        <v>75</v>
      </c>
      <c r="L60" s="5"/>
      <c r="M60" s="5"/>
      <c r="N60" s="5"/>
      <c r="O60" s="5"/>
      <c r="P60" s="5"/>
      <c r="Q60" s="5"/>
      <c r="R60" s="5"/>
      <c r="S60" s="5"/>
      <c r="T60" s="5"/>
      <c r="U60" s="5"/>
      <c r="V60" s="5"/>
      <c r="W60" s="5"/>
      <c r="X60" s="5"/>
      <c r="Y60" s="5"/>
      <c r="AB60" s="5"/>
    </row>
    <row r="61" spans="10:28">
      <c r="J61" s="5"/>
      <c r="K61" s="5" t="s">
        <v>76</v>
      </c>
      <c r="L61" s="5"/>
      <c r="M61" s="5"/>
      <c r="N61" s="5"/>
      <c r="O61" s="5"/>
      <c r="P61" s="5"/>
      <c r="Q61" s="5"/>
      <c r="R61" s="5"/>
      <c r="S61" s="5"/>
      <c r="T61" s="5"/>
      <c r="U61" s="5"/>
      <c r="V61" s="5"/>
      <c r="W61" s="5"/>
      <c r="X61" s="5"/>
      <c r="Y61" s="5"/>
      <c r="AB61" s="5"/>
    </row>
    <row r="62" spans="10:28">
      <c r="J62" s="5"/>
      <c r="K62" s="5" t="s">
        <v>129</v>
      </c>
      <c r="L62" s="5"/>
      <c r="M62" s="5"/>
      <c r="N62" s="5"/>
      <c r="O62" s="5"/>
      <c r="P62" s="5"/>
      <c r="Q62" s="5"/>
      <c r="R62" s="5"/>
      <c r="S62" s="5"/>
      <c r="T62" s="5"/>
      <c r="U62" s="5"/>
      <c r="V62" s="5"/>
      <c r="W62" s="5"/>
      <c r="X62" s="5"/>
      <c r="Y62" s="5"/>
      <c r="AB62" s="5"/>
    </row>
    <row r="63" spans="10:28">
      <c r="J63" s="5"/>
      <c r="K63" s="5" t="s">
        <v>77</v>
      </c>
      <c r="L63" s="5"/>
      <c r="M63" s="5"/>
      <c r="N63" s="5"/>
      <c r="O63" s="5"/>
      <c r="P63" s="5"/>
      <c r="Q63" s="5"/>
      <c r="R63" s="5"/>
      <c r="S63" s="5"/>
      <c r="T63" s="5"/>
      <c r="U63" s="5"/>
      <c r="V63" s="5"/>
      <c r="W63" s="5"/>
      <c r="X63" s="5"/>
      <c r="Y63" s="5"/>
      <c r="AB63" s="5"/>
    </row>
    <row r="64" spans="10:28">
      <c r="J64" s="5"/>
      <c r="K64" s="5" t="s">
        <v>78</v>
      </c>
      <c r="L64" s="5"/>
      <c r="M64" s="5"/>
      <c r="N64" s="5"/>
      <c r="O64" s="5"/>
      <c r="P64" s="5"/>
      <c r="Q64" s="5"/>
      <c r="R64" s="5"/>
      <c r="S64" s="5"/>
      <c r="T64" s="5"/>
      <c r="U64" s="5"/>
      <c r="V64" s="5"/>
      <c r="W64" s="5"/>
      <c r="X64" s="5"/>
      <c r="Y64" s="5"/>
      <c r="AB64" s="5"/>
    </row>
    <row r="65" spans="10:28">
      <c r="J65" s="5"/>
      <c r="K65" s="5" t="s">
        <v>79</v>
      </c>
      <c r="L65" s="5"/>
      <c r="M65" s="5"/>
      <c r="N65" s="5"/>
      <c r="O65" s="5"/>
      <c r="P65" s="5"/>
      <c r="Q65" s="5"/>
      <c r="R65" s="5"/>
      <c r="S65" s="5"/>
      <c r="T65" s="5"/>
      <c r="U65" s="5"/>
      <c r="V65" s="5"/>
      <c r="W65" s="5"/>
      <c r="X65" s="5"/>
      <c r="Y65" s="5"/>
      <c r="AB65" s="5"/>
    </row>
    <row r="66" spans="10:28">
      <c r="J66" s="5"/>
      <c r="K66" s="5" t="s">
        <v>80</v>
      </c>
      <c r="L66" s="5"/>
      <c r="M66" s="5"/>
      <c r="N66" s="5"/>
      <c r="O66" s="5"/>
      <c r="P66" s="5"/>
      <c r="Q66" s="5"/>
      <c r="R66" s="5"/>
      <c r="S66" s="5"/>
      <c r="T66" s="5"/>
      <c r="U66" s="5"/>
      <c r="V66" s="5"/>
      <c r="W66" s="5"/>
      <c r="X66" s="5"/>
      <c r="Y66" s="5"/>
      <c r="AB66" s="5"/>
    </row>
    <row r="67" spans="10:28">
      <c r="J67" s="5"/>
      <c r="K67" s="5" t="s">
        <v>81</v>
      </c>
      <c r="L67" s="5"/>
      <c r="M67" s="5"/>
      <c r="N67" s="5"/>
      <c r="O67" s="5"/>
      <c r="P67" s="5"/>
      <c r="Q67" s="5"/>
      <c r="R67" s="5"/>
      <c r="S67" s="5"/>
      <c r="T67" s="5"/>
      <c r="U67" s="5"/>
      <c r="V67" s="5"/>
      <c r="W67" s="5"/>
      <c r="X67" s="5"/>
      <c r="Y67" s="5"/>
      <c r="AB67" s="5"/>
    </row>
    <row r="68" spans="10:28">
      <c r="J68" s="5"/>
      <c r="K68" s="5" t="s">
        <v>82</v>
      </c>
      <c r="L68" s="5"/>
      <c r="M68" s="5"/>
      <c r="N68" s="5"/>
      <c r="O68" s="5"/>
      <c r="P68" s="5"/>
      <c r="Q68" s="5"/>
      <c r="R68" s="5"/>
      <c r="S68" s="5"/>
      <c r="T68" s="5"/>
      <c r="U68" s="5"/>
      <c r="V68" s="5"/>
      <c r="W68" s="5"/>
      <c r="X68" s="5"/>
      <c r="Y68" s="5"/>
      <c r="AB68" s="5"/>
    </row>
    <row r="69" spans="10:28">
      <c r="J69" s="5"/>
      <c r="K69" s="5" t="s">
        <v>83</v>
      </c>
      <c r="L69" s="5"/>
      <c r="M69" s="5"/>
      <c r="N69" s="5"/>
      <c r="O69" s="5"/>
      <c r="P69" s="5"/>
      <c r="Q69" s="5"/>
      <c r="R69" s="5"/>
      <c r="S69" s="5"/>
      <c r="T69" s="5"/>
      <c r="U69" s="5"/>
      <c r="V69" s="5"/>
      <c r="W69" s="5"/>
      <c r="X69" s="5"/>
      <c r="Y69" s="5"/>
      <c r="AB69" s="5"/>
    </row>
    <row r="70" spans="10:28">
      <c r="J70" s="5"/>
      <c r="K70" s="5" t="s">
        <v>84</v>
      </c>
      <c r="L70" s="5"/>
      <c r="M70" s="5"/>
      <c r="N70" s="5"/>
      <c r="O70" s="5"/>
      <c r="P70" s="5"/>
      <c r="Q70" s="5"/>
      <c r="R70" s="5"/>
      <c r="S70" s="5"/>
      <c r="T70" s="5"/>
      <c r="U70" s="5"/>
      <c r="V70" s="5"/>
      <c r="W70" s="5"/>
      <c r="X70" s="5"/>
      <c r="Y70" s="5"/>
      <c r="AB70" s="5"/>
    </row>
    <row r="71" spans="10:28">
      <c r="J71" s="5"/>
      <c r="K71" s="5" t="s">
        <v>130</v>
      </c>
      <c r="L71" s="5"/>
      <c r="M71" s="5"/>
      <c r="N71" s="5"/>
      <c r="O71" s="5"/>
      <c r="P71" s="5"/>
      <c r="Q71" s="5"/>
      <c r="R71" s="5"/>
      <c r="S71" s="5"/>
      <c r="T71" s="5"/>
      <c r="U71" s="5"/>
      <c r="V71" s="5"/>
      <c r="W71" s="5"/>
      <c r="X71" s="5"/>
      <c r="Y71" s="5"/>
      <c r="AB71" s="5"/>
    </row>
    <row r="72" spans="10:28">
      <c r="J72" s="5"/>
      <c r="K72" s="5" t="s">
        <v>85</v>
      </c>
      <c r="L72" s="5"/>
      <c r="M72" s="5"/>
      <c r="N72" s="5"/>
      <c r="O72" s="5"/>
      <c r="P72" s="5"/>
      <c r="Q72" s="5"/>
      <c r="R72" s="5"/>
      <c r="S72" s="5"/>
      <c r="T72" s="5"/>
      <c r="U72" s="5"/>
      <c r="V72" s="5"/>
      <c r="W72" s="5"/>
      <c r="X72" s="5"/>
      <c r="Y72" s="5"/>
      <c r="AB72" s="5"/>
    </row>
    <row r="73" spans="10:28">
      <c r="J73" s="5"/>
      <c r="K73" s="5" t="s">
        <v>86</v>
      </c>
      <c r="L73" s="5"/>
      <c r="M73" s="5"/>
      <c r="N73" s="5"/>
      <c r="O73" s="5"/>
      <c r="P73" s="5"/>
      <c r="Q73" s="5"/>
      <c r="R73" s="5"/>
      <c r="S73" s="5"/>
      <c r="T73" s="5"/>
      <c r="U73" s="5"/>
      <c r="V73" s="5"/>
      <c r="W73" s="5"/>
      <c r="X73" s="5"/>
      <c r="Y73" s="5"/>
      <c r="AB73" s="5"/>
    </row>
    <row r="74" spans="10:28">
      <c r="J74" s="5"/>
      <c r="K74" s="5" t="s">
        <v>87</v>
      </c>
      <c r="L74" s="5"/>
      <c r="M74" s="5"/>
      <c r="N74" s="5"/>
      <c r="O74" s="5"/>
      <c r="P74" s="5"/>
      <c r="Q74" s="5"/>
      <c r="R74" s="5"/>
      <c r="S74" s="5"/>
      <c r="T74" s="5"/>
      <c r="U74" s="5"/>
      <c r="V74" s="5"/>
      <c r="W74" s="5"/>
      <c r="X74" s="5"/>
      <c r="Y74" s="5"/>
      <c r="AB74" s="5"/>
    </row>
    <row r="75" spans="10:28">
      <c r="J75" s="5"/>
      <c r="K75" s="5" t="s">
        <v>88</v>
      </c>
      <c r="L75" s="5"/>
      <c r="M75" s="5"/>
      <c r="N75" s="5"/>
      <c r="O75" s="5"/>
      <c r="P75" s="5"/>
      <c r="Q75" s="5"/>
      <c r="R75" s="5"/>
      <c r="S75" s="5"/>
      <c r="T75" s="5"/>
      <c r="U75" s="5"/>
      <c r="V75" s="5"/>
      <c r="W75" s="5"/>
      <c r="X75" s="5"/>
      <c r="Y75" s="5"/>
      <c r="AB75" s="5"/>
    </row>
    <row r="76" spans="10:28">
      <c r="J76" s="5"/>
      <c r="K76" s="5" t="s">
        <v>89</v>
      </c>
      <c r="L76" s="5"/>
      <c r="M76" s="5"/>
      <c r="N76" s="5"/>
      <c r="O76" s="5"/>
      <c r="P76" s="5"/>
      <c r="Q76" s="5"/>
      <c r="R76" s="5"/>
      <c r="S76" s="5"/>
      <c r="T76" s="5"/>
      <c r="U76" s="5"/>
      <c r="V76" s="5"/>
      <c r="W76" s="5"/>
      <c r="X76" s="5"/>
      <c r="Y76" s="5"/>
      <c r="AB76" s="5"/>
    </row>
    <row r="77" spans="10:28">
      <c r="J77" s="5"/>
      <c r="K77" s="5" t="s">
        <v>90</v>
      </c>
      <c r="L77" s="5"/>
      <c r="M77" s="5"/>
      <c r="N77" s="5"/>
      <c r="O77" s="5"/>
      <c r="P77" s="5"/>
      <c r="Q77" s="5"/>
      <c r="R77" s="5"/>
      <c r="S77" s="5"/>
      <c r="T77" s="5"/>
      <c r="U77" s="5"/>
      <c r="V77" s="5"/>
      <c r="W77" s="5"/>
      <c r="X77" s="5"/>
      <c r="Y77" s="5"/>
      <c r="AB77" s="5"/>
    </row>
    <row r="78" spans="10:28">
      <c r="J78" s="5"/>
      <c r="K78" s="5" t="s">
        <v>91</v>
      </c>
      <c r="L78" s="5"/>
      <c r="M78" s="5"/>
      <c r="N78" s="5"/>
      <c r="O78" s="5"/>
      <c r="P78" s="5"/>
      <c r="Q78" s="5"/>
      <c r="R78" s="5"/>
      <c r="S78" s="5"/>
      <c r="T78" s="5"/>
      <c r="U78" s="5"/>
      <c r="V78" s="5"/>
      <c r="W78" s="5"/>
      <c r="X78" s="5"/>
      <c r="Y78" s="5"/>
      <c r="AB78" s="5"/>
    </row>
    <row r="79" spans="10:28">
      <c r="J79" s="5"/>
      <c r="K79" s="5" t="s">
        <v>92</v>
      </c>
      <c r="L79" s="5"/>
      <c r="M79" s="5"/>
      <c r="N79" s="5"/>
      <c r="O79" s="5"/>
      <c r="P79" s="5"/>
      <c r="Q79" s="5"/>
      <c r="R79" s="5"/>
      <c r="S79" s="5"/>
      <c r="T79" s="5"/>
      <c r="U79" s="5"/>
      <c r="V79" s="5"/>
      <c r="W79" s="5"/>
      <c r="X79" s="5"/>
      <c r="Y79" s="5"/>
      <c r="AB79" s="5"/>
    </row>
    <row r="80" spans="10:28">
      <c r="J80" s="5"/>
      <c r="K80" s="5" t="s">
        <v>131</v>
      </c>
      <c r="L80" s="5"/>
      <c r="M80" s="5"/>
      <c r="N80" s="5"/>
      <c r="O80" s="5"/>
      <c r="P80" s="5"/>
      <c r="Q80" s="5"/>
      <c r="R80" s="5"/>
      <c r="S80" s="5"/>
      <c r="T80" s="5"/>
      <c r="U80" s="5"/>
      <c r="V80" s="5"/>
      <c r="W80" s="5"/>
      <c r="X80" s="5"/>
      <c r="Y80" s="5"/>
      <c r="AB80" s="5"/>
    </row>
    <row r="81" spans="10:28">
      <c r="J81" s="5"/>
      <c r="K81" s="5" t="s">
        <v>93</v>
      </c>
      <c r="L81" s="5"/>
      <c r="M81" s="5"/>
      <c r="N81" s="5"/>
      <c r="O81" s="5"/>
      <c r="P81" s="5"/>
      <c r="Q81" s="5"/>
      <c r="R81" s="5"/>
      <c r="S81" s="5"/>
      <c r="T81" s="5"/>
      <c r="U81" s="5"/>
      <c r="V81" s="5"/>
      <c r="W81" s="5"/>
      <c r="X81" s="5"/>
      <c r="Y81" s="5"/>
      <c r="AB81" s="5"/>
    </row>
    <row r="82" spans="10:28">
      <c r="J82" s="5"/>
      <c r="K82" s="5" t="s">
        <v>94</v>
      </c>
      <c r="L82" s="5"/>
      <c r="M82" s="5"/>
      <c r="N82" s="5"/>
      <c r="O82" s="5"/>
      <c r="P82" s="5"/>
      <c r="Q82" s="5"/>
      <c r="R82" s="5"/>
      <c r="S82" s="5"/>
      <c r="T82" s="5"/>
      <c r="U82" s="5"/>
      <c r="V82" s="5"/>
      <c r="W82" s="5"/>
      <c r="X82" s="5"/>
      <c r="Y82" s="5"/>
      <c r="AB82" s="5"/>
    </row>
    <row r="83" spans="10:28">
      <c r="J83" s="5"/>
      <c r="K83" s="5" t="s">
        <v>95</v>
      </c>
      <c r="L83" s="5"/>
      <c r="M83" s="5"/>
      <c r="N83" s="5"/>
      <c r="O83" s="5"/>
      <c r="P83" s="5"/>
      <c r="Q83" s="5"/>
      <c r="R83" s="5"/>
      <c r="S83" s="5"/>
      <c r="T83" s="5"/>
      <c r="U83" s="5"/>
      <c r="V83" s="5"/>
      <c r="W83" s="5"/>
      <c r="X83" s="5"/>
      <c r="Y83" s="5"/>
      <c r="AB83" s="5"/>
    </row>
    <row r="84" spans="10:28">
      <c r="J84" s="5"/>
      <c r="K84" s="5" t="s">
        <v>96</v>
      </c>
      <c r="L84" s="5"/>
      <c r="M84" s="5"/>
      <c r="N84" s="5"/>
      <c r="O84" s="5"/>
      <c r="P84" s="5"/>
      <c r="Q84" s="5"/>
      <c r="R84" s="5"/>
      <c r="S84" s="5"/>
      <c r="T84" s="5"/>
      <c r="U84" s="5"/>
      <c r="V84" s="5"/>
      <c r="W84" s="5"/>
      <c r="X84" s="5"/>
      <c r="Y84" s="5"/>
      <c r="AB84" s="5"/>
    </row>
    <row r="85" spans="10:28">
      <c r="J85" s="5"/>
      <c r="K85" s="5" t="s">
        <v>97</v>
      </c>
      <c r="L85" s="5"/>
      <c r="M85" s="5"/>
      <c r="N85" s="5"/>
      <c r="O85" s="5"/>
      <c r="P85" s="5"/>
      <c r="Q85" s="5"/>
      <c r="R85" s="5"/>
      <c r="S85" s="5"/>
      <c r="T85" s="5"/>
      <c r="U85" s="5"/>
      <c r="V85" s="5"/>
      <c r="W85" s="5"/>
      <c r="X85" s="5"/>
      <c r="Y85" s="5"/>
      <c r="AB85" s="5"/>
    </row>
    <row r="86" spans="10:28">
      <c r="J86" s="5"/>
      <c r="K86" s="5" t="s">
        <v>98</v>
      </c>
      <c r="L86" s="5"/>
      <c r="M86" s="5"/>
      <c r="N86" s="5"/>
      <c r="O86" s="5"/>
      <c r="P86" s="5"/>
      <c r="Q86" s="5"/>
      <c r="R86" s="5"/>
      <c r="S86" s="5"/>
      <c r="T86" s="5"/>
      <c r="U86" s="5"/>
      <c r="V86" s="5"/>
      <c r="W86" s="5"/>
      <c r="X86" s="5"/>
      <c r="Y86" s="5"/>
      <c r="AB86" s="5"/>
    </row>
    <row r="87" spans="10:28">
      <c r="J87" s="5"/>
      <c r="K87" s="5" t="s">
        <v>99</v>
      </c>
      <c r="L87" s="5"/>
      <c r="M87" s="5"/>
      <c r="N87" s="5"/>
      <c r="O87" s="5"/>
      <c r="P87" s="5"/>
      <c r="Q87" s="5"/>
      <c r="R87" s="5"/>
      <c r="S87" s="5"/>
      <c r="T87" s="5"/>
      <c r="U87" s="5"/>
      <c r="V87" s="5"/>
      <c r="W87" s="5"/>
      <c r="X87" s="5"/>
      <c r="Y87" s="5"/>
      <c r="AB87" s="5"/>
    </row>
    <row r="88" spans="10:28">
      <c r="J88" s="5"/>
      <c r="K88" s="5" t="s">
        <v>100</v>
      </c>
      <c r="L88" s="5"/>
      <c r="M88" s="5"/>
      <c r="N88" s="5"/>
      <c r="O88" s="5"/>
      <c r="P88" s="5"/>
      <c r="Q88" s="5"/>
      <c r="R88" s="5"/>
      <c r="S88" s="5"/>
      <c r="T88" s="5"/>
      <c r="U88" s="5"/>
      <c r="V88" s="5"/>
      <c r="W88" s="5"/>
      <c r="X88" s="5"/>
      <c r="Y88" s="5"/>
      <c r="AB88" s="5"/>
    </row>
    <row r="89" spans="10:28">
      <c r="J89" s="5"/>
      <c r="K89" s="5" t="s">
        <v>132</v>
      </c>
      <c r="L89" s="5"/>
      <c r="M89" s="5"/>
      <c r="N89" s="5"/>
      <c r="O89" s="5"/>
      <c r="P89" s="5"/>
      <c r="Q89" s="5"/>
      <c r="R89" s="5"/>
      <c r="S89" s="5"/>
      <c r="T89" s="5"/>
      <c r="U89" s="5"/>
      <c r="V89" s="5"/>
      <c r="W89" s="5"/>
      <c r="X89" s="5"/>
      <c r="Y89" s="5"/>
      <c r="AB89" s="5"/>
    </row>
    <row r="90" spans="10:28">
      <c r="J90" s="5"/>
      <c r="K90" s="5" t="s">
        <v>101</v>
      </c>
      <c r="L90" s="5"/>
      <c r="M90" s="5"/>
      <c r="N90" s="5"/>
      <c r="O90" s="5"/>
      <c r="P90" s="5"/>
      <c r="Q90" s="5"/>
      <c r="R90" s="5"/>
      <c r="S90" s="5"/>
      <c r="T90" s="5"/>
      <c r="U90" s="5"/>
      <c r="V90" s="5"/>
      <c r="W90" s="5"/>
      <c r="X90" s="5"/>
      <c r="Y90" s="5"/>
      <c r="AB90" s="5"/>
    </row>
    <row r="91" spans="10:28">
      <c r="J91" s="5"/>
      <c r="K91" s="5" t="s">
        <v>102</v>
      </c>
      <c r="L91" s="5"/>
      <c r="M91" s="5"/>
      <c r="N91" s="5"/>
      <c r="O91" s="5"/>
      <c r="P91" s="5"/>
      <c r="Q91" s="5"/>
      <c r="R91" s="5"/>
      <c r="S91" s="5"/>
      <c r="T91" s="5"/>
      <c r="U91" s="5"/>
      <c r="V91" s="5"/>
      <c r="W91" s="5"/>
      <c r="X91" s="5"/>
      <c r="Y91" s="5"/>
      <c r="AB91" s="5"/>
    </row>
    <row r="92" spans="10:28">
      <c r="J92" s="5"/>
      <c r="K92" s="5" t="s">
        <v>103</v>
      </c>
      <c r="L92" s="5"/>
      <c r="M92" s="5"/>
      <c r="N92" s="5"/>
      <c r="O92" s="5"/>
      <c r="P92" s="5"/>
      <c r="Q92" s="5"/>
      <c r="R92" s="5"/>
      <c r="S92" s="5"/>
      <c r="T92" s="5"/>
      <c r="U92" s="5"/>
      <c r="V92" s="5"/>
      <c r="W92" s="5"/>
      <c r="X92" s="5"/>
      <c r="Y92" s="5"/>
      <c r="AB92" s="5"/>
    </row>
    <row r="93" spans="10:28">
      <c r="J93" s="5"/>
      <c r="K93" s="5" t="s">
        <v>104</v>
      </c>
      <c r="L93" s="5"/>
      <c r="M93" s="5"/>
      <c r="N93" s="5"/>
      <c r="O93" s="5"/>
      <c r="P93" s="5"/>
      <c r="Q93" s="5"/>
      <c r="R93" s="5"/>
      <c r="S93" s="5"/>
      <c r="T93" s="5"/>
      <c r="U93" s="5"/>
      <c r="V93" s="5"/>
      <c r="W93" s="5"/>
      <c r="X93" s="5"/>
      <c r="Y93" s="5"/>
      <c r="AB93" s="5"/>
    </row>
    <row r="94" spans="10:28">
      <c r="J94" s="5"/>
      <c r="K94" s="5" t="s">
        <v>105</v>
      </c>
      <c r="L94" s="5"/>
      <c r="M94" s="5"/>
      <c r="N94" s="5"/>
      <c r="O94" s="5"/>
      <c r="P94" s="5"/>
      <c r="Q94" s="5"/>
      <c r="R94" s="5"/>
      <c r="S94" s="5"/>
      <c r="T94" s="5"/>
      <c r="U94" s="5"/>
      <c r="V94" s="5"/>
      <c r="W94" s="5"/>
      <c r="X94" s="5"/>
      <c r="Y94" s="5"/>
      <c r="AB94" s="5"/>
    </row>
    <row r="95" spans="10:28">
      <c r="J95" s="5"/>
      <c r="K95" s="5" t="s">
        <v>106</v>
      </c>
      <c r="L95" s="5"/>
      <c r="M95" s="5"/>
      <c r="N95" s="5"/>
      <c r="O95" s="5"/>
      <c r="P95" s="5"/>
      <c r="Q95" s="5"/>
      <c r="R95" s="5"/>
      <c r="S95" s="5"/>
      <c r="T95" s="5"/>
      <c r="U95" s="5"/>
      <c r="V95" s="5"/>
      <c r="W95" s="5"/>
      <c r="X95" s="5"/>
      <c r="Y95" s="5"/>
      <c r="AB95" s="5"/>
    </row>
    <row r="96" spans="10:28">
      <c r="J96" s="5"/>
      <c r="K96" s="5" t="s">
        <v>107</v>
      </c>
      <c r="L96" s="5"/>
      <c r="M96" s="5"/>
      <c r="N96" s="5"/>
      <c r="O96" s="5"/>
      <c r="P96" s="5"/>
      <c r="Q96" s="5"/>
      <c r="R96" s="5"/>
      <c r="S96" s="5"/>
      <c r="T96" s="5"/>
      <c r="U96" s="5"/>
      <c r="V96" s="5"/>
      <c r="W96" s="5"/>
      <c r="X96" s="5"/>
      <c r="Y96" s="5"/>
      <c r="AB96" s="5"/>
    </row>
    <row r="97" spans="10:28">
      <c r="J97" s="5"/>
      <c r="K97" s="5" t="s">
        <v>108</v>
      </c>
      <c r="L97" s="5"/>
      <c r="M97" s="5"/>
      <c r="N97" s="5"/>
      <c r="O97" s="5"/>
      <c r="P97" s="5"/>
      <c r="Q97" s="5"/>
      <c r="R97" s="5"/>
      <c r="S97" s="5"/>
      <c r="T97" s="5"/>
      <c r="U97" s="5"/>
      <c r="V97" s="5"/>
      <c r="W97" s="5"/>
      <c r="X97" s="5"/>
      <c r="Y97" s="5"/>
      <c r="AB97" s="5"/>
    </row>
    <row r="98" spans="10:28">
      <c r="J98" s="5"/>
      <c r="K98" s="5" t="s">
        <v>133</v>
      </c>
      <c r="L98" s="5"/>
      <c r="M98" s="5"/>
      <c r="N98" s="5"/>
      <c r="O98" s="5"/>
      <c r="P98" s="5"/>
      <c r="Q98" s="5"/>
      <c r="R98" s="5"/>
      <c r="S98" s="5"/>
      <c r="T98" s="5"/>
      <c r="U98" s="5"/>
      <c r="V98" s="5"/>
      <c r="W98" s="5"/>
      <c r="X98" s="5"/>
      <c r="Y98" s="5"/>
      <c r="AB98" s="5"/>
    </row>
    <row r="99" spans="10:28">
      <c r="J99" s="5"/>
      <c r="K99" s="5" t="s">
        <v>109</v>
      </c>
      <c r="L99" s="5"/>
      <c r="M99" s="5"/>
      <c r="N99" s="5"/>
      <c r="O99" s="5"/>
      <c r="P99" s="5"/>
      <c r="Q99" s="5"/>
      <c r="R99" s="5"/>
      <c r="S99" s="5"/>
      <c r="T99" s="5"/>
      <c r="U99" s="5"/>
      <c r="V99" s="5"/>
      <c r="W99" s="5"/>
      <c r="X99" s="5"/>
      <c r="Y99" s="5"/>
      <c r="AB99" s="5"/>
    </row>
    <row r="100" spans="10:28">
      <c r="J100" s="5"/>
      <c r="K100" s="5" t="s">
        <v>110</v>
      </c>
      <c r="L100" s="5"/>
      <c r="M100" s="5"/>
      <c r="N100" s="5"/>
      <c r="O100" s="5"/>
      <c r="P100" s="5"/>
      <c r="Q100" s="5"/>
      <c r="R100" s="5"/>
      <c r="S100" s="5"/>
      <c r="T100" s="5"/>
      <c r="U100" s="5"/>
      <c r="V100" s="5"/>
      <c r="W100" s="5"/>
      <c r="X100" s="5"/>
      <c r="Y100" s="5"/>
      <c r="AB100" s="5"/>
    </row>
    <row r="101" spans="10:28">
      <c r="J101" s="5"/>
      <c r="K101" s="5" t="s">
        <v>111</v>
      </c>
      <c r="L101" s="5"/>
      <c r="M101" s="5"/>
      <c r="N101" s="5"/>
      <c r="O101" s="5"/>
      <c r="P101" s="5"/>
      <c r="Q101" s="5"/>
      <c r="R101" s="5"/>
      <c r="S101" s="5"/>
      <c r="T101" s="5"/>
      <c r="U101" s="5"/>
      <c r="V101" s="5"/>
      <c r="W101" s="5"/>
      <c r="X101" s="5"/>
      <c r="Y101" s="5"/>
      <c r="AB101" s="5"/>
    </row>
    <row r="102" spans="10:28">
      <c r="J102" s="5"/>
      <c r="K102" s="5" t="s">
        <v>112</v>
      </c>
      <c r="L102" s="5"/>
      <c r="M102" s="5"/>
      <c r="N102" s="5"/>
      <c r="O102" s="5"/>
      <c r="P102" s="5"/>
      <c r="Q102" s="5"/>
      <c r="R102" s="5"/>
      <c r="S102" s="5"/>
      <c r="T102" s="5"/>
      <c r="U102" s="5"/>
      <c r="V102" s="5"/>
      <c r="W102" s="5"/>
      <c r="X102" s="5"/>
      <c r="Y102" s="5"/>
      <c r="AB102" s="5"/>
    </row>
    <row r="103" spans="10:28">
      <c r="J103" s="5"/>
      <c r="K103" s="5" t="s">
        <v>113</v>
      </c>
      <c r="L103" s="5"/>
      <c r="M103" s="5"/>
      <c r="N103" s="5"/>
      <c r="O103" s="5"/>
      <c r="P103" s="5"/>
      <c r="Q103" s="5"/>
      <c r="R103" s="5"/>
      <c r="S103" s="5"/>
      <c r="T103" s="5"/>
      <c r="U103" s="5"/>
      <c r="V103" s="5"/>
      <c r="W103" s="5"/>
      <c r="X103" s="5"/>
      <c r="Y103" s="5"/>
      <c r="AB103" s="5"/>
    </row>
    <row r="104" spans="10:28">
      <c r="J104" s="5"/>
      <c r="K104" s="5" t="s">
        <v>114</v>
      </c>
      <c r="L104" s="5"/>
      <c r="M104" s="5"/>
      <c r="N104" s="5"/>
      <c r="O104" s="5"/>
      <c r="P104" s="5"/>
      <c r="Q104" s="5"/>
      <c r="R104" s="5"/>
      <c r="S104" s="5"/>
      <c r="T104" s="5"/>
      <c r="U104" s="5"/>
      <c r="V104" s="5"/>
      <c r="W104" s="5"/>
      <c r="X104" s="5"/>
      <c r="Y104" s="5"/>
      <c r="AB104" s="5"/>
    </row>
    <row r="105" spans="10:28">
      <c r="J105" s="5"/>
      <c r="K105" s="5" t="s">
        <v>115</v>
      </c>
      <c r="L105" s="5"/>
      <c r="M105" s="5"/>
      <c r="N105" s="5"/>
      <c r="O105" s="5"/>
      <c r="P105" s="5"/>
      <c r="Q105" s="5"/>
      <c r="R105" s="5"/>
      <c r="S105" s="5"/>
      <c r="T105" s="5"/>
      <c r="U105" s="5"/>
      <c r="V105" s="5"/>
      <c r="W105" s="5"/>
      <c r="X105" s="5"/>
      <c r="Y105" s="5"/>
      <c r="AB105" s="5"/>
    </row>
    <row r="106" spans="10:28">
      <c r="J106" s="5"/>
      <c r="K106" s="5" t="s">
        <v>116</v>
      </c>
      <c r="L106" s="5"/>
      <c r="M106" s="5"/>
      <c r="N106" s="5"/>
      <c r="O106" s="5"/>
      <c r="P106" s="5"/>
      <c r="Q106" s="5"/>
      <c r="R106" s="5"/>
      <c r="S106" s="5"/>
      <c r="T106" s="5"/>
      <c r="U106" s="5"/>
      <c r="V106" s="5"/>
      <c r="W106" s="5"/>
      <c r="X106" s="5"/>
      <c r="Y106" s="5"/>
      <c r="AB106" s="5"/>
    </row>
    <row r="107" spans="10:28">
      <c r="J107" s="5"/>
      <c r="K107" s="5" t="s">
        <v>134</v>
      </c>
      <c r="L107" s="5"/>
      <c r="M107" s="5"/>
      <c r="N107" s="5"/>
      <c r="O107" s="5"/>
      <c r="P107" s="5"/>
      <c r="Q107" s="5"/>
      <c r="R107" s="5"/>
      <c r="S107" s="5"/>
      <c r="T107" s="5"/>
      <c r="U107" s="5"/>
      <c r="V107" s="5"/>
      <c r="W107" s="5"/>
      <c r="X107" s="5"/>
      <c r="Y107" s="5"/>
      <c r="AB107" s="5"/>
    </row>
    <row r="108" spans="10:28">
      <c r="J108" s="5"/>
      <c r="K108" s="5" t="s">
        <v>117</v>
      </c>
      <c r="L108" s="5"/>
      <c r="M108" s="5"/>
      <c r="N108" s="5"/>
      <c r="O108" s="5"/>
      <c r="P108" s="5"/>
      <c r="Q108" s="5"/>
      <c r="R108" s="5"/>
      <c r="S108" s="5"/>
      <c r="T108" s="5"/>
      <c r="U108" s="5"/>
      <c r="V108" s="5"/>
      <c r="W108" s="5"/>
      <c r="X108" s="5"/>
      <c r="Y108" s="5"/>
      <c r="AB108" s="5"/>
    </row>
    <row r="109" spans="10:28">
      <c r="J109" s="5"/>
      <c r="K109" s="5" t="s">
        <v>118</v>
      </c>
      <c r="L109" s="5"/>
      <c r="M109" s="5"/>
      <c r="N109" s="5"/>
      <c r="O109" s="5"/>
      <c r="P109" s="5"/>
      <c r="Q109" s="5"/>
      <c r="R109" s="5"/>
      <c r="S109" s="5"/>
      <c r="T109" s="5"/>
      <c r="U109" s="5"/>
      <c r="V109" s="5"/>
      <c r="W109" s="5"/>
      <c r="X109" s="5"/>
      <c r="Y109" s="5"/>
      <c r="AB109" s="5"/>
    </row>
    <row r="110" spans="10:28">
      <c r="J110" s="5"/>
      <c r="K110" s="5" t="s">
        <v>119</v>
      </c>
      <c r="L110" s="5"/>
      <c r="M110" s="5"/>
      <c r="N110" s="5"/>
      <c r="O110" s="5"/>
      <c r="P110" s="5"/>
      <c r="Q110" s="5"/>
      <c r="R110" s="5"/>
      <c r="S110" s="5"/>
      <c r="T110" s="5"/>
      <c r="U110" s="5"/>
      <c r="V110" s="5"/>
      <c r="W110" s="5"/>
      <c r="X110" s="5"/>
      <c r="Y110" s="5"/>
      <c r="AB110" s="5"/>
    </row>
    <row r="111" spans="10:28">
      <c r="J111" s="5"/>
      <c r="K111" s="5" t="s">
        <v>120</v>
      </c>
      <c r="L111" s="5"/>
      <c r="M111" s="5"/>
      <c r="N111" s="5"/>
      <c r="O111" s="5"/>
      <c r="P111" s="5"/>
      <c r="Q111" s="5"/>
      <c r="R111" s="5"/>
      <c r="S111" s="5"/>
      <c r="T111" s="5"/>
      <c r="U111" s="5"/>
      <c r="V111" s="5"/>
      <c r="W111" s="5"/>
      <c r="X111" s="5"/>
      <c r="Y111" s="5"/>
      <c r="AB111" s="5"/>
    </row>
    <row r="112" spans="10:28">
      <c r="J112" s="5"/>
      <c r="K112" s="5" t="s">
        <v>121</v>
      </c>
      <c r="L112" s="5"/>
      <c r="M112" s="5"/>
      <c r="N112" s="5"/>
      <c r="O112" s="5"/>
      <c r="P112" s="5"/>
      <c r="Q112" s="5"/>
      <c r="R112" s="5"/>
      <c r="S112" s="5"/>
      <c r="T112" s="5"/>
      <c r="U112" s="5"/>
      <c r="V112" s="5"/>
      <c r="W112" s="5"/>
      <c r="X112" s="5"/>
      <c r="Y112" s="5"/>
      <c r="AB112" s="5"/>
    </row>
    <row r="113" spans="10:28">
      <c r="J113" s="5"/>
      <c r="K113" s="5" t="s">
        <v>122</v>
      </c>
      <c r="L113" s="5"/>
      <c r="M113" s="5"/>
      <c r="N113" s="5"/>
      <c r="O113" s="5"/>
      <c r="P113" s="5"/>
      <c r="Q113" s="5"/>
      <c r="R113" s="5"/>
      <c r="S113" s="5"/>
      <c r="T113" s="5"/>
      <c r="U113" s="5"/>
      <c r="V113" s="5"/>
      <c r="W113" s="5"/>
      <c r="X113" s="5"/>
      <c r="Y113" s="5"/>
      <c r="AB113" s="5"/>
    </row>
    <row r="114" spans="10:28">
      <c r="J114" s="5"/>
      <c r="K114" s="5" t="s">
        <v>123</v>
      </c>
      <c r="L114" s="5"/>
      <c r="M114" s="5"/>
      <c r="N114" s="5"/>
      <c r="O114" s="5"/>
      <c r="P114" s="5"/>
      <c r="Q114" s="5"/>
      <c r="R114" s="5"/>
      <c r="S114" s="5"/>
      <c r="T114" s="5"/>
      <c r="U114" s="5"/>
      <c r="V114" s="5"/>
      <c r="W114" s="5"/>
      <c r="X114" s="5"/>
      <c r="Y114" s="5"/>
      <c r="AB114" s="5"/>
    </row>
    <row r="115" spans="10:28">
      <c r="J115" s="5"/>
      <c r="K115" s="5" t="s">
        <v>124</v>
      </c>
      <c r="L115" s="5"/>
      <c r="M115" s="5"/>
      <c r="N115" s="5"/>
      <c r="O115" s="5"/>
      <c r="P115" s="5"/>
      <c r="Q115" s="5"/>
      <c r="R115" s="5"/>
      <c r="S115" s="5"/>
      <c r="T115" s="5"/>
      <c r="U115" s="5"/>
      <c r="V115" s="5"/>
      <c r="W115" s="5"/>
      <c r="X115" s="5"/>
      <c r="Y115" s="5"/>
      <c r="AB115" s="5"/>
    </row>
    <row r="116" spans="10:28">
      <c r="J116" s="5"/>
      <c r="K116" s="5" t="s">
        <v>135</v>
      </c>
      <c r="L116" s="5"/>
      <c r="M116" s="5"/>
      <c r="N116" s="5"/>
      <c r="O116" s="5"/>
      <c r="P116" s="5"/>
      <c r="Q116" s="5"/>
      <c r="R116" s="5"/>
      <c r="S116" s="5"/>
      <c r="T116" s="5"/>
      <c r="U116" s="5"/>
      <c r="V116" s="5"/>
      <c r="W116" s="5"/>
      <c r="X116" s="5"/>
      <c r="Y116" s="5"/>
      <c r="AB116" s="5"/>
    </row>
    <row r="117" spans="10:28">
      <c r="J117" s="5"/>
      <c r="K117" s="5"/>
      <c r="L117" s="5"/>
      <c r="M117" s="5"/>
      <c r="N117" s="5"/>
      <c r="O117" s="5"/>
      <c r="P117" s="5"/>
      <c r="Q117" s="5"/>
      <c r="R117" s="5"/>
      <c r="S117" s="5"/>
      <c r="T117" s="5"/>
      <c r="U117" s="5"/>
      <c r="V117" s="5"/>
      <c r="W117" s="5"/>
      <c r="X117" s="5"/>
      <c r="Y117" s="5"/>
      <c r="AB117" s="5"/>
    </row>
    <row r="118" spans="10:28">
      <c r="J118" s="5"/>
      <c r="K118" s="5"/>
      <c r="L118" s="5"/>
      <c r="M118" s="5"/>
      <c r="N118" s="5"/>
      <c r="O118" s="5"/>
      <c r="P118" s="5"/>
      <c r="Q118" s="5"/>
      <c r="R118" s="5"/>
      <c r="S118" s="5"/>
      <c r="T118" s="5"/>
      <c r="U118" s="5"/>
      <c r="V118" s="5"/>
      <c r="W118" s="5"/>
      <c r="X118" s="5"/>
      <c r="Y118" s="5"/>
    </row>
    <row r="119" spans="10:28">
      <c r="J119" s="5"/>
      <c r="K119" s="5"/>
      <c r="L119" s="5"/>
      <c r="M119" s="5"/>
      <c r="N119" s="5"/>
      <c r="O119" s="5"/>
      <c r="P119" s="5"/>
      <c r="Q119" s="5"/>
      <c r="R119" s="5"/>
      <c r="S119" s="5"/>
      <c r="T119" s="5"/>
      <c r="U119" s="5"/>
      <c r="V119" s="5"/>
      <c r="W119" s="5"/>
      <c r="X119" s="5"/>
      <c r="Y119" s="5"/>
    </row>
    <row r="120" spans="10:28">
      <c r="J120" s="5"/>
      <c r="K120" s="5"/>
      <c r="L120" s="5"/>
      <c r="M120" s="5"/>
      <c r="N120" s="5"/>
      <c r="O120" s="5"/>
      <c r="P120" s="5"/>
      <c r="Q120" s="5"/>
      <c r="R120" s="5"/>
      <c r="S120" s="5"/>
      <c r="T120" s="5"/>
      <c r="U120" s="5"/>
      <c r="V120" s="5"/>
      <c r="W120" s="5"/>
      <c r="X120" s="5"/>
      <c r="Y120" s="5"/>
    </row>
    <row r="121" spans="10:28">
      <c r="J121" s="5"/>
      <c r="K121" s="5"/>
      <c r="L121" s="5"/>
      <c r="M121" s="5"/>
      <c r="N121" s="5"/>
      <c r="O121" s="5"/>
      <c r="P121" s="5"/>
      <c r="Q121" s="5"/>
      <c r="R121" s="5"/>
      <c r="S121" s="5"/>
      <c r="T121" s="5"/>
      <c r="U121" s="5"/>
      <c r="V121" s="5"/>
      <c r="W121" s="5"/>
      <c r="X121" s="5"/>
      <c r="Y121" s="5"/>
    </row>
    <row r="122" spans="10:28">
      <c r="J122" s="5"/>
      <c r="K122" s="5"/>
      <c r="L122" s="5"/>
      <c r="M122" s="5"/>
      <c r="N122" s="5"/>
      <c r="O122" s="5"/>
      <c r="P122" s="5"/>
      <c r="Q122" s="5"/>
      <c r="R122" s="5"/>
      <c r="S122" s="5"/>
      <c r="T122" s="5"/>
      <c r="U122" s="5"/>
      <c r="V122" s="5"/>
      <c r="W122" s="5"/>
      <c r="X122" s="5"/>
      <c r="Y122" s="5"/>
    </row>
    <row r="123" spans="10:28">
      <c r="J123" s="5"/>
      <c r="K123" s="5"/>
      <c r="L123" s="5"/>
      <c r="M123" s="5"/>
      <c r="N123" s="5"/>
      <c r="O123" s="5"/>
      <c r="P123" s="5"/>
      <c r="Q123" s="5"/>
      <c r="R123" s="5"/>
      <c r="S123" s="5"/>
      <c r="T123" s="5"/>
      <c r="U123" s="5"/>
      <c r="V123" s="5"/>
      <c r="W123" s="5"/>
      <c r="X123" s="5"/>
      <c r="Y123" s="5"/>
    </row>
    <row r="124" spans="10:28">
      <c r="J124" s="5"/>
      <c r="K124" s="5"/>
      <c r="L124" s="5"/>
      <c r="M124" s="5"/>
      <c r="N124" s="5"/>
      <c r="O124" s="5"/>
      <c r="P124" s="5"/>
      <c r="Q124" s="5"/>
      <c r="R124" s="5"/>
      <c r="S124" s="5"/>
      <c r="T124" s="5"/>
      <c r="U124" s="5"/>
      <c r="V124" s="5"/>
      <c r="W124" s="5"/>
      <c r="X124" s="5"/>
      <c r="Y124" s="5"/>
    </row>
    <row r="125" spans="10:28">
      <c r="J125" s="5"/>
      <c r="K125" s="5"/>
      <c r="L125" s="5"/>
      <c r="M125" s="5"/>
      <c r="N125" s="5"/>
      <c r="O125" s="5"/>
      <c r="P125" s="5"/>
      <c r="Q125" s="5"/>
      <c r="R125" s="5"/>
      <c r="S125" s="5"/>
      <c r="T125" s="5"/>
      <c r="U125" s="5"/>
      <c r="V125" s="5"/>
      <c r="W125" s="5"/>
      <c r="X125" s="5"/>
      <c r="Y125" s="5"/>
    </row>
    <row r="126" spans="10:28">
      <c r="J126" s="5"/>
      <c r="K126" s="5"/>
      <c r="L126" s="5"/>
      <c r="M126" s="5"/>
      <c r="N126" s="5"/>
      <c r="O126" s="5"/>
      <c r="P126" s="5"/>
      <c r="Q126" s="5"/>
      <c r="R126" s="5"/>
      <c r="S126" s="5"/>
      <c r="T126" s="5"/>
      <c r="U126" s="5"/>
      <c r="V126" s="5"/>
      <c r="W126" s="5"/>
      <c r="X126" s="5"/>
      <c r="Y126" s="5"/>
      <c r="Z126" s="5"/>
    </row>
    <row r="127" spans="10:28">
      <c r="J127" s="5"/>
      <c r="K127" s="5"/>
      <c r="L127" s="5"/>
      <c r="M127" s="5"/>
      <c r="N127" s="5"/>
      <c r="O127" s="5"/>
      <c r="P127" s="5"/>
      <c r="Q127" s="5"/>
      <c r="R127" s="5"/>
      <c r="S127" s="5"/>
      <c r="T127" s="5"/>
      <c r="U127" s="5"/>
      <c r="V127" s="5"/>
      <c r="W127" s="5"/>
      <c r="X127" s="5"/>
      <c r="Y127" s="5"/>
      <c r="Z127" s="5"/>
    </row>
    <row r="128" spans="10:28">
      <c r="J128" s="5"/>
      <c r="K128" s="5"/>
      <c r="L128" s="5"/>
      <c r="M128" s="5"/>
      <c r="N128" s="5"/>
      <c r="O128" s="5"/>
      <c r="P128" s="5"/>
      <c r="Q128" s="5"/>
      <c r="R128" s="5"/>
      <c r="S128" s="5"/>
      <c r="T128" s="5"/>
      <c r="U128" s="5"/>
      <c r="V128" s="5"/>
      <c r="W128" s="5"/>
      <c r="X128" s="5"/>
      <c r="Y128" s="5"/>
      <c r="Z128" s="5"/>
    </row>
    <row r="129" spans="10:26">
      <c r="J129" s="5"/>
      <c r="K129" s="5"/>
      <c r="L129" s="5"/>
      <c r="M129" s="5"/>
      <c r="N129" s="5"/>
      <c r="O129" s="5"/>
      <c r="P129" s="5"/>
      <c r="Q129" s="5"/>
      <c r="R129" s="5"/>
      <c r="S129" s="5"/>
      <c r="T129" s="5"/>
      <c r="U129" s="5"/>
      <c r="V129" s="5"/>
      <c r="W129" s="5"/>
      <c r="X129" s="5"/>
      <c r="Y129" s="5"/>
      <c r="Z129" s="5"/>
    </row>
  </sheetData>
  <mergeCells count="4">
    <mergeCell ref="D2:E2"/>
    <mergeCell ref="Q2:T2"/>
    <mergeCell ref="U2:X2"/>
    <mergeCell ref="F2:I2"/>
  </mergeCells>
  <dataValidations count="2">
    <dataValidation type="list" allowBlank="1" showInputMessage="1" showErrorMessage="1" sqref="G4:G28">
      <formula1>unités</formula1>
    </dataValidation>
    <dataValidation type="list" allowBlank="1" showInputMessage="1" showErrorMessage="1" sqref="C4:C28">
      <formula1>opérations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dimension ref="A1:D31"/>
  <sheetViews>
    <sheetView workbookViewId="0">
      <selection activeCell="B8" sqref="B8"/>
    </sheetView>
  </sheetViews>
  <sheetFormatPr baseColWidth="10" defaultRowHeight="15"/>
  <cols>
    <col min="1" max="1" width="17.5703125" customWidth="1"/>
    <col min="2" max="2" width="20.5703125" bestFit="1" customWidth="1"/>
    <col min="3" max="3" width="35.85546875" customWidth="1"/>
  </cols>
  <sheetData>
    <row r="1" spans="1:4">
      <c r="A1" s="87" t="s">
        <v>140</v>
      </c>
      <c r="B1" s="87" t="s">
        <v>141</v>
      </c>
      <c r="C1" s="88" t="s">
        <v>152</v>
      </c>
      <c r="D1" s="91">
        <v>2016</v>
      </c>
    </row>
    <row r="2" spans="1:4">
      <c r="A2" s="89">
        <f>DATE(An,1,1)</f>
        <v>42370</v>
      </c>
      <c r="B2" s="92" t="str">
        <f>"Jour de l'an "&amp;An</f>
        <v>Jour de l'an 2016</v>
      </c>
    </row>
    <row r="3" spans="1:4">
      <c r="A3" s="89">
        <f>DATE(An,3,29.56+0.979*MOD(204-11*MOD(An,19),30)-WEEKDAY(DATE(An,3,28.56+0.979*MOD(204-11*MOD(An,19),30))))-2</f>
        <v>42454</v>
      </c>
      <c r="B3" s="92" t="s">
        <v>153</v>
      </c>
    </row>
    <row r="4" spans="1:4">
      <c r="A4" s="89">
        <f>DATE(An,3,29.56+0.979*MOD(204-11*MOD(An,19),30)-WEEKDAY(DATE(An,3,28.56+0.979*MOD(204-11*MOD(An,19),30))))+1</f>
        <v>42457</v>
      </c>
      <c r="B4" s="92" t="s">
        <v>145</v>
      </c>
    </row>
    <row r="5" spans="1:4">
      <c r="A5" s="89">
        <f>DATE(An,5,1)</f>
        <v>42491</v>
      </c>
      <c r="B5" s="92" t="s">
        <v>146</v>
      </c>
    </row>
    <row r="6" spans="1:4">
      <c r="A6" s="89">
        <f>DATE(An,5,8)</f>
        <v>42498</v>
      </c>
      <c r="B6" s="93" t="s">
        <v>147</v>
      </c>
    </row>
    <row r="7" spans="1:4">
      <c r="A7" s="89">
        <f>DATE(An,3,29.56+0.979*MOD(204-11*MOD(An,19),30)-WEEKDAY(DATE(An,3,28.56+0.979*MOD(204-11*MOD(An,19),30))))+1+38</f>
        <v>42495</v>
      </c>
      <c r="B7" s="92" t="s">
        <v>148</v>
      </c>
    </row>
    <row r="8" spans="1:4">
      <c r="A8" s="89">
        <f>DATE(An,3,29.56+0.979*MOD(204-11*MOD(An,19),30)-WEEKDAY(DATE(An,3,28.56+0.979*MOD(204-11*MOD(An,19),30))))+1+49</f>
        <v>42506</v>
      </c>
      <c r="B8" s="92" t="s">
        <v>149</v>
      </c>
    </row>
    <row r="9" spans="1:4">
      <c r="A9" s="89">
        <f>DATE(An,7,14)</f>
        <v>42565</v>
      </c>
      <c r="B9" s="92" t="s">
        <v>150</v>
      </c>
    </row>
    <row r="10" spans="1:4">
      <c r="A10" s="89">
        <f>DATE(An,8,15)</f>
        <v>42597</v>
      </c>
      <c r="B10" s="92" t="s">
        <v>151</v>
      </c>
    </row>
    <row r="11" spans="1:4">
      <c r="A11" s="89">
        <f>DATE(An,11,1)</f>
        <v>42675</v>
      </c>
      <c r="B11" s="92" t="s">
        <v>142</v>
      </c>
    </row>
    <row r="12" spans="1:4">
      <c r="A12" s="89">
        <f>DATE(An,11,11)</f>
        <v>42685</v>
      </c>
      <c r="B12" s="92" t="s">
        <v>143</v>
      </c>
    </row>
    <row r="13" spans="1:4">
      <c r="A13" s="89">
        <f>DATE(An,12,25)</f>
        <v>42729</v>
      </c>
      <c r="B13" s="92" t="s">
        <v>144</v>
      </c>
    </row>
    <row r="14" spans="1:4">
      <c r="A14" s="89">
        <f>DATE(An,12,26)</f>
        <v>42730</v>
      </c>
      <c r="B14" s="92" t="s">
        <v>154</v>
      </c>
    </row>
    <row r="15" spans="1:4">
      <c r="A15" s="89">
        <f>DATE(An+1,1,1)</f>
        <v>42736</v>
      </c>
      <c r="B15" s="92" t="str">
        <f>"Jour de l'an "&amp;An+1</f>
        <v>Jour de l'an 2017</v>
      </c>
    </row>
    <row r="16" spans="1:4">
      <c r="A16" s="90"/>
      <c r="B16" s="90"/>
    </row>
    <row r="17" spans="1:2">
      <c r="A17" s="90"/>
      <c r="B17" s="90"/>
    </row>
    <row r="18" spans="1:2">
      <c r="A18" s="90"/>
      <c r="B18" s="90"/>
    </row>
    <row r="19" spans="1:2">
      <c r="A19" s="90"/>
      <c r="B19" s="90"/>
    </row>
    <row r="20" spans="1:2">
      <c r="A20" s="90"/>
      <c r="B20" s="90"/>
    </row>
    <row r="21" spans="1:2">
      <c r="A21" s="90"/>
      <c r="B21" s="90"/>
    </row>
    <row r="22" spans="1:2">
      <c r="A22" s="90"/>
      <c r="B22" s="90"/>
    </row>
    <row r="23" spans="1:2">
      <c r="A23" s="90"/>
      <c r="B23" s="90"/>
    </row>
    <row r="24" spans="1:2">
      <c r="A24" s="90"/>
      <c r="B24" s="90"/>
    </row>
    <row r="25" spans="1:2">
      <c r="A25" s="90"/>
      <c r="B25" s="90"/>
    </row>
    <row r="26" spans="1:2">
      <c r="A26" s="90"/>
      <c r="B26" s="90"/>
    </row>
    <row r="27" spans="1:2">
      <c r="A27" s="90"/>
      <c r="B27" s="90"/>
    </row>
    <row r="28" spans="1:2">
      <c r="A28" s="90"/>
      <c r="B28" s="90"/>
    </row>
    <row r="29" spans="1:2">
      <c r="A29" s="90"/>
      <c r="B29" s="90"/>
    </row>
    <row r="30" spans="1:2">
      <c r="A30" s="90"/>
      <c r="B30" s="90"/>
    </row>
    <row r="31" spans="1:2">
      <c r="A31" s="90"/>
      <c r="B31" s="90"/>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Planning</vt:lpstr>
      <vt:lpstr>Machine</vt:lpstr>
      <vt:lpstr>Système</vt:lpstr>
      <vt:lpstr>An</vt:lpstr>
      <vt:lpstr>opérations</vt:lpstr>
      <vt:lpstr>unités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Pierrick ROUSSET</dc:creator>
  <cp:lastModifiedBy>LouReeD</cp:lastModifiedBy>
  <cp:lastPrinted>2016-04-21T17:26:50Z</cp:lastPrinted>
  <dcterms:created xsi:type="dcterms:W3CDTF">2016-04-20T16:41:29Z</dcterms:created>
  <dcterms:modified xsi:type="dcterms:W3CDTF">2016-04-22T21:13:17Z</dcterms:modified>
</cp:coreProperties>
</file>