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255" windowWidth="19440" windowHeight="12465" activeTab="2"/>
  </bookViews>
  <sheets>
    <sheet name="AUBE-09" sheetId="1" r:id="rId1"/>
    <sheet name="NORD-09" sheetId="2" r:id="rId2"/>
    <sheet name="MOIS-09" sheetId="3" r:id="rId3"/>
    <sheet name="SEMAINE-09" sheetId="4" r:id="rId4"/>
    <sheet name="MOIS-ANNEE" sheetId="5" state="hidden" r:id="rId5"/>
    <sheet name="FERIE" sheetId="6" state="hidden" r:id="rId6"/>
    <sheet name="Feuil1" sheetId="7" r:id="rId7"/>
  </sheets>
  <definedNames>
    <definedName name="LISTE">'MOIS-09'!XER1048575</definedName>
    <definedName name="Villes">Feuil1!$A$2:$A$8</definedName>
    <definedName name="Z_B650D1BF_8390_4B48_95E9_A59B348CCF7D_.wvu.Cols" localSheetId="0" hidden="1">'AUBE-09'!$AF:$AF</definedName>
    <definedName name="Z_B650D1BF_8390_4B48_95E9_A59B348CCF7D_.wvu.Cols" localSheetId="2" hidden="1">'MOIS-09'!$AF:$AF</definedName>
    <definedName name="Z_B650D1BF_8390_4B48_95E9_A59B348CCF7D_.wvu.Cols" localSheetId="1" hidden="1">'NORD-09'!$AF:$AF</definedName>
    <definedName name="Z_B650D1BF_8390_4B48_95E9_A59B348CCF7D_.wvu.Rows" localSheetId="0" hidden="1">'AUBE-09'!$1:$2,'AUBE-09'!$10:$14,'AUBE-09'!$32:$38,'AUBE-09'!$67:$69</definedName>
    <definedName name="Z_B650D1BF_8390_4B48_95E9_A59B348CCF7D_.wvu.Rows" localSheetId="2" hidden="1">'MOIS-09'!$1:$2,'MOIS-09'!$45:$47</definedName>
    <definedName name="Z_B650D1BF_8390_4B48_95E9_A59B348CCF7D_.wvu.Rows" localSheetId="1" hidden="1">'NORD-09'!$1:$2,'NORD-09'!$67:$69</definedName>
    <definedName name="_xlnm.Print_Area" localSheetId="0">'AUBE-09'!$A$1:$AG$44</definedName>
    <definedName name="_xlnm.Print_Area" localSheetId="2">'MOIS-09'!$A$3:$AF$20</definedName>
    <definedName name="_xlnm.Print_Area" localSheetId="1">'NORD-09'!$A$1:$AG$44</definedName>
    <definedName name="_xlnm.Print_Area" localSheetId="3">'SEMAINE-09'!$A$2:$K$61</definedName>
  </definedNames>
  <calcPr calcId="125725"/>
  <customWorkbookViews>
    <customWorkbookView name="Robert BERGER - Affichage personnalisé" guid="{B650D1BF-8390-4B48-95E9-A59B348CCF7D}" mergeInterval="0" personalView="1" maximized="1" windowWidth="1680" windowHeight="829" activeSheetId="1"/>
  </customWorkbookViews>
</workbook>
</file>

<file path=xl/calcChain.xml><?xml version="1.0" encoding="utf-8"?>
<calcChain xmlns="http://schemas.openxmlformats.org/spreadsheetml/2006/main">
  <c r="B1" i="6"/>
  <c r="B14" s="1"/>
  <c r="E61" i="4"/>
  <c r="D61"/>
  <c r="B61"/>
  <c r="B4" i="6" l="1"/>
  <c r="B6"/>
  <c r="B11"/>
  <c r="B10" s="1"/>
  <c r="B13"/>
  <c r="B15"/>
  <c r="B3"/>
  <c r="B7"/>
  <c r="B12"/>
  <c r="F61" i="4"/>
  <c r="H61"/>
  <c r="B9" i="6" l="1"/>
  <c r="B5"/>
  <c r="B8"/>
  <c r="E60" i="4"/>
  <c r="D60"/>
  <c r="B60"/>
  <c r="E59"/>
  <c r="D59"/>
  <c r="B59"/>
  <c r="E58"/>
  <c r="D58"/>
  <c r="B58"/>
  <c r="E57"/>
  <c r="D57"/>
  <c r="H57" l="1"/>
  <c r="F58"/>
  <c r="H59"/>
  <c r="F60"/>
  <c r="F57"/>
  <c r="H58"/>
  <c r="F59"/>
  <c r="H60"/>
  <c r="B57"/>
  <c r="E56"/>
  <c r="D56"/>
  <c r="B56"/>
  <c r="D55"/>
  <c r="B55"/>
  <c r="I50"/>
  <c r="A50" s="1"/>
  <c r="I49"/>
  <c r="I48"/>
  <c r="I47"/>
  <c r="H56" l="1"/>
  <c r="F56"/>
  <c r="I46"/>
  <c r="I45"/>
  <c r="I44"/>
  <c r="I40"/>
  <c r="A40" s="1"/>
  <c r="I39"/>
  <c r="I38"/>
  <c r="I37"/>
  <c r="I36"/>
  <c r="I35"/>
  <c r="I34"/>
  <c r="I30"/>
  <c r="A30"/>
  <c r="I29"/>
  <c r="I28"/>
  <c r="I27"/>
  <c r="I26"/>
  <c r="I25"/>
  <c r="I24"/>
  <c r="I20"/>
  <c r="I19"/>
  <c r="I18"/>
  <c r="I17" l="1"/>
  <c r="I16"/>
  <c r="I15"/>
  <c r="I14"/>
  <c r="I10"/>
  <c r="I9"/>
  <c r="I8"/>
  <c r="I7"/>
  <c r="I6"/>
  <c r="I5"/>
  <c r="I4"/>
  <c r="AE47" i="3" l="1"/>
  <c r="AD47" s="1"/>
  <c r="AC47"/>
  <c r="AB47"/>
  <c r="AA47"/>
  <c r="Z47"/>
  <c r="Y47"/>
  <c r="X47" l="1"/>
  <c r="W47"/>
  <c r="V47"/>
  <c r="U47"/>
  <c r="T47" l="1"/>
  <c r="S47" l="1"/>
  <c r="R47"/>
  <c r="Q47"/>
  <c r="P47"/>
  <c r="O47" l="1"/>
  <c r="N47"/>
  <c r="M47"/>
  <c r="L47"/>
  <c r="K47" l="1"/>
  <c r="J47"/>
  <c r="I47"/>
  <c r="H47"/>
  <c r="G47" l="1"/>
  <c r="F47"/>
  <c r="E47"/>
  <c r="D47"/>
  <c r="C47"/>
  <c r="B47"/>
  <c r="AF46"/>
  <c r="AE46"/>
  <c r="AD46" s="1"/>
  <c r="AC46"/>
  <c r="AB46"/>
  <c r="AA46" l="1"/>
  <c r="Z46" l="1"/>
  <c r="Y46"/>
  <c r="X46"/>
  <c r="W46" l="1"/>
  <c r="V46" l="1"/>
  <c r="U46"/>
  <c r="T46"/>
  <c r="S46"/>
  <c r="R46" l="1"/>
  <c r="Q46"/>
  <c r="P46"/>
  <c r="O46" l="1"/>
  <c r="N46" l="1"/>
  <c r="M46"/>
  <c r="L46"/>
  <c r="K46"/>
  <c r="J46"/>
  <c r="I46"/>
  <c r="H46"/>
  <c r="G46" l="1"/>
  <c r="F46"/>
  <c r="E46"/>
  <c r="D46"/>
  <c r="C46"/>
  <c r="B46" s="1"/>
  <c r="AD45" l="1"/>
  <c r="AC45" l="1"/>
  <c r="AB45"/>
  <c r="AA45" l="1"/>
  <c r="Z45" l="1"/>
  <c r="Y45"/>
  <c r="X45"/>
  <c r="W45"/>
  <c r="V45" l="1"/>
  <c r="U45"/>
  <c r="T45"/>
  <c r="S45"/>
  <c r="R45"/>
  <c r="Q45"/>
  <c r="P45"/>
  <c r="O45" l="1"/>
  <c r="N45"/>
  <c r="M45"/>
  <c r="L45"/>
  <c r="K45" l="1"/>
  <c r="J45"/>
  <c r="I45" s="1"/>
  <c r="H45"/>
  <c r="G45"/>
  <c r="F45"/>
  <c r="E45"/>
  <c r="D45" l="1"/>
  <c r="C45"/>
  <c r="AD20"/>
  <c r="P20" l="1"/>
  <c r="K20"/>
  <c r="H20"/>
  <c r="C20"/>
  <c r="AD19"/>
  <c r="V19"/>
  <c r="P19"/>
  <c r="K19"/>
  <c r="H19"/>
  <c r="C19"/>
  <c r="AD18"/>
  <c r="V18"/>
  <c r="P18"/>
  <c r="K18"/>
  <c r="H18"/>
  <c r="C18"/>
  <c r="AD17"/>
  <c r="V17"/>
  <c r="P17"/>
  <c r="K17" l="1"/>
  <c r="H17"/>
  <c r="C17"/>
  <c r="AD16" l="1"/>
  <c r="V16"/>
  <c r="P16"/>
  <c r="K16"/>
  <c r="H16"/>
  <c r="C16"/>
  <c r="A14"/>
  <c r="A10" i="4" s="1"/>
  <c r="A61" s="1"/>
  <c r="A13" i="3"/>
  <c r="A9" i="4" s="1"/>
  <c r="A12" i="3"/>
  <c r="A8" i="4" s="1"/>
  <c r="A11" i="3"/>
  <c r="A7" i="4" s="1"/>
  <c r="A10" i="3"/>
  <c r="A6" i="4" s="1"/>
  <c r="A9" i="3"/>
  <c r="A5" i="4" s="1"/>
  <c r="A8" i="3"/>
  <c r="AF8" s="1"/>
  <c r="B9" l="1"/>
  <c r="A57" i="4"/>
  <c r="A16"/>
  <c r="E8" i="3"/>
  <c r="I8"/>
  <c r="M8"/>
  <c r="Q8"/>
  <c r="S8"/>
  <c r="U8"/>
  <c r="W8"/>
  <c r="Y8"/>
  <c r="H34" i="4" s="1"/>
  <c r="AA8" i="3"/>
  <c r="AC8"/>
  <c r="D9"/>
  <c r="H5" i="4" s="1"/>
  <c r="F9" i="3"/>
  <c r="H9"/>
  <c r="J9"/>
  <c r="G15" i="4" s="1"/>
  <c r="L9" i="3"/>
  <c r="N9"/>
  <c r="P9"/>
  <c r="R9"/>
  <c r="H25" i="4" s="1"/>
  <c r="T9" i="3"/>
  <c r="V9"/>
  <c r="X9"/>
  <c r="Z9"/>
  <c r="AB9"/>
  <c r="AE9"/>
  <c r="C10"/>
  <c r="E10"/>
  <c r="G10"/>
  <c r="I10"/>
  <c r="K10"/>
  <c r="H16" i="4" s="1"/>
  <c r="M10" i="3"/>
  <c r="O10"/>
  <c r="Q10"/>
  <c r="S10"/>
  <c r="U10"/>
  <c r="W10"/>
  <c r="Y10"/>
  <c r="H36" i="4" s="1"/>
  <c r="AA10" i="3"/>
  <c r="AC10"/>
  <c r="AF10"/>
  <c r="B11"/>
  <c r="D11"/>
  <c r="H7" i="4" s="1"/>
  <c r="F11" i="3"/>
  <c r="H11"/>
  <c r="J11"/>
  <c r="L11"/>
  <c r="N11"/>
  <c r="P11"/>
  <c r="R11"/>
  <c r="H27" i="4" s="1"/>
  <c r="T11" i="3"/>
  <c r="V11"/>
  <c r="X11"/>
  <c r="Z11"/>
  <c r="AB11"/>
  <c r="AD11"/>
  <c r="F47" i="4" s="1"/>
  <c r="AF11" i="3"/>
  <c r="B12"/>
  <c r="D12"/>
  <c r="H8" i="4" s="1"/>
  <c r="F12" i="3"/>
  <c r="H12"/>
  <c r="J12"/>
  <c r="L12"/>
  <c r="N12"/>
  <c r="P12"/>
  <c r="R12"/>
  <c r="H28" i="4" s="1"/>
  <c r="T12" i="3"/>
  <c r="V12"/>
  <c r="X12"/>
  <c r="Z12"/>
  <c r="AB12"/>
  <c r="AD12"/>
  <c r="F48" i="4" s="1"/>
  <c r="AF12" i="3"/>
  <c r="B13"/>
  <c r="D13"/>
  <c r="H9" i="4" s="1"/>
  <c r="F13" i="3"/>
  <c r="H13"/>
  <c r="J13"/>
  <c r="L13"/>
  <c r="N13"/>
  <c r="P13"/>
  <c r="R13"/>
  <c r="H29" i="4" s="1"/>
  <c r="T13" i="3"/>
  <c r="V13"/>
  <c r="X13"/>
  <c r="Z13"/>
  <c r="AB13"/>
  <c r="AD13"/>
  <c r="F49" i="4" s="1"/>
  <c r="AF13" i="3"/>
  <c r="B14"/>
  <c r="D14"/>
  <c r="H10" i="4" s="1"/>
  <c r="F14" i="3"/>
  <c r="H14"/>
  <c r="J14"/>
  <c r="L14"/>
  <c r="N14"/>
  <c r="P14"/>
  <c r="R14"/>
  <c r="H30" i="4" s="1"/>
  <c r="T14" i="3"/>
  <c r="V14"/>
  <c r="X14"/>
  <c r="Z14"/>
  <c r="AB14"/>
  <c r="AD14"/>
  <c r="AF14"/>
  <c r="AF6"/>
  <c r="AE6" s="1"/>
  <c r="A4" i="4"/>
  <c r="A56"/>
  <c r="A15"/>
  <c r="A58"/>
  <c r="A17"/>
  <c r="A59"/>
  <c r="A18"/>
  <c r="A60"/>
  <c r="A19"/>
  <c r="C8" i="3"/>
  <c r="G4" i="4" s="1"/>
  <c r="G8" i="3"/>
  <c r="K8"/>
  <c r="H14" i="4" s="1"/>
  <c r="O8" i="3"/>
  <c r="B8"/>
  <c r="J4" i="4" s="1"/>
  <c r="D8" i="3"/>
  <c r="H4" i="4" s="1"/>
  <c r="F8" i="3"/>
  <c r="H8"/>
  <c r="J8"/>
  <c r="L8"/>
  <c r="N8"/>
  <c r="P8"/>
  <c r="R8"/>
  <c r="H24" i="4" s="1"/>
  <c r="G24" s="1"/>
  <c r="F24" s="1"/>
  <c r="E24" s="1"/>
  <c r="D24" s="1"/>
  <c r="C24" s="1"/>
  <c r="T8" i="3"/>
  <c r="V8"/>
  <c r="X8"/>
  <c r="Z8"/>
  <c r="AB8"/>
  <c r="D44" i="4" s="1"/>
  <c r="C44" s="1"/>
  <c r="AE8" i="3"/>
  <c r="C9"/>
  <c r="J5" i="4" s="1"/>
  <c r="E9" i="3"/>
  <c r="G9"/>
  <c r="I9"/>
  <c r="K9"/>
  <c r="H15" i="4" s="1"/>
  <c r="M9" i="3"/>
  <c r="O9"/>
  <c r="E25" i="4" s="1"/>
  <c r="D25" s="1"/>
  <c r="Q9" i="3"/>
  <c r="S9"/>
  <c r="U9"/>
  <c r="W9"/>
  <c r="Y9"/>
  <c r="H35" i="4" s="1"/>
  <c r="G35" s="1"/>
  <c r="F35" s="1"/>
  <c r="E35" s="1"/>
  <c r="D35" s="1"/>
  <c r="C35" s="1"/>
  <c r="B35" s="1"/>
  <c r="AA9" i="3"/>
  <c r="AC9"/>
  <c r="AF9"/>
  <c r="B10"/>
  <c r="J6" i="4" s="1"/>
  <c r="D10" i="3"/>
  <c r="H6" i="4" s="1"/>
  <c r="G6" s="1"/>
  <c r="F10" i="3"/>
  <c r="H10"/>
  <c r="J10"/>
  <c r="L10"/>
  <c r="N10"/>
  <c r="P10"/>
  <c r="R10"/>
  <c r="H26" i="4" s="1"/>
  <c r="G26" s="1"/>
  <c r="F26" s="1"/>
  <c r="E26" s="1"/>
  <c r="D26" s="1"/>
  <c r="C26" s="1"/>
  <c r="B26" s="1"/>
  <c r="A26" s="1"/>
  <c r="T10" i="3"/>
  <c r="V10"/>
  <c r="X10"/>
  <c r="Z10"/>
  <c r="AB10"/>
  <c r="AE10"/>
  <c r="C11"/>
  <c r="E11"/>
  <c r="G11"/>
  <c r="I11"/>
  <c r="K11"/>
  <c r="H17" i="4" s="1"/>
  <c r="G17" s="1"/>
  <c r="M11" i="3"/>
  <c r="O11"/>
  <c r="Q11"/>
  <c r="S11"/>
  <c r="U11"/>
  <c r="W11"/>
  <c r="Y11"/>
  <c r="H37" i="4" s="1"/>
  <c r="G37" s="1"/>
  <c r="F37" s="1"/>
  <c r="E37" s="1"/>
  <c r="D37" s="1"/>
  <c r="C37" s="1"/>
  <c r="B37" s="1"/>
  <c r="AA11" i="3"/>
  <c r="AC11"/>
  <c r="AE11"/>
  <c r="G47" i="4" s="1"/>
  <c r="C12" i="3"/>
  <c r="E12"/>
  <c r="G12"/>
  <c r="I12"/>
  <c r="K12"/>
  <c r="H18" i="4" s="1"/>
  <c r="G18" s="1"/>
  <c r="F18" s="1"/>
  <c r="E18" s="1"/>
  <c r="D18" s="1"/>
  <c r="C18" s="1"/>
  <c r="B18" s="1"/>
  <c r="M12" i="3"/>
  <c r="O12"/>
  <c r="Q12"/>
  <c r="S12"/>
  <c r="U12"/>
  <c r="W12"/>
  <c r="Y12"/>
  <c r="H38" i="4" s="1"/>
  <c r="G38" s="1"/>
  <c r="AA12" i="3"/>
  <c r="AC12"/>
  <c r="AE12"/>
  <c r="G48" i="4" s="1"/>
  <c r="C13" i="3"/>
  <c r="E13"/>
  <c r="G13"/>
  <c r="I13"/>
  <c r="K13"/>
  <c r="H19" i="4" s="1"/>
  <c r="G19" s="1"/>
  <c r="M13" i="3"/>
  <c r="O13"/>
  <c r="Q13"/>
  <c r="S13"/>
  <c r="U13"/>
  <c r="W13"/>
  <c r="Y13"/>
  <c r="H39" i="4" s="1"/>
  <c r="G39" s="1"/>
  <c r="F39" s="1"/>
  <c r="E39" s="1"/>
  <c r="D39" s="1"/>
  <c r="C39" s="1"/>
  <c r="B39" s="1"/>
  <c r="AA13" i="3"/>
  <c r="AC13"/>
  <c r="AE13"/>
  <c r="G49" i="4" s="1"/>
  <c r="C14" i="3"/>
  <c r="G10" i="4" s="1"/>
  <c r="F10" s="1"/>
  <c r="E14" i="3"/>
  <c r="G14"/>
  <c r="I14"/>
  <c r="K14"/>
  <c r="H20" i="4" s="1"/>
  <c r="M14" i="3"/>
  <c r="O14"/>
  <c r="Q14"/>
  <c r="S14"/>
  <c r="U14"/>
  <c r="W14"/>
  <c r="Y14"/>
  <c r="AA14"/>
  <c r="AC14"/>
  <c r="AE14"/>
  <c r="AD6"/>
  <c r="AC6" s="1"/>
  <c r="AB6" s="1"/>
  <c r="AA6" s="1"/>
  <c r="Z6" s="1"/>
  <c r="Y6" s="1"/>
  <c r="X6" s="1"/>
  <c r="W6" s="1"/>
  <c r="V6" s="1"/>
  <c r="U6" s="1"/>
  <c r="T6" s="1"/>
  <c r="S6" s="1"/>
  <c r="R6" s="1"/>
  <c r="Q6" s="1"/>
  <c r="P6" s="1"/>
  <c r="O6" s="1"/>
  <c r="N6" s="1"/>
  <c r="M6" s="1"/>
  <c r="L6" s="1"/>
  <c r="K6" s="1"/>
  <c r="J6" s="1"/>
  <c r="I6" s="1"/>
  <c r="H6" s="1"/>
  <c r="G6" s="1"/>
  <c r="F6" s="1"/>
  <c r="E6" s="1"/>
  <c r="D6" s="1"/>
  <c r="C6"/>
  <c r="B6"/>
  <c r="AF5" s="1"/>
  <c r="AE5" s="1"/>
  <c r="AD5"/>
  <c r="AC5" s="1"/>
  <c r="AB5" s="1"/>
  <c r="AA5" s="1"/>
  <c r="Z5" s="1"/>
  <c r="Y5" s="1"/>
  <c r="X5" s="1"/>
  <c r="W5" s="1"/>
  <c r="V5" s="1"/>
  <c r="U5" s="1"/>
  <c r="T5" s="1"/>
  <c r="S5" s="1"/>
  <c r="R5" s="1"/>
  <c r="Q5" s="1"/>
  <c r="P5" s="1"/>
  <c r="O5" s="1"/>
  <c r="N5" s="1"/>
  <c r="M5" s="1"/>
  <c r="L5" s="1"/>
  <c r="K5" s="1"/>
  <c r="J5" s="1"/>
  <c r="I5" s="1"/>
  <c r="H5" s="1"/>
  <c r="G5" s="1"/>
  <c r="F5" s="1"/>
  <c r="E5" s="1"/>
  <c r="D5" s="1"/>
  <c r="C5"/>
  <c r="B5"/>
  <c r="AF4" s="1"/>
  <c r="AE4" s="1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H4"/>
  <c r="G4" s="1"/>
  <c r="F4" s="1"/>
  <c r="E4" s="1"/>
  <c r="D4" s="1"/>
  <c r="C4" s="1"/>
  <c r="B4" s="1"/>
  <c r="B3"/>
  <c r="F2"/>
  <c r="E2"/>
  <c r="E1"/>
  <c r="AF69" i="2" s="1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J40" i="4" l="1"/>
  <c r="J19"/>
  <c r="J38"/>
  <c r="AD10" i="3"/>
  <c r="F46" i="4" s="1"/>
  <c r="E46" s="1"/>
  <c r="D46" s="1"/>
  <c r="C46" s="1"/>
  <c r="B46" s="1"/>
  <c r="G46"/>
  <c r="AD8" i="3"/>
  <c r="F44" i="4" s="1"/>
  <c r="E44" s="1"/>
  <c r="G44"/>
  <c r="J49"/>
  <c r="B49"/>
  <c r="J9"/>
  <c r="F9"/>
  <c r="AD9" i="3"/>
  <c r="F45" i="4" s="1"/>
  <c r="E45" s="1"/>
  <c r="D45" s="1"/>
  <c r="C45" s="1"/>
  <c r="B45" s="1"/>
  <c r="G45"/>
  <c r="J17"/>
  <c r="J46"/>
  <c r="J15"/>
  <c r="J44"/>
  <c r="G14"/>
  <c r="F14" s="1"/>
  <c r="E14" s="1"/>
  <c r="D14" s="1"/>
  <c r="C14" s="1"/>
  <c r="B14" s="1"/>
  <c r="F4"/>
  <c r="J50"/>
  <c r="G30"/>
  <c r="F30" s="1"/>
  <c r="E30" s="1"/>
  <c r="D30" s="1"/>
  <c r="C30" s="1"/>
  <c r="B30" s="1"/>
  <c r="E49"/>
  <c r="D49" s="1"/>
  <c r="C49" s="1"/>
  <c r="G29"/>
  <c r="F29" s="1"/>
  <c r="E29" s="1"/>
  <c r="D29" s="1"/>
  <c r="C29" s="1"/>
  <c r="B29" s="1"/>
  <c r="A29" s="1"/>
  <c r="A39" s="1"/>
  <c r="E48"/>
  <c r="D48" s="1"/>
  <c r="C48" s="1"/>
  <c r="B48" s="1"/>
  <c r="J48"/>
  <c r="G28"/>
  <c r="F28" s="1"/>
  <c r="E28" s="1"/>
  <c r="D28" s="1"/>
  <c r="C28" s="1"/>
  <c r="B28" s="1"/>
  <c r="A28" s="1"/>
  <c r="J8"/>
  <c r="E47"/>
  <c r="D47" s="1"/>
  <c r="C47" s="1"/>
  <c r="B47" s="1"/>
  <c r="J47"/>
  <c r="G27"/>
  <c r="F27" s="1"/>
  <c r="E27" s="1"/>
  <c r="D27" s="1"/>
  <c r="C27" s="1"/>
  <c r="B27" s="1"/>
  <c r="A27" s="1"/>
  <c r="A37" s="1"/>
  <c r="J7"/>
  <c r="G36"/>
  <c r="F36" s="1"/>
  <c r="E36" s="1"/>
  <c r="D36" s="1"/>
  <c r="C36" s="1"/>
  <c r="B36" s="1"/>
  <c r="A36" s="1"/>
  <c r="J16"/>
  <c r="J45"/>
  <c r="G25"/>
  <c r="F25" s="1"/>
  <c r="F15"/>
  <c r="E15" s="1"/>
  <c r="D15" s="1"/>
  <c r="C15" s="1"/>
  <c r="B15" s="1"/>
  <c r="J34"/>
  <c r="J14"/>
  <c r="C55" s="1"/>
  <c r="J24"/>
  <c r="B24"/>
  <c r="A24" s="1"/>
  <c r="AF47" i="3"/>
  <c r="A55" i="4"/>
  <c r="D52" s="1"/>
  <c r="A14"/>
  <c r="I61"/>
  <c r="J20"/>
  <c r="J39"/>
  <c r="F19"/>
  <c r="E19" s="1"/>
  <c r="D19" s="1"/>
  <c r="C19" s="1"/>
  <c r="B19" s="1"/>
  <c r="F38"/>
  <c r="E38" s="1"/>
  <c r="D38" s="1"/>
  <c r="C38" s="1"/>
  <c r="B38" s="1"/>
  <c r="A38" s="1"/>
  <c r="J18"/>
  <c r="J37"/>
  <c r="F17"/>
  <c r="E17" s="1"/>
  <c r="D17" s="1"/>
  <c r="C17" s="1"/>
  <c r="B17" s="1"/>
  <c r="J26"/>
  <c r="F6"/>
  <c r="J35"/>
  <c r="C25"/>
  <c r="B25" s="1"/>
  <c r="A25" s="1"/>
  <c r="A35" s="1"/>
  <c r="B44"/>
  <c r="J30"/>
  <c r="J29"/>
  <c r="G9"/>
  <c r="J28"/>
  <c r="G8"/>
  <c r="F8" s="1"/>
  <c r="J27"/>
  <c r="G7"/>
  <c r="F7" s="1"/>
  <c r="I58" s="1"/>
  <c r="J36"/>
  <c r="G16"/>
  <c r="F16" s="1"/>
  <c r="E16" s="1"/>
  <c r="D16" s="1"/>
  <c r="C16" s="1"/>
  <c r="B16" s="1"/>
  <c r="J25"/>
  <c r="G5"/>
  <c r="F5" s="1"/>
  <c r="I56" s="1"/>
  <c r="G34"/>
  <c r="F34" s="1"/>
  <c r="E34" s="1"/>
  <c r="D34" s="1"/>
  <c r="C34" s="1"/>
  <c r="B34" s="1"/>
  <c r="A34" s="1"/>
  <c r="D69" i="2"/>
  <c r="C69" s="1"/>
  <c r="B69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 s="1"/>
  <c r="D68"/>
  <c r="C68" s="1"/>
  <c r="B68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 s="1"/>
  <c r="H67"/>
  <c r="G67"/>
  <c r="F67"/>
  <c r="E67"/>
  <c r="D67"/>
  <c r="C67"/>
  <c r="AN38"/>
  <c r="AM38"/>
  <c r="AL38"/>
  <c r="AK38"/>
  <c r="AJ38"/>
  <c r="AH38"/>
  <c r="AN37"/>
  <c r="AM37"/>
  <c r="AL37"/>
  <c r="AK37"/>
  <c r="AJ37"/>
  <c r="AH37"/>
  <c r="AN36"/>
  <c r="AM36"/>
  <c r="AL36"/>
  <c r="AK36"/>
  <c r="AJ36"/>
  <c r="AH36"/>
  <c r="AN35"/>
  <c r="AM35"/>
  <c r="AL35"/>
  <c r="AK35"/>
  <c r="AJ35"/>
  <c r="AH35"/>
  <c r="AN34"/>
  <c r="AM34"/>
  <c r="AL34"/>
  <c r="AK34"/>
  <c r="AJ34"/>
  <c r="AH34"/>
  <c r="AN33"/>
  <c r="AM33"/>
  <c r="AL33"/>
  <c r="AK33"/>
  <c r="AJ33"/>
  <c r="C56" i="4" l="1"/>
  <c r="G56" s="1"/>
  <c r="I59"/>
  <c r="C57"/>
  <c r="G57" s="1"/>
  <c r="I55"/>
  <c r="I57"/>
  <c r="C61"/>
  <c r="G61" s="1"/>
  <c r="C58"/>
  <c r="G58" s="1"/>
  <c r="C59"/>
  <c r="G59" s="1"/>
  <c r="I60"/>
  <c r="A49"/>
  <c r="A44"/>
  <c r="A47"/>
  <c r="A48"/>
  <c r="A45"/>
  <c r="C60"/>
  <c r="G60" s="1"/>
  <c r="A46"/>
  <c r="AH33" i="2"/>
  <c r="AN32"/>
  <c r="AM32"/>
  <c r="AL32"/>
  <c r="AK32"/>
  <c r="AJ32"/>
  <c r="AH32"/>
  <c r="AH30"/>
  <c r="AH29"/>
  <c r="AH28"/>
  <c r="AN27"/>
  <c r="AM27"/>
  <c r="AL27"/>
  <c r="AK27"/>
  <c r="AJ27"/>
  <c r="AH27"/>
  <c r="AN26" l="1"/>
  <c r="AM26"/>
  <c r="AL26"/>
  <c r="AK26"/>
  <c r="AJ26"/>
  <c r="AH26"/>
  <c r="AN25"/>
  <c r="AM25"/>
  <c r="AL25"/>
  <c r="AK25"/>
  <c r="AJ25"/>
  <c r="AH25"/>
  <c r="AN24"/>
  <c r="AM24"/>
  <c r="AL24"/>
  <c r="AK24"/>
  <c r="AJ24"/>
  <c r="AH24"/>
  <c r="AN22"/>
  <c r="AM22"/>
  <c r="AL22"/>
  <c r="AK22"/>
  <c r="AJ22"/>
  <c r="AH22"/>
  <c r="AN21"/>
  <c r="AM21"/>
  <c r="AL21"/>
  <c r="AK21"/>
  <c r="AJ21"/>
  <c r="AH21"/>
  <c r="AN20"/>
  <c r="AM20"/>
  <c r="AL20"/>
  <c r="AK20"/>
  <c r="AJ20"/>
  <c r="AH20"/>
  <c r="AN19"/>
  <c r="AM19"/>
  <c r="AL19"/>
  <c r="AK19"/>
  <c r="AJ19"/>
  <c r="AH19"/>
  <c r="AN18"/>
  <c r="AM18"/>
  <c r="AL18"/>
  <c r="AK18"/>
  <c r="AJ18"/>
  <c r="AH18"/>
  <c r="AN17"/>
  <c r="AM17"/>
  <c r="AL17"/>
  <c r="AK17"/>
  <c r="AJ17"/>
  <c r="AH17"/>
  <c r="AN16"/>
  <c r="AM16"/>
  <c r="AL16"/>
  <c r="AK16"/>
  <c r="AJ16"/>
  <c r="AH16"/>
  <c r="AN14"/>
  <c r="AM14"/>
  <c r="AL14"/>
  <c r="AK14"/>
  <c r="AJ14"/>
  <c r="AH14"/>
  <c r="AN13"/>
  <c r="AM13"/>
  <c r="AL13"/>
  <c r="AK13"/>
  <c r="AJ13"/>
  <c r="AH13"/>
  <c r="AN12"/>
  <c r="AM12"/>
  <c r="AL12"/>
  <c r="AK12"/>
  <c r="AJ12"/>
  <c r="AH12"/>
  <c r="AN11"/>
  <c r="AM11"/>
  <c r="AL11"/>
  <c r="AK11"/>
  <c r="AJ11"/>
  <c r="AH11"/>
  <c r="AN10"/>
  <c r="AM10"/>
  <c r="AL10"/>
  <c r="AK10"/>
  <c r="AJ10"/>
  <c r="AH10"/>
  <c r="AN9"/>
  <c r="AM9"/>
  <c r="AL9"/>
  <c r="AK9"/>
  <c r="AJ9"/>
  <c r="AH9"/>
  <c r="AN8"/>
  <c r="AM8"/>
  <c r="AL8"/>
  <c r="AK8"/>
  <c r="AJ8"/>
  <c r="AH8"/>
  <c r="AF6" s="1"/>
  <c r="AE6" s="1"/>
  <c r="AD6" s="1"/>
  <c r="AC6" s="1"/>
  <c r="AB6" s="1"/>
  <c r="AA6" s="1"/>
  <c r="Z6" s="1"/>
  <c r="Y6" s="1"/>
  <c r="X6" s="1"/>
  <c r="W6" s="1"/>
  <c r="V6" s="1"/>
  <c r="U6" s="1"/>
  <c r="T6" s="1"/>
  <c r="S6" s="1"/>
  <c r="R6" s="1"/>
  <c r="Q6" s="1"/>
  <c r="P6" s="1"/>
  <c r="O6" s="1"/>
  <c r="N6" s="1"/>
  <c r="M6" s="1"/>
  <c r="L6" s="1"/>
  <c r="K6" s="1"/>
  <c r="J6" s="1"/>
  <c r="I6" s="1"/>
  <c r="H6" s="1"/>
  <c r="G6" s="1"/>
  <c r="F6" s="1"/>
  <c r="E6" s="1"/>
  <c r="D6" s="1"/>
  <c r="C6"/>
  <c r="B6" l="1"/>
  <c r="AF5" s="1"/>
  <c r="AE5" s="1"/>
  <c r="AD5" s="1"/>
  <c r="AC5" s="1"/>
  <c r="AB5" s="1"/>
  <c r="AA5" s="1"/>
  <c r="Z5" s="1"/>
  <c r="Y5" s="1"/>
  <c r="X5" s="1"/>
  <c r="W5" s="1"/>
  <c r="V5" s="1"/>
  <c r="U5" s="1"/>
  <c r="T5" s="1"/>
  <c r="S5" s="1"/>
  <c r="R5" s="1"/>
  <c r="Q5" s="1"/>
  <c r="P5" s="1"/>
  <c r="O5" s="1"/>
  <c r="N5" s="1"/>
  <c r="M5" s="1"/>
  <c r="L5" s="1"/>
  <c r="K5" s="1"/>
  <c r="J5" s="1"/>
  <c r="I5" s="1"/>
  <c r="H5" s="1"/>
  <c r="G5" s="1"/>
  <c r="F5" s="1"/>
  <c r="E5" s="1"/>
  <c r="D5" s="1"/>
  <c r="C5"/>
  <c r="B5"/>
  <c r="AF4" s="1"/>
  <c r="AE4" s="1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H4"/>
  <c r="G4" s="1"/>
  <c r="F4" s="1"/>
  <c r="E4" s="1"/>
  <c r="D4" s="1"/>
  <c r="C4" s="1"/>
  <c r="B4" s="1"/>
  <c r="F3"/>
  <c r="F2"/>
  <c r="E2"/>
  <c r="E1"/>
  <c r="AF69" i="1" s="1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AD67" l="1"/>
  <c r="AC67" l="1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 s="1"/>
  <c r="H67"/>
  <c r="G67"/>
  <c r="F67"/>
  <c r="E67"/>
  <c r="D67"/>
  <c r="C67"/>
  <c r="AN38"/>
  <c r="AM38"/>
  <c r="AL38"/>
  <c r="AK38"/>
  <c r="AJ38"/>
  <c r="AH38"/>
  <c r="AN37"/>
  <c r="AM37"/>
  <c r="AL37"/>
  <c r="AK37"/>
  <c r="AJ37"/>
  <c r="AH37"/>
  <c r="AN36"/>
  <c r="AM36"/>
  <c r="AL36"/>
  <c r="AK36"/>
  <c r="AJ36"/>
  <c r="AH36"/>
  <c r="AN35"/>
  <c r="AM35"/>
  <c r="AL35"/>
  <c r="AK35"/>
  <c r="AJ35"/>
  <c r="AH35"/>
  <c r="AN34"/>
  <c r="AM34"/>
  <c r="AL34"/>
  <c r="AK34"/>
  <c r="AJ34"/>
  <c r="AH34"/>
  <c r="AN33"/>
  <c r="AM33"/>
  <c r="AL33"/>
  <c r="AK33"/>
  <c r="AJ33"/>
  <c r="AH33"/>
  <c r="AN32"/>
  <c r="AM32"/>
  <c r="AL32"/>
  <c r="AK32"/>
  <c r="AJ32"/>
  <c r="AH32"/>
  <c r="AN30"/>
  <c r="AM30"/>
  <c r="AL30"/>
  <c r="AK30"/>
  <c r="AJ30"/>
  <c r="AH30"/>
  <c r="AN29"/>
  <c r="AM29"/>
  <c r="AL29"/>
  <c r="AK29"/>
  <c r="AJ29"/>
  <c r="AH29"/>
  <c r="AN28"/>
  <c r="AM28"/>
  <c r="AL28"/>
  <c r="AK28"/>
  <c r="AJ28"/>
  <c r="AH28"/>
  <c r="AN27"/>
  <c r="AM27"/>
  <c r="AL27"/>
  <c r="AK27"/>
  <c r="AJ27"/>
  <c r="AH27"/>
  <c r="AN26"/>
  <c r="AM26"/>
  <c r="AL26"/>
  <c r="AK26"/>
  <c r="AJ26"/>
  <c r="AH26"/>
  <c r="AN25"/>
  <c r="AM25"/>
  <c r="AL25"/>
  <c r="AK25"/>
  <c r="AJ25"/>
  <c r="AH25"/>
  <c r="AN24"/>
  <c r="AM24"/>
  <c r="AL24"/>
  <c r="AK24"/>
  <c r="AJ24"/>
  <c r="AH24"/>
  <c r="AN22"/>
  <c r="AM22"/>
  <c r="AL22"/>
  <c r="AK22"/>
  <c r="AJ22"/>
  <c r="AH22"/>
  <c r="AN21"/>
  <c r="AM21"/>
  <c r="AL21"/>
  <c r="AK21"/>
  <c r="AJ21"/>
  <c r="AH21"/>
  <c r="AN20"/>
  <c r="AM20"/>
  <c r="AL20"/>
  <c r="AK20"/>
  <c r="AJ20"/>
  <c r="AH20"/>
  <c r="AN19"/>
  <c r="AM19"/>
  <c r="AL19"/>
  <c r="AK19"/>
  <c r="AJ19"/>
  <c r="AH19"/>
  <c r="AN18"/>
  <c r="AM18"/>
  <c r="AL18"/>
  <c r="AK18"/>
  <c r="AJ18"/>
  <c r="AH18"/>
  <c r="AN17"/>
  <c r="AM17"/>
  <c r="AL17"/>
  <c r="AK17"/>
  <c r="AJ17"/>
  <c r="AH17"/>
  <c r="AN16"/>
  <c r="AM16"/>
  <c r="AL16"/>
  <c r="AK16"/>
  <c r="AJ16"/>
  <c r="AH16"/>
  <c r="AN14"/>
  <c r="AM14"/>
  <c r="AL14"/>
  <c r="AK14"/>
  <c r="AJ14"/>
  <c r="AH14"/>
  <c r="AN13"/>
  <c r="AM13"/>
  <c r="AL13"/>
  <c r="AK13"/>
  <c r="AJ13"/>
  <c r="AH13"/>
  <c r="AN12"/>
  <c r="AM12"/>
  <c r="AL12"/>
  <c r="AK12"/>
  <c r="AJ12"/>
  <c r="AH12"/>
  <c r="AN11"/>
  <c r="AM11"/>
  <c r="AL11"/>
  <c r="AK11"/>
  <c r="AJ11"/>
  <c r="AH11"/>
  <c r="AN10"/>
  <c r="AM10"/>
  <c r="AL10"/>
  <c r="AK10"/>
  <c r="AJ10"/>
  <c r="AH10"/>
  <c r="AN9"/>
  <c r="AM9"/>
  <c r="AL9"/>
  <c r="AK9"/>
  <c r="AJ9" l="1"/>
  <c r="AH9"/>
  <c r="AN8"/>
  <c r="AM8"/>
  <c r="AL8"/>
  <c r="AK8"/>
  <c r="AJ8"/>
  <c r="AH8"/>
  <c r="AF6" s="1"/>
  <c r="AE6" s="1"/>
  <c r="AD6" s="1"/>
  <c r="AC6" s="1"/>
  <c r="AB6" s="1"/>
  <c r="AA6" s="1"/>
  <c r="Z6" s="1"/>
  <c r="Y6" s="1"/>
  <c r="X6" s="1"/>
  <c r="W6" s="1"/>
  <c r="V6" s="1"/>
  <c r="U6" s="1"/>
  <c r="T6" s="1"/>
  <c r="S6" s="1"/>
  <c r="R6" s="1"/>
  <c r="Q6" s="1"/>
  <c r="P6" s="1"/>
  <c r="O6" s="1"/>
  <c r="N6" s="1"/>
  <c r="M6" s="1"/>
  <c r="L6" s="1"/>
  <c r="K6" s="1"/>
  <c r="J6" s="1"/>
  <c r="I6" s="1"/>
  <c r="H6" s="1"/>
  <c r="G6" s="1"/>
  <c r="F6" s="1"/>
  <c r="E6" s="1"/>
  <c r="D6" s="1"/>
  <c r="C6"/>
  <c r="B6" s="1"/>
  <c r="AF5" s="1"/>
  <c r="AE5" s="1"/>
  <c r="AD5" s="1"/>
  <c r="AC5" s="1"/>
  <c r="AB5" s="1"/>
  <c r="AA5" s="1"/>
  <c r="Z5" s="1"/>
  <c r="Y5" s="1"/>
  <c r="X5" s="1"/>
  <c r="W5" s="1"/>
  <c r="V5" s="1"/>
  <c r="U5" s="1"/>
  <c r="T5" s="1"/>
  <c r="S5" s="1"/>
  <c r="R5" s="1"/>
  <c r="Q5" s="1"/>
  <c r="P5" s="1"/>
  <c r="O5" s="1"/>
  <c r="N5" s="1"/>
  <c r="M5" s="1"/>
  <c r="L5" s="1"/>
  <c r="K5" s="1"/>
  <c r="J5" s="1"/>
  <c r="I5" s="1"/>
  <c r="H5" s="1"/>
  <c r="G5" s="1"/>
  <c r="F5" s="1"/>
  <c r="E5" s="1"/>
  <c r="D5" s="1"/>
  <c r="C5"/>
  <c r="B5"/>
  <c r="AJ4" l="1"/>
  <c r="AF4" s="1"/>
  <c r="AE4" s="1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H4"/>
  <c r="G4" s="1"/>
  <c r="F4" s="1"/>
  <c r="E4" s="1"/>
  <c r="D4" s="1"/>
  <c r="C4" s="1"/>
  <c r="B4" s="1"/>
  <c r="B3"/>
  <c r="F2"/>
  <c r="E2"/>
  <c r="E1"/>
  <c r="E55" i="4"/>
  <c r="G55" s="1"/>
  <c r="F55" l="1"/>
  <c r="H55"/>
</calcChain>
</file>

<file path=xl/sharedStrings.xml><?xml version="1.0" encoding="utf-8"?>
<sst xmlns="http://schemas.openxmlformats.org/spreadsheetml/2006/main" count="1059" uniqueCount="142">
  <si>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</si>
  <si>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</si>
  <si>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</si>
  <si>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</si>
  <si>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</si>
  <si>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</si>
  <si>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</si>
  <si>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</si>
  <si>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</si>
  <si>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</si>
  <si>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</si>
  <si>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</si>
  <si>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</si>
  <si>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</si>
  <si>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</si>
  <si>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</si>
  <si>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</si>
  <si>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</si>
  <si>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</si>
  <si>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</si>
  <si>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</si>
  <si>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 xml:space="preserve">Année </t>
  </si>
  <si>
    <t>ABBEVILLE</t>
  </si>
  <si>
    <t>ELODIE</t>
  </si>
  <si>
    <t>MATTHIEU</t>
  </si>
  <si>
    <t>MELISSA</t>
  </si>
  <si>
    <t>CLAIRE</t>
  </si>
  <si>
    <t>ESTELLE</t>
  </si>
  <si>
    <t>AURELIEN</t>
  </si>
  <si>
    <t>ROMAIN</t>
  </si>
  <si>
    <t>QUENTIN</t>
  </si>
  <si>
    <t>CHERIF</t>
  </si>
  <si>
    <t>YOAN</t>
  </si>
  <si>
    <t>MAXENCE</t>
  </si>
  <si>
    <t>ANGELIQUE</t>
  </si>
  <si>
    <t>DANIEL</t>
  </si>
  <si>
    <t>-</t>
  </si>
  <si>
    <t>LUDOVIC</t>
  </si>
  <si>
    <t>J</t>
  </si>
  <si>
    <t>LUNDI</t>
  </si>
  <si>
    <t>MARDI</t>
  </si>
  <si>
    <t>MERCREDI</t>
  </si>
  <si>
    <t>JEUDI</t>
  </si>
  <si>
    <t>VENDREDI</t>
  </si>
  <si>
    <t>SAMEDI</t>
  </si>
  <si>
    <t>DIMANCHE</t>
  </si>
  <si>
    <t>R</t>
  </si>
  <si>
    <t>F</t>
  </si>
  <si>
    <t>FORMATION</t>
  </si>
  <si>
    <t>REPOS</t>
  </si>
  <si>
    <t>CONGES</t>
  </si>
  <si>
    <t>Planifiées</t>
  </si>
  <si>
    <t>J1</t>
  </si>
  <si>
    <t>J2</t>
  </si>
  <si>
    <t>J3</t>
  </si>
  <si>
    <t>J4</t>
  </si>
  <si>
    <t>CP MARIAGE</t>
  </si>
  <si>
    <t>DEMENAGEMENT</t>
  </si>
  <si>
    <t>CONGES MATERNITE</t>
  </si>
  <si>
    <t>CM</t>
  </si>
  <si>
    <t>CMA</t>
  </si>
  <si>
    <t>CDE</t>
  </si>
  <si>
    <t>HR</t>
  </si>
  <si>
    <t>HEURES RECUP</t>
  </si>
  <si>
    <t>E</t>
  </si>
  <si>
    <t>ECOLE</t>
  </si>
  <si>
    <t>CP</t>
  </si>
  <si>
    <t>HC</t>
  </si>
  <si>
    <t>SIGNATURE</t>
  </si>
  <si>
    <t>D</t>
  </si>
  <si>
    <t>DEPLACEMENT</t>
  </si>
  <si>
    <t>M</t>
  </si>
  <si>
    <t>MALADIE</t>
  </si>
  <si>
    <t>Heures Cumulées</t>
  </si>
  <si>
    <t>Récupérées</t>
  </si>
  <si>
    <t>Supp.</t>
  </si>
  <si>
    <t>ARMENTIERES</t>
  </si>
  <si>
    <t>HAUBOURDIN</t>
  </si>
  <si>
    <t>AULNOY</t>
  </si>
  <si>
    <t>NESLIN</t>
  </si>
  <si>
    <t>LANGRES</t>
  </si>
  <si>
    <t>SAINT-ANDRE</t>
  </si>
  <si>
    <t>TROYES</t>
  </si>
  <si>
    <t>CHRISTELLE</t>
  </si>
  <si>
    <t>LAETITIA</t>
  </si>
  <si>
    <t>JEROME</t>
  </si>
  <si>
    <t>PATRICIA</t>
  </si>
  <si>
    <t>CHRISTOPHER</t>
  </si>
  <si>
    <t>STEPHANIE</t>
  </si>
  <si>
    <t>PAMELA</t>
  </si>
  <si>
    <t>YOLAINE</t>
  </si>
  <si>
    <t>MEDINE</t>
  </si>
  <si>
    <t>LAURA</t>
  </si>
  <si>
    <t>CASSANDRA</t>
  </si>
  <si>
    <t>ROMAIN-D</t>
  </si>
  <si>
    <t>KARIMA</t>
  </si>
  <si>
    <t>NESLIN-D</t>
  </si>
  <si>
    <t>J5</t>
  </si>
  <si>
    <t>J6</t>
  </si>
  <si>
    <t>J7</t>
  </si>
  <si>
    <t>J8</t>
  </si>
  <si>
    <t>J9</t>
  </si>
  <si>
    <t>9H30-12H00  14H00-19H00</t>
  </si>
  <si>
    <t>SEMAINE  DU 01 AU 03</t>
  </si>
  <si>
    <t>SEMAINE DU 04 AU 10</t>
  </si>
  <si>
    <t>SEMAINE  DU 11 AU 17</t>
  </si>
  <si>
    <t>SEMAINE DU 18 AU 24</t>
  </si>
  <si>
    <t>SEMAINE DU 25 AU 30</t>
  </si>
  <si>
    <t>ANGELIQ</t>
  </si>
  <si>
    <t>ANGELIQ-D</t>
  </si>
  <si>
    <t>ANGELI-D</t>
  </si>
  <si>
    <t>10H00-12H00 14H00-19H00</t>
  </si>
  <si>
    <t>10H00-12H00 14H00-18H30</t>
  </si>
  <si>
    <t>JOURS RECUPERABLES</t>
  </si>
  <si>
    <t>JOURS RECUPERES</t>
  </si>
  <si>
    <t>HS</t>
  </si>
  <si>
    <t>Heures Restantes</t>
  </si>
  <si>
    <t>12H00-13H00 14H00-19H30</t>
  </si>
  <si>
    <t>9H00-12H00  13H00-18H00</t>
  </si>
  <si>
    <t>10H00-12H00 13H30-19H00</t>
  </si>
  <si>
    <t>10H00-12H00 13H30-18H00</t>
  </si>
  <si>
    <t>11H30-13H00 14H00-19H30</t>
  </si>
  <si>
    <t>9H00-12H00  13H00-17H00</t>
  </si>
  <si>
    <t>10H30-12H00 13H00-19H30</t>
  </si>
  <si>
    <t>S1</t>
  </si>
  <si>
    <t>S2</t>
  </si>
  <si>
    <t>S3</t>
  </si>
  <si>
    <t>S4</t>
  </si>
  <si>
    <t>S5</t>
  </si>
  <si>
    <t>ROMAIN.MA</t>
  </si>
  <si>
    <t>Réunion manager le 18/09</t>
  </si>
  <si>
    <t>Planning Aube</t>
  </si>
  <si>
    <t>Affichage Nord</t>
  </si>
  <si>
    <t xml:space="preserve">      Planning Nord/Aube</t>
  </si>
  <si>
    <t xml:space="preserve">      Planning Aube</t>
  </si>
  <si>
    <t xml:space="preserve">      Planning Nord</t>
  </si>
  <si>
    <t xml:space="preserve">      Planning Mensuel</t>
  </si>
  <si>
    <t xml:space="preserve">   Affichage mensuel</t>
  </si>
  <si>
    <t xml:space="preserve">    Affichage Semaine</t>
  </si>
  <si>
    <t>10H00-12H00 13H00-19H00</t>
  </si>
  <si>
    <t>09H30-12H00 13H00-19H00</t>
  </si>
  <si>
    <t>liste des villes</t>
  </si>
</sst>
</file>

<file path=xl/styles.xml><?xml version="1.0" encoding="utf-8"?>
<styleSheet xmlns="http://schemas.openxmlformats.org/spreadsheetml/2006/main">
  <numFmts count="5">
    <numFmt numFmtId="164" formatCode="d"/>
    <numFmt numFmtId="165" formatCode="ddd"/>
    <numFmt numFmtId="166" formatCode="[$-F800]dddd\,\ mmmm\ dd\,\ yyyy"/>
    <numFmt numFmtId="167" formatCode="dddd\ dd"/>
    <numFmt numFmtId="168" formatCode="dd\ mmm"/>
  </numFmts>
  <fonts count="19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9"/>
      <color theme="1"/>
      <name val="Verdana"/>
      <family val="2"/>
    </font>
    <font>
      <sz val="14"/>
      <color theme="1"/>
      <name val="Verdana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Verdana"/>
      <family val="2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Trebuchet MS"/>
      <family val="2"/>
    </font>
    <font>
      <sz val="11"/>
      <color theme="0"/>
      <name val="Trebuchet MS(corps)"/>
    </font>
    <font>
      <sz val="18"/>
      <color theme="0"/>
      <name val="Trebuchet MS"/>
      <family val="2"/>
    </font>
  </fonts>
  <fills count="31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7" tint="0.6999725333414715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8300119022186955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EAE4EF"/>
        <bgColor indexed="64"/>
      </patternFill>
    </fill>
    <fill>
      <patternFill patternType="solid">
        <fgColor rgb="FFD8CFE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</fills>
  <borders count="60">
    <border>
      <left/>
      <right/>
      <top/>
      <bottom/>
      <diagonal/>
    </border>
    <border>
      <left style="hair">
        <color theme="0" tint="-0.69997253334147158"/>
      </left>
      <right style="hair">
        <color theme="0" tint="-0.69997253334147158"/>
      </right>
      <top/>
      <bottom/>
      <diagonal/>
    </border>
    <border>
      <left style="hair">
        <color theme="0" tint="-0.69997253334147158"/>
      </left>
      <right style="hair">
        <color theme="0" tint="-0.69997253334147158"/>
      </right>
      <top/>
      <bottom style="thin">
        <color theme="0" tint="-0.69997253334147158"/>
      </bottom>
      <diagonal/>
    </border>
    <border>
      <left style="hair">
        <color theme="0" tint="-0.69997253334147158"/>
      </left>
      <right style="hair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hair">
        <color indexed="64"/>
      </left>
      <right style="hair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69997253334147158"/>
      </right>
      <top/>
      <bottom/>
      <diagonal/>
    </border>
    <border>
      <left/>
      <right style="hair">
        <color theme="0" tint="-0.69997253334147158"/>
      </right>
      <top/>
      <bottom style="thin">
        <color theme="0" tint="-0.69997253334147158"/>
      </bottom>
      <diagonal/>
    </border>
    <border>
      <left/>
      <right style="hair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hair">
        <color theme="0" tint="-0.69997253334147158"/>
      </left>
      <right style="thin">
        <color indexed="64"/>
      </right>
      <top/>
      <bottom/>
      <diagonal/>
    </border>
    <border>
      <left style="hair">
        <color theme="0" tint="-0.69997253334147158"/>
      </left>
      <right style="thin">
        <color indexed="64"/>
      </right>
      <top/>
      <bottom style="thin">
        <color theme="0" tint="-0.69997253334147158"/>
      </bottom>
      <diagonal/>
    </border>
    <border>
      <left style="hair">
        <color theme="0" tint="-0.69997253334147158"/>
      </left>
      <right style="thin">
        <color indexed="64"/>
      </right>
      <top style="thin">
        <color theme="0" tint="-0.69997253334147158"/>
      </top>
      <bottom style="thin">
        <color theme="0" tint="-0.69997253334147158"/>
      </bottom>
      <diagonal/>
    </border>
    <border>
      <left style="hair">
        <color theme="0" tint="-0.69997253334147158"/>
      </left>
      <right style="hair">
        <color theme="0" tint="-0.69997253334147158"/>
      </right>
      <top style="thin">
        <color theme="0" tint="-0.69997253334147158"/>
      </top>
      <bottom style="thin">
        <color indexed="64"/>
      </bottom>
      <diagonal/>
    </border>
    <border>
      <left style="hair">
        <color theme="0" tint="-0.69997253334147158"/>
      </left>
      <right style="thin">
        <color indexed="64"/>
      </right>
      <top style="thin">
        <color theme="0" tint="-0.6999725333414715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69997253334147158"/>
      </bottom>
      <diagonal/>
    </border>
    <border>
      <left style="thin">
        <color indexed="64"/>
      </left>
      <right style="thin">
        <color indexed="64"/>
      </right>
      <top style="thin">
        <color theme="0" tint="-0.69997253334147158"/>
      </top>
      <bottom style="thin">
        <color theme="0" tint="-0.69997253334147158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theme="0" tint="-0.69997253334147158"/>
      </right>
      <top style="thin">
        <color theme="0" tint="-0.69997253334147158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69997253334147158"/>
      </top>
      <bottom style="thin">
        <color theme="0" tint="-0.69997253334147158"/>
      </bottom>
      <diagonal/>
    </border>
    <border>
      <left/>
      <right/>
      <top style="thin">
        <color theme="0" tint="-0.69997253334147158"/>
      </top>
      <bottom style="thin">
        <color theme="0" tint="-0.69997253334147158"/>
      </bottom>
      <diagonal/>
    </border>
    <border>
      <left/>
      <right style="thin">
        <color indexed="64"/>
      </right>
      <top style="thin">
        <color theme="0" tint="-0.69997253334147158"/>
      </top>
      <bottom style="thin">
        <color theme="0" tint="-0.6999725333414715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69997253334147158"/>
      </right>
      <top/>
      <bottom style="thin">
        <color theme="0" tint="-0.69997253334147158"/>
      </bottom>
      <diagonal/>
    </border>
    <border>
      <left style="thin">
        <color indexed="64"/>
      </left>
      <right style="hair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thin">
        <color indexed="64"/>
      </left>
      <right style="hair">
        <color theme="0" tint="-0.69997253334147158"/>
      </right>
      <top style="thin">
        <color theme="0" tint="-0.69997253334147158"/>
      </top>
      <bottom style="thin">
        <color indexed="64"/>
      </bottom>
      <diagonal/>
    </border>
    <border>
      <left style="thin">
        <color indexed="64"/>
      </left>
      <right style="hair">
        <color theme="0" tint="-0.69997253334147158"/>
      </right>
      <top/>
      <bottom/>
      <diagonal/>
    </border>
    <border>
      <left style="hair">
        <color theme="0" tint="-0.69997253334147158"/>
      </left>
      <right/>
      <top/>
      <bottom/>
      <diagonal/>
    </border>
    <border>
      <left style="thin">
        <color indexed="64"/>
      </left>
      <right style="hair">
        <color theme="0" tint="-0.69997253334147158"/>
      </right>
      <top style="thin">
        <color indexed="64"/>
      </top>
      <bottom style="thin">
        <color theme="0" tint="-0.69997253334147158"/>
      </bottom>
      <diagonal/>
    </border>
    <border>
      <left style="hair">
        <color theme="0" tint="-0.69997253334147158"/>
      </left>
      <right style="hair">
        <color theme="0" tint="-0.69997253334147158"/>
      </right>
      <top style="thin">
        <color indexed="64"/>
      </top>
      <bottom style="thin">
        <color theme="0" tint="-0.69997253334147158"/>
      </bottom>
      <diagonal/>
    </border>
    <border>
      <left/>
      <right style="hair">
        <color theme="0" tint="-0.69997253334147158"/>
      </right>
      <top style="thin">
        <color indexed="64"/>
      </top>
      <bottom style="thin">
        <color theme="0" tint="-0.69997253334147158"/>
      </bottom>
      <diagonal/>
    </border>
    <border>
      <left style="hair">
        <color theme="0" tint="-0.69997253334147158"/>
      </left>
      <right/>
      <top/>
      <bottom style="thin">
        <color theme="0" tint="-0.69997253334147158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6999725333414715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theme="0" tint="-0.69997253334147158"/>
      </right>
      <top/>
      <bottom style="thin">
        <color theme="0" tint="-0.69997253334147158"/>
      </bottom>
      <diagonal/>
    </border>
    <border>
      <left style="hair">
        <color indexed="64"/>
      </left>
      <right style="hair">
        <color theme="0" tint="-0.69997253334147158"/>
      </right>
      <top/>
      <bottom/>
      <diagonal/>
    </border>
    <border>
      <left style="hair">
        <color indexed="64"/>
      </left>
      <right style="hair">
        <color theme="0" tint="-0.69997253334147158"/>
      </right>
      <top/>
      <bottom style="thin">
        <color indexed="64"/>
      </bottom>
      <diagonal/>
    </border>
    <border>
      <left style="hair">
        <color theme="0" tint="-0.69997253334147158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theme="0" tint="-0.69997253334147158"/>
      </left>
      <right/>
      <top style="thin">
        <color theme="0" tint="-0.69997253334147158"/>
      </top>
      <bottom style="thin">
        <color theme="0" tint="-0.69997253334147158"/>
      </bottom>
      <diagonal/>
    </border>
    <border>
      <left/>
      <right style="hair">
        <color theme="0" tint="-0.69997253334147158"/>
      </right>
      <top style="thin">
        <color indexed="64"/>
      </top>
      <bottom style="thin">
        <color indexed="64"/>
      </bottom>
      <diagonal/>
    </border>
    <border>
      <left style="hair">
        <color theme="0" tint="-0.69997253334147158"/>
      </left>
      <right style="hair">
        <color theme="0" tint="-0.69997253334147158"/>
      </right>
      <top style="thin">
        <color indexed="64"/>
      </top>
      <bottom style="thin">
        <color indexed="64"/>
      </bottom>
      <diagonal/>
    </border>
    <border>
      <left style="hair">
        <color theme="0" tint="-0.69997253334147158"/>
      </left>
      <right/>
      <top style="thin">
        <color theme="0" tint="-0.6999725333414715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5" fillId="29" borderId="0" applyNumberFormat="0" applyBorder="0" applyAlignment="0" applyProtection="0"/>
  </cellStyleXfs>
  <cellXfs count="249">
    <xf numFmtId="0" fontId="0" fillId="0" borderId="0" xfId="0"/>
    <xf numFmtId="0" fontId="0" fillId="0" borderId="0" xfId="0"/>
    <xf numFmtId="0" fontId="1" fillId="4" borderId="3" xfId="0" applyFont="1" applyFill="1" applyBorder="1" applyAlignment="1">
      <alignment horizontal="center" vertical="center"/>
    </xf>
    <xf numFmtId="14" fontId="0" fillId="0" borderId="0" xfId="0" applyNumberFormat="1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6" borderId="3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left" vertical="center"/>
    </xf>
    <xf numFmtId="0" fontId="1" fillId="4" borderId="20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0" fillId="0" borderId="0" xfId="0" applyAlignment="1"/>
    <xf numFmtId="0" fontId="0" fillId="6" borderId="0" xfId="0" applyFont="1" applyFill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textRotation="90"/>
    </xf>
    <xf numFmtId="166" fontId="5" fillId="0" borderId="0" xfId="0" applyNumberFormat="1" applyFont="1" applyAlignment="1"/>
    <xf numFmtId="14" fontId="5" fillId="0" borderId="0" xfId="0" applyNumberFormat="1" applyFont="1" applyAlignment="1">
      <alignment textRotation="90"/>
    </xf>
    <xf numFmtId="14" fontId="5" fillId="0" borderId="0" xfId="0" applyNumberFormat="1" applyFont="1" applyAlignment="1"/>
    <xf numFmtId="14" fontId="5" fillId="0" borderId="0" xfId="0" applyNumberFormat="1" applyFont="1"/>
    <xf numFmtId="0" fontId="5" fillId="0" borderId="0" xfId="0" applyFont="1"/>
    <xf numFmtId="0" fontId="6" fillId="7" borderId="24" xfId="0" applyFont="1" applyFill="1" applyBorder="1"/>
    <xf numFmtId="0" fontId="6" fillId="11" borderId="24" xfId="0" applyFont="1" applyFill="1" applyBorder="1"/>
    <xf numFmtId="0" fontId="6" fillId="10" borderId="24" xfId="0" applyFont="1" applyFill="1" applyBorder="1"/>
    <xf numFmtId="0" fontId="6" fillId="10" borderId="25" xfId="0" applyFont="1" applyFill="1" applyBorder="1"/>
    <xf numFmtId="0" fontId="6" fillId="9" borderId="24" xfId="0" applyFont="1" applyFill="1" applyBorder="1"/>
    <xf numFmtId="0" fontId="6" fillId="9" borderId="26" xfId="0" applyFont="1" applyFill="1" applyBorder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1" fillId="18" borderId="5" xfId="0" applyFont="1" applyFill="1" applyBorder="1" applyAlignment="1">
      <alignment horizontal="center" vertical="center"/>
    </xf>
    <xf numFmtId="0" fontId="11" fillId="22" borderId="5" xfId="0" applyFont="1" applyFill="1" applyBorder="1" applyAlignment="1">
      <alignment horizontal="center" vertical="center"/>
    </xf>
    <xf numFmtId="0" fontId="11" fillId="18" borderId="0" xfId="0" applyFont="1" applyFill="1" applyAlignment="1">
      <alignment horizontal="center" vertical="center"/>
    </xf>
    <xf numFmtId="0" fontId="1" fillId="19" borderId="3" xfId="0" applyFont="1" applyFill="1" applyBorder="1" applyAlignment="1">
      <alignment horizontal="center" vertical="center"/>
    </xf>
    <xf numFmtId="0" fontId="1" fillId="18" borderId="3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6" borderId="48" xfId="0" applyFont="1" applyFill="1" applyBorder="1" applyAlignment="1">
      <alignment horizontal="center" vertical="center"/>
    </xf>
    <xf numFmtId="0" fontId="1" fillId="6" borderId="51" xfId="0" applyFont="1" applyFill="1" applyBorder="1" applyAlignment="1">
      <alignment horizontal="center" vertical="center"/>
    </xf>
    <xf numFmtId="0" fontId="0" fillId="24" borderId="5" xfId="0" applyFill="1" applyBorder="1" applyAlignment="1">
      <alignment horizontal="center" vertical="center"/>
    </xf>
    <xf numFmtId="0" fontId="0" fillId="0" borderId="52" xfId="0" applyBorder="1"/>
    <xf numFmtId="0" fontId="1" fillId="12" borderId="5" xfId="0" applyFont="1" applyFill="1" applyBorder="1" applyAlignment="1">
      <alignment horizontal="center" vertical="center"/>
    </xf>
    <xf numFmtId="167" fontId="1" fillId="12" borderId="1" xfId="0" applyNumberFormat="1" applyFont="1" applyFill="1" applyBorder="1" applyAlignment="1" applyProtection="1">
      <alignment horizontal="center" vertical="center"/>
      <protection hidden="1"/>
    </xf>
    <xf numFmtId="167" fontId="1" fillId="20" borderId="46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8" fontId="1" fillId="12" borderId="1" xfId="0" applyNumberFormat="1" applyFont="1" applyFill="1" applyBorder="1" applyAlignment="1" applyProtection="1">
      <alignment horizontal="center" vertical="center"/>
      <protection hidden="1"/>
    </xf>
    <xf numFmtId="168" fontId="1" fillId="23" borderId="34" xfId="0" applyNumberFormat="1" applyFont="1" applyFill="1" applyBorder="1" applyAlignment="1" applyProtection="1">
      <alignment horizontal="center" vertical="center"/>
      <protection hidden="1"/>
    </xf>
    <xf numFmtId="0" fontId="1" fillId="4" borderId="35" xfId="0" applyFont="1" applyFill="1" applyBorder="1" applyAlignment="1" applyProtection="1">
      <alignment horizontal="left" vertical="center"/>
      <protection hidden="1"/>
    </xf>
    <xf numFmtId="0" fontId="1" fillId="4" borderId="36" xfId="0" applyFont="1" applyFill="1" applyBorder="1" applyAlignment="1" applyProtection="1">
      <alignment horizontal="center" vertical="center" wrapText="1"/>
      <protection hidden="1"/>
    </xf>
    <xf numFmtId="0" fontId="1" fillId="23" borderId="36" xfId="0" applyFont="1" applyFill="1" applyBorder="1" applyAlignment="1" applyProtection="1">
      <alignment horizontal="center" vertical="center" wrapText="1"/>
      <protection hidden="1"/>
    </xf>
    <xf numFmtId="0" fontId="1" fillId="5" borderId="37" xfId="0" applyFont="1" applyFill="1" applyBorder="1" applyAlignment="1" applyProtection="1">
      <alignment horizontal="center" vertical="center"/>
      <protection hidden="1"/>
    </xf>
    <xf numFmtId="0" fontId="1" fillId="5" borderId="36" xfId="0" applyFont="1" applyFill="1" applyBorder="1" applyAlignment="1" applyProtection="1">
      <alignment horizontal="center" vertical="center"/>
      <protection hidden="1"/>
    </xf>
    <xf numFmtId="0" fontId="0" fillId="0" borderId="5" xfId="0" applyBorder="1" applyProtection="1">
      <protection hidden="1"/>
    </xf>
    <xf numFmtId="0" fontId="1" fillId="4" borderId="31" xfId="0" applyFont="1" applyFill="1" applyBorder="1" applyAlignment="1" applyProtection="1">
      <alignment horizontal="left" vertical="center"/>
      <protection hidden="1"/>
    </xf>
    <xf numFmtId="0" fontId="1" fillId="4" borderId="32" xfId="0" applyFont="1" applyFill="1" applyBorder="1" applyAlignment="1" applyProtection="1">
      <alignment horizontal="left" vertical="center"/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0" xfId="0" applyProtection="1">
      <protection hidden="1"/>
    </xf>
    <xf numFmtId="167" fontId="1" fillId="20" borderId="34" xfId="0" applyNumberFormat="1" applyFont="1" applyFill="1" applyBorder="1" applyAlignment="1" applyProtection="1">
      <alignment horizontal="center" vertical="center"/>
      <protection hidden="1"/>
    </xf>
    <xf numFmtId="0" fontId="1" fillId="5" borderId="3" xfId="0" applyFont="1" applyFill="1" applyBorder="1" applyAlignment="1" applyProtection="1">
      <alignment horizontal="center" vertical="center"/>
      <protection hidden="1"/>
    </xf>
    <xf numFmtId="168" fontId="1" fillId="12" borderId="2" xfId="0" applyNumberFormat="1" applyFont="1" applyFill="1" applyBorder="1" applyAlignment="1" applyProtection="1">
      <alignment horizontal="center" vertical="center"/>
      <protection hidden="1"/>
    </xf>
    <xf numFmtId="168" fontId="1" fillId="23" borderId="38" xfId="0" applyNumberFormat="1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 wrapText="1"/>
      <protection hidden="1"/>
    </xf>
    <xf numFmtId="0" fontId="1" fillId="23" borderId="3" xfId="0" applyFont="1" applyFill="1" applyBorder="1" applyAlignment="1" applyProtection="1">
      <alignment horizontal="center" vertical="center" wrapText="1"/>
      <protection hidden="1"/>
    </xf>
    <xf numFmtId="0" fontId="1" fillId="5" borderId="49" xfId="0" applyFont="1" applyFill="1" applyBorder="1" applyAlignment="1" applyProtection="1">
      <alignment horizontal="center" vertical="center"/>
      <protection hidden="1"/>
    </xf>
    <xf numFmtId="0" fontId="1" fillId="5" borderId="50" xfId="0" applyFont="1" applyFill="1" applyBorder="1" applyAlignment="1" applyProtection="1">
      <alignment horizontal="center" vertical="center"/>
      <protection hidden="1"/>
    </xf>
    <xf numFmtId="0" fontId="1" fillId="24" borderId="28" xfId="0" applyFont="1" applyFill="1" applyBorder="1" applyAlignment="1" applyProtection="1">
      <alignment horizontal="center" vertical="center"/>
      <protection hidden="1"/>
    </xf>
    <xf numFmtId="0" fontId="1" fillId="24" borderId="41" xfId="0" applyFont="1" applyFill="1" applyBorder="1" applyAlignment="1" applyProtection="1">
      <alignment horizontal="center" vertical="center"/>
      <protection hidden="1"/>
    </xf>
    <xf numFmtId="0" fontId="1" fillId="24" borderId="40" xfId="0" applyFont="1" applyFill="1" applyBorder="1" applyAlignment="1" applyProtection="1">
      <alignment horizontal="center" vertical="center"/>
      <protection hidden="1"/>
    </xf>
    <xf numFmtId="0" fontId="1" fillId="4" borderId="16" xfId="0" applyFont="1" applyFill="1" applyBorder="1" applyAlignment="1" applyProtection="1">
      <alignment horizontal="left" vertical="center"/>
      <protection hidden="1"/>
    </xf>
    <xf numFmtId="0" fontId="1" fillId="6" borderId="3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textRotation="90"/>
      <protection hidden="1"/>
    </xf>
    <xf numFmtId="0" fontId="0" fillId="0" borderId="0" xfId="0" applyAlignment="1" applyProtection="1">
      <alignment horizontal="left" vertical="center"/>
      <protection hidden="1"/>
    </xf>
    <xf numFmtId="0" fontId="1" fillId="18" borderId="5" xfId="0" applyFont="1" applyFill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11" fillId="14" borderId="5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1" fillId="13" borderId="5" xfId="0" applyFont="1" applyFill="1" applyBorder="1" applyAlignment="1" applyProtection="1">
      <alignment horizontal="center" vertical="center"/>
      <protection hidden="1"/>
    </xf>
    <xf numFmtId="0" fontId="12" fillId="4" borderId="5" xfId="0" applyFont="1" applyFill="1" applyBorder="1" applyAlignment="1" applyProtection="1">
      <alignment horizontal="center" vertical="center"/>
      <protection hidden="1"/>
    </xf>
    <xf numFmtId="0" fontId="11" fillId="16" borderId="5" xfId="0" applyFont="1" applyFill="1" applyBorder="1" applyAlignment="1" applyProtection="1">
      <alignment horizontal="center" vertical="center"/>
      <protection hidden="1"/>
    </xf>
    <xf numFmtId="0" fontId="13" fillId="15" borderId="5" xfId="0" applyFont="1" applyFill="1" applyBorder="1" applyAlignment="1" applyProtection="1">
      <alignment horizontal="center" vertical="center"/>
      <protection hidden="1"/>
    </xf>
    <xf numFmtId="0" fontId="11" fillId="9" borderId="5" xfId="0" applyFont="1" applyFill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horizontal="center" vertical="center"/>
      <protection hidden="1"/>
    </xf>
    <xf numFmtId="0" fontId="11" fillId="17" borderId="5" xfId="0" applyFont="1" applyFill="1" applyBorder="1" applyAlignment="1" applyProtection="1">
      <alignment horizontal="left" vertical="center"/>
      <protection hidden="1"/>
    </xf>
    <xf numFmtId="0" fontId="0" fillId="21" borderId="5" xfId="0" applyFill="1" applyBorder="1" applyAlignment="1" applyProtection="1">
      <alignment horizontal="center" vertical="center"/>
      <protection hidden="1"/>
    </xf>
    <xf numFmtId="0" fontId="0" fillId="22" borderId="5" xfId="0" applyFill="1" applyBorder="1" applyAlignment="1" applyProtection="1">
      <alignment horizontal="center" vertical="center"/>
      <protection hidden="1"/>
    </xf>
    <xf numFmtId="0" fontId="9" fillId="0" borderId="17" xfId="0" applyFont="1" applyBorder="1" applyAlignment="1" applyProtection="1">
      <alignment horizontal="center" vertical="center" wrapText="1"/>
      <protection hidden="1"/>
    </xf>
    <xf numFmtId="0" fontId="9" fillId="0" borderId="18" xfId="0" applyFont="1" applyBorder="1" applyAlignment="1" applyProtection="1">
      <alignment horizontal="center" vertical="center" wrapText="1"/>
      <protection hidden="1"/>
    </xf>
    <xf numFmtId="0" fontId="9" fillId="0" borderId="19" xfId="0" applyFont="1" applyBorder="1" applyAlignment="1" applyProtection="1">
      <alignment horizontal="center" vertical="center" wrapText="1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165" fontId="1" fillId="2" borderId="6" xfId="0" applyNumberFormat="1" applyFont="1" applyFill="1" applyBorder="1" applyAlignment="1" applyProtection="1">
      <alignment horizontal="center" vertical="center" textRotation="180" wrapText="1"/>
      <protection hidden="1"/>
    </xf>
    <xf numFmtId="165" fontId="1" fillId="2" borderId="1" xfId="0" applyNumberFormat="1" applyFont="1" applyFill="1" applyBorder="1" applyAlignment="1" applyProtection="1">
      <alignment horizontal="center" vertical="center" textRotation="180" wrapText="1"/>
      <protection hidden="1"/>
    </xf>
    <xf numFmtId="165" fontId="1" fillId="2" borderId="9" xfId="0" applyNumberFormat="1" applyFont="1" applyFill="1" applyBorder="1" applyAlignment="1" applyProtection="1">
      <alignment horizontal="center" vertical="center" textRotation="180" wrapText="1"/>
      <protection hidden="1"/>
    </xf>
    <xf numFmtId="0" fontId="7" fillId="2" borderId="15" xfId="0" applyFont="1" applyFill="1" applyBorder="1" applyAlignment="1" applyProtection="1">
      <alignment horizontal="center" vertical="center"/>
      <protection hidden="1"/>
    </xf>
    <xf numFmtId="164" fontId="1" fillId="2" borderId="7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2" xfId="0" applyNumberFormat="1" applyFont="1" applyFill="1" applyBorder="1" applyAlignment="1" applyProtection="1">
      <alignment horizontal="center" vertical="center"/>
      <protection hidden="1"/>
    </xf>
    <xf numFmtId="164" fontId="1" fillId="2" borderId="10" xfId="0" applyNumberFormat="1" applyFont="1" applyFill="1" applyBorder="1" applyAlignment="1" applyProtection="1">
      <alignment horizontal="center" vertical="center"/>
      <protection hidden="1"/>
    </xf>
    <xf numFmtId="0" fontId="11" fillId="4" borderId="5" xfId="0" applyFont="1" applyFill="1" applyBorder="1" applyAlignment="1" applyProtection="1">
      <alignment horizontal="center" vertical="center"/>
      <protection hidden="1"/>
    </xf>
    <xf numFmtId="0" fontId="11" fillId="21" borderId="5" xfId="0" applyFont="1" applyFill="1" applyBorder="1" applyAlignment="1" applyProtection="1">
      <alignment horizontal="center" vertical="center"/>
      <protection hidden="1"/>
    </xf>
    <xf numFmtId="0" fontId="11" fillId="22" borderId="5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1" fillId="26" borderId="5" xfId="0" applyFont="1" applyFill="1" applyBorder="1" applyAlignment="1" applyProtection="1">
      <alignment horizontal="center" vertical="center"/>
      <protection locked="0"/>
    </xf>
    <xf numFmtId="0" fontId="1" fillId="24" borderId="5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165" fontId="1" fillId="2" borderId="6" xfId="0" applyNumberFormat="1" applyFont="1" applyFill="1" applyBorder="1" applyAlignment="1" applyProtection="1">
      <alignment horizontal="center" vertical="center" textRotation="180" wrapText="1"/>
      <protection locked="0"/>
    </xf>
    <xf numFmtId="165" fontId="1" fillId="2" borderId="1" xfId="0" applyNumberFormat="1" applyFont="1" applyFill="1" applyBorder="1" applyAlignment="1" applyProtection="1">
      <alignment horizontal="center" vertical="center" textRotation="180" wrapText="1"/>
      <protection locked="0"/>
    </xf>
    <xf numFmtId="165" fontId="1" fillId="2" borderId="9" xfId="0" applyNumberFormat="1" applyFont="1" applyFill="1" applyBorder="1" applyAlignment="1" applyProtection="1">
      <alignment horizontal="center" vertical="center" textRotation="180" wrapText="1"/>
      <protection locked="0"/>
    </xf>
    <xf numFmtId="0" fontId="7" fillId="2" borderId="15" xfId="0" applyFont="1" applyFill="1" applyBorder="1" applyAlignment="1" applyProtection="1">
      <alignment horizontal="center" vertical="center"/>
      <protection locked="0"/>
    </xf>
    <xf numFmtId="164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11" fillId="14" borderId="5" xfId="0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 applyProtection="1">
      <alignment horizontal="center" vertical="center"/>
    </xf>
    <xf numFmtId="0" fontId="13" fillId="15" borderId="5" xfId="0" applyFont="1" applyFill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1" fillId="21" borderId="5" xfId="0" applyFont="1" applyFill="1" applyBorder="1" applyAlignment="1" applyProtection="1">
      <alignment horizontal="center" vertical="center"/>
    </xf>
    <xf numFmtId="0" fontId="11" fillId="16" borderId="5" xfId="0" applyFont="1" applyFill="1" applyBorder="1" applyAlignment="1" applyProtection="1">
      <alignment horizontal="center" vertical="center"/>
    </xf>
    <xf numFmtId="0" fontId="11" fillId="9" borderId="5" xfId="0" applyFont="1" applyFill="1" applyBorder="1" applyAlignment="1" applyProtection="1">
      <alignment horizontal="center" vertical="center"/>
    </xf>
    <xf numFmtId="0" fontId="11" fillId="17" borderId="5" xfId="0" applyFont="1" applyFill="1" applyBorder="1" applyAlignment="1" applyProtection="1">
      <alignment horizontal="center" vertical="center"/>
    </xf>
    <xf numFmtId="0" fontId="11" fillId="22" borderId="5" xfId="0" applyFont="1" applyFill="1" applyBorder="1" applyAlignment="1" applyProtection="1">
      <alignment horizontal="center" vertical="center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protection hidden="1"/>
    </xf>
    <xf numFmtId="0" fontId="5" fillId="0" borderId="0" xfId="0" applyFont="1" applyAlignment="1" applyProtection="1">
      <alignment textRotation="90"/>
      <protection hidden="1"/>
    </xf>
    <xf numFmtId="166" fontId="5" fillId="0" borderId="0" xfId="0" applyNumberFormat="1" applyFont="1" applyAlignment="1" applyProtection="1">
      <protection hidden="1"/>
    </xf>
    <xf numFmtId="14" fontId="5" fillId="0" borderId="0" xfId="0" applyNumberFormat="1" applyFont="1" applyAlignment="1" applyProtection="1">
      <alignment textRotation="90"/>
      <protection hidden="1"/>
    </xf>
    <xf numFmtId="14" fontId="5" fillId="0" borderId="0" xfId="0" applyNumberFormat="1" applyFont="1" applyAlignment="1" applyProtection="1">
      <protection hidden="1"/>
    </xf>
    <xf numFmtId="14" fontId="5" fillId="0" borderId="0" xfId="0" applyNumberFormat="1" applyFont="1" applyProtection="1">
      <protection hidden="1"/>
    </xf>
    <xf numFmtId="0" fontId="1" fillId="24" borderId="5" xfId="0" applyFont="1" applyFill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/>
      <protection hidden="1"/>
    </xf>
    <xf numFmtId="11" fontId="0" fillId="0" borderId="0" xfId="0" applyNumberFormat="1"/>
    <xf numFmtId="11" fontId="0" fillId="0" borderId="0" xfId="0" applyNumberFormat="1" applyAlignment="1">
      <alignment horizontal="left" vertical="center"/>
    </xf>
    <xf numFmtId="0" fontId="0" fillId="0" borderId="5" xfId="0" applyNumberFormat="1" applyBorder="1" applyAlignment="1">
      <alignment horizontal="center" vertical="center"/>
    </xf>
    <xf numFmtId="11" fontId="0" fillId="28" borderId="5" xfId="0" applyNumberFormat="1" applyFill="1" applyBorder="1" applyAlignment="1">
      <alignment horizontal="center" vertical="center"/>
    </xf>
    <xf numFmtId="11" fontId="0" fillId="28" borderId="27" xfId="0" applyNumberFormat="1" applyFill="1" applyBorder="1" applyAlignment="1">
      <alignment horizontal="center" vertical="center"/>
    </xf>
    <xf numFmtId="11" fontId="0" fillId="28" borderId="29" xfId="0" applyNumberFormat="1" applyFill="1" applyBorder="1" applyAlignment="1">
      <alignment horizontal="center" vertical="center"/>
    </xf>
    <xf numFmtId="0" fontId="0" fillId="28" borderId="5" xfId="0" applyNumberFormat="1" applyFill="1" applyBorder="1" applyAlignment="1">
      <alignment horizontal="center" vertical="center"/>
    </xf>
    <xf numFmtId="0" fontId="0" fillId="28" borderId="27" xfId="0" applyNumberFormat="1" applyFill="1" applyBorder="1" applyAlignment="1">
      <alignment horizontal="center" vertical="center"/>
    </xf>
    <xf numFmtId="0" fontId="0" fillId="28" borderId="29" xfId="0" applyNumberFormat="1" applyFill="1" applyBorder="1" applyAlignment="1">
      <alignment horizontal="center" vertical="center"/>
    </xf>
    <xf numFmtId="0" fontId="0" fillId="0" borderId="27" xfId="0" applyBorder="1" applyAlignment="1" applyProtection="1">
      <alignment vertical="center"/>
      <protection locked="0"/>
    </xf>
    <xf numFmtId="0" fontId="0" fillId="0" borderId="28" xfId="0" applyBorder="1" applyAlignment="1" applyProtection="1">
      <alignment vertical="center"/>
      <protection locked="0"/>
    </xf>
    <xf numFmtId="0" fontId="0" fillId="0" borderId="29" xfId="0" applyBorder="1" applyAlignment="1" applyProtection="1">
      <alignment vertical="center"/>
      <protection locked="0"/>
    </xf>
    <xf numFmtId="0" fontId="0" fillId="0" borderId="28" xfId="0" applyBorder="1" applyAlignment="1" applyProtection="1">
      <alignment vertical="center"/>
      <protection hidden="1"/>
    </xf>
    <xf numFmtId="0" fontId="0" fillId="0" borderId="29" xfId="0" applyBorder="1" applyAlignment="1" applyProtection="1">
      <alignment vertical="center"/>
      <protection hidden="1"/>
    </xf>
    <xf numFmtId="0" fontId="9" fillId="0" borderId="18" xfId="0" applyFont="1" applyBorder="1" applyAlignment="1" applyProtection="1">
      <alignment horizontal="center" vertical="center"/>
      <protection locked="0"/>
    </xf>
    <xf numFmtId="0" fontId="17" fillId="19" borderId="57" xfId="1" applyFont="1" applyFill="1" applyBorder="1" applyAlignment="1">
      <alignment vertical="center"/>
    </xf>
    <xf numFmtId="0" fontId="1" fillId="26" borderId="27" xfId="0" applyFont="1" applyFill="1" applyBorder="1" applyAlignment="1" applyProtection="1">
      <alignment vertical="center"/>
      <protection locked="0"/>
    </xf>
    <xf numFmtId="0" fontId="1" fillId="26" borderId="29" xfId="0" applyFont="1" applyFill="1" applyBorder="1" applyAlignment="1" applyProtection="1">
      <alignment vertical="center"/>
      <protection locked="0"/>
    </xf>
    <xf numFmtId="0" fontId="9" fillId="0" borderId="58" xfId="0" applyFont="1" applyBorder="1" applyAlignment="1" applyProtection="1">
      <alignment horizontal="center" vertical="center" wrapText="1"/>
      <protection hidden="1"/>
    </xf>
    <xf numFmtId="0" fontId="0" fillId="0" borderId="0" xfId="0" applyNumberFormat="1"/>
    <xf numFmtId="0" fontId="0" fillId="30" borderId="5" xfId="0" applyFill="1" applyBorder="1"/>
    <xf numFmtId="0" fontId="0" fillId="0" borderId="5" xfId="0" applyBorder="1"/>
    <xf numFmtId="0" fontId="16" fillId="29" borderId="57" xfId="1" applyFont="1" applyBorder="1" applyAlignment="1">
      <alignment horizontal="center" vertical="center"/>
    </xf>
    <xf numFmtId="0" fontId="0" fillId="0" borderId="59" xfId="0" applyBorder="1" applyAlignment="1" applyProtection="1">
      <alignment horizontal="center" vertical="center"/>
      <protection hidden="1"/>
    </xf>
    <xf numFmtId="0" fontId="0" fillId="0" borderId="52" xfId="0" applyBorder="1" applyAlignment="1" applyProtection="1">
      <alignment horizontal="center" vertical="center"/>
      <protection hidden="1"/>
    </xf>
    <xf numFmtId="0" fontId="10" fillId="0" borderId="27" xfId="0" applyFont="1" applyBorder="1" applyAlignment="1" applyProtection="1">
      <alignment horizontal="left" vertical="center"/>
      <protection locked="0"/>
    </xf>
    <xf numFmtId="0" fontId="10" fillId="0" borderId="28" xfId="0" applyFont="1" applyBorder="1" applyAlignment="1" applyProtection="1">
      <alignment horizontal="left" vertical="center"/>
      <protection locked="0"/>
    </xf>
    <xf numFmtId="0" fontId="10" fillId="0" borderId="29" xfId="0" applyFont="1" applyBorder="1" applyAlignment="1" applyProtection="1">
      <alignment horizontal="left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left" vertical="center"/>
    </xf>
    <xf numFmtId="0" fontId="11" fillId="0" borderId="28" xfId="0" applyFont="1" applyBorder="1" applyAlignment="1" applyProtection="1">
      <alignment horizontal="left" vertical="center"/>
    </xf>
    <xf numFmtId="0" fontId="11" fillId="0" borderId="29" xfId="0" applyFont="1" applyBorder="1" applyAlignment="1" applyProtection="1">
      <alignment horizontal="left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left" vertical="center"/>
    </xf>
    <xf numFmtId="11" fontId="14" fillId="0" borderId="54" xfId="0" applyNumberFormat="1" applyFont="1" applyBorder="1" applyAlignment="1">
      <alignment horizontal="center" vertical="center"/>
    </xf>
    <xf numFmtId="11" fontId="14" fillId="0" borderId="55" xfId="0" applyNumberFormat="1" applyFont="1" applyBorder="1" applyAlignment="1">
      <alignment horizontal="center" vertical="center"/>
    </xf>
    <xf numFmtId="11" fontId="14" fillId="0" borderId="56" xfId="0" applyNumberFormat="1" applyFont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3" fillId="26" borderId="21" xfId="0" applyFont="1" applyFill="1" applyBorder="1" applyAlignment="1">
      <alignment horizontal="center" vertical="center"/>
    </xf>
    <xf numFmtId="0" fontId="1" fillId="26" borderId="22" xfId="0" applyFont="1" applyFill="1" applyBorder="1" applyAlignment="1">
      <alignment horizontal="center" vertical="center"/>
    </xf>
    <xf numFmtId="0" fontId="10" fillId="8" borderId="27" xfId="0" applyFont="1" applyFill="1" applyBorder="1" applyAlignment="1" applyProtection="1">
      <alignment horizontal="center" vertical="center"/>
      <protection locked="0"/>
    </xf>
    <xf numFmtId="0" fontId="10" fillId="8" borderId="28" xfId="0" applyFont="1" applyFill="1" applyBorder="1" applyAlignment="1" applyProtection="1">
      <alignment horizontal="center" vertical="center"/>
      <protection locked="0"/>
    </xf>
    <xf numFmtId="0" fontId="10" fillId="8" borderId="29" xfId="0" applyFont="1" applyFill="1" applyBorder="1" applyAlignment="1" applyProtection="1">
      <alignment horizontal="center" vertical="center"/>
      <protection locked="0"/>
    </xf>
    <xf numFmtId="0" fontId="10" fillId="27" borderId="27" xfId="0" applyFont="1" applyFill="1" applyBorder="1" applyAlignment="1" applyProtection="1">
      <alignment horizontal="center" vertical="center"/>
      <protection locked="0"/>
    </xf>
    <xf numFmtId="0" fontId="10" fillId="27" borderId="28" xfId="0" applyFont="1" applyFill="1" applyBorder="1" applyAlignment="1" applyProtection="1">
      <alignment horizontal="center" vertical="center"/>
      <protection locked="0"/>
    </xf>
    <xf numFmtId="0" fontId="10" fillId="27" borderId="29" xfId="0" applyFont="1" applyFill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left" vertical="center"/>
      <protection hidden="1"/>
    </xf>
    <xf numFmtId="0" fontId="11" fillId="0" borderId="28" xfId="0" applyFont="1" applyBorder="1" applyAlignment="1" applyProtection="1">
      <alignment horizontal="left" vertical="center"/>
      <protection hidden="1"/>
    </xf>
    <xf numFmtId="0" fontId="11" fillId="0" borderId="29" xfId="0" applyFont="1" applyBorder="1" applyAlignment="1" applyProtection="1">
      <alignment horizontal="left" vertical="center"/>
      <protection hidden="1"/>
    </xf>
    <xf numFmtId="0" fontId="3" fillId="8" borderId="21" xfId="0" applyFont="1" applyFill="1" applyBorder="1" applyAlignment="1" applyProtection="1">
      <alignment horizontal="center" vertical="center"/>
      <protection locked="0"/>
    </xf>
    <xf numFmtId="0" fontId="1" fillId="8" borderId="22" xfId="0" applyFont="1" applyFill="1" applyBorder="1" applyAlignment="1" applyProtection="1">
      <alignment horizontal="center" vertical="center"/>
      <protection locked="0"/>
    </xf>
    <xf numFmtId="0" fontId="1" fillId="8" borderId="23" xfId="0" applyFont="1" applyFill="1" applyBorder="1" applyAlignment="1" applyProtection="1">
      <alignment horizontal="center" vertical="center"/>
      <protection locked="0"/>
    </xf>
    <xf numFmtId="0" fontId="1" fillId="8" borderId="23" xfId="0" applyFont="1" applyFill="1" applyBorder="1" applyAlignment="1">
      <alignment horizontal="center" vertical="center"/>
    </xf>
    <xf numFmtId="0" fontId="16" fillId="29" borderId="57" xfId="1" applyFont="1" applyBorder="1" applyAlignment="1">
      <alignment horizontal="left" vertical="center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52" xfId="0" applyBorder="1" applyAlignment="1">
      <alignment horizontal="center" vertical="center"/>
    </xf>
    <xf numFmtId="0" fontId="11" fillId="0" borderId="5" xfId="0" applyFont="1" applyBorder="1" applyAlignment="1" applyProtection="1">
      <alignment horizontal="left" vertical="center"/>
      <protection hidden="1"/>
    </xf>
    <xf numFmtId="0" fontId="0" fillId="0" borderId="27" xfId="0" applyBorder="1" applyAlignment="1" applyProtection="1">
      <alignment horizontal="center" vertical="center"/>
      <protection hidden="1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27" xfId="0" applyBorder="1" applyAlignment="1" applyProtection="1">
      <alignment horizontal="left" vertical="center"/>
      <protection hidden="1"/>
    </xf>
    <xf numFmtId="0" fontId="0" fillId="0" borderId="28" xfId="0" applyBorder="1" applyAlignment="1" applyProtection="1">
      <alignment horizontal="left" vertical="center"/>
      <protection hidden="1"/>
    </xf>
    <xf numFmtId="0" fontId="0" fillId="0" borderId="29" xfId="0" applyBorder="1" applyAlignment="1" applyProtection="1">
      <alignment horizontal="left" vertical="center"/>
      <protection hidden="1"/>
    </xf>
    <xf numFmtId="0" fontId="10" fillId="0" borderId="27" xfId="0" applyFont="1" applyBorder="1" applyAlignment="1" applyProtection="1">
      <alignment horizontal="center" vertical="center"/>
      <protection hidden="1"/>
    </xf>
    <xf numFmtId="0" fontId="10" fillId="0" borderId="28" xfId="0" applyFont="1" applyBorder="1" applyAlignment="1" applyProtection="1">
      <alignment horizontal="center" vertical="center"/>
      <protection hidden="1"/>
    </xf>
    <xf numFmtId="0" fontId="10" fillId="0" borderId="29" xfId="0" applyFont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horizontal="center" vertical="center"/>
      <protection hidden="1"/>
    </xf>
    <xf numFmtId="0" fontId="11" fillId="0" borderId="27" xfId="0" applyFont="1" applyBorder="1" applyAlignment="1" applyProtection="1">
      <alignment horizontal="center" vertical="center"/>
      <protection hidden="1"/>
    </xf>
    <xf numFmtId="0" fontId="11" fillId="0" borderId="28" xfId="0" applyFont="1" applyBorder="1" applyAlignment="1" applyProtection="1">
      <alignment horizontal="center" vertical="center"/>
      <protection hidden="1"/>
    </xf>
    <xf numFmtId="0" fontId="11" fillId="0" borderId="29" xfId="0" applyFont="1" applyBorder="1" applyAlignment="1" applyProtection="1">
      <alignment horizontal="center" vertical="center"/>
      <protection hidden="1"/>
    </xf>
    <xf numFmtId="0" fontId="3" fillId="8" borderId="21" xfId="0" applyNumberFormat="1" applyFont="1" applyFill="1" applyBorder="1" applyAlignment="1" applyProtection="1">
      <alignment horizontal="center" vertical="center"/>
      <protection locked="0"/>
    </xf>
    <xf numFmtId="0" fontId="3" fillId="8" borderId="22" xfId="0" applyNumberFormat="1" applyFont="1" applyFill="1" applyBorder="1" applyAlignment="1" applyProtection="1">
      <alignment horizontal="center" vertical="center"/>
      <protection locked="0"/>
    </xf>
    <xf numFmtId="0" fontId="3" fillId="8" borderId="23" xfId="0" applyNumberFormat="1" applyFont="1" applyFill="1" applyBorder="1" applyAlignment="1" applyProtection="1">
      <alignment horizontal="center" vertical="center"/>
      <protection locked="0"/>
    </xf>
    <xf numFmtId="0" fontId="18" fillId="29" borderId="57" xfId="1" applyFont="1" applyBorder="1" applyAlignment="1">
      <alignment horizontal="center" vertical="center"/>
    </xf>
    <xf numFmtId="0" fontId="18" fillId="29" borderId="28" xfId="1" applyFont="1" applyBorder="1" applyAlignment="1">
      <alignment horizontal="center" vertical="center"/>
    </xf>
    <xf numFmtId="0" fontId="1" fillId="24" borderId="42" xfId="0" applyFont="1" applyFill="1" applyBorder="1" applyAlignment="1" applyProtection="1">
      <alignment horizontal="center" vertical="center"/>
      <protection hidden="1"/>
    </xf>
    <xf numFmtId="0" fontId="1" fillId="24" borderId="28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3" borderId="6" xfId="0" applyFont="1" applyFill="1" applyBorder="1" applyAlignment="1" applyProtection="1">
      <alignment horizontal="center" vertical="center"/>
      <protection hidden="1"/>
    </xf>
    <xf numFmtId="0" fontId="1" fillId="25" borderId="34" xfId="0" applyFont="1" applyFill="1" applyBorder="1" applyAlignment="1" applyProtection="1">
      <alignment horizontal="center" vertical="center" wrapText="1"/>
      <protection hidden="1"/>
    </xf>
    <xf numFmtId="0" fontId="1" fillId="25" borderId="1" xfId="0" applyFont="1" applyFill="1" applyBorder="1" applyAlignment="1" applyProtection="1">
      <alignment horizontal="center" vertical="center" wrapText="1"/>
      <protection hidden="1"/>
    </xf>
    <xf numFmtId="0" fontId="4" fillId="25" borderId="47" xfId="0" applyFont="1" applyFill="1" applyBorder="1" applyAlignment="1" applyProtection="1">
      <alignment horizontal="center" vertical="center" wrapText="1"/>
      <protection hidden="1"/>
    </xf>
    <xf numFmtId="0" fontId="4" fillId="25" borderId="39" xfId="0" applyFont="1" applyFill="1" applyBorder="1" applyAlignment="1" applyProtection="1">
      <alignment horizontal="center" vertical="center" wrapText="1"/>
      <protection hidden="1"/>
    </xf>
    <xf numFmtId="0" fontId="4" fillId="25" borderId="0" xfId="0" applyFont="1" applyFill="1" applyBorder="1" applyAlignment="1" applyProtection="1">
      <alignment horizontal="center" vertical="center" wrapText="1"/>
      <protection hidden="1"/>
    </xf>
    <xf numFmtId="0" fontId="1" fillId="2" borderId="33" xfId="0" applyFont="1" applyFill="1" applyBorder="1" applyAlignment="1" applyProtection="1">
      <alignment horizontal="center" vertical="center" wrapText="1"/>
      <protection hidden="1"/>
    </xf>
    <xf numFmtId="0" fontId="1" fillId="3" borderId="44" xfId="0" applyFont="1" applyFill="1" applyBorder="1" applyAlignment="1" applyProtection="1">
      <alignment horizontal="center" vertical="center"/>
      <protection hidden="1"/>
    </xf>
    <xf numFmtId="0" fontId="1" fillId="3" borderId="45" xfId="0" applyFont="1" applyFill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5" xfId="0" applyFill="1" applyBorder="1" applyAlignment="1" applyProtection="1">
      <alignment horizontal="center" vertical="center"/>
      <protection hidden="1"/>
    </xf>
    <xf numFmtId="0" fontId="0" fillId="0" borderId="53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2" borderId="30" xfId="0" applyFont="1" applyFill="1" applyBorder="1" applyAlignment="1" applyProtection="1">
      <alignment horizontal="center" vertical="center" wrapText="1"/>
      <protection hidden="1"/>
    </xf>
    <xf numFmtId="0" fontId="1" fillId="3" borderId="43" xfId="0" applyFont="1" applyFill="1" applyBorder="1" applyAlignment="1" applyProtection="1">
      <alignment horizontal="center" vertical="center"/>
      <protection hidden="1"/>
    </xf>
  </cellXfs>
  <cellStyles count="2">
    <cellStyle name="Accent6" xfId="1" builtinId="49"/>
    <cellStyle name="Normal" xfId="0" builtinId="0"/>
  </cellStyles>
  <dxfs count="174">
    <dxf>
      <fill>
        <patternFill>
          <bgColor rgb="FFFFFF00"/>
        </patternFill>
      </fill>
    </dxf>
    <dxf>
      <fill>
        <patternFill>
          <bgColor rgb="FFB8CCE4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28109"/>
      <color rgb="FFEF9011"/>
      <color rgb="FFD9D9D9"/>
      <color rgb="FFE6E6E6"/>
      <color rgb="FFB8CCE4"/>
      <color rgb="FFD8CFE2"/>
      <color rgb="FFEAE4EF"/>
      <color rgb="FFFCD5B4"/>
      <color rgb="FF00B0F0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'AUBE-09'!$C$2" fmlaRange="'MOIS-ANNEE'!$B$2:$B$13" noThreeD="1" sel="2" val="0"/>
</file>

<file path=xl/ctrlProps/ctrlProp2.xml><?xml version="1.0" encoding="utf-8"?>
<formControlPr xmlns="http://schemas.microsoft.com/office/spreadsheetml/2009/9/main" objectType="Drop" dropStyle="combo" dx="16" fmlaLink="'AUBE-09'!$C$1" fmlaRange="'MOIS-ANNEE'!$A$2:$A$13" noThreeD="1" sel="9" val="4"/>
</file>

<file path=xl/ctrlProps/ctrlProp3.xml><?xml version="1.0" encoding="utf-8"?>
<formControlPr xmlns="http://schemas.microsoft.com/office/spreadsheetml/2009/9/main" objectType="Drop" dropStyle="combo" dx="16" fmlaLink="'NORD-09'!$C$2" fmlaRange="'MOIS-ANNEE'!$B$2:$B$13" noThreeD="1" sel="2" val="0"/>
</file>

<file path=xl/ctrlProps/ctrlProp4.xml><?xml version="1.0" encoding="utf-8"?>
<formControlPr xmlns="http://schemas.microsoft.com/office/spreadsheetml/2009/9/main" objectType="Drop" dropStyle="combo" dx="16" fmlaLink="'NORD-09'!$C$1" fmlaRange="'MOIS-ANNEE'!$A$2:$A$13" noThreeD="1" sel="9" val="4"/>
</file>

<file path=xl/ctrlProps/ctrlProp5.xml><?xml version="1.0" encoding="utf-8"?>
<formControlPr xmlns="http://schemas.microsoft.com/office/spreadsheetml/2009/9/main" objectType="Drop" dropStyle="combo" dx="16" fmlaLink="'MOIS-09'!$C$2" fmlaRange="'MOIS-ANNEE'!$B$2:$B$13" noThreeD="1" sel="2" val="0"/>
</file>

<file path=xl/ctrlProps/ctrlProp6.xml><?xml version="1.0" encoding="utf-8"?>
<formControlPr xmlns="http://schemas.microsoft.com/office/spreadsheetml/2009/9/main" objectType="Drop" dropStyle="combo" dx="16" fmlaLink="'MOIS-09'!$C$1" fmlaRange="'MOIS-ANNEE'!$A$2:$A$13" noThreeD="1" sel="9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AUBE-09'!A1"/><Relationship Id="rId1" Type="http://schemas.openxmlformats.org/officeDocument/2006/relationships/hyperlink" Target="#'MOIS-09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AUBE-09'!A1"/><Relationship Id="rId1" Type="http://schemas.openxmlformats.org/officeDocument/2006/relationships/hyperlink" Target="#'SEMAINE-09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MOIS-09'!A1"/><Relationship Id="rId2" Type="http://schemas.openxmlformats.org/officeDocument/2006/relationships/hyperlink" Target="#'NORD-09'!A1"/><Relationship Id="rId1" Type="http://schemas.openxmlformats.org/officeDocument/2006/relationships/hyperlink" Target="#'AUBE-09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85725</xdr:colOff>
      <xdr:row>2</xdr:row>
      <xdr:rowOff>47625</xdr:rowOff>
    </xdr:from>
    <xdr:to>
      <xdr:col>30</xdr:col>
      <xdr:colOff>219075</xdr:colOff>
      <xdr:row>2</xdr:row>
      <xdr:rowOff>190500</xdr:rowOff>
    </xdr:to>
    <xdr:sp macro="" textlink="">
      <xdr:nvSpPr>
        <xdr:cNvPr id="4" name="Flèche droite 3"/>
        <xdr:cNvSpPr/>
      </xdr:nvSpPr>
      <xdr:spPr>
        <a:xfrm>
          <a:off x="9067800" y="47625"/>
          <a:ext cx="133350" cy="1428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85725</xdr:colOff>
      <xdr:row>2</xdr:row>
      <xdr:rowOff>47625</xdr:rowOff>
    </xdr:from>
    <xdr:to>
      <xdr:col>30</xdr:col>
      <xdr:colOff>219075</xdr:colOff>
      <xdr:row>2</xdr:row>
      <xdr:rowOff>190500</xdr:rowOff>
    </xdr:to>
    <xdr:sp macro="" textlink="">
      <xdr:nvSpPr>
        <xdr:cNvPr id="5" name="Flèche droite 4"/>
        <xdr:cNvSpPr/>
      </xdr:nvSpPr>
      <xdr:spPr>
        <a:xfrm>
          <a:off x="9067800" y="47625"/>
          <a:ext cx="133350" cy="1428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35</xdr:col>
      <xdr:colOff>47624</xdr:colOff>
      <xdr:row>3</xdr:row>
      <xdr:rowOff>19049</xdr:rowOff>
    </xdr:from>
    <xdr:to>
      <xdr:col>35</xdr:col>
      <xdr:colOff>304799</xdr:colOff>
      <xdr:row>3</xdr:row>
      <xdr:rowOff>276224</xdr:rowOff>
    </xdr:to>
    <xdr:pic>
      <xdr:nvPicPr>
        <xdr:cNvPr id="8" name="Image 7" descr="C:\Users\rober\AppData\Local\Microsoft\Windows\INetCache\IE\8246UVQ4\1024px-Information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25124" y="276224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85725</xdr:colOff>
      <xdr:row>2</xdr:row>
      <xdr:rowOff>47625</xdr:rowOff>
    </xdr:from>
    <xdr:to>
      <xdr:col>30</xdr:col>
      <xdr:colOff>219075</xdr:colOff>
      <xdr:row>2</xdr:row>
      <xdr:rowOff>190500</xdr:rowOff>
    </xdr:to>
    <xdr:sp macro="" textlink="">
      <xdr:nvSpPr>
        <xdr:cNvPr id="6" name="Flèche droite 5">
          <a:hlinkClick xmlns:r="http://schemas.openxmlformats.org/officeDocument/2006/relationships" r:id="rId1"/>
        </xdr:cNvPr>
        <xdr:cNvSpPr/>
      </xdr:nvSpPr>
      <xdr:spPr>
        <a:xfrm>
          <a:off x="9067800" y="47625"/>
          <a:ext cx="133350" cy="1428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85725</xdr:colOff>
      <xdr:row>2</xdr:row>
      <xdr:rowOff>57150</xdr:rowOff>
    </xdr:from>
    <xdr:to>
      <xdr:col>18</xdr:col>
      <xdr:colOff>219075</xdr:colOff>
      <xdr:row>2</xdr:row>
      <xdr:rowOff>200025</xdr:rowOff>
    </xdr:to>
    <xdr:sp macro="" textlink="">
      <xdr:nvSpPr>
        <xdr:cNvPr id="18" name="Flèche droite 17">
          <a:hlinkClick xmlns:r="http://schemas.openxmlformats.org/officeDocument/2006/relationships" r:id="rId2"/>
        </xdr:cNvPr>
        <xdr:cNvSpPr/>
      </xdr:nvSpPr>
      <xdr:spPr>
        <a:xfrm rot="10800000">
          <a:off x="5638800" y="57150"/>
          <a:ext cx="133350" cy="1428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35</xdr:col>
      <xdr:colOff>47625</xdr:colOff>
      <xdr:row>3</xdr:row>
      <xdr:rowOff>19050</xdr:rowOff>
    </xdr:from>
    <xdr:to>
      <xdr:col>35</xdr:col>
      <xdr:colOff>304800</xdr:colOff>
      <xdr:row>3</xdr:row>
      <xdr:rowOff>276225</xdr:rowOff>
    </xdr:to>
    <xdr:pic>
      <xdr:nvPicPr>
        <xdr:cNvPr id="7" name="Image 6" descr="C:\Users\rober\AppData\Local\Microsoft\Windows\INetCache\IE\8246UVQ4\1024px-Information.svg[1]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372725" y="276225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85725</xdr:colOff>
      <xdr:row>2</xdr:row>
      <xdr:rowOff>47625</xdr:rowOff>
    </xdr:from>
    <xdr:to>
      <xdr:col>30</xdr:col>
      <xdr:colOff>219075</xdr:colOff>
      <xdr:row>2</xdr:row>
      <xdr:rowOff>190500</xdr:rowOff>
    </xdr:to>
    <xdr:sp macro="" textlink="">
      <xdr:nvSpPr>
        <xdr:cNvPr id="4" name="Flèche droite 3">
          <a:hlinkClick xmlns:r="http://schemas.openxmlformats.org/officeDocument/2006/relationships" r:id="rId1"/>
        </xdr:cNvPr>
        <xdr:cNvSpPr/>
      </xdr:nvSpPr>
      <xdr:spPr>
        <a:xfrm>
          <a:off x="9067800" y="47625"/>
          <a:ext cx="133350" cy="1428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85725</xdr:colOff>
      <xdr:row>2</xdr:row>
      <xdr:rowOff>57150</xdr:rowOff>
    </xdr:from>
    <xdr:to>
      <xdr:col>18</xdr:col>
      <xdr:colOff>219075</xdr:colOff>
      <xdr:row>2</xdr:row>
      <xdr:rowOff>200025</xdr:rowOff>
    </xdr:to>
    <xdr:sp macro="" textlink="">
      <xdr:nvSpPr>
        <xdr:cNvPr id="5" name="Flèche droite 4">
          <a:hlinkClick xmlns:r="http://schemas.openxmlformats.org/officeDocument/2006/relationships" r:id="rId2"/>
        </xdr:cNvPr>
        <xdr:cNvSpPr/>
      </xdr:nvSpPr>
      <xdr:spPr>
        <a:xfrm rot="10800000">
          <a:off x="5638800" y="57150"/>
          <a:ext cx="133350" cy="142875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32</xdr:col>
      <xdr:colOff>257175</xdr:colOff>
      <xdr:row>5</xdr:row>
      <xdr:rowOff>209550</xdr:rowOff>
    </xdr:from>
    <xdr:to>
      <xdr:col>35</xdr:col>
      <xdr:colOff>285750</xdr:colOff>
      <xdr:row>7</xdr:row>
      <xdr:rowOff>180975</xdr:rowOff>
    </xdr:to>
    <xdr:sp macro="" textlink="">
      <xdr:nvSpPr>
        <xdr:cNvPr id="2" name="Flèche gauche 1"/>
        <xdr:cNvSpPr/>
      </xdr:nvSpPr>
      <xdr:spPr>
        <a:xfrm>
          <a:off x="9658350" y="1285875"/>
          <a:ext cx="1333500" cy="523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35</xdr:col>
      <xdr:colOff>457200</xdr:colOff>
      <xdr:row>4</xdr:row>
      <xdr:rowOff>400050</xdr:rowOff>
    </xdr:from>
    <xdr:ext cx="1247775" cy="264560"/>
    <xdr:sp macro="" textlink="">
      <xdr:nvSpPr>
        <xdr:cNvPr id="3" name="ZoneTexte 2"/>
        <xdr:cNvSpPr txBox="1"/>
      </xdr:nvSpPr>
      <xdr:spPr>
        <a:xfrm>
          <a:off x="11163300" y="1047750"/>
          <a:ext cx="12477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85724</xdr:colOff>
      <xdr:row>3</xdr:row>
      <xdr:rowOff>66673</xdr:rowOff>
    </xdr:from>
    <xdr:to>
      <xdr:col>12</xdr:col>
      <xdr:colOff>352424</xdr:colOff>
      <xdr:row>3</xdr:row>
      <xdr:rowOff>300036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 rot="10800000">
          <a:off x="9810749" y="504823"/>
          <a:ext cx="266700" cy="233363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85724</xdr:colOff>
      <xdr:row>4</xdr:row>
      <xdr:rowOff>66673</xdr:rowOff>
    </xdr:from>
    <xdr:to>
      <xdr:col>12</xdr:col>
      <xdr:colOff>352424</xdr:colOff>
      <xdr:row>4</xdr:row>
      <xdr:rowOff>300036</xdr:rowOff>
    </xdr:to>
    <xdr:sp macro="" textlink="">
      <xdr:nvSpPr>
        <xdr:cNvPr id="4" name="Flèche droite 3">
          <a:hlinkClick xmlns:r="http://schemas.openxmlformats.org/officeDocument/2006/relationships" r:id="rId2"/>
        </xdr:cNvPr>
        <xdr:cNvSpPr/>
      </xdr:nvSpPr>
      <xdr:spPr>
        <a:xfrm rot="10800000">
          <a:off x="9810749" y="885823"/>
          <a:ext cx="266700" cy="233363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85724</xdr:colOff>
      <xdr:row>5</xdr:row>
      <xdr:rowOff>76198</xdr:rowOff>
    </xdr:from>
    <xdr:to>
      <xdr:col>12</xdr:col>
      <xdr:colOff>352424</xdr:colOff>
      <xdr:row>5</xdr:row>
      <xdr:rowOff>309561</xdr:rowOff>
    </xdr:to>
    <xdr:sp macro="" textlink="">
      <xdr:nvSpPr>
        <xdr:cNvPr id="5" name="Flèche droite 4">
          <a:hlinkClick xmlns:r="http://schemas.openxmlformats.org/officeDocument/2006/relationships" r:id="rId3"/>
        </xdr:cNvPr>
        <xdr:cNvSpPr/>
      </xdr:nvSpPr>
      <xdr:spPr>
        <a:xfrm rot="10800000">
          <a:off x="9810749" y="1276348"/>
          <a:ext cx="266700" cy="233363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428625</xdr:colOff>
      <xdr:row>7</xdr:row>
      <xdr:rowOff>152401</xdr:rowOff>
    </xdr:from>
    <xdr:to>
      <xdr:col>16</xdr:col>
      <xdr:colOff>323850</xdr:colOff>
      <xdr:row>9</xdr:row>
      <xdr:rowOff>228601</xdr:rowOff>
    </xdr:to>
    <xdr:sp macro="" textlink="">
      <xdr:nvSpPr>
        <xdr:cNvPr id="2" name="ZoneTexte 1"/>
        <xdr:cNvSpPr txBox="1"/>
      </xdr:nvSpPr>
      <xdr:spPr>
        <a:xfrm>
          <a:off x="9391650" y="2114551"/>
          <a:ext cx="29432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Avoir ici la</a:t>
          </a:r>
          <a:r>
            <a:rPr lang="fr-FR" sz="1100" baseline="0"/>
            <a:t> même fonction  que sur l'onglet MOIS, pour éviter d'y retourner à chaque fois pour choisir le magasin enfin la ville pour le coup...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tabColor rgb="FF00B0F0"/>
  </sheetPr>
  <dimension ref="A1:AN70"/>
  <sheetViews>
    <sheetView showGridLines="0" topLeftCell="A3" zoomScaleNormal="100" workbookViewId="0">
      <selection activeCell="A23" sqref="A23:AF23"/>
    </sheetView>
  </sheetViews>
  <sheetFormatPr baseColWidth="10" defaultRowHeight="15" outlineLevelRow="1" outlineLevelCol="1"/>
  <cols>
    <col min="1" max="1" width="12.7109375" style="19" customWidth="1"/>
    <col min="2" max="3" width="4.28515625" style="19" customWidth="1"/>
    <col min="4" max="31" width="4.28515625" style="7" customWidth="1"/>
    <col min="32" max="32" width="4.28515625" style="19" hidden="1" customWidth="1"/>
    <col min="33" max="34" width="4.5703125" style="19" customWidth="1"/>
    <col min="35" max="35" width="6.7109375" style="19" customWidth="1"/>
    <col min="36" max="36" width="8.28515625" style="149" customWidth="1" outlineLevel="1"/>
    <col min="37" max="37" width="6.85546875" style="149" customWidth="1" outlineLevel="1"/>
    <col min="38" max="40" width="6.7109375" style="149" customWidth="1" outlineLevel="1"/>
    <col min="41" max="16384" width="11.42578125" style="19"/>
  </cols>
  <sheetData>
    <row r="1" spans="1:40" ht="20.25" hidden="1" customHeight="1" outlineLevel="1">
      <c r="A1" s="68"/>
      <c r="B1" s="140"/>
      <c r="C1" s="141">
        <v>9</v>
      </c>
      <c r="D1" s="142"/>
      <c r="E1" s="143">
        <f ca="1">TODAY()</f>
        <v>42972</v>
      </c>
      <c r="F1" s="142"/>
      <c r="G1" s="142"/>
      <c r="H1" s="142"/>
      <c r="I1" s="142"/>
      <c r="J1" s="14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68"/>
    </row>
    <row r="2" spans="1:40" ht="20.25" hidden="1" customHeight="1" outlineLevel="1">
      <c r="A2" s="68"/>
      <c r="B2" s="140"/>
      <c r="C2" s="141">
        <v>2</v>
      </c>
      <c r="D2" s="144"/>
      <c r="E2" s="145">
        <f>DATE(C2+2015,C1,1)</f>
        <v>42979</v>
      </c>
      <c r="F2" s="146">
        <f>DATE(C2+2015,C1+1,1)-1</f>
        <v>43008</v>
      </c>
      <c r="G2" s="140"/>
      <c r="H2" s="140"/>
      <c r="I2" s="142"/>
      <c r="J2" s="14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68"/>
    </row>
    <row r="3" spans="1:40" ht="20.25" customHeight="1" collapsed="1" thickBot="1">
      <c r="A3" s="68"/>
      <c r="B3" s="172" t="str">
        <f>"Période du "&amp;TEXT(E2,"jj mmmm aaaa")&amp;" au "&amp;TEXT(F2,"jj mmmm aaaa")</f>
        <v>Période du 01 septembre 2017 au 30 septembre 2017</v>
      </c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1" t="s">
        <v>132</v>
      </c>
      <c r="AA3" s="171"/>
      <c r="AB3" s="171"/>
      <c r="AC3" s="171"/>
      <c r="AD3" s="171"/>
      <c r="AE3" s="171"/>
      <c r="AF3" s="162"/>
    </row>
    <row r="4" spans="1:40" ht="22.5" customHeight="1" thickTop="1" thickBot="1">
      <c r="A4" s="63"/>
      <c r="B4" s="97" t="str">
        <f>IF(B69="L","SEM" &amp;WEEKNUM(B68),"")</f>
        <v/>
      </c>
      <c r="C4" s="98" t="str">
        <f t="shared" ref="C4:AF4" si="0">IF(C69="L","SEM" &amp;WEEKNUM(C68),"")</f>
        <v/>
      </c>
      <c r="D4" s="98" t="str">
        <f t="shared" si="0"/>
        <v/>
      </c>
      <c r="E4" s="98" t="str">
        <f t="shared" si="0"/>
        <v>SEM36</v>
      </c>
      <c r="F4" s="98" t="str">
        <f t="shared" si="0"/>
        <v/>
      </c>
      <c r="G4" s="98" t="str">
        <f t="shared" si="0"/>
        <v/>
      </c>
      <c r="H4" s="98" t="str">
        <f t="shared" si="0"/>
        <v/>
      </c>
      <c r="I4" s="98"/>
      <c r="J4" s="98" t="str">
        <f t="shared" si="0"/>
        <v/>
      </c>
      <c r="K4" s="98" t="str">
        <f t="shared" si="0"/>
        <v/>
      </c>
      <c r="L4" s="98" t="str">
        <f t="shared" si="0"/>
        <v>SEM37</v>
      </c>
      <c r="M4" s="98" t="str">
        <f t="shared" si="0"/>
        <v/>
      </c>
      <c r="N4" s="98" t="str">
        <f t="shared" si="0"/>
        <v/>
      </c>
      <c r="O4" s="98" t="str">
        <f>IF(O69="L","SEM" &amp;WEEKNUM(O68),"")</f>
        <v/>
      </c>
      <c r="P4" s="98" t="str">
        <f t="shared" si="0"/>
        <v/>
      </c>
      <c r="Q4" s="98" t="str">
        <f t="shared" si="0"/>
        <v/>
      </c>
      <c r="R4" s="98" t="str">
        <f t="shared" si="0"/>
        <v/>
      </c>
      <c r="S4" s="98" t="str">
        <f t="shared" si="0"/>
        <v>SEM38</v>
      </c>
      <c r="T4" s="98" t="str">
        <f t="shared" si="0"/>
        <v/>
      </c>
      <c r="U4" s="98" t="str">
        <f t="shared" si="0"/>
        <v/>
      </c>
      <c r="V4" s="98" t="str">
        <f t="shared" si="0"/>
        <v/>
      </c>
      <c r="W4" s="98" t="str">
        <f t="shared" si="0"/>
        <v/>
      </c>
      <c r="X4" s="98" t="str">
        <f t="shared" si="0"/>
        <v/>
      </c>
      <c r="Y4" s="167" t="str">
        <f t="shared" si="0"/>
        <v/>
      </c>
      <c r="Z4" s="98" t="str">
        <f t="shared" si="0"/>
        <v>SEM39</v>
      </c>
      <c r="AA4" s="98" t="str">
        <f t="shared" si="0"/>
        <v/>
      </c>
      <c r="AB4" s="98" t="str">
        <f t="shared" si="0"/>
        <v/>
      </c>
      <c r="AC4" s="98" t="str">
        <f t="shared" si="0"/>
        <v/>
      </c>
      <c r="AD4" s="98" t="str">
        <f t="shared" si="0"/>
        <v/>
      </c>
      <c r="AE4" s="98" t="str">
        <f t="shared" si="0"/>
        <v/>
      </c>
      <c r="AF4" s="99" t="str">
        <f t="shared" si="0"/>
        <v/>
      </c>
      <c r="AG4" s="9"/>
      <c r="AH4" s="9"/>
      <c r="AJ4" s="188" t="str">
        <f>'NORD-09'!AJ4:AN4</f>
        <v>Réunion manager le 18/09</v>
      </c>
      <c r="AK4" s="189"/>
      <c r="AL4" s="189"/>
      <c r="AM4" s="189"/>
      <c r="AN4" s="190"/>
    </row>
    <row r="5" spans="1:40" ht="21.75" customHeight="1" thickTop="1">
      <c r="A5" s="100"/>
      <c r="B5" s="101">
        <f>E2</f>
        <v>42979</v>
      </c>
      <c r="C5" s="102">
        <f>B5+1</f>
        <v>42980</v>
      </c>
      <c r="D5" s="102">
        <f t="shared" ref="D5:S6" si="1">C5+1</f>
        <v>42981</v>
      </c>
      <c r="E5" s="102">
        <f t="shared" si="1"/>
        <v>42982</v>
      </c>
      <c r="F5" s="102">
        <f t="shared" si="1"/>
        <v>42983</v>
      </c>
      <c r="G5" s="102">
        <f t="shared" si="1"/>
        <v>42984</v>
      </c>
      <c r="H5" s="102">
        <f t="shared" si="1"/>
        <v>42985</v>
      </c>
      <c r="I5" s="102">
        <f t="shared" si="1"/>
        <v>42986</v>
      </c>
      <c r="J5" s="102">
        <f t="shared" si="1"/>
        <v>42987</v>
      </c>
      <c r="K5" s="102">
        <f t="shared" si="1"/>
        <v>42988</v>
      </c>
      <c r="L5" s="102">
        <f t="shared" si="1"/>
        <v>42989</v>
      </c>
      <c r="M5" s="102">
        <f t="shared" si="1"/>
        <v>42990</v>
      </c>
      <c r="N5" s="102">
        <f t="shared" si="1"/>
        <v>42991</v>
      </c>
      <c r="O5" s="102">
        <f t="shared" si="1"/>
        <v>42992</v>
      </c>
      <c r="P5" s="102">
        <f t="shared" si="1"/>
        <v>42993</v>
      </c>
      <c r="Q5" s="102">
        <f t="shared" si="1"/>
        <v>42994</v>
      </c>
      <c r="R5" s="102">
        <f t="shared" si="1"/>
        <v>42995</v>
      </c>
      <c r="S5" s="102">
        <f t="shared" si="1"/>
        <v>42996</v>
      </c>
      <c r="T5" s="102">
        <f t="shared" ref="T5:AF6" si="2">S5+1</f>
        <v>42997</v>
      </c>
      <c r="U5" s="102">
        <f t="shared" si="2"/>
        <v>42998</v>
      </c>
      <c r="V5" s="102">
        <f t="shared" si="2"/>
        <v>42999</v>
      </c>
      <c r="W5" s="102">
        <f t="shared" si="2"/>
        <v>43000</v>
      </c>
      <c r="X5" s="102">
        <f t="shared" si="2"/>
        <v>43001</v>
      </c>
      <c r="Y5" s="102">
        <f t="shared" si="2"/>
        <v>43002</v>
      </c>
      <c r="Z5" s="102">
        <f t="shared" si="2"/>
        <v>43003</v>
      </c>
      <c r="AA5" s="102">
        <f t="shared" si="2"/>
        <v>43004</v>
      </c>
      <c r="AB5" s="102">
        <f t="shared" si="2"/>
        <v>43005</v>
      </c>
      <c r="AC5" s="102">
        <f t="shared" si="2"/>
        <v>43006</v>
      </c>
      <c r="AD5" s="102">
        <f t="shared" si="2"/>
        <v>43007</v>
      </c>
      <c r="AE5" s="102">
        <f t="shared" si="2"/>
        <v>43008</v>
      </c>
      <c r="AF5" s="103">
        <f t="shared" si="2"/>
        <v>43009</v>
      </c>
    </row>
    <row r="6" spans="1:40" ht="19.5" customHeight="1">
      <c r="A6" s="104"/>
      <c r="B6" s="105">
        <f>E2</f>
        <v>42979</v>
      </c>
      <c r="C6" s="106">
        <f>B5+1</f>
        <v>42980</v>
      </c>
      <c r="D6" s="106">
        <f t="shared" si="1"/>
        <v>42981</v>
      </c>
      <c r="E6" s="106">
        <f t="shared" si="1"/>
        <v>42982</v>
      </c>
      <c r="F6" s="106">
        <f t="shared" si="1"/>
        <v>42983</v>
      </c>
      <c r="G6" s="106">
        <f t="shared" si="1"/>
        <v>42984</v>
      </c>
      <c r="H6" s="106">
        <f t="shared" si="1"/>
        <v>42985</v>
      </c>
      <c r="I6" s="106">
        <f t="shared" si="1"/>
        <v>42986</v>
      </c>
      <c r="J6" s="106">
        <f t="shared" si="1"/>
        <v>42987</v>
      </c>
      <c r="K6" s="106">
        <f t="shared" si="1"/>
        <v>42988</v>
      </c>
      <c r="L6" s="106">
        <f t="shared" si="1"/>
        <v>42989</v>
      </c>
      <c r="M6" s="106">
        <f t="shared" si="1"/>
        <v>42990</v>
      </c>
      <c r="N6" s="106">
        <f t="shared" si="1"/>
        <v>42991</v>
      </c>
      <c r="O6" s="106">
        <f t="shared" si="1"/>
        <v>42992</v>
      </c>
      <c r="P6" s="106">
        <f t="shared" si="1"/>
        <v>42993</v>
      </c>
      <c r="Q6" s="106">
        <f t="shared" si="1"/>
        <v>42994</v>
      </c>
      <c r="R6" s="106">
        <f t="shared" si="1"/>
        <v>42995</v>
      </c>
      <c r="S6" s="106">
        <f t="shared" si="1"/>
        <v>42996</v>
      </c>
      <c r="T6" s="106">
        <f t="shared" si="2"/>
        <v>42997</v>
      </c>
      <c r="U6" s="106">
        <f t="shared" si="2"/>
        <v>42998</v>
      </c>
      <c r="V6" s="106">
        <f t="shared" si="2"/>
        <v>42999</v>
      </c>
      <c r="W6" s="106">
        <f t="shared" si="2"/>
        <v>43000</v>
      </c>
      <c r="X6" s="106">
        <f t="shared" si="2"/>
        <v>43001</v>
      </c>
      <c r="Y6" s="106">
        <f t="shared" si="2"/>
        <v>43002</v>
      </c>
      <c r="Z6" s="106">
        <f t="shared" si="2"/>
        <v>43003</v>
      </c>
      <c r="AA6" s="106">
        <f t="shared" si="2"/>
        <v>43004</v>
      </c>
      <c r="AB6" s="106">
        <f t="shared" si="2"/>
        <v>43005</v>
      </c>
      <c r="AC6" s="106">
        <f t="shared" si="2"/>
        <v>43006</v>
      </c>
      <c r="AD6" s="106">
        <f t="shared" si="2"/>
        <v>43007</v>
      </c>
      <c r="AE6" s="107">
        <f t="shared" si="2"/>
        <v>43008</v>
      </c>
      <c r="AF6" s="108">
        <f t="shared" si="2"/>
        <v>43009</v>
      </c>
    </row>
    <row r="7" spans="1:40" ht="18.75" customHeight="1">
      <c r="A7" s="191" t="s">
        <v>80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52" t="s">
        <v>115</v>
      </c>
      <c r="AH7" s="52" t="s">
        <v>62</v>
      </c>
      <c r="AJ7" s="152" t="s">
        <v>124</v>
      </c>
      <c r="AK7" s="153" t="s">
        <v>125</v>
      </c>
      <c r="AL7" s="152" t="s">
        <v>126</v>
      </c>
      <c r="AM7" s="152" t="s">
        <v>127</v>
      </c>
      <c r="AN7" s="154" t="s">
        <v>128</v>
      </c>
    </row>
    <row r="8" spans="1:40" ht="15.75" customHeight="1">
      <c r="A8" s="16" t="s">
        <v>83</v>
      </c>
      <c r="B8" s="2" t="s">
        <v>38</v>
      </c>
      <c r="C8" s="2" t="s">
        <v>38</v>
      </c>
      <c r="D8" s="2"/>
      <c r="E8" s="2" t="s">
        <v>46</v>
      </c>
      <c r="F8" s="2" t="s">
        <v>38</v>
      </c>
      <c r="G8" s="2" t="s">
        <v>38</v>
      </c>
      <c r="H8" s="2" t="s">
        <v>38</v>
      </c>
      <c r="I8" s="2" t="s">
        <v>38</v>
      </c>
      <c r="J8" s="2" t="s">
        <v>38</v>
      </c>
      <c r="K8" s="2"/>
      <c r="L8" s="2" t="s">
        <v>46</v>
      </c>
      <c r="M8" s="2" t="s">
        <v>38</v>
      </c>
      <c r="N8" s="2" t="s">
        <v>38</v>
      </c>
      <c r="O8" s="2" t="s">
        <v>38</v>
      </c>
      <c r="P8" s="2" t="s">
        <v>38</v>
      </c>
      <c r="Q8" s="2" t="s">
        <v>66</v>
      </c>
      <c r="R8" s="2"/>
      <c r="S8" s="2" t="s">
        <v>47</v>
      </c>
      <c r="T8" s="2" t="s">
        <v>46</v>
      </c>
      <c r="U8" s="2" t="s">
        <v>38</v>
      </c>
      <c r="V8" s="2" t="s">
        <v>38</v>
      </c>
      <c r="W8" s="2" t="s">
        <v>38</v>
      </c>
      <c r="X8" s="2" t="s">
        <v>38</v>
      </c>
      <c r="Y8" s="2"/>
      <c r="Z8" s="2" t="s">
        <v>46</v>
      </c>
      <c r="AA8" s="2" t="s">
        <v>38</v>
      </c>
      <c r="AB8" s="2" t="s">
        <v>38</v>
      </c>
      <c r="AC8" s="2" t="s">
        <v>38</v>
      </c>
      <c r="AD8" s="2" t="s">
        <v>38</v>
      </c>
      <c r="AE8" s="2" t="s">
        <v>38</v>
      </c>
      <c r="AF8" s="47"/>
      <c r="AG8" s="116"/>
      <c r="AH8" s="147">
        <f>IF(B8="HR",7.5)+IF(C8="HR",7.5)+IF(E8="HR",7.5)+IF(F8="HR",7.5)+IF(G8="HR",7.5)+IF(H8="HR",7.5)+IF(I8="HR",7.5)+IF(J8="HR",7.5)+IF(L8="HR",7.5)+IF(M8="HR",7.5)+IF(N8="HR",7.5)+IF(O8="HR",7.5)+IF(P8="HR",7.5)+IF(Q8="HR",7.5)+IF(S8="HR",7.5)+IF(T8="HR",7.5)+IF(U8="HR",7.5)+IF(V8="HR",7.5)+IF(W8="HR",7.5)+IF(X8="HR",7.5)+IF(Z8="HR",7.5)+IF(AA8="HR",7.5)+IF(AB8="HR",7.5)+IF(AC8="HR",7.5)+IF(AD8="HR",7.5)+IF(AE8="HR",7.5,"0")</f>
        <v>0</v>
      </c>
      <c r="AJ8" s="151">
        <f>IF(OR('AUBE-09'!B8="D"),$V$44,IF(OR('AUBE-09'!B8="J"),$H$40,IF(OR('AUBE-09'!B8="J1"),$H$41,IF(OR('AUBE-09'!B8="J2"),$H$42,IF(OR('AUBE-09'!B8="J3"),$H$43,IF(OR('AUBE-09'!B8="J4"),$H$44,IF(OR('AUBE-09'!B8="J5"),$P$40,IF(OR('AUBE-09'!B8="J6"),$P$41,IF(OR('AUBE-09'!B8="J7"),$P$42,IF(OR('AUBE-09'!B8="J8"),$P$43,IF(OR('AUBE-09'!B8="J9"),$P$44,IF(OR('AUBE-09'!B8="F"),$V$40,IF(OR('AUBE-09'!B8="R"),$V$41,IF(OR('AUBE-09'!B8="HR"),$V$42,IF(OR('AUBE-09'!B8="E"),$V$43,IF(OR('AUBE-09'!B8="CP"),$AD$40,IF(OR('AUBE-09'!B8="CM"),$AD$41,IF(OR('AUBE-09'!B8="CMA"),$AD$42,IF(OR('AUBE-09'!B8="CDE"),$AD$43,"0")))))))))))))))))))+IF(OR('AUBE-09'!C8="D"),$V$44,IF(OR('AUBE-09'!C8="J"),$H$40,IF(OR('AUBE-09'!C8="J1"),$H$41,IF(OR('AUBE-09'!C8="J2"),$H$42,IF(OR('AUBE-09'!C8="J3"),$H$43,IF(OR('AUBE-09'!C8="J4"),$H$44,IF(OR('AUBE-09'!C8="J5"),$P$40,IF(OR('AUBE-09'!C8="J6"),$P$41,IF(OR('AUBE-09'!C8="J7"),$P$42,IF(OR('AUBE-09'!C8="J8"),$P$43,IF(OR('AUBE-09'!C8="J9"),$P$44,IF(OR('AUBE-09'!C8="F"),$V$40,IF(OR('AUBE-09'!C8="R"),$V$41,IF(OR('AUBE-09'!C8="HR"),$V$42,IF(OR('AUBE-09'!C8="E"),$V$43,IF(OR('AUBE-09'!C8="CP"),$AD$40,IF(OR('AUBE-09'!C8="CM"),$AD$41,IF(OR('AUBE-09'!C8="CMA"),$AD$42,IF(OR('AUBE-09'!C8="CDE"),$AD$43,"0")))))))))))))))))))+IF(OR('AUBE-09'!D8="D"),$V$44,IF(OR('AUBE-09'!D8="J"),$H$40,IF(OR('AUBE-09'!D8="J1"),$H$41,IF(OR('AUBE-09'!D8="J2"),$H$42,IF(OR('AUBE-09'!D8="J3"),$H$43,IF(OR('AUBE-09'!D8="J4"),$H$44,IF(OR('AUBE-09'!D8="J5"),$P$40,IF(OR('AUBE-09'!D8="J6"),$P$41,IF(OR('AUBE-09'!D8="J7"),$P$42,IF(OR('AUBE-09'!D8="J8"),$P$43,IF(OR('AUBE-09'!D8="J9"),$P$44,IF(OR('AUBE-09'!D8="F"),$V$40,IF(OR('AUBE-09'!D8="R"),$V$41,IF(OR('AUBE-09'!D8="HR"),$V$42,IF(OR('AUBE-09'!D8="E"),$V$43,IF(OR('AUBE-09'!D8="CP"),$AD$40,IF(OR('AUBE-09'!D8="CM"),$AD$41,IF(OR('AUBE-09'!D8="CMA"),$AD$42,IF(OR('AUBE-09'!D8="CDE"),$AD$43,"0")))))))))))))))))))</f>
        <v>15</v>
      </c>
      <c r="AK8" s="151">
        <f>IF(OR('AUBE-09'!E8="D"),$V$44,IF(OR('AUBE-09'!E8="J"),$H$40,IF(OR('AUBE-09'!E8="J1"),$H$41,IF(OR('AUBE-09'!E8="J2"),$H$42,IF(OR('AUBE-09'!E8="J3"),$H$43,IF(OR('AUBE-09'!E8="J4"),$H$44,IF(OR('AUBE-09'!E8="J5"),$P$40,IF(OR('AUBE-09'!E8="J6"),$P$41,IF(OR('AUBE-09'!E8="J7"),$P$42,IF(OR('AUBE-09'!E8="J8"),$P$43,IF(OR('AUBE-09'!E8="J9"),$P$44,IF(OR('AUBE-09'!E8="F"),$V$40,IF(OR('AUBE-09'!E8="R"),$V$41,IF(OR('AUBE-09'!E8="HR"),$V$42,IF(OR('AUBE-09'!E8="E"),$V$43,IF(OR('AUBE-09'!E8="CP"),$AD$40,IF(OR('AUBE-09'!E8="CM"),$AD$41,IF(OR('AUBE-09'!E8="CMA"),$AD$42,IF(OR('AUBE-09'!E8="CDE"),$AD$43,"0")))))))))))))))))))+IF(OR('AUBE-09'!F8="D"),$V$44,IF(OR('AUBE-09'!F8="J"),$H$40,IF(OR('AUBE-09'!F8="J1"),$H$41,IF(OR('AUBE-09'!F8="J2"),$H$42,IF(OR('AUBE-09'!F8="J3"),$H$43,IF(OR('AUBE-09'!F8="J4"),$H$44,IF(OR('AUBE-09'!F8="J5"),$P$40,IF(OR('AUBE-09'!F8="J6"),$P$41,IF(OR('AUBE-09'!F8="J7"),$P$42,IF(OR('AUBE-09'!F8="J8"),$P$43,IF(OR('AUBE-09'!F8="J9"),$P$44,IF(OR('AUBE-09'!F8="F"),$V$40,IF(OR('AUBE-09'!F8="R"),$V$41,IF(OR('AUBE-09'!F8="HR"),$V$42,IF(OR('AUBE-09'!F8="E"),$V$43,IF(OR('AUBE-09'!F8="CP"),$AD$40,IF(OR('AUBE-09'!F8="CM"),$AD$41,IF(OR('AUBE-09'!F8="CMA"),$AD$42,IF(OR('AUBE-09'!F8="CDE"),$AD$43,"0")))))))))))))))))))+IF(OR('AUBE-09'!G8="D"),$V$44,IF(OR('AUBE-09'!G8="J"),$H$40,IF(OR('AUBE-09'!G8="J1"),$H$41,IF(OR('AUBE-09'!G8="J2"),$H$42,IF(OR('AUBE-09'!G8="J3"),$H$43,IF(OR('AUBE-09'!G8="J4"),$H$44,IF(OR('AUBE-09'!G8="J5"),$P$40,IF(OR('AUBE-09'!G8="J6"),$P$41,IF(OR('AUBE-09'!G8="J7"),$P$42,IF(OR('AUBE-09'!G8="J8"),$P$43,IF(OR('AUBE-09'!G8="J9"),$P$44,IF(OR('AUBE-09'!G8="F"),$V$40,IF(OR('AUBE-09'!G8="R"),$V$41,IF(OR('AUBE-09'!G8="HR"),$V$42,IF(OR('AUBE-09'!G8="E"),$V$43,IF(OR('AUBE-09'!G8="CP"),$AD$40,IF(OR('AUBE-09'!G8="CM"),$AD$41,IF(OR('AUBE-09'!G8="CMA"),$AD$42,IF(OR('AUBE-09'!G8="CDE"),$AD$43,"0")))))))))))))))))))+IF(OR('AUBE-09'!H8="D"),$V$44,IF(OR('AUBE-09'!H8="J"),$H$40,IF(OR('AUBE-09'!H8="J1"),$H$41,IF(OR('AUBE-09'!H8="J2"),$H$42,IF(OR('AUBE-09'!H8="J3"),$H$43,IF(OR('AUBE-09'!H8="J4"),$H$44,IF(OR('AUBE-09'!H8="J5"),$P$40,IF(OR('AUBE-09'!H8="J6"),$P$41,IF(OR('AUBE-09'!H8="J7"),$P$42,IF(OR('AUBE-09'!H8="J8"),$P$43,IF(OR('AUBE-09'!H8="J9"),$P$44,IF(OR('AUBE-09'!H8="F"),$V$40,IF(OR('AUBE-09'!H8="R"),$V$41,IF(OR('AUBE-09'!H8="HR"),$V$42,IF(OR('AUBE-09'!H8="E"),$V$43,IF(OR('AUBE-09'!H8="CP"),$AD$40,IF(OR('AUBE-09'!H8="CM"),$AD$41,IF(OR('AUBE-09'!H8="CMA"),$AD$42,IF(OR('AUBE-09'!H8="CDE"),$AD$43,"0")))))))))))))))))))+IF(OR('AUBE-09'!I8="D"),$V$44,IF(OR('AUBE-09'!I8="J"),$H$40,IF(OR('AUBE-09'!I8="J1"),$H$41,IF(OR('AUBE-09'!I8="J2"),$H$42,IF(OR('AUBE-09'!I8="J3"),$H$43,IF(OR('AUBE-09'!I8="J4"),$H$44,IF(OR('AUBE-09'!I8="J5"),$P$40,IF(OR('AUBE-09'!I8="J6"),$P$41,IF(OR('AUBE-09'!I8="J7"),$P$42,IF(OR('AUBE-09'!I8="J8"),$P$43,IF(OR('AUBE-09'!I8="J9"),$P$44,IF(OR('AUBE-09'!I8="F"),$V$40,IF(OR('AUBE-09'!I8="R"),$V$41,IF(OR('AUBE-09'!I8="HR"),$V$42,IF(OR('AUBE-09'!I8="E"),$V$43,IF(OR('AUBE-09'!I8="CP"),$AD$40,IF(OR('AUBE-09'!I8="CM"),$AD$41,IF(OR('AUBE-09'!I8="CMA"),$AD$42,IF(OR('AUBE-09'!I8="CDE"),$AD$43,"0")))))))))))))))))))+IF(OR('AUBE-09'!J8="D"),$V$44,IF(OR('AUBE-09'!J8="J"),$H$40,IF(OR('AUBE-09'!J8="J1"),$H$41,IF(OR('AUBE-09'!J8="J2"),$H$42,IF(OR('AUBE-09'!J8="J3"),$H$43,IF(OR('AUBE-09'!J8="J4"),$H$44,IF(OR('AUBE-09'!J8="J5"),$P$40,IF(OR('AUBE-09'!J8="J6"),$P$41,IF(OR('AUBE-09'!J8="J7"),$P$42,IF(OR('AUBE-09'!J8="J8"),$P$43,IF(OR('AUBE-09'!J8="J9"),$P$44,IF(OR('AUBE-09'!J8="F"),$V$40,IF(OR('AUBE-09'!J8="R"),$V$41,IF(OR('AUBE-09'!J8="HR"),$V$42,IF(OR('AUBE-09'!J8="E"),$V$43,IF(OR('AUBE-09'!J8="CP"),$AD$40,IF(OR('AUBE-09'!J8="CM"),$AD$41,IF(OR('AUBE-09'!J8="CMA"),$AD$42,IF(OR('AUBE-09'!J8="CDE"),$AD$43,"0")))))))))))))))))))+IF(OR('AUBE-09'!K8="D"),$V$44,IF(OR('AUBE-09'!K8="J"),$H$40,IF(OR('AUBE-09'!K8="J1"),$H$41,IF(OR('AUBE-09'!K8="J2"),$H$42,IF(OR('AUBE-09'!K8="J3"),$H$43,IF(OR('AUBE-09'!K8="J4"),$H$44,IF(OR('AUBE-09'!K8="J5"),$P$40,IF(OR('AUBE-09'!K8="J6"),$P$41,IF(OR('AUBE-09'!K8="J7"),$P$42,IF(OR('AUBE-09'!K8="J8"),$P$43,IF(OR('AUBE-09'!K8="J9"),$P$44,IF(OR('AUBE-09'!K8="F"),$V$40,IF(OR('AUBE-09'!K8="R"),$V$41,IF(OR('AUBE-09'!K8="HR"),$V$42,IF(OR('AUBE-09'!K8="E"),$V$43,IF(OR('AUBE-09'!K8="CP"),$AD$40,IF(OR('AUBE-09'!K8="CM"),$AD$41,IF(OR('AUBE-09'!K8="CMA"),$AD$42,IF(OR('AUBE-09'!K8="CDE"),$AD$43,"0")))))))))))))))))))</f>
        <v>37.5</v>
      </c>
      <c r="AL8" s="151">
        <f>IF(OR('AUBE-09'!L8="D"),$V$44,IF(OR('AUBE-09'!L8="J"),$H$40,IF(OR('AUBE-09'!L8="J1"),$H$41,IF(OR('AUBE-09'!L8="J2"),$H$42,IF(OR('AUBE-09'!L8="J3"),$H$43,IF(OR('AUBE-09'!L8="J4"),$H$44,IF(OR('AUBE-09'!L8="J5"),$P$40,IF(OR('AUBE-09'!L8="J6"),$P$41,IF(OR('AUBE-09'!L8="J7"),$P$42,IF(OR('AUBE-09'!L8="J8"),$P$43,IF(OR('AUBE-09'!L8="J9"),$P$44,IF(OR('AUBE-09'!L8="F"),$V$40,IF(OR('AUBE-09'!L8="R"),$V$41,IF(OR('AUBE-09'!L8="HR"),$V$42,IF(OR('AUBE-09'!L8="E"),$V$43,IF(OR('AUBE-09'!L8="CP"),$AD$40,IF(OR('AUBE-09'!L8="CM"),$AD$41,IF(OR('AUBE-09'!L8="CMA"),$AD$42,IF(OR('AUBE-09'!L8="CDE"),$AD$43,"0")))))))))))))))))))+IF(OR('AUBE-09'!M8="D"),$V$44,IF(OR('AUBE-09'!M8="J"),$H$40,IF(OR('AUBE-09'!M8="J1"),$H$41,IF(OR('AUBE-09'!M8="J2"),$H$42,IF(OR('AUBE-09'!M8="J3"),$H$43,IF(OR('AUBE-09'!M8="J4"),$H$44,IF(OR('AUBE-09'!M8="J5"),$P$40,IF(OR('AUBE-09'!M8="J6"),$P$41,IF(OR('AUBE-09'!M8="J7"),$P$42,IF(OR('AUBE-09'!M8="J8"),$P$43,IF(OR('AUBE-09'!M8="J9"),$P$44,IF(OR('AUBE-09'!M8="F"),$V$40,IF(OR('AUBE-09'!M8="R"),$V$41,IF(OR('AUBE-09'!M8="HR"),$V$42,IF(OR('AUBE-09'!M8="E"),$V$43,IF(OR('AUBE-09'!M8="CP"),$AD$40,IF(OR('AUBE-09'!M8="CM"),$AD$41,IF(OR('AUBE-09'!M8="CMA"),$AD$42,IF(OR('AUBE-09'!M8="CDE"),$AD$43,"0")))))))))))))))))))+IF(OR('AUBE-09'!N8="D"),$V$44,IF(OR('AUBE-09'!N8="J"),$H$40,IF(OR('AUBE-09'!N8="J1"),$H$41,IF(OR('AUBE-09'!N8="J2"),$H$42,IF(OR('AUBE-09'!N8="J3"),$H$43,IF(OR('AUBE-09'!N8="J4"),$H$44,IF(OR('AUBE-09'!N8="J5"),$P$40,IF(OR('AUBE-09'!N8="J6"),$P$41,IF(OR('AUBE-09'!N8="J7"),$P$42,IF(OR('AUBE-09'!N8="J8"),$P$43,IF(OR('AUBE-09'!N8="J9"),$P$44,IF(OR('AUBE-09'!N8="F"),$V$40,IF(OR('AUBE-09'!N8="R"),$V$41,IF(OR('AUBE-09'!N8="HR"),$V$42,IF(OR('AUBE-09'!N8="E"),$V$43,IF(OR('AUBE-09'!N8="CP"),$AD$40,IF(OR('AUBE-09'!N8="CM"),$AD$41,IF(OR('AUBE-09'!N8="CMA"),$AD$42,IF(OR('AUBE-09'!N8="CDE"),$AD$43,"0")))))))))))))))))))+IF(OR('AUBE-09'!O8="D"),$V$44,IF(OR('AUBE-09'!O8="J"),$H$40,IF(OR('AUBE-09'!O8="J1"),$H$41,IF(OR('AUBE-09'!O8="J2"),$H$42,IF(OR('AUBE-09'!O8="J3"),$H$43,IF(OR('AUBE-09'!O8="J4"),$H$44,IF(OR('AUBE-09'!O8="J5"),$P$40,IF(OR('AUBE-09'!O8="J6"),$P$41,IF(OR('AUBE-09'!O8="J7"),$P$42,IF(OR('AUBE-09'!O8="J8"),$P$43,IF(OR('AUBE-09'!O8="J9"),$P$44,IF(OR('AUBE-09'!O8="F"),$V$40,IF(OR('AUBE-09'!O8="R"),$V$41,IF(OR('AUBE-09'!O8="HR"),$V$42,IF(OR('AUBE-09'!O8="E"),$V$43,IF(OR('AUBE-09'!O8="CP"),$AD$40,IF(OR('AUBE-09'!O8="CM"),$AD$41,IF(OR('AUBE-09'!O8="CMA"),$AD$42,IF(OR('AUBE-09'!O8="CDE"),$AD$43,"0")))))))))))))))))))+IF(OR('AUBE-09'!P8="D"),$V$44,IF(OR('AUBE-09'!P8="J"),$H$40,IF(OR('AUBE-09'!P8="J1"),$H$41,IF(OR('AUBE-09'!P8="J2"),$H$42,IF(OR('AUBE-09'!P8="J3"),$H$43,IF(OR('AUBE-09'!P8="J4"),$H$44,IF(OR('AUBE-09'!P8="J5"),$P$40,IF(OR('AUBE-09'!P8="J6"),$P$41,IF(OR('AUBE-09'!P8="J7"),$P$42,IF(OR('AUBE-09'!P8="J8"),$P$43,IF(OR('AUBE-09'!P8="J9"),$P$44,IF(OR('AUBE-09'!P8="F"),$V$40,IF(OR('AUBE-09'!P8="R"),$V$41,IF(OR('AUBE-09'!P8="HR"),$V$42,IF(OR('AUBE-09'!P8="E"),$V$43,IF(OR('AUBE-09'!P8="CP"),$AD$40,IF(OR('AUBE-09'!P8="CM"),$AD$41,IF(OR('AUBE-09'!P8="CMA"),$AD$42,IF(OR('AUBE-09'!P8="CDE"),$AD$43,"0")))))))))))))))))))+IF(OR('AUBE-09'!Q8="D"),$V$44,IF(OR('AUBE-09'!Q8="J"),$H$40,IF(OR('AUBE-09'!Q8="J1"),$H$41,IF(OR('AUBE-09'!Q8="J2"),$H$42,IF(OR('AUBE-09'!Q8="J3"),$H$43,IF(OR('AUBE-09'!Q8="J4"),$H$44,IF(OR('AUBE-09'!Q8="J5"),$P$40,IF(OR('AUBE-09'!Q8="J6"),$P$41,IF(OR('AUBE-09'!Q8="J7"),$P$42,IF(OR('AUBE-09'!Q8="J8"),$P$43,IF(OR('AUBE-09'!Q8="J9"),$P$44,IF(OR('AUBE-09'!Q8="F"),$V$40,IF(OR('AUBE-09'!Q8="R"),$V$41,IF(OR('AUBE-09'!Q8="HR"),$V$42,IF(OR('AUBE-09'!Q8="E"),$V$43,IF(OR('AUBE-09'!Q8="CP"),$AD$40,IF(OR('AUBE-09'!Q8="CM"),$AD$41,IF(OR('AUBE-09'!Q8="CMA"),$AD$42,IF(OR('AUBE-09'!Q8="CDE"),$AD$43,"0")))))))))))))))))))+IF(OR('AUBE-09'!R8="D"),$V$44,IF(OR('AUBE-09'!R8="J"),$H$40,IF(OR('AUBE-09'!R8="J1"),$H$41,IF(OR('AUBE-09'!R8="J2"),$H$42,IF(OR('AUBE-09'!R8="J3"),$H$43,IF(OR('AUBE-09'!R8="J4"),$H$44,IF(OR('AUBE-09'!R8="J5"),$P$40,IF(OR('AUBE-09'!R8="J6"),$P$41,IF(OR('AUBE-09'!R8="J7"),$P$42,IF(OR('AUBE-09'!R8="J8"),$P$43,IF(OR('AUBE-09'!R8="J9"),$P$44,IF(OR('AUBE-09'!R8="F"),$V$40,IF(OR('AUBE-09'!R8="R"),$V$41,IF(OR('AUBE-09'!R8="HR"),$V$42,IF(OR('AUBE-09'!R8="E"),$V$43,IF(OR('AUBE-09'!R8="CP"),$AD$40,IF(OR('AUBE-09'!R8="CM"),$AD$41,IF(OR('AUBE-09'!R8="CMA"),$AD$42,IF(OR('AUBE-09'!R8="CDE"),$AD$43,"0")))))))))))))))))))</f>
        <v>30</v>
      </c>
      <c r="AM8" s="151">
        <f>IF(OR('AUBE-09'!S8="D"),$V$44,IF(OR('AUBE-09'!S8="J"),$H$40,IF(OR('AUBE-09'!S8="J1"),$H$41,IF(OR('AUBE-09'!S8="J2"),$H$42,IF(OR('AUBE-09'!S8="J3"),$H$43,IF(OR('AUBE-09'!S8="J4"),$H$44,IF(OR('AUBE-09'!S8="J5"),$P$40,IF(OR('AUBE-09'!S8="J6"),$P$41,IF(OR('AUBE-09'!S8="J7"),$P$42,IF(OR('AUBE-09'!S8="J8"),$P$43,IF(OR('AUBE-09'!S8="J9"),$P$44,IF(OR('AUBE-09'!S8="F"),$V$40,IF(OR('AUBE-09'!S8="R"),$V$41,IF(OR('AUBE-09'!S8="HR"),$V$42,IF(OR('AUBE-09'!S8="E"),$V$43,IF(OR('AUBE-09'!S8="CP"),$AD$40,IF(OR('AUBE-09'!S8="CM"),$AD$41,IF(OR('AUBE-09'!S8="CMA"),$AD$42,IF(OR('AUBE-09'!S8="CDE"),$AD$43,"0")))))))))))))))))))+IF(OR('AUBE-09'!T8="D"),$V$44,IF(OR('AUBE-09'!T8="J"),$H$40,IF(OR('AUBE-09'!T8="J1"),$H$41,IF(OR('AUBE-09'!T8="J2"),$H$42,IF(OR('AUBE-09'!T8="J3"),$H$43,IF(OR('AUBE-09'!T8="J4"),$H$44,IF(OR('AUBE-09'!T8="J5"),$P$40,IF(OR('AUBE-09'!T8="J6"),$P$41,IF(OR('AUBE-09'!T8="J7"),$P$42,IF(OR('AUBE-09'!T8="J8"),$P$43,IF(OR('AUBE-09'!T8="J9"),$P$44,IF(OR('AUBE-09'!T8="F"),$V$40,IF(OR('AUBE-09'!T8="R"),$V$41,IF(OR('AUBE-09'!T8="HR"),$V$42,IF(OR('AUBE-09'!T8="E"),$V$43,IF(OR('AUBE-09'!T8="CP"),$AD$40,IF(OR('AUBE-09'!T8="CM"),$AD$41,IF(OR('AUBE-09'!T8="CMA"),$AD$42,IF(OR('AUBE-09'!T8="CDE"),$AD$43,"0")))))))))))))))))))+IF(OR('AUBE-09'!U8="D"),$V$44,IF(OR('AUBE-09'!U8="J"),$H$40,IF(OR('AUBE-09'!U8="J1"),$H$41,IF(OR('AUBE-09'!U8="J2"),$H$42,IF(OR('AUBE-09'!U8="J3"),$H$43,IF(OR('AUBE-09'!U8="J4"),$H$44,IF(OR('AUBE-09'!U8="J5"),$P$40,IF(OR('AUBE-09'!U8="J6"),$P$41,IF(OR('AUBE-09'!U8="J7"),$P$42,IF(OR('AUBE-09'!U8="J8"),$P$43,IF(OR('AUBE-09'!U8="J9"),$P$44,IF(OR('AUBE-09'!U8="F"),$V$40,IF(OR('AUBE-09'!U8="R"),$V$41,IF(OR('AUBE-09'!U8="HR"),$V$42,IF(OR('AUBE-09'!U8="E"),$V$43,IF(OR('AUBE-09'!U8="CP"),$AD$40,IF(OR('AUBE-09'!U8="CM"),$AD$41,IF(OR('AUBE-09'!U8="CMA"),$AD$42,IF(OR('AUBE-09'!U8="CDE"),$AD$43,"0")))))))))))))))))))+IF(OR('AUBE-09'!V8="D"),$V$44,IF(OR('AUBE-09'!V8="J"),$H$40,IF(OR('AUBE-09'!V8="J1"),$H$41,IF(OR('AUBE-09'!V8="J2"),$H$42,IF(OR('AUBE-09'!V8="J3"),$H$43,IF(OR('AUBE-09'!V8="J4"),$H$44,IF(OR('AUBE-09'!V8="J5"),$P$40,IF(OR('AUBE-09'!V8="J6"),$P$41,IF(OR('AUBE-09'!V8="J7"),$P$42,IF(OR('AUBE-09'!V8="J8"),$P$43,IF(OR('AUBE-09'!V8="J9"),$P$44,IF(OR('AUBE-09'!V8="F"),$V$40,IF(OR('AUBE-09'!V8="R"),$V$41,IF(OR('AUBE-09'!V8="HR"),$V$42,IF(OR('AUBE-09'!V8="E"),$V$43,IF(OR('AUBE-09'!V8="CP"),$AD$40,IF(OR('AUBE-09'!V8="CM"),$AD$41,IF(OR('AUBE-09'!V8="CMA"),$AD$42,IF(OR('AUBE-09'!V8="CDE"),$AD$43,"0")))))))))))))))))))+IF(OR('AUBE-09'!W8="D"),$V$44,IF(OR('AUBE-09'!W8="J"),$H$40,IF(OR('AUBE-09'!W8="J1"),$H$41,IF(OR('AUBE-09'!W8="J2"),$H$42,IF(OR('AUBE-09'!W8="J3"),$H$43,IF(OR('AUBE-09'!W8="J4"),$H$44,IF(OR('AUBE-09'!W8="J5"),$P$40,IF(OR('AUBE-09'!W8="J6"),$P$41,IF(OR('AUBE-09'!W8="J7"),$P$42,IF(OR('AUBE-09'!W8="J8"),$P$43,IF(OR('AUBE-09'!W8="J9"),$P$44,IF(OR('AUBE-09'!W8="F"),$V$40,IF(OR('AUBE-09'!W8="R"),$V$41,IF(OR('AUBE-09'!W8="HR"),$V$42,IF(OR('AUBE-09'!W8="E"),$V$43,IF(OR('AUBE-09'!W8="CP"),$AD$40,IF(OR('AUBE-09'!W8="CM"),$AD$41,IF(OR('AUBE-09'!W8="CMA"),$AD$42,IF(OR('AUBE-09'!W8="CDE"),$AD$43,"0")))))))))))))))))))+IF(OR('AUBE-09'!X8="D"),$V$44,IF(OR('AUBE-09'!X8="J"),$H$40,IF(OR('AUBE-09'!X8="J1"),$H$41,IF(OR('AUBE-09'!X8="J2"),$H$42,IF(OR('AUBE-09'!X8="J3"),$H$43,IF(OR('AUBE-09'!X8="J4"),$H$44,IF(OR('AUBE-09'!X8="J5"),$P$40,IF(OR('AUBE-09'!X8="J6"),$P$41,IF(OR('AUBE-09'!X8="J7"),$P$42,IF(OR('AUBE-09'!X8="J8"),$P$43,IF(OR('AUBE-09'!X8="J9"),$P$44,IF(OR('AUBE-09'!X8="F"),$V$40,IF(OR('AUBE-09'!X8="R"),$V$41,IF(OR('AUBE-09'!X8="HR"),$V$42,IF(OR('AUBE-09'!X8="E"),$V$43,IF(OR('AUBE-09'!X8="CP"),$AD$40,IF(OR('AUBE-09'!X8="CM"),$AD$41,IF(OR('AUBE-09'!X8="CMA"),$AD$42,IF(OR('AUBE-09'!X8="CDE"),$AD$43,"0")))))))))))))))))))+IF(OR('AUBE-09'!Y8="D"),$V$44,IF(OR('AUBE-09'!Y8="J"),$H$40,IF(OR('AUBE-09'!Y8="J1"),$H$41,IF(OR('AUBE-09'!Y8="J2"),$H$42,IF(OR('AUBE-09'!Y8="J3"),$H$43,IF(OR('AUBE-09'!Y8="J4"),$H$44,IF(OR('AUBE-09'!Y8="J5"),$P$40,IF(OR('AUBE-09'!Y8="J6"),$P$41,IF(OR('AUBE-09'!Y8="J7"),$P$42,IF(OR('AUBE-09'!Y8="J8"),$P$43,IF(OR('AUBE-09'!Y8="J9"),$P$44,IF(OR('AUBE-09'!Y8="F"),$V$40,IF(OR('AUBE-09'!Y8="R"),$V$41,IF(OR('AUBE-09'!Y8="HR"),$V$42,IF(OR('AUBE-09'!Y8="E"),$V$43,IF(OR('AUBE-09'!Y8="CP"),$AD$40,IF(OR('AUBE-09'!Y8="CM"),$AD$41,IF(OR('AUBE-09'!Y8="CMA"),$AD$42,IF(OR('AUBE-09'!Y8="CDE"),$AD$43,"0")))))))))))))))))))</f>
        <v>37.5</v>
      </c>
      <c r="AN8" s="151">
        <f>IF(OR('AUBE-09'!Z8="D"),$V$44,IF(OR('AUBE-09'!Z8="J"),$H$40,IF(OR('AUBE-09'!Z8="J1"),$H$41,IF(OR('AUBE-09'!Z8="J2"),$H$42,IF(OR('AUBE-09'!Z8="J3"),$H$43,IF(OR('AUBE-09'!Z8="J4"),$H$44,IF(OR('AUBE-09'!Z8="J5"),$P$40,IF(OR('AUBE-09'!Z8="J6"),$P$41,IF(OR('AUBE-09'!Z8="J7"),$P$42,IF(OR('AUBE-09'!Z8="J8"),$P$43,IF(OR('AUBE-09'!Z8="J9"),$P$44,IF(OR('AUBE-09'!Z8="F"),$V$40,IF(OR('AUBE-09'!Z8="R"),$V$41,IF(OR('AUBE-09'!Z8="HR"),$V$42,IF(OR('AUBE-09'!Z8="E"),$V$43,IF(OR('AUBE-09'!Z8="CP"),$AD$40,IF(OR('AUBE-09'!Z8="CM"),$AD$41,IF(OR('AUBE-09'!Z8="CMA"),$AD$42,IF(OR('AUBE-09'!Z8="CDE"),$AD$43,"0")))))))))))))))))))+IF(OR('AUBE-09'!AA8="D"),$V$44,IF(OR('AUBE-09'!AA8="J"),$H$40,IF(OR('AUBE-09'!AA8="J1"),$H$41,IF(OR('AUBE-09'!AA8="J2"),$H$42,IF(OR('AUBE-09'!AA8="J3"),$H$43,IF(OR('AUBE-09'!AA8="J4"),$H$44,IF(OR('AUBE-09'!AA8="J5"),$P$40,IF(OR('AUBE-09'!AA8="J6"),$P$41,IF(OR('AUBE-09'!AA8="J7"),$P$42,IF(OR('AUBE-09'!AA8="J8"),$P$43,IF(OR('AUBE-09'!AA8="J9"),$P$44,IF(OR('AUBE-09'!AA8="F"),$V$40,IF(OR('AUBE-09'!AA8="R"),$V$41,IF(OR('AUBE-09'!AA8="HR"),$V$42,IF(OR('AUBE-09'!AA8="E"),$V$43,IF(OR('AUBE-09'!AA8="CP"),$AD$40,IF(OR('AUBE-09'!AA8="CM"),$AD$41,IF(OR('AUBE-09'!AA8="CMA"),$AD$42,IF(OR('AUBE-09'!AA8="CDE"),$AD$43,"0")))))))))))))))))))+IF(OR('AUBE-09'!AB8="D"),$V$44,IF(OR('AUBE-09'!AB8="J"),$H$40,IF(OR('AUBE-09'!AB8="J1"),$H$41,IF(OR('AUBE-09'!AB8="J2"),$H$42,IF(OR('AUBE-09'!AB8="J3"),$H$43,IF(OR('AUBE-09'!AB8="J4"),$H$44,IF(OR('AUBE-09'!AB8="J5"),$P$40,IF(OR('AUBE-09'!AB8="J6"),$P$41,IF(OR('AUBE-09'!AB8="J7"),$P$42,IF(OR('AUBE-09'!AB8="J8"),$P$43,IF(OR('AUBE-09'!AB8="J9"),$P$44,IF(OR('AUBE-09'!AB8="F"),$V$40,IF(OR('AUBE-09'!AB8="R"),$V$41,IF(OR('AUBE-09'!AB8="HR"),$V$42,IF(OR('AUBE-09'!AB8="E"),$V$43,IF(OR('AUBE-09'!AB8="CP"),$AD$40,IF(OR('AUBE-09'!AB8="CM"),$AD$41,IF(OR('AUBE-09'!AB8="CMA"),$AD$42,IF(OR('AUBE-09'!AB8="CDE"),$AD$43,"0")))))))))))))))))))+IF(OR('AUBE-09'!AC8="D"),$V$44,IF(OR('AUBE-09'!AC8="J"),$H$40,IF(OR('AUBE-09'!AC8="J1"),$H$41,IF(OR('AUBE-09'!AC8="J2"),$H$42,IF(OR('AUBE-09'!AC8="J3"),$H$43,IF(OR('AUBE-09'!AC8="J4"),$H$44,IF(OR('AUBE-09'!AC8="J5"),$P$40,IF(OR('AUBE-09'!AC8="J6"),$P$41,IF(OR('AUBE-09'!AC8="J7"),$P$42,IF(OR('AUBE-09'!AC8="J8"),$P$43,IF(OR('AUBE-09'!AC8="J9"),$P$44,IF(OR('AUBE-09'!AC8="F"),$V$40,IF(OR('AUBE-09'!AC8="R"),$V$41,IF(OR('AUBE-09'!AC8="HR"),$V$42,IF(OR('AUBE-09'!AC8="E"),$V$43,IF(OR('AUBE-09'!AC8="CP"),$AD$40,IF(OR('AUBE-09'!AC8="CM"),$AD$41,IF(OR('AUBE-09'!AC8="CMA"),$AD$42,IF(OR('AUBE-09'!AC8="CDE"),$AD$43,"0")))))))))))))))))))+IF(OR('AUBE-09'!AD8="D"),$V$44,IF(OR('AUBE-09'!AD8="J"),$H$40,IF(OR('AUBE-09'!AD8="J1"),$H$41,IF(OR('AUBE-09'!AD8="J2"),$H$42,IF(OR('AUBE-09'!AD8="J3"),$H$43,IF(OR('AUBE-09'!AD8="J4"),$H$44,IF(OR('AUBE-09'!AD8="J5"),$P$40,IF(OR('AUBE-09'!AD8="J6"),$P$41,IF(OR('AUBE-09'!AD8="J7"),$P$42,IF(OR('AUBE-09'!AD8="J8"),$P$43,IF(OR('AUBE-09'!AD8="J9"),$P$44,IF(OR('AUBE-09'!AD8="F"),$V$40,IF(OR('AUBE-09'!AD8="R"),$V$41,IF(OR('AUBE-09'!AD8="HR"),$V$42,IF(OR('AUBE-09'!AD8="E"),$V$43,IF(OR('AUBE-09'!AD8="CP"),$AD$40,IF(OR('AUBE-09'!AD8="CM"),$AD$41,IF(OR('AUBE-09'!AD8="CMA"),$AD$42,IF(OR('AUBE-09'!AD8="CDE"),$AD$43,"0")))))))))))))))))))+IF(OR('AUBE-09'!AE8="D"),$V$44,IF(OR('AUBE-09'!AE8="J"),$H$40,IF(OR('AUBE-09'!AE8="J1"),$H$41,IF(OR('AUBE-09'!AE8="J2"),$H$42,IF(OR('AUBE-09'!AE8="J3"),$H$43,IF(OR('AUBE-09'!AE8="J4"),$H$44,IF(OR('AUBE-09'!AE8="J5"),$P$40,IF(OR('AUBE-09'!AE8="J6"),$P$41,IF(OR('AUBE-09'!AE8="J7"),$P$42,IF(OR('AUBE-09'!AE8="J8"),$P$43,IF(OR('AUBE-09'!AE8="J9"),$P$44,IF(OR('AUBE-09'!AE8="F"),$V$40,IF(OR('AUBE-09'!AE8="R"),$V$41,IF(OR('AUBE-09'!AE8="HR"),$V$42,IF(OR('AUBE-09'!AE8="E"),$V$43,IF(OR('AUBE-09'!AE8="CP"),$AD$40,IF(OR('AUBE-09'!AE8="CM"),$AD$41,IF(OR('AUBE-09'!AE8="CMA"),$AD$42,IF(OR('AUBE-09'!AE8="CDE"),$AD$43,"0")))))))))))))))))))</f>
        <v>37.5</v>
      </c>
    </row>
    <row r="9" spans="1:40" ht="15.75" customHeight="1">
      <c r="A9" s="16" t="s">
        <v>84</v>
      </c>
      <c r="B9" s="2" t="s">
        <v>38</v>
      </c>
      <c r="C9" s="2" t="s">
        <v>38</v>
      </c>
      <c r="D9" s="2"/>
      <c r="E9" s="2" t="s">
        <v>46</v>
      </c>
      <c r="F9" s="2" t="s">
        <v>38</v>
      </c>
      <c r="G9" s="2" t="s">
        <v>38</v>
      </c>
      <c r="H9" s="2" t="s">
        <v>38</v>
      </c>
      <c r="I9" s="2" t="s">
        <v>38</v>
      </c>
      <c r="J9" s="2" t="s">
        <v>38</v>
      </c>
      <c r="K9" s="2"/>
      <c r="L9" s="2" t="s">
        <v>46</v>
      </c>
      <c r="M9" s="2" t="s">
        <v>38</v>
      </c>
      <c r="N9" s="2" t="s">
        <v>38</v>
      </c>
      <c r="O9" s="2" t="s">
        <v>38</v>
      </c>
      <c r="P9" s="2" t="s">
        <v>38</v>
      </c>
      <c r="Q9" s="2" t="s">
        <v>38</v>
      </c>
      <c r="R9" s="2"/>
      <c r="S9" s="2" t="s">
        <v>46</v>
      </c>
      <c r="T9" s="2" t="s">
        <v>38</v>
      </c>
      <c r="U9" s="2" t="s">
        <v>38</v>
      </c>
      <c r="V9" s="2" t="s">
        <v>38</v>
      </c>
      <c r="W9" s="2" t="s">
        <v>38</v>
      </c>
      <c r="X9" s="2" t="s">
        <v>38</v>
      </c>
      <c r="Y9" s="2"/>
      <c r="Z9" s="2" t="s">
        <v>46</v>
      </c>
      <c r="AA9" s="2" t="s">
        <v>38</v>
      </c>
      <c r="AB9" s="2" t="s">
        <v>38</v>
      </c>
      <c r="AC9" s="2" t="s">
        <v>38</v>
      </c>
      <c r="AD9" s="2" t="s">
        <v>38</v>
      </c>
      <c r="AE9" s="2" t="s">
        <v>38</v>
      </c>
      <c r="AF9" s="47"/>
      <c r="AG9" s="116"/>
      <c r="AH9" s="147">
        <f>IF(B9="HR",7.5)+IF(C9="HR",7.5)+IF(E9="HR",7.5)+IF(F9="HR",7.5)+IF(G9="HR",7.5)+IF(H9="HR",7.5)+IF(I9="HR",7.5)+IF(J9="HR",7.5)+IF(L9="HR",7.5)+IF(M9="HR",7.5)+IF(N9="HR",7.5)+IF(O9="HR",7.5)+IF(P9="HR",7.5)+IF(Q9="HR",7.5)+IF(S9="HR",7.5)+IF(T9="HR",7.5)+IF(U9="HR",7.5)+IF(V9="HR",7.5)+IF(W9="HR",7.5)+IF(X9="HR",7.5)+IF(Z9="HR",7.5)+IF(AA9="HR",7.5)+IF(AB9="HR",7.5)+IF(AC9="HR",7.5)+IF(AD9="HR",7.5)+IF(AE9="HR",7.5,"0")</f>
        <v>0</v>
      </c>
      <c r="AJ9" s="151">
        <f>IF(OR('AUBE-09'!B9="D"),$V$44,IF(OR('AUBE-09'!B9="J"),$H$40,IF(OR('AUBE-09'!B9="J1"),$H$41,IF(OR('AUBE-09'!B9="J2"),$H$42,IF(OR('AUBE-09'!B9="J3"),$H$43,IF(OR('AUBE-09'!B9="J4"),$H$44,IF(OR('AUBE-09'!B9="J5"),$P$40,IF(OR('AUBE-09'!B9="J6"),$P$41,IF(OR('AUBE-09'!B9="J7"),$P$42,IF(OR('AUBE-09'!B9="J8"),$P$43,IF(OR('AUBE-09'!B9="J9"),$P$44,IF(OR('AUBE-09'!B9="F"),$V$40,IF(OR('AUBE-09'!B9="R"),$V$41,IF(OR('AUBE-09'!B9="HR"),$V$42,IF(OR('AUBE-09'!B9="E"),$V$43,IF(OR('AUBE-09'!B9="CP"),$AD$40,IF(OR('AUBE-09'!B9="CM"),$AD$41,IF(OR('AUBE-09'!B9="CMA"),$AD$42,IF(OR('AUBE-09'!B9="CDE"),$AD$43,"0")))))))))))))))))))+IF(OR('AUBE-09'!C9="D"),$V$44,IF(OR('AUBE-09'!C9="J"),$H$40,IF(OR('AUBE-09'!C9="J1"),$H$41,IF(OR('AUBE-09'!C9="J2"),$H$42,IF(OR('AUBE-09'!C9="J3"),$H$43,IF(OR('AUBE-09'!C9="J4"),$H$44,IF(OR('AUBE-09'!C9="J5"),$P$40,IF(OR('AUBE-09'!C9="J6"),$P$41,IF(OR('AUBE-09'!C9="J7"),$P$42,IF(OR('AUBE-09'!C9="J8"),$P$43,IF(OR('AUBE-09'!C9="J9"),$P$44,IF(OR('AUBE-09'!C9="F"),$V$40,IF(OR('AUBE-09'!C9="R"),$V$41,IF(OR('AUBE-09'!C9="HR"),$V$42,IF(OR('AUBE-09'!C9="E"),$V$43,IF(OR('AUBE-09'!C9="CP"),$AD$40,IF(OR('AUBE-09'!C9="CM"),$AD$41,IF(OR('AUBE-09'!C9="CMA"),$AD$42,IF(OR('AUBE-09'!C9="CDE"),$AD$43,"0")))))))))))))))))))+IF(OR('AUBE-09'!D9="D"),$V$44,IF(OR('AUBE-09'!D9="J"),$H$40,IF(OR('AUBE-09'!D9="J1"),$H$41,IF(OR('AUBE-09'!D9="J2"),$H$42,IF(OR('AUBE-09'!D9="J3"),$H$43,IF(OR('AUBE-09'!D9="J4"),$H$44,IF(OR('AUBE-09'!D9="J5"),$P$40,IF(OR('AUBE-09'!D9="J6"),$P$41,IF(OR('AUBE-09'!D9="J7"),$P$42,IF(OR('AUBE-09'!D9="J8"),$P$43,IF(OR('AUBE-09'!D9="J9"),$P$44,IF(OR('AUBE-09'!D9="F"),$V$40,IF(OR('AUBE-09'!D9="R"),$V$41,IF(OR('AUBE-09'!D9="HR"),$V$42,IF(OR('AUBE-09'!D9="E"),$V$43,IF(OR('AUBE-09'!D9="CP"),$AD$40,IF(OR('AUBE-09'!D9="CM"),$AD$41,IF(OR('AUBE-09'!D9="CMA"),$AD$42,IF(OR('AUBE-09'!D9="CDE"),$AD$43,"0")))))))))))))))))))</f>
        <v>15</v>
      </c>
      <c r="AK9" s="151">
        <f>IF(OR('AUBE-09'!E9="D"),$V$44,IF(OR('AUBE-09'!E9="J"),$H$40,IF(OR('AUBE-09'!E9="J1"),$H$41,IF(OR('AUBE-09'!E9="J2"),$H$42,IF(OR('AUBE-09'!E9="J3"),$H$43,IF(OR('AUBE-09'!E9="J4"),$H$44,IF(OR('AUBE-09'!E9="J5"),$P$40,IF(OR('AUBE-09'!E9="J6"),$P$41,IF(OR('AUBE-09'!E9="J7"),$P$42,IF(OR('AUBE-09'!E9="J8"),$P$43,IF(OR('AUBE-09'!E9="J9"),$P$44,IF(OR('AUBE-09'!E9="F"),$V$40,IF(OR('AUBE-09'!E9="R"),$V$41,IF(OR('AUBE-09'!E9="HR"),$V$42,IF(OR('AUBE-09'!E9="E"),$V$43,IF(OR('AUBE-09'!E9="CP"),$AD$40,IF(OR('AUBE-09'!E9="CM"),$AD$41,IF(OR('AUBE-09'!E9="CMA"),$AD$42,IF(OR('AUBE-09'!E9="CDE"),$AD$43,"0")))))))))))))))))))+IF(OR('AUBE-09'!F9="D"),$V$44,IF(OR('AUBE-09'!F9="J"),$H$40,IF(OR('AUBE-09'!F9="J1"),$H$41,IF(OR('AUBE-09'!F9="J2"),$H$42,IF(OR('AUBE-09'!F9="J3"),$H$43,IF(OR('AUBE-09'!F9="J4"),$H$44,IF(OR('AUBE-09'!F9="J5"),$P$40,IF(OR('AUBE-09'!F9="J6"),$P$41,IF(OR('AUBE-09'!F9="J7"),$P$42,IF(OR('AUBE-09'!F9="J8"),$P$43,IF(OR('AUBE-09'!F9="J9"),$P$44,IF(OR('AUBE-09'!F9="F"),$V$40,IF(OR('AUBE-09'!F9="R"),$V$41,IF(OR('AUBE-09'!F9="HR"),$V$42,IF(OR('AUBE-09'!F9="E"),$V$43,IF(OR('AUBE-09'!F9="CP"),$AD$40,IF(OR('AUBE-09'!F9="CM"),$AD$41,IF(OR('AUBE-09'!F9="CMA"),$AD$42,IF(OR('AUBE-09'!F9="CDE"),$AD$43,"0")))))))))))))))))))+IF(OR('AUBE-09'!G9="D"),$V$44,IF(OR('AUBE-09'!G9="J"),$H$40,IF(OR('AUBE-09'!G9="J1"),$H$41,IF(OR('AUBE-09'!G9="J2"),$H$42,IF(OR('AUBE-09'!G9="J3"),$H$43,IF(OR('AUBE-09'!G9="J4"),$H$44,IF(OR('AUBE-09'!G9="J5"),$P$40,IF(OR('AUBE-09'!G9="J6"),$P$41,IF(OR('AUBE-09'!G9="J7"),$P$42,IF(OR('AUBE-09'!G9="J8"),$P$43,IF(OR('AUBE-09'!G9="J9"),$P$44,IF(OR('AUBE-09'!G9="F"),$V$40,IF(OR('AUBE-09'!G9="R"),$V$41,IF(OR('AUBE-09'!G9="HR"),$V$42,IF(OR('AUBE-09'!G9="E"),$V$43,IF(OR('AUBE-09'!G9="CP"),$AD$40,IF(OR('AUBE-09'!G9="CM"),$AD$41,IF(OR('AUBE-09'!G9="CMA"),$AD$42,IF(OR('AUBE-09'!G9="CDE"),$AD$43,"0")))))))))))))))))))+IF(OR('AUBE-09'!H9="D"),$V$44,IF(OR('AUBE-09'!H9="J"),$H$40,IF(OR('AUBE-09'!H9="J1"),$H$41,IF(OR('AUBE-09'!H9="J2"),$H$42,IF(OR('AUBE-09'!H9="J3"),$H$43,IF(OR('AUBE-09'!H9="J4"),$H$44,IF(OR('AUBE-09'!H9="J5"),$P$40,IF(OR('AUBE-09'!H9="J6"),$P$41,IF(OR('AUBE-09'!H9="J7"),$P$42,IF(OR('AUBE-09'!H9="J8"),$P$43,IF(OR('AUBE-09'!H9="J9"),$P$44,IF(OR('AUBE-09'!H9="F"),$V$40,IF(OR('AUBE-09'!H9="R"),$V$41,IF(OR('AUBE-09'!H9="HR"),$V$42,IF(OR('AUBE-09'!H9="E"),$V$43,IF(OR('AUBE-09'!H9="CP"),$AD$40,IF(OR('AUBE-09'!H9="CM"),$AD$41,IF(OR('AUBE-09'!H9="CMA"),$AD$42,IF(OR('AUBE-09'!H9="CDE"),$AD$43,"0")))))))))))))))))))+IF(OR('AUBE-09'!I9="D"),$V$44,IF(OR('AUBE-09'!I9="J"),$H$40,IF(OR('AUBE-09'!I9="J1"),$H$41,IF(OR('AUBE-09'!I9="J2"),$H$42,IF(OR('AUBE-09'!I9="J3"),$H$43,IF(OR('AUBE-09'!I9="J4"),$H$44,IF(OR('AUBE-09'!I9="J5"),$P$40,IF(OR('AUBE-09'!I9="J6"),$P$41,IF(OR('AUBE-09'!I9="J7"),$P$42,IF(OR('AUBE-09'!I9="J8"),$P$43,IF(OR('AUBE-09'!I9="J9"),$P$44,IF(OR('AUBE-09'!I9="F"),$V$40,IF(OR('AUBE-09'!I9="R"),$V$41,IF(OR('AUBE-09'!I9="HR"),$V$42,IF(OR('AUBE-09'!I9="E"),$V$43,IF(OR('AUBE-09'!I9="CP"),$AD$40,IF(OR('AUBE-09'!I9="CM"),$AD$41,IF(OR('AUBE-09'!I9="CMA"),$AD$42,IF(OR('AUBE-09'!I9="CDE"),$AD$43,"0")))))))))))))))))))+IF(OR('AUBE-09'!J9="D"),$V$44,IF(OR('AUBE-09'!J9="J"),$H$40,IF(OR('AUBE-09'!J9="J1"),$H$41,IF(OR('AUBE-09'!J9="J2"),$H$42,IF(OR('AUBE-09'!J9="J3"),$H$43,IF(OR('AUBE-09'!J9="J4"),$H$44,IF(OR('AUBE-09'!J9="J5"),$P$40,IF(OR('AUBE-09'!J9="J6"),$P$41,IF(OR('AUBE-09'!J9="J7"),$P$42,IF(OR('AUBE-09'!J9="J8"),$P$43,IF(OR('AUBE-09'!J9="J9"),$P$44,IF(OR('AUBE-09'!J9="F"),$V$40,IF(OR('AUBE-09'!J9="R"),$V$41,IF(OR('AUBE-09'!J9="HR"),$V$42,IF(OR('AUBE-09'!J9="E"),$V$43,IF(OR('AUBE-09'!J9="CP"),$AD$40,IF(OR('AUBE-09'!J9="CM"),$AD$41,IF(OR('AUBE-09'!J9="CMA"),$AD$42,IF(OR('AUBE-09'!J9="CDE"),$AD$43,"0")))))))))))))))))))+IF(OR('AUBE-09'!K9="D"),$V$44,IF(OR('AUBE-09'!K9="J"),$H$40,IF(OR('AUBE-09'!K9="J1"),$H$41,IF(OR('AUBE-09'!K9="J2"),$H$42,IF(OR('AUBE-09'!K9="J3"),$H$43,IF(OR('AUBE-09'!K9="J4"),$H$44,IF(OR('AUBE-09'!K9="J5"),$P$40,IF(OR('AUBE-09'!K9="J6"),$P$41,IF(OR('AUBE-09'!K9="J7"),$P$42,IF(OR('AUBE-09'!K9="J8"),$P$43,IF(OR('AUBE-09'!K9="J9"),$P$44,IF(OR('AUBE-09'!K9="F"),$V$40,IF(OR('AUBE-09'!K9="R"),$V$41,IF(OR('AUBE-09'!K9="HR"),$V$42,IF(OR('AUBE-09'!K9="E"),$V$43,IF(OR('AUBE-09'!K9="CP"),$AD$40,IF(OR('AUBE-09'!K9="CM"),$AD$41,IF(OR('AUBE-09'!K9="CMA"),$AD$42,IF(OR('AUBE-09'!K9="CDE"),$AD$43,"0")))))))))))))))))))</f>
        <v>37.5</v>
      </c>
      <c r="AL9" s="151">
        <f>IF(OR('AUBE-09'!L9="D"),$V$44,IF(OR('AUBE-09'!L9="J"),$H$40,IF(OR('AUBE-09'!L9="J1"),$H$41,IF(OR('AUBE-09'!L9="J2"),$H$42,IF(OR('AUBE-09'!L9="J3"),$H$43,IF(OR('AUBE-09'!L9="J4"),$H$44,IF(OR('AUBE-09'!L9="J5"),$P$40,IF(OR('AUBE-09'!L9="J6"),$P$41,IF(OR('AUBE-09'!L9="J7"),$P$42,IF(OR('AUBE-09'!L9="J8"),$P$43,IF(OR('AUBE-09'!L9="J9"),$P$44,IF(OR('AUBE-09'!L9="F"),$V$40,IF(OR('AUBE-09'!L9="R"),$V$41,IF(OR('AUBE-09'!L9="HR"),$V$42,IF(OR('AUBE-09'!L9="E"),$V$43,IF(OR('AUBE-09'!L9="CP"),$AD$40,IF(OR('AUBE-09'!L9="CM"),$AD$41,IF(OR('AUBE-09'!L9="CMA"),$AD$42,IF(OR('AUBE-09'!L9="CDE"),$AD$43,"0")))))))))))))))))))+IF(OR('AUBE-09'!M9="D"),$V$44,IF(OR('AUBE-09'!M9="J"),$H$40,IF(OR('AUBE-09'!M9="J1"),$H$41,IF(OR('AUBE-09'!M9="J2"),$H$42,IF(OR('AUBE-09'!M9="J3"),$H$43,IF(OR('AUBE-09'!M9="J4"),$H$44,IF(OR('AUBE-09'!M9="J5"),$P$40,IF(OR('AUBE-09'!M9="J6"),$P$41,IF(OR('AUBE-09'!M9="J7"),$P$42,IF(OR('AUBE-09'!M9="J8"),$P$43,IF(OR('AUBE-09'!M9="J9"),$P$44,IF(OR('AUBE-09'!M9="F"),$V$40,IF(OR('AUBE-09'!M9="R"),$V$41,IF(OR('AUBE-09'!M9="HR"),$V$42,IF(OR('AUBE-09'!M9="E"),$V$43,IF(OR('AUBE-09'!M9="CP"),$AD$40,IF(OR('AUBE-09'!M9="CM"),$AD$41,IF(OR('AUBE-09'!M9="CMA"),$AD$42,IF(OR('AUBE-09'!M9="CDE"),$AD$43,"0")))))))))))))))))))+IF(OR('AUBE-09'!N9="D"),$V$44,IF(OR('AUBE-09'!N9="J"),$H$40,IF(OR('AUBE-09'!N9="J1"),$H$41,IF(OR('AUBE-09'!N9="J2"),$H$42,IF(OR('AUBE-09'!N9="J3"),$H$43,IF(OR('AUBE-09'!N9="J4"),$H$44,IF(OR('AUBE-09'!N9="J5"),$P$40,IF(OR('AUBE-09'!N9="J6"),$P$41,IF(OR('AUBE-09'!N9="J7"),$P$42,IF(OR('AUBE-09'!N9="J8"),$P$43,IF(OR('AUBE-09'!N9="J9"),$P$44,IF(OR('AUBE-09'!N9="F"),$V$40,IF(OR('AUBE-09'!N9="R"),$V$41,IF(OR('AUBE-09'!N9="HR"),$V$42,IF(OR('AUBE-09'!N9="E"),$V$43,IF(OR('AUBE-09'!N9="CP"),$AD$40,IF(OR('AUBE-09'!N9="CM"),$AD$41,IF(OR('AUBE-09'!N9="CMA"),$AD$42,IF(OR('AUBE-09'!N9="CDE"),$AD$43,"0")))))))))))))))))))+IF(OR('AUBE-09'!O9="D"),$V$44,IF(OR('AUBE-09'!O9="J"),$H$40,IF(OR('AUBE-09'!O9="J1"),$H$41,IF(OR('AUBE-09'!O9="J2"),$H$42,IF(OR('AUBE-09'!O9="J3"),$H$43,IF(OR('AUBE-09'!O9="J4"),$H$44,IF(OR('AUBE-09'!O9="J5"),$P$40,IF(OR('AUBE-09'!O9="J6"),$P$41,IF(OR('AUBE-09'!O9="J7"),$P$42,IF(OR('AUBE-09'!O9="J8"),$P$43,IF(OR('AUBE-09'!O9="J9"),$P$44,IF(OR('AUBE-09'!O9="F"),$V$40,IF(OR('AUBE-09'!O9="R"),$V$41,IF(OR('AUBE-09'!O9="HR"),$V$42,IF(OR('AUBE-09'!O9="E"),$V$43,IF(OR('AUBE-09'!O9="CP"),$AD$40,IF(OR('AUBE-09'!O9="CM"),$AD$41,IF(OR('AUBE-09'!O9="CMA"),$AD$42,IF(OR('AUBE-09'!O9="CDE"),$AD$43,"0")))))))))))))))))))+IF(OR('AUBE-09'!P9="D"),$V$44,IF(OR('AUBE-09'!P9="J"),$H$40,IF(OR('AUBE-09'!P9="J1"),$H$41,IF(OR('AUBE-09'!P9="J2"),$H$42,IF(OR('AUBE-09'!P9="J3"),$H$43,IF(OR('AUBE-09'!P9="J4"),$H$44,IF(OR('AUBE-09'!P9="J5"),$P$40,IF(OR('AUBE-09'!P9="J6"),$P$41,IF(OR('AUBE-09'!P9="J7"),$P$42,IF(OR('AUBE-09'!P9="J8"),$P$43,IF(OR('AUBE-09'!P9="J9"),$P$44,IF(OR('AUBE-09'!P9="F"),$V$40,IF(OR('AUBE-09'!P9="R"),$V$41,IF(OR('AUBE-09'!P9="HR"),$V$42,IF(OR('AUBE-09'!P9="E"),$V$43,IF(OR('AUBE-09'!P9="CP"),$AD$40,IF(OR('AUBE-09'!P9="CM"),$AD$41,IF(OR('AUBE-09'!P9="CMA"),$AD$42,IF(OR('AUBE-09'!P9="CDE"),$AD$43,"0")))))))))))))))))))+IF(OR('AUBE-09'!Q9="D"),$V$44,IF(OR('AUBE-09'!Q9="J"),$H$40,IF(OR('AUBE-09'!Q9="J1"),$H$41,IF(OR('AUBE-09'!Q9="J2"),$H$42,IF(OR('AUBE-09'!Q9="J3"),$H$43,IF(OR('AUBE-09'!Q9="J4"),$H$44,IF(OR('AUBE-09'!Q9="J5"),$P$40,IF(OR('AUBE-09'!Q9="J6"),$P$41,IF(OR('AUBE-09'!Q9="J7"),$P$42,IF(OR('AUBE-09'!Q9="J8"),$P$43,IF(OR('AUBE-09'!Q9="J9"),$P$44,IF(OR('AUBE-09'!Q9="F"),$V$40,IF(OR('AUBE-09'!Q9="R"),$V$41,IF(OR('AUBE-09'!Q9="HR"),$V$42,IF(OR('AUBE-09'!Q9="E"),$V$43,IF(OR('AUBE-09'!Q9="CP"),$AD$40,IF(OR('AUBE-09'!Q9="CM"),$AD$41,IF(OR('AUBE-09'!Q9="CMA"),$AD$42,IF(OR('AUBE-09'!Q9="CDE"),$AD$43,"0")))))))))))))))))))+IF(OR('AUBE-09'!R9="D"),$V$44,IF(OR('AUBE-09'!R9="J"),$H$40,IF(OR('AUBE-09'!R9="J1"),$H$41,IF(OR('AUBE-09'!R9="J2"),$H$42,IF(OR('AUBE-09'!R9="J3"),$H$43,IF(OR('AUBE-09'!R9="J4"),$H$44,IF(OR('AUBE-09'!R9="J5"),$P$40,IF(OR('AUBE-09'!R9="J6"),$P$41,IF(OR('AUBE-09'!R9="J7"),$P$42,IF(OR('AUBE-09'!R9="J8"),$P$43,IF(OR('AUBE-09'!R9="J9"),$P$44,IF(OR('AUBE-09'!R9="F"),$V$40,IF(OR('AUBE-09'!R9="R"),$V$41,IF(OR('AUBE-09'!R9="HR"),$V$42,IF(OR('AUBE-09'!R9="E"),$V$43,IF(OR('AUBE-09'!R9="CP"),$AD$40,IF(OR('AUBE-09'!R9="CM"),$AD$41,IF(OR('AUBE-09'!R9="CMA"),$AD$42,IF(OR('AUBE-09'!R9="CDE"),$AD$43,"0")))))))))))))))))))</f>
        <v>37.5</v>
      </c>
      <c r="AM9" s="151">
        <f>IF(OR('AUBE-09'!S9="D"),$V$44,IF(OR('AUBE-09'!S9="J"),$H$40,IF(OR('AUBE-09'!S9="J1"),$H$41,IF(OR('AUBE-09'!S9="J2"),$H$42,IF(OR('AUBE-09'!S9="J3"),$H$43,IF(OR('AUBE-09'!S9="J4"),$H$44,IF(OR('AUBE-09'!S9="J5"),$P$40,IF(OR('AUBE-09'!S9="J6"),$P$41,IF(OR('AUBE-09'!S9="J7"),$P$42,IF(OR('AUBE-09'!S9="J8"),$P$43,IF(OR('AUBE-09'!S9="J9"),$P$44,IF(OR('AUBE-09'!S9="F"),$V$40,IF(OR('AUBE-09'!S9="R"),$V$41,IF(OR('AUBE-09'!S9="HR"),$V$42,IF(OR('AUBE-09'!S9="E"),$V$43,IF(OR('AUBE-09'!S9="CP"),$AD$40,IF(OR('AUBE-09'!S9="CM"),$AD$41,IF(OR('AUBE-09'!S9="CMA"),$AD$42,IF(OR('AUBE-09'!S9="CDE"),$AD$43,"0")))))))))))))))))))+IF(OR('AUBE-09'!T9="D"),$V$44,IF(OR('AUBE-09'!T9="J"),$H$40,IF(OR('AUBE-09'!T9="J1"),$H$41,IF(OR('AUBE-09'!T9="J2"),$H$42,IF(OR('AUBE-09'!T9="J3"),$H$43,IF(OR('AUBE-09'!T9="J4"),$H$44,IF(OR('AUBE-09'!T9="J5"),$P$40,IF(OR('AUBE-09'!T9="J6"),$P$41,IF(OR('AUBE-09'!T9="J7"),$P$42,IF(OR('AUBE-09'!T9="J8"),$P$43,IF(OR('AUBE-09'!T9="J9"),$P$44,IF(OR('AUBE-09'!T9="F"),$V$40,IF(OR('AUBE-09'!T9="R"),$V$41,IF(OR('AUBE-09'!T9="HR"),$V$42,IF(OR('AUBE-09'!T9="E"),$V$43,IF(OR('AUBE-09'!T9="CP"),$AD$40,IF(OR('AUBE-09'!T9="CM"),$AD$41,IF(OR('AUBE-09'!T9="CMA"),$AD$42,IF(OR('AUBE-09'!T9="CDE"),$AD$43,"0")))))))))))))))))))+IF(OR('AUBE-09'!U9="D"),$V$44,IF(OR('AUBE-09'!U9="J"),$H$40,IF(OR('AUBE-09'!U9="J1"),$H$41,IF(OR('AUBE-09'!U9="J2"),$H$42,IF(OR('AUBE-09'!U9="J3"),$H$43,IF(OR('AUBE-09'!U9="J4"),$H$44,IF(OR('AUBE-09'!U9="J5"),$P$40,IF(OR('AUBE-09'!U9="J6"),$P$41,IF(OR('AUBE-09'!U9="J7"),$P$42,IF(OR('AUBE-09'!U9="J8"),$P$43,IF(OR('AUBE-09'!U9="J9"),$P$44,IF(OR('AUBE-09'!U9="F"),$V$40,IF(OR('AUBE-09'!U9="R"),$V$41,IF(OR('AUBE-09'!U9="HR"),$V$42,IF(OR('AUBE-09'!U9="E"),$V$43,IF(OR('AUBE-09'!U9="CP"),$AD$40,IF(OR('AUBE-09'!U9="CM"),$AD$41,IF(OR('AUBE-09'!U9="CMA"),$AD$42,IF(OR('AUBE-09'!U9="CDE"),$AD$43,"0")))))))))))))))))))+IF(OR('AUBE-09'!V9="D"),$V$44,IF(OR('AUBE-09'!V9="J"),$H$40,IF(OR('AUBE-09'!V9="J1"),$H$41,IF(OR('AUBE-09'!V9="J2"),$H$42,IF(OR('AUBE-09'!V9="J3"),$H$43,IF(OR('AUBE-09'!V9="J4"),$H$44,IF(OR('AUBE-09'!V9="J5"),$P$40,IF(OR('AUBE-09'!V9="J6"),$P$41,IF(OR('AUBE-09'!V9="J7"),$P$42,IF(OR('AUBE-09'!V9="J8"),$P$43,IF(OR('AUBE-09'!V9="J9"),$P$44,IF(OR('AUBE-09'!V9="F"),$V$40,IF(OR('AUBE-09'!V9="R"),$V$41,IF(OR('AUBE-09'!V9="HR"),$V$42,IF(OR('AUBE-09'!V9="E"),$V$43,IF(OR('AUBE-09'!V9="CP"),$AD$40,IF(OR('AUBE-09'!V9="CM"),$AD$41,IF(OR('AUBE-09'!V9="CMA"),$AD$42,IF(OR('AUBE-09'!V9="CDE"),$AD$43,"0")))))))))))))))))))+IF(OR('AUBE-09'!W9="D"),$V$44,IF(OR('AUBE-09'!W9="J"),$H$40,IF(OR('AUBE-09'!W9="J1"),$H$41,IF(OR('AUBE-09'!W9="J2"),$H$42,IF(OR('AUBE-09'!W9="J3"),$H$43,IF(OR('AUBE-09'!W9="J4"),$H$44,IF(OR('AUBE-09'!W9="J5"),$P$40,IF(OR('AUBE-09'!W9="J6"),$P$41,IF(OR('AUBE-09'!W9="J7"),$P$42,IF(OR('AUBE-09'!W9="J8"),$P$43,IF(OR('AUBE-09'!W9="J9"),$P$44,IF(OR('AUBE-09'!W9="F"),$V$40,IF(OR('AUBE-09'!W9="R"),$V$41,IF(OR('AUBE-09'!W9="HR"),$V$42,IF(OR('AUBE-09'!W9="E"),$V$43,IF(OR('AUBE-09'!W9="CP"),$AD$40,IF(OR('AUBE-09'!W9="CM"),$AD$41,IF(OR('AUBE-09'!W9="CMA"),$AD$42,IF(OR('AUBE-09'!W9="CDE"),$AD$43,"0")))))))))))))))))))+IF(OR('AUBE-09'!X9="D"),$V$44,IF(OR('AUBE-09'!X9="J"),$H$40,IF(OR('AUBE-09'!X9="J1"),$H$41,IF(OR('AUBE-09'!X9="J2"),$H$42,IF(OR('AUBE-09'!X9="J3"),$H$43,IF(OR('AUBE-09'!X9="J4"),$H$44,IF(OR('AUBE-09'!X9="J5"),$P$40,IF(OR('AUBE-09'!X9="J6"),$P$41,IF(OR('AUBE-09'!X9="J7"),$P$42,IF(OR('AUBE-09'!X9="J8"),$P$43,IF(OR('AUBE-09'!X9="J9"),$P$44,IF(OR('AUBE-09'!X9="F"),$V$40,IF(OR('AUBE-09'!X9="R"),$V$41,IF(OR('AUBE-09'!X9="HR"),$V$42,IF(OR('AUBE-09'!X9="E"),$V$43,IF(OR('AUBE-09'!X9="CP"),$AD$40,IF(OR('AUBE-09'!X9="CM"),$AD$41,IF(OR('AUBE-09'!X9="CMA"),$AD$42,IF(OR('AUBE-09'!X9="CDE"),$AD$43,"0")))))))))))))))))))+IF(OR('AUBE-09'!Y9="D"),$V$44,IF(OR('AUBE-09'!Y9="J"),$H$40,IF(OR('AUBE-09'!Y9="J1"),$H$41,IF(OR('AUBE-09'!Y9="J2"),$H$42,IF(OR('AUBE-09'!Y9="J3"),$H$43,IF(OR('AUBE-09'!Y9="J4"),$H$44,IF(OR('AUBE-09'!Y9="J5"),$P$40,IF(OR('AUBE-09'!Y9="J6"),$P$41,IF(OR('AUBE-09'!Y9="J7"),$P$42,IF(OR('AUBE-09'!Y9="J8"),$P$43,IF(OR('AUBE-09'!Y9="J9"),$P$44,IF(OR('AUBE-09'!Y9="F"),$V$40,IF(OR('AUBE-09'!Y9="R"),$V$41,IF(OR('AUBE-09'!Y9="HR"),$V$42,IF(OR('AUBE-09'!Y9="E"),$V$43,IF(OR('AUBE-09'!Y9="CP"),$AD$40,IF(OR('AUBE-09'!Y9="CM"),$AD$41,IF(OR('AUBE-09'!Y9="CMA"),$AD$42,IF(OR('AUBE-09'!Y9="CDE"),$AD$43,"0")))))))))))))))))))</f>
        <v>37.5</v>
      </c>
      <c r="AN9" s="151">
        <f>IF(OR('AUBE-09'!Z9="D"),$V$44,IF(OR('AUBE-09'!Z9="J"),$H$40,IF(OR('AUBE-09'!Z9="J1"),$H$41,IF(OR('AUBE-09'!Z9="J2"),$H$42,IF(OR('AUBE-09'!Z9="J3"),$H$43,IF(OR('AUBE-09'!Z9="J4"),$H$44,IF(OR('AUBE-09'!Z9="J5"),$P$40,IF(OR('AUBE-09'!Z9="J6"),$P$41,IF(OR('AUBE-09'!Z9="J7"),$P$42,IF(OR('AUBE-09'!Z9="J8"),$P$43,IF(OR('AUBE-09'!Z9="J9"),$P$44,IF(OR('AUBE-09'!Z9="F"),$V$40,IF(OR('AUBE-09'!Z9="R"),$V$41,IF(OR('AUBE-09'!Z9="HR"),$V$42,IF(OR('AUBE-09'!Z9="E"),$V$43,IF(OR('AUBE-09'!Z9="CP"),$AD$40,IF(OR('AUBE-09'!Z9="CM"),$AD$41,IF(OR('AUBE-09'!Z9="CMA"),$AD$42,IF(OR('AUBE-09'!Z9="CDE"),$AD$43,"0")))))))))))))))))))+IF(OR('AUBE-09'!AA9="D"),$V$44,IF(OR('AUBE-09'!AA9="J"),$H$40,IF(OR('AUBE-09'!AA9="J1"),$H$41,IF(OR('AUBE-09'!AA9="J2"),$H$42,IF(OR('AUBE-09'!AA9="J3"),$H$43,IF(OR('AUBE-09'!AA9="J4"),$H$44,IF(OR('AUBE-09'!AA9="J5"),$P$40,IF(OR('AUBE-09'!AA9="J6"),$P$41,IF(OR('AUBE-09'!AA9="J7"),$P$42,IF(OR('AUBE-09'!AA9="J8"),$P$43,IF(OR('AUBE-09'!AA9="J9"),$P$44,IF(OR('AUBE-09'!AA9="F"),$V$40,IF(OR('AUBE-09'!AA9="R"),$V$41,IF(OR('AUBE-09'!AA9="HR"),$V$42,IF(OR('AUBE-09'!AA9="E"),$V$43,IF(OR('AUBE-09'!AA9="CP"),$AD$40,IF(OR('AUBE-09'!AA9="CM"),$AD$41,IF(OR('AUBE-09'!AA9="CMA"),$AD$42,IF(OR('AUBE-09'!AA9="CDE"),$AD$43,"0")))))))))))))))))))+IF(OR('AUBE-09'!AB9="D"),$V$44,IF(OR('AUBE-09'!AB9="J"),$H$40,IF(OR('AUBE-09'!AB9="J1"),$H$41,IF(OR('AUBE-09'!AB9="J2"),$H$42,IF(OR('AUBE-09'!AB9="J3"),$H$43,IF(OR('AUBE-09'!AB9="J4"),$H$44,IF(OR('AUBE-09'!AB9="J5"),$P$40,IF(OR('AUBE-09'!AB9="J6"),$P$41,IF(OR('AUBE-09'!AB9="J7"),$P$42,IF(OR('AUBE-09'!AB9="J8"),$P$43,IF(OR('AUBE-09'!AB9="J9"),$P$44,IF(OR('AUBE-09'!AB9="F"),$V$40,IF(OR('AUBE-09'!AB9="R"),$V$41,IF(OR('AUBE-09'!AB9="HR"),$V$42,IF(OR('AUBE-09'!AB9="E"),$V$43,IF(OR('AUBE-09'!AB9="CP"),$AD$40,IF(OR('AUBE-09'!AB9="CM"),$AD$41,IF(OR('AUBE-09'!AB9="CMA"),$AD$42,IF(OR('AUBE-09'!AB9="CDE"),$AD$43,"0")))))))))))))))))))+IF(OR('AUBE-09'!AC9="D"),$V$44,IF(OR('AUBE-09'!AC9="J"),$H$40,IF(OR('AUBE-09'!AC9="J1"),$H$41,IF(OR('AUBE-09'!AC9="J2"),$H$42,IF(OR('AUBE-09'!AC9="J3"),$H$43,IF(OR('AUBE-09'!AC9="J4"),$H$44,IF(OR('AUBE-09'!AC9="J5"),$P$40,IF(OR('AUBE-09'!AC9="J6"),$P$41,IF(OR('AUBE-09'!AC9="J7"),$P$42,IF(OR('AUBE-09'!AC9="J8"),$P$43,IF(OR('AUBE-09'!AC9="J9"),$P$44,IF(OR('AUBE-09'!AC9="F"),$V$40,IF(OR('AUBE-09'!AC9="R"),$V$41,IF(OR('AUBE-09'!AC9="HR"),$V$42,IF(OR('AUBE-09'!AC9="E"),$V$43,IF(OR('AUBE-09'!AC9="CP"),$AD$40,IF(OR('AUBE-09'!AC9="CM"),$AD$41,IF(OR('AUBE-09'!AC9="CMA"),$AD$42,IF(OR('AUBE-09'!AC9="CDE"),$AD$43,"0")))))))))))))))))))+IF(OR('AUBE-09'!AD9="D"),$V$44,IF(OR('AUBE-09'!AD9="J"),$H$40,IF(OR('AUBE-09'!AD9="J1"),$H$41,IF(OR('AUBE-09'!AD9="J2"),$H$42,IF(OR('AUBE-09'!AD9="J3"),$H$43,IF(OR('AUBE-09'!AD9="J4"),$H$44,IF(OR('AUBE-09'!AD9="J5"),$P$40,IF(OR('AUBE-09'!AD9="J6"),$P$41,IF(OR('AUBE-09'!AD9="J7"),$P$42,IF(OR('AUBE-09'!AD9="J8"),$P$43,IF(OR('AUBE-09'!AD9="J9"),$P$44,IF(OR('AUBE-09'!AD9="F"),$V$40,IF(OR('AUBE-09'!AD9="R"),$V$41,IF(OR('AUBE-09'!AD9="HR"),$V$42,IF(OR('AUBE-09'!AD9="E"),$V$43,IF(OR('AUBE-09'!AD9="CP"),$AD$40,IF(OR('AUBE-09'!AD9="CM"),$AD$41,IF(OR('AUBE-09'!AD9="CMA"),$AD$42,IF(OR('AUBE-09'!AD9="CDE"),$AD$43,"0")))))))))))))))))))+IF(OR('AUBE-09'!AE9="D"),$V$44,IF(OR('AUBE-09'!AE9="J"),$H$40,IF(OR('AUBE-09'!AE9="J1"),$H$41,IF(OR('AUBE-09'!AE9="J2"),$H$42,IF(OR('AUBE-09'!AE9="J3"),$H$43,IF(OR('AUBE-09'!AE9="J4"),$H$44,IF(OR('AUBE-09'!AE9="J5"),$P$40,IF(OR('AUBE-09'!AE9="J6"),$P$41,IF(OR('AUBE-09'!AE9="J7"),$P$42,IF(OR('AUBE-09'!AE9="J8"),$P$43,IF(OR('AUBE-09'!AE9="J9"),$P$44,IF(OR('AUBE-09'!AE9="F"),$V$40,IF(OR('AUBE-09'!AE9="R"),$V$41,IF(OR('AUBE-09'!AE9="HR"),$V$42,IF(OR('AUBE-09'!AE9="E"),$V$43,IF(OR('AUBE-09'!AE9="CP"),$AD$40,IF(OR('AUBE-09'!AE9="CM"),$AD$41,IF(OR('AUBE-09'!AE9="CMA"),$AD$42,IF(OR('AUBE-09'!AE9="CDE"),$AD$43,"0")))))))))))))))))))</f>
        <v>37.5</v>
      </c>
    </row>
    <row r="10" spans="1:40" ht="15.75" hidden="1" customHeight="1" outlineLevel="1">
      <c r="A10" s="16" t="s">
        <v>36</v>
      </c>
      <c r="B10" s="2"/>
      <c r="C10" s="6"/>
      <c r="D10" s="21"/>
      <c r="E10" s="2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2"/>
      <c r="W10" s="2"/>
      <c r="X10" s="2"/>
      <c r="Y10" s="2"/>
      <c r="Z10" s="2"/>
      <c r="AA10" s="2"/>
      <c r="AB10" s="6"/>
      <c r="AC10" s="6"/>
      <c r="AD10" s="6"/>
      <c r="AE10" s="6"/>
      <c r="AF10" s="48"/>
      <c r="AG10" s="116"/>
      <c r="AH10" s="116">
        <f>IF(B10="HR",$V$42)+IF(C10="HR",$V$42)+IF(E10="HR",$V$42)+IF(F10="HR",$V$42)+IF(G10="HR",$V$42)+IF(H10="HR",$V$42)+IF(I10="HR",$V$42)+IF(J10="HR",$V$42)+IF(L10="HR",$V$42)+IF(M10="HR",$V$42)+IF(N10="HR",$V$42)+IF(O10="HR",$V$42)+IF(P10="HR",$V$42)+IF(Q10="HR",$V$42)+IF(S10="HR",$V$42)+IF(T10="HR",$V$42)+IF(U10="HR",$V$42)+IF(V10="HR",$V$42)+IF(W10="HR",$V$42)+IF(X10="HR",$V$42)+IF(Z10="HR",$V$42)+IF(AA10="HR",$V$42)+IF(AB10="HR",$V$42)+IF(AC10="HR",$V$42)+IF(AD10="HR",$V$42)+IF(AE10="HR",$V$42,"0")</f>
        <v>0</v>
      </c>
      <c r="AJ10" s="151">
        <f>IF(OR('AUBE-09'!B10="D"),'MOIS-09'!$V$20,IF(OR('AUBE-09'!B10="J"),'MOIS-09'!$H$16,IF(OR('AUBE-09'!B10="J1"),'MOIS-09'!$H$17,IF(OR('AUBE-09'!B10="J2"),'MOIS-09'!$H$18,IF(OR('AUBE-09'!B10="J3"),'MOIS-09'!$H$19,IF(OR('AUBE-09'!B10="J4"),'MOIS-09'!$H$20,IF(OR('AUBE-09'!B10="J5"),'MOIS-09'!$P$16,IF(OR('AUBE-09'!B10="J6"),'MOIS-09'!$P$17,IF(OR('AUBE-09'!B10="J7"),'MOIS-09'!$P$18,IF(OR('AUBE-09'!B10="J8"),'MOIS-09'!$P$19,IF(OR('AUBE-09'!B10="J9"),'MOIS-09'!$P$20,IF(OR('AUBE-09'!B10="F"),'MOIS-09'!$V$16,IF(OR('AUBE-09'!B10="R"),'MOIS-09'!$V$17,IF(OR('AUBE-09'!B10="HR"),'MOIS-09'!$V$18,IF(OR('AUBE-09'!B10="E"),'MOIS-09'!$V$19,IF(OR('AUBE-09'!B10="CP"),'MOIS-09'!$AD$16,IF(OR('AUBE-09'!B10="CM"),'MOIS-09'!$AD$17,IF(OR('AUBE-09'!B10="CMA"),'MOIS-09'!$AD$18,IF(OR('AUBE-09'!B10="CDE"),'MOIS-09'!$AD$19,"0")))))))))))))))))))+IF(OR('AUBE-09'!C10="D"),'MOIS-09'!$V$20,IF(OR('AUBE-09'!C10="J"),'MOIS-09'!$H$16,IF(OR('AUBE-09'!C10="J1"),'MOIS-09'!$H$17,IF(OR('AUBE-09'!C10="J2"),'MOIS-09'!$H$18,IF(OR('AUBE-09'!C10="J3"),'MOIS-09'!$H$19,IF(OR('AUBE-09'!C10="J4"),'MOIS-09'!$H$20,IF(OR('AUBE-09'!C10="J5"),'MOIS-09'!$P$16,IF(OR('AUBE-09'!C10="J6"),'MOIS-09'!$P$17,IF(OR('AUBE-09'!C10="J7"),'MOIS-09'!$P$18,IF(OR('AUBE-09'!C10="J8"),'MOIS-09'!$P$19,IF(OR('AUBE-09'!C10="J9"),'MOIS-09'!$P$20,IF(OR('AUBE-09'!C10="F"),'MOIS-09'!$V$16,IF(OR('AUBE-09'!C10="R"),'MOIS-09'!$V$17,IF(OR('AUBE-09'!C10="HR"),'MOIS-09'!$V$18,IF(OR('AUBE-09'!C10="E"),'MOIS-09'!$V$19,IF(OR('AUBE-09'!C10="CP"),'MOIS-09'!$AD$16,IF(OR('AUBE-09'!C10="CM"),'MOIS-09'!$AD$17,IF(OR('AUBE-09'!C10="CMA"),'MOIS-09'!$AD$18,IF(OR('AUBE-09'!C10="CDE"),'MOIS-09'!$AD$19,"0")))))))))))))))))))+IF(OR('AUBE-09'!D10="D"),'MOIS-09'!$V$20,IF(OR('AUBE-09'!D10="J"),'MOIS-09'!$H$16,IF(OR('AUBE-09'!D10="J1"),'MOIS-09'!$H$17,IF(OR('AUBE-09'!D10="J2"),'MOIS-09'!$H$18,IF(OR('AUBE-09'!D10="J3"),'MOIS-09'!$H$19,IF(OR('AUBE-09'!D10="J4"),'MOIS-09'!$H$20,IF(OR('AUBE-09'!D10="J5"),'MOIS-09'!$P$16,IF(OR('AUBE-09'!D10="J6"),'MOIS-09'!$P$17,IF(OR('AUBE-09'!D10="J7"),'MOIS-09'!$P$18,IF(OR('AUBE-09'!D10="J8"),'MOIS-09'!$P$19,IF(OR('AUBE-09'!D10="J9"),'MOIS-09'!$P$20,IF(OR('AUBE-09'!D10="F"),'MOIS-09'!$V$16,IF(OR('AUBE-09'!D10="R"),'MOIS-09'!$V$17,IF(OR('AUBE-09'!D10="HR"),'MOIS-09'!$V$18,IF(OR('AUBE-09'!D10="E"),'MOIS-09'!$V$19,IF(OR('AUBE-09'!D10="CP"),'MOIS-09'!$AD$16,IF(OR('AUBE-09'!D10="CM"),'MOIS-09'!$AD$17,IF(OR('AUBE-09'!D10="CMA"),'MOIS-09'!$AD$18,IF(OR('AUBE-09'!D10="CDE"),'MOIS-09'!$AD$19,"0")))))))))))))))))))</f>
        <v>0</v>
      </c>
      <c r="AK10" s="151">
        <f>IF(OR('AUBE-09'!E10="D"),'MOIS-09'!$V$20,IF(OR('AUBE-09'!E10="J"),'MOIS-09'!$H$16,IF(OR('AUBE-09'!E10="J1"),'MOIS-09'!$H$17,IF(OR('AUBE-09'!E10="J2"),'MOIS-09'!$H$18,IF(OR('AUBE-09'!E10="J3"),'MOIS-09'!$H$19,IF(OR('AUBE-09'!E10="J4"),'MOIS-09'!$H$20,IF(OR('AUBE-09'!E10="J5"),'MOIS-09'!$P$16,IF(OR('AUBE-09'!E10="J6"),'MOIS-09'!$P$17,IF(OR('AUBE-09'!E10="J7"),'MOIS-09'!$P$18,IF(OR('AUBE-09'!E10="J8"),'MOIS-09'!$P$19,IF(OR('AUBE-09'!E10="J9"),'MOIS-09'!$P$20,IF(OR('AUBE-09'!E10="F"),'MOIS-09'!$V$16,IF(OR('AUBE-09'!E10="R"),'MOIS-09'!$V$17,IF(OR('AUBE-09'!E10="HR"),'MOIS-09'!$V$18,IF(OR('AUBE-09'!E10="E"),'MOIS-09'!$V$19,IF(OR('AUBE-09'!E10="CP"),'MOIS-09'!$AD$16,IF(OR('AUBE-09'!E10="CM"),'MOIS-09'!$AD$17,IF(OR('AUBE-09'!E10="CMA"),'MOIS-09'!$AD$18,IF(OR('AUBE-09'!E10="CDE"),'MOIS-09'!$AD$19,"0")))))))))))))))))))+IF(OR('AUBE-09'!F10="D"),'MOIS-09'!$V$20,IF(OR('AUBE-09'!F10="J"),'MOIS-09'!$H$16,IF(OR('AUBE-09'!F10="J1"),'MOIS-09'!$H$17,IF(OR('AUBE-09'!F10="J2"),'MOIS-09'!$H$18,IF(OR('AUBE-09'!F10="J3"),'MOIS-09'!$H$19,IF(OR('AUBE-09'!F10="J4"),'MOIS-09'!$H$20,IF(OR('AUBE-09'!F10="J5"),'MOIS-09'!$P$16,IF(OR('AUBE-09'!F10="J6"),'MOIS-09'!$P$17,IF(OR('AUBE-09'!F10="J7"),'MOIS-09'!$P$18,IF(OR('AUBE-09'!F10="J8"),'MOIS-09'!$P$19,IF(OR('AUBE-09'!F10="J9"),'MOIS-09'!$P$20,IF(OR('AUBE-09'!F10="F"),'MOIS-09'!$V$16,IF(OR('AUBE-09'!F10="R"),'MOIS-09'!$V$17,IF(OR('AUBE-09'!F10="HR"),'MOIS-09'!$V$18,IF(OR('AUBE-09'!F10="E"),'MOIS-09'!$V$19,IF(OR('AUBE-09'!F10="CP"),'MOIS-09'!$AD$16,IF(OR('AUBE-09'!F10="CM"),'MOIS-09'!$AD$17,IF(OR('AUBE-09'!F10="CMA"),'MOIS-09'!$AD$18,IF(OR('AUBE-09'!F10="CDE"),'MOIS-09'!$AD$19,"0")))))))))))))))))))+IF(OR('AUBE-09'!G10="D"),'MOIS-09'!$V$20,IF(OR('AUBE-09'!G10="J"),'MOIS-09'!$H$16,IF(OR('AUBE-09'!G10="J1"),'MOIS-09'!$H$17,IF(OR('AUBE-09'!G10="J2"),'MOIS-09'!$H$18,IF(OR('AUBE-09'!G10="J3"),'MOIS-09'!$H$19,IF(OR('AUBE-09'!G10="J4"),'MOIS-09'!$H$20,IF(OR('AUBE-09'!G10="J5"),'MOIS-09'!$P$16,IF(OR('AUBE-09'!G10="J6"),'MOIS-09'!$P$17,IF(OR('AUBE-09'!G10="J7"),'MOIS-09'!$P$18,IF(OR('AUBE-09'!G10="J8"),'MOIS-09'!$P$19,IF(OR('AUBE-09'!G10="J9"),'MOIS-09'!$P$20,IF(OR('AUBE-09'!G10="F"),'MOIS-09'!$V$16,IF(OR('AUBE-09'!G10="R"),'MOIS-09'!$V$17,IF(OR('AUBE-09'!G10="HR"),'MOIS-09'!$V$18,IF(OR('AUBE-09'!G10="E"),'MOIS-09'!$V$19,IF(OR('AUBE-09'!G10="CP"),'MOIS-09'!$AD$16,IF(OR('AUBE-09'!G10="CM"),'MOIS-09'!$AD$17,IF(OR('AUBE-09'!G10="CMA"),'MOIS-09'!$AD$18,IF(OR('AUBE-09'!G10="CDE"),'MOIS-09'!$AD$19,"0")))))))))))))))))))+IF(OR('AUBE-09'!H10="D"),'MOIS-09'!$V$20,IF(OR('AUBE-09'!H10="J"),'MOIS-09'!$H$16,IF(OR('AUBE-09'!H10="J1"),'MOIS-09'!$H$17,IF(OR('AUBE-09'!H10="J2"),'MOIS-09'!$H$18,IF(OR('AUBE-09'!H10="J3"),'MOIS-09'!$H$19,IF(OR('AUBE-09'!H10="J4"),'MOIS-09'!$H$20,IF(OR('AUBE-09'!H10="J5"),'MOIS-09'!$P$16,IF(OR('AUBE-09'!H10="J6"),'MOIS-09'!$P$17,IF(OR('AUBE-09'!H10="J7"),'MOIS-09'!$P$18,IF(OR('AUBE-09'!H10="J8"),'MOIS-09'!$P$19,IF(OR('AUBE-09'!H10="J9"),'MOIS-09'!$P$20,IF(OR('AUBE-09'!H10="F"),'MOIS-09'!$V$16,IF(OR('AUBE-09'!H10="R"),'MOIS-09'!$V$17,IF(OR('AUBE-09'!H10="HR"),'MOIS-09'!$V$18,IF(OR('AUBE-09'!H10="E"),'MOIS-09'!$V$19,IF(OR('AUBE-09'!H10="CP"),'MOIS-09'!$AD$16,IF(OR('AUBE-09'!H10="CM"),'MOIS-09'!$AD$17,IF(OR('AUBE-09'!H10="CMA"),'MOIS-09'!$AD$18,IF(OR('AUBE-09'!H10="CDE"),'MOIS-09'!$AD$19,"0")))))))))))))))))))+IF(OR('AUBE-09'!I10="D"),'MOIS-09'!$V$20,IF(OR('AUBE-09'!I10="J"),'MOIS-09'!$H$16,IF(OR('AUBE-09'!I10="J1"),'MOIS-09'!$H$17,IF(OR('AUBE-09'!I10="J2"),'MOIS-09'!$H$18,IF(OR('AUBE-09'!I10="J3"),'MOIS-09'!$H$19,IF(OR('AUBE-09'!I10="J4"),'MOIS-09'!$H$20,IF(OR('AUBE-09'!I10="J5"),'MOIS-09'!$P$16,IF(OR('AUBE-09'!I10="J6"),'MOIS-09'!$P$17,IF(OR('AUBE-09'!I10="J7"),'MOIS-09'!$P$18,IF(OR('AUBE-09'!I10="J8"),'MOIS-09'!$P$19,IF(OR('AUBE-09'!I10="J9"),'MOIS-09'!$P$20,IF(OR('AUBE-09'!I10="F"),'MOIS-09'!$V$16,IF(OR('AUBE-09'!I10="R"),'MOIS-09'!$V$17,IF(OR('AUBE-09'!I10="HR"),'MOIS-09'!$V$18,IF(OR('AUBE-09'!I10="E"),'MOIS-09'!$V$19,IF(OR('AUBE-09'!I10="CP"),'MOIS-09'!$AD$16,IF(OR('AUBE-09'!I10="CM"),'MOIS-09'!$AD$17,IF(OR('AUBE-09'!I10="CMA"),'MOIS-09'!$AD$18,IF(OR('AUBE-09'!I10="CDE"),'MOIS-09'!$AD$19,"0")))))))))))))))))))+IF(OR('AUBE-09'!J10="D"),'MOIS-09'!$V$20,IF(OR('AUBE-09'!J10="J"),'MOIS-09'!$H$16,IF(OR('AUBE-09'!J10="J1"),'MOIS-09'!$H$17,IF(OR('AUBE-09'!J10="J2"),'MOIS-09'!$H$18,IF(OR('AUBE-09'!J10="J3"),'MOIS-09'!$H$19,IF(OR('AUBE-09'!J10="J4"),'MOIS-09'!$H$20,IF(OR('AUBE-09'!J10="J5"),'MOIS-09'!$P$16,IF(OR('AUBE-09'!J10="J6"),'MOIS-09'!$P$17,IF(OR('AUBE-09'!J10="J7"),'MOIS-09'!$P$18,IF(OR('AUBE-09'!J10="J8"),'MOIS-09'!$P$19,IF(OR('AUBE-09'!J10="J9"),'MOIS-09'!$P$20,IF(OR('AUBE-09'!J10="F"),'MOIS-09'!$V$16,IF(OR('AUBE-09'!J10="R"),'MOIS-09'!$V$17,IF(OR('AUBE-09'!J10="HR"),'MOIS-09'!$V$18,IF(OR('AUBE-09'!J10="E"),'MOIS-09'!$V$19,IF(OR('AUBE-09'!J10="CP"),'MOIS-09'!$AD$16,IF(OR('AUBE-09'!J10="CM"),'MOIS-09'!$AD$17,IF(OR('AUBE-09'!J10="CMA"),'MOIS-09'!$AD$18,IF(OR('AUBE-09'!J10="CDE"),'MOIS-09'!$AD$19,"0")))))))))))))))))))+IF(OR('AUBE-09'!K10="D"),'MOIS-09'!$V$20,IF(OR('AUBE-09'!K10="J"),'MOIS-09'!$H$16,IF(OR('AUBE-09'!K10="J1"),'MOIS-09'!$H$17,IF(OR('AUBE-09'!K10="J2"),'MOIS-09'!$H$18,IF(OR('AUBE-09'!K10="J3"),'MOIS-09'!$H$19,IF(OR('AUBE-09'!K10="J4"),'MOIS-09'!$H$20,IF(OR('AUBE-09'!K10="J5"),'MOIS-09'!$P$16,IF(OR('AUBE-09'!K10="J6"),'MOIS-09'!$P$17,IF(OR('AUBE-09'!K10="J7"),'MOIS-09'!$P$18,IF(OR('AUBE-09'!K10="J8"),'MOIS-09'!$P$19,IF(OR('AUBE-09'!K10="J9"),'MOIS-09'!$P$20,IF(OR('AUBE-09'!K10="F"),'MOIS-09'!$V$16,IF(OR('AUBE-09'!K10="R"),'MOIS-09'!$V$17,IF(OR('AUBE-09'!K10="HR"),'MOIS-09'!$V$18,IF(OR('AUBE-09'!K10="E"),'MOIS-09'!$V$19,IF(OR('AUBE-09'!K10="CP"),'MOIS-09'!$AD$16,IF(OR('AUBE-09'!K10="CM"),'MOIS-09'!$AD$17,IF(OR('AUBE-09'!K10="CMA"),'MOIS-09'!$AD$18,IF(OR('AUBE-09'!K10="CDE"),'MOIS-09'!$AD$19,"0")))))))))))))))))))</f>
        <v>0</v>
      </c>
      <c r="AL10" s="151">
        <f>IF(OR('AUBE-09'!L10="D"),'MOIS-09'!$V$20,IF(OR('AUBE-09'!L10="J"),'MOIS-09'!$H$16,IF(OR('AUBE-09'!L10="J1"),'MOIS-09'!$H$17,IF(OR('AUBE-09'!L10="J2"),'MOIS-09'!$H$18,IF(OR('AUBE-09'!L10="J3"),'MOIS-09'!$H$19,IF(OR('AUBE-09'!L10="J4"),'MOIS-09'!$H$20,IF(OR('AUBE-09'!L10="J5"),'MOIS-09'!$P$16,IF(OR('AUBE-09'!L10="J6"),'MOIS-09'!$P$17,IF(OR('AUBE-09'!L10="J7"),'MOIS-09'!$P$18,IF(OR('AUBE-09'!L10="J8"),'MOIS-09'!$P$19,IF(OR('AUBE-09'!L10="J9"),'MOIS-09'!$P$20,IF(OR('AUBE-09'!L10="F"),'MOIS-09'!$V$16,IF(OR('AUBE-09'!L10="R"),'MOIS-09'!$V$17,IF(OR('AUBE-09'!L10="HR"),'MOIS-09'!$V$18,IF(OR('AUBE-09'!L10="E"),'MOIS-09'!$V$19,IF(OR('AUBE-09'!L10="CP"),'MOIS-09'!$AD$16,IF(OR('AUBE-09'!L10="CM"),'MOIS-09'!$AD$17,IF(OR('AUBE-09'!L10="CMA"),'MOIS-09'!$AD$18,IF(OR('AUBE-09'!L10="CDE"),'MOIS-09'!$AD$19,"0")))))))))))))))))))+IF(OR('AUBE-09'!M10="D"),'MOIS-09'!$V$20,IF(OR('AUBE-09'!M10="J"),'MOIS-09'!$H$16,IF(OR('AUBE-09'!M10="J1"),'MOIS-09'!$H$17,IF(OR('AUBE-09'!M10="J2"),'MOIS-09'!$H$18,IF(OR('AUBE-09'!M10="J3"),'MOIS-09'!$H$19,IF(OR('AUBE-09'!M10="J4"),'MOIS-09'!$H$20,IF(OR('AUBE-09'!M10="J5"),'MOIS-09'!$P$16,IF(OR('AUBE-09'!M10="J6"),'MOIS-09'!$P$17,IF(OR('AUBE-09'!M10="J7"),'MOIS-09'!$P$18,IF(OR('AUBE-09'!M10="J8"),'MOIS-09'!$P$19,IF(OR('AUBE-09'!M10="J9"),'MOIS-09'!$P$20,IF(OR('AUBE-09'!M10="F"),'MOIS-09'!$V$16,IF(OR('AUBE-09'!M10="R"),'MOIS-09'!$V$17,IF(OR('AUBE-09'!M10="HR"),'MOIS-09'!$V$18,IF(OR('AUBE-09'!M10="E"),'MOIS-09'!$V$19,IF(OR('AUBE-09'!M10="CP"),'MOIS-09'!$AD$16,IF(OR('AUBE-09'!M10="CM"),'MOIS-09'!$AD$17,IF(OR('AUBE-09'!M10="CMA"),'MOIS-09'!$AD$18,IF(OR('AUBE-09'!M10="CDE"),'MOIS-09'!$AD$19,"0")))))))))))))))))))+IF(OR('AUBE-09'!N10="D"),'MOIS-09'!$V$20,IF(OR('AUBE-09'!N10="J"),'MOIS-09'!$H$16,IF(OR('AUBE-09'!N10="J1"),'MOIS-09'!$H$17,IF(OR('AUBE-09'!N10="J2"),'MOIS-09'!$H$18,IF(OR('AUBE-09'!N10="J3"),'MOIS-09'!$H$19,IF(OR('AUBE-09'!N10="J4"),'MOIS-09'!$H$20,IF(OR('AUBE-09'!N10="J5"),'MOIS-09'!$P$16,IF(OR('AUBE-09'!N10="J6"),'MOIS-09'!$P$17,IF(OR('AUBE-09'!N10="J7"),'MOIS-09'!$P$18,IF(OR('AUBE-09'!N10="J8"),'MOIS-09'!$P$19,IF(OR('AUBE-09'!N10="J9"),'MOIS-09'!$P$20,IF(OR('AUBE-09'!N10="F"),'MOIS-09'!$V$16,IF(OR('AUBE-09'!N10="R"),'MOIS-09'!$V$17,IF(OR('AUBE-09'!N10="HR"),'MOIS-09'!$V$18,IF(OR('AUBE-09'!N10="E"),'MOIS-09'!$V$19,IF(OR('AUBE-09'!N10="CP"),'MOIS-09'!$AD$16,IF(OR('AUBE-09'!N10="CM"),'MOIS-09'!$AD$17,IF(OR('AUBE-09'!N10="CMA"),'MOIS-09'!$AD$18,IF(OR('AUBE-09'!N10="CDE"),'MOIS-09'!$AD$19,"0")))))))))))))))))))+IF(OR('AUBE-09'!O10="D"),'MOIS-09'!$V$20,IF(OR('AUBE-09'!O10="J"),'MOIS-09'!$H$16,IF(OR('AUBE-09'!O10="J1"),'MOIS-09'!$H$17,IF(OR('AUBE-09'!O10="J2"),'MOIS-09'!$H$18,IF(OR('AUBE-09'!O10="J3"),'MOIS-09'!$H$19,IF(OR('AUBE-09'!O10="J4"),'MOIS-09'!$H$20,IF(OR('AUBE-09'!O10="J5"),'MOIS-09'!$P$16,IF(OR('AUBE-09'!O10="J6"),'MOIS-09'!$P$17,IF(OR('AUBE-09'!O10="J7"),'MOIS-09'!$P$18,IF(OR('AUBE-09'!O10="J8"),'MOIS-09'!$P$19,IF(OR('AUBE-09'!O10="J9"),'MOIS-09'!$P$20,IF(OR('AUBE-09'!O10="F"),'MOIS-09'!$V$16,IF(OR('AUBE-09'!O10="R"),'MOIS-09'!$V$17,IF(OR('AUBE-09'!O10="HR"),'MOIS-09'!$V$18,IF(OR('AUBE-09'!O10="E"),'MOIS-09'!$V$19,IF(OR('AUBE-09'!O10="CP"),'MOIS-09'!$AD$16,IF(OR('AUBE-09'!O10="CM"),'MOIS-09'!$AD$17,IF(OR('AUBE-09'!O10="CMA"),'MOIS-09'!$AD$18,IF(OR('AUBE-09'!O10="CDE"),'MOIS-09'!$AD$19,"0")))))))))))))))))))+IF(OR('AUBE-09'!P10="D"),'MOIS-09'!$V$20,IF(OR('AUBE-09'!P10="J"),'MOIS-09'!$H$16,IF(OR('AUBE-09'!P10="J1"),'MOIS-09'!$H$17,IF(OR('AUBE-09'!P10="J2"),'MOIS-09'!$H$18,IF(OR('AUBE-09'!P10="J3"),'MOIS-09'!$H$19,IF(OR('AUBE-09'!P10="J4"),'MOIS-09'!$H$20,IF(OR('AUBE-09'!P10="J5"),'MOIS-09'!$P$16,IF(OR('AUBE-09'!P10="J6"),'MOIS-09'!$P$17,IF(OR('AUBE-09'!P10="J7"),'MOIS-09'!$P$18,IF(OR('AUBE-09'!P10="J8"),'MOIS-09'!$P$19,IF(OR('AUBE-09'!P10="J9"),'MOIS-09'!$P$20,IF(OR('AUBE-09'!P10="F"),'MOIS-09'!$V$16,IF(OR('AUBE-09'!P10="R"),'MOIS-09'!$V$17,IF(OR('AUBE-09'!P10="HR"),'MOIS-09'!$V$18,IF(OR('AUBE-09'!P10="E"),'MOIS-09'!$V$19,IF(OR('AUBE-09'!P10="CP"),'MOIS-09'!$AD$16,IF(OR('AUBE-09'!P10="CM"),'MOIS-09'!$AD$17,IF(OR('AUBE-09'!P10="CMA"),'MOIS-09'!$AD$18,IF(OR('AUBE-09'!P10="CDE"),'MOIS-09'!$AD$19,"0")))))))))))))))))))+IF(OR('AUBE-09'!Q10="D"),'MOIS-09'!$V$20,IF(OR('AUBE-09'!Q10="J"),'MOIS-09'!$H$16,IF(OR('AUBE-09'!Q10="J1"),'MOIS-09'!$H$17,IF(OR('AUBE-09'!Q10="J2"),'MOIS-09'!$H$18,IF(OR('AUBE-09'!Q10="J3"),'MOIS-09'!$H$19,IF(OR('AUBE-09'!Q10="J4"),'MOIS-09'!$H$20,IF(OR('AUBE-09'!Q10="J5"),'MOIS-09'!$P$16,IF(OR('AUBE-09'!Q10="J6"),'MOIS-09'!$P$17,IF(OR('AUBE-09'!Q10="J7"),'MOIS-09'!$P$18,IF(OR('AUBE-09'!Q10="J8"),'MOIS-09'!$P$19,IF(OR('AUBE-09'!Q10="J9"),'MOIS-09'!$P$20,IF(OR('AUBE-09'!Q10="F"),'MOIS-09'!$V$16,IF(OR('AUBE-09'!Q10="R"),'MOIS-09'!$V$17,IF(OR('AUBE-09'!Q10="HR"),'MOIS-09'!$V$18,IF(OR('AUBE-09'!Q10="E"),'MOIS-09'!$V$19,IF(OR('AUBE-09'!Q10="CP"),'MOIS-09'!$AD$16,IF(OR('AUBE-09'!Q10="CM"),'MOIS-09'!$AD$17,IF(OR('AUBE-09'!Q10="CMA"),'MOIS-09'!$AD$18,IF(OR('AUBE-09'!Q10="CDE"),'MOIS-09'!$AD$19,"0")))))))))))))))))))+IF(OR('AUBE-09'!R10="D"),'MOIS-09'!$V$20,IF(OR('AUBE-09'!R10="J"),'MOIS-09'!$H$16,IF(OR('AUBE-09'!R10="J1"),'MOIS-09'!$H$17,IF(OR('AUBE-09'!R10="J2"),'MOIS-09'!$H$18,IF(OR('AUBE-09'!R10="J3"),'MOIS-09'!$H$19,IF(OR('AUBE-09'!R10="J4"),'MOIS-09'!$H$20,IF(OR('AUBE-09'!R10="J5"),'MOIS-09'!$P$16,IF(OR('AUBE-09'!R10="J6"),'MOIS-09'!$P$17,IF(OR('AUBE-09'!R10="J7"),'MOIS-09'!$P$18,IF(OR('AUBE-09'!R10="J8"),'MOIS-09'!$P$19,IF(OR('AUBE-09'!R10="J9"),'MOIS-09'!$P$20,IF(OR('AUBE-09'!R10="F"),'MOIS-09'!$V$16,IF(OR('AUBE-09'!R10="R"),'MOIS-09'!$V$17,IF(OR('AUBE-09'!R10="HR"),'MOIS-09'!$V$18,IF(OR('AUBE-09'!R10="E"),'MOIS-09'!$V$19,IF(OR('AUBE-09'!R10="CP"),'MOIS-09'!$AD$16,IF(OR('AUBE-09'!R10="CM"),'MOIS-09'!$AD$17,IF(OR('AUBE-09'!R10="CMA"),'MOIS-09'!$AD$18,IF(OR('AUBE-09'!R10="CDE"),'MOIS-09'!$AD$19,"0")))))))))))))))))))</f>
        <v>0</v>
      </c>
      <c r="AM10" s="151">
        <f>IF(OR('AUBE-09'!S10="D"),'MOIS-09'!$V$20,IF(OR('AUBE-09'!S10="J"),'MOIS-09'!$H$16,IF(OR('AUBE-09'!S10="J1"),'MOIS-09'!$H$17,IF(OR('AUBE-09'!S10="J2"),'MOIS-09'!$H$18,IF(OR('AUBE-09'!S10="J3"),'MOIS-09'!$H$19,IF(OR('AUBE-09'!S10="J4"),'MOIS-09'!$H$20,IF(OR('AUBE-09'!S10="J5"),'MOIS-09'!$P$16,IF(OR('AUBE-09'!S10="J6"),'MOIS-09'!$P$17,IF(OR('AUBE-09'!S10="J7"),'MOIS-09'!$P$18,IF(OR('AUBE-09'!S10="J8"),'MOIS-09'!$P$19,IF(OR('AUBE-09'!S10="J9"),'MOIS-09'!$P$20,IF(OR('AUBE-09'!S10="F"),'MOIS-09'!$V$16,IF(OR('AUBE-09'!S10="R"),'MOIS-09'!$V$17,IF(OR('AUBE-09'!S10="HR"),'MOIS-09'!$V$18,IF(OR('AUBE-09'!S10="E"),'MOIS-09'!$V$19,IF(OR('AUBE-09'!S10="CP"),'MOIS-09'!$AD$16,IF(OR('AUBE-09'!S10="CM"),'MOIS-09'!$AD$17,IF(OR('AUBE-09'!S10="CMA"),'MOIS-09'!$AD$18,IF(OR('AUBE-09'!S10="CDE"),'MOIS-09'!$AD$19,"0")))))))))))))))))))+IF(OR('AUBE-09'!T10="D"),'MOIS-09'!$V$20,IF(OR('AUBE-09'!T10="J"),'MOIS-09'!$H$16,IF(OR('AUBE-09'!T10="J1"),'MOIS-09'!$H$17,IF(OR('AUBE-09'!T10="J2"),'MOIS-09'!$H$18,IF(OR('AUBE-09'!T10="J3"),'MOIS-09'!$H$19,IF(OR('AUBE-09'!T10="J4"),'MOIS-09'!$H$20,IF(OR('AUBE-09'!T10="J5"),'MOIS-09'!$P$16,IF(OR('AUBE-09'!T10="J6"),'MOIS-09'!$P$17,IF(OR('AUBE-09'!T10="J7"),'MOIS-09'!$P$18,IF(OR('AUBE-09'!T10="J8"),'MOIS-09'!$P$19,IF(OR('AUBE-09'!T10="J9"),'MOIS-09'!$P$20,IF(OR('AUBE-09'!T10="F"),'MOIS-09'!$V$16,IF(OR('AUBE-09'!T10="R"),'MOIS-09'!$V$17,IF(OR('AUBE-09'!T10="HR"),'MOIS-09'!$V$18,IF(OR('AUBE-09'!T10="E"),'MOIS-09'!$V$19,IF(OR('AUBE-09'!T10="CP"),'MOIS-09'!$AD$16,IF(OR('AUBE-09'!T10="CM"),'MOIS-09'!$AD$17,IF(OR('AUBE-09'!T10="CMA"),'MOIS-09'!$AD$18,IF(OR('AUBE-09'!T10="CDE"),'MOIS-09'!$AD$19,"0")))))))))))))))))))+IF(OR('AUBE-09'!U10="D"),'MOIS-09'!$V$20,IF(OR('AUBE-09'!U10="J"),'MOIS-09'!$H$16,IF(OR('AUBE-09'!U10="J1"),'MOIS-09'!$H$17,IF(OR('AUBE-09'!U10="J2"),'MOIS-09'!$H$18,IF(OR('AUBE-09'!U10="J3"),'MOIS-09'!$H$19,IF(OR('AUBE-09'!U10="J4"),'MOIS-09'!$H$20,IF(OR('AUBE-09'!U10="J5"),'MOIS-09'!$P$16,IF(OR('AUBE-09'!U10="J6"),'MOIS-09'!$P$17,IF(OR('AUBE-09'!U10="J7"),'MOIS-09'!$P$18,IF(OR('AUBE-09'!U10="J8"),'MOIS-09'!$P$19,IF(OR('AUBE-09'!U10="J9"),'MOIS-09'!$P$20,IF(OR('AUBE-09'!U10="F"),'MOIS-09'!$V$16,IF(OR('AUBE-09'!U10="R"),'MOIS-09'!$V$17,IF(OR('AUBE-09'!U10="HR"),'MOIS-09'!$V$18,IF(OR('AUBE-09'!U10="E"),'MOIS-09'!$V$19,IF(OR('AUBE-09'!U10="CP"),'MOIS-09'!$AD$16,IF(OR('AUBE-09'!U10="CM"),'MOIS-09'!$AD$17,IF(OR('AUBE-09'!U10="CMA"),'MOIS-09'!$AD$18,IF(OR('AUBE-09'!U10="CDE"),'MOIS-09'!$AD$19,"0")))))))))))))))))))+IF(OR('AUBE-09'!V10="D"),'MOIS-09'!$V$20,IF(OR('AUBE-09'!V10="J"),'MOIS-09'!$H$16,IF(OR('AUBE-09'!V10="J1"),'MOIS-09'!$H$17,IF(OR('AUBE-09'!V10="J2"),'MOIS-09'!$H$18,IF(OR('AUBE-09'!V10="J3"),'MOIS-09'!$H$19,IF(OR('AUBE-09'!V10="J4"),'MOIS-09'!$H$20,IF(OR('AUBE-09'!V10="J5"),'MOIS-09'!$P$16,IF(OR('AUBE-09'!V10="J6"),'MOIS-09'!$P$17,IF(OR('AUBE-09'!V10="J7"),'MOIS-09'!$P$18,IF(OR('AUBE-09'!V10="J8"),'MOIS-09'!$P$19,IF(OR('AUBE-09'!V10="J9"),'MOIS-09'!$P$20,IF(OR('AUBE-09'!V10="F"),'MOIS-09'!$V$16,IF(OR('AUBE-09'!V10="R"),'MOIS-09'!$V$17,IF(OR('AUBE-09'!V10="HR"),'MOIS-09'!$V$18,IF(OR('AUBE-09'!V10="E"),'MOIS-09'!$V$19,IF(OR('AUBE-09'!V10="CP"),'MOIS-09'!$AD$16,IF(OR('AUBE-09'!V10="CM"),'MOIS-09'!$AD$17,IF(OR('AUBE-09'!V10="CMA"),'MOIS-09'!$AD$18,IF(OR('AUBE-09'!V10="CDE"),'MOIS-09'!$AD$19,"0")))))))))))))))))))+IF(OR('AUBE-09'!W10="D"),'MOIS-09'!$V$20,IF(OR('AUBE-09'!W10="J"),'MOIS-09'!$H$16,IF(OR('AUBE-09'!W10="J1"),'MOIS-09'!$H$17,IF(OR('AUBE-09'!W10="J2"),'MOIS-09'!$H$18,IF(OR('AUBE-09'!W10="J3"),'MOIS-09'!$H$19,IF(OR('AUBE-09'!W10="J4"),'MOIS-09'!$H$20,IF(OR('AUBE-09'!W10="J5"),'MOIS-09'!$P$16,IF(OR('AUBE-09'!W10="J6"),'MOIS-09'!$P$17,IF(OR('AUBE-09'!W10="J7"),'MOIS-09'!$P$18,IF(OR('AUBE-09'!W10="J8"),'MOIS-09'!$P$19,IF(OR('AUBE-09'!W10="J9"),'MOIS-09'!$P$20,IF(OR('AUBE-09'!W10="F"),'MOIS-09'!$V$16,IF(OR('AUBE-09'!W10="R"),'MOIS-09'!$V$17,IF(OR('AUBE-09'!W10="HR"),'MOIS-09'!$V$18,IF(OR('AUBE-09'!W10="E"),'MOIS-09'!$V$19,IF(OR('AUBE-09'!W10="CP"),'MOIS-09'!$AD$16,IF(OR('AUBE-09'!W10="CM"),'MOIS-09'!$AD$17,IF(OR('AUBE-09'!W10="CMA"),'MOIS-09'!$AD$18,IF(OR('AUBE-09'!W10="CDE"),'MOIS-09'!$AD$19,"0")))))))))))))))))))+IF(OR('AUBE-09'!X10="D"),'MOIS-09'!$V$20,IF(OR('AUBE-09'!X10="J"),'MOIS-09'!$H$16,IF(OR('AUBE-09'!X10="J1"),'MOIS-09'!$H$17,IF(OR('AUBE-09'!X10="J2"),'MOIS-09'!$H$18,IF(OR('AUBE-09'!X10="J3"),'MOIS-09'!$H$19,IF(OR('AUBE-09'!X10="J4"),'MOIS-09'!$H$20,IF(OR('AUBE-09'!X10="J5"),'MOIS-09'!$P$16,IF(OR('AUBE-09'!X10="J6"),'MOIS-09'!$P$17,IF(OR('AUBE-09'!X10="J7"),'MOIS-09'!$P$18,IF(OR('AUBE-09'!X10="J8"),'MOIS-09'!$P$19,IF(OR('AUBE-09'!X10="J9"),'MOIS-09'!$P$20,IF(OR('AUBE-09'!X10="F"),'MOIS-09'!$V$16,IF(OR('AUBE-09'!X10="R"),'MOIS-09'!$V$17,IF(OR('AUBE-09'!X10="HR"),'MOIS-09'!$V$18,IF(OR('AUBE-09'!X10="E"),'MOIS-09'!$V$19,IF(OR('AUBE-09'!X10="CP"),'MOIS-09'!$AD$16,IF(OR('AUBE-09'!X10="CM"),'MOIS-09'!$AD$17,IF(OR('AUBE-09'!X10="CMA"),'MOIS-09'!$AD$18,IF(OR('AUBE-09'!X10="CDE"),'MOIS-09'!$AD$19,"0")))))))))))))))))))+IF(OR('AUBE-09'!Y10="D"),'MOIS-09'!$V$20,IF(OR('AUBE-09'!Y10="J"),'MOIS-09'!$H$16,IF(OR('AUBE-09'!Y10="J1"),'MOIS-09'!$H$17,IF(OR('AUBE-09'!Y10="J2"),'MOIS-09'!$H$18,IF(OR('AUBE-09'!Y10="J3"),'MOIS-09'!$H$19,IF(OR('AUBE-09'!Y10="J4"),'MOIS-09'!$H$20,IF(OR('AUBE-09'!Y10="J5"),'MOIS-09'!$P$16,IF(OR('AUBE-09'!Y10="J6"),'MOIS-09'!$P$17,IF(OR('AUBE-09'!Y10="J7"),'MOIS-09'!$P$18,IF(OR('AUBE-09'!Y10="J8"),'MOIS-09'!$P$19,IF(OR('AUBE-09'!Y10="J9"),'MOIS-09'!$P$20,IF(OR('AUBE-09'!Y10="F"),'MOIS-09'!$V$16,IF(OR('AUBE-09'!Y10="R"),'MOIS-09'!$V$17,IF(OR('AUBE-09'!Y10="HR"),'MOIS-09'!$V$18,IF(OR('AUBE-09'!Y10="E"),'MOIS-09'!$V$19,IF(OR('AUBE-09'!Y10="CP"),'MOIS-09'!$AD$16,IF(OR('AUBE-09'!Y10="CM"),'MOIS-09'!$AD$17,IF(OR('AUBE-09'!Y10="CMA"),'MOIS-09'!$AD$18,IF(OR('AUBE-09'!Y10="CDE"),'MOIS-09'!$AD$19,"0")))))))))))))))))))</f>
        <v>0</v>
      </c>
      <c r="AN10" s="151">
        <f>IF(OR('AUBE-09'!Z10="D"),'MOIS-09'!$V$20,IF(OR('AUBE-09'!Z10="J"),'MOIS-09'!$H$16,IF(OR('AUBE-09'!Z10="J1"),'MOIS-09'!$H$17,IF(OR('AUBE-09'!Z10="J2"),'MOIS-09'!$H$18,IF(OR('AUBE-09'!Z10="J3"),'MOIS-09'!$H$19,IF(OR('AUBE-09'!Z10="J4"),'MOIS-09'!$H$20,IF(OR('AUBE-09'!Z10="J5"),'MOIS-09'!$P$16,IF(OR('AUBE-09'!Z10="J6"),'MOIS-09'!$P$17,IF(OR('AUBE-09'!Z10="J7"),'MOIS-09'!$P$18,IF(OR('AUBE-09'!Z10="J8"),'MOIS-09'!$P$19,IF(OR('AUBE-09'!Z10="J9"),'MOIS-09'!$P$20,IF(OR('AUBE-09'!Z10="F"),'MOIS-09'!$V$16,IF(OR('AUBE-09'!Z10="R"),'MOIS-09'!$V$17,IF(OR('AUBE-09'!Z10="HR"),'MOIS-09'!$V$18,IF(OR('AUBE-09'!Z10="E"),'MOIS-09'!$V$19,IF(OR('AUBE-09'!Z10="CP"),'MOIS-09'!$AD$16,IF(OR('AUBE-09'!Z10="CM"),'MOIS-09'!$AD$17,IF(OR('AUBE-09'!Z10="CMA"),'MOIS-09'!$AD$18,IF(OR('AUBE-09'!Z10="CDE"),'MOIS-09'!$AD$19,"0")))))))))))))))))))+IF(OR('AUBE-09'!AA10="D"),'MOIS-09'!$V$20,IF(OR('AUBE-09'!AA10="J"),'MOIS-09'!$H$16,IF(OR('AUBE-09'!AA10="J1"),'MOIS-09'!$H$17,IF(OR('AUBE-09'!AA10="J2"),'MOIS-09'!$H$18,IF(OR('AUBE-09'!AA10="J3"),'MOIS-09'!$H$19,IF(OR('AUBE-09'!AA10="J4"),'MOIS-09'!$H$20,IF(OR('AUBE-09'!AA10="J5"),'MOIS-09'!$P$16,IF(OR('AUBE-09'!AA10="J6"),'MOIS-09'!$P$17,IF(OR('AUBE-09'!AA10="J7"),'MOIS-09'!$P$18,IF(OR('AUBE-09'!AA10="J8"),'MOIS-09'!$P$19,IF(OR('AUBE-09'!AA10="J9"),'MOIS-09'!$P$20,IF(OR('AUBE-09'!AA10="F"),'MOIS-09'!$V$16,IF(OR('AUBE-09'!AA10="R"),'MOIS-09'!$V$17,IF(OR('AUBE-09'!AA10="HR"),'MOIS-09'!$V$18,IF(OR('AUBE-09'!AA10="E"),'MOIS-09'!$V$19,IF(OR('AUBE-09'!AA10="CP"),'MOIS-09'!$AD$16,IF(OR('AUBE-09'!AA10="CM"),'MOIS-09'!$AD$17,IF(OR('AUBE-09'!AA10="CMA"),'MOIS-09'!$AD$18,IF(OR('AUBE-09'!AA10="CDE"),'MOIS-09'!$AD$19,"0")))))))))))))))))))+IF(OR('AUBE-09'!AB10="D"),'MOIS-09'!$V$20,IF(OR('AUBE-09'!AB10="J"),'MOIS-09'!$H$16,IF(OR('AUBE-09'!AB10="J1"),'MOIS-09'!$H$17,IF(OR('AUBE-09'!AB10="J2"),'MOIS-09'!$H$18,IF(OR('AUBE-09'!AB10="J3"),'MOIS-09'!$H$19,IF(OR('AUBE-09'!AB10="J4"),'MOIS-09'!$H$20,IF(OR('AUBE-09'!AB10="J5"),'MOIS-09'!$P$16,IF(OR('AUBE-09'!AB10="J6"),'MOIS-09'!$P$17,IF(OR('AUBE-09'!AB10="J7"),'MOIS-09'!$P$18,IF(OR('AUBE-09'!AB10="J8"),'MOIS-09'!$P$19,IF(OR('AUBE-09'!AB10="J9"),'MOIS-09'!$P$20,IF(OR('AUBE-09'!AB10="F"),'MOIS-09'!$V$16,IF(OR('AUBE-09'!AB10="R"),'MOIS-09'!$V$17,IF(OR('AUBE-09'!AB10="HR"),'MOIS-09'!$V$18,IF(OR('AUBE-09'!AB10="E"),'MOIS-09'!$V$19,IF(OR('AUBE-09'!AB10="CP"),'MOIS-09'!$AD$16,IF(OR('AUBE-09'!AB10="CM"),'MOIS-09'!$AD$17,IF(OR('AUBE-09'!AB10="CMA"),'MOIS-09'!$AD$18,IF(OR('AUBE-09'!AB10="CDE"),'MOIS-09'!$AD$19,"0")))))))))))))))))))+IF(OR('AUBE-09'!AC10="D"),'MOIS-09'!$V$20,IF(OR('AUBE-09'!AC10="J"),'MOIS-09'!$H$16,IF(OR('AUBE-09'!AC10="J1"),'MOIS-09'!$H$17,IF(OR('AUBE-09'!AC10="J2"),'MOIS-09'!$H$18,IF(OR('AUBE-09'!AC10="J3"),'MOIS-09'!$H$19,IF(OR('AUBE-09'!AC10="J4"),'MOIS-09'!$H$20,IF(OR('AUBE-09'!AC10="J5"),'MOIS-09'!$P$16,IF(OR('AUBE-09'!AC10="J6"),'MOIS-09'!$P$17,IF(OR('AUBE-09'!AC10="J7"),'MOIS-09'!$P$18,IF(OR('AUBE-09'!AC10="J8"),'MOIS-09'!$P$19,IF(OR('AUBE-09'!AC10="J9"),'MOIS-09'!$P$20,IF(OR('AUBE-09'!AC10="F"),'MOIS-09'!$V$16,IF(OR('AUBE-09'!AC10="R"),'MOIS-09'!$V$17,IF(OR('AUBE-09'!AC10="HR"),'MOIS-09'!$V$18,IF(OR('AUBE-09'!AC10="E"),'MOIS-09'!$V$19,IF(OR('AUBE-09'!AC10="CP"),'MOIS-09'!$AD$16,IF(OR('AUBE-09'!AC10="CM"),'MOIS-09'!$AD$17,IF(OR('AUBE-09'!AC10="CMA"),'MOIS-09'!$AD$18,IF(OR('AUBE-09'!AC10="CDE"),'MOIS-09'!$AD$19,"0")))))))))))))))))))+IF(OR('AUBE-09'!AD10="D"),'MOIS-09'!$V$20,IF(OR('AUBE-09'!AD10="J"),'MOIS-09'!$H$16,IF(OR('AUBE-09'!AD10="J1"),'MOIS-09'!$H$17,IF(OR('AUBE-09'!AD10="J2"),'MOIS-09'!$H$18,IF(OR('AUBE-09'!AD10="J3"),'MOIS-09'!$H$19,IF(OR('AUBE-09'!AD10="J4"),'MOIS-09'!$H$20,IF(OR('AUBE-09'!AD10="J5"),'MOIS-09'!$P$16,IF(OR('AUBE-09'!AD10="J6"),'MOIS-09'!$P$17,IF(OR('AUBE-09'!AD10="J7"),'MOIS-09'!$P$18,IF(OR('AUBE-09'!AD10="J8"),'MOIS-09'!$P$19,IF(OR('AUBE-09'!AD10="J9"),'MOIS-09'!$P$20,IF(OR('AUBE-09'!AD10="F"),'MOIS-09'!$V$16,IF(OR('AUBE-09'!AD10="R"),'MOIS-09'!$V$17,IF(OR('AUBE-09'!AD10="HR"),'MOIS-09'!$V$18,IF(OR('AUBE-09'!AD10="E"),'MOIS-09'!$V$19,IF(OR('AUBE-09'!AD10="CP"),'MOIS-09'!$AD$16,IF(OR('AUBE-09'!AD10="CM"),'MOIS-09'!$AD$17,IF(OR('AUBE-09'!AD10="CMA"),'MOIS-09'!$AD$18,IF(OR('AUBE-09'!AD10="CDE"),'MOIS-09'!$AD$19,"0")))))))))))))))))))+IF(OR('AUBE-09'!AE10="D"),'MOIS-09'!$V$20,IF(OR('AUBE-09'!AE10="J"),'MOIS-09'!$H$16,IF(OR('AUBE-09'!AE10="J1"),'MOIS-09'!$H$17,IF(OR('AUBE-09'!AE10="J2"),'MOIS-09'!$H$18,IF(OR('AUBE-09'!AE10="J3"),'MOIS-09'!$H$19,IF(OR('AUBE-09'!AE10="J4"),'MOIS-09'!$H$20,IF(OR('AUBE-09'!AE10="J5"),'MOIS-09'!$P$16,IF(OR('AUBE-09'!AE10="J6"),'MOIS-09'!$P$17,IF(OR('AUBE-09'!AE10="J7"),'MOIS-09'!$P$18,IF(OR('AUBE-09'!AE10="J8"),'MOIS-09'!$P$19,IF(OR('AUBE-09'!AE10="J9"),'MOIS-09'!$P$20,IF(OR('AUBE-09'!AE10="F"),'MOIS-09'!$V$16,IF(OR('AUBE-09'!AE10="R"),'MOIS-09'!$V$17,IF(OR('AUBE-09'!AE10="HR"),'MOIS-09'!$V$18,IF(OR('AUBE-09'!AE10="E"),'MOIS-09'!$V$19,IF(OR('AUBE-09'!AE10="CP"),'MOIS-09'!$AD$16,IF(OR('AUBE-09'!AE10="CM"),'MOIS-09'!$AD$17,IF(OR('AUBE-09'!AE10="CMA"),'MOIS-09'!$AD$18,IF(OR('AUBE-09'!AE10="CDE"),'MOIS-09'!$AD$19,"0")))))))))))))))))))</f>
        <v>0</v>
      </c>
    </row>
    <row r="11" spans="1:40" ht="15.75" hidden="1" customHeight="1" outlineLevel="1">
      <c r="A11" s="16" t="s">
        <v>36</v>
      </c>
      <c r="B11" s="15"/>
      <c r="C11" s="2"/>
      <c r="D11" s="6"/>
      <c r="E11" s="2"/>
      <c r="F11" s="6"/>
      <c r="G11" s="6"/>
      <c r="H11" s="2"/>
      <c r="I11" s="2"/>
      <c r="J11" s="2"/>
      <c r="K11" s="2"/>
      <c r="L11" s="2"/>
      <c r="M11" s="2"/>
      <c r="N11" s="6"/>
      <c r="O11" s="2"/>
      <c r="P11" s="2"/>
      <c r="Q11" s="2"/>
      <c r="R11" s="2"/>
      <c r="S11" s="2"/>
      <c r="T11" s="2"/>
      <c r="U11" s="6"/>
      <c r="V11" s="2"/>
      <c r="W11" s="2"/>
      <c r="X11" s="2"/>
      <c r="Y11" s="2"/>
      <c r="Z11" s="2"/>
      <c r="AA11" s="6"/>
      <c r="AB11" s="6"/>
      <c r="AC11" s="6"/>
      <c r="AD11" s="6"/>
      <c r="AE11" s="6"/>
      <c r="AF11" s="48"/>
      <c r="AG11" s="116"/>
      <c r="AH11" s="116">
        <f>IF(B11="HR",$V$42)+IF(C11="HR",$V$42)+IF(E11="HR",$V$42)+IF(F11="HR",$V$42)+IF(G11="HR",$V$42)+IF(H11="HR",$V$42)+IF(I11="HR",$V$42)+IF(J11="HR",$V$42)+IF(L11="HR",$V$42)+IF(M11="HR",$V$42)+IF(N11="HR",$V$42)+IF(O11="HR",$V$42)+IF(P11="HR",$V$42)+IF(Q11="HR",$V$42)+IF(S11="HR",$V$42)+IF(T11="HR",$V$42)+IF(U11="HR",$V$42)+IF(V11="HR",$V$42)+IF(W11="HR",$V$42)+IF(X11="HR",$V$42)+IF(Z11="HR",$V$42)+IF(AA11="HR",$V$42)+IF(AB11="HR",$V$42)+IF(AC11="HR",$V$42)+IF(AD11="HR",$V$42)+IF(AE11="HR",$V$42,"0")</f>
        <v>0</v>
      </c>
      <c r="AJ11" s="151">
        <f>IF(OR('AUBE-09'!B11="D"),'MOIS-09'!$V$20,IF(OR('AUBE-09'!B11="J"),'MOIS-09'!$H$16,IF(OR('AUBE-09'!B11="J1"),'MOIS-09'!$H$17,IF(OR('AUBE-09'!B11="J2"),'MOIS-09'!$H$18,IF(OR('AUBE-09'!B11="J3"),'MOIS-09'!$H$19,IF(OR('AUBE-09'!B11="J4"),'MOIS-09'!$H$20,IF(OR('AUBE-09'!B11="J5"),'MOIS-09'!$P$16,IF(OR('AUBE-09'!B11="J6"),'MOIS-09'!$P$17,IF(OR('AUBE-09'!B11="J7"),'MOIS-09'!$P$18,IF(OR('AUBE-09'!B11="J8"),'MOIS-09'!$P$19,IF(OR('AUBE-09'!B11="J9"),'MOIS-09'!$P$20,IF(OR('AUBE-09'!B11="F"),'MOIS-09'!$V$16,IF(OR('AUBE-09'!B11="R"),'MOIS-09'!$V$17,IF(OR('AUBE-09'!B11="HR"),'MOIS-09'!$V$18,IF(OR('AUBE-09'!B11="E"),'MOIS-09'!$V$19,IF(OR('AUBE-09'!B11="CP"),'MOIS-09'!$AD$16,IF(OR('AUBE-09'!B11="CM"),'MOIS-09'!$AD$17,IF(OR('AUBE-09'!B11="CMA"),'MOIS-09'!$AD$18,IF(OR('AUBE-09'!B11="CDE"),'MOIS-09'!$AD$19,"0")))))))))))))))))))+IF(OR('AUBE-09'!C11="D"),'MOIS-09'!$V$20,IF(OR('AUBE-09'!C11="J"),'MOIS-09'!$H$16,IF(OR('AUBE-09'!C11="J1"),'MOIS-09'!$H$17,IF(OR('AUBE-09'!C11="J2"),'MOIS-09'!$H$18,IF(OR('AUBE-09'!C11="J3"),'MOIS-09'!$H$19,IF(OR('AUBE-09'!C11="J4"),'MOIS-09'!$H$20,IF(OR('AUBE-09'!C11="J5"),'MOIS-09'!$P$16,IF(OR('AUBE-09'!C11="J6"),'MOIS-09'!$P$17,IF(OR('AUBE-09'!C11="J7"),'MOIS-09'!$P$18,IF(OR('AUBE-09'!C11="J8"),'MOIS-09'!$P$19,IF(OR('AUBE-09'!C11="J9"),'MOIS-09'!$P$20,IF(OR('AUBE-09'!C11="F"),'MOIS-09'!$V$16,IF(OR('AUBE-09'!C11="R"),'MOIS-09'!$V$17,IF(OR('AUBE-09'!C11="HR"),'MOIS-09'!$V$18,IF(OR('AUBE-09'!C11="E"),'MOIS-09'!$V$19,IF(OR('AUBE-09'!C11="CP"),'MOIS-09'!$AD$16,IF(OR('AUBE-09'!C11="CM"),'MOIS-09'!$AD$17,IF(OR('AUBE-09'!C11="CMA"),'MOIS-09'!$AD$18,IF(OR('AUBE-09'!C11="CDE"),'MOIS-09'!$AD$19,"0")))))))))))))))))))+IF(OR('AUBE-09'!D11="D"),'MOIS-09'!$V$20,IF(OR('AUBE-09'!D11="J"),'MOIS-09'!$H$16,IF(OR('AUBE-09'!D11="J1"),'MOIS-09'!$H$17,IF(OR('AUBE-09'!D11="J2"),'MOIS-09'!$H$18,IF(OR('AUBE-09'!D11="J3"),'MOIS-09'!$H$19,IF(OR('AUBE-09'!D11="J4"),'MOIS-09'!$H$20,IF(OR('AUBE-09'!D11="J5"),'MOIS-09'!$P$16,IF(OR('AUBE-09'!D11="J6"),'MOIS-09'!$P$17,IF(OR('AUBE-09'!D11="J7"),'MOIS-09'!$P$18,IF(OR('AUBE-09'!D11="J8"),'MOIS-09'!$P$19,IF(OR('AUBE-09'!D11="J9"),'MOIS-09'!$P$20,IF(OR('AUBE-09'!D11="F"),'MOIS-09'!$V$16,IF(OR('AUBE-09'!D11="R"),'MOIS-09'!$V$17,IF(OR('AUBE-09'!D11="HR"),'MOIS-09'!$V$18,IF(OR('AUBE-09'!D11="E"),'MOIS-09'!$V$19,IF(OR('AUBE-09'!D11="CP"),'MOIS-09'!$AD$16,IF(OR('AUBE-09'!D11="CM"),'MOIS-09'!$AD$17,IF(OR('AUBE-09'!D11="CMA"),'MOIS-09'!$AD$18,IF(OR('AUBE-09'!D11="CDE"),'MOIS-09'!$AD$19,"0")))))))))))))))))))</f>
        <v>0</v>
      </c>
      <c r="AK11" s="151">
        <f>IF(OR('AUBE-09'!E11="D"),'MOIS-09'!$V$20,IF(OR('AUBE-09'!E11="J"),'MOIS-09'!$H$16,IF(OR('AUBE-09'!E11="J1"),'MOIS-09'!$H$17,IF(OR('AUBE-09'!E11="J2"),'MOIS-09'!$H$18,IF(OR('AUBE-09'!E11="J3"),'MOIS-09'!$H$19,IF(OR('AUBE-09'!E11="J4"),'MOIS-09'!$H$20,IF(OR('AUBE-09'!E11="J5"),'MOIS-09'!$P$16,IF(OR('AUBE-09'!E11="J6"),'MOIS-09'!$P$17,IF(OR('AUBE-09'!E11="J7"),'MOIS-09'!$P$18,IF(OR('AUBE-09'!E11="J8"),'MOIS-09'!$P$19,IF(OR('AUBE-09'!E11="J9"),'MOIS-09'!$P$20,IF(OR('AUBE-09'!E11="F"),'MOIS-09'!$V$16,IF(OR('AUBE-09'!E11="R"),'MOIS-09'!$V$17,IF(OR('AUBE-09'!E11="HR"),'MOIS-09'!$V$18,IF(OR('AUBE-09'!E11="E"),'MOIS-09'!$V$19,IF(OR('AUBE-09'!E11="CP"),'MOIS-09'!$AD$16,IF(OR('AUBE-09'!E11="CM"),'MOIS-09'!$AD$17,IF(OR('AUBE-09'!E11="CMA"),'MOIS-09'!$AD$18,IF(OR('AUBE-09'!E11="CDE"),'MOIS-09'!$AD$19,"0")))))))))))))))))))+IF(OR('AUBE-09'!F11="D"),'MOIS-09'!$V$20,IF(OR('AUBE-09'!F11="J"),'MOIS-09'!$H$16,IF(OR('AUBE-09'!F11="J1"),'MOIS-09'!$H$17,IF(OR('AUBE-09'!F11="J2"),'MOIS-09'!$H$18,IF(OR('AUBE-09'!F11="J3"),'MOIS-09'!$H$19,IF(OR('AUBE-09'!F11="J4"),'MOIS-09'!$H$20,IF(OR('AUBE-09'!F11="J5"),'MOIS-09'!$P$16,IF(OR('AUBE-09'!F11="J6"),'MOIS-09'!$P$17,IF(OR('AUBE-09'!F11="J7"),'MOIS-09'!$P$18,IF(OR('AUBE-09'!F11="J8"),'MOIS-09'!$P$19,IF(OR('AUBE-09'!F11="J9"),'MOIS-09'!$P$20,IF(OR('AUBE-09'!F11="F"),'MOIS-09'!$V$16,IF(OR('AUBE-09'!F11="R"),'MOIS-09'!$V$17,IF(OR('AUBE-09'!F11="HR"),'MOIS-09'!$V$18,IF(OR('AUBE-09'!F11="E"),'MOIS-09'!$V$19,IF(OR('AUBE-09'!F11="CP"),'MOIS-09'!$AD$16,IF(OR('AUBE-09'!F11="CM"),'MOIS-09'!$AD$17,IF(OR('AUBE-09'!F11="CMA"),'MOIS-09'!$AD$18,IF(OR('AUBE-09'!F11="CDE"),'MOIS-09'!$AD$19,"0")))))))))))))))))))+IF(OR('AUBE-09'!G11="D"),'MOIS-09'!$V$20,IF(OR('AUBE-09'!G11="J"),'MOIS-09'!$H$16,IF(OR('AUBE-09'!G11="J1"),'MOIS-09'!$H$17,IF(OR('AUBE-09'!G11="J2"),'MOIS-09'!$H$18,IF(OR('AUBE-09'!G11="J3"),'MOIS-09'!$H$19,IF(OR('AUBE-09'!G11="J4"),'MOIS-09'!$H$20,IF(OR('AUBE-09'!G11="J5"),'MOIS-09'!$P$16,IF(OR('AUBE-09'!G11="J6"),'MOIS-09'!$P$17,IF(OR('AUBE-09'!G11="J7"),'MOIS-09'!$P$18,IF(OR('AUBE-09'!G11="J8"),'MOIS-09'!$P$19,IF(OR('AUBE-09'!G11="J9"),'MOIS-09'!$P$20,IF(OR('AUBE-09'!G11="F"),'MOIS-09'!$V$16,IF(OR('AUBE-09'!G11="R"),'MOIS-09'!$V$17,IF(OR('AUBE-09'!G11="HR"),'MOIS-09'!$V$18,IF(OR('AUBE-09'!G11="E"),'MOIS-09'!$V$19,IF(OR('AUBE-09'!G11="CP"),'MOIS-09'!$AD$16,IF(OR('AUBE-09'!G11="CM"),'MOIS-09'!$AD$17,IF(OR('AUBE-09'!G11="CMA"),'MOIS-09'!$AD$18,IF(OR('AUBE-09'!G11="CDE"),'MOIS-09'!$AD$19,"0")))))))))))))))))))+IF(OR('AUBE-09'!H11="D"),'MOIS-09'!$V$20,IF(OR('AUBE-09'!H11="J"),'MOIS-09'!$H$16,IF(OR('AUBE-09'!H11="J1"),'MOIS-09'!$H$17,IF(OR('AUBE-09'!H11="J2"),'MOIS-09'!$H$18,IF(OR('AUBE-09'!H11="J3"),'MOIS-09'!$H$19,IF(OR('AUBE-09'!H11="J4"),'MOIS-09'!$H$20,IF(OR('AUBE-09'!H11="J5"),'MOIS-09'!$P$16,IF(OR('AUBE-09'!H11="J6"),'MOIS-09'!$P$17,IF(OR('AUBE-09'!H11="J7"),'MOIS-09'!$P$18,IF(OR('AUBE-09'!H11="J8"),'MOIS-09'!$P$19,IF(OR('AUBE-09'!H11="J9"),'MOIS-09'!$P$20,IF(OR('AUBE-09'!H11="F"),'MOIS-09'!$V$16,IF(OR('AUBE-09'!H11="R"),'MOIS-09'!$V$17,IF(OR('AUBE-09'!H11="HR"),'MOIS-09'!$V$18,IF(OR('AUBE-09'!H11="E"),'MOIS-09'!$V$19,IF(OR('AUBE-09'!H11="CP"),'MOIS-09'!$AD$16,IF(OR('AUBE-09'!H11="CM"),'MOIS-09'!$AD$17,IF(OR('AUBE-09'!H11="CMA"),'MOIS-09'!$AD$18,IF(OR('AUBE-09'!H11="CDE"),'MOIS-09'!$AD$19,"0")))))))))))))))))))+IF(OR('AUBE-09'!I11="D"),'MOIS-09'!$V$20,IF(OR('AUBE-09'!I11="J"),'MOIS-09'!$H$16,IF(OR('AUBE-09'!I11="J1"),'MOIS-09'!$H$17,IF(OR('AUBE-09'!I11="J2"),'MOIS-09'!$H$18,IF(OR('AUBE-09'!I11="J3"),'MOIS-09'!$H$19,IF(OR('AUBE-09'!I11="J4"),'MOIS-09'!$H$20,IF(OR('AUBE-09'!I11="J5"),'MOIS-09'!$P$16,IF(OR('AUBE-09'!I11="J6"),'MOIS-09'!$P$17,IF(OR('AUBE-09'!I11="J7"),'MOIS-09'!$P$18,IF(OR('AUBE-09'!I11="J8"),'MOIS-09'!$P$19,IF(OR('AUBE-09'!I11="J9"),'MOIS-09'!$P$20,IF(OR('AUBE-09'!I11="F"),'MOIS-09'!$V$16,IF(OR('AUBE-09'!I11="R"),'MOIS-09'!$V$17,IF(OR('AUBE-09'!I11="HR"),'MOIS-09'!$V$18,IF(OR('AUBE-09'!I11="E"),'MOIS-09'!$V$19,IF(OR('AUBE-09'!I11="CP"),'MOIS-09'!$AD$16,IF(OR('AUBE-09'!I11="CM"),'MOIS-09'!$AD$17,IF(OR('AUBE-09'!I11="CMA"),'MOIS-09'!$AD$18,IF(OR('AUBE-09'!I11="CDE"),'MOIS-09'!$AD$19,"0")))))))))))))))))))+IF(OR('AUBE-09'!J11="D"),'MOIS-09'!$V$20,IF(OR('AUBE-09'!J11="J"),'MOIS-09'!$H$16,IF(OR('AUBE-09'!J11="J1"),'MOIS-09'!$H$17,IF(OR('AUBE-09'!J11="J2"),'MOIS-09'!$H$18,IF(OR('AUBE-09'!J11="J3"),'MOIS-09'!$H$19,IF(OR('AUBE-09'!J11="J4"),'MOIS-09'!$H$20,IF(OR('AUBE-09'!J11="J5"),'MOIS-09'!$P$16,IF(OR('AUBE-09'!J11="J6"),'MOIS-09'!$P$17,IF(OR('AUBE-09'!J11="J7"),'MOIS-09'!$P$18,IF(OR('AUBE-09'!J11="J8"),'MOIS-09'!$P$19,IF(OR('AUBE-09'!J11="J9"),'MOIS-09'!$P$20,IF(OR('AUBE-09'!J11="F"),'MOIS-09'!$V$16,IF(OR('AUBE-09'!J11="R"),'MOIS-09'!$V$17,IF(OR('AUBE-09'!J11="HR"),'MOIS-09'!$V$18,IF(OR('AUBE-09'!J11="E"),'MOIS-09'!$V$19,IF(OR('AUBE-09'!J11="CP"),'MOIS-09'!$AD$16,IF(OR('AUBE-09'!J11="CM"),'MOIS-09'!$AD$17,IF(OR('AUBE-09'!J11="CMA"),'MOIS-09'!$AD$18,IF(OR('AUBE-09'!J11="CDE"),'MOIS-09'!$AD$19,"0")))))))))))))))))))+IF(OR('AUBE-09'!K11="D"),'MOIS-09'!$V$20,IF(OR('AUBE-09'!K11="J"),'MOIS-09'!$H$16,IF(OR('AUBE-09'!K11="J1"),'MOIS-09'!$H$17,IF(OR('AUBE-09'!K11="J2"),'MOIS-09'!$H$18,IF(OR('AUBE-09'!K11="J3"),'MOIS-09'!$H$19,IF(OR('AUBE-09'!K11="J4"),'MOIS-09'!$H$20,IF(OR('AUBE-09'!K11="J5"),'MOIS-09'!$P$16,IF(OR('AUBE-09'!K11="J6"),'MOIS-09'!$P$17,IF(OR('AUBE-09'!K11="J7"),'MOIS-09'!$P$18,IF(OR('AUBE-09'!K11="J8"),'MOIS-09'!$P$19,IF(OR('AUBE-09'!K11="J9"),'MOIS-09'!$P$20,IF(OR('AUBE-09'!K11="F"),'MOIS-09'!$V$16,IF(OR('AUBE-09'!K11="R"),'MOIS-09'!$V$17,IF(OR('AUBE-09'!K11="HR"),'MOIS-09'!$V$18,IF(OR('AUBE-09'!K11="E"),'MOIS-09'!$V$19,IF(OR('AUBE-09'!K11="CP"),'MOIS-09'!$AD$16,IF(OR('AUBE-09'!K11="CM"),'MOIS-09'!$AD$17,IF(OR('AUBE-09'!K11="CMA"),'MOIS-09'!$AD$18,IF(OR('AUBE-09'!K11="CDE"),'MOIS-09'!$AD$19,"0")))))))))))))))))))</f>
        <v>0</v>
      </c>
      <c r="AL11" s="151">
        <f>IF(OR('AUBE-09'!L11="D"),'MOIS-09'!$V$20,IF(OR('AUBE-09'!L11="J"),'MOIS-09'!$H$16,IF(OR('AUBE-09'!L11="J1"),'MOIS-09'!$H$17,IF(OR('AUBE-09'!L11="J2"),'MOIS-09'!$H$18,IF(OR('AUBE-09'!L11="J3"),'MOIS-09'!$H$19,IF(OR('AUBE-09'!L11="J4"),'MOIS-09'!$H$20,IF(OR('AUBE-09'!L11="J5"),'MOIS-09'!$P$16,IF(OR('AUBE-09'!L11="J6"),'MOIS-09'!$P$17,IF(OR('AUBE-09'!L11="J7"),'MOIS-09'!$P$18,IF(OR('AUBE-09'!L11="J8"),'MOIS-09'!$P$19,IF(OR('AUBE-09'!L11="J9"),'MOIS-09'!$P$20,IF(OR('AUBE-09'!L11="F"),'MOIS-09'!$V$16,IF(OR('AUBE-09'!L11="R"),'MOIS-09'!$V$17,IF(OR('AUBE-09'!L11="HR"),'MOIS-09'!$V$18,IF(OR('AUBE-09'!L11="E"),'MOIS-09'!$V$19,IF(OR('AUBE-09'!L11="CP"),'MOIS-09'!$AD$16,IF(OR('AUBE-09'!L11="CM"),'MOIS-09'!$AD$17,IF(OR('AUBE-09'!L11="CMA"),'MOIS-09'!$AD$18,IF(OR('AUBE-09'!L11="CDE"),'MOIS-09'!$AD$19,"0")))))))))))))))))))+IF(OR('AUBE-09'!M11="D"),'MOIS-09'!$V$20,IF(OR('AUBE-09'!M11="J"),'MOIS-09'!$H$16,IF(OR('AUBE-09'!M11="J1"),'MOIS-09'!$H$17,IF(OR('AUBE-09'!M11="J2"),'MOIS-09'!$H$18,IF(OR('AUBE-09'!M11="J3"),'MOIS-09'!$H$19,IF(OR('AUBE-09'!M11="J4"),'MOIS-09'!$H$20,IF(OR('AUBE-09'!M11="J5"),'MOIS-09'!$P$16,IF(OR('AUBE-09'!M11="J6"),'MOIS-09'!$P$17,IF(OR('AUBE-09'!M11="J7"),'MOIS-09'!$P$18,IF(OR('AUBE-09'!M11="J8"),'MOIS-09'!$P$19,IF(OR('AUBE-09'!M11="J9"),'MOIS-09'!$P$20,IF(OR('AUBE-09'!M11="F"),'MOIS-09'!$V$16,IF(OR('AUBE-09'!M11="R"),'MOIS-09'!$V$17,IF(OR('AUBE-09'!M11="HR"),'MOIS-09'!$V$18,IF(OR('AUBE-09'!M11="E"),'MOIS-09'!$V$19,IF(OR('AUBE-09'!M11="CP"),'MOIS-09'!$AD$16,IF(OR('AUBE-09'!M11="CM"),'MOIS-09'!$AD$17,IF(OR('AUBE-09'!M11="CMA"),'MOIS-09'!$AD$18,IF(OR('AUBE-09'!M11="CDE"),'MOIS-09'!$AD$19,"0")))))))))))))))))))+IF(OR('AUBE-09'!N11="D"),'MOIS-09'!$V$20,IF(OR('AUBE-09'!N11="J"),'MOIS-09'!$H$16,IF(OR('AUBE-09'!N11="J1"),'MOIS-09'!$H$17,IF(OR('AUBE-09'!N11="J2"),'MOIS-09'!$H$18,IF(OR('AUBE-09'!N11="J3"),'MOIS-09'!$H$19,IF(OR('AUBE-09'!N11="J4"),'MOIS-09'!$H$20,IF(OR('AUBE-09'!N11="J5"),'MOIS-09'!$P$16,IF(OR('AUBE-09'!N11="J6"),'MOIS-09'!$P$17,IF(OR('AUBE-09'!N11="J7"),'MOIS-09'!$P$18,IF(OR('AUBE-09'!N11="J8"),'MOIS-09'!$P$19,IF(OR('AUBE-09'!N11="J9"),'MOIS-09'!$P$20,IF(OR('AUBE-09'!N11="F"),'MOIS-09'!$V$16,IF(OR('AUBE-09'!N11="R"),'MOIS-09'!$V$17,IF(OR('AUBE-09'!N11="HR"),'MOIS-09'!$V$18,IF(OR('AUBE-09'!N11="E"),'MOIS-09'!$V$19,IF(OR('AUBE-09'!N11="CP"),'MOIS-09'!$AD$16,IF(OR('AUBE-09'!N11="CM"),'MOIS-09'!$AD$17,IF(OR('AUBE-09'!N11="CMA"),'MOIS-09'!$AD$18,IF(OR('AUBE-09'!N11="CDE"),'MOIS-09'!$AD$19,"0")))))))))))))))))))+IF(OR('AUBE-09'!O11="D"),'MOIS-09'!$V$20,IF(OR('AUBE-09'!O11="J"),'MOIS-09'!$H$16,IF(OR('AUBE-09'!O11="J1"),'MOIS-09'!$H$17,IF(OR('AUBE-09'!O11="J2"),'MOIS-09'!$H$18,IF(OR('AUBE-09'!O11="J3"),'MOIS-09'!$H$19,IF(OR('AUBE-09'!O11="J4"),'MOIS-09'!$H$20,IF(OR('AUBE-09'!O11="J5"),'MOIS-09'!$P$16,IF(OR('AUBE-09'!O11="J6"),'MOIS-09'!$P$17,IF(OR('AUBE-09'!O11="J7"),'MOIS-09'!$P$18,IF(OR('AUBE-09'!O11="J8"),'MOIS-09'!$P$19,IF(OR('AUBE-09'!O11="J9"),'MOIS-09'!$P$20,IF(OR('AUBE-09'!O11="F"),'MOIS-09'!$V$16,IF(OR('AUBE-09'!O11="R"),'MOIS-09'!$V$17,IF(OR('AUBE-09'!O11="HR"),'MOIS-09'!$V$18,IF(OR('AUBE-09'!O11="E"),'MOIS-09'!$V$19,IF(OR('AUBE-09'!O11="CP"),'MOIS-09'!$AD$16,IF(OR('AUBE-09'!O11="CM"),'MOIS-09'!$AD$17,IF(OR('AUBE-09'!O11="CMA"),'MOIS-09'!$AD$18,IF(OR('AUBE-09'!O11="CDE"),'MOIS-09'!$AD$19,"0")))))))))))))))))))+IF(OR('AUBE-09'!P11="D"),'MOIS-09'!$V$20,IF(OR('AUBE-09'!P11="J"),'MOIS-09'!$H$16,IF(OR('AUBE-09'!P11="J1"),'MOIS-09'!$H$17,IF(OR('AUBE-09'!P11="J2"),'MOIS-09'!$H$18,IF(OR('AUBE-09'!P11="J3"),'MOIS-09'!$H$19,IF(OR('AUBE-09'!P11="J4"),'MOIS-09'!$H$20,IF(OR('AUBE-09'!P11="J5"),'MOIS-09'!$P$16,IF(OR('AUBE-09'!P11="J6"),'MOIS-09'!$P$17,IF(OR('AUBE-09'!P11="J7"),'MOIS-09'!$P$18,IF(OR('AUBE-09'!P11="J8"),'MOIS-09'!$P$19,IF(OR('AUBE-09'!P11="J9"),'MOIS-09'!$P$20,IF(OR('AUBE-09'!P11="F"),'MOIS-09'!$V$16,IF(OR('AUBE-09'!P11="R"),'MOIS-09'!$V$17,IF(OR('AUBE-09'!P11="HR"),'MOIS-09'!$V$18,IF(OR('AUBE-09'!P11="E"),'MOIS-09'!$V$19,IF(OR('AUBE-09'!P11="CP"),'MOIS-09'!$AD$16,IF(OR('AUBE-09'!P11="CM"),'MOIS-09'!$AD$17,IF(OR('AUBE-09'!P11="CMA"),'MOIS-09'!$AD$18,IF(OR('AUBE-09'!P11="CDE"),'MOIS-09'!$AD$19,"0")))))))))))))))))))+IF(OR('AUBE-09'!Q11="D"),'MOIS-09'!$V$20,IF(OR('AUBE-09'!Q11="J"),'MOIS-09'!$H$16,IF(OR('AUBE-09'!Q11="J1"),'MOIS-09'!$H$17,IF(OR('AUBE-09'!Q11="J2"),'MOIS-09'!$H$18,IF(OR('AUBE-09'!Q11="J3"),'MOIS-09'!$H$19,IF(OR('AUBE-09'!Q11="J4"),'MOIS-09'!$H$20,IF(OR('AUBE-09'!Q11="J5"),'MOIS-09'!$P$16,IF(OR('AUBE-09'!Q11="J6"),'MOIS-09'!$P$17,IF(OR('AUBE-09'!Q11="J7"),'MOIS-09'!$P$18,IF(OR('AUBE-09'!Q11="J8"),'MOIS-09'!$P$19,IF(OR('AUBE-09'!Q11="J9"),'MOIS-09'!$P$20,IF(OR('AUBE-09'!Q11="F"),'MOIS-09'!$V$16,IF(OR('AUBE-09'!Q11="R"),'MOIS-09'!$V$17,IF(OR('AUBE-09'!Q11="HR"),'MOIS-09'!$V$18,IF(OR('AUBE-09'!Q11="E"),'MOIS-09'!$V$19,IF(OR('AUBE-09'!Q11="CP"),'MOIS-09'!$AD$16,IF(OR('AUBE-09'!Q11="CM"),'MOIS-09'!$AD$17,IF(OR('AUBE-09'!Q11="CMA"),'MOIS-09'!$AD$18,IF(OR('AUBE-09'!Q11="CDE"),'MOIS-09'!$AD$19,"0")))))))))))))))))))+IF(OR('AUBE-09'!R11="D"),'MOIS-09'!$V$20,IF(OR('AUBE-09'!R11="J"),'MOIS-09'!$H$16,IF(OR('AUBE-09'!R11="J1"),'MOIS-09'!$H$17,IF(OR('AUBE-09'!R11="J2"),'MOIS-09'!$H$18,IF(OR('AUBE-09'!R11="J3"),'MOIS-09'!$H$19,IF(OR('AUBE-09'!R11="J4"),'MOIS-09'!$H$20,IF(OR('AUBE-09'!R11="J5"),'MOIS-09'!$P$16,IF(OR('AUBE-09'!R11="J6"),'MOIS-09'!$P$17,IF(OR('AUBE-09'!R11="J7"),'MOIS-09'!$P$18,IF(OR('AUBE-09'!R11="J8"),'MOIS-09'!$P$19,IF(OR('AUBE-09'!R11="J9"),'MOIS-09'!$P$20,IF(OR('AUBE-09'!R11="F"),'MOIS-09'!$V$16,IF(OR('AUBE-09'!R11="R"),'MOIS-09'!$V$17,IF(OR('AUBE-09'!R11="HR"),'MOIS-09'!$V$18,IF(OR('AUBE-09'!R11="E"),'MOIS-09'!$V$19,IF(OR('AUBE-09'!R11="CP"),'MOIS-09'!$AD$16,IF(OR('AUBE-09'!R11="CM"),'MOIS-09'!$AD$17,IF(OR('AUBE-09'!R11="CMA"),'MOIS-09'!$AD$18,IF(OR('AUBE-09'!R11="CDE"),'MOIS-09'!$AD$19,"0")))))))))))))))))))</f>
        <v>0</v>
      </c>
      <c r="AM11" s="151">
        <f>IF(OR('AUBE-09'!S11="D"),'MOIS-09'!$V$20,IF(OR('AUBE-09'!S11="J"),'MOIS-09'!$H$16,IF(OR('AUBE-09'!S11="J1"),'MOIS-09'!$H$17,IF(OR('AUBE-09'!S11="J2"),'MOIS-09'!$H$18,IF(OR('AUBE-09'!S11="J3"),'MOIS-09'!$H$19,IF(OR('AUBE-09'!S11="J4"),'MOIS-09'!$H$20,IF(OR('AUBE-09'!S11="J5"),'MOIS-09'!$P$16,IF(OR('AUBE-09'!S11="J6"),'MOIS-09'!$P$17,IF(OR('AUBE-09'!S11="J7"),'MOIS-09'!$P$18,IF(OR('AUBE-09'!S11="J8"),'MOIS-09'!$P$19,IF(OR('AUBE-09'!S11="J9"),'MOIS-09'!$P$20,IF(OR('AUBE-09'!S11="F"),'MOIS-09'!$V$16,IF(OR('AUBE-09'!S11="R"),'MOIS-09'!$V$17,IF(OR('AUBE-09'!S11="HR"),'MOIS-09'!$V$18,IF(OR('AUBE-09'!S11="E"),'MOIS-09'!$V$19,IF(OR('AUBE-09'!S11="CP"),'MOIS-09'!$AD$16,IF(OR('AUBE-09'!S11="CM"),'MOIS-09'!$AD$17,IF(OR('AUBE-09'!S11="CMA"),'MOIS-09'!$AD$18,IF(OR('AUBE-09'!S11="CDE"),'MOIS-09'!$AD$19,"0")))))))))))))))))))+IF(OR('AUBE-09'!T11="D"),'MOIS-09'!$V$20,IF(OR('AUBE-09'!T11="J"),'MOIS-09'!$H$16,IF(OR('AUBE-09'!T11="J1"),'MOIS-09'!$H$17,IF(OR('AUBE-09'!T11="J2"),'MOIS-09'!$H$18,IF(OR('AUBE-09'!T11="J3"),'MOIS-09'!$H$19,IF(OR('AUBE-09'!T11="J4"),'MOIS-09'!$H$20,IF(OR('AUBE-09'!T11="J5"),'MOIS-09'!$P$16,IF(OR('AUBE-09'!T11="J6"),'MOIS-09'!$P$17,IF(OR('AUBE-09'!T11="J7"),'MOIS-09'!$P$18,IF(OR('AUBE-09'!T11="J8"),'MOIS-09'!$P$19,IF(OR('AUBE-09'!T11="J9"),'MOIS-09'!$P$20,IF(OR('AUBE-09'!T11="F"),'MOIS-09'!$V$16,IF(OR('AUBE-09'!T11="R"),'MOIS-09'!$V$17,IF(OR('AUBE-09'!T11="HR"),'MOIS-09'!$V$18,IF(OR('AUBE-09'!T11="E"),'MOIS-09'!$V$19,IF(OR('AUBE-09'!T11="CP"),'MOIS-09'!$AD$16,IF(OR('AUBE-09'!T11="CM"),'MOIS-09'!$AD$17,IF(OR('AUBE-09'!T11="CMA"),'MOIS-09'!$AD$18,IF(OR('AUBE-09'!T11="CDE"),'MOIS-09'!$AD$19,"0")))))))))))))))))))+IF(OR('AUBE-09'!U11="D"),'MOIS-09'!$V$20,IF(OR('AUBE-09'!U11="J"),'MOIS-09'!$H$16,IF(OR('AUBE-09'!U11="J1"),'MOIS-09'!$H$17,IF(OR('AUBE-09'!U11="J2"),'MOIS-09'!$H$18,IF(OR('AUBE-09'!U11="J3"),'MOIS-09'!$H$19,IF(OR('AUBE-09'!U11="J4"),'MOIS-09'!$H$20,IF(OR('AUBE-09'!U11="J5"),'MOIS-09'!$P$16,IF(OR('AUBE-09'!U11="J6"),'MOIS-09'!$P$17,IF(OR('AUBE-09'!U11="J7"),'MOIS-09'!$P$18,IF(OR('AUBE-09'!U11="J8"),'MOIS-09'!$P$19,IF(OR('AUBE-09'!U11="J9"),'MOIS-09'!$P$20,IF(OR('AUBE-09'!U11="F"),'MOIS-09'!$V$16,IF(OR('AUBE-09'!U11="R"),'MOIS-09'!$V$17,IF(OR('AUBE-09'!U11="HR"),'MOIS-09'!$V$18,IF(OR('AUBE-09'!U11="E"),'MOIS-09'!$V$19,IF(OR('AUBE-09'!U11="CP"),'MOIS-09'!$AD$16,IF(OR('AUBE-09'!U11="CM"),'MOIS-09'!$AD$17,IF(OR('AUBE-09'!U11="CMA"),'MOIS-09'!$AD$18,IF(OR('AUBE-09'!U11="CDE"),'MOIS-09'!$AD$19,"0")))))))))))))))))))+IF(OR('AUBE-09'!V11="D"),'MOIS-09'!$V$20,IF(OR('AUBE-09'!V11="J"),'MOIS-09'!$H$16,IF(OR('AUBE-09'!V11="J1"),'MOIS-09'!$H$17,IF(OR('AUBE-09'!V11="J2"),'MOIS-09'!$H$18,IF(OR('AUBE-09'!V11="J3"),'MOIS-09'!$H$19,IF(OR('AUBE-09'!V11="J4"),'MOIS-09'!$H$20,IF(OR('AUBE-09'!V11="J5"),'MOIS-09'!$P$16,IF(OR('AUBE-09'!V11="J6"),'MOIS-09'!$P$17,IF(OR('AUBE-09'!V11="J7"),'MOIS-09'!$P$18,IF(OR('AUBE-09'!V11="J8"),'MOIS-09'!$P$19,IF(OR('AUBE-09'!V11="J9"),'MOIS-09'!$P$20,IF(OR('AUBE-09'!V11="F"),'MOIS-09'!$V$16,IF(OR('AUBE-09'!V11="R"),'MOIS-09'!$V$17,IF(OR('AUBE-09'!V11="HR"),'MOIS-09'!$V$18,IF(OR('AUBE-09'!V11="E"),'MOIS-09'!$V$19,IF(OR('AUBE-09'!V11="CP"),'MOIS-09'!$AD$16,IF(OR('AUBE-09'!V11="CM"),'MOIS-09'!$AD$17,IF(OR('AUBE-09'!V11="CMA"),'MOIS-09'!$AD$18,IF(OR('AUBE-09'!V11="CDE"),'MOIS-09'!$AD$19,"0")))))))))))))))))))+IF(OR('AUBE-09'!W11="D"),'MOIS-09'!$V$20,IF(OR('AUBE-09'!W11="J"),'MOIS-09'!$H$16,IF(OR('AUBE-09'!W11="J1"),'MOIS-09'!$H$17,IF(OR('AUBE-09'!W11="J2"),'MOIS-09'!$H$18,IF(OR('AUBE-09'!W11="J3"),'MOIS-09'!$H$19,IF(OR('AUBE-09'!W11="J4"),'MOIS-09'!$H$20,IF(OR('AUBE-09'!W11="J5"),'MOIS-09'!$P$16,IF(OR('AUBE-09'!W11="J6"),'MOIS-09'!$P$17,IF(OR('AUBE-09'!W11="J7"),'MOIS-09'!$P$18,IF(OR('AUBE-09'!W11="J8"),'MOIS-09'!$P$19,IF(OR('AUBE-09'!W11="J9"),'MOIS-09'!$P$20,IF(OR('AUBE-09'!W11="F"),'MOIS-09'!$V$16,IF(OR('AUBE-09'!W11="R"),'MOIS-09'!$V$17,IF(OR('AUBE-09'!W11="HR"),'MOIS-09'!$V$18,IF(OR('AUBE-09'!W11="E"),'MOIS-09'!$V$19,IF(OR('AUBE-09'!W11="CP"),'MOIS-09'!$AD$16,IF(OR('AUBE-09'!W11="CM"),'MOIS-09'!$AD$17,IF(OR('AUBE-09'!W11="CMA"),'MOIS-09'!$AD$18,IF(OR('AUBE-09'!W11="CDE"),'MOIS-09'!$AD$19,"0")))))))))))))))))))+IF(OR('AUBE-09'!X11="D"),'MOIS-09'!$V$20,IF(OR('AUBE-09'!X11="J"),'MOIS-09'!$H$16,IF(OR('AUBE-09'!X11="J1"),'MOIS-09'!$H$17,IF(OR('AUBE-09'!X11="J2"),'MOIS-09'!$H$18,IF(OR('AUBE-09'!X11="J3"),'MOIS-09'!$H$19,IF(OR('AUBE-09'!X11="J4"),'MOIS-09'!$H$20,IF(OR('AUBE-09'!X11="J5"),'MOIS-09'!$P$16,IF(OR('AUBE-09'!X11="J6"),'MOIS-09'!$P$17,IF(OR('AUBE-09'!X11="J7"),'MOIS-09'!$P$18,IF(OR('AUBE-09'!X11="J8"),'MOIS-09'!$P$19,IF(OR('AUBE-09'!X11="J9"),'MOIS-09'!$P$20,IF(OR('AUBE-09'!X11="F"),'MOIS-09'!$V$16,IF(OR('AUBE-09'!X11="R"),'MOIS-09'!$V$17,IF(OR('AUBE-09'!X11="HR"),'MOIS-09'!$V$18,IF(OR('AUBE-09'!X11="E"),'MOIS-09'!$V$19,IF(OR('AUBE-09'!X11="CP"),'MOIS-09'!$AD$16,IF(OR('AUBE-09'!X11="CM"),'MOIS-09'!$AD$17,IF(OR('AUBE-09'!X11="CMA"),'MOIS-09'!$AD$18,IF(OR('AUBE-09'!X11="CDE"),'MOIS-09'!$AD$19,"0")))))))))))))))))))+IF(OR('AUBE-09'!Y11="D"),'MOIS-09'!$V$20,IF(OR('AUBE-09'!Y11="J"),'MOIS-09'!$H$16,IF(OR('AUBE-09'!Y11="J1"),'MOIS-09'!$H$17,IF(OR('AUBE-09'!Y11="J2"),'MOIS-09'!$H$18,IF(OR('AUBE-09'!Y11="J3"),'MOIS-09'!$H$19,IF(OR('AUBE-09'!Y11="J4"),'MOIS-09'!$H$20,IF(OR('AUBE-09'!Y11="J5"),'MOIS-09'!$P$16,IF(OR('AUBE-09'!Y11="J6"),'MOIS-09'!$P$17,IF(OR('AUBE-09'!Y11="J7"),'MOIS-09'!$P$18,IF(OR('AUBE-09'!Y11="J8"),'MOIS-09'!$P$19,IF(OR('AUBE-09'!Y11="J9"),'MOIS-09'!$P$20,IF(OR('AUBE-09'!Y11="F"),'MOIS-09'!$V$16,IF(OR('AUBE-09'!Y11="R"),'MOIS-09'!$V$17,IF(OR('AUBE-09'!Y11="HR"),'MOIS-09'!$V$18,IF(OR('AUBE-09'!Y11="E"),'MOIS-09'!$V$19,IF(OR('AUBE-09'!Y11="CP"),'MOIS-09'!$AD$16,IF(OR('AUBE-09'!Y11="CM"),'MOIS-09'!$AD$17,IF(OR('AUBE-09'!Y11="CMA"),'MOIS-09'!$AD$18,IF(OR('AUBE-09'!Y11="CDE"),'MOIS-09'!$AD$19,"0")))))))))))))))))))</f>
        <v>0</v>
      </c>
      <c r="AN11" s="151">
        <f>IF(OR('AUBE-09'!Z11="D"),'MOIS-09'!$V$20,IF(OR('AUBE-09'!Z11="J"),'MOIS-09'!$H$16,IF(OR('AUBE-09'!Z11="J1"),'MOIS-09'!$H$17,IF(OR('AUBE-09'!Z11="J2"),'MOIS-09'!$H$18,IF(OR('AUBE-09'!Z11="J3"),'MOIS-09'!$H$19,IF(OR('AUBE-09'!Z11="J4"),'MOIS-09'!$H$20,IF(OR('AUBE-09'!Z11="J5"),'MOIS-09'!$P$16,IF(OR('AUBE-09'!Z11="J6"),'MOIS-09'!$P$17,IF(OR('AUBE-09'!Z11="J7"),'MOIS-09'!$P$18,IF(OR('AUBE-09'!Z11="J8"),'MOIS-09'!$P$19,IF(OR('AUBE-09'!Z11="J9"),'MOIS-09'!$P$20,IF(OR('AUBE-09'!Z11="F"),'MOIS-09'!$V$16,IF(OR('AUBE-09'!Z11="R"),'MOIS-09'!$V$17,IF(OR('AUBE-09'!Z11="HR"),'MOIS-09'!$V$18,IF(OR('AUBE-09'!Z11="E"),'MOIS-09'!$V$19,IF(OR('AUBE-09'!Z11="CP"),'MOIS-09'!$AD$16,IF(OR('AUBE-09'!Z11="CM"),'MOIS-09'!$AD$17,IF(OR('AUBE-09'!Z11="CMA"),'MOIS-09'!$AD$18,IF(OR('AUBE-09'!Z11="CDE"),'MOIS-09'!$AD$19,"0")))))))))))))))))))+IF(OR('AUBE-09'!AA11="D"),'MOIS-09'!$V$20,IF(OR('AUBE-09'!AA11="J"),'MOIS-09'!$H$16,IF(OR('AUBE-09'!AA11="J1"),'MOIS-09'!$H$17,IF(OR('AUBE-09'!AA11="J2"),'MOIS-09'!$H$18,IF(OR('AUBE-09'!AA11="J3"),'MOIS-09'!$H$19,IF(OR('AUBE-09'!AA11="J4"),'MOIS-09'!$H$20,IF(OR('AUBE-09'!AA11="J5"),'MOIS-09'!$P$16,IF(OR('AUBE-09'!AA11="J6"),'MOIS-09'!$P$17,IF(OR('AUBE-09'!AA11="J7"),'MOIS-09'!$P$18,IF(OR('AUBE-09'!AA11="J8"),'MOIS-09'!$P$19,IF(OR('AUBE-09'!AA11="J9"),'MOIS-09'!$P$20,IF(OR('AUBE-09'!AA11="F"),'MOIS-09'!$V$16,IF(OR('AUBE-09'!AA11="R"),'MOIS-09'!$V$17,IF(OR('AUBE-09'!AA11="HR"),'MOIS-09'!$V$18,IF(OR('AUBE-09'!AA11="E"),'MOIS-09'!$V$19,IF(OR('AUBE-09'!AA11="CP"),'MOIS-09'!$AD$16,IF(OR('AUBE-09'!AA11="CM"),'MOIS-09'!$AD$17,IF(OR('AUBE-09'!AA11="CMA"),'MOIS-09'!$AD$18,IF(OR('AUBE-09'!AA11="CDE"),'MOIS-09'!$AD$19,"0")))))))))))))))))))+IF(OR('AUBE-09'!AB11="D"),'MOIS-09'!$V$20,IF(OR('AUBE-09'!AB11="J"),'MOIS-09'!$H$16,IF(OR('AUBE-09'!AB11="J1"),'MOIS-09'!$H$17,IF(OR('AUBE-09'!AB11="J2"),'MOIS-09'!$H$18,IF(OR('AUBE-09'!AB11="J3"),'MOIS-09'!$H$19,IF(OR('AUBE-09'!AB11="J4"),'MOIS-09'!$H$20,IF(OR('AUBE-09'!AB11="J5"),'MOIS-09'!$P$16,IF(OR('AUBE-09'!AB11="J6"),'MOIS-09'!$P$17,IF(OR('AUBE-09'!AB11="J7"),'MOIS-09'!$P$18,IF(OR('AUBE-09'!AB11="J8"),'MOIS-09'!$P$19,IF(OR('AUBE-09'!AB11="J9"),'MOIS-09'!$P$20,IF(OR('AUBE-09'!AB11="F"),'MOIS-09'!$V$16,IF(OR('AUBE-09'!AB11="R"),'MOIS-09'!$V$17,IF(OR('AUBE-09'!AB11="HR"),'MOIS-09'!$V$18,IF(OR('AUBE-09'!AB11="E"),'MOIS-09'!$V$19,IF(OR('AUBE-09'!AB11="CP"),'MOIS-09'!$AD$16,IF(OR('AUBE-09'!AB11="CM"),'MOIS-09'!$AD$17,IF(OR('AUBE-09'!AB11="CMA"),'MOIS-09'!$AD$18,IF(OR('AUBE-09'!AB11="CDE"),'MOIS-09'!$AD$19,"0")))))))))))))))))))+IF(OR('AUBE-09'!AC11="D"),'MOIS-09'!$V$20,IF(OR('AUBE-09'!AC11="J"),'MOIS-09'!$H$16,IF(OR('AUBE-09'!AC11="J1"),'MOIS-09'!$H$17,IF(OR('AUBE-09'!AC11="J2"),'MOIS-09'!$H$18,IF(OR('AUBE-09'!AC11="J3"),'MOIS-09'!$H$19,IF(OR('AUBE-09'!AC11="J4"),'MOIS-09'!$H$20,IF(OR('AUBE-09'!AC11="J5"),'MOIS-09'!$P$16,IF(OR('AUBE-09'!AC11="J6"),'MOIS-09'!$P$17,IF(OR('AUBE-09'!AC11="J7"),'MOIS-09'!$P$18,IF(OR('AUBE-09'!AC11="J8"),'MOIS-09'!$P$19,IF(OR('AUBE-09'!AC11="J9"),'MOIS-09'!$P$20,IF(OR('AUBE-09'!AC11="F"),'MOIS-09'!$V$16,IF(OR('AUBE-09'!AC11="R"),'MOIS-09'!$V$17,IF(OR('AUBE-09'!AC11="HR"),'MOIS-09'!$V$18,IF(OR('AUBE-09'!AC11="E"),'MOIS-09'!$V$19,IF(OR('AUBE-09'!AC11="CP"),'MOIS-09'!$AD$16,IF(OR('AUBE-09'!AC11="CM"),'MOIS-09'!$AD$17,IF(OR('AUBE-09'!AC11="CMA"),'MOIS-09'!$AD$18,IF(OR('AUBE-09'!AC11="CDE"),'MOIS-09'!$AD$19,"0")))))))))))))))))))+IF(OR('AUBE-09'!AD11="D"),'MOIS-09'!$V$20,IF(OR('AUBE-09'!AD11="J"),'MOIS-09'!$H$16,IF(OR('AUBE-09'!AD11="J1"),'MOIS-09'!$H$17,IF(OR('AUBE-09'!AD11="J2"),'MOIS-09'!$H$18,IF(OR('AUBE-09'!AD11="J3"),'MOIS-09'!$H$19,IF(OR('AUBE-09'!AD11="J4"),'MOIS-09'!$H$20,IF(OR('AUBE-09'!AD11="J5"),'MOIS-09'!$P$16,IF(OR('AUBE-09'!AD11="J6"),'MOIS-09'!$P$17,IF(OR('AUBE-09'!AD11="J7"),'MOIS-09'!$P$18,IF(OR('AUBE-09'!AD11="J8"),'MOIS-09'!$P$19,IF(OR('AUBE-09'!AD11="J9"),'MOIS-09'!$P$20,IF(OR('AUBE-09'!AD11="F"),'MOIS-09'!$V$16,IF(OR('AUBE-09'!AD11="R"),'MOIS-09'!$V$17,IF(OR('AUBE-09'!AD11="HR"),'MOIS-09'!$V$18,IF(OR('AUBE-09'!AD11="E"),'MOIS-09'!$V$19,IF(OR('AUBE-09'!AD11="CP"),'MOIS-09'!$AD$16,IF(OR('AUBE-09'!AD11="CM"),'MOIS-09'!$AD$17,IF(OR('AUBE-09'!AD11="CMA"),'MOIS-09'!$AD$18,IF(OR('AUBE-09'!AD11="CDE"),'MOIS-09'!$AD$19,"0")))))))))))))))))))+IF(OR('AUBE-09'!AE11="D"),'MOIS-09'!$V$20,IF(OR('AUBE-09'!AE11="J"),'MOIS-09'!$H$16,IF(OR('AUBE-09'!AE11="J1"),'MOIS-09'!$H$17,IF(OR('AUBE-09'!AE11="J2"),'MOIS-09'!$H$18,IF(OR('AUBE-09'!AE11="J3"),'MOIS-09'!$H$19,IF(OR('AUBE-09'!AE11="J4"),'MOIS-09'!$H$20,IF(OR('AUBE-09'!AE11="J5"),'MOIS-09'!$P$16,IF(OR('AUBE-09'!AE11="J6"),'MOIS-09'!$P$17,IF(OR('AUBE-09'!AE11="J7"),'MOIS-09'!$P$18,IF(OR('AUBE-09'!AE11="J8"),'MOIS-09'!$P$19,IF(OR('AUBE-09'!AE11="J9"),'MOIS-09'!$P$20,IF(OR('AUBE-09'!AE11="F"),'MOIS-09'!$V$16,IF(OR('AUBE-09'!AE11="R"),'MOIS-09'!$V$17,IF(OR('AUBE-09'!AE11="HR"),'MOIS-09'!$V$18,IF(OR('AUBE-09'!AE11="E"),'MOIS-09'!$V$19,IF(OR('AUBE-09'!AE11="CP"),'MOIS-09'!$AD$16,IF(OR('AUBE-09'!AE11="CM"),'MOIS-09'!$AD$17,IF(OR('AUBE-09'!AE11="CMA"),'MOIS-09'!$AD$18,IF(OR('AUBE-09'!AE11="CDE"),'MOIS-09'!$AD$19,"0")))))))))))))))))))</f>
        <v>0</v>
      </c>
    </row>
    <row r="12" spans="1:40" ht="15.75" hidden="1" customHeight="1" outlineLevel="1">
      <c r="A12" s="16" t="s">
        <v>36</v>
      </c>
      <c r="B12" s="15"/>
      <c r="C12" s="2"/>
      <c r="D12" s="2"/>
      <c r="E12" s="2"/>
      <c r="F12" s="6"/>
      <c r="G12" s="6"/>
      <c r="H12" s="2"/>
      <c r="I12" s="2"/>
      <c r="J12" s="2"/>
      <c r="K12" s="2"/>
      <c r="L12" s="2"/>
      <c r="M12" s="2"/>
      <c r="N12" s="10"/>
      <c r="O12" s="2"/>
      <c r="P12" s="2"/>
      <c r="Q12" s="2"/>
      <c r="R12" s="2"/>
      <c r="S12" s="2"/>
      <c r="T12" s="6"/>
      <c r="U12" s="6"/>
      <c r="V12" s="2"/>
      <c r="W12" s="2"/>
      <c r="X12" s="2"/>
      <c r="Y12" s="2"/>
      <c r="Z12" s="2"/>
      <c r="AA12" s="6"/>
      <c r="AB12" s="6"/>
      <c r="AC12" s="6"/>
      <c r="AD12" s="6"/>
      <c r="AE12" s="6"/>
      <c r="AF12" s="48"/>
      <c r="AG12" s="116"/>
      <c r="AH12" s="116">
        <f>IF(B12="HR",$V$42)+IF(C12="HR",$V$42)+IF(E12="HR",$V$42)+IF(F12="HR",$V$42)+IF(G12="HR",$V$42)+IF(H12="HR",$V$42)+IF(I12="HR",$V$42)+IF(J12="HR",$V$42)+IF(L12="HR",$V$42)+IF(M12="HR",$V$42)+IF(N12="HR",$V$42)+IF(O12="HR",$V$42)+IF(P12="HR",$V$42)+IF(Q12="HR",$V$42)+IF(S12="HR",$V$42)+IF(T12="HR",$V$42)+IF(U12="HR",$V$42)+IF(V12="HR",$V$42)+IF(W12="HR",$V$42)+IF(X12="HR",$V$42)+IF(Z12="HR",$V$42)+IF(AA12="HR",$V$42)+IF(AB12="HR",$V$42)+IF(AC12="HR",$V$42)+IF(AD12="HR",$V$42)+IF(AE12="HR",$V$42,"0")</f>
        <v>0</v>
      </c>
      <c r="AJ12" s="151">
        <f>IF(OR('AUBE-09'!B12="D"),'MOIS-09'!$V$20,IF(OR('AUBE-09'!B12="J"),'MOIS-09'!$H$16,IF(OR('AUBE-09'!B12="J1"),'MOIS-09'!$H$17,IF(OR('AUBE-09'!B12="J2"),'MOIS-09'!$H$18,IF(OR('AUBE-09'!B12="J3"),'MOIS-09'!$H$19,IF(OR('AUBE-09'!B12="J4"),'MOIS-09'!$H$20,IF(OR('AUBE-09'!B12="J5"),'MOIS-09'!$P$16,IF(OR('AUBE-09'!B12="J6"),'MOIS-09'!$P$17,IF(OR('AUBE-09'!B12="J7"),'MOIS-09'!$P$18,IF(OR('AUBE-09'!B12="J8"),'MOIS-09'!$P$19,IF(OR('AUBE-09'!B12="J9"),'MOIS-09'!$P$20,IF(OR('AUBE-09'!B12="F"),'MOIS-09'!$V$16,IF(OR('AUBE-09'!B12="R"),'MOIS-09'!$V$17,IF(OR('AUBE-09'!B12="HR"),'MOIS-09'!$V$18,IF(OR('AUBE-09'!B12="E"),'MOIS-09'!$V$19,IF(OR('AUBE-09'!B12="CP"),'MOIS-09'!$AD$16,IF(OR('AUBE-09'!B12="CM"),'MOIS-09'!$AD$17,IF(OR('AUBE-09'!B12="CMA"),'MOIS-09'!$AD$18,IF(OR('AUBE-09'!B12="CDE"),'MOIS-09'!$AD$19,"0")))))))))))))))))))+IF(OR('AUBE-09'!C12="D"),'MOIS-09'!$V$20,IF(OR('AUBE-09'!C12="J"),'MOIS-09'!$H$16,IF(OR('AUBE-09'!C12="J1"),'MOIS-09'!$H$17,IF(OR('AUBE-09'!C12="J2"),'MOIS-09'!$H$18,IF(OR('AUBE-09'!C12="J3"),'MOIS-09'!$H$19,IF(OR('AUBE-09'!C12="J4"),'MOIS-09'!$H$20,IF(OR('AUBE-09'!C12="J5"),'MOIS-09'!$P$16,IF(OR('AUBE-09'!C12="J6"),'MOIS-09'!$P$17,IF(OR('AUBE-09'!C12="J7"),'MOIS-09'!$P$18,IF(OR('AUBE-09'!C12="J8"),'MOIS-09'!$P$19,IF(OR('AUBE-09'!C12="J9"),'MOIS-09'!$P$20,IF(OR('AUBE-09'!C12="F"),'MOIS-09'!$V$16,IF(OR('AUBE-09'!C12="R"),'MOIS-09'!$V$17,IF(OR('AUBE-09'!C12="HR"),'MOIS-09'!$V$18,IF(OR('AUBE-09'!C12="E"),'MOIS-09'!$V$19,IF(OR('AUBE-09'!C12="CP"),'MOIS-09'!$AD$16,IF(OR('AUBE-09'!C12="CM"),'MOIS-09'!$AD$17,IF(OR('AUBE-09'!C12="CMA"),'MOIS-09'!$AD$18,IF(OR('AUBE-09'!C12="CDE"),'MOIS-09'!$AD$19,"0")))))))))))))))))))+IF(OR('AUBE-09'!D12="D"),'MOIS-09'!$V$20,IF(OR('AUBE-09'!D12="J"),'MOIS-09'!$H$16,IF(OR('AUBE-09'!D12="J1"),'MOIS-09'!$H$17,IF(OR('AUBE-09'!D12="J2"),'MOIS-09'!$H$18,IF(OR('AUBE-09'!D12="J3"),'MOIS-09'!$H$19,IF(OR('AUBE-09'!D12="J4"),'MOIS-09'!$H$20,IF(OR('AUBE-09'!D12="J5"),'MOIS-09'!$P$16,IF(OR('AUBE-09'!D12="J6"),'MOIS-09'!$P$17,IF(OR('AUBE-09'!D12="J7"),'MOIS-09'!$P$18,IF(OR('AUBE-09'!D12="J8"),'MOIS-09'!$P$19,IF(OR('AUBE-09'!D12="J9"),'MOIS-09'!$P$20,IF(OR('AUBE-09'!D12="F"),'MOIS-09'!$V$16,IF(OR('AUBE-09'!D12="R"),'MOIS-09'!$V$17,IF(OR('AUBE-09'!D12="HR"),'MOIS-09'!$V$18,IF(OR('AUBE-09'!D12="E"),'MOIS-09'!$V$19,IF(OR('AUBE-09'!D12="CP"),'MOIS-09'!$AD$16,IF(OR('AUBE-09'!D12="CM"),'MOIS-09'!$AD$17,IF(OR('AUBE-09'!D12="CMA"),'MOIS-09'!$AD$18,IF(OR('AUBE-09'!D12="CDE"),'MOIS-09'!$AD$19,"0")))))))))))))))))))</f>
        <v>0</v>
      </c>
      <c r="AK12" s="151">
        <f>IF(OR('AUBE-09'!E12="D"),'MOIS-09'!$V$20,IF(OR('AUBE-09'!E12="J"),'MOIS-09'!$H$16,IF(OR('AUBE-09'!E12="J1"),'MOIS-09'!$H$17,IF(OR('AUBE-09'!E12="J2"),'MOIS-09'!$H$18,IF(OR('AUBE-09'!E12="J3"),'MOIS-09'!$H$19,IF(OR('AUBE-09'!E12="J4"),'MOIS-09'!$H$20,IF(OR('AUBE-09'!E12="J5"),'MOIS-09'!$P$16,IF(OR('AUBE-09'!E12="J6"),'MOIS-09'!$P$17,IF(OR('AUBE-09'!E12="J7"),'MOIS-09'!$P$18,IF(OR('AUBE-09'!E12="J8"),'MOIS-09'!$P$19,IF(OR('AUBE-09'!E12="J9"),'MOIS-09'!$P$20,IF(OR('AUBE-09'!E12="F"),'MOIS-09'!$V$16,IF(OR('AUBE-09'!E12="R"),'MOIS-09'!$V$17,IF(OR('AUBE-09'!E12="HR"),'MOIS-09'!$V$18,IF(OR('AUBE-09'!E12="E"),'MOIS-09'!$V$19,IF(OR('AUBE-09'!E12="CP"),'MOIS-09'!$AD$16,IF(OR('AUBE-09'!E12="CM"),'MOIS-09'!$AD$17,IF(OR('AUBE-09'!E12="CMA"),'MOIS-09'!$AD$18,IF(OR('AUBE-09'!E12="CDE"),'MOIS-09'!$AD$19,"0")))))))))))))))))))+IF(OR('AUBE-09'!F12="D"),'MOIS-09'!$V$20,IF(OR('AUBE-09'!F12="J"),'MOIS-09'!$H$16,IF(OR('AUBE-09'!F12="J1"),'MOIS-09'!$H$17,IF(OR('AUBE-09'!F12="J2"),'MOIS-09'!$H$18,IF(OR('AUBE-09'!F12="J3"),'MOIS-09'!$H$19,IF(OR('AUBE-09'!F12="J4"),'MOIS-09'!$H$20,IF(OR('AUBE-09'!F12="J5"),'MOIS-09'!$P$16,IF(OR('AUBE-09'!F12="J6"),'MOIS-09'!$P$17,IF(OR('AUBE-09'!F12="J7"),'MOIS-09'!$P$18,IF(OR('AUBE-09'!F12="J8"),'MOIS-09'!$P$19,IF(OR('AUBE-09'!F12="J9"),'MOIS-09'!$P$20,IF(OR('AUBE-09'!F12="F"),'MOIS-09'!$V$16,IF(OR('AUBE-09'!F12="R"),'MOIS-09'!$V$17,IF(OR('AUBE-09'!F12="HR"),'MOIS-09'!$V$18,IF(OR('AUBE-09'!F12="E"),'MOIS-09'!$V$19,IF(OR('AUBE-09'!F12="CP"),'MOIS-09'!$AD$16,IF(OR('AUBE-09'!F12="CM"),'MOIS-09'!$AD$17,IF(OR('AUBE-09'!F12="CMA"),'MOIS-09'!$AD$18,IF(OR('AUBE-09'!F12="CDE"),'MOIS-09'!$AD$19,"0")))))))))))))))))))+IF(OR('AUBE-09'!G12="D"),'MOIS-09'!$V$20,IF(OR('AUBE-09'!G12="J"),'MOIS-09'!$H$16,IF(OR('AUBE-09'!G12="J1"),'MOIS-09'!$H$17,IF(OR('AUBE-09'!G12="J2"),'MOIS-09'!$H$18,IF(OR('AUBE-09'!G12="J3"),'MOIS-09'!$H$19,IF(OR('AUBE-09'!G12="J4"),'MOIS-09'!$H$20,IF(OR('AUBE-09'!G12="J5"),'MOIS-09'!$P$16,IF(OR('AUBE-09'!G12="J6"),'MOIS-09'!$P$17,IF(OR('AUBE-09'!G12="J7"),'MOIS-09'!$P$18,IF(OR('AUBE-09'!G12="J8"),'MOIS-09'!$P$19,IF(OR('AUBE-09'!G12="J9"),'MOIS-09'!$P$20,IF(OR('AUBE-09'!G12="F"),'MOIS-09'!$V$16,IF(OR('AUBE-09'!G12="R"),'MOIS-09'!$V$17,IF(OR('AUBE-09'!G12="HR"),'MOIS-09'!$V$18,IF(OR('AUBE-09'!G12="E"),'MOIS-09'!$V$19,IF(OR('AUBE-09'!G12="CP"),'MOIS-09'!$AD$16,IF(OR('AUBE-09'!G12="CM"),'MOIS-09'!$AD$17,IF(OR('AUBE-09'!G12="CMA"),'MOIS-09'!$AD$18,IF(OR('AUBE-09'!G12="CDE"),'MOIS-09'!$AD$19,"0")))))))))))))))))))+IF(OR('AUBE-09'!H12="D"),'MOIS-09'!$V$20,IF(OR('AUBE-09'!H12="J"),'MOIS-09'!$H$16,IF(OR('AUBE-09'!H12="J1"),'MOIS-09'!$H$17,IF(OR('AUBE-09'!H12="J2"),'MOIS-09'!$H$18,IF(OR('AUBE-09'!H12="J3"),'MOIS-09'!$H$19,IF(OR('AUBE-09'!H12="J4"),'MOIS-09'!$H$20,IF(OR('AUBE-09'!H12="J5"),'MOIS-09'!$P$16,IF(OR('AUBE-09'!H12="J6"),'MOIS-09'!$P$17,IF(OR('AUBE-09'!H12="J7"),'MOIS-09'!$P$18,IF(OR('AUBE-09'!H12="J8"),'MOIS-09'!$P$19,IF(OR('AUBE-09'!H12="J9"),'MOIS-09'!$P$20,IF(OR('AUBE-09'!H12="F"),'MOIS-09'!$V$16,IF(OR('AUBE-09'!H12="R"),'MOIS-09'!$V$17,IF(OR('AUBE-09'!H12="HR"),'MOIS-09'!$V$18,IF(OR('AUBE-09'!H12="E"),'MOIS-09'!$V$19,IF(OR('AUBE-09'!H12="CP"),'MOIS-09'!$AD$16,IF(OR('AUBE-09'!H12="CM"),'MOIS-09'!$AD$17,IF(OR('AUBE-09'!H12="CMA"),'MOIS-09'!$AD$18,IF(OR('AUBE-09'!H12="CDE"),'MOIS-09'!$AD$19,"0")))))))))))))))))))+IF(OR('AUBE-09'!I12="D"),'MOIS-09'!$V$20,IF(OR('AUBE-09'!I12="J"),'MOIS-09'!$H$16,IF(OR('AUBE-09'!I12="J1"),'MOIS-09'!$H$17,IF(OR('AUBE-09'!I12="J2"),'MOIS-09'!$H$18,IF(OR('AUBE-09'!I12="J3"),'MOIS-09'!$H$19,IF(OR('AUBE-09'!I12="J4"),'MOIS-09'!$H$20,IF(OR('AUBE-09'!I12="J5"),'MOIS-09'!$P$16,IF(OR('AUBE-09'!I12="J6"),'MOIS-09'!$P$17,IF(OR('AUBE-09'!I12="J7"),'MOIS-09'!$P$18,IF(OR('AUBE-09'!I12="J8"),'MOIS-09'!$P$19,IF(OR('AUBE-09'!I12="J9"),'MOIS-09'!$P$20,IF(OR('AUBE-09'!I12="F"),'MOIS-09'!$V$16,IF(OR('AUBE-09'!I12="R"),'MOIS-09'!$V$17,IF(OR('AUBE-09'!I12="HR"),'MOIS-09'!$V$18,IF(OR('AUBE-09'!I12="E"),'MOIS-09'!$V$19,IF(OR('AUBE-09'!I12="CP"),'MOIS-09'!$AD$16,IF(OR('AUBE-09'!I12="CM"),'MOIS-09'!$AD$17,IF(OR('AUBE-09'!I12="CMA"),'MOIS-09'!$AD$18,IF(OR('AUBE-09'!I12="CDE"),'MOIS-09'!$AD$19,"0")))))))))))))))))))+IF(OR('AUBE-09'!J12="D"),'MOIS-09'!$V$20,IF(OR('AUBE-09'!J12="J"),'MOIS-09'!$H$16,IF(OR('AUBE-09'!J12="J1"),'MOIS-09'!$H$17,IF(OR('AUBE-09'!J12="J2"),'MOIS-09'!$H$18,IF(OR('AUBE-09'!J12="J3"),'MOIS-09'!$H$19,IF(OR('AUBE-09'!J12="J4"),'MOIS-09'!$H$20,IF(OR('AUBE-09'!J12="J5"),'MOIS-09'!$P$16,IF(OR('AUBE-09'!J12="J6"),'MOIS-09'!$P$17,IF(OR('AUBE-09'!J12="J7"),'MOIS-09'!$P$18,IF(OR('AUBE-09'!J12="J8"),'MOIS-09'!$P$19,IF(OR('AUBE-09'!J12="J9"),'MOIS-09'!$P$20,IF(OR('AUBE-09'!J12="F"),'MOIS-09'!$V$16,IF(OR('AUBE-09'!J12="R"),'MOIS-09'!$V$17,IF(OR('AUBE-09'!J12="HR"),'MOIS-09'!$V$18,IF(OR('AUBE-09'!J12="E"),'MOIS-09'!$V$19,IF(OR('AUBE-09'!J12="CP"),'MOIS-09'!$AD$16,IF(OR('AUBE-09'!J12="CM"),'MOIS-09'!$AD$17,IF(OR('AUBE-09'!J12="CMA"),'MOIS-09'!$AD$18,IF(OR('AUBE-09'!J12="CDE"),'MOIS-09'!$AD$19,"0")))))))))))))))))))+IF(OR('AUBE-09'!K12="D"),'MOIS-09'!$V$20,IF(OR('AUBE-09'!K12="J"),'MOIS-09'!$H$16,IF(OR('AUBE-09'!K12="J1"),'MOIS-09'!$H$17,IF(OR('AUBE-09'!K12="J2"),'MOIS-09'!$H$18,IF(OR('AUBE-09'!K12="J3"),'MOIS-09'!$H$19,IF(OR('AUBE-09'!K12="J4"),'MOIS-09'!$H$20,IF(OR('AUBE-09'!K12="J5"),'MOIS-09'!$P$16,IF(OR('AUBE-09'!K12="J6"),'MOIS-09'!$P$17,IF(OR('AUBE-09'!K12="J7"),'MOIS-09'!$P$18,IF(OR('AUBE-09'!K12="J8"),'MOIS-09'!$P$19,IF(OR('AUBE-09'!K12="J9"),'MOIS-09'!$P$20,IF(OR('AUBE-09'!K12="F"),'MOIS-09'!$V$16,IF(OR('AUBE-09'!K12="R"),'MOIS-09'!$V$17,IF(OR('AUBE-09'!K12="HR"),'MOIS-09'!$V$18,IF(OR('AUBE-09'!K12="E"),'MOIS-09'!$V$19,IF(OR('AUBE-09'!K12="CP"),'MOIS-09'!$AD$16,IF(OR('AUBE-09'!K12="CM"),'MOIS-09'!$AD$17,IF(OR('AUBE-09'!K12="CMA"),'MOIS-09'!$AD$18,IF(OR('AUBE-09'!K12="CDE"),'MOIS-09'!$AD$19,"0")))))))))))))))))))</f>
        <v>0</v>
      </c>
      <c r="AL12" s="151">
        <f>IF(OR('AUBE-09'!L12="D"),'MOIS-09'!$V$20,IF(OR('AUBE-09'!L12="J"),'MOIS-09'!$H$16,IF(OR('AUBE-09'!L12="J1"),'MOIS-09'!$H$17,IF(OR('AUBE-09'!L12="J2"),'MOIS-09'!$H$18,IF(OR('AUBE-09'!L12="J3"),'MOIS-09'!$H$19,IF(OR('AUBE-09'!L12="J4"),'MOIS-09'!$H$20,IF(OR('AUBE-09'!L12="J5"),'MOIS-09'!$P$16,IF(OR('AUBE-09'!L12="J6"),'MOIS-09'!$P$17,IF(OR('AUBE-09'!L12="J7"),'MOIS-09'!$P$18,IF(OR('AUBE-09'!L12="J8"),'MOIS-09'!$P$19,IF(OR('AUBE-09'!L12="J9"),'MOIS-09'!$P$20,IF(OR('AUBE-09'!L12="F"),'MOIS-09'!$V$16,IF(OR('AUBE-09'!L12="R"),'MOIS-09'!$V$17,IF(OR('AUBE-09'!L12="HR"),'MOIS-09'!$V$18,IF(OR('AUBE-09'!L12="E"),'MOIS-09'!$V$19,IF(OR('AUBE-09'!L12="CP"),'MOIS-09'!$AD$16,IF(OR('AUBE-09'!L12="CM"),'MOIS-09'!$AD$17,IF(OR('AUBE-09'!L12="CMA"),'MOIS-09'!$AD$18,IF(OR('AUBE-09'!L12="CDE"),'MOIS-09'!$AD$19,"0")))))))))))))))))))+IF(OR('AUBE-09'!M12="D"),'MOIS-09'!$V$20,IF(OR('AUBE-09'!M12="J"),'MOIS-09'!$H$16,IF(OR('AUBE-09'!M12="J1"),'MOIS-09'!$H$17,IF(OR('AUBE-09'!M12="J2"),'MOIS-09'!$H$18,IF(OR('AUBE-09'!M12="J3"),'MOIS-09'!$H$19,IF(OR('AUBE-09'!M12="J4"),'MOIS-09'!$H$20,IF(OR('AUBE-09'!M12="J5"),'MOIS-09'!$P$16,IF(OR('AUBE-09'!M12="J6"),'MOIS-09'!$P$17,IF(OR('AUBE-09'!M12="J7"),'MOIS-09'!$P$18,IF(OR('AUBE-09'!M12="J8"),'MOIS-09'!$P$19,IF(OR('AUBE-09'!M12="J9"),'MOIS-09'!$P$20,IF(OR('AUBE-09'!M12="F"),'MOIS-09'!$V$16,IF(OR('AUBE-09'!M12="R"),'MOIS-09'!$V$17,IF(OR('AUBE-09'!M12="HR"),'MOIS-09'!$V$18,IF(OR('AUBE-09'!M12="E"),'MOIS-09'!$V$19,IF(OR('AUBE-09'!M12="CP"),'MOIS-09'!$AD$16,IF(OR('AUBE-09'!M12="CM"),'MOIS-09'!$AD$17,IF(OR('AUBE-09'!M12="CMA"),'MOIS-09'!$AD$18,IF(OR('AUBE-09'!M12="CDE"),'MOIS-09'!$AD$19,"0")))))))))))))))))))+IF(OR('AUBE-09'!N12="D"),'MOIS-09'!$V$20,IF(OR('AUBE-09'!N12="J"),'MOIS-09'!$H$16,IF(OR('AUBE-09'!N12="J1"),'MOIS-09'!$H$17,IF(OR('AUBE-09'!N12="J2"),'MOIS-09'!$H$18,IF(OR('AUBE-09'!N12="J3"),'MOIS-09'!$H$19,IF(OR('AUBE-09'!N12="J4"),'MOIS-09'!$H$20,IF(OR('AUBE-09'!N12="J5"),'MOIS-09'!$P$16,IF(OR('AUBE-09'!N12="J6"),'MOIS-09'!$P$17,IF(OR('AUBE-09'!N12="J7"),'MOIS-09'!$P$18,IF(OR('AUBE-09'!N12="J8"),'MOIS-09'!$P$19,IF(OR('AUBE-09'!N12="J9"),'MOIS-09'!$P$20,IF(OR('AUBE-09'!N12="F"),'MOIS-09'!$V$16,IF(OR('AUBE-09'!N12="R"),'MOIS-09'!$V$17,IF(OR('AUBE-09'!N12="HR"),'MOIS-09'!$V$18,IF(OR('AUBE-09'!N12="E"),'MOIS-09'!$V$19,IF(OR('AUBE-09'!N12="CP"),'MOIS-09'!$AD$16,IF(OR('AUBE-09'!N12="CM"),'MOIS-09'!$AD$17,IF(OR('AUBE-09'!N12="CMA"),'MOIS-09'!$AD$18,IF(OR('AUBE-09'!N12="CDE"),'MOIS-09'!$AD$19,"0")))))))))))))))))))+IF(OR('AUBE-09'!O12="D"),'MOIS-09'!$V$20,IF(OR('AUBE-09'!O12="J"),'MOIS-09'!$H$16,IF(OR('AUBE-09'!O12="J1"),'MOIS-09'!$H$17,IF(OR('AUBE-09'!O12="J2"),'MOIS-09'!$H$18,IF(OR('AUBE-09'!O12="J3"),'MOIS-09'!$H$19,IF(OR('AUBE-09'!O12="J4"),'MOIS-09'!$H$20,IF(OR('AUBE-09'!O12="J5"),'MOIS-09'!$P$16,IF(OR('AUBE-09'!O12="J6"),'MOIS-09'!$P$17,IF(OR('AUBE-09'!O12="J7"),'MOIS-09'!$P$18,IF(OR('AUBE-09'!O12="J8"),'MOIS-09'!$P$19,IF(OR('AUBE-09'!O12="J9"),'MOIS-09'!$P$20,IF(OR('AUBE-09'!O12="F"),'MOIS-09'!$V$16,IF(OR('AUBE-09'!O12="R"),'MOIS-09'!$V$17,IF(OR('AUBE-09'!O12="HR"),'MOIS-09'!$V$18,IF(OR('AUBE-09'!O12="E"),'MOIS-09'!$V$19,IF(OR('AUBE-09'!O12="CP"),'MOIS-09'!$AD$16,IF(OR('AUBE-09'!O12="CM"),'MOIS-09'!$AD$17,IF(OR('AUBE-09'!O12="CMA"),'MOIS-09'!$AD$18,IF(OR('AUBE-09'!O12="CDE"),'MOIS-09'!$AD$19,"0")))))))))))))))))))+IF(OR('AUBE-09'!P12="D"),'MOIS-09'!$V$20,IF(OR('AUBE-09'!P12="J"),'MOIS-09'!$H$16,IF(OR('AUBE-09'!P12="J1"),'MOIS-09'!$H$17,IF(OR('AUBE-09'!P12="J2"),'MOIS-09'!$H$18,IF(OR('AUBE-09'!P12="J3"),'MOIS-09'!$H$19,IF(OR('AUBE-09'!P12="J4"),'MOIS-09'!$H$20,IF(OR('AUBE-09'!P12="J5"),'MOIS-09'!$P$16,IF(OR('AUBE-09'!P12="J6"),'MOIS-09'!$P$17,IF(OR('AUBE-09'!P12="J7"),'MOIS-09'!$P$18,IF(OR('AUBE-09'!P12="J8"),'MOIS-09'!$P$19,IF(OR('AUBE-09'!P12="J9"),'MOIS-09'!$P$20,IF(OR('AUBE-09'!P12="F"),'MOIS-09'!$V$16,IF(OR('AUBE-09'!P12="R"),'MOIS-09'!$V$17,IF(OR('AUBE-09'!P12="HR"),'MOIS-09'!$V$18,IF(OR('AUBE-09'!P12="E"),'MOIS-09'!$V$19,IF(OR('AUBE-09'!P12="CP"),'MOIS-09'!$AD$16,IF(OR('AUBE-09'!P12="CM"),'MOIS-09'!$AD$17,IF(OR('AUBE-09'!P12="CMA"),'MOIS-09'!$AD$18,IF(OR('AUBE-09'!P12="CDE"),'MOIS-09'!$AD$19,"0")))))))))))))))))))+IF(OR('AUBE-09'!Q12="D"),'MOIS-09'!$V$20,IF(OR('AUBE-09'!Q12="J"),'MOIS-09'!$H$16,IF(OR('AUBE-09'!Q12="J1"),'MOIS-09'!$H$17,IF(OR('AUBE-09'!Q12="J2"),'MOIS-09'!$H$18,IF(OR('AUBE-09'!Q12="J3"),'MOIS-09'!$H$19,IF(OR('AUBE-09'!Q12="J4"),'MOIS-09'!$H$20,IF(OR('AUBE-09'!Q12="J5"),'MOIS-09'!$P$16,IF(OR('AUBE-09'!Q12="J6"),'MOIS-09'!$P$17,IF(OR('AUBE-09'!Q12="J7"),'MOIS-09'!$P$18,IF(OR('AUBE-09'!Q12="J8"),'MOIS-09'!$P$19,IF(OR('AUBE-09'!Q12="J9"),'MOIS-09'!$P$20,IF(OR('AUBE-09'!Q12="F"),'MOIS-09'!$V$16,IF(OR('AUBE-09'!Q12="R"),'MOIS-09'!$V$17,IF(OR('AUBE-09'!Q12="HR"),'MOIS-09'!$V$18,IF(OR('AUBE-09'!Q12="E"),'MOIS-09'!$V$19,IF(OR('AUBE-09'!Q12="CP"),'MOIS-09'!$AD$16,IF(OR('AUBE-09'!Q12="CM"),'MOIS-09'!$AD$17,IF(OR('AUBE-09'!Q12="CMA"),'MOIS-09'!$AD$18,IF(OR('AUBE-09'!Q12="CDE"),'MOIS-09'!$AD$19,"0")))))))))))))))))))+IF(OR('AUBE-09'!R12="D"),'MOIS-09'!$V$20,IF(OR('AUBE-09'!R12="J"),'MOIS-09'!$H$16,IF(OR('AUBE-09'!R12="J1"),'MOIS-09'!$H$17,IF(OR('AUBE-09'!R12="J2"),'MOIS-09'!$H$18,IF(OR('AUBE-09'!R12="J3"),'MOIS-09'!$H$19,IF(OR('AUBE-09'!R12="J4"),'MOIS-09'!$H$20,IF(OR('AUBE-09'!R12="J5"),'MOIS-09'!$P$16,IF(OR('AUBE-09'!R12="J6"),'MOIS-09'!$P$17,IF(OR('AUBE-09'!R12="J7"),'MOIS-09'!$P$18,IF(OR('AUBE-09'!R12="J8"),'MOIS-09'!$P$19,IF(OR('AUBE-09'!R12="J9"),'MOIS-09'!$P$20,IF(OR('AUBE-09'!R12="F"),'MOIS-09'!$V$16,IF(OR('AUBE-09'!R12="R"),'MOIS-09'!$V$17,IF(OR('AUBE-09'!R12="HR"),'MOIS-09'!$V$18,IF(OR('AUBE-09'!R12="E"),'MOIS-09'!$V$19,IF(OR('AUBE-09'!R12="CP"),'MOIS-09'!$AD$16,IF(OR('AUBE-09'!R12="CM"),'MOIS-09'!$AD$17,IF(OR('AUBE-09'!R12="CMA"),'MOIS-09'!$AD$18,IF(OR('AUBE-09'!R12="CDE"),'MOIS-09'!$AD$19,"0")))))))))))))))))))</f>
        <v>0</v>
      </c>
      <c r="AM12" s="151">
        <f>IF(OR('AUBE-09'!S12="D"),'MOIS-09'!$V$20,IF(OR('AUBE-09'!S12="J"),'MOIS-09'!$H$16,IF(OR('AUBE-09'!S12="J1"),'MOIS-09'!$H$17,IF(OR('AUBE-09'!S12="J2"),'MOIS-09'!$H$18,IF(OR('AUBE-09'!S12="J3"),'MOIS-09'!$H$19,IF(OR('AUBE-09'!S12="J4"),'MOIS-09'!$H$20,IF(OR('AUBE-09'!S12="J5"),'MOIS-09'!$P$16,IF(OR('AUBE-09'!S12="J6"),'MOIS-09'!$P$17,IF(OR('AUBE-09'!S12="J7"),'MOIS-09'!$P$18,IF(OR('AUBE-09'!S12="J8"),'MOIS-09'!$P$19,IF(OR('AUBE-09'!S12="J9"),'MOIS-09'!$P$20,IF(OR('AUBE-09'!S12="F"),'MOIS-09'!$V$16,IF(OR('AUBE-09'!S12="R"),'MOIS-09'!$V$17,IF(OR('AUBE-09'!S12="HR"),'MOIS-09'!$V$18,IF(OR('AUBE-09'!S12="E"),'MOIS-09'!$V$19,IF(OR('AUBE-09'!S12="CP"),'MOIS-09'!$AD$16,IF(OR('AUBE-09'!S12="CM"),'MOIS-09'!$AD$17,IF(OR('AUBE-09'!S12="CMA"),'MOIS-09'!$AD$18,IF(OR('AUBE-09'!S12="CDE"),'MOIS-09'!$AD$19,"0")))))))))))))))))))+IF(OR('AUBE-09'!T12="D"),'MOIS-09'!$V$20,IF(OR('AUBE-09'!T12="J"),'MOIS-09'!$H$16,IF(OR('AUBE-09'!T12="J1"),'MOIS-09'!$H$17,IF(OR('AUBE-09'!T12="J2"),'MOIS-09'!$H$18,IF(OR('AUBE-09'!T12="J3"),'MOIS-09'!$H$19,IF(OR('AUBE-09'!T12="J4"),'MOIS-09'!$H$20,IF(OR('AUBE-09'!T12="J5"),'MOIS-09'!$P$16,IF(OR('AUBE-09'!T12="J6"),'MOIS-09'!$P$17,IF(OR('AUBE-09'!T12="J7"),'MOIS-09'!$P$18,IF(OR('AUBE-09'!T12="J8"),'MOIS-09'!$P$19,IF(OR('AUBE-09'!T12="J9"),'MOIS-09'!$P$20,IF(OR('AUBE-09'!T12="F"),'MOIS-09'!$V$16,IF(OR('AUBE-09'!T12="R"),'MOIS-09'!$V$17,IF(OR('AUBE-09'!T12="HR"),'MOIS-09'!$V$18,IF(OR('AUBE-09'!T12="E"),'MOIS-09'!$V$19,IF(OR('AUBE-09'!T12="CP"),'MOIS-09'!$AD$16,IF(OR('AUBE-09'!T12="CM"),'MOIS-09'!$AD$17,IF(OR('AUBE-09'!T12="CMA"),'MOIS-09'!$AD$18,IF(OR('AUBE-09'!T12="CDE"),'MOIS-09'!$AD$19,"0")))))))))))))))))))+IF(OR('AUBE-09'!U12="D"),'MOIS-09'!$V$20,IF(OR('AUBE-09'!U12="J"),'MOIS-09'!$H$16,IF(OR('AUBE-09'!U12="J1"),'MOIS-09'!$H$17,IF(OR('AUBE-09'!U12="J2"),'MOIS-09'!$H$18,IF(OR('AUBE-09'!U12="J3"),'MOIS-09'!$H$19,IF(OR('AUBE-09'!U12="J4"),'MOIS-09'!$H$20,IF(OR('AUBE-09'!U12="J5"),'MOIS-09'!$P$16,IF(OR('AUBE-09'!U12="J6"),'MOIS-09'!$P$17,IF(OR('AUBE-09'!U12="J7"),'MOIS-09'!$P$18,IF(OR('AUBE-09'!U12="J8"),'MOIS-09'!$P$19,IF(OR('AUBE-09'!U12="J9"),'MOIS-09'!$P$20,IF(OR('AUBE-09'!U12="F"),'MOIS-09'!$V$16,IF(OR('AUBE-09'!U12="R"),'MOIS-09'!$V$17,IF(OR('AUBE-09'!U12="HR"),'MOIS-09'!$V$18,IF(OR('AUBE-09'!U12="E"),'MOIS-09'!$V$19,IF(OR('AUBE-09'!U12="CP"),'MOIS-09'!$AD$16,IF(OR('AUBE-09'!U12="CM"),'MOIS-09'!$AD$17,IF(OR('AUBE-09'!U12="CMA"),'MOIS-09'!$AD$18,IF(OR('AUBE-09'!U12="CDE"),'MOIS-09'!$AD$19,"0")))))))))))))))))))+IF(OR('AUBE-09'!V12="D"),'MOIS-09'!$V$20,IF(OR('AUBE-09'!V12="J"),'MOIS-09'!$H$16,IF(OR('AUBE-09'!V12="J1"),'MOIS-09'!$H$17,IF(OR('AUBE-09'!V12="J2"),'MOIS-09'!$H$18,IF(OR('AUBE-09'!V12="J3"),'MOIS-09'!$H$19,IF(OR('AUBE-09'!V12="J4"),'MOIS-09'!$H$20,IF(OR('AUBE-09'!V12="J5"),'MOIS-09'!$P$16,IF(OR('AUBE-09'!V12="J6"),'MOIS-09'!$P$17,IF(OR('AUBE-09'!V12="J7"),'MOIS-09'!$P$18,IF(OR('AUBE-09'!V12="J8"),'MOIS-09'!$P$19,IF(OR('AUBE-09'!V12="J9"),'MOIS-09'!$P$20,IF(OR('AUBE-09'!V12="F"),'MOIS-09'!$V$16,IF(OR('AUBE-09'!V12="R"),'MOIS-09'!$V$17,IF(OR('AUBE-09'!V12="HR"),'MOIS-09'!$V$18,IF(OR('AUBE-09'!V12="E"),'MOIS-09'!$V$19,IF(OR('AUBE-09'!V12="CP"),'MOIS-09'!$AD$16,IF(OR('AUBE-09'!V12="CM"),'MOIS-09'!$AD$17,IF(OR('AUBE-09'!V12="CMA"),'MOIS-09'!$AD$18,IF(OR('AUBE-09'!V12="CDE"),'MOIS-09'!$AD$19,"0")))))))))))))))))))+IF(OR('AUBE-09'!W12="D"),'MOIS-09'!$V$20,IF(OR('AUBE-09'!W12="J"),'MOIS-09'!$H$16,IF(OR('AUBE-09'!W12="J1"),'MOIS-09'!$H$17,IF(OR('AUBE-09'!W12="J2"),'MOIS-09'!$H$18,IF(OR('AUBE-09'!W12="J3"),'MOIS-09'!$H$19,IF(OR('AUBE-09'!W12="J4"),'MOIS-09'!$H$20,IF(OR('AUBE-09'!W12="J5"),'MOIS-09'!$P$16,IF(OR('AUBE-09'!W12="J6"),'MOIS-09'!$P$17,IF(OR('AUBE-09'!W12="J7"),'MOIS-09'!$P$18,IF(OR('AUBE-09'!W12="J8"),'MOIS-09'!$P$19,IF(OR('AUBE-09'!W12="J9"),'MOIS-09'!$P$20,IF(OR('AUBE-09'!W12="F"),'MOIS-09'!$V$16,IF(OR('AUBE-09'!W12="R"),'MOIS-09'!$V$17,IF(OR('AUBE-09'!W12="HR"),'MOIS-09'!$V$18,IF(OR('AUBE-09'!W12="E"),'MOIS-09'!$V$19,IF(OR('AUBE-09'!W12="CP"),'MOIS-09'!$AD$16,IF(OR('AUBE-09'!W12="CM"),'MOIS-09'!$AD$17,IF(OR('AUBE-09'!W12="CMA"),'MOIS-09'!$AD$18,IF(OR('AUBE-09'!W12="CDE"),'MOIS-09'!$AD$19,"0")))))))))))))))))))+IF(OR('AUBE-09'!X12="D"),'MOIS-09'!$V$20,IF(OR('AUBE-09'!X12="J"),'MOIS-09'!$H$16,IF(OR('AUBE-09'!X12="J1"),'MOIS-09'!$H$17,IF(OR('AUBE-09'!X12="J2"),'MOIS-09'!$H$18,IF(OR('AUBE-09'!X12="J3"),'MOIS-09'!$H$19,IF(OR('AUBE-09'!X12="J4"),'MOIS-09'!$H$20,IF(OR('AUBE-09'!X12="J5"),'MOIS-09'!$P$16,IF(OR('AUBE-09'!X12="J6"),'MOIS-09'!$P$17,IF(OR('AUBE-09'!X12="J7"),'MOIS-09'!$P$18,IF(OR('AUBE-09'!X12="J8"),'MOIS-09'!$P$19,IF(OR('AUBE-09'!X12="J9"),'MOIS-09'!$P$20,IF(OR('AUBE-09'!X12="F"),'MOIS-09'!$V$16,IF(OR('AUBE-09'!X12="R"),'MOIS-09'!$V$17,IF(OR('AUBE-09'!X12="HR"),'MOIS-09'!$V$18,IF(OR('AUBE-09'!X12="E"),'MOIS-09'!$V$19,IF(OR('AUBE-09'!X12="CP"),'MOIS-09'!$AD$16,IF(OR('AUBE-09'!X12="CM"),'MOIS-09'!$AD$17,IF(OR('AUBE-09'!X12="CMA"),'MOIS-09'!$AD$18,IF(OR('AUBE-09'!X12="CDE"),'MOIS-09'!$AD$19,"0")))))))))))))))))))+IF(OR('AUBE-09'!Y12="D"),'MOIS-09'!$V$20,IF(OR('AUBE-09'!Y12="J"),'MOIS-09'!$H$16,IF(OR('AUBE-09'!Y12="J1"),'MOIS-09'!$H$17,IF(OR('AUBE-09'!Y12="J2"),'MOIS-09'!$H$18,IF(OR('AUBE-09'!Y12="J3"),'MOIS-09'!$H$19,IF(OR('AUBE-09'!Y12="J4"),'MOIS-09'!$H$20,IF(OR('AUBE-09'!Y12="J5"),'MOIS-09'!$P$16,IF(OR('AUBE-09'!Y12="J6"),'MOIS-09'!$P$17,IF(OR('AUBE-09'!Y12="J7"),'MOIS-09'!$P$18,IF(OR('AUBE-09'!Y12="J8"),'MOIS-09'!$P$19,IF(OR('AUBE-09'!Y12="J9"),'MOIS-09'!$P$20,IF(OR('AUBE-09'!Y12="F"),'MOIS-09'!$V$16,IF(OR('AUBE-09'!Y12="R"),'MOIS-09'!$V$17,IF(OR('AUBE-09'!Y12="HR"),'MOIS-09'!$V$18,IF(OR('AUBE-09'!Y12="E"),'MOIS-09'!$V$19,IF(OR('AUBE-09'!Y12="CP"),'MOIS-09'!$AD$16,IF(OR('AUBE-09'!Y12="CM"),'MOIS-09'!$AD$17,IF(OR('AUBE-09'!Y12="CMA"),'MOIS-09'!$AD$18,IF(OR('AUBE-09'!Y12="CDE"),'MOIS-09'!$AD$19,"0")))))))))))))))))))</f>
        <v>0</v>
      </c>
      <c r="AN12" s="151">
        <f>IF(OR('AUBE-09'!Z12="D"),'MOIS-09'!$V$20,IF(OR('AUBE-09'!Z12="J"),'MOIS-09'!$H$16,IF(OR('AUBE-09'!Z12="J1"),'MOIS-09'!$H$17,IF(OR('AUBE-09'!Z12="J2"),'MOIS-09'!$H$18,IF(OR('AUBE-09'!Z12="J3"),'MOIS-09'!$H$19,IF(OR('AUBE-09'!Z12="J4"),'MOIS-09'!$H$20,IF(OR('AUBE-09'!Z12="J5"),'MOIS-09'!$P$16,IF(OR('AUBE-09'!Z12="J6"),'MOIS-09'!$P$17,IF(OR('AUBE-09'!Z12="J7"),'MOIS-09'!$P$18,IF(OR('AUBE-09'!Z12="J8"),'MOIS-09'!$P$19,IF(OR('AUBE-09'!Z12="J9"),'MOIS-09'!$P$20,IF(OR('AUBE-09'!Z12="F"),'MOIS-09'!$V$16,IF(OR('AUBE-09'!Z12="R"),'MOIS-09'!$V$17,IF(OR('AUBE-09'!Z12="HR"),'MOIS-09'!$V$18,IF(OR('AUBE-09'!Z12="E"),'MOIS-09'!$V$19,IF(OR('AUBE-09'!Z12="CP"),'MOIS-09'!$AD$16,IF(OR('AUBE-09'!Z12="CM"),'MOIS-09'!$AD$17,IF(OR('AUBE-09'!Z12="CMA"),'MOIS-09'!$AD$18,IF(OR('AUBE-09'!Z12="CDE"),'MOIS-09'!$AD$19,"0")))))))))))))))))))+IF(OR('AUBE-09'!AA12="D"),'MOIS-09'!$V$20,IF(OR('AUBE-09'!AA12="J"),'MOIS-09'!$H$16,IF(OR('AUBE-09'!AA12="J1"),'MOIS-09'!$H$17,IF(OR('AUBE-09'!AA12="J2"),'MOIS-09'!$H$18,IF(OR('AUBE-09'!AA12="J3"),'MOIS-09'!$H$19,IF(OR('AUBE-09'!AA12="J4"),'MOIS-09'!$H$20,IF(OR('AUBE-09'!AA12="J5"),'MOIS-09'!$P$16,IF(OR('AUBE-09'!AA12="J6"),'MOIS-09'!$P$17,IF(OR('AUBE-09'!AA12="J7"),'MOIS-09'!$P$18,IF(OR('AUBE-09'!AA12="J8"),'MOIS-09'!$P$19,IF(OR('AUBE-09'!AA12="J9"),'MOIS-09'!$P$20,IF(OR('AUBE-09'!AA12="F"),'MOIS-09'!$V$16,IF(OR('AUBE-09'!AA12="R"),'MOIS-09'!$V$17,IF(OR('AUBE-09'!AA12="HR"),'MOIS-09'!$V$18,IF(OR('AUBE-09'!AA12="E"),'MOIS-09'!$V$19,IF(OR('AUBE-09'!AA12="CP"),'MOIS-09'!$AD$16,IF(OR('AUBE-09'!AA12="CM"),'MOIS-09'!$AD$17,IF(OR('AUBE-09'!AA12="CMA"),'MOIS-09'!$AD$18,IF(OR('AUBE-09'!AA12="CDE"),'MOIS-09'!$AD$19,"0")))))))))))))))))))+IF(OR('AUBE-09'!AB12="D"),'MOIS-09'!$V$20,IF(OR('AUBE-09'!AB12="J"),'MOIS-09'!$H$16,IF(OR('AUBE-09'!AB12="J1"),'MOIS-09'!$H$17,IF(OR('AUBE-09'!AB12="J2"),'MOIS-09'!$H$18,IF(OR('AUBE-09'!AB12="J3"),'MOIS-09'!$H$19,IF(OR('AUBE-09'!AB12="J4"),'MOIS-09'!$H$20,IF(OR('AUBE-09'!AB12="J5"),'MOIS-09'!$P$16,IF(OR('AUBE-09'!AB12="J6"),'MOIS-09'!$P$17,IF(OR('AUBE-09'!AB12="J7"),'MOIS-09'!$P$18,IF(OR('AUBE-09'!AB12="J8"),'MOIS-09'!$P$19,IF(OR('AUBE-09'!AB12="J9"),'MOIS-09'!$P$20,IF(OR('AUBE-09'!AB12="F"),'MOIS-09'!$V$16,IF(OR('AUBE-09'!AB12="R"),'MOIS-09'!$V$17,IF(OR('AUBE-09'!AB12="HR"),'MOIS-09'!$V$18,IF(OR('AUBE-09'!AB12="E"),'MOIS-09'!$V$19,IF(OR('AUBE-09'!AB12="CP"),'MOIS-09'!$AD$16,IF(OR('AUBE-09'!AB12="CM"),'MOIS-09'!$AD$17,IF(OR('AUBE-09'!AB12="CMA"),'MOIS-09'!$AD$18,IF(OR('AUBE-09'!AB12="CDE"),'MOIS-09'!$AD$19,"0")))))))))))))))))))+IF(OR('AUBE-09'!AC12="D"),'MOIS-09'!$V$20,IF(OR('AUBE-09'!AC12="J"),'MOIS-09'!$H$16,IF(OR('AUBE-09'!AC12="J1"),'MOIS-09'!$H$17,IF(OR('AUBE-09'!AC12="J2"),'MOIS-09'!$H$18,IF(OR('AUBE-09'!AC12="J3"),'MOIS-09'!$H$19,IF(OR('AUBE-09'!AC12="J4"),'MOIS-09'!$H$20,IF(OR('AUBE-09'!AC12="J5"),'MOIS-09'!$P$16,IF(OR('AUBE-09'!AC12="J6"),'MOIS-09'!$P$17,IF(OR('AUBE-09'!AC12="J7"),'MOIS-09'!$P$18,IF(OR('AUBE-09'!AC12="J8"),'MOIS-09'!$P$19,IF(OR('AUBE-09'!AC12="J9"),'MOIS-09'!$P$20,IF(OR('AUBE-09'!AC12="F"),'MOIS-09'!$V$16,IF(OR('AUBE-09'!AC12="R"),'MOIS-09'!$V$17,IF(OR('AUBE-09'!AC12="HR"),'MOIS-09'!$V$18,IF(OR('AUBE-09'!AC12="E"),'MOIS-09'!$V$19,IF(OR('AUBE-09'!AC12="CP"),'MOIS-09'!$AD$16,IF(OR('AUBE-09'!AC12="CM"),'MOIS-09'!$AD$17,IF(OR('AUBE-09'!AC12="CMA"),'MOIS-09'!$AD$18,IF(OR('AUBE-09'!AC12="CDE"),'MOIS-09'!$AD$19,"0")))))))))))))))))))+IF(OR('AUBE-09'!AD12="D"),'MOIS-09'!$V$20,IF(OR('AUBE-09'!AD12="J"),'MOIS-09'!$H$16,IF(OR('AUBE-09'!AD12="J1"),'MOIS-09'!$H$17,IF(OR('AUBE-09'!AD12="J2"),'MOIS-09'!$H$18,IF(OR('AUBE-09'!AD12="J3"),'MOIS-09'!$H$19,IF(OR('AUBE-09'!AD12="J4"),'MOIS-09'!$H$20,IF(OR('AUBE-09'!AD12="J5"),'MOIS-09'!$P$16,IF(OR('AUBE-09'!AD12="J6"),'MOIS-09'!$P$17,IF(OR('AUBE-09'!AD12="J7"),'MOIS-09'!$P$18,IF(OR('AUBE-09'!AD12="J8"),'MOIS-09'!$P$19,IF(OR('AUBE-09'!AD12="J9"),'MOIS-09'!$P$20,IF(OR('AUBE-09'!AD12="F"),'MOIS-09'!$V$16,IF(OR('AUBE-09'!AD12="R"),'MOIS-09'!$V$17,IF(OR('AUBE-09'!AD12="HR"),'MOIS-09'!$V$18,IF(OR('AUBE-09'!AD12="E"),'MOIS-09'!$V$19,IF(OR('AUBE-09'!AD12="CP"),'MOIS-09'!$AD$16,IF(OR('AUBE-09'!AD12="CM"),'MOIS-09'!$AD$17,IF(OR('AUBE-09'!AD12="CMA"),'MOIS-09'!$AD$18,IF(OR('AUBE-09'!AD12="CDE"),'MOIS-09'!$AD$19,"0")))))))))))))))))))+IF(OR('AUBE-09'!AE12="D"),'MOIS-09'!$V$20,IF(OR('AUBE-09'!AE12="J"),'MOIS-09'!$H$16,IF(OR('AUBE-09'!AE12="J1"),'MOIS-09'!$H$17,IF(OR('AUBE-09'!AE12="J2"),'MOIS-09'!$H$18,IF(OR('AUBE-09'!AE12="J3"),'MOIS-09'!$H$19,IF(OR('AUBE-09'!AE12="J4"),'MOIS-09'!$H$20,IF(OR('AUBE-09'!AE12="J5"),'MOIS-09'!$P$16,IF(OR('AUBE-09'!AE12="J6"),'MOIS-09'!$P$17,IF(OR('AUBE-09'!AE12="J7"),'MOIS-09'!$P$18,IF(OR('AUBE-09'!AE12="J8"),'MOIS-09'!$P$19,IF(OR('AUBE-09'!AE12="J9"),'MOIS-09'!$P$20,IF(OR('AUBE-09'!AE12="F"),'MOIS-09'!$V$16,IF(OR('AUBE-09'!AE12="R"),'MOIS-09'!$V$17,IF(OR('AUBE-09'!AE12="HR"),'MOIS-09'!$V$18,IF(OR('AUBE-09'!AE12="E"),'MOIS-09'!$V$19,IF(OR('AUBE-09'!AE12="CP"),'MOIS-09'!$AD$16,IF(OR('AUBE-09'!AE12="CM"),'MOIS-09'!$AD$17,IF(OR('AUBE-09'!AE12="CMA"),'MOIS-09'!$AD$18,IF(OR('AUBE-09'!AE12="CDE"),'MOIS-09'!$AD$19,"0")))))))))))))))))))</f>
        <v>0</v>
      </c>
    </row>
    <row r="13" spans="1:40" ht="15.75" hidden="1" customHeight="1" outlineLevel="1">
      <c r="A13" s="16" t="s">
        <v>36</v>
      </c>
      <c r="B13" s="15"/>
      <c r="C13" s="2"/>
      <c r="D13" s="2"/>
      <c r="E13" s="2"/>
      <c r="F13" s="6"/>
      <c r="G13" s="6"/>
      <c r="H13" s="2"/>
      <c r="I13" s="2"/>
      <c r="J13" s="2"/>
      <c r="K13" s="2"/>
      <c r="L13" s="2"/>
      <c r="M13" s="2"/>
      <c r="N13" s="6"/>
      <c r="O13" s="2"/>
      <c r="P13" s="2"/>
      <c r="Q13" s="2"/>
      <c r="R13" s="2"/>
      <c r="S13" s="2"/>
      <c r="T13" s="6"/>
      <c r="U13" s="6"/>
      <c r="V13" s="2"/>
      <c r="W13" s="2"/>
      <c r="X13" s="2"/>
      <c r="Y13" s="2"/>
      <c r="Z13" s="2"/>
      <c r="AA13" s="6"/>
      <c r="AB13" s="6"/>
      <c r="AC13" s="6"/>
      <c r="AD13" s="6"/>
      <c r="AE13" s="6"/>
      <c r="AF13" s="48"/>
      <c r="AG13" s="116"/>
      <c r="AH13" s="116">
        <f>IF(B13="HR",$V$42)+IF(C13="HR",$V$42)+IF(E13="HR",$V$42)+IF(F13="HR",$V$42)+IF(G13="HR",$V$42)+IF(H13="HR",$V$42)+IF(I13="HR",$V$42)+IF(J13="HR",$V$42)+IF(L13="HR",$V$42)+IF(M13="HR",$V$42)+IF(N13="HR",$V$42)+IF(O13="HR",$V$42)+IF(P13="HR",$V$42)+IF(Q13="HR",$V$42)+IF(S13="HR",$V$42)+IF(T13="HR",$V$42)+IF(U13="HR",$V$42)+IF(V13="HR",$V$42)+IF(W13="HR",$V$42)+IF(X13="HR",$V$42)+IF(Z13="HR",$V$42)+IF(AA13="HR",$V$42)+IF(AB13="HR",$V$42)+IF(AC13="HR",$V$42)+IF(AD13="HR",$V$42)+IF(AE13="HR",$V$42,"0")</f>
        <v>0</v>
      </c>
      <c r="AJ13" s="151">
        <f>IF(OR('AUBE-09'!B13="D"),'MOIS-09'!$V$20,IF(OR('AUBE-09'!B13="J"),'MOIS-09'!$H$16,IF(OR('AUBE-09'!B13="J1"),'MOIS-09'!$H$17,IF(OR('AUBE-09'!B13="J2"),'MOIS-09'!$H$18,IF(OR('AUBE-09'!B13="J3"),'MOIS-09'!$H$19,IF(OR('AUBE-09'!B13="J4"),'MOIS-09'!$H$20,IF(OR('AUBE-09'!B13="J5"),'MOIS-09'!$P$16,IF(OR('AUBE-09'!B13="J6"),'MOIS-09'!$P$17,IF(OR('AUBE-09'!B13="J7"),'MOIS-09'!$P$18,IF(OR('AUBE-09'!B13="J8"),'MOIS-09'!$P$19,IF(OR('AUBE-09'!B13="J9"),'MOIS-09'!$P$20,IF(OR('AUBE-09'!B13="F"),'MOIS-09'!$V$16,IF(OR('AUBE-09'!B13="R"),'MOIS-09'!$V$17,IF(OR('AUBE-09'!B13="HR"),'MOIS-09'!$V$18,IF(OR('AUBE-09'!B13="E"),'MOIS-09'!$V$19,IF(OR('AUBE-09'!B13="CP"),'MOIS-09'!$AD$16,IF(OR('AUBE-09'!B13="CM"),'MOIS-09'!$AD$17,IF(OR('AUBE-09'!B13="CMA"),'MOIS-09'!$AD$18,IF(OR('AUBE-09'!B13="CDE"),'MOIS-09'!$AD$19,"0")))))))))))))))))))+IF(OR('AUBE-09'!C13="D"),'MOIS-09'!$V$20,IF(OR('AUBE-09'!C13="J"),'MOIS-09'!$H$16,IF(OR('AUBE-09'!C13="J1"),'MOIS-09'!$H$17,IF(OR('AUBE-09'!C13="J2"),'MOIS-09'!$H$18,IF(OR('AUBE-09'!C13="J3"),'MOIS-09'!$H$19,IF(OR('AUBE-09'!C13="J4"),'MOIS-09'!$H$20,IF(OR('AUBE-09'!C13="J5"),'MOIS-09'!$P$16,IF(OR('AUBE-09'!C13="J6"),'MOIS-09'!$P$17,IF(OR('AUBE-09'!C13="J7"),'MOIS-09'!$P$18,IF(OR('AUBE-09'!C13="J8"),'MOIS-09'!$P$19,IF(OR('AUBE-09'!C13="J9"),'MOIS-09'!$P$20,IF(OR('AUBE-09'!C13="F"),'MOIS-09'!$V$16,IF(OR('AUBE-09'!C13="R"),'MOIS-09'!$V$17,IF(OR('AUBE-09'!C13="HR"),'MOIS-09'!$V$18,IF(OR('AUBE-09'!C13="E"),'MOIS-09'!$V$19,IF(OR('AUBE-09'!C13="CP"),'MOIS-09'!$AD$16,IF(OR('AUBE-09'!C13="CM"),'MOIS-09'!$AD$17,IF(OR('AUBE-09'!C13="CMA"),'MOIS-09'!$AD$18,IF(OR('AUBE-09'!C13="CDE"),'MOIS-09'!$AD$19,"0")))))))))))))))))))+IF(OR('AUBE-09'!D13="D"),'MOIS-09'!$V$20,IF(OR('AUBE-09'!D13="J"),'MOIS-09'!$H$16,IF(OR('AUBE-09'!D13="J1"),'MOIS-09'!$H$17,IF(OR('AUBE-09'!D13="J2"),'MOIS-09'!$H$18,IF(OR('AUBE-09'!D13="J3"),'MOIS-09'!$H$19,IF(OR('AUBE-09'!D13="J4"),'MOIS-09'!$H$20,IF(OR('AUBE-09'!D13="J5"),'MOIS-09'!$P$16,IF(OR('AUBE-09'!D13="J6"),'MOIS-09'!$P$17,IF(OR('AUBE-09'!D13="J7"),'MOIS-09'!$P$18,IF(OR('AUBE-09'!D13="J8"),'MOIS-09'!$P$19,IF(OR('AUBE-09'!D13="J9"),'MOIS-09'!$P$20,IF(OR('AUBE-09'!D13="F"),'MOIS-09'!$V$16,IF(OR('AUBE-09'!D13="R"),'MOIS-09'!$V$17,IF(OR('AUBE-09'!D13="HR"),'MOIS-09'!$V$18,IF(OR('AUBE-09'!D13="E"),'MOIS-09'!$V$19,IF(OR('AUBE-09'!D13="CP"),'MOIS-09'!$AD$16,IF(OR('AUBE-09'!D13="CM"),'MOIS-09'!$AD$17,IF(OR('AUBE-09'!D13="CMA"),'MOIS-09'!$AD$18,IF(OR('AUBE-09'!D13="CDE"),'MOIS-09'!$AD$19,"0")))))))))))))))))))</f>
        <v>0</v>
      </c>
      <c r="AK13" s="151">
        <f>IF(OR('AUBE-09'!E13="D"),'MOIS-09'!$V$20,IF(OR('AUBE-09'!E13="J"),'MOIS-09'!$H$16,IF(OR('AUBE-09'!E13="J1"),'MOIS-09'!$H$17,IF(OR('AUBE-09'!E13="J2"),'MOIS-09'!$H$18,IF(OR('AUBE-09'!E13="J3"),'MOIS-09'!$H$19,IF(OR('AUBE-09'!E13="J4"),'MOIS-09'!$H$20,IF(OR('AUBE-09'!E13="J5"),'MOIS-09'!$P$16,IF(OR('AUBE-09'!E13="J6"),'MOIS-09'!$P$17,IF(OR('AUBE-09'!E13="J7"),'MOIS-09'!$P$18,IF(OR('AUBE-09'!E13="J8"),'MOIS-09'!$P$19,IF(OR('AUBE-09'!E13="J9"),'MOIS-09'!$P$20,IF(OR('AUBE-09'!E13="F"),'MOIS-09'!$V$16,IF(OR('AUBE-09'!E13="R"),'MOIS-09'!$V$17,IF(OR('AUBE-09'!E13="HR"),'MOIS-09'!$V$18,IF(OR('AUBE-09'!E13="E"),'MOIS-09'!$V$19,IF(OR('AUBE-09'!E13="CP"),'MOIS-09'!$AD$16,IF(OR('AUBE-09'!E13="CM"),'MOIS-09'!$AD$17,IF(OR('AUBE-09'!E13="CMA"),'MOIS-09'!$AD$18,IF(OR('AUBE-09'!E13="CDE"),'MOIS-09'!$AD$19,"0")))))))))))))))))))+IF(OR('AUBE-09'!F13="D"),'MOIS-09'!$V$20,IF(OR('AUBE-09'!F13="J"),'MOIS-09'!$H$16,IF(OR('AUBE-09'!F13="J1"),'MOIS-09'!$H$17,IF(OR('AUBE-09'!F13="J2"),'MOIS-09'!$H$18,IF(OR('AUBE-09'!F13="J3"),'MOIS-09'!$H$19,IF(OR('AUBE-09'!F13="J4"),'MOIS-09'!$H$20,IF(OR('AUBE-09'!F13="J5"),'MOIS-09'!$P$16,IF(OR('AUBE-09'!F13="J6"),'MOIS-09'!$P$17,IF(OR('AUBE-09'!F13="J7"),'MOIS-09'!$P$18,IF(OR('AUBE-09'!F13="J8"),'MOIS-09'!$P$19,IF(OR('AUBE-09'!F13="J9"),'MOIS-09'!$P$20,IF(OR('AUBE-09'!F13="F"),'MOIS-09'!$V$16,IF(OR('AUBE-09'!F13="R"),'MOIS-09'!$V$17,IF(OR('AUBE-09'!F13="HR"),'MOIS-09'!$V$18,IF(OR('AUBE-09'!F13="E"),'MOIS-09'!$V$19,IF(OR('AUBE-09'!F13="CP"),'MOIS-09'!$AD$16,IF(OR('AUBE-09'!F13="CM"),'MOIS-09'!$AD$17,IF(OR('AUBE-09'!F13="CMA"),'MOIS-09'!$AD$18,IF(OR('AUBE-09'!F13="CDE"),'MOIS-09'!$AD$19,"0")))))))))))))))))))+IF(OR('AUBE-09'!G13="D"),'MOIS-09'!$V$20,IF(OR('AUBE-09'!G13="J"),'MOIS-09'!$H$16,IF(OR('AUBE-09'!G13="J1"),'MOIS-09'!$H$17,IF(OR('AUBE-09'!G13="J2"),'MOIS-09'!$H$18,IF(OR('AUBE-09'!G13="J3"),'MOIS-09'!$H$19,IF(OR('AUBE-09'!G13="J4"),'MOIS-09'!$H$20,IF(OR('AUBE-09'!G13="J5"),'MOIS-09'!$P$16,IF(OR('AUBE-09'!G13="J6"),'MOIS-09'!$P$17,IF(OR('AUBE-09'!G13="J7"),'MOIS-09'!$P$18,IF(OR('AUBE-09'!G13="J8"),'MOIS-09'!$P$19,IF(OR('AUBE-09'!G13="J9"),'MOIS-09'!$P$20,IF(OR('AUBE-09'!G13="F"),'MOIS-09'!$V$16,IF(OR('AUBE-09'!G13="R"),'MOIS-09'!$V$17,IF(OR('AUBE-09'!G13="HR"),'MOIS-09'!$V$18,IF(OR('AUBE-09'!G13="E"),'MOIS-09'!$V$19,IF(OR('AUBE-09'!G13="CP"),'MOIS-09'!$AD$16,IF(OR('AUBE-09'!G13="CM"),'MOIS-09'!$AD$17,IF(OR('AUBE-09'!G13="CMA"),'MOIS-09'!$AD$18,IF(OR('AUBE-09'!G13="CDE"),'MOIS-09'!$AD$19,"0")))))))))))))))))))+IF(OR('AUBE-09'!H13="D"),'MOIS-09'!$V$20,IF(OR('AUBE-09'!H13="J"),'MOIS-09'!$H$16,IF(OR('AUBE-09'!H13="J1"),'MOIS-09'!$H$17,IF(OR('AUBE-09'!H13="J2"),'MOIS-09'!$H$18,IF(OR('AUBE-09'!H13="J3"),'MOIS-09'!$H$19,IF(OR('AUBE-09'!H13="J4"),'MOIS-09'!$H$20,IF(OR('AUBE-09'!H13="J5"),'MOIS-09'!$P$16,IF(OR('AUBE-09'!H13="J6"),'MOIS-09'!$P$17,IF(OR('AUBE-09'!H13="J7"),'MOIS-09'!$P$18,IF(OR('AUBE-09'!H13="J8"),'MOIS-09'!$P$19,IF(OR('AUBE-09'!H13="J9"),'MOIS-09'!$P$20,IF(OR('AUBE-09'!H13="F"),'MOIS-09'!$V$16,IF(OR('AUBE-09'!H13="R"),'MOIS-09'!$V$17,IF(OR('AUBE-09'!H13="HR"),'MOIS-09'!$V$18,IF(OR('AUBE-09'!H13="E"),'MOIS-09'!$V$19,IF(OR('AUBE-09'!H13="CP"),'MOIS-09'!$AD$16,IF(OR('AUBE-09'!H13="CM"),'MOIS-09'!$AD$17,IF(OR('AUBE-09'!H13="CMA"),'MOIS-09'!$AD$18,IF(OR('AUBE-09'!H13="CDE"),'MOIS-09'!$AD$19,"0")))))))))))))))))))+IF(OR('AUBE-09'!I13="D"),'MOIS-09'!$V$20,IF(OR('AUBE-09'!I13="J"),'MOIS-09'!$H$16,IF(OR('AUBE-09'!I13="J1"),'MOIS-09'!$H$17,IF(OR('AUBE-09'!I13="J2"),'MOIS-09'!$H$18,IF(OR('AUBE-09'!I13="J3"),'MOIS-09'!$H$19,IF(OR('AUBE-09'!I13="J4"),'MOIS-09'!$H$20,IF(OR('AUBE-09'!I13="J5"),'MOIS-09'!$P$16,IF(OR('AUBE-09'!I13="J6"),'MOIS-09'!$P$17,IF(OR('AUBE-09'!I13="J7"),'MOIS-09'!$P$18,IF(OR('AUBE-09'!I13="J8"),'MOIS-09'!$P$19,IF(OR('AUBE-09'!I13="J9"),'MOIS-09'!$P$20,IF(OR('AUBE-09'!I13="F"),'MOIS-09'!$V$16,IF(OR('AUBE-09'!I13="R"),'MOIS-09'!$V$17,IF(OR('AUBE-09'!I13="HR"),'MOIS-09'!$V$18,IF(OR('AUBE-09'!I13="E"),'MOIS-09'!$V$19,IF(OR('AUBE-09'!I13="CP"),'MOIS-09'!$AD$16,IF(OR('AUBE-09'!I13="CM"),'MOIS-09'!$AD$17,IF(OR('AUBE-09'!I13="CMA"),'MOIS-09'!$AD$18,IF(OR('AUBE-09'!I13="CDE"),'MOIS-09'!$AD$19,"0")))))))))))))))))))+IF(OR('AUBE-09'!J13="D"),'MOIS-09'!$V$20,IF(OR('AUBE-09'!J13="J"),'MOIS-09'!$H$16,IF(OR('AUBE-09'!J13="J1"),'MOIS-09'!$H$17,IF(OR('AUBE-09'!J13="J2"),'MOIS-09'!$H$18,IF(OR('AUBE-09'!J13="J3"),'MOIS-09'!$H$19,IF(OR('AUBE-09'!J13="J4"),'MOIS-09'!$H$20,IF(OR('AUBE-09'!J13="J5"),'MOIS-09'!$P$16,IF(OR('AUBE-09'!J13="J6"),'MOIS-09'!$P$17,IF(OR('AUBE-09'!J13="J7"),'MOIS-09'!$P$18,IF(OR('AUBE-09'!J13="J8"),'MOIS-09'!$P$19,IF(OR('AUBE-09'!J13="J9"),'MOIS-09'!$P$20,IF(OR('AUBE-09'!J13="F"),'MOIS-09'!$V$16,IF(OR('AUBE-09'!J13="R"),'MOIS-09'!$V$17,IF(OR('AUBE-09'!J13="HR"),'MOIS-09'!$V$18,IF(OR('AUBE-09'!J13="E"),'MOIS-09'!$V$19,IF(OR('AUBE-09'!J13="CP"),'MOIS-09'!$AD$16,IF(OR('AUBE-09'!J13="CM"),'MOIS-09'!$AD$17,IF(OR('AUBE-09'!J13="CMA"),'MOIS-09'!$AD$18,IF(OR('AUBE-09'!J13="CDE"),'MOIS-09'!$AD$19,"0")))))))))))))))))))+IF(OR('AUBE-09'!K13="D"),'MOIS-09'!$V$20,IF(OR('AUBE-09'!K13="J"),'MOIS-09'!$H$16,IF(OR('AUBE-09'!K13="J1"),'MOIS-09'!$H$17,IF(OR('AUBE-09'!K13="J2"),'MOIS-09'!$H$18,IF(OR('AUBE-09'!K13="J3"),'MOIS-09'!$H$19,IF(OR('AUBE-09'!K13="J4"),'MOIS-09'!$H$20,IF(OR('AUBE-09'!K13="J5"),'MOIS-09'!$P$16,IF(OR('AUBE-09'!K13="J6"),'MOIS-09'!$P$17,IF(OR('AUBE-09'!K13="J7"),'MOIS-09'!$P$18,IF(OR('AUBE-09'!K13="J8"),'MOIS-09'!$P$19,IF(OR('AUBE-09'!K13="J9"),'MOIS-09'!$P$20,IF(OR('AUBE-09'!K13="F"),'MOIS-09'!$V$16,IF(OR('AUBE-09'!K13="R"),'MOIS-09'!$V$17,IF(OR('AUBE-09'!K13="HR"),'MOIS-09'!$V$18,IF(OR('AUBE-09'!K13="E"),'MOIS-09'!$V$19,IF(OR('AUBE-09'!K13="CP"),'MOIS-09'!$AD$16,IF(OR('AUBE-09'!K13="CM"),'MOIS-09'!$AD$17,IF(OR('AUBE-09'!K13="CMA"),'MOIS-09'!$AD$18,IF(OR('AUBE-09'!K13="CDE"),'MOIS-09'!$AD$19,"0")))))))))))))))))))</f>
        <v>0</v>
      </c>
      <c r="AL13" s="151">
        <f>IF(OR('AUBE-09'!L13="D"),'MOIS-09'!$V$20,IF(OR('AUBE-09'!L13="J"),'MOIS-09'!$H$16,IF(OR('AUBE-09'!L13="J1"),'MOIS-09'!$H$17,IF(OR('AUBE-09'!L13="J2"),'MOIS-09'!$H$18,IF(OR('AUBE-09'!L13="J3"),'MOIS-09'!$H$19,IF(OR('AUBE-09'!L13="J4"),'MOIS-09'!$H$20,IF(OR('AUBE-09'!L13="J5"),'MOIS-09'!$P$16,IF(OR('AUBE-09'!L13="J6"),'MOIS-09'!$P$17,IF(OR('AUBE-09'!L13="J7"),'MOIS-09'!$P$18,IF(OR('AUBE-09'!L13="J8"),'MOIS-09'!$P$19,IF(OR('AUBE-09'!L13="J9"),'MOIS-09'!$P$20,IF(OR('AUBE-09'!L13="F"),'MOIS-09'!$V$16,IF(OR('AUBE-09'!L13="R"),'MOIS-09'!$V$17,IF(OR('AUBE-09'!L13="HR"),'MOIS-09'!$V$18,IF(OR('AUBE-09'!L13="E"),'MOIS-09'!$V$19,IF(OR('AUBE-09'!L13="CP"),'MOIS-09'!$AD$16,IF(OR('AUBE-09'!L13="CM"),'MOIS-09'!$AD$17,IF(OR('AUBE-09'!L13="CMA"),'MOIS-09'!$AD$18,IF(OR('AUBE-09'!L13="CDE"),'MOIS-09'!$AD$19,"0")))))))))))))))))))+IF(OR('AUBE-09'!M13="D"),'MOIS-09'!$V$20,IF(OR('AUBE-09'!M13="J"),'MOIS-09'!$H$16,IF(OR('AUBE-09'!M13="J1"),'MOIS-09'!$H$17,IF(OR('AUBE-09'!M13="J2"),'MOIS-09'!$H$18,IF(OR('AUBE-09'!M13="J3"),'MOIS-09'!$H$19,IF(OR('AUBE-09'!M13="J4"),'MOIS-09'!$H$20,IF(OR('AUBE-09'!M13="J5"),'MOIS-09'!$P$16,IF(OR('AUBE-09'!M13="J6"),'MOIS-09'!$P$17,IF(OR('AUBE-09'!M13="J7"),'MOIS-09'!$P$18,IF(OR('AUBE-09'!M13="J8"),'MOIS-09'!$P$19,IF(OR('AUBE-09'!M13="J9"),'MOIS-09'!$P$20,IF(OR('AUBE-09'!M13="F"),'MOIS-09'!$V$16,IF(OR('AUBE-09'!M13="R"),'MOIS-09'!$V$17,IF(OR('AUBE-09'!M13="HR"),'MOIS-09'!$V$18,IF(OR('AUBE-09'!M13="E"),'MOIS-09'!$V$19,IF(OR('AUBE-09'!M13="CP"),'MOIS-09'!$AD$16,IF(OR('AUBE-09'!M13="CM"),'MOIS-09'!$AD$17,IF(OR('AUBE-09'!M13="CMA"),'MOIS-09'!$AD$18,IF(OR('AUBE-09'!M13="CDE"),'MOIS-09'!$AD$19,"0")))))))))))))))))))+IF(OR('AUBE-09'!N13="D"),'MOIS-09'!$V$20,IF(OR('AUBE-09'!N13="J"),'MOIS-09'!$H$16,IF(OR('AUBE-09'!N13="J1"),'MOIS-09'!$H$17,IF(OR('AUBE-09'!N13="J2"),'MOIS-09'!$H$18,IF(OR('AUBE-09'!N13="J3"),'MOIS-09'!$H$19,IF(OR('AUBE-09'!N13="J4"),'MOIS-09'!$H$20,IF(OR('AUBE-09'!N13="J5"),'MOIS-09'!$P$16,IF(OR('AUBE-09'!N13="J6"),'MOIS-09'!$P$17,IF(OR('AUBE-09'!N13="J7"),'MOIS-09'!$P$18,IF(OR('AUBE-09'!N13="J8"),'MOIS-09'!$P$19,IF(OR('AUBE-09'!N13="J9"),'MOIS-09'!$P$20,IF(OR('AUBE-09'!N13="F"),'MOIS-09'!$V$16,IF(OR('AUBE-09'!N13="R"),'MOIS-09'!$V$17,IF(OR('AUBE-09'!N13="HR"),'MOIS-09'!$V$18,IF(OR('AUBE-09'!N13="E"),'MOIS-09'!$V$19,IF(OR('AUBE-09'!N13="CP"),'MOIS-09'!$AD$16,IF(OR('AUBE-09'!N13="CM"),'MOIS-09'!$AD$17,IF(OR('AUBE-09'!N13="CMA"),'MOIS-09'!$AD$18,IF(OR('AUBE-09'!N13="CDE"),'MOIS-09'!$AD$19,"0")))))))))))))))))))+IF(OR('AUBE-09'!O13="D"),'MOIS-09'!$V$20,IF(OR('AUBE-09'!O13="J"),'MOIS-09'!$H$16,IF(OR('AUBE-09'!O13="J1"),'MOIS-09'!$H$17,IF(OR('AUBE-09'!O13="J2"),'MOIS-09'!$H$18,IF(OR('AUBE-09'!O13="J3"),'MOIS-09'!$H$19,IF(OR('AUBE-09'!O13="J4"),'MOIS-09'!$H$20,IF(OR('AUBE-09'!O13="J5"),'MOIS-09'!$P$16,IF(OR('AUBE-09'!O13="J6"),'MOIS-09'!$P$17,IF(OR('AUBE-09'!O13="J7"),'MOIS-09'!$P$18,IF(OR('AUBE-09'!O13="J8"),'MOIS-09'!$P$19,IF(OR('AUBE-09'!O13="J9"),'MOIS-09'!$P$20,IF(OR('AUBE-09'!O13="F"),'MOIS-09'!$V$16,IF(OR('AUBE-09'!O13="R"),'MOIS-09'!$V$17,IF(OR('AUBE-09'!O13="HR"),'MOIS-09'!$V$18,IF(OR('AUBE-09'!O13="E"),'MOIS-09'!$V$19,IF(OR('AUBE-09'!O13="CP"),'MOIS-09'!$AD$16,IF(OR('AUBE-09'!O13="CM"),'MOIS-09'!$AD$17,IF(OR('AUBE-09'!O13="CMA"),'MOIS-09'!$AD$18,IF(OR('AUBE-09'!O13="CDE"),'MOIS-09'!$AD$19,"0")))))))))))))))))))+IF(OR('AUBE-09'!P13="D"),'MOIS-09'!$V$20,IF(OR('AUBE-09'!P13="J"),'MOIS-09'!$H$16,IF(OR('AUBE-09'!P13="J1"),'MOIS-09'!$H$17,IF(OR('AUBE-09'!P13="J2"),'MOIS-09'!$H$18,IF(OR('AUBE-09'!P13="J3"),'MOIS-09'!$H$19,IF(OR('AUBE-09'!P13="J4"),'MOIS-09'!$H$20,IF(OR('AUBE-09'!P13="J5"),'MOIS-09'!$P$16,IF(OR('AUBE-09'!P13="J6"),'MOIS-09'!$P$17,IF(OR('AUBE-09'!P13="J7"),'MOIS-09'!$P$18,IF(OR('AUBE-09'!P13="J8"),'MOIS-09'!$P$19,IF(OR('AUBE-09'!P13="J9"),'MOIS-09'!$P$20,IF(OR('AUBE-09'!P13="F"),'MOIS-09'!$V$16,IF(OR('AUBE-09'!P13="R"),'MOIS-09'!$V$17,IF(OR('AUBE-09'!P13="HR"),'MOIS-09'!$V$18,IF(OR('AUBE-09'!P13="E"),'MOIS-09'!$V$19,IF(OR('AUBE-09'!P13="CP"),'MOIS-09'!$AD$16,IF(OR('AUBE-09'!P13="CM"),'MOIS-09'!$AD$17,IF(OR('AUBE-09'!P13="CMA"),'MOIS-09'!$AD$18,IF(OR('AUBE-09'!P13="CDE"),'MOIS-09'!$AD$19,"0")))))))))))))))))))+IF(OR('AUBE-09'!Q13="D"),'MOIS-09'!$V$20,IF(OR('AUBE-09'!Q13="J"),'MOIS-09'!$H$16,IF(OR('AUBE-09'!Q13="J1"),'MOIS-09'!$H$17,IF(OR('AUBE-09'!Q13="J2"),'MOIS-09'!$H$18,IF(OR('AUBE-09'!Q13="J3"),'MOIS-09'!$H$19,IF(OR('AUBE-09'!Q13="J4"),'MOIS-09'!$H$20,IF(OR('AUBE-09'!Q13="J5"),'MOIS-09'!$P$16,IF(OR('AUBE-09'!Q13="J6"),'MOIS-09'!$P$17,IF(OR('AUBE-09'!Q13="J7"),'MOIS-09'!$P$18,IF(OR('AUBE-09'!Q13="J8"),'MOIS-09'!$P$19,IF(OR('AUBE-09'!Q13="J9"),'MOIS-09'!$P$20,IF(OR('AUBE-09'!Q13="F"),'MOIS-09'!$V$16,IF(OR('AUBE-09'!Q13="R"),'MOIS-09'!$V$17,IF(OR('AUBE-09'!Q13="HR"),'MOIS-09'!$V$18,IF(OR('AUBE-09'!Q13="E"),'MOIS-09'!$V$19,IF(OR('AUBE-09'!Q13="CP"),'MOIS-09'!$AD$16,IF(OR('AUBE-09'!Q13="CM"),'MOIS-09'!$AD$17,IF(OR('AUBE-09'!Q13="CMA"),'MOIS-09'!$AD$18,IF(OR('AUBE-09'!Q13="CDE"),'MOIS-09'!$AD$19,"0")))))))))))))))))))+IF(OR('AUBE-09'!R13="D"),'MOIS-09'!$V$20,IF(OR('AUBE-09'!R13="J"),'MOIS-09'!$H$16,IF(OR('AUBE-09'!R13="J1"),'MOIS-09'!$H$17,IF(OR('AUBE-09'!R13="J2"),'MOIS-09'!$H$18,IF(OR('AUBE-09'!R13="J3"),'MOIS-09'!$H$19,IF(OR('AUBE-09'!R13="J4"),'MOIS-09'!$H$20,IF(OR('AUBE-09'!R13="J5"),'MOIS-09'!$P$16,IF(OR('AUBE-09'!R13="J6"),'MOIS-09'!$P$17,IF(OR('AUBE-09'!R13="J7"),'MOIS-09'!$P$18,IF(OR('AUBE-09'!R13="J8"),'MOIS-09'!$P$19,IF(OR('AUBE-09'!R13="J9"),'MOIS-09'!$P$20,IF(OR('AUBE-09'!R13="F"),'MOIS-09'!$V$16,IF(OR('AUBE-09'!R13="R"),'MOIS-09'!$V$17,IF(OR('AUBE-09'!R13="HR"),'MOIS-09'!$V$18,IF(OR('AUBE-09'!R13="E"),'MOIS-09'!$V$19,IF(OR('AUBE-09'!R13="CP"),'MOIS-09'!$AD$16,IF(OR('AUBE-09'!R13="CM"),'MOIS-09'!$AD$17,IF(OR('AUBE-09'!R13="CMA"),'MOIS-09'!$AD$18,IF(OR('AUBE-09'!R13="CDE"),'MOIS-09'!$AD$19,"0")))))))))))))))))))</f>
        <v>0</v>
      </c>
      <c r="AM13" s="151">
        <f>IF(OR('AUBE-09'!S13="D"),'MOIS-09'!$V$20,IF(OR('AUBE-09'!S13="J"),'MOIS-09'!$H$16,IF(OR('AUBE-09'!S13="J1"),'MOIS-09'!$H$17,IF(OR('AUBE-09'!S13="J2"),'MOIS-09'!$H$18,IF(OR('AUBE-09'!S13="J3"),'MOIS-09'!$H$19,IF(OR('AUBE-09'!S13="J4"),'MOIS-09'!$H$20,IF(OR('AUBE-09'!S13="J5"),'MOIS-09'!$P$16,IF(OR('AUBE-09'!S13="J6"),'MOIS-09'!$P$17,IF(OR('AUBE-09'!S13="J7"),'MOIS-09'!$P$18,IF(OR('AUBE-09'!S13="J8"),'MOIS-09'!$P$19,IF(OR('AUBE-09'!S13="J9"),'MOIS-09'!$P$20,IF(OR('AUBE-09'!S13="F"),'MOIS-09'!$V$16,IF(OR('AUBE-09'!S13="R"),'MOIS-09'!$V$17,IF(OR('AUBE-09'!S13="HR"),'MOIS-09'!$V$18,IF(OR('AUBE-09'!S13="E"),'MOIS-09'!$V$19,IF(OR('AUBE-09'!S13="CP"),'MOIS-09'!$AD$16,IF(OR('AUBE-09'!S13="CM"),'MOIS-09'!$AD$17,IF(OR('AUBE-09'!S13="CMA"),'MOIS-09'!$AD$18,IF(OR('AUBE-09'!S13="CDE"),'MOIS-09'!$AD$19,"0")))))))))))))))))))+IF(OR('AUBE-09'!T13="D"),'MOIS-09'!$V$20,IF(OR('AUBE-09'!T13="J"),'MOIS-09'!$H$16,IF(OR('AUBE-09'!T13="J1"),'MOIS-09'!$H$17,IF(OR('AUBE-09'!T13="J2"),'MOIS-09'!$H$18,IF(OR('AUBE-09'!T13="J3"),'MOIS-09'!$H$19,IF(OR('AUBE-09'!T13="J4"),'MOIS-09'!$H$20,IF(OR('AUBE-09'!T13="J5"),'MOIS-09'!$P$16,IF(OR('AUBE-09'!T13="J6"),'MOIS-09'!$P$17,IF(OR('AUBE-09'!T13="J7"),'MOIS-09'!$P$18,IF(OR('AUBE-09'!T13="J8"),'MOIS-09'!$P$19,IF(OR('AUBE-09'!T13="J9"),'MOIS-09'!$P$20,IF(OR('AUBE-09'!T13="F"),'MOIS-09'!$V$16,IF(OR('AUBE-09'!T13="R"),'MOIS-09'!$V$17,IF(OR('AUBE-09'!T13="HR"),'MOIS-09'!$V$18,IF(OR('AUBE-09'!T13="E"),'MOIS-09'!$V$19,IF(OR('AUBE-09'!T13="CP"),'MOIS-09'!$AD$16,IF(OR('AUBE-09'!T13="CM"),'MOIS-09'!$AD$17,IF(OR('AUBE-09'!T13="CMA"),'MOIS-09'!$AD$18,IF(OR('AUBE-09'!T13="CDE"),'MOIS-09'!$AD$19,"0")))))))))))))))))))+IF(OR('AUBE-09'!U13="D"),'MOIS-09'!$V$20,IF(OR('AUBE-09'!U13="J"),'MOIS-09'!$H$16,IF(OR('AUBE-09'!U13="J1"),'MOIS-09'!$H$17,IF(OR('AUBE-09'!U13="J2"),'MOIS-09'!$H$18,IF(OR('AUBE-09'!U13="J3"),'MOIS-09'!$H$19,IF(OR('AUBE-09'!U13="J4"),'MOIS-09'!$H$20,IF(OR('AUBE-09'!U13="J5"),'MOIS-09'!$P$16,IF(OR('AUBE-09'!U13="J6"),'MOIS-09'!$P$17,IF(OR('AUBE-09'!U13="J7"),'MOIS-09'!$P$18,IF(OR('AUBE-09'!U13="J8"),'MOIS-09'!$P$19,IF(OR('AUBE-09'!U13="J9"),'MOIS-09'!$P$20,IF(OR('AUBE-09'!U13="F"),'MOIS-09'!$V$16,IF(OR('AUBE-09'!U13="R"),'MOIS-09'!$V$17,IF(OR('AUBE-09'!U13="HR"),'MOIS-09'!$V$18,IF(OR('AUBE-09'!U13="E"),'MOIS-09'!$V$19,IF(OR('AUBE-09'!U13="CP"),'MOIS-09'!$AD$16,IF(OR('AUBE-09'!U13="CM"),'MOIS-09'!$AD$17,IF(OR('AUBE-09'!U13="CMA"),'MOIS-09'!$AD$18,IF(OR('AUBE-09'!U13="CDE"),'MOIS-09'!$AD$19,"0")))))))))))))))))))+IF(OR('AUBE-09'!V13="D"),'MOIS-09'!$V$20,IF(OR('AUBE-09'!V13="J"),'MOIS-09'!$H$16,IF(OR('AUBE-09'!V13="J1"),'MOIS-09'!$H$17,IF(OR('AUBE-09'!V13="J2"),'MOIS-09'!$H$18,IF(OR('AUBE-09'!V13="J3"),'MOIS-09'!$H$19,IF(OR('AUBE-09'!V13="J4"),'MOIS-09'!$H$20,IF(OR('AUBE-09'!V13="J5"),'MOIS-09'!$P$16,IF(OR('AUBE-09'!V13="J6"),'MOIS-09'!$P$17,IF(OR('AUBE-09'!V13="J7"),'MOIS-09'!$P$18,IF(OR('AUBE-09'!V13="J8"),'MOIS-09'!$P$19,IF(OR('AUBE-09'!V13="J9"),'MOIS-09'!$P$20,IF(OR('AUBE-09'!V13="F"),'MOIS-09'!$V$16,IF(OR('AUBE-09'!V13="R"),'MOIS-09'!$V$17,IF(OR('AUBE-09'!V13="HR"),'MOIS-09'!$V$18,IF(OR('AUBE-09'!V13="E"),'MOIS-09'!$V$19,IF(OR('AUBE-09'!V13="CP"),'MOIS-09'!$AD$16,IF(OR('AUBE-09'!V13="CM"),'MOIS-09'!$AD$17,IF(OR('AUBE-09'!V13="CMA"),'MOIS-09'!$AD$18,IF(OR('AUBE-09'!V13="CDE"),'MOIS-09'!$AD$19,"0")))))))))))))))))))+IF(OR('AUBE-09'!W13="D"),'MOIS-09'!$V$20,IF(OR('AUBE-09'!W13="J"),'MOIS-09'!$H$16,IF(OR('AUBE-09'!W13="J1"),'MOIS-09'!$H$17,IF(OR('AUBE-09'!W13="J2"),'MOIS-09'!$H$18,IF(OR('AUBE-09'!W13="J3"),'MOIS-09'!$H$19,IF(OR('AUBE-09'!W13="J4"),'MOIS-09'!$H$20,IF(OR('AUBE-09'!W13="J5"),'MOIS-09'!$P$16,IF(OR('AUBE-09'!W13="J6"),'MOIS-09'!$P$17,IF(OR('AUBE-09'!W13="J7"),'MOIS-09'!$P$18,IF(OR('AUBE-09'!W13="J8"),'MOIS-09'!$P$19,IF(OR('AUBE-09'!W13="J9"),'MOIS-09'!$P$20,IF(OR('AUBE-09'!W13="F"),'MOIS-09'!$V$16,IF(OR('AUBE-09'!W13="R"),'MOIS-09'!$V$17,IF(OR('AUBE-09'!W13="HR"),'MOIS-09'!$V$18,IF(OR('AUBE-09'!W13="E"),'MOIS-09'!$V$19,IF(OR('AUBE-09'!W13="CP"),'MOIS-09'!$AD$16,IF(OR('AUBE-09'!W13="CM"),'MOIS-09'!$AD$17,IF(OR('AUBE-09'!W13="CMA"),'MOIS-09'!$AD$18,IF(OR('AUBE-09'!W13="CDE"),'MOIS-09'!$AD$19,"0")))))))))))))))))))+IF(OR('AUBE-09'!X13="D"),'MOIS-09'!$V$20,IF(OR('AUBE-09'!X13="J"),'MOIS-09'!$H$16,IF(OR('AUBE-09'!X13="J1"),'MOIS-09'!$H$17,IF(OR('AUBE-09'!X13="J2"),'MOIS-09'!$H$18,IF(OR('AUBE-09'!X13="J3"),'MOIS-09'!$H$19,IF(OR('AUBE-09'!X13="J4"),'MOIS-09'!$H$20,IF(OR('AUBE-09'!X13="J5"),'MOIS-09'!$P$16,IF(OR('AUBE-09'!X13="J6"),'MOIS-09'!$P$17,IF(OR('AUBE-09'!X13="J7"),'MOIS-09'!$P$18,IF(OR('AUBE-09'!X13="J8"),'MOIS-09'!$P$19,IF(OR('AUBE-09'!X13="J9"),'MOIS-09'!$P$20,IF(OR('AUBE-09'!X13="F"),'MOIS-09'!$V$16,IF(OR('AUBE-09'!X13="R"),'MOIS-09'!$V$17,IF(OR('AUBE-09'!X13="HR"),'MOIS-09'!$V$18,IF(OR('AUBE-09'!X13="E"),'MOIS-09'!$V$19,IF(OR('AUBE-09'!X13="CP"),'MOIS-09'!$AD$16,IF(OR('AUBE-09'!X13="CM"),'MOIS-09'!$AD$17,IF(OR('AUBE-09'!X13="CMA"),'MOIS-09'!$AD$18,IF(OR('AUBE-09'!X13="CDE"),'MOIS-09'!$AD$19,"0")))))))))))))))))))+IF(OR('AUBE-09'!Y13="D"),'MOIS-09'!$V$20,IF(OR('AUBE-09'!Y13="J"),'MOIS-09'!$H$16,IF(OR('AUBE-09'!Y13="J1"),'MOIS-09'!$H$17,IF(OR('AUBE-09'!Y13="J2"),'MOIS-09'!$H$18,IF(OR('AUBE-09'!Y13="J3"),'MOIS-09'!$H$19,IF(OR('AUBE-09'!Y13="J4"),'MOIS-09'!$H$20,IF(OR('AUBE-09'!Y13="J5"),'MOIS-09'!$P$16,IF(OR('AUBE-09'!Y13="J6"),'MOIS-09'!$P$17,IF(OR('AUBE-09'!Y13="J7"),'MOIS-09'!$P$18,IF(OR('AUBE-09'!Y13="J8"),'MOIS-09'!$P$19,IF(OR('AUBE-09'!Y13="J9"),'MOIS-09'!$P$20,IF(OR('AUBE-09'!Y13="F"),'MOIS-09'!$V$16,IF(OR('AUBE-09'!Y13="R"),'MOIS-09'!$V$17,IF(OR('AUBE-09'!Y13="HR"),'MOIS-09'!$V$18,IF(OR('AUBE-09'!Y13="E"),'MOIS-09'!$V$19,IF(OR('AUBE-09'!Y13="CP"),'MOIS-09'!$AD$16,IF(OR('AUBE-09'!Y13="CM"),'MOIS-09'!$AD$17,IF(OR('AUBE-09'!Y13="CMA"),'MOIS-09'!$AD$18,IF(OR('AUBE-09'!Y13="CDE"),'MOIS-09'!$AD$19,"0")))))))))))))))))))</f>
        <v>0</v>
      </c>
      <c r="AN13" s="151">
        <f>IF(OR('AUBE-09'!Z13="D"),'MOIS-09'!$V$20,IF(OR('AUBE-09'!Z13="J"),'MOIS-09'!$H$16,IF(OR('AUBE-09'!Z13="J1"),'MOIS-09'!$H$17,IF(OR('AUBE-09'!Z13="J2"),'MOIS-09'!$H$18,IF(OR('AUBE-09'!Z13="J3"),'MOIS-09'!$H$19,IF(OR('AUBE-09'!Z13="J4"),'MOIS-09'!$H$20,IF(OR('AUBE-09'!Z13="J5"),'MOIS-09'!$P$16,IF(OR('AUBE-09'!Z13="J6"),'MOIS-09'!$P$17,IF(OR('AUBE-09'!Z13="J7"),'MOIS-09'!$P$18,IF(OR('AUBE-09'!Z13="J8"),'MOIS-09'!$P$19,IF(OR('AUBE-09'!Z13="J9"),'MOIS-09'!$P$20,IF(OR('AUBE-09'!Z13="F"),'MOIS-09'!$V$16,IF(OR('AUBE-09'!Z13="R"),'MOIS-09'!$V$17,IF(OR('AUBE-09'!Z13="HR"),'MOIS-09'!$V$18,IF(OR('AUBE-09'!Z13="E"),'MOIS-09'!$V$19,IF(OR('AUBE-09'!Z13="CP"),'MOIS-09'!$AD$16,IF(OR('AUBE-09'!Z13="CM"),'MOIS-09'!$AD$17,IF(OR('AUBE-09'!Z13="CMA"),'MOIS-09'!$AD$18,IF(OR('AUBE-09'!Z13="CDE"),'MOIS-09'!$AD$19,"0")))))))))))))))))))+IF(OR('AUBE-09'!AA13="D"),'MOIS-09'!$V$20,IF(OR('AUBE-09'!AA13="J"),'MOIS-09'!$H$16,IF(OR('AUBE-09'!AA13="J1"),'MOIS-09'!$H$17,IF(OR('AUBE-09'!AA13="J2"),'MOIS-09'!$H$18,IF(OR('AUBE-09'!AA13="J3"),'MOIS-09'!$H$19,IF(OR('AUBE-09'!AA13="J4"),'MOIS-09'!$H$20,IF(OR('AUBE-09'!AA13="J5"),'MOIS-09'!$P$16,IF(OR('AUBE-09'!AA13="J6"),'MOIS-09'!$P$17,IF(OR('AUBE-09'!AA13="J7"),'MOIS-09'!$P$18,IF(OR('AUBE-09'!AA13="J8"),'MOIS-09'!$P$19,IF(OR('AUBE-09'!AA13="J9"),'MOIS-09'!$P$20,IF(OR('AUBE-09'!AA13="F"),'MOIS-09'!$V$16,IF(OR('AUBE-09'!AA13="R"),'MOIS-09'!$V$17,IF(OR('AUBE-09'!AA13="HR"),'MOIS-09'!$V$18,IF(OR('AUBE-09'!AA13="E"),'MOIS-09'!$V$19,IF(OR('AUBE-09'!AA13="CP"),'MOIS-09'!$AD$16,IF(OR('AUBE-09'!AA13="CM"),'MOIS-09'!$AD$17,IF(OR('AUBE-09'!AA13="CMA"),'MOIS-09'!$AD$18,IF(OR('AUBE-09'!AA13="CDE"),'MOIS-09'!$AD$19,"0")))))))))))))))))))+IF(OR('AUBE-09'!AB13="D"),'MOIS-09'!$V$20,IF(OR('AUBE-09'!AB13="J"),'MOIS-09'!$H$16,IF(OR('AUBE-09'!AB13="J1"),'MOIS-09'!$H$17,IF(OR('AUBE-09'!AB13="J2"),'MOIS-09'!$H$18,IF(OR('AUBE-09'!AB13="J3"),'MOIS-09'!$H$19,IF(OR('AUBE-09'!AB13="J4"),'MOIS-09'!$H$20,IF(OR('AUBE-09'!AB13="J5"),'MOIS-09'!$P$16,IF(OR('AUBE-09'!AB13="J6"),'MOIS-09'!$P$17,IF(OR('AUBE-09'!AB13="J7"),'MOIS-09'!$P$18,IF(OR('AUBE-09'!AB13="J8"),'MOIS-09'!$P$19,IF(OR('AUBE-09'!AB13="J9"),'MOIS-09'!$P$20,IF(OR('AUBE-09'!AB13="F"),'MOIS-09'!$V$16,IF(OR('AUBE-09'!AB13="R"),'MOIS-09'!$V$17,IF(OR('AUBE-09'!AB13="HR"),'MOIS-09'!$V$18,IF(OR('AUBE-09'!AB13="E"),'MOIS-09'!$V$19,IF(OR('AUBE-09'!AB13="CP"),'MOIS-09'!$AD$16,IF(OR('AUBE-09'!AB13="CM"),'MOIS-09'!$AD$17,IF(OR('AUBE-09'!AB13="CMA"),'MOIS-09'!$AD$18,IF(OR('AUBE-09'!AB13="CDE"),'MOIS-09'!$AD$19,"0")))))))))))))))))))+IF(OR('AUBE-09'!AC13="D"),'MOIS-09'!$V$20,IF(OR('AUBE-09'!AC13="J"),'MOIS-09'!$H$16,IF(OR('AUBE-09'!AC13="J1"),'MOIS-09'!$H$17,IF(OR('AUBE-09'!AC13="J2"),'MOIS-09'!$H$18,IF(OR('AUBE-09'!AC13="J3"),'MOIS-09'!$H$19,IF(OR('AUBE-09'!AC13="J4"),'MOIS-09'!$H$20,IF(OR('AUBE-09'!AC13="J5"),'MOIS-09'!$P$16,IF(OR('AUBE-09'!AC13="J6"),'MOIS-09'!$P$17,IF(OR('AUBE-09'!AC13="J7"),'MOIS-09'!$P$18,IF(OR('AUBE-09'!AC13="J8"),'MOIS-09'!$P$19,IF(OR('AUBE-09'!AC13="J9"),'MOIS-09'!$P$20,IF(OR('AUBE-09'!AC13="F"),'MOIS-09'!$V$16,IF(OR('AUBE-09'!AC13="R"),'MOIS-09'!$V$17,IF(OR('AUBE-09'!AC13="HR"),'MOIS-09'!$V$18,IF(OR('AUBE-09'!AC13="E"),'MOIS-09'!$V$19,IF(OR('AUBE-09'!AC13="CP"),'MOIS-09'!$AD$16,IF(OR('AUBE-09'!AC13="CM"),'MOIS-09'!$AD$17,IF(OR('AUBE-09'!AC13="CMA"),'MOIS-09'!$AD$18,IF(OR('AUBE-09'!AC13="CDE"),'MOIS-09'!$AD$19,"0")))))))))))))))))))+IF(OR('AUBE-09'!AD13="D"),'MOIS-09'!$V$20,IF(OR('AUBE-09'!AD13="J"),'MOIS-09'!$H$16,IF(OR('AUBE-09'!AD13="J1"),'MOIS-09'!$H$17,IF(OR('AUBE-09'!AD13="J2"),'MOIS-09'!$H$18,IF(OR('AUBE-09'!AD13="J3"),'MOIS-09'!$H$19,IF(OR('AUBE-09'!AD13="J4"),'MOIS-09'!$H$20,IF(OR('AUBE-09'!AD13="J5"),'MOIS-09'!$P$16,IF(OR('AUBE-09'!AD13="J6"),'MOIS-09'!$P$17,IF(OR('AUBE-09'!AD13="J7"),'MOIS-09'!$P$18,IF(OR('AUBE-09'!AD13="J8"),'MOIS-09'!$P$19,IF(OR('AUBE-09'!AD13="J9"),'MOIS-09'!$P$20,IF(OR('AUBE-09'!AD13="F"),'MOIS-09'!$V$16,IF(OR('AUBE-09'!AD13="R"),'MOIS-09'!$V$17,IF(OR('AUBE-09'!AD13="HR"),'MOIS-09'!$V$18,IF(OR('AUBE-09'!AD13="E"),'MOIS-09'!$V$19,IF(OR('AUBE-09'!AD13="CP"),'MOIS-09'!$AD$16,IF(OR('AUBE-09'!AD13="CM"),'MOIS-09'!$AD$17,IF(OR('AUBE-09'!AD13="CMA"),'MOIS-09'!$AD$18,IF(OR('AUBE-09'!AD13="CDE"),'MOIS-09'!$AD$19,"0")))))))))))))))))))+IF(OR('AUBE-09'!AE13="D"),'MOIS-09'!$V$20,IF(OR('AUBE-09'!AE13="J"),'MOIS-09'!$H$16,IF(OR('AUBE-09'!AE13="J1"),'MOIS-09'!$H$17,IF(OR('AUBE-09'!AE13="J2"),'MOIS-09'!$H$18,IF(OR('AUBE-09'!AE13="J3"),'MOIS-09'!$H$19,IF(OR('AUBE-09'!AE13="J4"),'MOIS-09'!$H$20,IF(OR('AUBE-09'!AE13="J5"),'MOIS-09'!$P$16,IF(OR('AUBE-09'!AE13="J6"),'MOIS-09'!$P$17,IF(OR('AUBE-09'!AE13="J7"),'MOIS-09'!$P$18,IF(OR('AUBE-09'!AE13="J8"),'MOIS-09'!$P$19,IF(OR('AUBE-09'!AE13="J9"),'MOIS-09'!$P$20,IF(OR('AUBE-09'!AE13="F"),'MOIS-09'!$V$16,IF(OR('AUBE-09'!AE13="R"),'MOIS-09'!$V$17,IF(OR('AUBE-09'!AE13="HR"),'MOIS-09'!$V$18,IF(OR('AUBE-09'!AE13="E"),'MOIS-09'!$V$19,IF(OR('AUBE-09'!AE13="CP"),'MOIS-09'!$AD$16,IF(OR('AUBE-09'!AE13="CM"),'MOIS-09'!$AD$17,IF(OR('AUBE-09'!AE13="CMA"),'MOIS-09'!$AD$18,IF(OR('AUBE-09'!AE13="CDE"),'MOIS-09'!$AD$19,"0")))))))))))))))))))</f>
        <v>0</v>
      </c>
    </row>
    <row r="14" spans="1:40" ht="15.75" hidden="1" customHeight="1" outlineLevel="1">
      <c r="A14" s="16" t="s">
        <v>36</v>
      </c>
      <c r="B14" s="17"/>
      <c r="C14" s="12"/>
      <c r="D14" s="12"/>
      <c r="E14" s="12"/>
      <c r="F14" s="13"/>
      <c r="G14" s="13"/>
      <c r="H14" s="2"/>
      <c r="I14" s="2"/>
      <c r="J14" s="2"/>
      <c r="K14" s="2"/>
      <c r="L14" s="2"/>
      <c r="M14" s="2"/>
      <c r="N14" s="13"/>
      <c r="O14" s="12"/>
      <c r="P14" s="12"/>
      <c r="Q14" s="12"/>
      <c r="R14" s="12"/>
      <c r="S14" s="12"/>
      <c r="T14" s="13"/>
      <c r="U14" s="13"/>
      <c r="V14" s="12"/>
      <c r="W14" s="12"/>
      <c r="X14" s="12"/>
      <c r="Y14" s="12"/>
      <c r="Z14" s="12"/>
      <c r="AA14" s="13"/>
      <c r="AB14" s="13"/>
      <c r="AC14" s="13"/>
      <c r="AD14" s="13"/>
      <c r="AE14" s="13"/>
      <c r="AF14" s="49"/>
      <c r="AG14" s="116"/>
      <c r="AH14" s="116">
        <f>IF(B14="HR",$V$42)+IF(C14="HR",$V$42)+IF(E14="HR",$V$42)+IF(F14="HR",$V$42)+IF(G14="HR",$V$42)+IF(H14="HR",$V$42)+IF(I14="HR",$V$42)+IF(J14="HR",$V$42)+IF(L14="HR",$V$42)+IF(M14="HR",$V$42)+IF(N14="HR",$V$42)+IF(O14="HR",$V$42)+IF(P14="HR",$V$42)+IF(Q14="HR",$V$42)+IF(S14="HR",$V$42)+IF(T14="HR",$V$42)+IF(U14="HR",$V$42)+IF(V14="HR",$V$42)+IF(W14="HR",$V$42)+IF(X14="HR",$V$42)+IF(Z14="HR",$V$42)+IF(AA14="HR",$V$42)+IF(AB14="HR",$V$42)+IF(AC14="HR",$V$42)+IF(AD14="HR",$V$42)+IF(AE14="HR",$V$42,"0")</f>
        <v>0</v>
      </c>
      <c r="AJ14" s="151">
        <f>IF(OR('AUBE-09'!B14="D"),'MOIS-09'!$V$20,IF(OR('AUBE-09'!B14="J"),'MOIS-09'!$H$16,IF(OR('AUBE-09'!B14="J1"),'MOIS-09'!$H$17,IF(OR('AUBE-09'!B14="J2"),'MOIS-09'!$H$18,IF(OR('AUBE-09'!B14="J3"),'MOIS-09'!$H$19,IF(OR('AUBE-09'!B14="J4"),'MOIS-09'!$H$20,IF(OR('AUBE-09'!B14="J5"),'MOIS-09'!$P$16,IF(OR('AUBE-09'!B14="J6"),'MOIS-09'!$P$17,IF(OR('AUBE-09'!B14="J7"),'MOIS-09'!$P$18,IF(OR('AUBE-09'!B14="J8"),'MOIS-09'!$P$19,IF(OR('AUBE-09'!B14="J9"),'MOIS-09'!$P$20,IF(OR('AUBE-09'!B14="F"),'MOIS-09'!$V$16,IF(OR('AUBE-09'!B14="R"),'MOIS-09'!$V$17,IF(OR('AUBE-09'!B14="HR"),'MOIS-09'!$V$18,IF(OR('AUBE-09'!B14="E"),'MOIS-09'!$V$19,IF(OR('AUBE-09'!B14="CP"),'MOIS-09'!$AD$16,IF(OR('AUBE-09'!B14="CM"),'MOIS-09'!$AD$17,IF(OR('AUBE-09'!B14="CMA"),'MOIS-09'!$AD$18,IF(OR('AUBE-09'!B14="CDE"),'MOIS-09'!$AD$19,"0")))))))))))))))))))+IF(OR('AUBE-09'!C14="D"),'MOIS-09'!$V$20,IF(OR('AUBE-09'!C14="J"),'MOIS-09'!$H$16,IF(OR('AUBE-09'!C14="J1"),'MOIS-09'!$H$17,IF(OR('AUBE-09'!C14="J2"),'MOIS-09'!$H$18,IF(OR('AUBE-09'!C14="J3"),'MOIS-09'!$H$19,IF(OR('AUBE-09'!C14="J4"),'MOIS-09'!$H$20,IF(OR('AUBE-09'!C14="J5"),'MOIS-09'!$P$16,IF(OR('AUBE-09'!C14="J6"),'MOIS-09'!$P$17,IF(OR('AUBE-09'!C14="J7"),'MOIS-09'!$P$18,IF(OR('AUBE-09'!C14="J8"),'MOIS-09'!$P$19,IF(OR('AUBE-09'!C14="J9"),'MOIS-09'!$P$20,IF(OR('AUBE-09'!C14="F"),'MOIS-09'!$V$16,IF(OR('AUBE-09'!C14="R"),'MOIS-09'!$V$17,IF(OR('AUBE-09'!C14="HR"),'MOIS-09'!$V$18,IF(OR('AUBE-09'!C14="E"),'MOIS-09'!$V$19,IF(OR('AUBE-09'!C14="CP"),'MOIS-09'!$AD$16,IF(OR('AUBE-09'!C14="CM"),'MOIS-09'!$AD$17,IF(OR('AUBE-09'!C14="CMA"),'MOIS-09'!$AD$18,IF(OR('AUBE-09'!C14="CDE"),'MOIS-09'!$AD$19,"0")))))))))))))))))))+IF(OR('AUBE-09'!D14="D"),'MOIS-09'!$V$20,IF(OR('AUBE-09'!D14="J"),'MOIS-09'!$H$16,IF(OR('AUBE-09'!D14="J1"),'MOIS-09'!$H$17,IF(OR('AUBE-09'!D14="J2"),'MOIS-09'!$H$18,IF(OR('AUBE-09'!D14="J3"),'MOIS-09'!$H$19,IF(OR('AUBE-09'!D14="J4"),'MOIS-09'!$H$20,IF(OR('AUBE-09'!D14="J5"),'MOIS-09'!$P$16,IF(OR('AUBE-09'!D14="J6"),'MOIS-09'!$P$17,IF(OR('AUBE-09'!D14="J7"),'MOIS-09'!$P$18,IF(OR('AUBE-09'!D14="J8"),'MOIS-09'!$P$19,IF(OR('AUBE-09'!D14="J9"),'MOIS-09'!$P$20,IF(OR('AUBE-09'!D14="F"),'MOIS-09'!$V$16,IF(OR('AUBE-09'!D14="R"),'MOIS-09'!$V$17,IF(OR('AUBE-09'!D14="HR"),'MOIS-09'!$V$18,IF(OR('AUBE-09'!D14="E"),'MOIS-09'!$V$19,IF(OR('AUBE-09'!D14="CP"),'MOIS-09'!$AD$16,IF(OR('AUBE-09'!D14="CM"),'MOIS-09'!$AD$17,IF(OR('AUBE-09'!D14="CMA"),'MOIS-09'!$AD$18,IF(OR('AUBE-09'!D14="CDE"),'MOIS-09'!$AD$19,"0")))))))))))))))))))</f>
        <v>0</v>
      </c>
      <c r="AK14" s="151">
        <f>IF(OR('AUBE-09'!E14="D"),'MOIS-09'!$V$20,IF(OR('AUBE-09'!E14="J"),'MOIS-09'!$H$16,IF(OR('AUBE-09'!E14="J1"),'MOIS-09'!$H$17,IF(OR('AUBE-09'!E14="J2"),'MOIS-09'!$H$18,IF(OR('AUBE-09'!E14="J3"),'MOIS-09'!$H$19,IF(OR('AUBE-09'!E14="J4"),'MOIS-09'!$H$20,IF(OR('AUBE-09'!E14="J5"),'MOIS-09'!$P$16,IF(OR('AUBE-09'!E14="J6"),'MOIS-09'!$P$17,IF(OR('AUBE-09'!E14="J7"),'MOIS-09'!$P$18,IF(OR('AUBE-09'!E14="J8"),'MOIS-09'!$P$19,IF(OR('AUBE-09'!E14="J9"),'MOIS-09'!$P$20,IF(OR('AUBE-09'!E14="F"),'MOIS-09'!$V$16,IF(OR('AUBE-09'!E14="R"),'MOIS-09'!$V$17,IF(OR('AUBE-09'!E14="HR"),'MOIS-09'!$V$18,IF(OR('AUBE-09'!E14="E"),'MOIS-09'!$V$19,IF(OR('AUBE-09'!E14="CP"),'MOIS-09'!$AD$16,IF(OR('AUBE-09'!E14="CM"),'MOIS-09'!$AD$17,IF(OR('AUBE-09'!E14="CMA"),'MOIS-09'!$AD$18,IF(OR('AUBE-09'!E14="CDE"),'MOIS-09'!$AD$19,"0")))))))))))))))))))+IF(OR('AUBE-09'!F14="D"),'MOIS-09'!$V$20,IF(OR('AUBE-09'!F14="J"),'MOIS-09'!$H$16,IF(OR('AUBE-09'!F14="J1"),'MOIS-09'!$H$17,IF(OR('AUBE-09'!F14="J2"),'MOIS-09'!$H$18,IF(OR('AUBE-09'!F14="J3"),'MOIS-09'!$H$19,IF(OR('AUBE-09'!F14="J4"),'MOIS-09'!$H$20,IF(OR('AUBE-09'!F14="J5"),'MOIS-09'!$P$16,IF(OR('AUBE-09'!F14="J6"),'MOIS-09'!$P$17,IF(OR('AUBE-09'!F14="J7"),'MOIS-09'!$P$18,IF(OR('AUBE-09'!F14="J8"),'MOIS-09'!$P$19,IF(OR('AUBE-09'!F14="J9"),'MOIS-09'!$P$20,IF(OR('AUBE-09'!F14="F"),'MOIS-09'!$V$16,IF(OR('AUBE-09'!F14="R"),'MOIS-09'!$V$17,IF(OR('AUBE-09'!F14="HR"),'MOIS-09'!$V$18,IF(OR('AUBE-09'!F14="E"),'MOIS-09'!$V$19,IF(OR('AUBE-09'!F14="CP"),'MOIS-09'!$AD$16,IF(OR('AUBE-09'!F14="CM"),'MOIS-09'!$AD$17,IF(OR('AUBE-09'!F14="CMA"),'MOIS-09'!$AD$18,IF(OR('AUBE-09'!F14="CDE"),'MOIS-09'!$AD$19,"0")))))))))))))))))))+IF(OR('AUBE-09'!G14="D"),'MOIS-09'!$V$20,IF(OR('AUBE-09'!G14="J"),'MOIS-09'!$H$16,IF(OR('AUBE-09'!G14="J1"),'MOIS-09'!$H$17,IF(OR('AUBE-09'!G14="J2"),'MOIS-09'!$H$18,IF(OR('AUBE-09'!G14="J3"),'MOIS-09'!$H$19,IF(OR('AUBE-09'!G14="J4"),'MOIS-09'!$H$20,IF(OR('AUBE-09'!G14="J5"),'MOIS-09'!$P$16,IF(OR('AUBE-09'!G14="J6"),'MOIS-09'!$P$17,IF(OR('AUBE-09'!G14="J7"),'MOIS-09'!$P$18,IF(OR('AUBE-09'!G14="J8"),'MOIS-09'!$P$19,IF(OR('AUBE-09'!G14="J9"),'MOIS-09'!$P$20,IF(OR('AUBE-09'!G14="F"),'MOIS-09'!$V$16,IF(OR('AUBE-09'!G14="R"),'MOIS-09'!$V$17,IF(OR('AUBE-09'!G14="HR"),'MOIS-09'!$V$18,IF(OR('AUBE-09'!G14="E"),'MOIS-09'!$V$19,IF(OR('AUBE-09'!G14="CP"),'MOIS-09'!$AD$16,IF(OR('AUBE-09'!G14="CM"),'MOIS-09'!$AD$17,IF(OR('AUBE-09'!G14="CMA"),'MOIS-09'!$AD$18,IF(OR('AUBE-09'!G14="CDE"),'MOIS-09'!$AD$19,"0")))))))))))))))))))+IF(OR('AUBE-09'!H14="D"),'MOIS-09'!$V$20,IF(OR('AUBE-09'!H14="J"),'MOIS-09'!$H$16,IF(OR('AUBE-09'!H14="J1"),'MOIS-09'!$H$17,IF(OR('AUBE-09'!H14="J2"),'MOIS-09'!$H$18,IF(OR('AUBE-09'!H14="J3"),'MOIS-09'!$H$19,IF(OR('AUBE-09'!H14="J4"),'MOIS-09'!$H$20,IF(OR('AUBE-09'!H14="J5"),'MOIS-09'!$P$16,IF(OR('AUBE-09'!H14="J6"),'MOIS-09'!$P$17,IF(OR('AUBE-09'!H14="J7"),'MOIS-09'!$P$18,IF(OR('AUBE-09'!H14="J8"),'MOIS-09'!$P$19,IF(OR('AUBE-09'!H14="J9"),'MOIS-09'!$P$20,IF(OR('AUBE-09'!H14="F"),'MOIS-09'!$V$16,IF(OR('AUBE-09'!H14="R"),'MOIS-09'!$V$17,IF(OR('AUBE-09'!H14="HR"),'MOIS-09'!$V$18,IF(OR('AUBE-09'!H14="E"),'MOIS-09'!$V$19,IF(OR('AUBE-09'!H14="CP"),'MOIS-09'!$AD$16,IF(OR('AUBE-09'!H14="CM"),'MOIS-09'!$AD$17,IF(OR('AUBE-09'!H14="CMA"),'MOIS-09'!$AD$18,IF(OR('AUBE-09'!H14="CDE"),'MOIS-09'!$AD$19,"0")))))))))))))))))))+IF(OR('AUBE-09'!I14="D"),'MOIS-09'!$V$20,IF(OR('AUBE-09'!I14="J"),'MOIS-09'!$H$16,IF(OR('AUBE-09'!I14="J1"),'MOIS-09'!$H$17,IF(OR('AUBE-09'!I14="J2"),'MOIS-09'!$H$18,IF(OR('AUBE-09'!I14="J3"),'MOIS-09'!$H$19,IF(OR('AUBE-09'!I14="J4"),'MOIS-09'!$H$20,IF(OR('AUBE-09'!I14="J5"),'MOIS-09'!$P$16,IF(OR('AUBE-09'!I14="J6"),'MOIS-09'!$P$17,IF(OR('AUBE-09'!I14="J7"),'MOIS-09'!$P$18,IF(OR('AUBE-09'!I14="J8"),'MOIS-09'!$P$19,IF(OR('AUBE-09'!I14="J9"),'MOIS-09'!$P$20,IF(OR('AUBE-09'!I14="F"),'MOIS-09'!$V$16,IF(OR('AUBE-09'!I14="R"),'MOIS-09'!$V$17,IF(OR('AUBE-09'!I14="HR"),'MOIS-09'!$V$18,IF(OR('AUBE-09'!I14="E"),'MOIS-09'!$V$19,IF(OR('AUBE-09'!I14="CP"),'MOIS-09'!$AD$16,IF(OR('AUBE-09'!I14="CM"),'MOIS-09'!$AD$17,IF(OR('AUBE-09'!I14="CMA"),'MOIS-09'!$AD$18,IF(OR('AUBE-09'!I14="CDE"),'MOIS-09'!$AD$19,"0")))))))))))))))))))+IF(OR('AUBE-09'!J14="D"),'MOIS-09'!$V$20,IF(OR('AUBE-09'!J14="J"),'MOIS-09'!$H$16,IF(OR('AUBE-09'!J14="J1"),'MOIS-09'!$H$17,IF(OR('AUBE-09'!J14="J2"),'MOIS-09'!$H$18,IF(OR('AUBE-09'!J14="J3"),'MOIS-09'!$H$19,IF(OR('AUBE-09'!J14="J4"),'MOIS-09'!$H$20,IF(OR('AUBE-09'!J14="J5"),'MOIS-09'!$P$16,IF(OR('AUBE-09'!J14="J6"),'MOIS-09'!$P$17,IF(OR('AUBE-09'!J14="J7"),'MOIS-09'!$P$18,IF(OR('AUBE-09'!J14="J8"),'MOIS-09'!$P$19,IF(OR('AUBE-09'!J14="J9"),'MOIS-09'!$P$20,IF(OR('AUBE-09'!J14="F"),'MOIS-09'!$V$16,IF(OR('AUBE-09'!J14="R"),'MOIS-09'!$V$17,IF(OR('AUBE-09'!J14="HR"),'MOIS-09'!$V$18,IF(OR('AUBE-09'!J14="E"),'MOIS-09'!$V$19,IF(OR('AUBE-09'!J14="CP"),'MOIS-09'!$AD$16,IF(OR('AUBE-09'!J14="CM"),'MOIS-09'!$AD$17,IF(OR('AUBE-09'!J14="CMA"),'MOIS-09'!$AD$18,IF(OR('AUBE-09'!J14="CDE"),'MOIS-09'!$AD$19,"0")))))))))))))))))))+IF(OR('AUBE-09'!K14="D"),'MOIS-09'!$V$20,IF(OR('AUBE-09'!K14="J"),'MOIS-09'!$H$16,IF(OR('AUBE-09'!K14="J1"),'MOIS-09'!$H$17,IF(OR('AUBE-09'!K14="J2"),'MOIS-09'!$H$18,IF(OR('AUBE-09'!K14="J3"),'MOIS-09'!$H$19,IF(OR('AUBE-09'!K14="J4"),'MOIS-09'!$H$20,IF(OR('AUBE-09'!K14="J5"),'MOIS-09'!$P$16,IF(OR('AUBE-09'!K14="J6"),'MOIS-09'!$P$17,IF(OR('AUBE-09'!K14="J7"),'MOIS-09'!$P$18,IF(OR('AUBE-09'!K14="J8"),'MOIS-09'!$P$19,IF(OR('AUBE-09'!K14="J9"),'MOIS-09'!$P$20,IF(OR('AUBE-09'!K14="F"),'MOIS-09'!$V$16,IF(OR('AUBE-09'!K14="R"),'MOIS-09'!$V$17,IF(OR('AUBE-09'!K14="HR"),'MOIS-09'!$V$18,IF(OR('AUBE-09'!K14="E"),'MOIS-09'!$V$19,IF(OR('AUBE-09'!K14="CP"),'MOIS-09'!$AD$16,IF(OR('AUBE-09'!K14="CM"),'MOIS-09'!$AD$17,IF(OR('AUBE-09'!K14="CMA"),'MOIS-09'!$AD$18,IF(OR('AUBE-09'!K14="CDE"),'MOIS-09'!$AD$19,"0")))))))))))))))))))</f>
        <v>0</v>
      </c>
      <c r="AL14" s="151">
        <f>IF(OR('AUBE-09'!L14="D"),'MOIS-09'!$V$20,IF(OR('AUBE-09'!L14="J"),'MOIS-09'!$H$16,IF(OR('AUBE-09'!L14="J1"),'MOIS-09'!$H$17,IF(OR('AUBE-09'!L14="J2"),'MOIS-09'!$H$18,IF(OR('AUBE-09'!L14="J3"),'MOIS-09'!$H$19,IF(OR('AUBE-09'!L14="J4"),'MOIS-09'!$H$20,IF(OR('AUBE-09'!L14="J5"),'MOIS-09'!$P$16,IF(OR('AUBE-09'!L14="J6"),'MOIS-09'!$P$17,IF(OR('AUBE-09'!L14="J7"),'MOIS-09'!$P$18,IF(OR('AUBE-09'!L14="J8"),'MOIS-09'!$P$19,IF(OR('AUBE-09'!L14="J9"),'MOIS-09'!$P$20,IF(OR('AUBE-09'!L14="F"),'MOIS-09'!$V$16,IF(OR('AUBE-09'!L14="R"),'MOIS-09'!$V$17,IF(OR('AUBE-09'!L14="HR"),'MOIS-09'!$V$18,IF(OR('AUBE-09'!L14="E"),'MOIS-09'!$V$19,IF(OR('AUBE-09'!L14="CP"),'MOIS-09'!$AD$16,IF(OR('AUBE-09'!L14="CM"),'MOIS-09'!$AD$17,IF(OR('AUBE-09'!L14="CMA"),'MOIS-09'!$AD$18,IF(OR('AUBE-09'!L14="CDE"),'MOIS-09'!$AD$19,"0")))))))))))))))))))+IF(OR('AUBE-09'!M14="D"),'MOIS-09'!$V$20,IF(OR('AUBE-09'!M14="J"),'MOIS-09'!$H$16,IF(OR('AUBE-09'!M14="J1"),'MOIS-09'!$H$17,IF(OR('AUBE-09'!M14="J2"),'MOIS-09'!$H$18,IF(OR('AUBE-09'!M14="J3"),'MOIS-09'!$H$19,IF(OR('AUBE-09'!M14="J4"),'MOIS-09'!$H$20,IF(OR('AUBE-09'!M14="J5"),'MOIS-09'!$P$16,IF(OR('AUBE-09'!M14="J6"),'MOIS-09'!$P$17,IF(OR('AUBE-09'!M14="J7"),'MOIS-09'!$P$18,IF(OR('AUBE-09'!M14="J8"),'MOIS-09'!$P$19,IF(OR('AUBE-09'!M14="J9"),'MOIS-09'!$P$20,IF(OR('AUBE-09'!M14="F"),'MOIS-09'!$V$16,IF(OR('AUBE-09'!M14="R"),'MOIS-09'!$V$17,IF(OR('AUBE-09'!M14="HR"),'MOIS-09'!$V$18,IF(OR('AUBE-09'!M14="E"),'MOIS-09'!$V$19,IF(OR('AUBE-09'!M14="CP"),'MOIS-09'!$AD$16,IF(OR('AUBE-09'!M14="CM"),'MOIS-09'!$AD$17,IF(OR('AUBE-09'!M14="CMA"),'MOIS-09'!$AD$18,IF(OR('AUBE-09'!M14="CDE"),'MOIS-09'!$AD$19,"0")))))))))))))))))))+IF(OR('AUBE-09'!N14="D"),'MOIS-09'!$V$20,IF(OR('AUBE-09'!N14="J"),'MOIS-09'!$H$16,IF(OR('AUBE-09'!N14="J1"),'MOIS-09'!$H$17,IF(OR('AUBE-09'!N14="J2"),'MOIS-09'!$H$18,IF(OR('AUBE-09'!N14="J3"),'MOIS-09'!$H$19,IF(OR('AUBE-09'!N14="J4"),'MOIS-09'!$H$20,IF(OR('AUBE-09'!N14="J5"),'MOIS-09'!$P$16,IF(OR('AUBE-09'!N14="J6"),'MOIS-09'!$P$17,IF(OR('AUBE-09'!N14="J7"),'MOIS-09'!$P$18,IF(OR('AUBE-09'!N14="J8"),'MOIS-09'!$P$19,IF(OR('AUBE-09'!N14="J9"),'MOIS-09'!$P$20,IF(OR('AUBE-09'!N14="F"),'MOIS-09'!$V$16,IF(OR('AUBE-09'!N14="R"),'MOIS-09'!$V$17,IF(OR('AUBE-09'!N14="HR"),'MOIS-09'!$V$18,IF(OR('AUBE-09'!N14="E"),'MOIS-09'!$V$19,IF(OR('AUBE-09'!N14="CP"),'MOIS-09'!$AD$16,IF(OR('AUBE-09'!N14="CM"),'MOIS-09'!$AD$17,IF(OR('AUBE-09'!N14="CMA"),'MOIS-09'!$AD$18,IF(OR('AUBE-09'!N14="CDE"),'MOIS-09'!$AD$19,"0")))))))))))))))))))+IF(OR('AUBE-09'!O14="D"),'MOIS-09'!$V$20,IF(OR('AUBE-09'!O14="J"),'MOIS-09'!$H$16,IF(OR('AUBE-09'!O14="J1"),'MOIS-09'!$H$17,IF(OR('AUBE-09'!O14="J2"),'MOIS-09'!$H$18,IF(OR('AUBE-09'!O14="J3"),'MOIS-09'!$H$19,IF(OR('AUBE-09'!O14="J4"),'MOIS-09'!$H$20,IF(OR('AUBE-09'!O14="J5"),'MOIS-09'!$P$16,IF(OR('AUBE-09'!O14="J6"),'MOIS-09'!$P$17,IF(OR('AUBE-09'!O14="J7"),'MOIS-09'!$P$18,IF(OR('AUBE-09'!O14="J8"),'MOIS-09'!$P$19,IF(OR('AUBE-09'!O14="J9"),'MOIS-09'!$P$20,IF(OR('AUBE-09'!O14="F"),'MOIS-09'!$V$16,IF(OR('AUBE-09'!O14="R"),'MOIS-09'!$V$17,IF(OR('AUBE-09'!O14="HR"),'MOIS-09'!$V$18,IF(OR('AUBE-09'!O14="E"),'MOIS-09'!$V$19,IF(OR('AUBE-09'!O14="CP"),'MOIS-09'!$AD$16,IF(OR('AUBE-09'!O14="CM"),'MOIS-09'!$AD$17,IF(OR('AUBE-09'!O14="CMA"),'MOIS-09'!$AD$18,IF(OR('AUBE-09'!O14="CDE"),'MOIS-09'!$AD$19,"0")))))))))))))))))))+IF(OR('AUBE-09'!P14="D"),'MOIS-09'!$V$20,IF(OR('AUBE-09'!P14="J"),'MOIS-09'!$H$16,IF(OR('AUBE-09'!P14="J1"),'MOIS-09'!$H$17,IF(OR('AUBE-09'!P14="J2"),'MOIS-09'!$H$18,IF(OR('AUBE-09'!P14="J3"),'MOIS-09'!$H$19,IF(OR('AUBE-09'!P14="J4"),'MOIS-09'!$H$20,IF(OR('AUBE-09'!P14="J5"),'MOIS-09'!$P$16,IF(OR('AUBE-09'!P14="J6"),'MOIS-09'!$P$17,IF(OR('AUBE-09'!P14="J7"),'MOIS-09'!$P$18,IF(OR('AUBE-09'!P14="J8"),'MOIS-09'!$P$19,IF(OR('AUBE-09'!P14="J9"),'MOIS-09'!$P$20,IF(OR('AUBE-09'!P14="F"),'MOIS-09'!$V$16,IF(OR('AUBE-09'!P14="R"),'MOIS-09'!$V$17,IF(OR('AUBE-09'!P14="HR"),'MOIS-09'!$V$18,IF(OR('AUBE-09'!P14="E"),'MOIS-09'!$V$19,IF(OR('AUBE-09'!P14="CP"),'MOIS-09'!$AD$16,IF(OR('AUBE-09'!P14="CM"),'MOIS-09'!$AD$17,IF(OR('AUBE-09'!P14="CMA"),'MOIS-09'!$AD$18,IF(OR('AUBE-09'!P14="CDE"),'MOIS-09'!$AD$19,"0")))))))))))))))))))+IF(OR('AUBE-09'!Q14="D"),'MOIS-09'!$V$20,IF(OR('AUBE-09'!Q14="J"),'MOIS-09'!$H$16,IF(OR('AUBE-09'!Q14="J1"),'MOIS-09'!$H$17,IF(OR('AUBE-09'!Q14="J2"),'MOIS-09'!$H$18,IF(OR('AUBE-09'!Q14="J3"),'MOIS-09'!$H$19,IF(OR('AUBE-09'!Q14="J4"),'MOIS-09'!$H$20,IF(OR('AUBE-09'!Q14="J5"),'MOIS-09'!$P$16,IF(OR('AUBE-09'!Q14="J6"),'MOIS-09'!$P$17,IF(OR('AUBE-09'!Q14="J7"),'MOIS-09'!$P$18,IF(OR('AUBE-09'!Q14="J8"),'MOIS-09'!$P$19,IF(OR('AUBE-09'!Q14="J9"),'MOIS-09'!$P$20,IF(OR('AUBE-09'!Q14="F"),'MOIS-09'!$V$16,IF(OR('AUBE-09'!Q14="R"),'MOIS-09'!$V$17,IF(OR('AUBE-09'!Q14="HR"),'MOIS-09'!$V$18,IF(OR('AUBE-09'!Q14="E"),'MOIS-09'!$V$19,IF(OR('AUBE-09'!Q14="CP"),'MOIS-09'!$AD$16,IF(OR('AUBE-09'!Q14="CM"),'MOIS-09'!$AD$17,IF(OR('AUBE-09'!Q14="CMA"),'MOIS-09'!$AD$18,IF(OR('AUBE-09'!Q14="CDE"),'MOIS-09'!$AD$19,"0")))))))))))))))))))+IF(OR('AUBE-09'!R14="D"),'MOIS-09'!$V$20,IF(OR('AUBE-09'!R14="J"),'MOIS-09'!$H$16,IF(OR('AUBE-09'!R14="J1"),'MOIS-09'!$H$17,IF(OR('AUBE-09'!R14="J2"),'MOIS-09'!$H$18,IF(OR('AUBE-09'!R14="J3"),'MOIS-09'!$H$19,IF(OR('AUBE-09'!R14="J4"),'MOIS-09'!$H$20,IF(OR('AUBE-09'!R14="J5"),'MOIS-09'!$P$16,IF(OR('AUBE-09'!R14="J6"),'MOIS-09'!$P$17,IF(OR('AUBE-09'!R14="J7"),'MOIS-09'!$P$18,IF(OR('AUBE-09'!R14="J8"),'MOIS-09'!$P$19,IF(OR('AUBE-09'!R14="J9"),'MOIS-09'!$P$20,IF(OR('AUBE-09'!R14="F"),'MOIS-09'!$V$16,IF(OR('AUBE-09'!R14="R"),'MOIS-09'!$V$17,IF(OR('AUBE-09'!R14="HR"),'MOIS-09'!$V$18,IF(OR('AUBE-09'!R14="E"),'MOIS-09'!$V$19,IF(OR('AUBE-09'!R14="CP"),'MOIS-09'!$AD$16,IF(OR('AUBE-09'!R14="CM"),'MOIS-09'!$AD$17,IF(OR('AUBE-09'!R14="CMA"),'MOIS-09'!$AD$18,IF(OR('AUBE-09'!R14="CDE"),'MOIS-09'!$AD$19,"0")))))))))))))))))))</f>
        <v>0</v>
      </c>
      <c r="AM14" s="151">
        <f>IF(OR('AUBE-09'!S14="D"),'MOIS-09'!$V$20,IF(OR('AUBE-09'!S14="J"),'MOIS-09'!$H$16,IF(OR('AUBE-09'!S14="J1"),'MOIS-09'!$H$17,IF(OR('AUBE-09'!S14="J2"),'MOIS-09'!$H$18,IF(OR('AUBE-09'!S14="J3"),'MOIS-09'!$H$19,IF(OR('AUBE-09'!S14="J4"),'MOIS-09'!$H$20,IF(OR('AUBE-09'!S14="J5"),'MOIS-09'!$P$16,IF(OR('AUBE-09'!S14="J6"),'MOIS-09'!$P$17,IF(OR('AUBE-09'!S14="J7"),'MOIS-09'!$P$18,IF(OR('AUBE-09'!S14="J8"),'MOIS-09'!$P$19,IF(OR('AUBE-09'!S14="J9"),'MOIS-09'!$P$20,IF(OR('AUBE-09'!S14="F"),'MOIS-09'!$V$16,IF(OR('AUBE-09'!S14="R"),'MOIS-09'!$V$17,IF(OR('AUBE-09'!S14="HR"),'MOIS-09'!$V$18,IF(OR('AUBE-09'!S14="E"),'MOIS-09'!$V$19,IF(OR('AUBE-09'!S14="CP"),'MOIS-09'!$AD$16,IF(OR('AUBE-09'!S14="CM"),'MOIS-09'!$AD$17,IF(OR('AUBE-09'!S14="CMA"),'MOIS-09'!$AD$18,IF(OR('AUBE-09'!S14="CDE"),'MOIS-09'!$AD$19,"0")))))))))))))))))))+IF(OR('AUBE-09'!T14="D"),'MOIS-09'!$V$20,IF(OR('AUBE-09'!T14="J"),'MOIS-09'!$H$16,IF(OR('AUBE-09'!T14="J1"),'MOIS-09'!$H$17,IF(OR('AUBE-09'!T14="J2"),'MOIS-09'!$H$18,IF(OR('AUBE-09'!T14="J3"),'MOIS-09'!$H$19,IF(OR('AUBE-09'!T14="J4"),'MOIS-09'!$H$20,IF(OR('AUBE-09'!T14="J5"),'MOIS-09'!$P$16,IF(OR('AUBE-09'!T14="J6"),'MOIS-09'!$P$17,IF(OR('AUBE-09'!T14="J7"),'MOIS-09'!$P$18,IF(OR('AUBE-09'!T14="J8"),'MOIS-09'!$P$19,IF(OR('AUBE-09'!T14="J9"),'MOIS-09'!$P$20,IF(OR('AUBE-09'!T14="F"),'MOIS-09'!$V$16,IF(OR('AUBE-09'!T14="R"),'MOIS-09'!$V$17,IF(OR('AUBE-09'!T14="HR"),'MOIS-09'!$V$18,IF(OR('AUBE-09'!T14="E"),'MOIS-09'!$V$19,IF(OR('AUBE-09'!T14="CP"),'MOIS-09'!$AD$16,IF(OR('AUBE-09'!T14="CM"),'MOIS-09'!$AD$17,IF(OR('AUBE-09'!T14="CMA"),'MOIS-09'!$AD$18,IF(OR('AUBE-09'!T14="CDE"),'MOIS-09'!$AD$19,"0")))))))))))))))))))+IF(OR('AUBE-09'!U14="D"),'MOIS-09'!$V$20,IF(OR('AUBE-09'!U14="J"),'MOIS-09'!$H$16,IF(OR('AUBE-09'!U14="J1"),'MOIS-09'!$H$17,IF(OR('AUBE-09'!U14="J2"),'MOIS-09'!$H$18,IF(OR('AUBE-09'!U14="J3"),'MOIS-09'!$H$19,IF(OR('AUBE-09'!U14="J4"),'MOIS-09'!$H$20,IF(OR('AUBE-09'!U14="J5"),'MOIS-09'!$P$16,IF(OR('AUBE-09'!U14="J6"),'MOIS-09'!$P$17,IF(OR('AUBE-09'!U14="J7"),'MOIS-09'!$P$18,IF(OR('AUBE-09'!U14="J8"),'MOIS-09'!$P$19,IF(OR('AUBE-09'!U14="J9"),'MOIS-09'!$P$20,IF(OR('AUBE-09'!U14="F"),'MOIS-09'!$V$16,IF(OR('AUBE-09'!U14="R"),'MOIS-09'!$V$17,IF(OR('AUBE-09'!U14="HR"),'MOIS-09'!$V$18,IF(OR('AUBE-09'!U14="E"),'MOIS-09'!$V$19,IF(OR('AUBE-09'!U14="CP"),'MOIS-09'!$AD$16,IF(OR('AUBE-09'!U14="CM"),'MOIS-09'!$AD$17,IF(OR('AUBE-09'!U14="CMA"),'MOIS-09'!$AD$18,IF(OR('AUBE-09'!U14="CDE"),'MOIS-09'!$AD$19,"0")))))))))))))))))))+IF(OR('AUBE-09'!V14="D"),'MOIS-09'!$V$20,IF(OR('AUBE-09'!V14="J"),'MOIS-09'!$H$16,IF(OR('AUBE-09'!V14="J1"),'MOIS-09'!$H$17,IF(OR('AUBE-09'!V14="J2"),'MOIS-09'!$H$18,IF(OR('AUBE-09'!V14="J3"),'MOIS-09'!$H$19,IF(OR('AUBE-09'!V14="J4"),'MOIS-09'!$H$20,IF(OR('AUBE-09'!V14="J5"),'MOIS-09'!$P$16,IF(OR('AUBE-09'!V14="J6"),'MOIS-09'!$P$17,IF(OR('AUBE-09'!V14="J7"),'MOIS-09'!$P$18,IF(OR('AUBE-09'!V14="J8"),'MOIS-09'!$P$19,IF(OR('AUBE-09'!V14="J9"),'MOIS-09'!$P$20,IF(OR('AUBE-09'!V14="F"),'MOIS-09'!$V$16,IF(OR('AUBE-09'!V14="R"),'MOIS-09'!$V$17,IF(OR('AUBE-09'!V14="HR"),'MOIS-09'!$V$18,IF(OR('AUBE-09'!V14="E"),'MOIS-09'!$V$19,IF(OR('AUBE-09'!V14="CP"),'MOIS-09'!$AD$16,IF(OR('AUBE-09'!V14="CM"),'MOIS-09'!$AD$17,IF(OR('AUBE-09'!V14="CMA"),'MOIS-09'!$AD$18,IF(OR('AUBE-09'!V14="CDE"),'MOIS-09'!$AD$19,"0")))))))))))))))))))+IF(OR('AUBE-09'!W14="D"),'MOIS-09'!$V$20,IF(OR('AUBE-09'!W14="J"),'MOIS-09'!$H$16,IF(OR('AUBE-09'!W14="J1"),'MOIS-09'!$H$17,IF(OR('AUBE-09'!W14="J2"),'MOIS-09'!$H$18,IF(OR('AUBE-09'!W14="J3"),'MOIS-09'!$H$19,IF(OR('AUBE-09'!W14="J4"),'MOIS-09'!$H$20,IF(OR('AUBE-09'!W14="J5"),'MOIS-09'!$P$16,IF(OR('AUBE-09'!W14="J6"),'MOIS-09'!$P$17,IF(OR('AUBE-09'!W14="J7"),'MOIS-09'!$P$18,IF(OR('AUBE-09'!W14="J8"),'MOIS-09'!$P$19,IF(OR('AUBE-09'!W14="J9"),'MOIS-09'!$P$20,IF(OR('AUBE-09'!W14="F"),'MOIS-09'!$V$16,IF(OR('AUBE-09'!W14="R"),'MOIS-09'!$V$17,IF(OR('AUBE-09'!W14="HR"),'MOIS-09'!$V$18,IF(OR('AUBE-09'!W14="E"),'MOIS-09'!$V$19,IF(OR('AUBE-09'!W14="CP"),'MOIS-09'!$AD$16,IF(OR('AUBE-09'!W14="CM"),'MOIS-09'!$AD$17,IF(OR('AUBE-09'!W14="CMA"),'MOIS-09'!$AD$18,IF(OR('AUBE-09'!W14="CDE"),'MOIS-09'!$AD$19,"0")))))))))))))))))))+IF(OR('AUBE-09'!X14="D"),'MOIS-09'!$V$20,IF(OR('AUBE-09'!X14="J"),'MOIS-09'!$H$16,IF(OR('AUBE-09'!X14="J1"),'MOIS-09'!$H$17,IF(OR('AUBE-09'!X14="J2"),'MOIS-09'!$H$18,IF(OR('AUBE-09'!X14="J3"),'MOIS-09'!$H$19,IF(OR('AUBE-09'!X14="J4"),'MOIS-09'!$H$20,IF(OR('AUBE-09'!X14="J5"),'MOIS-09'!$P$16,IF(OR('AUBE-09'!X14="J6"),'MOIS-09'!$P$17,IF(OR('AUBE-09'!X14="J7"),'MOIS-09'!$P$18,IF(OR('AUBE-09'!X14="J8"),'MOIS-09'!$P$19,IF(OR('AUBE-09'!X14="J9"),'MOIS-09'!$P$20,IF(OR('AUBE-09'!X14="F"),'MOIS-09'!$V$16,IF(OR('AUBE-09'!X14="R"),'MOIS-09'!$V$17,IF(OR('AUBE-09'!X14="HR"),'MOIS-09'!$V$18,IF(OR('AUBE-09'!X14="E"),'MOIS-09'!$V$19,IF(OR('AUBE-09'!X14="CP"),'MOIS-09'!$AD$16,IF(OR('AUBE-09'!X14="CM"),'MOIS-09'!$AD$17,IF(OR('AUBE-09'!X14="CMA"),'MOIS-09'!$AD$18,IF(OR('AUBE-09'!X14="CDE"),'MOIS-09'!$AD$19,"0")))))))))))))))))))+IF(OR('AUBE-09'!Y14="D"),'MOIS-09'!$V$20,IF(OR('AUBE-09'!Y14="J"),'MOIS-09'!$H$16,IF(OR('AUBE-09'!Y14="J1"),'MOIS-09'!$H$17,IF(OR('AUBE-09'!Y14="J2"),'MOIS-09'!$H$18,IF(OR('AUBE-09'!Y14="J3"),'MOIS-09'!$H$19,IF(OR('AUBE-09'!Y14="J4"),'MOIS-09'!$H$20,IF(OR('AUBE-09'!Y14="J5"),'MOIS-09'!$P$16,IF(OR('AUBE-09'!Y14="J6"),'MOIS-09'!$P$17,IF(OR('AUBE-09'!Y14="J7"),'MOIS-09'!$P$18,IF(OR('AUBE-09'!Y14="J8"),'MOIS-09'!$P$19,IF(OR('AUBE-09'!Y14="J9"),'MOIS-09'!$P$20,IF(OR('AUBE-09'!Y14="F"),'MOIS-09'!$V$16,IF(OR('AUBE-09'!Y14="R"),'MOIS-09'!$V$17,IF(OR('AUBE-09'!Y14="HR"),'MOIS-09'!$V$18,IF(OR('AUBE-09'!Y14="E"),'MOIS-09'!$V$19,IF(OR('AUBE-09'!Y14="CP"),'MOIS-09'!$AD$16,IF(OR('AUBE-09'!Y14="CM"),'MOIS-09'!$AD$17,IF(OR('AUBE-09'!Y14="CMA"),'MOIS-09'!$AD$18,IF(OR('AUBE-09'!Y14="CDE"),'MOIS-09'!$AD$19,"0")))))))))))))))))))</f>
        <v>0</v>
      </c>
      <c r="AN14" s="151">
        <f>IF(OR('AUBE-09'!Z14="D"),'MOIS-09'!$V$20,IF(OR('AUBE-09'!Z14="J"),'MOIS-09'!$H$16,IF(OR('AUBE-09'!Z14="J1"),'MOIS-09'!$H$17,IF(OR('AUBE-09'!Z14="J2"),'MOIS-09'!$H$18,IF(OR('AUBE-09'!Z14="J3"),'MOIS-09'!$H$19,IF(OR('AUBE-09'!Z14="J4"),'MOIS-09'!$H$20,IF(OR('AUBE-09'!Z14="J5"),'MOIS-09'!$P$16,IF(OR('AUBE-09'!Z14="J6"),'MOIS-09'!$P$17,IF(OR('AUBE-09'!Z14="J7"),'MOIS-09'!$P$18,IF(OR('AUBE-09'!Z14="J8"),'MOIS-09'!$P$19,IF(OR('AUBE-09'!Z14="J9"),'MOIS-09'!$P$20,IF(OR('AUBE-09'!Z14="F"),'MOIS-09'!$V$16,IF(OR('AUBE-09'!Z14="R"),'MOIS-09'!$V$17,IF(OR('AUBE-09'!Z14="HR"),'MOIS-09'!$V$18,IF(OR('AUBE-09'!Z14="E"),'MOIS-09'!$V$19,IF(OR('AUBE-09'!Z14="CP"),'MOIS-09'!$AD$16,IF(OR('AUBE-09'!Z14="CM"),'MOIS-09'!$AD$17,IF(OR('AUBE-09'!Z14="CMA"),'MOIS-09'!$AD$18,IF(OR('AUBE-09'!Z14="CDE"),'MOIS-09'!$AD$19,"0")))))))))))))))))))+IF(OR('AUBE-09'!AA14="D"),'MOIS-09'!$V$20,IF(OR('AUBE-09'!AA14="J"),'MOIS-09'!$H$16,IF(OR('AUBE-09'!AA14="J1"),'MOIS-09'!$H$17,IF(OR('AUBE-09'!AA14="J2"),'MOIS-09'!$H$18,IF(OR('AUBE-09'!AA14="J3"),'MOIS-09'!$H$19,IF(OR('AUBE-09'!AA14="J4"),'MOIS-09'!$H$20,IF(OR('AUBE-09'!AA14="J5"),'MOIS-09'!$P$16,IF(OR('AUBE-09'!AA14="J6"),'MOIS-09'!$P$17,IF(OR('AUBE-09'!AA14="J7"),'MOIS-09'!$P$18,IF(OR('AUBE-09'!AA14="J8"),'MOIS-09'!$P$19,IF(OR('AUBE-09'!AA14="J9"),'MOIS-09'!$P$20,IF(OR('AUBE-09'!AA14="F"),'MOIS-09'!$V$16,IF(OR('AUBE-09'!AA14="R"),'MOIS-09'!$V$17,IF(OR('AUBE-09'!AA14="HR"),'MOIS-09'!$V$18,IF(OR('AUBE-09'!AA14="E"),'MOIS-09'!$V$19,IF(OR('AUBE-09'!AA14="CP"),'MOIS-09'!$AD$16,IF(OR('AUBE-09'!AA14="CM"),'MOIS-09'!$AD$17,IF(OR('AUBE-09'!AA14="CMA"),'MOIS-09'!$AD$18,IF(OR('AUBE-09'!AA14="CDE"),'MOIS-09'!$AD$19,"0")))))))))))))))))))+IF(OR('AUBE-09'!AB14="D"),'MOIS-09'!$V$20,IF(OR('AUBE-09'!AB14="J"),'MOIS-09'!$H$16,IF(OR('AUBE-09'!AB14="J1"),'MOIS-09'!$H$17,IF(OR('AUBE-09'!AB14="J2"),'MOIS-09'!$H$18,IF(OR('AUBE-09'!AB14="J3"),'MOIS-09'!$H$19,IF(OR('AUBE-09'!AB14="J4"),'MOIS-09'!$H$20,IF(OR('AUBE-09'!AB14="J5"),'MOIS-09'!$P$16,IF(OR('AUBE-09'!AB14="J6"),'MOIS-09'!$P$17,IF(OR('AUBE-09'!AB14="J7"),'MOIS-09'!$P$18,IF(OR('AUBE-09'!AB14="J8"),'MOIS-09'!$P$19,IF(OR('AUBE-09'!AB14="J9"),'MOIS-09'!$P$20,IF(OR('AUBE-09'!AB14="F"),'MOIS-09'!$V$16,IF(OR('AUBE-09'!AB14="R"),'MOIS-09'!$V$17,IF(OR('AUBE-09'!AB14="HR"),'MOIS-09'!$V$18,IF(OR('AUBE-09'!AB14="E"),'MOIS-09'!$V$19,IF(OR('AUBE-09'!AB14="CP"),'MOIS-09'!$AD$16,IF(OR('AUBE-09'!AB14="CM"),'MOIS-09'!$AD$17,IF(OR('AUBE-09'!AB14="CMA"),'MOIS-09'!$AD$18,IF(OR('AUBE-09'!AB14="CDE"),'MOIS-09'!$AD$19,"0")))))))))))))))))))+IF(OR('AUBE-09'!AC14="D"),'MOIS-09'!$V$20,IF(OR('AUBE-09'!AC14="J"),'MOIS-09'!$H$16,IF(OR('AUBE-09'!AC14="J1"),'MOIS-09'!$H$17,IF(OR('AUBE-09'!AC14="J2"),'MOIS-09'!$H$18,IF(OR('AUBE-09'!AC14="J3"),'MOIS-09'!$H$19,IF(OR('AUBE-09'!AC14="J4"),'MOIS-09'!$H$20,IF(OR('AUBE-09'!AC14="J5"),'MOIS-09'!$P$16,IF(OR('AUBE-09'!AC14="J6"),'MOIS-09'!$P$17,IF(OR('AUBE-09'!AC14="J7"),'MOIS-09'!$P$18,IF(OR('AUBE-09'!AC14="J8"),'MOIS-09'!$P$19,IF(OR('AUBE-09'!AC14="J9"),'MOIS-09'!$P$20,IF(OR('AUBE-09'!AC14="F"),'MOIS-09'!$V$16,IF(OR('AUBE-09'!AC14="R"),'MOIS-09'!$V$17,IF(OR('AUBE-09'!AC14="HR"),'MOIS-09'!$V$18,IF(OR('AUBE-09'!AC14="E"),'MOIS-09'!$V$19,IF(OR('AUBE-09'!AC14="CP"),'MOIS-09'!$AD$16,IF(OR('AUBE-09'!AC14="CM"),'MOIS-09'!$AD$17,IF(OR('AUBE-09'!AC14="CMA"),'MOIS-09'!$AD$18,IF(OR('AUBE-09'!AC14="CDE"),'MOIS-09'!$AD$19,"0")))))))))))))))))))+IF(OR('AUBE-09'!AD14="D"),'MOIS-09'!$V$20,IF(OR('AUBE-09'!AD14="J"),'MOIS-09'!$H$16,IF(OR('AUBE-09'!AD14="J1"),'MOIS-09'!$H$17,IF(OR('AUBE-09'!AD14="J2"),'MOIS-09'!$H$18,IF(OR('AUBE-09'!AD14="J3"),'MOIS-09'!$H$19,IF(OR('AUBE-09'!AD14="J4"),'MOIS-09'!$H$20,IF(OR('AUBE-09'!AD14="J5"),'MOIS-09'!$P$16,IF(OR('AUBE-09'!AD14="J6"),'MOIS-09'!$P$17,IF(OR('AUBE-09'!AD14="J7"),'MOIS-09'!$P$18,IF(OR('AUBE-09'!AD14="J8"),'MOIS-09'!$P$19,IF(OR('AUBE-09'!AD14="J9"),'MOIS-09'!$P$20,IF(OR('AUBE-09'!AD14="F"),'MOIS-09'!$V$16,IF(OR('AUBE-09'!AD14="R"),'MOIS-09'!$V$17,IF(OR('AUBE-09'!AD14="HR"),'MOIS-09'!$V$18,IF(OR('AUBE-09'!AD14="E"),'MOIS-09'!$V$19,IF(OR('AUBE-09'!AD14="CP"),'MOIS-09'!$AD$16,IF(OR('AUBE-09'!AD14="CM"),'MOIS-09'!$AD$17,IF(OR('AUBE-09'!AD14="CMA"),'MOIS-09'!$AD$18,IF(OR('AUBE-09'!AD14="CDE"),'MOIS-09'!$AD$19,"0")))))))))))))))))))+IF(OR('AUBE-09'!AE14="D"),'MOIS-09'!$V$20,IF(OR('AUBE-09'!AE14="J"),'MOIS-09'!$H$16,IF(OR('AUBE-09'!AE14="J1"),'MOIS-09'!$H$17,IF(OR('AUBE-09'!AE14="J2"),'MOIS-09'!$H$18,IF(OR('AUBE-09'!AE14="J3"),'MOIS-09'!$H$19,IF(OR('AUBE-09'!AE14="J4"),'MOIS-09'!$H$20,IF(OR('AUBE-09'!AE14="J5"),'MOIS-09'!$P$16,IF(OR('AUBE-09'!AE14="J6"),'MOIS-09'!$P$17,IF(OR('AUBE-09'!AE14="J7"),'MOIS-09'!$P$18,IF(OR('AUBE-09'!AE14="J8"),'MOIS-09'!$P$19,IF(OR('AUBE-09'!AE14="J9"),'MOIS-09'!$P$20,IF(OR('AUBE-09'!AE14="F"),'MOIS-09'!$V$16,IF(OR('AUBE-09'!AE14="R"),'MOIS-09'!$V$17,IF(OR('AUBE-09'!AE14="HR"),'MOIS-09'!$V$18,IF(OR('AUBE-09'!AE14="E"),'MOIS-09'!$V$19,IF(OR('AUBE-09'!AE14="CP"),'MOIS-09'!$AD$16,IF(OR('AUBE-09'!AE14="CM"),'MOIS-09'!$AD$17,IF(OR('AUBE-09'!AE14="CMA"),'MOIS-09'!$AD$18,IF(OR('AUBE-09'!AE14="CDE"),'MOIS-09'!$AD$19,"0")))))))))))))))))))</f>
        <v>0</v>
      </c>
    </row>
    <row r="15" spans="1:40" ht="18.75" customHeight="1" collapsed="1">
      <c r="A15" s="193" t="s">
        <v>81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165"/>
      <c r="AH15" s="166"/>
      <c r="AJ15" s="155" t="s">
        <v>124</v>
      </c>
      <c r="AK15" s="156" t="s">
        <v>125</v>
      </c>
      <c r="AL15" s="155" t="s">
        <v>126</v>
      </c>
      <c r="AM15" s="155" t="s">
        <v>127</v>
      </c>
      <c r="AN15" s="157" t="s">
        <v>128</v>
      </c>
    </row>
    <row r="16" spans="1:40" ht="15.75" customHeight="1">
      <c r="A16" s="16" t="s">
        <v>85</v>
      </c>
      <c r="B16" s="2" t="s">
        <v>38</v>
      </c>
      <c r="C16" s="2" t="s">
        <v>38</v>
      </c>
      <c r="D16" s="2"/>
      <c r="E16" s="2" t="s">
        <v>38</v>
      </c>
      <c r="F16" s="2" t="s">
        <v>38</v>
      </c>
      <c r="G16" s="2" t="s">
        <v>46</v>
      </c>
      <c r="H16" s="2" t="s">
        <v>38</v>
      </c>
      <c r="I16" s="2" t="s">
        <v>38</v>
      </c>
      <c r="J16" s="2" t="s">
        <v>38</v>
      </c>
      <c r="K16" s="2"/>
      <c r="L16" s="2" t="s">
        <v>38</v>
      </c>
      <c r="M16" s="2" t="s">
        <v>38</v>
      </c>
      <c r="N16" s="2" t="s">
        <v>46</v>
      </c>
      <c r="O16" s="2" t="s">
        <v>38</v>
      </c>
      <c r="P16" s="2" t="s">
        <v>38</v>
      </c>
      <c r="Q16" s="2" t="s">
        <v>38</v>
      </c>
      <c r="R16" s="2"/>
      <c r="S16" s="2" t="s">
        <v>47</v>
      </c>
      <c r="T16" s="2" t="s">
        <v>38</v>
      </c>
      <c r="U16" s="2" t="s">
        <v>46</v>
      </c>
      <c r="V16" s="2" t="s">
        <v>38</v>
      </c>
      <c r="W16" s="2" t="s">
        <v>38</v>
      </c>
      <c r="X16" s="2" t="s">
        <v>38</v>
      </c>
      <c r="Y16" s="2"/>
      <c r="Z16" s="2" t="s">
        <v>38</v>
      </c>
      <c r="AA16" s="2" t="s">
        <v>38</v>
      </c>
      <c r="AB16" s="2" t="s">
        <v>46</v>
      </c>
      <c r="AC16" s="2" t="s">
        <v>38</v>
      </c>
      <c r="AD16" s="2" t="s">
        <v>38</v>
      </c>
      <c r="AE16" s="2" t="s">
        <v>38</v>
      </c>
      <c r="AF16" s="47"/>
      <c r="AG16" s="116"/>
      <c r="AH16" s="147">
        <f t="shared" ref="AH16:AH22" si="3">IF(B16="HR",7.5)+IF(C16="HR",7.5)+IF(E16="HR",7.5)+IF(F16="HR",7.5)+IF(G16="HR",7.5)+IF(H16="HR",7.5)+IF(I16="HR",7.5)+IF(J16="HR",7.5)+IF(L16="HR",7.5)+IF(M16="HR",7.5)+IF(N16="HR",7.5)+IF(O16="HR",7.5)+IF(P16="HR",7.5)+IF(Q16="HR",7.5)+IF(S16="HR",7.5)+IF(T16="HR",7.5)+IF(U16="HR",7.5)+IF(V16="HR",7.5)+IF(W16="HR",7.5)+IF(X16="HR",7.5)+IF(Z16="HR",7.5)+IF(AA16="HR",7.5)+IF(AB16="HR",7.5)+IF(AC16="HR",7.5)+IF(AD16="HR",7.5)+IF(AE16="HR",7.5,"0")</f>
        <v>0</v>
      </c>
      <c r="AJ16" s="151">
        <f>IF(OR('AUBE-09'!B16="D"),$V$44,IF(OR('AUBE-09'!B16="J"),$H$40,IF(OR('AUBE-09'!B16="J1"),$H$41,IF(OR('AUBE-09'!B16="J2"),$H$42,IF(OR('AUBE-09'!B16="J3"),$H$43,IF(OR('AUBE-09'!B16="J4"),$H$44,IF(OR('AUBE-09'!B16="J5"),$P$40,IF(OR('AUBE-09'!B16="J6"),$P$41,IF(OR('AUBE-09'!B16="J7"),$P$42,IF(OR('AUBE-09'!B16="J8"),$P$43,IF(OR('AUBE-09'!B16="J9"),$P$44,IF(OR('AUBE-09'!B16="F"),$V$40,IF(OR('AUBE-09'!B16="R"),$V$41,IF(OR('AUBE-09'!B16="HR"),$V$42,IF(OR('AUBE-09'!B16="E"),$V$43,IF(OR('AUBE-09'!B16="CP"),$AD$40,IF(OR('AUBE-09'!B16="CM"),$AD$41,IF(OR('AUBE-09'!B16="CMA"),$AD$42,IF(OR('AUBE-09'!B16="CDE"),$AD$43,"0")))))))))))))))))))+IF(OR('AUBE-09'!C16="D"),$V$44,IF(OR('AUBE-09'!C16="J"),$H$40,IF(OR('AUBE-09'!C16="J1"),$H$41,IF(OR('AUBE-09'!C16="J2"),$H$42,IF(OR('AUBE-09'!C16="J3"),$H$43,IF(OR('AUBE-09'!C16="J4"),$H$44,IF(OR('AUBE-09'!C16="J5"),$P$40,IF(OR('AUBE-09'!C16="J6"),$P$41,IF(OR('AUBE-09'!C16="J7"),$P$42,IF(OR('AUBE-09'!C16="J8"),$P$43,IF(OR('AUBE-09'!C16="J9"),$P$44,IF(OR('AUBE-09'!C16="F"),$V$40,IF(OR('AUBE-09'!C16="R"),$V$41,IF(OR('AUBE-09'!C16="HR"),$V$42,IF(OR('AUBE-09'!C16="E"),$V$43,IF(OR('AUBE-09'!C16="CP"),$AD$40,IF(OR('AUBE-09'!C16="CM"),$AD$41,IF(OR('AUBE-09'!C16="CMA"),$AD$42,IF(OR('AUBE-09'!C16="CDE"),$AD$43,"0")))))))))))))))))))+IF(OR('AUBE-09'!D16="D"),$V$44,IF(OR('AUBE-09'!D16="J"),$H$40,IF(OR('AUBE-09'!D16="J1"),$H$41,IF(OR('AUBE-09'!D16="J2"),$H$42,IF(OR('AUBE-09'!D16="J3"),$H$43,IF(OR('AUBE-09'!D16="J4"),$H$44,IF(OR('AUBE-09'!D16="J5"),$P$40,IF(OR('AUBE-09'!D16="J6"),$P$41,IF(OR('AUBE-09'!D16="J7"),$P$42,IF(OR('AUBE-09'!D16="J8"),$P$43,IF(OR('AUBE-09'!D16="J9"),$P$44,IF(OR('AUBE-09'!D16="F"),$V$40,IF(OR('AUBE-09'!D16="R"),$V$41,IF(OR('AUBE-09'!D16="HR"),$V$42,IF(OR('AUBE-09'!D16="E"),$V$43,IF(OR('AUBE-09'!D16="CP"),$AD$40,IF(OR('AUBE-09'!D16="CM"),$AD$41,IF(OR('AUBE-09'!D16="CMA"),$AD$42,IF(OR('AUBE-09'!D16="CDE"),$AD$43,"0")))))))))))))))))))</f>
        <v>15</v>
      </c>
      <c r="AK16" s="151">
        <f>IF(OR('AUBE-09'!E16="D"),$V$44,IF(OR('AUBE-09'!E16="J"),$H$40,IF(OR('AUBE-09'!E16="J1"),$H$41,IF(OR('AUBE-09'!E16="J2"),$H$42,IF(OR('AUBE-09'!E16="J3"),$H$43,IF(OR('AUBE-09'!E16="J4"),$H$44,IF(OR('AUBE-09'!E16="J5"),$P$40,IF(OR('AUBE-09'!E16="J6"),$P$41,IF(OR('AUBE-09'!E16="J7"),$P$42,IF(OR('AUBE-09'!E16="J8"),$P$43,IF(OR('AUBE-09'!E16="J9"),$P$44,IF(OR('AUBE-09'!E16="F"),$V$40,IF(OR('AUBE-09'!E16="R"),$V$41,IF(OR('AUBE-09'!E16="HR"),$V$42,IF(OR('AUBE-09'!E16="E"),$V$43,IF(OR('AUBE-09'!E16="CP"),$AD$40,IF(OR('AUBE-09'!E16="CM"),$AD$41,IF(OR('AUBE-09'!E16="CMA"),$AD$42,IF(OR('AUBE-09'!E16="CDE"),$AD$43,"0")))))))))))))))))))+IF(OR('AUBE-09'!F16="D"),$V$44,IF(OR('AUBE-09'!F16="J"),$H$40,IF(OR('AUBE-09'!F16="J1"),$H$41,IF(OR('AUBE-09'!F16="J2"),$H$42,IF(OR('AUBE-09'!F16="J3"),$H$43,IF(OR('AUBE-09'!F16="J4"),$H$44,IF(OR('AUBE-09'!F16="J5"),$P$40,IF(OR('AUBE-09'!F16="J6"),$P$41,IF(OR('AUBE-09'!F16="J7"),$P$42,IF(OR('AUBE-09'!F16="J8"),$P$43,IF(OR('AUBE-09'!F16="J9"),$P$44,IF(OR('AUBE-09'!F16="F"),$V$40,IF(OR('AUBE-09'!F16="R"),$V$41,IF(OR('AUBE-09'!F16="HR"),$V$42,IF(OR('AUBE-09'!F16="E"),$V$43,IF(OR('AUBE-09'!F16="CP"),$AD$40,IF(OR('AUBE-09'!F16="CM"),$AD$41,IF(OR('AUBE-09'!F16="CMA"),$AD$42,IF(OR('AUBE-09'!F16="CDE"),$AD$43,"0")))))))))))))))))))+IF(OR('AUBE-09'!G16="D"),$V$44,IF(OR('AUBE-09'!G16="J"),$H$40,IF(OR('AUBE-09'!G16="J1"),$H$41,IF(OR('AUBE-09'!G16="J2"),$H$42,IF(OR('AUBE-09'!G16="J3"),$H$43,IF(OR('AUBE-09'!G16="J4"),$H$44,IF(OR('AUBE-09'!G16="J5"),$P$40,IF(OR('AUBE-09'!G16="J6"),$P$41,IF(OR('AUBE-09'!G16="J7"),$P$42,IF(OR('AUBE-09'!G16="J8"),$P$43,IF(OR('AUBE-09'!G16="J9"),$P$44,IF(OR('AUBE-09'!G16="F"),$V$40,IF(OR('AUBE-09'!G16="R"),$V$41,IF(OR('AUBE-09'!G16="HR"),$V$42,IF(OR('AUBE-09'!G16="E"),$V$43,IF(OR('AUBE-09'!G16="CP"),$AD$40,IF(OR('AUBE-09'!G16="CM"),$AD$41,IF(OR('AUBE-09'!G16="CMA"),$AD$42,IF(OR('AUBE-09'!G16="CDE"),$AD$43,"0")))))))))))))))))))+IF(OR('AUBE-09'!H16="D"),$V$44,IF(OR('AUBE-09'!H16="J"),$H$40,IF(OR('AUBE-09'!H16="J1"),$H$41,IF(OR('AUBE-09'!H16="J2"),$H$42,IF(OR('AUBE-09'!H16="J3"),$H$43,IF(OR('AUBE-09'!H16="J4"),$H$44,IF(OR('AUBE-09'!H16="J5"),$P$40,IF(OR('AUBE-09'!H16="J6"),$P$41,IF(OR('AUBE-09'!H16="J7"),$P$42,IF(OR('AUBE-09'!H16="J8"),$P$43,IF(OR('AUBE-09'!H16="J9"),$P$44,IF(OR('AUBE-09'!H16="F"),$V$40,IF(OR('AUBE-09'!H16="R"),$V$41,IF(OR('AUBE-09'!H16="HR"),$V$42,IF(OR('AUBE-09'!H16="E"),$V$43,IF(OR('AUBE-09'!H16="CP"),$AD$40,IF(OR('AUBE-09'!H16="CM"),$AD$41,IF(OR('AUBE-09'!H16="CMA"),$AD$42,IF(OR('AUBE-09'!H16="CDE"),$AD$43,"0")))))))))))))))))))+IF(OR('AUBE-09'!I16="D"),$V$44,IF(OR('AUBE-09'!I16="J"),$H$40,IF(OR('AUBE-09'!I16="J1"),$H$41,IF(OR('AUBE-09'!I16="J2"),$H$42,IF(OR('AUBE-09'!I16="J3"),$H$43,IF(OR('AUBE-09'!I16="J4"),$H$44,IF(OR('AUBE-09'!I16="J5"),$P$40,IF(OR('AUBE-09'!I16="J6"),$P$41,IF(OR('AUBE-09'!I16="J7"),$P$42,IF(OR('AUBE-09'!I16="J8"),$P$43,IF(OR('AUBE-09'!I16="J9"),$P$44,IF(OR('AUBE-09'!I16="F"),$V$40,IF(OR('AUBE-09'!I16="R"),$V$41,IF(OR('AUBE-09'!I16="HR"),$V$42,IF(OR('AUBE-09'!I16="E"),$V$43,IF(OR('AUBE-09'!I16="CP"),$AD$40,IF(OR('AUBE-09'!I16="CM"),$AD$41,IF(OR('AUBE-09'!I16="CMA"),$AD$42,IF(OR('AUBE-09'!I16="CDE"),$AD$43,"0")))))))))))))))))))+IF(OR('AUBE-09'!J16="D"),$V$44,IF(OR('AUBE-09'!J16="J"),$H$40,IF(OR('AUBE-09'!J16="J1"),$H$41,IF(OR('AUBE-09'!J16="J2"),$H$42,IF(OR('AUBE-09'!J16="J3"),$H$43,IF(OR('AUBE-09'!J16="J4"),$H$44,IF(OR('AUBE-09'!J16="J5"),$P$40,IF(OR('AUBE-09'!J16="J6"),$P$41,IF(OR('AUBE-09'!J16="J7"),$P$42,IF(OR('AUBE-09'!J16="J8"),$P$43,IF(OR('AUBE-09'!J16="J9"),$P$44,IF(OR('AUBE-09'!J16="F"),$V$40,IF(OR('AUBE-09'!J16="R"),$V$41,IF(OR('AUBE-09'!J16="HR"),$V$42,IF(OR('AUBE-09'!J16="E"),$V$43,IF(OR('AUBE-09'!J16="CP"),$AD$40,IF(OR('AUBE-09'!J16="CM"),$AD$41,IF(OR('AUBE-09'!J16="CMA"),$AD$42,IF(OR('AUBE-09'!J16="CDE"),$AD$43,"0")))))))))))))))))))+IF(OR('AUBE-09'!K16="D"),$V$44,IF(OR('AUBE-09'!K16="J"),$H$40,IF(OR('AUBE-09'!K16="J1"),$H$41,IF(OR('AUBE-09'!K16="J2"),$H$42,IF(OR('AUBE-09'!K16="J3"),$H$43,IF(OR('AUBE-09'!K16="J4"),$H$44,IF(OR('AUBE-09'!K16="J5"),$P$40,IF(OR('AUBE-09'!K16="J6"),$P$41,IF(OR('AUBE-09'!K16="J7"),$P$42,IF(OR('AUBE-09'!K16="J8"),$P$43,IF(OR('AUBE-09'!K16="J9"),$P$44,IF(OR('AUBE-09'!K16="F"),$V$40,IF(OR('AUBE-09'!K16="R"),$V$41,IF(OR('AUBE-09'!K16="HR"),$V$42,IF(OR('AUBE-09'!K16="E"),$V$43,IF(OR('AUBE-09'!K16="CP"),$AD$40,IF(OR('AUBE-09'!K16="CM"),$AD$41,IF(OR('AUBE-09'!K16="CMA"),$AD$42,IF(OR('AUBE-09'!K16="CDE"),$AD$43,"0")))))))))))))))))))</f>
        <v>37.5</v>
      </c>
      <c r="AL16" s="151">
        <f>IF(OR('AUBE-09'!L16="D"),$V$44,IF(OR('AUBE-09'!L16="J"),$H$40,IF(OR('AUBE-09'!L16="J1"),$H$41,IF(OR('AUBE-09'!L16="J2"),$H$42,IF(OR('AUBE-09'!L16="J3"),$H$43,IF(OR('AUBE-09'!L16="J4"),$H$44,IF(OR('AUBE-09'!L16="J5"),$P$40,IF(OR('AUBE-09'!L16="J6"),$P$41,IF(OR('AUBE-09'!L16="J7"),$P$42,IF(OR('AUBE-09'!L16="J8"),$P$43,IF(OR('AUBE-09'!L16="J9"),$P$44,IF(OR('AUBE-09'!L16="F"),$V$40,IF(OR('AUBE-09'!L16="R"),$V$41,IF(OR('AUBE-09'!L16="HR"),$V$42,IF(OR('AUBE-09'!L16="E"),$V$43,IF(OR('AUBE-09'!L16="CP"),$AD$40,IF(OR('AUBE-09'!L16="CM"),$AD$41,IF(OR('AUBE-09'!L16="CMA"),$AD$42,IF(OR('AUBE-09'!L16="CDE"),$AD$43,"0")))))))))))))))))))+IF(OR('AUBE-09'!M16="D"),$V$44,IF(OR('AUBE-09'!M16="J"),$H$40,IF(OR('AUBE-09'!M16="J1"),$H$41,IF(OR('AUBE-09'!M16="J2"),$H$42,IF(OR('AUBE-09'!M16="J3"),$H$43,IF(OR('AUBE-09'!M16="J4"),$H$44,IF(OR('AUBE-09'!M16="J5"),$P$40,IF(OR('AUBE-09'!M16="J6"),$P$41,IF(OR('AUBE-09'!M16="J7"),$P$42,IF(OR('AUBE-09'!M16="J8"),$P$43,IF(OR('AUBE-09'!M16="J9"),$P$44,IF(OR('AUBE-09'!M16="F"),$V$40,IF(OR('AUBE-09'!M16="R"),$V$41,IF(OR('AUBE-09'!M16="HR"),$V$42,IF(OR('AUBE-09'!M16="E"),$V$43,IF(OR('AUBE-09'!M16="CP"),$AD$40,IF(OR('AUBE-09'!M16="CM"),$AD$41,IF(OR('AUBE-09'!M16="CMA"),$AD$42,IF(OR('AUBE-09'!M16="CDE"),$AD$43,"0")))))))))))))))))))+IF(OR('AUBE-09'!N16="D"),$V$44,IF(OR('AUBE-09'!N16="J"),$H$40,IF(OR('AUBE-09'!N16="J1"),$H$41,IF(OR('AUBE-09'!N16="J2"),$H$42,IF(OR('AUBE-09'!N16="J3"),$H$43,IF(OR('AUBE-09'!N16="J4"),$H$44,IF(OR('AUBE-09'!N16="J5"),$P$40,IF(OR('AUBE-09'!N16="J6"),$P$41,IF(OR('AUBE-09'!N16="J7"),$P$42,IF(OR('AUBE-09'!N16="J8"),$P$43,IF(OR('AUBE-09'!N16="J9"),$P$44,IF(OR('AUBE-09'!N16="F"),$V$40,IF(OR('AUBE-09'!N16="R"),$V$41,IF(OR('AUBE-09'!N16="HR"),$V$42,IF(OR('AUBE-09'!N16="E"),$V$43,IF(OR('AUBE-09'!N16="CP"),$AD$40,IF(OR('AUBE-09'!N16="CM"),$AD$41,IF(OR('AUBE-09'!N16="CMA"),$AD$42,IF(OR('AUBE-09'!N16="CDE"),$AD$43,"0")))))))))))))))))))+IF(OR('AUBE-09'!O16="D"),$V$44,IF(OR('AUBE-09'!O16="J"),$H$40,IF(OR('AUBE-09'!O16="J1"),$H$41,IF(OR('AUBE-09'!O16="J2"),$H$42,IF(OR('AUBE-09'!O16="J3"),$H$43,IF(OR('AUBE-09'!O16="J4"),$H$44,IF(OR('AUBE-09'!O16="J5"),$P$40,IF(OR('AUBE-09'!O16="J6"),$P$41,IF(OR('AUBE-09'!O16="J7"),$P$42,IF(OR('AUBE-09'!O16="J8"),$P$43,IF(OR('AUBE-09'!O16="J9"),$P$44,IF(OR('AUBE-09'!O16="F"),$V$40,IF(OR('AUBE-09'!O16="R"),$V$41,IF(OR('AUBE-09'!O16="HR"),$V$42,IF(OR('AUBE-09'!O16="E"),$V$43,IF(OR('AUBE-09'!O16="CP"),$AD$40,IF(OR('AUBE-09'!O16="CM"),$AD$41,IF(OR('AUBE-09'!O16="CMA"),$AD$42,IF(OR('AUBE-09'!O16="CDE"),$AD$43,"0")))))))))))))))))))+IF(OR('AUBE-09'!P16="D"),$V$44,IF(OR('AUBE-09'!P16="J"),$H$40,IF(OR('AUBE-09'!P16="J1"),$H$41,IF(OR('AUBE-09'!P16="J2"),$H$42,IF(OR('AUBE-09'!P16="J3"),$H$43,IF(OR('AUBE-09'!P16="J4"),$H$44,IF(OR('AUBE-09'!P16="J5"),$P$40,IF(OR('AUBE-09'!P16="J6"),$P$41,IF(OR('AUBE-09'!P16="J7"),$P$42,IF(OR('AUBE-09'!P16="J8"),$P$43,IF(OR('AUBE-09'!P16="J9"),$P$44,IF(OR('AUBE-09'!P16="F"),$V$40,IF(OR('AUBE-09'!P16="R"),$V$41,IF(OR('AUBE-09'!P16="HR"),$V$42,IF(OR('AUBE-09'!P16="E"),$V$43,IF(OR('AUBE-09'!P16="CP"),$AD$40,IF(OR('AUBE-09'!P16="CM"),$AD$41,IF(OR('AUBE-09'!P16="CMA"),$AD$42,IF(OR('AUBE-09'!P16="CDE"),$AD$43,"0")))))))))))))))))))+IF(OR('AUBE-09'!Q16="D"),$V$44,IF(OR('AUBE-09'!Q16="J"),$H$40,IF(OR('AUBE-09'!Q16="J1"),$H$41,IF(OR('AUBE-09'!Q16="J2"),$H$42,IF(OR('AUBE-09'!Q16="J3"),$H$43,IF(OR('AUBE-09'!Q16="J4"),$H$44,IF(OR('AUBE-09'!Q16="J5"),$P$40,IF(OR('AUBE-09'!Q16="J6"),$P$41,IF(OR('AUBE-09'!Q16="J7"),$P$42,IF(OR('AUBE-09'!Q16="J8"),$P$43,IF(OR('AUBE-09'!Q16="J9"),$P$44,IF(OR('AUBE-09'!Q16="F"),$V$40,IF(OR('AUBE-09'!Q16="R"),$V$41,IF(OR('AUBE-09'!Q16="HR"),$V$42,IF(OR('AUBE-09'!Q16="E"),$V$43,IF(OR('AUBE-09'!Q16="CP"),$AD$40,IF(OR('AUBE-09'!Q16="CM"),$AD$41,IF(OR('AUBE-09'!Q16="CMA"),$AD$42,IF(OR('AUBE-09'!Q16="CDE"),$AD$43,"0")))))))))))))))))))+IF(OR('AUBE-09'!R16="D"),$V$44,IF(OR('AUBE-09'!R16="J"),$H$40,IF(OR('AUBE-09'!R16="J1"),$H$41,IF(OR('AUBE-09'!R16="J2"),$H$42,IF(OR('AUBE-09'!R16="J3"),$H$43,IF(OR('AUBE-09'!R16="J4"),$H$44,IF(OR('AUBE-09'!R16="J5"),$P$40,IF(OR('AUBE-09'!R16="J6"),$P$41,IF(OR('AUBE-09'!R16="J7"),$P$42,IF(OR('AUBE-09'!R16="J8"),$P$43,IF(OR('AUBE-09'!R16="J9"),$P$44,IF(OR('AUBE-09'!R16="F"),$V$40,IF(OR('AUBE-09'!R16="R"),$V$41,IF(OR('AUBE-09'!R16="HR"),$V$42,IF(OR('AUBE-09'!R16="E"),$V$43,IF(OR('AUBE-09'!R16="CP"),$AD$40,IF(OR('AUBE-09'!R16="CM"),$AD$41,IF(OR('AUBE-09'!R16="CMA"),$AD$42,IF(OR('AUBE-09'!R16="CDE"),$AD$43,"0")))))))))))))))))))</f>
        <v>37.5</v>
      </c>
      <c r="AM16" s="151">
        <f>IF(OR('AUBE-09'!S16="D"),$V$44,IF(OR('AUBE-09'!S16="J"),$H$40,IF(OR('AUBE-09'!S16="J1"),$H$41,IF(OR('AUBE-09'!S16="J2"),$H$42,IF(OR('AUBE-09'!S16="J3"),$H$43,IF(OR('AUBE-09'!S16="J4"),$H$44,IF(OR('AUBE-09'!S16="J5"),$P$40,IF(OR('AUBE-09'!S16="J6"),$P$41,IF(OR('AUBE-09'!S16="J7"),$P$42,IF(OR('AUBE-09'!S16="J8"),$P$43,IF(OR('AUBE-09'!S16="J9"),$P$44,IF(OR('AUBE-09'!S16="F"),$V$40,IF(OR('AUBE-09'!S16="R"),$V$41,IF(OR('AUBE-09'!S16="HR"),$V$42,IF(OR('AUBE-09'!S16="E"),$V$43,IF(OR('AUBE-09'!S16="CP"),$AD$40,IF(OR('AUBE-09'!S16="CM"),$AD$41,IF(OR('AUBE-09'!S16="CMA"),$AD$42,IF(OR('AUBE-09'!S16="CDE"),$AD$43,"0")))))))))))))))))))+IF(OR('AUBE-09'!T16="D"),$V$44,IF(OR('AUBE-09'!T16="J"),$H$40,IF(OR('AUBE-09'!T16="J1"),$H$41,IF(OR('AUBE-09'!T16="J2"),$H$42,IF(OR('AUBE-09'!T16="J3"),$H$43,IF(OR('AUBE-09'!T16="J4"),$H$44,IF(OR('AUBE-09'!T16="J5"),$P$40,IF(OR('AUBE-09'!T16="J6"),$P$41,IF(OR('AUBE-09'!T16="J7"),$P$42,IF(OR('AUBE-09'!T16="J8"),$P$43,IF(OR('AUBE-09'!T16="J9"),$P$44,IF(OR('AUBE-09'!T16="F"),$V$40,IF(OR('AUBE-09'!T16="R"),$V$41,IF(OR('AUBE-09'!T16="HR"),$V$42,IF(OR('AUBE-09'!T16="E"),$V$43,IF(OR('AUBE-09'!T16="CP"),$AD$40,IF(OR('AUBE-09'!T16="CM"),$AD$41,IF(OR('AUBE-09'!T16="CMA"),$AD$42,IF(OR('AUBE-09'!T16="CDE"),$AD$43,"0")))))))))))))))))))+IF(OR('AUBE-09'!U16="D"),$V$44,IF(OR('AUBE-09'!U16="J"),$H$40,IF(OR('AUBE-09'!U16="J1"),$H$41,IF(OR('AUBE-09'!U16="J2"),$H$42,IF(OR('AUBE-09'!U16="J3"),$H$43,IF(OR('AUBE-09'!U16="J4"),$H$44,IF(OR('AUBE-09'!U16="J5"),$P$40,IF(OR('AUBE-09'!U16="J6"),$P$41,IF(OR('AUBE-09'!U16="J7"),$P$42,IF(OR('AUBE-09'!U16="J8"),$P$43,IF(OR('AUBE-09'!U16="J9"),$P$44,IF(OR('AUBE-09'!U16="F"),$V$40,IF(OR('AUBE-09'!U16="R"),$V$41,IF(OR('AUBE-09'!U16="HR"),$V$42,IF(OR('AUBE-09'!U16="E"),$V$43,IF(OR('AUBE-09'!U16="CP"),$AD$40,IF(OR('AUBE-09'!U16="CM"),$AD$41,IF(OR('AUBE-09'!U16="CMA"),$AD$42,IF(OR('AUBE-09'!U16="CDE"),$AD$43,"0")))))))))))))))))))+IF(OR('AUBE-09'!V16="D"),$V$44,IF(OR('AUBE-09'!V16="J"),$H$40,IF(OR('AUBE-09'!V16="J1"),$H$41,IF(OR('AUBE-09'!V16="J2"),$H$42,IF(OR('AUBE-09'!V16="J3"),$H$43,IF(OR('AUBE-09'!V16="J4"),$H$44,IF(OR('AUBE-09'!V16="J5"),$P$40,IF(OR('AUBE-09'!V16="J6"),$P$41,IF(OR('AUBE-09'!V16="J7"),$P$42,IF(OR('AUBE-09'!V16="J8"),$P$43,IF(OR('AUBE-09'!V16="J9"),$P$44,IF(OR('AUBE-09'!V16="F"),$V$40,IF(OR('AUBE-09'!V16="R"),$V$41,IF(OR('AUBE-09'!V16="HR"),$V$42,IF(OR('AUBE-09'!V16="E"),$V$43,IF(OR('AUBE-09'!V16="CP"),$AD$40,IF(OR('AUBE-09'!V16="CM"),$AD$41,IF(OR('AUBE-09'!V16="CMA"),$AD$42,IF(OR('AUBE-09'!V16="CDE"),$AD$43,"0")))))))))))))))))))+IF(OR('AUBE-09'!W16="D"),$V$44,IF(OR('AUBE-09'!W16="J"),$H$40,IF(OR('AUBE-09'!W16="J1"),$H$41,IF(OR('AUBE-09'!W16="J2"),$H$42,IF(OR('AUBE-09'!W16="J3"),$H$43,IF(OR('AUBE-09'!W16="J4"),$H$44,IF(OR('AUBE-09'!W16="J5"),$P$40,IF(OR('AUBE-09'!W16="J6"),$P$41,IF(OR('AUBE-09'!W16="J7"),$P$42,IF(OR('AUBE-09'!W16="J8"),$P$43,IF(OR('AUBE-09'!W16="J9"),$P$44,IF(OR('AUBE-09'!W16="F"),$V$40,IF(OR('AUBE-09'!W16="R"),$V$41,IF(OR('AUBE-09'!W16="HR"),$V$42,IF(OR('AUBE-09'!W16="E"),$V$43,IF(OR('AUBE-09'!W16="CP"),$AD$40,IF(OR('AUBE-09'!W16="CM"),$AD$41,IF(OR('AUBE-09'!W16="CMA"),$AD$42,IF(OR('AUBE-09'!W16="CDE"),$AD$43,"0")))))))))))))))))))+IF(OR('AUBE-09'!X16="D"),$V$44,IF(OR('AUBE-09'!X16="J"),$H$40,IF(OR('AUBE-09'!X16="J1"),$H$41,IF(OR('AUBE-09'!X16="J2"),$H$42,IF(OR('AUBE-09'!X16="J3"),$H$43,IF(OR('AUBE-09'!X16="J4"),$H$44,IF(OR('AUBE-09'!X16="J5"),$P$40,IF(OR('AUBE-09'!X16="J6"),$P$41,IF(OR('AUBE-09'!X16="J7"),$P$42,IF(OR('AUBE-09'!X16="J8"),$P$43,IF(OR('AUBE-09'!X16="J9"),$P$44,IF(OR('AUBE-09'!X16="F"),$V$40,IF(OR('AUBE-09'!X16="R"),$V$41,IF(OR('AUBE-09'!X16="HR"),$V$42,IF(OR('AUBE-09'!X16="E"),$V$43,IF(OR('AUBE-09'!X16="CP"),$AD$40,IF(OR('AUBE-09'!X16="CM"),$AD$41,IF(OR('AUBE-09'!X16="CMA"),$AD$42,IF(OR('AUBE-09'!X16="CDE"),$AD$43,"0")))))))))))))))))))+IF(OR('AUBE-09'!Y16="D"),$V$44,IF(OR('AUBE-09'!Y16="J"),$H$40,IF(OR('AUBE-09'!Y16="J1"),$H$41,IF(OR('AUBE-09'!Y16="J2"),$H$42,IF(OR('AUBE-09'!Y16="J3"),$H$43,IF(OR('AUBE-09'!Y16="J4"),$H$44,IF(OR('AUBE-09'!Y16="J5"),$P$40,IF(OR('AUBE-09'!Y16="J6"),$P$41,IF(OR('AUBE-09'!Y16="J7"),$P$42,IF(OR('AUBE-09'!Y16="J8"),$P$43,IF(OR('AUBE-09'!Y16="J9"),$P$44,IF(OR('AUBE-09'!Y16="F"),$V$40,IF(OR('AUBE-09'!Y16="R"),$V$41,IF(OR('AUBE-09'!Y16="HR"),$V$42,IF(OR('AUBE-09'!Y16="E"),$V$43,IF(OR('AUBE-09'!Y16="CP"),$AD$40,IF(OR('AUBE-09'!Y16="CM"),$AD$41,IF(OR('AUBE-09'!Y16="CMA"),$AD$42,IF(OR('AUBE-09'!Y16="CDE"),$AD$43,"0")))))))))))))))))))</f>
        <v>37.5</v>
      </c>
      <c r="AN16" s="151">
        <f>IF(OR('AUBE-09'!Z16="D"),$V$44,IF(OR('AUBE-09'!Z16="J"),$H$40,IF(OR('AUBE-09'!Z16="J1"),$H$41,IF(OR('AUBE-09'!Z16="J2"),$H$42,IF(OR('AUBE-09'!Z16="J3"),$H$43,IF(OR('AUBE-09'!Z16="J4"),$H$44,IF(OR('AUBE-09'!Z16="J5"),$P$40,IF(OR('AUBE-09'!Z16="J6"),$P$41,IF(OR('AUBE-09'!Z16="J7"),$P$42,IF(OR('AUBE-09'!Z16="J8"),$P$43,IF(OR('AUBE-09'!Z16="J9"),$P$44,IF(OR('AUBE-09'!Z16="F"),$V$40,IF(OR('AUBE-09'!Z16="R"),$V$41,IF(OR('AUBE-09'!Z16="HR"),$V$42,IF(OR('AUBE-09'!Z16="E"),$V$43,IF(OR('AUBE-09'!Z16="CP"),$AD$40,IF(OR('AUBE-09'!Z16="CM"),$AD$41,IF(OR('AUBE-09'!Z16="CMA"),$AD$42,IF(OR('AUBE-09'!Z16="CDE"),$AD$43,"0")))))))))))))))))))+IF(OR('AUBE-09'!AA16="D"),$V$44,IF(OR('AUBE-09'!AA16="J"),$H$40,IF(OR('AUBE-09'!AA16="J1"),$H$41,IF(OR('AUBE-09'!AA16="J2"),$H$42,IF(OR('AUBE-09'!AA16="J3"),$H$43,IF(OR('AUBE-09'!AA16="J4"),$H$44,IF(OR('AUBE-09'!AA16="J5"),$P$40,IF(OR('AUBE-09'!AA16="J6"),$P$41,IF(OR('AUBE-09'!AA16="J7"),$P$42,IF(OR('AUBE-09'!AA16="J8"),$P$43,IF(OR('AUBE-09'!AA16="J9"),$P$44,IF(OR('AUBE-09'!AA16="F"),$V$40,IF(OR('AUBE-09'!AA16="R"),$V$41,IF(OR('AUBE-09'!AA16="HR"),$V$42,IF(OR('AUBE-09'!AA16="E"),$V$43,IF(OR('AUBE-09'!AA16="CP"),$AD$40,IF(OR('AUBE-09'!AA16="CM"),$AD$41,IF(OR('AUBE-09'!AA16="CMA"),$AD$42,IF(OR('AUBE-09'!AA16="CDE"),$AD$43,"0")))))))))))))))))))+IF(OR('AUBE-09'!AB16="D"),$V$44,IF(OR('AUBE-09'!AB16="J"),$H$40,IF(OR('AUBE-09'!AB16="J1"),$H$41,IF(OR('AUBE-09'!AB16="J2"),$H$42,IF(OR('AUBE-09'!AB16="J3"),$H$43,IF(OR('AUBE-09'!AB16="J4"),$H$44,IF(OR('AUBE-09'!AB16="J5"),$P$40,IF(OR('AUBE-09'!AB16="J6"),$P$41,IF(OR('AUBE-09'!AB16="J7"),$P$42,IF(OR('AUBE-09'!AB16="J8"),$P$43,IF(OR('AUBE-09'!AB16="J9"),$P$44,IF(OR('AUBE-09'!AB16="F"),$V$40,IF(OR('AUBE-09'!AB16="R"),$V$41,IF(OR('AUBE-09'!AB16="HR"),$V$42,IF(OR('AUBE-09'!AB16="E"),$V$43,IF(OR('AUBE-09'!AB16="CP"),$AD$40,IF(OR('AUBE-09'!AB16="CM"),$AD$41,IF(OR('AUBE-09'!AB16="CMA"),$AD$42,IF(OR('AUBE-09'!AB16="CDE"),$AD$43,"0")))))))))))))))))))+IF(OR('AUBE-09'!AC16="D"),$V$44,IF(OR('AUBE-09'!AC16="J"),$H$40,IF(OR('AUBE-09'!AC16="J1"),$H$41,IF(OR('AUBE-09'!AC16="J2"),$H$42,IF(OR('AUBE-09'!AC16="J3"),$H$43,IF(OR('AUBE-09'!AC16="J4"),$H$44,IF(OR('AUBE-09'!AC16="J5"),$P$40,IF(OR('AUBE-09'!AC16="J6"),$P$41,IF(OR('AUBE-09'!AC16="J7"),$P$42,IF(OR('AUBE-09'!AC16="J8"),$P$43,IF(OR('AUBE-09'!AC16="J9"),$P$44,IF(OR('AUBE-09'!AC16="F"),$V$40,IF(OR('AUBE-09'!AC16="R"),$V$41,IF(OR('AUBE-09'!AC16="HR"),$V$42,IF(OR('AUBE-09'!AC16="E"),$V$43,IF(OR('AUBE-09'!AC16="CP"),$AD$40,IF(OR('AUBE-09'!AC16="CM"),$AD$41,IF(OR('AUBE-09'!AC16="CMA"),$AD$42,IF(OR('AUBE-09'!AC16="CDE"),$AD$43,"0")))))))))))))))))))+IF(OR('AUBE-09'!AD16="D"),$V$44,IF(OR('AUBE-09'!AD16="J"),$H$40,IF(OR('AUBE-09'!AD16="J1"),$H$41,IF(OR('AUBE-09'!AD16="J2"),$H$42,IF(OR('AUBE-09'!AD16="J3"),$H$43,IF(OR('AUBE-09'!AD16="J4"),$H$44,IF(OR('AUBE-09'!AD16="J5"),$P$40,IF(OR('AUBE-09'!AD16="J6"),$P$41,IF(OR('AUBE-09'!AD16="J7"),$P$42,IF(OR('AUBE-09'!AD16="J8"),$P$43,IF(OR('AUBE-09'!AD16="J9"),$P$44,IF(OR('AUBE-09'!AD16="F"),$V$40,IF(OR('AUBE-09'!AD16="R"),$V$41,IF(OR('AUBE-09'!AD16="HR"),$V$42,IF(OR('AUBE-09'!AD16="E"),$V$43,IF(OR('AUBE-09'!AD16="CP"),$AD$40,IF(OR('AUBE-09'!AD16="CM"),$AD$41,IF(OR('AUBE-09'!AD16="CMA"),$AD$42,IF(OR('AUBE-09'!AD16="CDE"),$AD$43,"0")))))))))))))))))))+IF(OR('AUBE-09'!AE16="D"),$V$44,IF(OR('AUBE-09'!AE16="J"),$H$40,IF(OR('AUBE-09'!AE16="J1"),$H$41,IF(OR('AUBE-09'!AE16="J2"),$H$42,IF(OR('AUBE-09'!AE16="J3"),$H$43,IF(OR('AUBE-09'!AE16="J4"),$H$44,IF(OR('AUBE-09'!AE16="J5"),$P$40,IF(OR('AUBE-09'!AE16="J6"),$P$41,IF(OR('AUBE-09'!AE16="J7"),$P$42,IF(OR('AUBE-09'!AE16="J8"),$P$43,IF(OR('AUBE-09'!AE16="J9"),$P$44,IF(OR('AUBE-09'!AE16="F"),$V$40,IF(OR('AUBE-09'!AE16="R"),$V$41,IF(OR('AUBE-09'!AE16="HR"),$V$42,IF(OR('AUBE-09'!AE16="E"),$V$43,IF(OR('AUBE-09'!AE16="CP"),$AD$40,IF(OR('AUBE-09'!AE16="CM"),$AD$41,IF(OR('AUBE-09'!AE16="CMA"),$AD$42,IF(OR('AUBE-09'!AE16="CDE"),$AD$43,"0")))))))))))))))))))</f>
        <v>37.5</v>
      </c>
    </row>
    <row r="17" spans="1:40" ht="15.75" customHeight="1">
      <c r="A17" s="16" t="s">
        <v>86</v>
      </c>
      <c r="B17" s="2" t="s">
        <v>38</v>
      </c>
      <c r="C17" s="2" t="s">
        <v>38</v>
      </c>
      <c r="D17" s="2"/>
      <c r="E17" s="2" t="s">
        <v>46</v>
      </c>
      <c r="F17" s="2" t="s">
        <v>38</v>
      </c>
      <c r="G17" s="2" t="s">
        <v>38</v>
      </c>
      <c r="H17" s="2" t="s">
        <v>38</v>
      </c>
      <c r="I17" s="2" t="s">
        <v>38</v>
      </c>
      <c r="J17" s="2" t="s">
        <v>38</v>
      </c>
      <c r="K17" s="2"/>
      <c r="L17" s="2" t="s">
        <v>46</v>
      </c>
      <c r="M17" s="2" t="s">
        <v>38</v>
      </c>
      <c r="N17" s="2" t="s">
        <v>38</v>
      </c>
      <c r="O17" s="2" t="s">
        <v>38</v>
      </c>
      <c r="P17" s="2" t="s">
        <v>38</v>
      </c>
      <c r="Q17" s="2" t="s">
        <v>38</v>
      </c>
      <c r="R17" s="2"/>
      <c r="S17" s="2" t="s">
        <v>38</v>
      </c>
      <c r="T17" s="2" t="s">
        <v>46</v>
      </c>
      <c r="U17" s="2" t="s">
        <v>38</v>
      </c>
      <c r="V17" s="2" t="s">
        <v>38</v>
      </c>
      <c r="W17" s="2" t="s">
        <v>38</v>
      </c>
      <c r="X17" s="2" t="s">
        <v>38</v>
      </c>
      <c r="Y17" s="2"/>
      <c r="Z17" s="2" t="s">
        <v>46</v>
      </c>
      <c r="AA17" s="2" t="s">
        <v>38</v>
      </c>
      <c r="AB17" s="2" t="s">
        <v>38</v>
      </c>
      <c r="AC17" s="2" t="s">
        <v>38</v>
      </c>
      <c r="AD17" s="2" t="s">
        <v>38</v>
      </c>
      <c r="AE17" s="2" t="s">
        <v>38</v>
      </c>
      <c r="AF17" s="47"/>
      <c r="AG17" s="116"/>
      <c r="AH17" s="147">
        <f t="shared" si="3"/>
        <v>0</v>
      </c>
      <c r="AJ17" s="151">
        <f>IF(OR('AUBE-09'!B17="D"),$V$44,IF(OR('AUBE-09'!B17="J"),$H$40,IF(OR('AUBE-09'!B17="J1"),$H$41,IF(OR('AUBE-09'!B17="J2"),$H$42,IF(OR('AUBE-09'!B17="J3"),$H$43,IF(OR('AUBE-09'!B17="J4"),$H$44,IF(OR('AUBE-09'!B17="J5"),$P$40,IF(OR('AUBE-09'!B17="J6"),$P$41,IF(OR('AUBE-09'!B17="J7"),$P$42,IF(OR('AUBE-09'!B17="J8"),$P$43,IF(OR('AUBE-09'!B17="J9"),$P$44,IF(OR('AUBE-09'!B17="F"),$V$40,IF(OR('AUBE-09'!B17="R"),$V$41,IF(OR('AUBE-09'!B17="HR"),$V$42,IF(OR('AUBE-09'!B17="E"),$V$43,IF(OR('AUBE-09'!B17="CP"),$AD$40,IF(OR('AUBE-09'!B17="CM"),$AD$41,IF(OR('AUBE-09'!B17="CMA"),$AD$42,IF(OR('AUBE-09'!B17="CDE"),$AD$43,"0")))))))))))))))))))+IF(OR('AUBE-09'!C17="D"),$V$44,IF(OR('AUBE-09'!C17="J"),$H$40,IF(OR('AUBE-09'!C17="J1"),$H$41,IF(OR('AUBE-09'!C17="J2"),$H$42,IF(OR('AUBE-09'!C17="J3"),$H$43,IF(OR('AUBE-09'!C17="J4"),$H$44,IF(OR('AUBE-09'!C17="J5"),$P$40,IF(OR('AUBE-09'!C17="J6"),$P$41,IF(OR('AUBE-09'!C17="J7"),$P$42,IF(OR('AUBE-09'!C17="J8"),$P$43,IF(OR('AUBE-09'!C17="J9"),$P$44,IF(OR('AUBE-09'!C17="F"),$V$40,IF(OR('AUBE-09'!C17="R"),$V$41,IF(OR('AUBE-09'!C17="HR"),$V$42,IF(OR('AUBE-09'!C17="E"),$V$43,IF(OR('AUBE-09'!C17="CP"),$AD$40,IF(OR('AUBE-09'!C17="CM"),$AD$41,IF(OR('AUBE-09'!C17="CMA"),$AD$42,IF(OR('AUBE-09'!C17="CDE"),$AD$43,"0")))))))))))))))))))+IF(OR('AUBE-09'!D17="D"),$V$44,IF(OR('AUBE-09'!D17="J"),$H$40,IF(OR('AUBE-09'!D17="J1"),$H$41,IF(OR('AUBE-09'!D17="J2"),$H$42,IF(OR('AUBE-09'!D17="J3"),$H$43,IF(OR('AUBE-09'!D17="J4"),$H$44,IF(OR('AUBE-09'!D17="J5"),$P$40,IF(OR('AUBE-09'!D17="J6"),$P$41,IF(OR('AUBE-09'!D17="J7"),$P$42,IF(OR('AUBE-09'!D17="J8"),$P$43,IF(OR('AUBE-09'!D17="J9"),$P$44,IF(OR('AUBE-09'!D17="F"),$V$40,IF(OR('AUBE-09'!D17="R"),$V$41,IF(OR('AUBE-09'!D17="HR"),$V$42,IF(OR('AUBE-09'!D17="E"),$V$43,IF(OR('AUBE-09'!D17="CP"),$AD$40,IF(OR('AUBE-09'!D17="CM"),$AD$41,IF(OR('AUBE-09'!D17="CMA"),$AD$42,IF(OR('AUBE-09'!D17="CDE"),$AD$43,"0")))))))))))))))))))</f>
        <v>15</v>
      </c>
      <c r="AK17" s="151">
        <f>IF(OR('AUBE-09'!E17="D"),$V$44,IF(OR('AUBE-09'!E17="J"),$H$40,IF(OR('AUBE-09'!E17="J1"),$H$41,IF(OR('AUBE-09'!E17="J2"),$H$42,IF(OR('AUBE-09'!E17="J3"),$H$43,IF(OR('AUBE-09'!E17="J4"),$H$44,IF(OR('AUBE-09'!E17="J5"),$P$40,IF(OR('AUBE-09'!E17="J6"),$P$41,IF(OR('AUBE-09'!E17="J7"),$P$42,IF(OR('AUBE-09'!E17="J8"),$P$43,IF(OR('AUBE-09'!E17="J9"),$P$44,IF(OR('AUBE-09'!E17="F"),$V$40,IF(OR('AUBE-09'!E17="R"),$V$41,IF(OR('AUBE-09'!E17="HR"),$V$42,IF(OR('AUBE-09'!E17="E"),$V$43,IF(OR('AUBE-09'!E17="CP"),$AD$40,IF(OR('AUBE-09'!E17="CM"),$AD$41,IF(OR('AUBE-09'!E17="CMA"),$AD$42,IF(OR('AUBE-09'!E17="CDE"),$AD$43,"0")))))))))))))))))))+IF(OR('AUBE-09'!F17="D"),$V$44,IF(OR('AUBE-09'!F17="J"),$H$40,IF(OR('AUBE-09'!F17="J1"),$H$41,IF(OR('AUBE-09'!F17="J2"),$H$42,IF(OR('AUBE-09'!F17="J3"),$H$43,IF(OR('AUBE-09'!F17="J4"),$H$44,IF(OR('AUBE-09'!F17="J5"),$P$40,IF(OR('AUBE-09'!F17="J6"),$P$41,IF(OR('AUBE-09'!F17="J7"),$P$42,IF(OR('AUBE-09'!F17="J8"),$P$43,IF(OR('AUBE-09'!F17="J9"),$P$44,IF(OR('AUBE-09'!F17="F"),$V$40,IF(OR('AUBE-09'!F17="R"),$V$41,IF(OR('AUBE-09'!F17="HR"),$V$42,IF(OR('AUBE-09'!F17="E"),$V$43,IF(OR('AUBE-09'!F17="CP"),$AD$40,IF(OR('AUBE-09'!F17="CM"),$AD$41,IF(OR('AUBE-09'!F17="CMA"),$AD$42,IF(OR('AUBE-09'!F17="CDE"),$AD$43,"0")))))))))))))))))))+IF(OR('AUBE-09'!G17="D"),$V$44,IF(OR('AUBE-09'!G17="J"),$H$40,IF(OR('AUBE-09'!G17="J1"),$H$41,IF(OR('AUBE-09'!G17="J2"),$H$42,IF(OR('AUBE-09'!G17="J3"),$H$43,IF(OR('AUBE-09'!G17="J4"),$H$44,IF(OR('AUBE-09'!G17="J5"),$P$40,IF(OR('AUBE-09'!G17="J6"),$P$41,IF(OR('AUBE-09'!G17="J7"),$P$42,IF(OR('AUBE-09'!G17="J8"),$P$43,IF(OR('AUBE-09'!G17="J9"),$P$44,IF(OR('AUBE-09'!G17="F"),$V$40,IF(OR('AUBE-09'!G17="R"),$V$41,IF(OR('AUBE-09'!G17="HR"),$V$42,IF(OR('AUBE-09'!G17="E"),$V$43,IF(OR('AUBE-09'!G17="CP"),$AD$40,IF(OR('AUBE-09'!G17="CM"),$AD$41,IF(OR('AUBE-09'!G17="CMA"),$AD$42,IF(OR('AUBE-09'!G17="CDE"),$AD$43,"0")))))))))))))))))))+IF(OR('AUBE-09'!H17="D"),$V$44,IF(OR('AUBE-09'!H17="J"),$H$40,IF(OR('AUBE-09'!H17="J1"),$H$41,IF(OR('AUBE-09'!H17="J2"),$H$42,IF(OR('AUBE-09'!H17="J3"),$H$43,IF(OR('AUBE-09'!H17="J4"),$H$44,IF(OR('AUBE-09'!H17="J5"),$P$40,IF(OR('AUBE-09'!H17="J6"),$P$41,IF(OR('AUBE-09'!H17="J7"),$P$42,IF(OR('AUBE-09'!H17="J8"),$P$43,IF(OR('AUBE-09'!H17="J9"),$P$44,IF(OR('AUBE-09'!H17="F"),$V$40,IF(OR('AUBE-09'!H17="R"),$V$41,IF(OR('AUBE-09'!H17="HR"),$V$42,IF(OR('AUBE-09'!H17="E"),$V$43,IF(OR('AUBE-09'!H17="CP"),$AD$40,IF(OR('AUBE-09'!H17="CM"),$AD$41,IF(OR('AUBE-09'!H17="CMA"),$AD$42,IF(OR('AUBE-09'!H17="CDE"),$AD$43,"0")))))))))))))))))))+IF(OR('AUBE-09'!I17="D"),$V$44,IF(OR('AUBE-09'!I17="J"),$H$40,IF(OR('AUBE-09'!I17="J1"),$H$41,IF(OR('AUBE-09'!I17="J2"),$H$42,IF(OR('AUBE-09'!I17="J3"),$H$43,IF(OR('AUBE-09'!I17="J4"),$H$44,IF(OR('AUBE-09'!I17="J5"),$P$40,IF(OR('AUBE-09'!I17="J6"),$P$41,IF(OR('AUBE-09'!I17="J7"),$P$42,IF(OR('AUBE-09'!I17="J8"),$P$43,IF(OR('AUBE-09'!I17="J9"),$P$44,IF(OR('AUBE-09'!I17="F"),$V$40,IF(OR('AUBE-09'!I17="R"),$V$41,IF(OR('AUBE-09'!I17="HR"),$V$42,IF(OR('AUBE-09'!I17="E"),$V$43,IF(OR('AUBE-09'!I17="CP"),$AD$40,IF(OR('AUBE-09'!I17="CM"),$AD$41,IF(OR('AUBE-09'!I17="CMA"),$AD$42,IF(OR('AUBE-09'!I17="CDE"),$AD$43,"0")))))))))))))))))))+IF(OR('AUBE-09'!J17="D"),$V$44,IF(OR('AUBE-09'!J17="J"),$H$40,IF(OR('AUBE-09'!J17="J1"),$H$41,IF(OR('AUBE-09'!J17="J2"),$H$42,IF(OR('AUBE-09'!J17="J3"),$H$43,IF(OR('AUBE-09'!J17="J4"),$H$44,IF(OR('AUBE-09'!J17="J5"),$P$40,IF(OR('AUBE-09'!J17="J6"),$P$41,IF(OR('AUBE-09'!J17="J7"),$P$42,IF(OR('AUBE-09'!J17="J8"),$P$43,IF(OR('AUBE-09'!J17="J9"),$P$44,IF(OR('AUBE-09'!J17="F"),$V$40,IF(OR('AUBE-09'!J17="R"),$V$41,IF(OR('AUBE-09'!J17="HR"),$V$42,IF(OR('AUBE-09'!J17="E"),$V$43,IF(OR('AUBE-09'!J17="CP"),$AD$40,IF(OR('AUBE-09'!J17="CM"),$AD$41,IF(OR('AUBE-09'!J17="CMA"),$AD$42,IF(OR('AUBE-09'!J17="CDE"),$AD$43,"0")))))))))))))))))))+IF(OR('AUBE-09'!K17="D"),$V$44,IF(OR('AUBE-09'!K17="J"),$H$40,IF(OR('AUBE-09'!K17="J1"),$H$41,IF(OR('AUBE-09'!K17="J2"),$H$42,IF(OR('AUBE-09'!K17="J3"),$H$43,IF(OR('AUBE-09'!K17="J4"),$H$44,IF(OR('AUBE-09'!K17="J5"),$P$40,IF(OR('AUBE-09'!K17="J6"),$P$41,IF(OR('AUBE-09'!K17="J7"),$P$42,IF(OR('AUBE-09'!K17="J8"),$P$43,IF(OR('AUBE-09'!K17="J9"),$P$44,IF(OR('AUBE-09'!K17="F"),$V$40,IF(OR('AUBE-09'!K17="R"),$V$41,IF(OR('AUBE-09'!K17="HR"),$V$42,IF(OR('AUBE-09'!K17="E"),$V$43,IF(OR('AUBE-09'!K17="CP"),$AD$40,IF(OR('AUBE-09'!K17="CM"),$AD$41,IF(OR('AUBE-09'!K17="CMA"),$AD$42,IF(OR('AUBE-09'!K17="CDE"),$AD$43,"0")))))))))))))))))))</f>
        <v>37.5</v>
      </c>
      <c r="AL17" s="151">
        <f>IF(OR('AUBE-09'!L17="D"),$V$44,IF(OR('AUBE-09'!L17="J"),$H$40,IF(OR('AUBE-09'!L17="J1"),$H$41,IF(OR('AUBE-09'!L17="J2"),$H$42,IF(OR('AUBE-09'!L17="J3"),$H$43,IF(OR('AUBE-09'!L17="J4"),$H$44,IF(OR('AUBE-09'!L17="J5"),$P$40,IF(OR('AUBE-09'!L17="J6"),$P$41,IF(OR('AUBE-09'!L17="J7"),$P$42,IF(OR('AUBE-09'!L17="J8"),$P$43,IF(OR('AUBE-09'!L17="J9"),$P$44,IF(OR('AUBE-09'!L17="F"),$V$40,IF(OR('AUBE-09'!L17="R"),$V$41,IF(OR('AUBE-09'!L17="HR"),$V$42,IF(OR('AUBE-09'!L17="E"),$V$43,IF(OR('AUBE-09'!L17="CP"),$AD$40,IF(OR('AUBE-09'!L17="CM"),$AD$41,IF(OR('AUBE-09'!L17="CMA"),$AD$42,IF(OR('AUBE-09'!L17="CDE"),$AD$43,"0")))))))))))))))))))+IF(OR('AUBE-09'!M17="D"),$V$44,IF(OR('AUBE-09'!M17="J"),$H$40,IF(OR('AUBE-09'!M17="J1"),$H$41,IF(OR('AUBE-09'!M17="J2"),$H$42,IF(OR('AUBE-09'!M17="J3"),$H$43,IF(OR('AUBE-09'!M17="J4"),$H$44,IF(OR('AUBE-09'!M17="J5"),$P$40,IF(OR('AUBE-09'!M17="J6"),$P$41,IF(OR('AUBE-09'!M17="J7"),$P$42,IF(OR('AUBE-09'!M17="J8"),$P$43,IF(OR('AUBE-09'!M17="J9"),$P$44,IF(OR('AUBE-09'!M17="F"),$V$40,IF(OR('AUBE-09'!M17="R"),$V$41,IF(OR('AUBE-09'!M17="HR"),$V$42,IF(OR('AUBE-09'!M17="E"),$V$43,IF(OR('AUBE-09'!M17="CP"),$AD$40,IF(OR('AUBE-09'!M17="CM"),$AD$41,IF(OR('AUBE-09'!M17="CMA"),$AD$42,IF(OR('AUBE-09'!M17="CDE"),$AD$43,"0")))))))))))))))))))+IF(OR('AUBE-09'!N17="D"),$V$44,IF(OR('AUBE-09'!N17="J"),$H$40,IF(OR('AUBE-09'!N17="J1"),$H$41,IF(OR('AUBE-09'!N17="J2"),$H$42,IF(OR('AUBE-09'!N17="J3"),$H$43,IF(OR('AUBE-09'!N17="J4"),$H$44,IF(OR('AUBE-09'!N17="J5"),$P$40,IF(OR('AUBE-09'!N17="J6"),$P$41,IF(OR('AUBE-09'!N17="J7"),$P$42,IF(OR('AUBE-09'!N17="J8"),$P$43,IF(OR('AUBE-09'!N17="J9"),$P$44,IF(OR('AUBE-09'!N17="F"),$V$40,IF(OR('AUBE-09'!N17="R"),$V$41,IF(OR('AUBE-09'!N17="HR"),$V$42,IF(OR('AUBE-09'!N17="E"),$V$43,IF(OR('AUBE-09'!N17="CP"),$AD$40,IF(OR('AUBE-09'!N17="CM"),$AD$41,IF(OR('AUBE-09'!N17="CMA"),$AD$42,IF(OR('AUBE-09'!N17="CDE"),$AD$43,"0")))))))))))))))))))+IF(OR('AUBE-09'!O17="D"),$V$44,IF(OR('AUBE-09'!O17="J"),$H$40,IF(OR('AUBE-09'!O17="J1"),$H$41,IF(OR('AUBE-09'!O17="J2"),$H$42,IF(OR('AUBE-09'!O17="J3"),$H$43,IF(OR('AUBE-09'!O17="J4"),$H$44,IF(OR('AUBE-09'!O17="J5"),$P$40,IF(OR('AUBE-09'!O17="J6"),$P$41,IF(OR('AUBE-09'!O17="J7"),$P$42,IF(OR('AUBE-09'!O17="J8"),$P$43,IF(OR('AUBE-09'!O17="J9"),$P$44,IF(OR('AUBE-09'!O17="F"),$V$40,IF(OR('AUBE-09'!O17="R"),$V$41,IF(OR('AUBE-09'!O17="HR"),$V$42,IF(OR('AUBE-09'!O17="E"),$V$43,IF(OR('AUBE-09'!O17="CP"),$AD$40,IF(OR('AUBE-09'!O17="CM"),$AD$41,IF(OR('AUBE-09'!O17="CMA"),$AD$42,IF(OR('AUBE-09'!O17="CDE"),$AD$43,"0")))))))))))))))))))+IF(OR('AUBE-09'!P17="D"),$V$44,IF(OR('AUBE-09'!P17="J"),$H$40,IF(OR('AUBE-09'!P17="J1"),$H$41,IF(OR('AUBE-09'!P17="J2"),$H$42,IF(OR('AUBE-09'!P17="J3"),$H$43,IF(OR('AUBE-09'!P17="J4"),$H$44,IF(OR('AUBE-09'!P17="J5"),$P$40,IF(OR('AUBE-09'!P17="J6"),$P$41,IF(OR('AUBE-09'!P17="J7"),$P$42,IF(OR('AUBE-09'!P17="J8"),$P$43,IF(OR('AUBE-09'!P17="J9"),$P$44,IF(OR('AUBE-09'!P17="F"),$V$40,IF(OR('AUBE-09'!P17="R"),$V$41,IF(OR('AUBE-09'!P17="HR"),$V$42,IF(OR('AUBE-09'!P17="E"),$V$43,IF(OR('AUBE-09'!P17="CP"),$AD$40,IF(OR('AUBE-09'!P17="CM"),$AD$41,IF(OR('AUBE-09'!P17="CMA"),$AD$42,IF(OR('AUBE-09'!P17="CDE"),$AD$43,"0")))))))))))))))))))+IF(OR('AUBE-09'!Q17="D"),$V$44,IF(OR('AUBE-09'!Q17="J"),$H$40,IF(OR('AUBE-09'!Q17="J1"),$H$41,IF(OR('AUBE-09'!Q17="J2"),$H$42,IF(OR('AUBE-09'!Q17="J3"),$H$43,IF(OR('AUBE-09'!Q17="J4"),$H$44,IF(OR('AUBE-09'!Q17="J5"),$P$40,IF(OR('AUBE-09'!Q17="J6"),$P$41,IF(OR('AUBE-09'!Q17="J7"),$P$42,IF(OR('AUBE-09'!Q17="J8"),$P$43,IF(OR('AUBE-09'!Q17="J9"),$P$44,IF(OR('AUBE-09'!Q17="F"),$V$40,IF(OR('AUBE-09'!Q17="R"),$V$41,IF(OR('AUBE-09'!Q17="HR"),$V$42,IF(OR('AUBE-09'!Q17="E"),$V$43,IF(OR('AUBE-09'!Q17="CP"),$AD$40,IF(OR('AUBE-09'!Q17="CM"),$AD$41,IF(OR('AUBE-09'!Q17="CMA"),$AD$42,IF(OR('AUBE-09'!Q17="CDE"),$AD$43,"0")))))))))))))))))))+IF(OR('AUBE-09'!R17="D"),$V$44,IF(OR('AUBE-09'!R17="J"),$H$40,IF(OR('AUBE-09'!R17="J1"),$H$41,IF(OR('AUBE-09'!R17="J2"),$H$42,IF(OR('AUBE-09'!R17="J3"),$H$43,IF(OR('AUBE-09'!R17="J4"),$H$44,IF(OR('AUBE-09'!R17="J5"),$P$40,IF(OR('AUBE-09'!R17="J6"),$P$41,IF(OR('AUBE-09'!R17="J7"),$P$42,IF(OR('AUBE-09'!R17="J8"),$P$43,IF(OR('AUBE-09'!R17="J9"),$P$44,IF(OR('AUBE-09'!R17="F"),$V$40,IF(OR('AUBE-09'!R17="R"),$V$41,IF(OR('AUBE-09'!R17="HR"),$V$42,IF(OR('AUBE-09'!R17="E"),$V$43,IF(OR('AUBE-09'!R17="CP"),$AD$40,IF(OR('AUBE-09'!R17="CM"),$AD$41,IF(OR('AUBE-09'!R17="CMA"),$AD$42,IF(OR('AUBE-09'!R17="CDE"),$AD$43,"0")))))))))))))))))))</f>
        <v>37.5</v>
      </c>
      <c r="AM17" s="151">
        <f>IF(OR('AUBE-09'!S17="D"),$V$44,IF(OR('AUBE-09'!S17="J"),$H$40,IF(OR('AUBE-09'!S17="J1"),$H$41,IF(OR('AUBE-09'!S17="J2"),$H$42,IF(OR('AUBE-09'!S17="J3"),$H$43,IF(OR('AUBE-09'!S17="J4"),$H$44,IF(OR('AUBE-09'!S17="J5"),$P$40,IF(OR('AUBE-09'!S17="J6"),$P$41,IF(OR('AUBE-09'!S17="J7"),$P$42,IF(OR('AUBE-09'!S17="J8"),$P$43,IF(OR('AUBE-09'!S17="J9"),$P$44,IF(OR('AUBE-09'!S17="F"),$V$40,IF(OR('AUBE-09'!S17="R"),$V$41,IF(OR('AUBE-09'!S17="HR"),$V$42,IF(OR('AUBE-09'!S17="E"),$V$43,IF(OR('AUBE-09'!S17="CP"),$AD$40,IF(OR('AUBE-09'!S17="CM"),$AD$41,IF(OR('AUBE-09'!S17="CMA"),$AD$42,IF(OR('AUBE-09'!S17="CDE"),$AD$43,"0")))))))))))))))))))+IF(OR('AUBE-09'!T17="D"),$V$44,IF(OR('AUBE-09'!T17="J"),$H$40,IF(OR('AUBE-09'!T17="J1"),$H$41,IF(OR('AUBE-09'!T17="J2"),$H$42,IF(OR('AUBE-09'!T17="J3"),$H$43,IF(OR('AUBE-09'!T17="J4"),$H$44,IF(OR('AUBE-09'!T17="J5"),$P$40,IF(OR('AUBE-09'!T17="J6"),$P$41,IF(OR('AUBE-09'!T17="J7"),$P$42,IF(OR('AUBE-09'!T17="J8"),$P$43,IF(OR('AUBE-09'!T17="J9"),$P$44,IF(OR('AUBE-09'!T17="F"),$V$40,IF(OR('AUBE-09'!T17="R"),$V$41,IF(OR('AUBE-09'!T17="HR"),$V$42,IF(OR('AUBE-09'!T17="E"),$V$43,IF(OR('AUBE-09'!T17="CP"),$AD$40,IF(OR('AUBE-09'!T17="CM"),$AD$41,IF(OR('AUBE-09'!T17="CMA"),$AD$42,IF(OR('AUBE-09'!T17="CDE"),$AD$43,"0")))))))))))))))))))+IF(OR('AUBE-09'!U17="D"),$V$44,IF(OR('AUBE-09'!U17="J"),$H$40,IF(OR('AUBE-09'!U17="J1"),$H$41,IF(OR('AUBE-09'!U17="J2"),$H$42,IF(OR('AUBE-09'!U17="J3"),$H$43,IF(OR('AUBE-09'!U17="J4"),$H$44,IF(OR('AUBE-09'!U17="J5"),$P$40,IF(OR('AUBE-09'!U17="J6"),$P$41,IF(OR('AUBE-09'!U17="J7"),$P$42,IF(OR('AUBE-09'!U17="J8"),$P$43,IF(OR('AUBE-09'!U17="J9"),$P$44,IF(OR('AUBE-09'!U17="F"),$V$40,IF(OR('AUBE-09'!U17="R"),$V$41,IF(OR('AUBE-09'!U17="HR"),$V$42,IF(OR('AUBE-09'!U17="E"),$V$43,IF(OR('AUBE-09'!U17="CP"),$AD$40,IF(OR('AUBE-09'!U17="CM"),$AD$41,IF(OR('AUBE-09'!U17="CMA"),$AD$42,IF(OR('AUBE-09'!U17="CDE"),$AD$43,"0")))))))))))))))))))+IF(OR('AUBE-09'!V17="D"),$V$44,IF(OR('AUBE-09'!V17="J"),$H$40,IF(OR('AUBE-09'!V17="J1"),$H$41,IF(OR('AUBE-09'!V17="J2"),$H$42,IF(OR('AUBE-09'!V17="J3"),$H$43,IF(OR('AUBE-09'!V17="J4"),$H$44,IF(OR('AUBE-09'!V17="J5"),$P$40,IF(OR('AUBE-09'!V17="J6"),$P$41,IF(OR('AUBE-09'!V17="J7"),$P$42,IF(OR('AUBE-09'!V17="J8"),$P$43,IF(OR('AUBE-09'!V17="J9"),$P$44,IF(OR('AUBE-09'!V17="F"),$V$40,IF(OR('AUBE-09'!V17="R"),$V$41,IF(OR('AUBE-09'!V17="HR"),$V$42,IF(OR('AUBE-09'!V17="E"),$V$43,IF(OR('AUBE-09'!V17="CP"),$AD$40,IF(OR('AUBE-09'!V17="CM"),$AD$41,IF(OR('AUBE-09'!V17="CMA"),$AD$42,IF(OR('AUBE-09'!V17="CDE"),$AD$43,"0")))))))))))))))))))+IF(OR('AUBE-09'!W17="D"),$V$44,IF(OR('AUBE-09'!W17="J"),$H$40,IF(OR('AUBE-09'!W17="J1"),$H$41,IF(OR('AUBE-09'!W17="J2"),$H$42,IF(OR('AUBE-09'!W17="J3"),$H$43,IF(OR('AUBE-09'!W17="J4"),$H$44,IF(OR('AUBE-09'!W17="J5"),$P$40,IF(OR('AUBE-09'!W17="J6"),$P$41,IF(OR('AUBE-09'!W17="J7"),$P$42,IF(OR('AUBE-09'!W17="J8"),$P$43,IF(OR('AUBE-09'!W17="J9"),$P$44,IF(OR('AUBE-09'!W17="F"),$V$40,IF(OR('AUBE-09'!W17="R"),$V$41,IF(OR('AUBE-09'!W17="HR"),$V$42,IF(OR('AUBE-09'!W17="E"),$V$43,IF(OR('AUBE-09'!W17="CP"),$AD$40,IF(OR('AUBE-09'!W17="CM"),$AD$41,IF(OR('AUBE-09'!W17="CMA"),$AD$42,IF(OR('AUBE-09'!W17="CDE"),$AD$43,"0")))))))))))))))))))+IF(OR('AUBE-09'!X17="D"),$V$44,IF(OR('AUBE-09'!X17="J"),$H$40,IF(OR('AUBE-09'!X17="J1"),$H$41,IF(OR('AUBE-09'!X17="J2"),$H$42,IF(OR('AUBE-09'!X17="J3"),$H$43,IF(OR('AUBE-09'!X17="J4"),$H$44,IF(OR('AUBE-09'!X17="J5"),$P$40,IF(OR('AUBE-09'!X17="J6"),$P$41,IF(OR('AUBE-09'!X17="J7"),$P$42,IF(OR('AUBE-09'!X17="J8"),$P$43,IF(OR('AUBE-09'!X17="J9"),$P$44,IF(OR('AUBE-09'!X17="F"),$V$40,IF(OR('AUBE-09'!X17="R"),$V$41,IF(OR('AUBE-09'!X17="HR"),$V$42,IF(OR('AUBE-09'!X17="E"),$V$43,IF(OR('AUBE-09'!X17="CP"),$AD$40,IF(OR('AUBE-09'!X17="CM"),$AD$41,IF(OR('AUBE-09'!X17="CMA"),$AD$42,IF(OR('AUBE-09'!X17="CDE"),$AD$43,"0")))))))))))))))))))+IF(OR('AUBE-09'!Y17="D"),$V$44,IF(OR('AUBE-09'!Y17="J"),$H$40,IF(OR('AUBE-09'!Y17="J1"),$H$41,IF(OR('AUBE-09'!Y17="J2"),$H$42,IF(OR('AUBE-09'!Y17="J3"),$H$43,IF(OR('AUBE-09'!Y17="J4"),$H$44,IF(OR('AUBE-09'!Y17="J5"),$P$40,IF(OR('AUBE-09'!Y17="J6"),$P$41,IF(OR('AUBE-09'!Y17="J7"),$P$42,IF(OR('AUBE-09'!Y17="J8"),$P$43,IF(OR('AUBE-09'!Y17="J9"),$P$44,IF(OR('AUBE-09'!Y17="F"),$V$40,IF(OR('AUBE-09'!Y17="R"),$V$41,IF(OR('AUBE-09'!Y17="HR"),$V$42,IF(OR('AUBE-09'!Y17="E"),$V$43,IF(OR('AUBE-09'!Y17="CP"),$AD$40,IF(OR('AUBE-09'!Y17="CM"),$AD$41,IF(OR('AUBE-09'!Y17="CMA"),$AD$42,IF(OR('AUBE-09'!Y17="CDE"),$AD$43,"0")))))))))))))))))))</f>
        <v>37.5</v>
      </c>
      <c r="AN17" s="151">
        <f>IF(OR('AUBE-09'!Z17="D"),$V$44,IF(OR('AUBE-09'!Z17="J"),$H$40,IF(OR('AUBE-09'!Z17="J1"),$H$41,IF(OR('AUBE-09'!Z17="J2"),$H$42,IF(OR('AUBE-09'!Z17="J3"),$H$43,IF(OR('AUBE-09'!Z17="J4"),$H$44,IF(OR('AUBE-09'!Z17="J5"),$P$40,IF(OR('AUBE-09'!Z17="J6"),$P$41,IF(OR('AUBE-09'!Z17="J7"),$P$42,IF(OR('AUBE-09'!Z17="J8"),$P$43,IF(OR('AUBE-09'!Z17="J9"),$P$44,IF(OR('AUBE-09'!Z17="F"),$V$40,IF(OR('AUBE-09'!Z17="R"),$V$41,IF(OR('AUBE-09'!Z17="HR"),$V$42,IF(OR('AUBE-09'!Z17="E"),$V$43,IF(OR('AUBE-09'!Z17="CP"),$AD$40,IF(OR('AUBE-09'!Z17="CM"),$AD$41,IF(OR('AUBE-09'!Z17="CMA"),$AD$42,IF(OR('AUBE-09'!Z17="CDE"),$AD$43,"0")))))))))))))))))))+IF(OR('AUBE-09'!AA17="D"),$V$44,IF(OR('AUBE-09'!AA17="J"),$H$40,IF(OR('AUBE-09'!AA17="J1"),$H$41,IF(OR('AUBE-09'!AA17="J2"),$H$42,IF(OR('AUBE-09'!AA17="J3"),$H$43,IF(OR('AUBE-09'!AA17="J4"),$H$44,IF(OR('AUBE-09'!AA17="J5"),$P$40,IF(OR('AUBE-09'!AA17="J6"),$P$41,IF(OR('AUBE-09'!AA17="J7"),$P$42,IF(OR('AUBE-09'!AA17="J8"),$P$43,IF(OR('AUBE-09'!AA17="J9"),$P$44,IF(OR('AUBE-09'!AA17="F"),$V$40,IF(OR('AUBE-09'!AA17="R"),$V$41,IF(OR('AUBE-09'!AA17="HR"),$V$42,IF(OR('AUBE-09'!AA17="E"),$V$43,IF(OR('AUBE-09'!AA17="CP"),$AD$40,IF(OR('AUBE-09'!AA17="CM"),$AD$41,IF(OR('AUBE-09'!AA17="CMA"),$AD$42,IF(OR('AUBE-09'!AA17="CDE"),$AD$43,"0")))))))))))))))))))+IF(OR('AUBE-09'!AB17="D"),$V$44,IF(OR('AUBE-09'!AB17="J"),$H$40,IF(OR('AUBE-09'!AB17="J1"),$H$41,IF(OR('AUBE-09'!AB17="J2"),$H$42,IF(OR('AUBE-09'!AB17="J3"),$H$43,IF(OR('AUBE-09'!AB17="J4"),$H$44,IF(OR('AUBE-09'!AB17="J5"),$P$40,IF(OR('AUBE-09'!AB17="J6"),$P$41,IF(OR('AUBE-09'!AB17="J7"),$P$42,IF(OR('AUBE-09'!AB17="J8"),$P$43,IF(OR('AUBE-09'!AB17="J9"),$P$44,IF(OR('AUBE-09'!AB17="F"),$V$40,IF(OR('AUBE-09'!AB17="R"),$V$41,IF(OR('AUBE-09'!AB17="HR"),$V$42,IF(OR('AUBE-09'!AB17="E"),$V$43,IF(OR('AUBE-09'!AB17="CP"),$AD$40,IF(OR('AUBE-09'!AB17="CM"),$AD$41,IF(OR('AUBE-09'!AB17="CMA"),$AD$42,IF(OR('AUBE-09'!AB17="CDE"),$AD$43,"0")))))))))))))))))))+IF(OR('AUBE-09'!AC17="D"),$V$44,IF(OR('AUBE-09'!AC17="J"),$H$40,IF(OR('AUBE-09'!AC17="J1"),$H$41,IF(OR('AUBE-09'!AC17="J2"),$H$42,IF(OR('AUBE-09'!AC17="J3"),$H$43,IF(OR('AUBE-09'!AC17="J4"),$H$44,IF(OR('AUBE-09'!AC17="J5"),$P$40,IF(OR('AUBE-09'!AC17="J6"),$P$41,IF(OR('AUBE-09'!AC17="J7"),$P$42,IF(OR('AUBE-09'!AC17="J8"),$P$43,IF(OR('AUBE-09'!AC17="J9"),$P$44,IF(OR('AUBE-09'!AC17="F"),$V$40,IF(OR('AUBE-09'!AC17="R"),$V$41,IF(OR('AUBE-09'!AC17="HR"),$V$42,IF(OR('AUBE-09'!AC17="E"),$V$43,IF(OR('AUBE-09'!AC17="CP"),$AD$40,IF(OR('AUBE-09'!AC17="CM"),$AD$41,IF(OR('AUBE-09'!AC17="CMA"),$AD$42,IF(OR('AUBE-09'!AC17="CDE"),$AD$43,"0")))))))))))))))))))+IF(OR('AUBE-09'!AD17="D"),$V$44,IF(OR('AUBE-09'!AD17="J"),$H$40,IF(OR('AUBE-09'!AD17="J1"),$H$41,IF(OR('AUBE-09'!AD17="J2"),$H$42,IF(OR('AUBE-09'!AD17="J3"),$H$43,IF(OR('AUBE-09'!AD17="J4"),$H$44,IF(OR('AUBE-09'!AD17="J5"),$P$40,IF(OR('AUBE-09'!AD17="J6"),$P$41,IF(OR('AUBE-09'!AD17="J7"),$P$42,IF(OR('AUBE-09'!AD17="J8"),$P$43,IF(OR('AUBE-09'!AD17="J9"),$P$44,IF(OR('AUBE-09'!AD17="F"),$V$40,IF(OR('AUBE-09'!AD17="R"),$V$41,IF(OR('AUBE-09'!AD17="HR"),$V$42,IF(OR('AUBE-09'!AD17="E"),$V$43,IF(OR('AUBE-09'!AD17="CP"),$AD$40,IF(OR('AUBE-09'!AD17="CM"),$AD$41,IF(OR('AUBE-09'!AD17="CMA"),$AD$42,IF(OR('AUBE-09'!AD17="CDE"),$AD$43,"0")))))))))))))))))))+IF(OR('AUBE-09'!AE17="D"),$V$44,IF(OR('AUBE-09'!AE17="J"),$H$40,IF(OR('AUBE-09'!AE17="J1"),$H$41,IF(OR('AUBE-09'!AE17="J2"),$H$42,IF(OR('AUBE-09'!AE17="J3"),$H$43,IF(OR('AUBE-09'!AE17="J4"),$H$44,IF(OR('AUBE-09'!AE17="J5"),$P$40,IF(OR('AUBE-09'!AE17="J6"),$P$41,IF(OR('AUBE-09'!AE17="J7"),$P$42,IF(OR('AUBE-09'!AE17="J8"),$P$43,IF(OR('AUBE-09'!AE17="J9"),$P$44,IF(OR('AUBE-09'!AE17="F"),$V$40,IF(OR('AUBE-09'!AE17="R"),$V$41,IF(OR('AUBE-09'!AE17="HR"),$V$42,IF(OR('AUBE-09'!AE17="E"),$V$43,IF(OR('AUBE-09'!AE17="CP"),$AD$40,IF(OR('AUBE-09'!AE17="CM"),$AD$41,IF(OR('AUBE-09'!AE17="CMA"),$AD$42,IF(OR('AUBE-09'!AE17="CDE"),$AD$43,"0")))))))))))))))))))</f>
        <v>37.5</v>
      </c>
    </row>
    <row r="18" spans="1:40" ht="15.75" customHeight="1">
      <c r="A18" s="16" t="s">
        <v>87</v>
      </c>
      <c r="B18" s="2" t="s">
        <v>66</v>
      </c>
      <c r="C18" s="2" t="s">
        <v>66</v>
      </c>
      <c r="D18" s="2"/>
      <c r="E18" s="2" t="s">
        <v>38</v>
      </c>
      <c r="F18" s="2" t="s">
        <v>38</v>
      </c>
      <c r="G18" s="2" t="s">
        <v>38</v>
      </c>
      <c r="H18" s="2" t="s">
        <v>46</v>
      </c>
      <c r="I18" s="2" t="s">
        <v>38</v>
      </c>
      <c r="J18" s="2" t="s">
        <v>38</v>
      </c>
      <c r="K18" s="2"/>
      <c r="L18" s="2" t="s">
        <v>38</v>
      </c>
      <c r="M18" s="2" t="s">
        <v>38</v>
      </c>
      <c r="N18" s="2" t="s">
        <v>38</v>
      </c>
      <c r="O18" s="2" t="s">
        <v>46</v>
      </c>
      <c r="P18" s="2" t="s">
        <v>38</v>
      </c>
      <c r="Q18" s="2" t="s">
        <v>38</v>
      </c>
      <c r="R18" s="2"/>
      <c r="S18" s="2" t="s">
        <v>38</v>
      </c>
      <c r="T18" s="2" t="s">
        <v>38</v>
      </c>
      <c r="U18" s="2" t="s">
        <v>38</v>
      </c>
      <c r="V18" s="2" t="s">
        <v>46</v>
      </c>
      <c r="W18" s="2" t="s">
        <v>38</v>
      </c>
      <c r="X18" s="2" t="s">
        <v>38</v>
      </c>
      <c r="Y18" s="2"/>
      <c r="Z18" s="2" t="s">
        <v>38</v>
      </c>
      <c r="AA18" s="2" t="s">
        <v>38</v>
      </c>
      <c r="AB18" s="2" t="s">
        <v>38</v>
      </c>
      <c r="AC18" s="2" t="s">
        <v>46</v>
      </c>
      <c r="AD18" s="2" t="s">
        <v>38</v>
      </c>
      <c r="AE18" s="2" t="s">
        <v>38</v>
      </c>
      <c r="AF18" s="47"/>
      <c r="AG18" s="116"/>
      <c r="AH18" s="147">
        <f t="shared" si="3"/>
        <v>0</v>
      </c>
      <c r="AJ18" s="151">
        <f>IF(OR('AUBE-09'!B18="D"),$V$44,IF(OR('AUBE-09'!B18="J"),$H$40,IF(OR('AUBE-09'!B18="J1"),$H$41,IF(OR('AUBE-09'!B18="J2"),$H$42,IF(OR('AUBE-09'!B18="J3"),$H$43,IF(OR('AUBE-09'!B18="J4"),$H$44,IF(OR('AUBE-09'!B18="J5"),$P$40,IF(OR('AUBE-09'!B18="J6"),$P$41,IF(OR('AUBE-09'!B18="J7"),$P$42,IF(OR('AUBE-09'!B18="J8"),$P$43,IF(OR('AUBE-09'!B18="J9"),$P$44,IF(OR('AUBE-09'!B18="F"),$V$40,IF(OR('AUBE-09'!B18="R"),$V$41,IF(OR('AUBE-09'!B18="HR"),$V$42,IF(OR('AUBE-09'!B18="E"),$V$43,IF(OR('AUBE-09'!B18="CP"),$AD$40,IF(OR('AUBE-09'!B18="CM"),$AD$41,IF(OR('AUBE-09'!B18="CMA"),$AD$42,IF(OR('AUBE-09'!B18="CDE"),$AD$43,"0")))))))))))))))))))+IF(OR('AUBE-09'!C18="D"),$V$44,IF(OR('AUBE-09'!C18="J"),$H$40,IF(OR('AUBE-09'!C18="J1"),$H$41,IF(OR('AUBE-09'!C18="J2"),$H$42,IF(OR('AUBE-09'!C18="J3"),$H$43,IF(OR('AUBE-09'!C18="J4"),$H$44,IF(OR('AUBE-09'!C18="J5"),$P$40,IF(OR('AUBE-09'!C18="J6"),$P$41,IF(OR('AUBE-09'!C18="J7"),$P$42,IF(OR('AUBE-09'!C18="J8"),$P$43,IF(OR('AUBE-09'!C18="J9"),$P$44,IF(OR('AUBE-09'!C18="F"),$V$40,IF(OR('AUBE-09'!C18="R"),$V$41,IF(OR('AUBE-09'!C18="HR"),$V$42,IF(OR('AUBE-09'!C18="E"),$V$43,IF(OR('AUBE-09'!C18="CP"),$AD$40,IF(OR('AUBE-09'!C18="CM"),$AD$41,IF(OR('AUBE-09'!C18="CMA"),$AD$42,IF(OR('AUBE-09'!C18="CDE"),$AD$43,"0")))))))))))))))))))+IF(OR('AUBE-09'!D18="D"),$V$44,IF(OR('AUBE-09'!D18="J"),$H$40,IF(OR('AUBE-09'!D18="J1"),$H$41,IF(OR('AUBE-09'!D18="J2"),$H$42,IF(OR('AUBE-09'!D18="J3"),$H$43,IF(OR('AUBE-09'!D18="J4"),$H$44,IF(OR('AUBE-09'!D18="J5"),$P$40,IF(OR('AUBE-09'!D18="J6"),$P$41,IF(OR('AUBE-09'!D18="J7"),$P$42,IF(OR('AUBE-09'!D18="J8"),$P$43,IF(OR('AUBE-09'!D18="J9"),$P$44,IF(OR('AUBE-09'!D18="F"),$V$40,IF(OR('AUBE-09'!D18="R"),$V$41,IF(OR('AUBE-09'!D18="HR"),$V$42,IF(OR('AUBE-09'!D18="E"),$V$43,IF(OR('AUBE-09'!D18="CP"),$AD$40,IF(OR('AUBE-09'!D18="CM"),$AD$41,IF(OR('AUBE-09'!D18="CMA"),$AD$42,IF(OR('AUBE-09'!D18="CDE"),$AD$43,"0")))))))))))))))))))</f>
        <v>0</v>
      </c>
      <c r="AK18" s="151">
        <f>IF(OR('AUBE-09'!E18="D"),$V$44,IF(OR('AUBE-09'!E18="J"),$H$40,IF(OR('AUBE-09'!E18="J1"),$H$41,IF(OR('AUBE-09'!E18="J2"),$H$42,IF(OR('AUBE-09'!E18="J3"),$H$43,IF(OR('AUBE-09'!E18="J4"),$H$44,IF(OR('AUBE-09'!E18="J5"),$P$40,IF(OR('AUBE-09'!E18="J6"),$P$41,IF(OR('AUBE-09'!E18="J7"),$P$42,IF(OR('AUBE-09'!E18="J8"),$P$43,IF(OR('AUBE-09'!E18="J9"),$P$44,IF(OR('AUBE-09'!E18="F"),$V$40,IF(OR('AUBE-09'!E18="R"),$V$41,IF(OR('AUBE-09'!E18="HR"),$V$42,IF(OR('AUBE-09'!E18="E"),$V$43,IF(OR('AUBE-09'!E18="CP"),$AD$40,IF(OR('AUBE-09'!E18="CM"),$AD$41,IF(OR('AUBE-09'!E18="CMA"),$AD$42,IF(OR('AUBE-09'!E18="CDE"),$AD$43,"0")))))))))))))))))))+IF(OR('AUBE-09'!F18="D"),$V$44,IF(OR('AUBE-09'!F18="J"),$H$40,IF(OR('AUBE-09'!F18="J1"),$H$41,IF(OR('AUBE-09'!F18="J2"),$H$42,IF(OR('AUBE-09'!F18="J3"),$H$43,IF(OR('AUBE-09'!F18="J4"),$H$44,IF(OR('AUBE-09'!F18="J5"),$P$40,IF(OR('AUBE-09'!F18="J6"),$P$41,IF(OR('AUBE-09'!F18="J7"),$P$42,IF(OR('AUBE-09'!F18="J8"),$P$43,IF(OR('AUBE-09'!F18="J9"),$P$44,IF(OR('AUBE-09'!F18="F"),$V$40,IF(OR('AUBE-09'!F18="R"),$V$41,IF(OR('AUBE-09'!F18="HR"),$V$42,IF(OR('AUBE-09'!F18="E"),$V$43,IF(OR('AUBE-09'!F18="CP"),$AD$40,IF(OR('AUBE-09'!F18="CM"),$AD$41,IF(OR('AUBE-09'!F18="CMA"),$AD$42,IF(OR('AUBE-09'!F18="CDE"),$AD$43,"0")))))))))))))))))))+IF(OR('AUBE-09'!G18="D"),$V$44,IF(OR('AUBE-09'!G18="J"),$H$40,IF(OR('AUBE-09'!G18="J1"),$H$41,IF(OR('AUBE-09'!G18="J2"),$H$42,IF(OR('AUBE-09'!G18="J3"),$H$43,IF(OR('AUBE-09'!G18="J4"),$H$44,IF(OR('AUBE-09'!G18="J5"),$P$40,IF(OR('AUBE-09'!G18="J6"),$P$41,IF(OR('AUBE-09'!G18="J7"),$P$42,IF(OR('AUBE-09'!G18="J8"),$P$43,IF(OR('AUBE-09'!G18="J9"),$P$44,IF(OR('AUBE-09'!G18="F"),$V$40,IF(OR('AUBE-09'!G18="R"),$V$41,IF(OR('AUBE-09'!G18="HR"),$V$42,IF(OR('AUBE-09'!G18="E"),$V$43,IF(OR('AUBE-09'!G18="CP"),$AD$40,IF(OR('AUBE-09'!G18="CM"),$AD$41,IF(OR('AUBE-09'!G18="CMA"),$AD$42,IF(OR('AUBE-09'!G18="CDE"),$AD$43,"0")))))))))))))))))))+IF(OR('AUBE-09'!H18="D"),$V$44,IF(OR('AUBE-09'!H18="J"),$H$40,IF(OR('AUBE-09'!H18="J1"),$H$41,IF(OR('AUBE-09'!H18="J2"),$H$42,IF(OR('AUBE-09'!H18="J3"),$H$43,IF(OR('AUBE-09'!H18="J4"),$H$44,IF(OR('AUBE-09'!H18="J5"),$P$40,IF(OR('AUBE-09'!H18="J6"),$P$41,IF(OR('AUBE-09'!H18="J7"),$P$42,IF(OR('AUBE-09'!H18="J8"),$P$43,IF(OR('AUBE-09'!H18="J9"),$P$44,IF(OR('AUBE-09'!H18="F"),$V$40,IF(OR('AUBE-09'!H18="R"),$V$41,IF(OR('AUBE-09'!H18="HR"),$V$42,IF(OR('AUBE-09'!H18="E"),$V$43,IF(OR('AUBE-09'!H18="CP"),$AD$40,IF(OR('AUBE-09'!H18="CM"),$AD$41,IF(OR('AUBE-09'!H18="CMA"),$AD$42,IF(OR('AUBE-09'!H18="CDE"),$AD$43,"0")))))))))))))))))))+IF(OR('AUBE-09'!I18="D"),$V$44,IF(OR('AUBE-09'!I18="J"),$H$40,IF(OR('AUBE-09'!I18="J1"),$H$41,IF(OR('AUBE-09'!I18="J2"),$H$42,IF(OR('AUBE-09'!I18="J3"),$H$43,IF(OR('AUBE-09'!I18="J4"),$H$44,IF(OR('AUBE-09'!I18="J5"),$P$40,IF(OR('AUBE-09'!I18="J6"),$P$41,IF(OR('AUBE-09'!I18="J7"),$P$42,IF(OR('AUBE-09'!I18="J8"),$P$43,IF(OR('AUBE-09'!I18="J9"),$P$44,IF(OR('AUBE-09'!I18="F"),$V$40,IF(OR('AUBE-09'!I18="R"),$V$41,IF(OR('AUBE-09'!I18="HR"),$V$42,IF(OR('AUBE-09'!I18="E"),$V$43,IF(OR('AUBE-09'!I18="CP"),$AD$40,IF(OR('AUBE-09'!I18="CM"),$AD$41,IF(OR('AUBE-09'!I18="CMA"),$AD$42,IF(OR('AUBE-09'!I18="CDE"),$AD$43,"0")))))))))))))))))))+IF(OR('AUBE-09'!J18="D"),$V$44,IF(OR('AUBE-09'!J18="J"),$H$40,IF(OR('AUBE-09'!J18="J1"),$H$41,IF(OR('AUBE-09'!J18="J2"),$H$42,IF(OR('AUBE-09'!J18="J3"),$H$43,IF(OR('AUBE-09'!J18="J4"),$H$44,IF(OR('AUBE-09'!J18="J5"),$P$40,IF(OR('AUBE-09'!J18="J6"),$P$41,IF(OR('AUBE-09'!J18="J7"),$P$42,IF(OR('AUBE-09'!J18="J8"),$P$43,IF(OR('AUBE-09'!J18="J9"),$P$44,IF(OR('AUBE-09'!J18="F"),$V$40,IF(OR('AUBE-09'!J18="R"),$V$41,IF(OR('AUBE-09'!J18="HR"),$V$42,IF(OR('AUBE-09'!J18="E"),$V$43,IF(OR('AUBE-09'!J18="CP"),$AD$40,IF(OR('AUBE-09'!J18="CM"),$AD$41,IF(OR('AUBE-09'!J18="CMA"),$AD$42,IF(OR('AUBE-09'!J18="CDE"),$AD$43,"0")))))))))))))))))))+IF(OR('AUBE-09'!K18="D"),$V$44,IF(OR('AUBE-09'!K18="J"),$H$40,IF(OR('AUBE-09'!K18="J1"),$H$41,IF(OR('AUBE-09'!K18="J2"),$H$42,IF(OR('AUBE-09'!K18="J3"),$H$43,IF(OR('AUBE-09'!K18="J4"),$H$44,IF(OR('AUBE-09'!K18="J5"),$P$40,IF(OR('AUBE-09'!K18="J6"),$P$41,IF(OR('AUBE-09'!K18="J7"),$P$42,IF(OR('AUBE-09'!K18="J8"),$P$43,IF(OR('AUBE-09'!K18="J9"),$P$44,IF(OR('AUBE-09'!K18="F"),$V$40,IF(OR('AUBE-09'!K18="R"),$V$41,IF(OR('AUBE-09'!K18="HR"),$V$42,IF(OR('AUBE-09'!K18="E"),$V$43,IF(OR('AUBE-09'!K18="CP"),$AD$40,IF(OR('AUBE-09'!K18="CM"),$AD$41,IF(OR('AUBE-09'!K18="CMA"),$AD$42,IF(OR('AUBE-09'!K18="CDE"),$AD$43,"0")))))))))))))))))))</f>
        <v>37.5</v>
      </c>
      <c r="AL18" s="151">
        <f>IF(OR('AUBE-09'!L18="D"),$V$44,IF(OR('AUBE-09'!L18="J"),$H$40,IF(OR('AUBE-09'!L18="J1"),$H$41,IF(OR('AUBE-09'!L18="J2"),$H$42,IF(OR('AUBE-09'!L18="J3"),$H$43,IF(OR('AUBE-09'!L18="J4"),$H$44,IF(OR('AUBE-09'!L18="J5"),$P$40,IF(OR('AUBE-09'!L18="J6"),$P$41,IF(OR('AUBE-09'!L18="J7"),$P$42,IF(OR('AUBE-09'!L18="J8"),$P$43,IF(OR('AUBE-09'!L18="J9"),$P$44,IF(OR('AUBE-09'!L18="F"),$V$40,IF(OR('AUBE-09'!L18="R"),$V$41,IF(OR('AUBE-09'!L18="HR"),$V$42,IF(OR('AUBE-09'!L18="E"),$V$43,IF(OR('AUBE-09'!L18="CP"),$AD$40,IF(OR('AUBE-09'!L18="CM"),$AD$41,IF(OR('AUBE-09'!L18="CMA"),$AD$42,IF(OR('AUBE-09'!L18="CDE"),$AD$43,"0")))))))))))))))))))+IF(OR('AUBE-09'!M18="D"),$V$44,IF(OR('AUBE-09'!M18="J"),$H$40,IF(OR('AUBE-09'!M18="J1"),$H$41,IF(OR('AUBE-09'!M18="J2"),$H$42,IF(OR('AUBE-09'!M18="J3"),$H$43,IF(OR('AUBE-09'!M18="J4"),$H$44,IF(OR('AUBE-09'!M18="J5"),$P$40,IF(OR('AUBE-09'!M18="J6"),$P$41,IF(OR('AUBE-09'!M18="J7"),$P$42,IF(OR('AUBE-09'!M18="J8"),$P$43,IF(OR('AUBE-09'!M18="J9"),$P$44,IF(OR('AUBE-09'!M18="F"),$V$40,IF(OR('AUBE-09'!M18="R"),$V$41,IF(OR('AUBE-09'!M18="HR"),$V$42,IF(OR('AUBE-09'!M18="E"),$V$43,IF(OR('AUBE-09'!M18="CP"),$AD$40,IF(OR('AUBE-09'!M18="CM"),$AD$41,IF(OR('AUBE-09'!M18="CMA"),$AD$42,IF(OR('AUBE-09'!M18="CDE"),$AD$43,"0")))))))))))))))))))+IF(OR('AUBE-09'!N18="D"),$V$44,IF(OR('AUBE-09'!N18="J"),$H$40,IF(OR('AUBE-09'!N18="J1"),$H$41,IF(OR('AUBE-09'!N18="J2"),$H$42,IF(OR('AUBE-09'!N18="J3"),$H$43,IF(OR('AUBE-09'!N18="J4"),$H$44,IF(OR('AUBE-09'!N18="J5"),$P$40,IF(OR('AUBE-09'!N18="J6"),$P$41,IF(OR('AUBE-09'!N18="J7"),$P$42,IF(OR('AUBE-09'!N18="J8"),$P$43,IF(OR('AUBE-09'!N18="J9"),$P$44,IF(OR('AUBE-09'!N18="F"),$V$40,IF(OR('AUBE-09'!N18="R"),$V$41,IF(OR('AUBE-09'!N18="HR"),$V$42,IF(OR('AUBE-09'!N18="E"),$V$43,IF(OR('AUBE-09'!N18="CP"),$AD$40,IF(OR('AUBE-09'!N18="CM"),$AD$41,IF(OR('AUBE-09'!N18="CMA"),$AD$42,IF(OR('AUBE-09'!N18="CDE"),$AD$43,"0")))))))))))))))))))+IF(OR('AUBE-09'!O18="D"),$V$44,IF(OR('AUBE-09'!O18="J"),$H$40,IF(OR('AUBE-09'!O18="J1"),$H$41,IF(OR('AUBE-09'!O18="J2"),$H$42,IF(OR('AUBE-09'!O18="J3"),$H$43,IF(OR('AUBE-09'!O18="J4"),$H$44,IF(OR('AUBE-09'!O18="J5"),$P$40,IF(OR('AUBE-09'!O18="J6"),$P$41,IF(OR('AUBE-09'!O18="J7"),$P$42,IF(OR('AUBE-09'!O18="J8"),$P$43,IF(OR('AUBE-09'!O18="J9"),$P$44,IF(OR('AUBE-09'!O18="F"),$V$40,IF(OR('AUBE-09'!O18="R"),$V$41,IF(OR('AUBE-09'!O18="HR"),$V$42,IF(OR('AUBE-09'!O18="E"),$V$43,IF(OR('AUBE-09'!O18="CP"),$AD$40,IF(OR('AUBE-09'!O18="CM"),$AD$41,IF(OR('AUBE-09'!O18="CMA"),$AD$42,IF(OR('AUBE-09'!O18="CDE"),$AD$43,"0")))))))))))))))))))+IF(OR('AUBE-09'!P18="D"),$V$44,IF(OR('AUBE-09'!P18="J"),$H$40,IF(OR('AUBE-09'!P18="J1"),$H$41,IF(OR('AUBE-09'!P18="J2"),$H$42,IF(OR('AUBE-09'!P18="J3"),$H$43,IF(OR('AUBE-09'!P18="J4"),$H$44,IF(OR('AUBE-09'!P18="J5"),$P$40,IF(OR('AUBE-09'!P18="J6"),$P$41,IF(OR('AUBE-09'!P18="J7"),$P$42,IF(OR('AUBE-09'!P18="J8"),$P$43,IF(OR('AUBE-09'!P18="J9"),$P$44,IF(OR('AUBE-09'!P18="F"),$V$40,IF(OR('AUBE-09'!P18="R"),$V$41,IF(OR('AUBE-09'!P18="HR"),$V$42,IF(OR('AUBE-09'!P18="E"),$V$43,IF(OR('AUBE-09'!P18="CP"),$AD$40,IF(OR('AUBE-09'!P18="CM"),$AD$41,IF(OR('AUBE-09'!P18="CMA"),$AD$42,IF(OR('AUBE-09'!P18="CDE"),$AD$43,"0")))))))))))))))))))+IF(OR('AUBE-09'!Q18="D"),$V$44,IF(OR('AUBE-09'!Q18="J"),$H$40,IF(OR('AUBE-09'!Q18="J1"),$H$41,IF(OR('AUBE-09'!Q18="J2"),$H$42,IF(OR('AUBE-09'!Q18="J3"),$H$43,IF(OR('AUBE-09'!Q18="J4"),$H$44,IF(OR('AUBE-09'!Q18="J5"),$P$40,IF(OR('AUBE-09'!Q18="J6"),$P$41,IF(OR('AUBE-09'!Q18="J7"),$P$42,IF(OR('AUBE-09'!Q18="J8"),$P$43,IF(OR('AUBE-09'!Q18="J9"),$P$44,IF(OR('AUBE-09'!Q18="F"),$V$40,IF(OR('AUBE-09'!Q18="R"),$V$41,IF(OR('AUBE-09'!Q18="HR"),$V$42,IF(OR('AUBE-09'!Q18="E"),$V$43,IF(OR('AUBE-09'!Q18="CP"),$AD$40,IF(OR('AUBE-09'!Q18="CM"),$AD$41,IF(OR('AUBE-09'!Q18="CMA"),$AD$42,IF(OR('AUBE-09'!Q18="CDE"),$AD$43,"0")))))))))))))))))))+IF(OR('AUBE-09'!R18="D"),$V$44,IF(OR('AUBE-09'!R18="J"),$H$40,IF(OR('AUBE-09'!R18="J1"),$H$41,IF(OR('AUBE-09'!R18="J2"),$H$42,IF(OR('AUBE-09'!R18="J3"),$H$43,IF(OR('AUBE-09'!R18="J4"),$H$44,IF(OR('AUBE-09'!R18="J5"),$P$40,IF(OR('AUBE-09'!R18="J6"),$P$41,IF(OR('AUBE-09'!R18="J7"),$P$42,IF(OR('AUBE-09'!R18="J8"),$P$43,IF(OR('AUBE-09'!R18="J9"),$P$44,IF(OR('AUBE-09'!R18="F"),$V$40,IF(OR('AUBE-09'!R18="R"),$V$41,IF(OR('AUBE-09'!R18="HR"),$V$42,IF(OR('AUBE-09'!R18="E"),$V$43,IF(OR('AUBE-09'!R18="CP"),$AD$40,IF(OR('AUBE-09'!R18="CM"),$AD$41,IF(OR('AUBE-09'!R18="CMA"),$AD$42,IF(OR('AUBE-09'!R18="CDE"),$AD$43,"0")))))))))))))))))))</f>
        <v>37.5</v>
      </c>
      <c r="AM18" s="151">
        <f>IF(OR('AUBE-09'!S18="D"),$V$44,IF(OR('AUBE-09'!S18="J"),$H$40,IF(OR('AUBE-09'!S18="J1"),$H$41,IF(OR('AUBE-09'!S18="J2"),$H$42,IF(OR('AUBE-09'!S18="J3"),$H$43,IF(OR('AUBE-09'!S18="J4"),$H$44,IF(OR('AUBE-09'!S18="J5"),$P$40,IF(OR('AUBE-09'!S18="J6"),$P$41,IF(OR('AUBE-09'!S18="J7"),$P$42,IF(OR('AUBE-09'!S18="J8"),$P$43,IF(OR('AUBE-09'!S18="J9"),$P$44,IF(OR('AUBE-09'!S18="F"),$V$40,IF(OR('AUBE-09'!S18="R"),$V$41,IF(OR('AUBE-09'!S18="HR"),$V$42,IF(OR('AUBE-09'!S18="E"),$V$43,IF(OR('AUBE-09'!S18="CP"),$AD$40,IF(OR('AUBE-09'!S18="CM"),$AD$41,IF(OR('AUBE-09'!S18="CMA"),$AD$42,IF(OR('AUBE-09'!S18="CDE"),$AD$43,"0")))))))))))))))))))+IF(OR('AUBE-09'!T18="D"),$V$44,IF(OR('AUBE-09'!T18="J"),$H$40,IF(OR('AUBE-09'!T18="J1"),$H$41,IF(OR('AUBE-09'!T18="J2"),$H$42,IF(OR('AUBE-09'!T18="J3"),$H$43,IF(OR('AUBE-09'!T18="J4"),$H$44,IF(OR('AUBE-09'!T18="J5"),$P$40,IF(OR('AUBE-09'!T18="J6"),$P$41,IF(OR('AUBE-09'!T18="J7"),$P$42,IF(OR('AUBE-09'!T18="J8"),$P$43,IF(OR('AUBE-09'!T18="J9"),$P$44,IF(OR('AUBE-09'!T18="F"),$V$40,IF(OR('AUBE-09'!T18="R"),$V$41,IF(OR('AUBE-09'!T18="HR"),$V$42,IF(OR('AUBE-09'!T18="E"),$V$43,IF(OR('AUBE-09'!T18="CP"),$AD$40,IF(OR('AUBE-09'!T18="CM"),$AD$41,IF(OR('AUBE-09'!T18="CMA"),$AD$42,IF(OR('AUBE-09'!T18="CDE"),$AD$43,"0")))))))))))))))))))+IF(OR('AUBE-09'!U18="D"),$V$44,IF(OR('AUBE-09'!U18="J"),$H$40,IF(OR('AUBE-09'!U18="J1"),$H$41,IF(OR('AUBE-09'!U18="J2"),$H$42,IF(OR('AUBE-09'!U18="J3"),$H$43,IF(OR('AUBE-09'!U18="J4"),$H$44,IF(OR('AUBE-09'!U18="J5"),$P$40,IF(OR('AUBE-09'!U18="J6"),$P$41,IF(OR('AUBE-09'!U18="J7"),$P$42,IF(OR('AUBE-09'!U18="J8"),$P$43,IF(OR('AUBE-09'!U18="J9"),$P$44,IF(OR('AUBE-09'!U18="F"),$V$40,IF(OR('AUBE-09'!U18="R"),$V$41,IF(OR('AUBE-09'!U18="HR"),$V$42,IF(OR('AUBE-09'!U18="E"),$V$43,IF(OR('AUBE-09'!U18="CP"),$AD$40,IF(OR('AUBE-09'!U18="CM"),$AD$41,IF(OR('AUBE-09'!U18="CMA"),$AD$42,IF(OR('AUBE-09'!U18="CDE"),$AD$43,"0")))))))))))))))))))+IF(OR('AUBE-09'!V18="D"),$V$44,IF(OR('AUBE-09'!V18="J"),$H$40,IF(OR('AUBE-09'!V18="J1"),$H$41,IF(OR('AUBE-09'!V18="J2"),$H$42,IF(OR('AUBE-09'!V18="J3"),$H$43,IF(OR('AUBE-09'!V18="J4"),$H$44,IF(OR('AUBE-09'!V18="J5"),$P$40,IF(OR('AUBE-09'!V18="J6"),$P$41,IF(OR('AUBE-09'!V18="J7"),$P$42,IF(OR('AUBE-09'!V18="J8"),$P$43,IF(OR('AUBE-09'!V18="J9"),$P$44,IF(OR('AUBE-09'!V18="F"),$V$40,IF(OR('AUBE-09'!V18="R"),$V$41,IF(OR('AUBE-09'!V18="HR"),$V$42,IF(OR('AUBE-09'!V18="E"),$V$43,IF(OR('AUBE-09'!V18="CP"),$AD$40,IF(OR('AUBE-09'!V18="CM"),$AD$41,IF(OR('AUBE-09'!V18="CMA"),$AD$42,IF(OR('AUBE-09'!V18="CDE"),$AD$43,"0")))))))))))))))))))+IF(OR('AUBE-09'!W18="D"),$V$44,IF(OR('AUBE-09'!W18="J"),$H$40,IF(OR('AUBE-09'!W18="J1"),$H$41,IF(OR('AUBE-09'!W18="J2"),$H$42,IF(OR('AUBE-09'!W18="J3"),$H$43,IF(OR('AUBE-09'!W18="J4"),$H$44,IF(OR('AUBE-09'!W18="J5"),$P$40,IF(OR('AUBE-09'!W18="J6"),$P$41,IF(OR('AUBE-09'!W18="J7"),$P$42,IF(OR('AUBE-09'!W18="J8"),$P$43,IF(OR('AUBE-09'!W18="J9"),$P$44,IF(OR('AUBE-09'!W18="F"),$V$40,IF(OR('AUBE-09'!W18="R"),$V$41,IF(OR('AUBE-09'!W18="HR"),$V$42,IF(OR('AUBE-09'!W18="E"),$V$43,IF(OR('AUBE-09'!W18="CP"),$AD$40,IF(OR('AUBE-09'!W18="CM"),$AD$41,IF(OR('AUBE-09'!W18="CMA"),$AD$42,IF(OR('AUBE-09'!W18="CDE"),$AD$43,"0")))))))))))))))))))+IF(OR('AUBE-09'!X18="D"),$V$44,IF(OR('AUBE-09'!X18="J"),$H$40,IF(OR('AUBE-09'!X18="J1"),$H$41,IF(OR('AUBE-09'!X18="J2"),$H$42,IF(OR('AUBE-09'!X18="J3"),$H$43,IF(OR('AUBE-09'!X18="J4"),$H$44,IF(OR('AUBE-09'!X18="J5"),$P$40,IF(OR('AUBE-09'!X18="J6"),$P$41,IF(OR('AUBE-09'!X18="J7"),$P$42,IF(OR('AUBE-09'!X18="J8"),$P$43,IF(OR('AUBE-09'!X18="J9"),$P$44,IF(OR('AUBE-09'!X18="F"),$V$40,IF(OR('AUBE-09'!X18="R"),$V$41,IF(OR('AUBE-09'!X18="HR"),$V$42,IF(OR('AUBE-09'!X18="E"),$V$43,IF(OR('AUBE-09'!X18="CP"),$AD$40,IF(OR('AUBE-09'!X18="CM"),$AD$41,IF(OR('AUBE-09'!X18="CMA"),$AD$42,IF(OR('AUBE-09'!X18="CDE"),$AD$43,"0")))))))))))))))))))+IF(OR('AUBE-09'!Y18="D"),$V$44,IF(OR('AUBE-09'!Y18="J"),$H$40,IF(OR('AUBE-09'!Y18="J1"),$H$41,IF(OR('AUBE-09'!Y18="J2"),$H$42,IF(OR('AUBE-09'!Y18="J3"),$H$43,IF(OR('AUBE-09'!Y18="J4"),$H$44,IF(OR('AUBE-09'!Y18="J5"),$P$40,IF(OR('AUBE-09'!Y18="J6"),$P$41,IF(OR('AUBE-09'!Y18="J7"),$P$42,IF(OR('AUBE-09'!Y18="J8"),$P$43,IF(OR('AUBE-09'!Y18="J9"),$P$44,IF(OR('AUBE-09'!Y18="F"),$V$40,IF(OR('AUBE-09'!Y18="R"),$V$41,IF(OR('AUBE-09'!Y18="HR"),$V$42,IF(OR('AUBE-09'!Y18="E"),$V$43,IF(OR('AUBE-09'!Y18="CP"),$AD$40,IF(OR('AUBE-09'!Y18="CM"),$AD$41,IF(OR('AUBE-09'!Y18="CMA"),$AD$42,IF(OR('AUBE-09'!Y18="CDE"),$AD$43,"0")))))))))))))))))))</f>
        <v>37.5</v>
      </c>
      <c r="AN18" s="151">
        <f>IF(OR('AUBE-09'!Z18="D"),$V$44,IF(OR('AUBE-09'!Z18="J"),$H$40,IF(OR('AUBE-09'!Z18="J1"),$H$41,IF(OR('AUBE-09'!Z18="J2"),$H$42,IF(OR('AUBE-09'!Z18="J3"),$H$43,IF(OR('AUBE-09'!Z18="J4"),$H$44,IF(OR('AUBE-09'!Z18="J5"),$P$40,IF(OR('AUBE-09'!Z18="J6"),$P$41,IF(OR('AUBE-09'!Z18="J7"),$P$42,IF(OR('AUBE-09'!Z18="J8"),$P$43,IF(OR('AUBE-09'!Z18="J9"),$P$44,IF(OR('AUBE-09'!Z18="F"),$V$40,IF(OR('AUBE-09'!Z18="R"),$V$41,IF(OR('AUBE-09'!Z18="HR"),$V$42,IF(OR('AUBE-09'!Z18="E"),$V$43,IF(OR('AUBE-09'!Z18="CP"),$AD$40,IF(OR('AUBE-09'!Z18="CM"),$AD$41,IF(OR('AUBE-09'!Z18="CMA"),$AD$42,IF(OR('AUBE-09'!Z18="CDE"),$AD$43,"0")))))))))))))))))))+IF(OR('AUBE-09'!AA18="D"),$V$44,IF(OR('AUBE-09'!AA18="J"),$H$40,IF(OR('AUBE-09'!AA18="J1"),$H$41,IF(OR('AUBE-09'!AA18="J2"),$H$42,IF(OR('AUBE-09'!AA18="J3"),$H$43,IF(OR('AUBE-09'!AA18="J4"),$H$44,IF(OR('AUBE-09'!AA18="J5"),$P$40,IF(OR('AUBE-09'!AA18="J6"),$P$41,IF(OR('AUBE-09'!AA18="J7"),$P$42,IF(OR('AUBE-09'!AA18="J8"),$P$43,IF(OR('AUBE-09'!AA18="J9"),$P$44,IF(OR('AUBE-09'!AA18="F"),$V$40,IF(OR('AUBE-09'!AA18="R"),$V$41,IF(OR('AUBE-09'!AA18="HR"),$V$42,IF(OR('AUBE-09'!AA18="E"),$V$43,IF(OR('AUBE-09'!AA18="CP"),$AD$40,IF(OR('AUBE-09'!AA18="CM"),$AD$41,IF(OR('AUBE-09'!AA18="CMA"),$AD$42,IF(OR('AUBE-09'!AA18="CDE"),$AD$43,"0")))))))))))))))))))+IF(OR('AUBE-09'!AB18="D"),$V$44,IF(OR('AUBE-09'!AB18="J"),$H$40,IF(OR('AUBE-09'!AB18="J1"),$H$41,IF(OR('AUBE-09'!AB18="J2"),$H$42,IF(OR('AUBE-09'!AB18="J3"),$H$43,IF(OR('AUBE-09'!AB18="J4"),$H$44,IF(OR('AUBE-09'!AB18="J5"),$P$40,IF(OR('AUBE-09'!AB18="J6"),$P$41,IF(OR('AUBE-09'!AB18="J7"),$P$42,IF(OR('AUBE-09'!AB18="J8"),$P$43,IF(OR('AUBE-09'!AB18="J9"),$P$44,IF(OR('AUBE-09'!AB18="F"),$V$40,IF(OR('AUBE-09'!AB18="R"),$V$41,IF(OR('AUBE-09'!AB18="HR"),$V$42,IF(OR('AUBE-09'!AB18="E"),$V$43,IF(OR('AUBE-09'!AB18="CP"),$AD$40,IF(OR('AUBE-09'!AB18="CM"),$AD$41,IF(OR('AUBE-09'!AB18="CMA"),$AD$42,IF(OR('AUBE-09'!AB18="CDE"),$AD$43,"0")))))))))))))))))))+IF(OR('AUBE-09'!AC18="D"),$V$44,IF(OR('AUBE-09'!AC18="J"),$H$40,IF(OR('AUBE-09'!AC18="J1"),$H$41,IF(OR('AUBE-09'!AC18="J2"),$H$42,IF(OR('AUBE-09'!AC18="J3"),$H$43,IF(OR('AUBE-09'!AC18="J4"),$H$44,IF(OR('AUBE-09'!AC18="J5"),$P$40,IF(OR('AUBE-09'!AC18="J6"),$P$41,IF(OR('AUBE-09'!AC18="J7"),$P$42,IF(OR('AUBE-09'!AC18="J8"),$P$43,IF(OR('AUBE-09'!AC18="J9"),$P$44,IF(OR('AUBE-09'!AC18="F"),$V$40,IF(OR('AUBE-09'!AC18="R"),$V$41,IF(OR('AUBE-09'!AC18="HR"),$V$42,IF(OR('AUBE-09'!AC18="E"),$V$43,IF(OR('AUBE-09'!AC18="CP"),$AD$40,IF(OR('AUBE-09'!AC18="CM"),$AD$41,IF(OR('AUBE-09'!AC18="CMA"),$AD$42,IF(OR('AUBE-09'!AC18="CDE"),$AD$43,"0")))))))))))))))))))+IF(OR('AUBE-09'!AD18="D"),$V$44,IF(OR('AUBE-09'!AD18="J"),$H$40,IF(OR('AUBE-09'!AD18="J1"),$H$41,IF(OR('AUBE-09'!AD18="J2"),$H$42,IF(OR('AUBE-09'!AD18="J3"),$H$43,IF(OR('AUBE-09'!AD18="J4"),$H$44,IF(OR('AUBE-09'!AD18="J5"),$P$40,IF(OR('AUBE-09'!AD18="J6"),$P$41,IF(OR('AUBE-09'!AD18="J7"),$P$42,IF(OR('AUBE-09'!AD18="J8"),$P$43,IF(OR('AUBE-09'!AD18="J9"),$P$44,IF(OR('AUBE-09'!AD18="F"),$V$40,IF(OR('AUBE-09'!AD18="R"),$V$41,IF(OR('AUBE-09'!AD18="HR"),$V$42,IF(OR('AUBE-09'!AD18="E"),$V$43,IF(OR('AUBE-09'!AD18="CP"),$AD$40,IF(OR('AUBE-09'!AD18="CM"),$AD$41,IF(OR('AUBE-09'!AD18="CMA"),$AD$42,IF(OR('AUBE-09'!AD18="CDE"),$AD$43,"0")))))))))))))))))))+IF(OR('AUBE-09'!AE18="D"),$V$44,IF(OR('AUBE-09'!AE18="J"),$H$40,IF(OR('AUBE-09'!AE18="J1"),$H$41,IF(OR('AUBE-09'!AE18="J2"),$H$42,IF(OR('AUBE-09'!AE18="J3"),$H$43,IF(OR('AUBE-09'!AE18="J4"),$H$44,IF(OR('AUBE-09'!AE18="J5"),$P$40,IF(OR('AUBE-09'!AE18="J6"),$P$41,IF(OR('AUBE-09'!AE18="J7"),$P$42,IF(OR('AUBE-09'!AE18="J8"),$P$43,IF(OR('AUBE-09'!AE18="J9"),$P$44,IF(OR('AUBE-09'!AE18="F"),$V$40,IF(OR('AUBE-09'!AE18="R"),$V$41,IF(OR('AUBE-09'!AE18="HR"),$V$42,IF(OR('AUBE-09'!AE18="E"),$V$43,IF(OR('AUBE-09'!AE18="CP"),$AD$40,IF(OR('AUBE-09'!AE18="CM"),$AD$41,IF(OR('AUBE-09'!AE18="CMA"),$AD$42,IF(OR('AUBE-09'!AE18="CDE"),$AD$43,"0")))))))))))))))))))</f>
        <v>37.5</v>
      </c>
    </row>
    <row r="19" spans="1:40" ht="15.75" customHeight="1">
      <c r="A19" s="16" t="s">
        <v>88</v>
      </c>
      <c r="B19" s="2" t="s">
        <v>46</v>
      </c>
      <c r="C19" s="2" t="s">
        <v>38</v>
      </c>
      <c r="D19" s="2"/>
      <c r="E19" s="2" t="s">
        <v>38</v>
      </c>
      <c r="F19" s="2" t="s">
        <v>38</v>
      </c>
      <c r="G19" s="2" t="s">
        <v>38</v>
      </c>
      <c r="H19" s="2" t="s">
        <v>38</v>
      </c>
      <c r="I19" s="2" t="s">
        <v>46</v>
      </c>
      <c r="J19" s="2" t="s">
        <v>38</v>
      </c>
      <c r="K19" s="2"/>
      <c r="L19" s="2" t="s">
        <v>38</v>
      </c>
      <c r="M19" s="2" t="s">
        <v>38</v>
      </c>
      <c r="N19" s="2" t="s">
        <v>38</v>
      </c>
      <c r="O19" s="2" t="s">
        <v>38</v>
      </c>
      <c r="P19" s="2" t="s">
        <v>46</v>
      </c>
      <c r="Q19" s="2" t="s">
        <v>38</v>
      </c>
      <c r="R19" s="2"/>
      <c r="S19" s="2" t="s">
        <v>38</v>
      </c>
      <c r="T19" s="2" t="s">
        <v>38</v>
      </c>
      <c r="U19" s="2" t="s">
        <v>38</v>
      </c>
      <c r="V19" s="2" t="s">
        <v>38</v>
      </c>
      <c r="W19" s="2" t="s">
        <v>46</v>
      </c>
      <c r="X19" s="2" t="s">
        <v>38</v>
      </c>
      <c r="Y19" s="2"/>
      <c r="Z19" s="2" t="s">
        <v>38</v>
      </c>
      <c r="AA19" s="2" t="s">
        <v>38</v>
      </c>
      <c r="AB19" s="2" t="s">
        <v>38</v>
      </c>
      <c r="AC19" s="2" t="s">
        <v>38</v>
      </c>
      <c r="AD19" s="2" t="s">
        <v>46</v>
      </c>
      <c r="AE19" s="2" t="s">
        <v>38</v>
      </c>
      <c r="AF19" s="47"/>
      <c r="AG19" s="116"/>
      <c r="AH19" s="147">
        <f t="shared" si="3"/>
        <v>0</v>
      </c>
      <c r="AJ19" s="151">
        <f>IF(OR('AUBE-09'!B19="D"),$V$44,IF(OR('AUBE-09'!B19="J"),$H$40,IF(OR('AUBE-09'!B19="J1"),$H$41,IF(OR('AUBE-09'!B19="J2"),$H$42,IF(OR('AUBE-09'!B19="J3"),$H$43,IF(OR('AUBE-09'!B19="J4"),$H$44,IF(OR('AUBE-09'!B19="J5"),$P$40,IF(OR('AUBE-09'!B19="J6"),$P$41,IF(OR('AUBE-09'!B19="J7"),$P$42,IF(OR('AUBE-09'!B19="J8"),$P$43,IF(OR('AUBE-09'!B19="J9"),$P$44,IF(OR('AUBE-09'!B19="F"),$V$40,IF(OR('AUBE-09'!B19="R"),$V$41,IF(OR('AUBE-09'!B19="HR"),$V$42,IF(OR('AUBE-09'!B19="E"),$V$43,IF(OR('AUBE-09'!B19="CP"),$AD$40,IF(OR('AUBE-09'!B19="CM"),$AD$41,IF(OR('AUBE-09'!B19="CMA"),$AD$42,IF(OR('AUBE-09'!B19="CDE"),$AD$43,"0")))))))))))))))))))+IF(OR('AUBE-09'!C19="D"),$V$44,IF(OR('AUBE-09'!C19="J"),$H$40,IF(OR('AUBE-09'!C19="J1"),$H$41,IF(OR('AUBE-09'!C19="J2"),$H$42,IF(OR('AUBE-09'!C19="J3"),$H$43,IF(OR('AUBE-09'!C19="J4"),$H$44,IF(OR('AUBE-09'!C19="J5"),$P$40,IF(OR('AUBE-09'!C19="J6"),$P$41,IF(OR('AUBE-09'!C19="J7"),$P$42,IF(OR('AUBE-09'!C19="J8"),$P$43,IF(OR('AUBE-09'!C19="J9"),$P$44,IF(OR('AUBE-09'!C19="F"),$V$40,IF(OR('AUBE-09'!C19="R"),$V$41,IF(OR('AUBE-09'!C19="HR"),$V$42,IF(OR('AUBE-09'!C19="E"),$V$43,IF(OR('AUBE-09'!C19="CP"),$AD$40,IF(OR('AUBE-09'!C19="CM"),$AD$41,IF(OR('AUBE-09'!C19="CMA"),$AD$42,IF(OR('AUBE-09'!C19="CDE"),$AD$43,"0")))))))))))))))))))+IF(OR('AUBE-09'!D19="D"),$V$44,IF(OR('AUBE-09'!D19="J"),$H$40,IF(OR('AUBE-09'!D19="J1"),$H$41,IF(OR('AUBE-09'!D19="J2"),$H$42,IF(OR('AUBE-09'!D19="J3"),$H$43,IF(OR('AUBE-09'!D19="J4"),$H$44,IF(OR('AUBE-09'!D19="J5"),$P$40,IF(OR('AUBE-09'!D19="J6"),$P$41,IF(OR('AUBE-09'!D19="J7"),$P$42,IF(OR('AUBE-09'!D19="J8"),$P$43,IF(OR('AUBE-09'!D19="J9"),$P$44,IF(OR('AUBE-09'!D19="F"),$V$40,IF(OR('AUBE-09'!D19="R"),$V$41,IF(OR('AUBE-09'!D19="HR"),$V$42,IF(OR('AUBE-09'!D19="E"),$V$43,IF(OR('AUBE-09'!D19="CP"),$AD$40,IF(OR('AUBE-09'!D19="CM"),$AD$41,IF(OR('AUBE-09'!D19="CMA"),$AD$42,IF(OR('AUBE-09'!D19="CDE"),$AD$43,"0")))))))))))))))))))</f>
        <v>7.5</v>
      </c>
      <c r="AK19" s="151">
        <f>IF(OR('AUBE-09'!E19="D"),$V$44,IF(OR('AUBE-09'!E19="J"),$H$40,IF(OR('AUBE-09'!E19="J1"),$H$41,IF(OR('AUBE-09'!E19="J2"),$H$42,IF(OR('AUBE-09'!E19="J3"),$H$43,IF(OR('AUBE-09'!E19="J4"),$H$44,IF(OR('AUBE-09'!E19="J5"),$P$40,IF(OR('AUBE-09'!E19="J6"),$P$41,IF(OR('AUBE-09'!E19="J7"),$P$42,IF(OR('AUBE-09'!E19="J8"),$P$43,IF(OR('AUBE-09'!E19="J9"),$P$44,IF(OR('AUBE-09'!E19="F"),$V$40,IF(OR('AUBE-09'!E19="R"),$V$41,IF(OR('AUBE-09'!E19="HR"),$V$42,IF(OR('AUBE-09'!E19="E"),$V$43,IF(OR('AUBE-09'!E19="CP"),$AD$40,IF(OR('AUBE-09'!E19="CM"),$AD$41,IF(OR('AUBE-09'!E19="CMA"),$AD$42,IF(OR('AUBE-09'!E19="CDE"),$AD$43,"0")))))))))))))))))))+IF(OR('AUBE-09'!F19="D"),$V$44,IF(OR('AUBE-09'!F19="J"),$H$40,IF(OR('AUBE-09'!F19="J1"),$H$41,IF(OR('AUBE-09'!F19="J2"),$H$42,IF(OR('AUBE-09'!F19="J3"),$H$43,IF(OR('AUBE-09'!F19="J4"),$H$44,IF(OR('AUBE-09'!F19="J5"),$P$40,IF(OR('AUBE-09'!F19="J6"),$P$41,IF(OR('AUBE-09'!F19="J7"),$P$42,IF(OR('AUBE-09'!F19="J8"),$P$43,IF(OR('AUBE-09'!F19="J9"),$P$44,IF(OR('AUBE-09'!F19="F"),$V$40,IF(OR('AUBE-09'!F19="R"),$V$41,IF(OR('AUBE-09'!F19="HR"),$V$42,IF(OR('AUBE-09'!F19="E"),$V$43,IF(OR('AUBE-09'!F19="CP"),$AD$40,IF(OR('AUBE-09'!F19="CM"),$AD$41,IF(OR('AUBE-09'!F19="CMA"),$AD$42,IF(OR('AUBE-09'!F19="CDE"),$AD$43,"0")))))))))))))))))))+IF(OR('AUBE-09'!G19="D"),$V$44,IF(OR('AUBE-09'!G19="J"),$H$40,IF(OR('AUBE-09'!G19="J1"),$H$41,IF(OR('AUBE-09'!G19="J2"),$H$42,IF(OR('AUBE-09'!G19="J3"),$H$43,IF(OR('AUBE-09'!G19="J4"),$H$44,IF(OR('AUBE-09'!G19="J5"),$P$40,IF(OR('AUBE-09'!G19="J6"),$P$41,IF(OR('AUBE-09'!G19="J7"),$P$42,IF(OR('AUBE-09'!G19="J8"),$P$43,IF(OR('AUBE-09'!G19="J9"),$P$44,IF(OR('AUBE-09'!G19="F"),$V$40,IF(OR('AUBE-09'!G19="R"),$V$41,IF(OR('AUBE-09'!G19="HR"),$V$42,IF(OR('AUBE-09'!G19="E"),$V$43,IF(OR('AUBE-09'!G19="CP"),$AD$40,IF(OR('AUBE-09'!G19="CM"),$AD$41,IF(OR('AUBE-09'!G19="CMA"),$AD$42,IF(OR('AUBE-09'!G19="CDE"),$AD$43,"0")))))))))))))))))))+IF(OR('AUBE-09'!H19="D"),$V$44,IF(OR('AUBE-09'!H19="J"),$H$40,IF(OR('AUBE-09'!H19="J1"),$H$41,IF(OR('AUBE-09'!H19="J2"),$H$42,IF(OR('AUBE-09'!H19="J3"),$H$43,IF(OR('AUBE-09'!H19="J4"),$H$44,IF(OR('AUBE-09'!H19="J5"),$P$40,IF(OR('AUBE-09'!H19="J6"),$P$41,IF(OR('AUBE-09'!H19="J7"),$P$42,IF(OR('AUBE-09'!H19="J8"),$P$43,IF(OR('AUBE-09'!H19="J9"),$P$44,IF(OR('AUBE-09'!H19="F"),$V$40,IF(OR('AUBE-09'!H19="R"),$V$41,IF(OR('AUBE-09'!H19="HR"),$V$42,IF(OR('AUBE-09'!H19="E"),$V$43,IF(OR('AUBE-09'!H19="CP"),$AD$40,IF(OR('AUBE-09'!H19="CM"),$AD$41,IF(OR('AUBE-09'!H19="CMA"),$AD$42,IF(OR('AUBE-09'!H19="CDE"),$AD$43,"0")))))))))))))))))))+IF(OR('AUBE-09'!I19="D"),$V$44,IF(OR('AUBE-09'!I19="J"),$H$40,IF(OR('AUBE-09'!I19="J1"),$H$41,IF(OR('AUBE-09'!I19="J2"),$H$42,IF(OR('AUBE-09'!I19="J3"),$H$43,IF(OR('AUBE-09'!I19="J4"),$H$44,IF(OR('AUBE-09'!I19="J5"),$P$40,IF(OR('AUBE-09'!I19="J6"),$P$41,IF(OR('AUBE-09'!I19="J7"),$P$42,IF(OR('AUBE-09'!I19="J8"),$P$43,IF(OR('AUBE-09'!I19="J9"),$P$44,IF(OR('AUBE-09'!I19="F"),$V$40,IF(OR('AUBE-09'!I19="R"),$V$41,IF(OR('AUBE-09'!I19="HR"),$V$42,IF(OR('AUBE-09'!I19="E"),$V$43,IF(OR('AUBE-09'!I19="CP"),$AD$40,IF(OR('AUBE-09'!I19="CM"),$AD$41,IF(OR('AUBE-09'!I19="CMA"),$AD$42,IF(OR('AUBE-09'!I19="CDE"),$AD$43,"0")))))))))))))))))))+IF(OR('AUBE-09'!J19="D"),$V$44,IF(OR('AUBE-09'!J19="J"),$H$40,IF(OR('AUBE-09'!J19="J1"),$H$41,IF(OR('AUBE-09'!J19="J2"),$H$42,IF(OR('AUBE-09'!J19="J3"),$H$43,IF(OR('AUBE-09'!J19="J4"),$H$44,IF(OR('AUBE-09'!J19="J5"),$P$40,IF(OR('AUBE-09'!J19="J6"),$P$41,IF(OR('AUBE-09'!J19="J7"),$P$42,IF(OR('AUBE-09'!J19="J8"),$P$43,IF(OR('AUBE-09'!J19="J9"),$P$44,IF(OR('AUBE-09'!J19="F"),$V$40,IF(OR('AUBE-09'!J19="R"),$V$41,IF(OR('AUBE-09'!J19="HR"),$V$42,IF(OR('AUBE-09'!J19="E"),$V$43,IF(OR('AUBE-09'!J19="CP"),$AD$40,IF(OR('AUBE-09'!J19="CM"),$AD$41,IF(OR('AUBE-09'!J19="CMA"),$AD$42,IF(OR('AUBE-09'!J19="CDE"),$AD$43,"0")))))))))))))))))))+IF(OR('AUBE-09'!K19="D"),$V$44,IF(OR('AUBE-09'!K19="J"),$H$40,IF(OR('AUBE-09'!K19="J1"),$H$41,IF(OR('AUBE-09'!K19="J2"),$H$42,IF(OR('AUBE-09'!K19="J3"),$H$43,IF(OR('AUBE-09'!K19="J4"),$H$44,IF(OR('AUBE-09'!K19="J5"),$P$40,IF(OR('AUBE-09'!K19="J6"),$P$41,IF(OR('AUBE-09'!K19="J7"),$P$42,IF(OR('AUBE-09'!K19="J8"),$P$43,IF(OR('AUBE-09'!K19="J9"),$P$44,IF(OR('AUBE-09'!K19="F"),$V$40,IF(OR('AUBE-09'!K19="R"),$V$41,IF(OR('AUBE-09'!K19="HR"),$V$42,IF(OR('AUBE-09'!K19="E"),$V$43,IF(OR('AUBE-09'!K19="CP"),$AD$40,IF(OR('AUBE-09'!K19="CM"),$AD$41,IF(OR('AUBE-09'!K19="CMA"),$AD$42,IF(OR('AUBE-09'!K19="CDE"),$AD$43,"0")))))))))))))))))))</f>
        <v>37.5</v>
      </c>
      <c r="AL19" s="151">
        <f>IF(OR('AUBE-09'!L19="D"),$V$44,IF(OR('AUBE-09'!L19="J"),$H$40,IF(OR('AUBE-09'!L19="J1"),$H$41,IF(OR('AUBE-09'!L19="J2"),$H$42,IF(OR('AUBE-09'!L19="J3"),$H$43,IF(OR('AUBE-09'!L19="J4"),$H$44,IF(OR('AUBE-09'!L19="J5"),$P$40,IF(OR('AUBE-09'!L19="J6"),$P$41,IF(OR('AUBE-09'!L19="J7"),$P$42,IF(OR('AUBE-09'!L19="J8"),$P$43,IF(OR('AUBE-09'!L19="J9"),$P$44,IF(OR('AUBE-09'!L19="F"),$V$40,IF(OR('AUBE-09'!L19="R"),$V$41,IF(OR('AUBE-09'!L19="HR"),$V$42,IF(OR('AUBE-09'!L19="E"),$V$43,IF(OR('AUBE-09'!L19="CP"),$AD$40,IF(OR('AUBE-09'!L19="CM"),$AD$41,IF(OR('AUBE-09'!L19="CMA"),$AD$42,IF(OR('AUBE-09'!L19="CDE"),$AD$43,"0")))))))))))))))))))+IF(OR('AUBE-09'!M19="D"),$V$44,IF(OR('AUBE-09'!M19="J"),$H$40,IF(OR('AUBE-09'!M19="J1"),$H$41,IF(OR('AUBE-09'!M19="J2"),$H$42,IF(OR('AUBE-09'!M19="J3"),$H$43,IF(OR('AUBE-09'!M19="J4"),$H$44,IF(OR('AUBE-09'!M19="J5"),$P$40,IF(OR('AUBE-09'!M19="J6"),$P$41,IF(OR('AUBE-09'!M19="J7"),$P$42,IF(OR('AUBE-09'!M19="J8"),$P$43,IF(OR('AUBE-09'!M19="J9"),$P$44,IF(OR('AUBE-09'!M19="F"),$V$40,IF(OR('AUBE-09'!M19="R"),$V$41,IF(OR('AUBE-09'!M19="HR"),$V$42,IF(OR('AUBE-09'!M19="E"),$V$43,IF(OR('AUBE-09'!M19="CP"),$AD$40,IF(OR('AUBE-09'!M19="CM"),$AD$41,IF(OR('AUBE-09'!M19="CMA"),$AD$42,IF(OR('AUBE-09'!M19="CDE"),$AD$43,"0")))))))))))))))))))+IF(OR('AUBE-09'!N19="D"),$V$44,IF(OR('AUBE-09'!N19="J"),$H$40,IF(OR('AUBE-09'!N19="J1"),$H$41,IF(OR('AUBE-09'!N19="J2"),$H$42,IF(OR('AUBE-09'!N19="J3"),$H$43,IF(OR('AUBE-09'!N19="J4"),$H$44,IF(OR('AUBE-09'!N19="J5"),$P$40,IF(OR('AUBE-09'!N19="J6"),$P$41,IF(OR('AUBE-09'!N19="J7"),$P$42,IF(OR('AUBE-09'!N19="J8"),$P$43,IF(OR('AUBE-09'!N19="J9"),$P$44,IF(OR('AUBE-09'!N19="F"),$V$40,IF(OR('AUBE-09'!N19="R"),$V$41,IF(OR('AUBE-09'!N19="HR"),$V$42,IF(OR('AUBE-09'!N19="E"),$V$43,IF(OR('AUBE-09'!N19="CP"),$AD$40,IF(OR('AUBE-09'!N19="CM"),$AD$41,IF(OR('AUBE-09'!N19="CMA"),$AD$42,IF(OR('AUBE-09'!N19="CDE"),$AD$43,"0")))))))))))))))))))+IF(OR('AUBE-09'!O19="D"),$V$44,IF(OR('AUBE-09'!O19="J"),$H$40,IF(OR('AUBE-09'!O19="J1"),$H$41,IF(OR('AUBE-09'!O19="J2"),$H$42,IF(OR('AUBE-09'!O19="J3"),$H$43,IF(OR('AUBE-09'!O19="J4"),$H$44,IF(OR('AUBE-09'!O19="J5"),$P$40,IF(OR('AUBE-09'!O19="J6"),$P$41,IF(OR('AUBE-09'!O19="J7"),$P$42,IF(OR('AUBE-09'!O19="J8"),$P$43,IF(OR('AUBE-09'!O19="J9"),$P$44,IF(OR('AUBE-09'!O19="F"),$V$40,IF(OR('AUBE-09'!O19="R"),$V$41,IF(OR('AUBE-09'!O19="HR"),$V$42,IF(OR('AUBE-09'!O19="E"),$V$43,IF(OR('AUBE-09'!O19="CP"),$AD$40,IF(OR('AUBE-09'!O19="CM"),$AD$41,IF(OR('AUBE-09'!O19="CMA"),$AD$42,IF(OR('AUBE-09'!O19="CDE"),$AD$43,"0")))))))))))))))))))+IF(OR('AUBE-09'!P19="D"),$V$44,IF(OR('AUBE-09'!P19="J"),$H$40,IF(OR('AUBE-09'!P19="J1"),$H$41,IF(OR('AUBE-09'!P19="J2"),$H$42,IF(OR('AUBE-09'!P19="J3"),$H$43,IF(OR('AUBE-09'!P19="J4"),$H$44,IF(OR('AUBE-09'!P19="J5"),$P$40,IF(OR('AUBE-09'!P19="J6"),$P$41,IF(OR('AUBE-09'!P19="J7"),$P$42,IF(OR('AUBE-09'!P19="J8"),$P$43,IF(OR('AUBE-09'!P19="J9"),$P$44,IF(OR('AUBE-09'!P19="F"),$V$40,IF(OR('AUBE-09'!P19="R"),$V$41,IF(OR('AUBE-09'!P19="HR"),$V$42,IF(OR('AUBE-09'!P19="E"),$V$43,IF(OR('AUBE-09'!P19="CP"),$AD$40,IF(OR('AUBE-09'!P19="CM"),$AD$41,IF(OR('AUBE-09'!P19="CMA"),$AD$42,IF(OR('AUBE-09'!P19="CDE"),$AD$43,"0")))))))))))))))))))+IF(OR('AUBE-09'!Q19="D"),$V$44,IF(OR('AUBE-09'!Q19="J"),$H$40,IF(OR('AUBE-09'!Q19="J1"),$H$41,IF(OR('AUBE-09'!Q19="J2"),$H$42,IF(OR('AUBE-09'!Q19="J3"),$H$43,IF(OR('AUBE-09'!Q19="J4"),$H$44,IF(OR('AUBE-09'!Q19="J5"),$P$40,IF(OR('AUBE-09'!Q19="J6"),$P$41,IF(OR('AUBE-09'!Q19="J7"),$P$42,IF(OR('AUBE-09'!Q19="J8"),$P$43,IF(OR('AUBE-09'!Q19="J9"),$P$44,IF(OR('AUBE-09'!Q19="F"),$V$40,IF(OR('AUBE-09'!Q19="R"),$V$41,IF(OR('AUBE-09'!Q19="HR"),$V$42,IF(OR('AUBE-09'!Q19="E"),$V$43,IF(OR('AUBE-09'!Q19="CP"),$AD$40,IF(OR('AUBE-09'!Q19="CM"),$AD$41,IF(OR('AUBE-09'!Q19="CMA"),$AD$42,IF(OR('AUBE-09'!Q19="CDE"),$AD$43,"0")))))))))))))))))))+IF(OR('AUBE-09'!R19="D"),$V$44,IF(OR('AUBE-09'!R19="J"),$H$40,IF(OR('AUBE-09'!R19="J1"),$H$41,IF(OR('AUBE-09'!R19="J2"),$H$42,IF(OR('AUBE-09'!R19="J3"),$H$43,IF(OR('AUBE-09'!R19="J4"),$H$44,IF(OR('AUBE-09'!R19="J5"),$P$40,IF(OR('AUBE-09'!R19="J6"),$P$41,IF(OR('AUBE-09'!R19="J7"),$P$42,IF(OR('AUBE-09'!R19="J8"),$P$43,IF(OR('AUBE-09'!R19="J9"),$P$44,IF(OR('AUBE-09'!R19="F"),$V$40,IF(OR('AUBE-09'!R19="R"),$V$41,IF(OR('AUBE-09'!R19="HR"),$V$42,IF(OR('AUBE-09'!R19="E"),$V$43,IF(OR('AUBE-09'!R19="CP"),$AD$40,IF(OR('AUBE-09'!R19="CM"),$AD$41,IF(OR('AUBE-09'!R19="CMA"),$AD$42,IF(OR('AUBE-09'!R19="CDE"),$AD$43,"0")))))))))))))))))))</f>
        <v>37.5</v>
      </c>
      <c r="AM19" s="151">
        <f>IF(OR('AUBE-09'!S19="D"),$V$44,IF(OR('AUBE-09'!S19="J"),$H$40,IF(OR('AUBE-09'!S19="J1"),$H$41,IF(OR('AUBE-09'!S19="J2"),$H$42,IF(OR('AUBE-09'!S19="J3"),$H$43,IF(OR('AUBE-09'!S19="J4"),$H$44,IF(OR('AUBE-09'!S19="J5"),$P$40,IF(OR('AUBE-09'!S19="J6"),$P$41,IF(OR('AUBE-09'!S19="J7"),$P$42,IF(OR('AUBE-09'!S19="J8"),$P$43,IF(OR('AUBE-09'!S19="J9"),$P$44,IF(OR('AUBE-09'!S19="F"),$V$40,IF(OR('AUBE-09'!S19="R"),$V$41,IF(OR('AUBE-09'!S19="HR"),$V$42,IF(OR('AUBE-09'!S19="E"),$V$43,IF(OR('AUBE-09'!S19="CP"),$AD$40,IF(OR('AUBE-09'!S19="CM"),$AD$41,IF(OR('AUBE-09'!S19="CMA"),$AD$42,IF(OR('AUBE-09'!S19="CDE"),$AD$43,"0")))))))))))))))))))+IF(OR('AUBE-09'!T19="D"),$V$44,IF(OR('AUBE-09'!T19="J"),$H$40,IF(OR('AUBE-09'!T19="J1"),$H$41,IF(OR('AUBE-09'!T19="J2"),$H$42,IF(OR('AUBE-09'!T19="J3"),$H$43,IF(OR('AUBE-09'!T19="J4"),$H$44,IF(OR('AUBE-09'!T19="J5"),$P$40,IF(OR('AUBE-09'!T19="J6"),$P$41,IF(OR('AUBE-09'!T19="J7"),$P$42,IF(OR('AUBE-09'!T19="J8"),$P$43,IF(OR('AUBE-09'!T19="J9"),$P$44,IF(OR('AUBE-09'!T19="F"),$V$40,IF(OR('AUBE-09'!T19="R"),$V$41,IF(OR('AUBE-09'!T19="HR"),$V$42,IF(OR('AUBE-09'!T19="E"),$V$43,IF(OR('AUBE-09'!T19="CP"),$AD$40,IF(OR('AUBE-09'!T19="CM"),$AD$41,IF(OR('AUBE-09'!T19="CMA"),$AD$42,IF(OR('AUBE-09'!T19="CDE"),$AD$43,"0")))))))))))))))))))+IF(OR('AUBE-09'!U19="D"),$V$44,IF(OR('AUBE-09'!U19="J"),$H$40,IF(OR('AUBE-09'!U19="J1"),$H$41,IF(OR('AUBE-09'!U19="J2"),$H$42,IF(OR('AUBE-09'!U19="J3"),$H$43,IF(OR('AUBE-09'!U19="J4"),$H$44,IF(OR('AUBE-09'!U19="J5"),$P$40,IF(OR('AUBE-09'!U19="J6"),$P$41,IF(OR('AUBE-09'!U19="J7"),$P$42,IF(OR('AUBE-09'!U19="J8"),$P$43,IF(OR('AUBE-09'!U19="J9"),$P$44,IF(OR('AUBE-09'!U19="F"),$V$40,IF(OR('AUBE-09'!U19="R"),$V$41,IF(OR('AUBE-09'!U19="HR"),$V$42,IF(OR('AUBE-09'!U19="E"),$V$43,IF(OR('AUBE-09'!U19="CP"),$AD$40,IF(OR('AUBE-09'!U19="CM"),$AD$41,IF(OR('AUBE-09'!U19="CMA"),$AD$42,IF(OR('AUBE-09'!U19="CDE"),$AD$43,"0")))))))))))))))))))+IF(OR('AUBE-09'!V19="D"),$V$44,IF(OR('AUBE-09'!V19="J"),$H$40,IF(OR('AUBE-09'!V19="J1"),$H$41,IF(OR('AUBE-09'!V19="J2"),$H$42,IF(OR('AUBE-09'!V19="J3"),$H$43,IF(OR('AUBE-09'!V19="J4"),$H$44,IF(OR('AUBE-09'!V19="J5"),$P$40,IF(OR('AUBE-09'!V19="J6"),$P$41,IF(OR('AUBE-09'!V19="J7"),$P$42,IF(OR('AUBE-09'!V19="J8"),$P$43,IF(OR('AUBE-09'!V19="J9"),$P$44,IF(OR('AUBE-09'!V19="F"),$V$40,IF(OR('AUBE-09'!V19="R"),$V$41,IF(OR('AUBE-09'!V19="HR"),$V$42,IF(OR('AUBE-09'!V19="E"),$V$43,IF(OR('AUBE-09'!V19="CP"),$AD$40,IF(OR('AUBE-09'!V19="CM"),$AD$41,IF(OR('AUBE-09'!V19="CMA"),$AD$42,IF(OR('AUBE-09'!V19="CDE"),$AD$43,"0")))))))))))))))))))+IF(OR('AUBE-09'!W19="D"),$V$44,IF(OR('AUBE-09'!W19="J"),$H$40,IF(OR('AUBE-09'!W19="J1"),$H$41,IF(OR('AUBE-09'!W19="J2"),$H$42,IF(OR('AUBE-09'!W19="J3"),$H$43,IF(OR('AUBE-09'!W19="J4"),$H$44,IF(OR('AUBE-09'!W19="J5"),$P$40,IF(OR('AUBE-09'!W19="J6"),$P$41,IF(OR('AUBE-09'!W19="J7"),$P$42,IF(OR('AUBE-09'!W19="J8"),$P$43,IF(OR('AUBE-09'!W19="J9"),$P$44,IF(OR('AUBE-09'!W19="F"),$V$40,IF(OR('AUBE-09'!W19="R"),$V$41,IF(OR('AUBE-09'!W19="HR"),$V$42,IF(OR('AUBE-09'!W19="E"),$V$43,IF(OR('AUBE-09'!W19="CP"),$AD$40,IF(OR('AUBE-09'!W19="CM"),$AD$41,IF(OR('AUBE-09'!W19="CMA"),$AD$42,IF(OR('AUBE-09'!W19="CDE"),$AD$43,"0")))))))))))))))))))+IF(OR('AUBE-09'!X19="D"),$V$44,IF(OR('AUBE-09'!X19="J"),$H$40,IF(OR('AUBE-09'!X19="J1"),$H$41,IF(OR('AUBE-09'!X19="J2"),$H$42,IF(OR('AUBE-09'!X19="J3"),$H$43,IF(OR('AUBE-09'!X19="J4"),$H$44,IF(OR('AUBE-09'!X19="J5"),$P$40,IF(OR('AUBE-09'!X19="J6"),$P$41,IF(OR('AUBE-09'!X19="J7"),$P$42,IF(OR('AUBE-09'!X19="J8"),$P$43,IF(OR('AUBE-09'!X19="J9"),$P$44,IF(OR('AUBE-09'!X19="F"),$V$40,IF(OR('AUBE-09'!X19="R"),$V$41,IF(OR('AUBE-09'!X19="HR"),$V$42,IF(OR('AUBE-09'!X19="E"),$V$43,IF(OR('AUBE-09'!X19="CP"),$AD$40,IF(OR('AUBE-09'!X19="CM"),$AD$41,IF(OR('AUBE-09'!X19="CMA"),$AD$42,IF(OR('AUBE-09'!X19="CDE"),$AD$43,"0")))))))))))))))))))+IF(OR('AUBE-09'!Y19="D"),$V$44,IF(OR('AUBE-09'!Y19="J"),$H$40,IF(OR('AUBE-09'!Y19="J1"),$H$41,IF(OR('AUBE-09'!Y19="J2"),$H$42,IF(OR('AUBE-09'!Y19="J3"),$H$43,IF(OR('AUBE-09'!Y19="J4"),$H$44,IF(OR('AUBE-09'!Y19="J5"),$P$40,IF(OR('AUBE-09'!Y19="J6"),$P$41,IF(OR('AUBE-09'!Y19="J7"),$P$42,IF(OR('AUBE-09'!Y19="J8"),$P$43,IF(OR('AUBE-09'!Y19="J9"),$P$44,IF(OR('AUBE-09'!Y19="F"),$V$40,IF(OR('AUBE-09'!Y19="R"),$V$41,IF(OR('AUBE-09'!Y19="HR"),$V$42,IF(OR('AUBE-09'!Y19="E"),$V$43,IF(OR('AUBE-09'!Y19="CP"),$AD$40,IF(OR('AUBE-09'!Y19="CM"),$AD$41,IF(OR('AUBE-09'!Y19="CMA"),$AD$42,IF(OR('AUBE-09'!Y19="CDE"),$AD$43,"0")))))))))))))))))))</f>
        <v>37.5</v>
      </c>
      <c r="AN19" s="151">
        <f>IF(OR('AUBE-09'!Z19="D"),$V$44,IF(OR('AUBE-09'!Z19="J"),$H$40,IF(OR('AUBE-09'!Z19="J1"),$H$41,IF(OR('AUBE-09'!Z19="J2"),$H$42,IF(OR('AUBE-09'!Z19="J3"),$H$43,IF(OR('AUBE-09'!Z19="J4"),$H$44,IF(OR('AUBE-09'!Z19="J5"),$P$40,IF(OR('AUBE-09'!Z19="J6"),$P$41,IF(OR('AUBE-09'!Z19="J7"),$P$42,IF(OR('AUBE-09'!Z19="J8"),$P$43,IF(OR('AUBE-09'!Z19="J9"),$P$44,IF(OR('AUBE-09'!Z19="F"),$V$40,IF(OR('AUBE-09'!Z19="R"),$V$41,IF(OR('AUBE-09'!Z19="HR"),$V$42,IF(OR('AUBE-09'!Z19="E"),$V$43,IF(OR('AUBE-09'!Z19="CP"),$AD$40,IF(OR('AUBE-09'!Z19="CM"),$AD$41,IF(OR('AUBE-09'!Z19="CMA"),$AD$42,IF(OR('AUBE-09'!Z19="CDE"),$AD$43,"0")))))))))))))))))))+IF(OR('AUBE-09'!AA19="D"),$V$44,IF(OR('AUBE-09'!AA19="J"),$H$40,IF(OR('AUBE-09'!AA19="J1"),$H$41,IF(OR('AUBE-09'!AA19="J2"),$H$42,IF(OR('AUBE-09'!AA19="J3"),$H$43,IF(OR('AUBE-09'!AA19="J4"),$H$44,IF(OR('AUBE-09'!AA19="J5"),$P$40,IF(OR('AUBE-09'!AA19="J6"),$P$41,IF(OR('AUBE-09'!AA19="J7"),$P$42,IF(OR('AUBE-09'!AA19="J8"),$P$43,IF(OR('AUBE-09'!AA19="J9"),$P$44,IF(OR('AUBE-09'!AA19="F"),$V$40,IF(OR('AUBE-09'!AA19="R"),$V$41,IF(OR('AUBE-09'!AA19="HR"),$V$42,IF(OR('AUBE-09'!AA19="E"),$V$43,IF(OR('AUBE-09'!AA19="CP"),$AD$40,IF(OR('AUBE-09'!AA19="CM"),$AD$41,IF(OR('AUBE-09'!AA19="CMA"),$AD$42,IF(OR('AUBE-09'!AA19="CDE"),$AD$43,"0")))))))))))))))))))+IF(OR('AUBE-09'!AB19="D"),$V$44,IF(OR('AUBE-09'!AB19="J"),$H$40,IF(OR('AUBE-09'!AB19="J1"),$H$41,IF(OR('AUBE-09'!AB19="J2"),$H$42,IF(OR('AUBE-09'!AB19="J3"),$H$43,IF(OR('AUBE-09'!AB19="J4"),$H$44,IF(OR('AUBE-09'!AB19="J5"),$P$40,IF(OR('AUBE-09'!AB19="J6"),$P$41,IF(OR('AUBE-09'!AB19="J7"),$P$42,IF(OR('AUBE-09'!AB19="J8"),$P$43,IF(OR('AUBE-09'!AB19="J9"),$P$44,IF(OR('AUBE-09'!AB19="F"),$V$40,IF(OR('AUBE-09'!AB19="R"),$V$41,IF(OR('AUBE-09'!AB19="HR"),$V$42,IF(OR('AUBE-09'!AB19="E"),$V$43,IF(OR('AUBE-09'!AB19="CP"),$AD$40,IF(OR('AUBE-09'!AB19="CM"),$AD$41,IF(OR('AUBE-09'!AB19="CMA"),$AD$42,IF(OR('AUBE-09'!AB19="CDE"),$AD$43,"0")))))))))))))))))))+IF(OR('AUBE-09'!AC19="D"),$V$44,IF(OR('AUBE-09'!AC19="J"),$H$40,IF(OR('AUBE-09'!AC19="J1"),$H$41,IF(OR('AUBE-09'!AC19="J2"),$H$42,IF(OR('AUBE-09'!AC19="J3"),$H$43,IF(OR('AUBE-09'!AC19="J4"),$H$44,IF(OR('AUBE-09'!AC19="J5"),$P$40,IF(OR('AUBE-09'!AC19="J6"),$P$41,IF(OR('AUBE-09'!AC19="J7"),$P$42,IF(OR('AUBE-09'!AC19="J8"),$P$43,IF(OR('AUBE-09'!AC19="J9"),$P$44,IF(OR('AUBE-09'!AC19="F"),$V$40,IF(OR('AUBE-09'!AC19="R"),$V$41,IF(OR('AUBE-09'!AC19="HR"),$V$42,IF(OR('AUBE-09'!AC19="E"),$V$43,IF(OR('AUBE-09'!AC19="CP"),$AD$40,IF(OR('AUBE-09'!AC19="CM"),$AD$41,IF(OR('AUBE-09'!AC19="CMA"),$AD$42,IF(OR('AUBE-09'!AC19="CDE"),$AD$43,"0")))))))))))))))))))+IF(OR('AUBE-09'!AD19="D"),$V$44,IF(OR('AUBE-09'!AD19="J"),$H$40,IF(OR('AUBE-09'!AD19="J1"),$H$41,IF(OR('AUBE-09'!AD19="J2"),$H$42,IF(OR('AUBE-09'!AD19="J3"),$H$43,IF(OR('AUBE-09'!AD19="J4"),$H$44,IF(OR('AUBE-09'!AD19="J5"),$P$40,IF(OR('AUBE-09'!AD19="J6"),$P$41,IF(OR('AUBE-09'!AD19="J7"),$P$42,IF(OR('AUBE-09'!AD19="J8"),$P$43,IF(OR('AUBE-09'!AD19="J9"),$P$44,IF(OR('AUBE-09'!AD19="F"),$V$40,IF(OR('AUBE-09'!AD19="R"),$V$41,IF(OR('AUBE-09'!AD19="HR"),$V$42,IF(OR('AUBE-09'!AD19="E"),$V$43,IF(OR('AUBE-09'!AD19="CP"),$AD$40,IF(OR('AUBE-09'!AD19="CM"),$AD$41,IF(OR('AUBE-09'!AD19="CMA"),$AD$42,IF(OR('AUBE-09'!AD19="CDE"),$AD$43,"0")))))))))))))))))))+IF(OR('AUBE-09'!AE19="D"),$V$44,IF(OR('AUBE-09'!AE19="J"),$H$40,IF(OR('AUBE-09'!AE19="J1"),$H$41,IF(OR('AUBE-09'!AE19="J2"),$H$42,IF(OR('AUBE-09'!AE19="J3"),$H$43,IF(OR('AUBE-09'!AE19="J4"),$H$44,IF(OR('AUBE-09'!AE19="J5"),$P$40,IF(OR('AUBE-09'!AE19="J6"),$P$41,IF(OR('AUBE-09'!AE19="J7"),$P$42,IF(OR('AUBE-09'!AE19="J8"),$P$43,IF(OR('AUBE-09'!AE19="J9"),$P$44,IF(OR('AUBE-09'!AE19="F"),$V$40,IF(OR('AUBE-09'!AE19="R"),$V$41,IF(OR('AUBE-09'!AE19="HR"),$V$42,IF(OR('AUBE-09'!AE19="E"),$V$43,IF(OR('AUBE-09'!AE19="CP"),$AD$40,IF(OR('AUBE-09'!AE19="CM"),$AD$41,IF(OR('AUBE-09'!AE19="CMA"),$AD$42,IF(OR('AUBE-09'!AE19="CDE"),$AD$43,"0")))))))))))))))))))</f>
        <v>37.5</v>
      </c>
    </row>
    <row r="20" spans="1:40" ht="15.75" customHeight="1">
      <c r="A20" s="16" t="s">
        <v>79</v>
      </c>
      <c r="B20" s="2" t="s">
        <v>38</v>
      </c>
      <c r="C20" s="2" t="s">
        <v>38</v>
      </c>
      <c r="D20" s="2"/>
      <c r="E20" s="2" t="s">
        <v>38</v>
      </c>
      <c r="F20" s="2" t="s">
        <v>69</v>
      </c>
      <c r="G20" s="2" t="s">
        <v>69</v>
      </c>
      <c r="H20" s="2" t="s">
        <v>38</v>
      </c>
      <c r="I20" s="2" t="s">
        <v>38</v>
      </c>
      <c r="J20" s="2" t="s">
        <v>46</v>
      </c>
      <c r="K20" s="2"/>
      <c r="L20" s="2" t="s">
        <v>69</v>
      </c>
      <c r="M20" s="2" t="s">
        <v>69</v>
      </c>
      <c r="N20" s="2" t="s">
        <v>69</v>
      </c>
      <c r="O20" s="2" t="s">
        <v>46</v>
      </c>
      <c r="P20" s="2" t="s">
        <v>69</v>
      </c>
      <c r="Q20" s="2" t="s">
        <v>69</v>
      </c>
      <c r="R20" s="2"/>
      <c r="S20" s="2" t="s">
        <v>69</v>
      </c>
      <c r="T20" s="2" t="s">
        <v>69</v>
      </c>
      <c r="U20" s="2" t="s">
        <v>69</v>
      </c>
      <c r="V20" s="2" t="s">
        <v>69</v>
      </c>
      <c r="W20" s="2" t="s">
        <v>69</v>
      </c>
      <c r="X20" s="2" t="s">
        <v>46</v>
      </c>
      <c r="Y20" s="2"/>
      <c r="Z20" s="2" t="s">
        <v>69</v>
      </c>
      <c r="AA20" s="2" t="s">
        <v>69</v>
      </c>
      <c r="AB20" s="2" t="s">
        <v>69</v>
      </c>
      <c r="AC20" s="2" t="s">
        <v>46</v>
      </c>
      <c r="AD20" s="2" t="s">
        <v>69</v>
      </c>
      <c r="AE20" s="2" t="s">
        <v>69</v>
      </c>
      <c r="AF20" s="47"/>
      <c r="AG20" s="116"/>
      <c r="AH20" s="147">
        <f t="shared" si="3"/>
        <v>0</v>
      </c>
      <c r="AJ20" s="151">
        <f>IF(OR('AUBE-09'!B20="D"),$V$44,IF(OR('AUBE-09'!B20="J"),$H$40,IF(OR('AUBE-09'!B20="J1"),$H$41,IF(OR('AUBE-09'!B20="J2"),$H$42,IF(OR('AUBE-09'!B20="J3"),$H$43,IF(OR('AUBE-09'!B20="J4"),$H$44,IF(OR('AUBE-09'!B20="J5"),$P$40,IF(OR('AUBE-09'!B20="J6"),$P$41,IF(OR('AUBE-09'!B20="J7"),$P$42,IF(OR('AUBE-09'!B20="J8"),$P$43,IF(OR('AUBE-09'!B20="J9"),$P$44,IF(OR('AUBE-09'!B20="F"),$V$40,IF(OR('AUBE-09'!B20="R"),$V$41,IF(OR('AUBE-09'!B20="HR"),$V$42,IF(OR('AUBE-09'!B20="E"),$V$43,IF(OR('AUBE-09'!B20="CP"),$AD$40,IF(OR('AUBE-09'!B20="CM"),$AD$41,IF(OR('AUBE-09'!B20="CMA"),$AD$42,IF(OR('AUBE-09'!B20="CDE"),$AD$43,"0")))))))))))))))))))+IF(OR('AUBE-09'!C20="D"),$V$44,IF(OR('AUBE-09'!C20="J"),$H$40,IF(OR('AUBE-09'!C20="J1"),$H$41,IF(OR('AUBE-09'!C20="J2"),$H$42,IF(OR('AUBE-09'!C20="J3"),$H$43,IF(OR('AUBE-09'!C20="J4"),$H$44,IF(OR('AUBE-09'!C20="J5"),$P$40,IF(OR('AUBE-09'!C20="J6"),$P$41,IF(OR('AUBE-09'!C20="J7"),$P$42,IF(OR('AUBE-09'!C20="J8"),$P$43,IF(OR('AUBE-09'!C20="J9"),$P$44,IF(OR('AUBE-09'!C20="F"),$V$40,IF(OR('AUBE-09'!C20="R"),$V$41,IF(OR('AUBE-09'!C20="HR"),$V$42,IF(OR('AUBE-09'!C20="E"),$V$43,IF(OR('AUBE-09'!C20="CP"),$AD$40,IF(OR('AUBE-09'!C20="CM"),$AD$41,IF(OR('AUBE-09'!C20="CMA"),$AD$42,IF(OR('AUBE-09'!C20="CDE"),$AD$43,"0")))))))))))))))))))+IF(OR('AUBE-09'!D20="D"),$V$44,IF(OR('AUBE-09'!D20="J"),$H$40,IF(OR('AUBE-09'!D20="J1"),$H$41,IF(OR('AUBE-09'!D20="J2"),$H$42,IF(OR('AUBE-09'!D20="J3"),$H$43,IF(OR('AUBE-09'!D20="J4"),$H$44,IF(OR('AUBE-09'!D20="J5"),$P$40,IF(OR('AUBE-09'!D20="J6"),$P$41,IF(OR('AUBE-09'!D20="J7"),$P$42,IF(OR('AUBE-09'!D20="J8"),$P$43,IF(OR('AUBE-09'!D20="J9"),$P$44,IF(OR('AUBE-09'!D20="F"),$V$40,IF(OR('AUBE-09'!D20="R"),$V$41,IF(OR('AUBE-09'!D20="HR"),$V$42,IF(OR('AUBE-09'!D20="E"),$V$43,IF(OR('AUBE-09'!D20="CP"),$AD$40,IF(OR('AUBE-09'!D20="CM"),$AD$41,IF(OR('AUBE-09'!D20="CMA"),$AD$42,IF(OR('AUBE-09'!D20="CDE"),$AD$43,"0")))))))))))))))))))</f>
        <v>15</v>
      </c>
      <c r="AK20" s="151">
        <f>IF(OR('AUBE-09'!E20="D"),$V$44,IF(OR('AUBE-09'!E20="J"),$H$40,IF(OR('AUBE-09'!E20="J1"),$H$41,IF(OR('AUBE-09'!E20="J2"),$H$42,IF(OR('AUBE-09'!E20="J3"),$H$43,IF(OR('AUBE-09'!E20="J4"),$H$44,IF(OR('AUBE-09'!E20="J5"),$P$40,IF(OR('AUBE-09'!E20="J6"),$P$41,IF(OR('AUBE-09'!E20="J7"),$P$42,IF(OR('AUBE-09'!E20="J8"),$P$43,IF(OR('AUBE-09'!E20="J9"),$P$44,IF(OR('AUBE-09'!E20="F"),$V$40,IF(OR('AUBE-09'!E20="R"),$V$41,IF(OR('AUBE-09'!E20="HR"),$V$42,IF(OR('AUBE-09'!E20="E"),$V$43,IF(OR('AUBE-09'!E20="CP"),$AD$40,IF(OR('AUBE-09'!E20="CM"),$AD$41,IF(OR('AUBE-09'!E20="CMA"),$AD$42,IF(OR('AUBE-09'!E20="CDE"),$AD$43,"0")))))))))))))))))))+IF(OR('AUBE-09'!F20="D"),$V$44,IF(OR('AUBE-09'!F20="J"),$H$40,IF(OR('AUBE-09'!F20="J1"),$H$41,IF(OR('AUBE-09'!F20="J2"),$H$42,IF(OR('AUBE-09'!F20="J3"),$H$43,IF(OR('AUBE-09'!F20="J4"),$H$44,IF(OR('AUBE-09'!F20="J5"),$P$40,IF(OR('AUBE-09'!F20="J6"),$P$41,IF(OR('AUBE-09'!F20="J7"),$P$42,IF(OR('AUBE-09'!F20="J8"),$P$43,IF(OR('AUBE-09'!F20="J9"),$P$44,IF(OR('AUBE-09'!F20="F"),$V$40,IF(OR('AUBE-09'!F20="R"),$V$41,IF(OR('AUBE-09'!F20="HR"),$V$42,IF(OR('AUBE-09'!F20="E"),$V$43,IF(OR('AUBE-09'!F20="CP"),$AD$40,IF(OR('AUBE-09'!F20="CM"),$AD$41,IF(OR('AUBE-09'!F20="CMA"),$AD$42,IF(OR('AUBE-09'!F20="CDE"),$AD$43,"0")))))))))))))))))))+IF(OR('AUBE-09'!G20="D"),$V$44,IF(OR('AUBE-09'!G20="J"),$H$40,IF(OR('AUBE-09'!G20="J1"),$H$41,IF(OR('AUBE-09'!G20="J2"),$H$42,IF(OR('AUBE-09'!G20="J3"),$H$43,IF(OR('AUBE-09'!G20="J4"),$H$44,IF(OR('AUBE-09'!G20="J5"),$P$40,IF(OR('AUBE-09'!G20="J6"),$P$41,IF(OR('AUBE-09'!G20="J7"),$P$42,IF(OR('AUBE-09'!G20="J8"),$P$43,IF(OR('AUBE-09'!G20="J9"),$P$44,IF(OR('AUBE-09'!G20="F"),$V$40,IF(OR('AUBE-09'!G20="R"),$V$41,IF(OR('AUBE-09'!G20="HR"),$V$42,IF(OR('AUBE-09'!G20="E"),$V$43,IF(OR('AUBE-09'!G20="CP"),$AD$40,IF(OR('AUBE-09'!G20="CM"),$AD$41,IF(OR('AUBE-09'!G20="CMA"),$AD$42,IF(OR('AUBE-09'!G20="CDE"),$AD$43,"0")))))))))))))))))))+IF(OR('AUBE-09'!H20="D"),$V$44,IF(OR('AUBE-09'!H20="J"),$H$40,IF(OR('AUBE-09'!H20="J1"),$H$41,IF(OR('AUBE-09'!H20="J2"),$H$42,IF(OR('AUBE-09'!H20="J3"),$H$43,IF(OR('AUBE-09'!H20="J4"),$H$44,IF(OR('AUBE-09'!H20="J5"),$P$40,IF(OR('AUBE-09'!H20="J6"),$P$41,IF(OR('AUBE-09'!H20="J7"),$P$42,IF(OR('AUBE-09'!H20="J8"),$P$43,IF(OR('AUBE-09'!H20="J9"),$P$44,IF(OR('AUBE-09'!H20="F"),$V$40,IF(OR('AUBE-09'!H20="R"),$V$41,IF(OR('AUBE-09'!H20="HR"),$V$42,IF(OR('AUBE-09'!H20="E"),$V$43,IF(OR('AUBE-09'!H20="CP"),$AD$40,IF(OR('AUBE-09'!H20="CM"),$AD$41,IF(OR('AUBE-09'!H20="CMA"),$AD$42,IF(OR('AUBE-09'!H20="CDE"),$AD$43,"0")))))))))))))))))))+IF(OR('AUBE-09'!I20="D"),$V$44,IF(OR('AUBE-09'!I20="J"),$H$40,IF(OR('AUBE-09'!I20="J1"),$H$41,IF(OR('AUBE-09'!I20="J2"),$H$42,IF(OR('AUBE-09'!I20="J3"),$H$43,IF(OR('AUBE-09'!I20="J4"),$H$44,IF(OR('AUBE-09'!I20="J5"),$P$40,IF(OR('AUBE-09'!I20="J6"),$P$41,IF(OR('AUBE-09'!I20="J7"),$P$42,IF(OR('AUBE-09'!I20="J8"),$P$43,IF(OR('AUBE-09'!I20="J9"),$P$44,IF(OR('AUBE-09'!I20="F"),$V$40,IF(OR('AUBE-09'!I20="R"),$V$41,IF(OR('AUBE-09'!I20="HR"),$V$42,IF(OR('AUBE-09'!I20="E"),$V$43,IF(OR('AUBE-09'!I20="CP"),$AD$40,IF(OR('AUBE-09'!I20="CM"),$AD$41,IF(OR('AUBE-09'!I20="CMA"),$AD$42,IF(OR('AUBE-09'!I20="CDE"),$AD$43,"0")))))))))))))))))))+IF(OR('AUBE-09'!J20="D"),$V$44,IF(OR('AUBE-09'!J20="J"),$H$40,IF(OR('AUBE-09'!J20="J1"),$H$41,IF(OR('AUBE-09'!J20="J2"),$H$42,IF(OR('AUBE-09'!J20="J3"),$H$43,IF(OR('AUBE-09'!J20="J4"),$H$44,IF(OR('AUBE-09'!J20="J5"),$P$40,IF(OR('AUBE-09'!J20="J6"),$P$41,IF(OR('AUBE-09'!J20="J7"),$P$42,IF(OR('AUBE-09'!J20="J8"),$P$43,IF(OR('AUBE-09'!J20="J9"),$P$44,IF(OR('AUBE-09'!J20="F"),$V$40,IF(OR('AUBE-09'!J20="R"),$V$41,IF(OR('AUBE-09'!J20="HR"),$V$42,IF(OR('AUBE-09'!J20="E"),$V$43,IF(OR('AUBE-09'!J20="CP"),$AD$40,IF(OR('AUBE-09'!J20="CM"),$AD$41,IF(OR('AUBE-09'!J20="CMA"),$AD$42,IF(OR('AUBE-09'!J20="CDE"),$AD$43,"0")))))))))))))))))))+IF(OR('AUBE-09'!K20="D"),$V$44,IF(OR('AUBE-09'!K20="J"),$H$40,IF(OR('AUBE-09'!K20="J1"),$H$41,IF(OR('AUBE-09'!K20="J2"),$H$42,IF(OR('AUBE-09'!K20="J3"),$H$43,IF(OR('AUBE-09'!K20="J4"),$H$44,IF(OR('AUBE-09'!K20="J5"),$P$40,IF(OR('AUBE-09'!K20="J6"),$P$41,IF(OR('AUBE-09'!K20="J7"),$P$42,IF(OR('AUBE-09'!K20="J8"),$P$43,IF(OR('AUBE-09'!K20="J9"),$P$44,IF(OR('AUBE-09'!K20="F"),$V$40,IF(OR('AUBE-09'!K20="R"),$V$41,IF(OR('AUBE-09'!K20="HR"),$V$42,IF(OR('AUBE-09'!K20="E"),$V$43,IF(OR('AUBE-09'!K20="CP"),$AD$40,IF(OR('AUBE-09'!K20="CM"),$AD$41,IF(OR('AUBE-09'!K20="CMA"),$AD$42,IF(OR('AUBE-09'!K20="CDE"),$AD$43,"0")))))))))))))))))))</f>
        <v>22.5</v>
      </c>
      <c r="AL20" s="151">
        <f>IF(OR('AUBE-09'!L20="D"),$V$44,IF(OR('AUBE-09'!L20="J"),$H$40,IF(OR('AUBE-09'!L20="J1"),$H$41,IF(OR('AUBE-09'!L20="J2"),$H$42,IF(OR('AUBE-09'!L20="J3"),$H$43,IF(OR('AUBE-09'!L20="J4"),$H$44,IF(OR('AUBE-09'!L20="J5"),$P$40,IF(OR('AUBE-09'!L20="J6"),$P$41,IF(OR('AUBE-09'!L20="J7"),$P$42,IF(OR('AUBE-09'!L20="J8"),$P$43,IF(OR('AUBE-09'!L20="J9"),$P$44,IF(OR('AUBE-09'!L20="F"),$V$40,IF(OR('AUBE-09'!L20="R"),$V$41,IF(OR('AUBE-09'!L20="HR"),$V$42,IF(OR('AUBE-09'!L20="E"),$V$43,IF(OR('AUBE-09'!L20="CP"),$AD$40,IF(OR('AUBE-09'!L20="CM"),$AD$41,IF(OR('AUBE-09'!L20="CMA"),$AD$42,IF(OR('AUBE-09'!L20="CDE"),$AD$43,"0")))))))))))))))))))+IF(OR('AUBE-09'!M20="D"),$V$44,IF(OR('AUBE-09'!M20="J"),$H$40,IF(OR('AUBE-09'!M20="J1"),$H$41,IF(OR('AUBE-09'!M20="J2"),$H$42,IF(OR('AUBE-09'!M20="J3"),$H$43,IF(OR('AUBE-09'!M20="J4"),$H$44,IF(OR('AUBE-09'!M20="J5"),$P$40,IF(OR('AUBE-09'!M20="J6"),$P$41,IF(OR('AUBE-09'!M20="J7"),$P$42,IF(OR('AUBE-09'!M20="J8"),$P$43,IF(OR('AUBE-09'!M20="J9"),$P$44,IF(OR('AUBE-09'!M20="F"),$V$40,IF(OR('AUBE-09'!M20="R"),$V$41,IF(OR('AUBE-09'!M20="HR"),$V$42,IF(OR('AUBE-09'!M20="E"),$V$43,IF(OR('AUBE-09'!M20="CP"),$AD$40,IF(OR('AUBE-09'!M20="CM"),$AD$41,IF(OR('AUBE-09'!M20="CMA"),$AD$42,IF(OR('AUBE-09'!M20="CDE"),$AD$43,"0")))))))))))))))))))+IF(OR('AUBE-09'!N20="D"),$V$44,IF(OR('AUBE-09'!N20="J"),$H$40,IF(OR('AUBE-09'!N20="J1"),$H$41,IF(OR('AUBE-09'!N20="J2"),$H$42,IF(OR('AUBE-09'!N20="J3"),$H$43,IF(OR('AUBE-09'!N20="J4"),$H$44,IF(OR('AUBE-09'!N20="J5"),$P$40,IF(OR('AUBE-09'!N20="J6"),$P$41,IF(OR('AUBE-09'!N20="J7"),$P$42,IF(OR('AUBE-09'!N20="J8"),$P$43,IF(OR('AUBE-09'!N20="J9"),$P$44,IF(OR('AUBE-09'!N20="F"),$V$40,IF(OR('AUBE-09'!N20="R"),$V$41,IF(OR('AUBE-09'!N20="HR"),$V$42,IF(OR('AUBE-09'!N20="E"),$V$43,IF(OR('AUBE-09'!N20="CP"),$AD$40,IF(OR('AUBE-09'!N20="CM"),$AD$41,IF(OR('AUBE-09'!N20="CMA"),$AD$42,IF(OR('AUBE-09'!N20="CDE"),$AD$43,"0")))))))))))))))))))+IF(OR('AUBE-09'!O20="D"),$V$44,IF(OR('AUBE-09'!O20="J"),$H$40,IF(OR('AUBE-09'!O20="J1"),$H$41,IF(OR('AUBE-09'!O20="J2"),$H$42,IF(OR('AUBE-09'!O20="J3"),$H$43,IF(OR('AUBE-09'!O20="J4"),$H$44,IF(OR('AUBE-09'!O20="J5"),$P$40,IF(OR('AUBE-09'!O20="J6"),$P$41,IF(OR('AUBE-09'!O20="J7"),$P$42,IF(OR('AUBE-09'!O20="J8"),$P$43,IF(OR('AUBE-09'!O20="J9"),$P$44,IF(OR('AUBE-09'!O20="F"),$V$40,IF(OR('AUBE-09'!O20="R"),$V$41,IF(OR('AUBE-09'!O20="HR"),$V$42,IF(OR('AUBE-09'!O20="E"),$V$43,IF(OR('AUBE-09'!O20="CP"),$AD$40,IF(OR('AUBE-09'!O20="CM"),$AD$41,IF(OR('AUBE-09'!O20="CMA"),$AD$42,IF(OR('AUBE-09'!O20="CDE"),$AD$43,"0")))))))))))))))))))+IF(OR('AUBE-09'!P20="D"),$V$44,IF(OR('AUBE-09'!P20="J"),$H$40,IF(OR('AUBE-09'!P20="J1"),$H$41,IF(OR('AUBE-09'!P20="J2"),$H$42,IF(OR('AUBE-09'!P20="J3"),$H$43,IF(OR('AUBE-09'!P20="J4"),$H$44,IF(OR('AUBE-09'!P20="J5"),$P$40,IF(OR('AUBE-09'!P20="J6"),$P$41,IF(OR('AUBE-09'!P20="J7"),$P$42,IF(OR('AUBE-09'!P20="J8"),$P$43,IF(OR('AUBE-09'!P20="J9"),$P$44,IF(OR('AUBE-09'!P20="F"),$V$40,IF(OR('AUBE-09'!P20="R"),$V$41,IF(OR('AUBE-09'!P20="HR"),$V$42,IF(OR('AUBE-09'!P20="E"),$V$43,IF(OR('AUBE-09'!P20="CP"),$AD$40,IF(OR('AUBE-09'!P20="CM"),$AD$41,IF(OR('AUBE-09'!P20="CMA"),$AD$42,IF(OR('AUBE-09'!P20="CDE"),$AD$43,"0")))))))))))))))))))+IF(OR('AUBE-09'!Q20="D"),$V$44,IF(OR('AUBE-09'!Q20="J"),$H$40,IF(OR('AUBE-09'!Q20="J1"),$H$41,IF(OR('AUBE-09'!Q20="J2"),$H$42,IF(OR('AUBE-09'!Q20="J3"),$H$43,IF(OR('AUBE-09'!Q20="J4"),$H$44,IF(OR('AUBE-09'!Q20="J5"),$P$40,IF(OR('AUBE-09'!Q20="J6"),$P$41,IF(OR('AUBE-09'!Q20="J7"),$P$42,IF(OR('AUBE-09'!Q20="J8"),$P$43,IF(OR('AUBE-09'!Q20="J9"),$P$44,IF(OR('AUBE-09'!Q20="F"),$V$40,IF(OR('AUBE-09'!Q20="R"),$V$41,IF(OR('AUBE-09'!Q20="HR"),$V$42,IF(OR('AUBE-09'!Q20="E"),$V$43,IF(OR('AUBE-09'!Q20="CP"),$AD$40,IF(OR('AUBE-09'!Q20="CM"),$AD$41,IF(OR('AUBE-09'!Q20="CMA"),$AD$42,IF(OR('AUBE-09'!Q20="CDE"),$AD$43,"0")))))))))))))))))))+IF(OR('AUBE-09'!R20="D"),$V$44,IF(OR('AUBE-09'!R20="J"),$H$40,IF(OR('AUBE-09'!R20="J1"),$H$41,IF(OR('AUBE-09'!R20="J2"),$H$42,IF(OR('AUBE-09'!R20="J3"),$H$43,IF(OR('AUBE-09'!R20="J4"),$H$44,IF(OR('AUBE-09'!R20="J5"),$P$40,IF(OR('AUBE-09'!R20="J6"),$P$41,IF(OR('AUBE-09'!R20="J7"),$P$42,IF(OR('AUBE-09'!R20="J8"),$P$43,IF(OR('AUBE-09'!R20="J9"),$P$44,IF(OR('AUBE-09'!R20="F"),$V$40,IF(OR('AUBE-09'!R20="R"),$V$41,IF(OR('AUBE-09'!R20="HR"),$V$42,IF(OR('AUBE-09'!R20="E"),$V$43,IF(OR('AUBE-09'!R20="CP"),$AD$40,IF(OR('AUBE-09'!R20="CM"),$AD$41,IF(OR('AUBE-09'!R20="CMA"),$AD$42,IF(OR('AUBE-09'!R20="CDE"),$AD$43,"0")))))))))))))))))))</f>
        <v>0</v>
      </c>
      <c r="AM20" s="151">
        <f>IF(OR('AUBE-09'!S20="D"),$V$44,IF(OR('AUBE-09'!S20="J"),$H$40,IF(OR('AUBE-09'!S20="J1"),$H$41,IF(OR('AUBE-09'!S20="J2"),$H$42,IF(OR('AUBE-09'!S20="J3"),$H$43,IF(OR('AUBE-09'!S20="J4"),$H$44,IF(OR('AUBE-09'!S20="J5"),$P$40,IF(OR('AUBE-09'!S20="J6"),$P$41,IF(OR('AUBE-09'!S20="J7"),$P$42,IF(OR('AUBE-09'!S20="J8"),$P$43,IF(OR('AUBE-09'!S20="J9"),$P$44,IF(OR('AUBE-09'!S20="F"),$V$40,IF(OR('AUBE-09'!S20="R"),$V$41,IF(OR('AUBE-09'!S20="HR"),$V$42,IF(OR('AUBE-09'!S20="E"),$V$43,IF(OR('AUBE-09'!S20="CP"),$AD$40,IF(OR('AUBE-09'!S20="CM"),$AD$41,IF(OR('AUBE-09'!S20="CMA"),$AD$42,IF(OR('AUBE-09'!S20="CDE"),$AD$43,"0")))))))))))))))))))+IF(OR('AUBE-09'!T20="D"),$V$44,IF(OR('AUBE-09'!T20="J"),$H$40,IF(OR('AUBE-09'!T20="J1"),$H$41,IF(OR('AUBE-09'!T20="J2"),$H$42,IF(OR('AUBE-09'!T20="J3"),$H$43,IF(OR('AUBE-09'!T20="J4"),$H$44,IF(OR('AUBE-09'!T20="J5"),$P$40,IF(OR('AUBE-09'!T20="J6"),$P$41,IF(OR('AUBE-09'!T20="J7"),$P$42,IF(OR('AUBE-09'!T20="J8"),$P$43,IF(OR('AUBE-09'!T20="J9"),$P$44,IF(OR('AUBE-09'!T20="F"),$V$40,IF(OR('AUBE-09'!T20="R"),$V$41,IF(OR('AUBE-09'!T20="HR"),$V$42,IF(OR('AUBE-09'!T20="E"),$V$43,IF(OR('AUBE-09'!T20="CP"),$AD$40,IF(OR('AUBE-09'!T20="CM"),$AD$41,IF(OR('AUBE-09'!T20="CMA"),$AD$42,IF(OR('AUBE-09'!T20="CDE"),$AD$43,"0")))))))))))))))))))+IF(OR('AUBE-09'!U20="D"),$V$44,IF(OR('AUBE-09'!U20="J"),$H$40,IF(OR('AUBE-09'!U20="J1"),$H$41,IF(OR('AUBE-09'!U20="J2"),$H$42,IF(OR('AUBE-09'!U20="J3"),$H$43,IF(OR('AUBE-09'!U20="J4"),$H$44,IF(OR('AUBE-09'!U20="J5"),$P$40,IF(OR('AUBE-09'!U20="J6"),$P$41,IF(OR('AUBE-09'!U20="J7"),$P$42,IF(OR('AUBE-09'!U20="J8"),$P$43,IF(OR('AUBE-09'!U20="J9"),$P$44,IF(OR('AUBE-09'!U20="F"),$V$40,IF(OR('AUBE-09'!U20="R"),$V$41,IF(OR('AUBE-09'!U20="HR"),$V$42,IF(OR('AUBE-09'!U20="E"),$V$43,IF(OR('AUBE-09'!U20="CP"),$AD$40,IF(OR('AUBE-09'!U20="CM"),$AD$41,IF(OR('AUBE-09'!U20="CMA"),$AD$42,IF(OR('AUBE-09'!U20="CDE"),$AD$43,"0")))))))))))))))))))+IF(OR('AUBE-09'!V20="D"),$V$44,IF(OR('AUBE-09'!V20="J"),$H$40,IF(OR('AUBE-09'!V20="J1"),$H$41,IF(OR('AUBE-09'!V20="J2"),$H$42,IF(OR('AUBE-09'!V20="J3"),$H$43,IF(OR('AUBE-09'!V20="J4"),$H$44,IF(OR('AUBE-09'!V20="J5"),$P$40,IF(OR('AUBE-09'!V20="J6"),$P$41,IF(OR('AUBE-09'!V20="J7"),$P$42,IF(OR('AUBE-09'!V20="J8"),$P$43,IF(OR('AUBE-09'!V20="J9"),$P$44,IF(OR('AUBE-09'!V20="F"),$V$40,IF(OR('AUBE-09'!V20="R"),$V$41,IF(OR('AUBE-09'!V20="HR"),$V$42,IF(OR('AUBE-09'!V20="E"),$V$43,IF(OR('AUBE-09'!V20="CP"),$AD$40,IF(OR('AUBE-09'!V20="CM"),$AD$41,IF(OR('AUBE-09'!V20="CMA"),$AD$42,IF(OR('AUBE-09'!V20="CDE"),$AD$43,"0")))))))))))))))))))+IF(OR('AUBE-09'!W20="D"),$V$44,IF(OR('AUBE-09'!W20="J"),$H$40,IF(OR('AUBE-09'!W20="J1"),$H$41,IF(OR('AUBE-09'!W20="J2"),$H$42,IF(OR('AUBE-09'!W20="J3"),$H$43,IF(OR('AUBE-09'!W20="J4"),$H$44,IF(OR('AUBE-09'!W20="J5"),$P$40,IF(OR('AUBE-09'!W20="J6"),$P$41,IF(OR('AUBE-09'!W20="J7"),$P$42,IF(OR('AUBE-09'!W20="J8"),$P$43,IF(OR('AUBE-09'!W20="J9"),$P$44,IF(OR('AUBE-09'!W20="F"),$V$40,IF(OR('AUBE-09'!W20="R"),$V$41,IF(OR('AUBE-09'!W20="HR"),$V$42,IF(OR('AUBE-09'!W20="E"),$V$43,IF(OR('AUBE-09'!W20="CP"),$AD$40,IF(OR('AUBE-09'!W20="CM"),$AD$41,IF(OR('AUBE-09'!W20="CMA"),$AD$42,IF(OR('AUBE-09'!W20="CDE"),$AD$43,"0")))))))))))))))))))+IF(OR('AUBE-09'!X20="D"),$V$44,IF(OR('AUBE-09'!X20="J"),$H$40,IF(OR('AUBE-09'!X20="J1"),$H$41,IF(OR('AUBE-09'!X20="J2"),$H$42,IF(OR('AUBE-09'!X20="J3"),$H$43,IF(OR('AUBE-09'!X20="J4"),$H$44,IF(OR('AUBE-09'!X20="J5"),$P$40,IF(OR('AUBE-09'!X20="J6"),$P$41,IF(OR('AUBE-09'!X20="J7"),$P$42,IF(OR('AUBE-09'!X20="J8"),$P$43,IF(OR('AUBE-09'!X20="J9"),$P$44,IF(OR('AUBE-09'!X20="F"),$V$40,IF(OR('AUBE-09'!X20="R"),$V$41,IF(OR('AUBE-09'!X20="HR"),$V$42,IF(OR('AUBE-09'!X20="E"),$V$43,IF(OR('AUBE-09'!X20="CP"),$AD$40,IF(OR('AUBE-09'!X20="CM"),$AD$41,IF(OR('AUBE-09'!X20="CMA"),$AD$42,IF(OR('AUBE-09'!X20="CDE"),$AD$43,"0")))))))))))))))))))+IF(OR('AUBE-09'!Y20="D"),$V$44,IF(OR('AUBE-09'!Y20="J"),$H$40,IF(OR('AUBE-09'!Y20="J1"),$H$41,IF(OR('AUBE-09'!Y20="J2"),$H$42,IF(OR('AUBE-09'!Y20="J3"),$H$43,IF(OR('AUBE-09'!Y20="J4"),$H$44,IF(OR('AUBE-09'!Y20="J5"),$P$40,IF(OR('AUBE-09'!Y20="J6"),$P$41,IF(OR('AUBE-09'!Y20="J7"),$P$42,IF(OR('AUBE-09'!Y20="J8"),$P$43,IF(OR('AUBE-09'!Y20="J9"),$P$44,IF(OR('AUBE-09'!Y20="F"),$V$40,IF(OR('AUBE-09'!Y20="R"),$V$41,IF(OR('AUBE-09'!Y20="HR"),$V$42,IF(OR('AUBE-09'!Y20="E"),$V$43,IF(OR('AUBE-09'!Y20="CP"),$AD$40,IF(OR('AUBE-09'!Y20="CM"),$AD$41,IF(OR('AUBE-09'!Y20="CMA"),$AD$42,IF(OR('AUBE-09'!Y20="CDE"),$AD$43,"0")))))))))))))))))))</f>
        <v>0</v>
      </c>
      <c r="AN20" s="151">
        <f>IF(OR('AUBE-09'!Z20="D"),$V$44,IF(OR('AUBE-09'!Z20="J"),$H$40,IF(OR('AUBE-09'!Z20="J1"),$H$41,IF(OR('AUBE-09'!Z20="J2"),$H$42,IF(OR('AUBE-09'!Z20="J3"),$H$43,IF(OR('AUBE-09'!Z20="J4"),$H$44,IF(OR('AUBE-09'!Z20="J5"),$P$40,IF(OR('AUBE-09'!Z20="J6"),$P$41,IF(OR('AUBE-09'!Z20="J7"),$P$42,IF(OR('AUBE-09'!Z20="J8"),$P$43,IF(OR('AUBE-09'!Z20="J9"),$P$44,IF(OR('AUBE-09'!Z20="F"),$V$40,IF(OR('AUBE-09'!Z20="R"),$V$41,IF(OR('AUBE-09'!Z20="HR"),$V$42,IF(OR('AUBE-09'!Z20="E"),$V$43,IF(OR('AUBE-09'!Z20="CP"),$AD$40,IF(OR('AUBE-09'!Z20="CM"),$AD$41,IF(OR('AUBE-09'!Z20="CMA"),$AD$42,IF(OR('AUBE-09'!Z20="CDE"),$AD$43,"0")))))))))))))))))))+IF(OR('AUBE-09'!AA20="D"),$V$44,IF(OR('AUBE-09'!AA20="J"),$H$40,IF(OR('AUBE-09'!AA20="J1"),$H$41,IF(OR('AUBE-09'!AA20="J2"),$H$42,IF(OR('AUBE-09'!AA20="J3"),$H$43,IF(OR('AUBE-09'!AA20="J4"),$H$44,IF(OR('AUBE-09'!AA20="J5"),$P$40,IF(OR('AUBE-09'!AA20="J6"),$P$41,IF(OR('AUBE-09'!AA20="J7"),$P$42,IF(OR('AUBE-09'!AA20="J8"),$P$43,IF(OR('AUBE-09'!AA20="J9"),$P$44,IF(OR('AUBE-09'!AA20="F"),$V$40,IF(OR('AUBE-09'!AA20="R"),$V$41,IF(OR('AUBE-09'!AA20="HR"),$V$42,IF(OR('AUBE-09'!AA20="E"),$V$43,IF(OR('AUBE-09'!AA20="CP"),$AD$40,IF(OR('AUBE-09'!AA20="CM"),$AD$41,IF(OR('AUBE-09'!AA20="CMA"),$AD$42,IF(OR('AUBE-09'!AA20="CDE"),$AD$43,"0")))))))))))))))))))+IF(OR('AUBE-09'!AB20="D"),$V$44,IF(OR('AUBE-09'!AB20="J"),$H$40,IF(OR('AUBE-09'!AB20="J1"),$H$41,IF(OR('AUBE-09'!AB20="J2"),$H$42,IF(OR('AUBE-09'!AB20="J3"),$H$43,IF(OR('AUBE-09'!AB20="J4"),$H$44,IF(OR('AUBE-09'!AB20="J5"),$P$40,IF(OR('AUBE-09'!AB20="J6"),$P$41,IF(OR('AUBE-09'!AB20="J7"),$P$42,IF(OR('AUBE-09'!AB20="J8"),$P$43,IF(OR('AUBE-09'!AB20="J9"),$P$44,IF(OR('AUBE-09'!AB20="F"),$V$40,IF(OR('AUBE-09'!AB20="R"),$V$41,IF(OR('AUBE-09'!AB20="HR"),$V$42,IF(OR('AUBE-09'!AB20="E"),$V$43,IF(OR('AUBE-09'!AB20="CP"),$AD$40,IF(OR('AUBE-09'!AB20="CM"),$AD$41,IF(OR('AUBE-09'!AB20="CMA"),$AD$42,IF(OR('AUBE-09'!AB20="CDE"),$AD$43,"0")))))))))))))))))))+IF(OR('AUBE-09'!AC20="D"),$V$44,IF(OR('AUBE-09'!AC20="J"),$H$40,IF(OR('AUBE-09'!AC20="J1"),$H$41,IF(OR('AUBE-09'!AC20="J2"),$H$42,IF(OR('AUBE-09'!AC20="J3"),$H$43,IF(OR('AUBE-09'!AC20="J4"),$H$44,IF(OR('AUBE-09'!AC20="J5"),$P$40,IF(OR('AUBE-09'!AC20="J6"),$P$41,IF(OR('AUBE-09'!AC20="J7"),$P$42,IF(OR('AUBE-09'!AC20="J8"),$P$43,IF(OR('AUBE-09'!AC20="J9"),$P$44,IF(OR('AUBE-09'!AC20="F"),$V$40,IF(OR('AUBE-09'!AC20="R"),$V$41,IF(OR('AUBE-09'!AC20="HR"),$V$42,IF(OR('AUBE-09'!AC20="E"),$V$43,IF(OR('AUBE-09'!AC20="CP"),$AD$40,IF(OR('AUBE-09'!AC20="CM"),$AD$41,IF(OR('AUBE-09'!AC20="CMA"),$AD$42,IF(OR('AUBE-09'!AC20="CDE"),$AD$43,"0")))))))))))))))))))+IF(OR('AUBE-09'!AD20="D"),$V$44,IF(OR('AUBE-09'!AD20="J"),$H$40,IF(OR('AUBE-09'!AD20="J1"),$H$41,IF(OR('AUBE-09'!AD20="J2"),$H$42,IF(OR('AUBE-09'!AD20="J3"),$H$43,IF(OR('AUBE-09'!AD20="J4"),$H$44,IF(OR('AUBE-09'!AD20="J5"),$P$40,IF(OR('AUBE-09'!AD20="J6"),$P$41,IF(OR('AUBE-09'!AD20="J7"),$P$42,IF(OR('AUBE-09'!AD20="J8"),$P$43,IF(OR('AUBE-09'!AD20="J9"),$P$44,IF(OR('AUBE-09'!AD20="F"),$V$40,IF(OR('AUBE-09'!AD20="R"),$V$41,IF(OR('AUBE-09'!AD20="HR"),$V$42,IF(OR('AUBE-09'!AD20="E"),$V$43,IF(OR('AUBE-09'!AD20="CP"),$AD$40,IF(OR('AUBE-09'!AD20="CM"),$AD$41,IF(OR('AUBE-09'!AD20="CMA"),$AD$42,IF(OR('AUBE-09'!AD20="CDE"),$AD$43,"0")))))))))))))))))))+IF(OR('AUBE-09'!AE20="D"),$V$44,IF(OR('AUBE-09'!AE20="J"),$H$40,IF(OR('AUBE-09'!AE20="J1"),$H$41,IF(OR('AUBE-09'!AE20="J2"),$H$42,IF(OR('AUBE-09'!AE20="J3"),$H$43,IF(OR('AUBE-09'!AE20="J4"),$H$44,IF(OR('AUBE-09'!AE20="J5"),$P$40,IF(OR('AUBE-09'!AE20="J6"),$P$41,IF(OR('AUBE-09'!AE20="J7"),$P$42,IF(OR('AUBE-09'!AE20="J8"),$P$43,IF(OR('AUBE-09'!AE20="J9"),$P$44,IF(OR('AUBE-09'!AE20="F"),$V$40,IF(OR('AUBE-09'!AE20="R"),$V$41,IF(OR('AUBE-09'!AE20="HR"),$V$42,IF(OR('AUBE-09'!AE20="E"),$V$43,IF(OR('AUBE-09'!AE20="CP"),$AD$40,IF(OR('AUBE-09'!AE20="CM"),$AD$41,IF(OR('AUBE-09'!AE20="CMA"),$AD$42,IF(OR('AUBE-09'!AE20="CDE"),$AD$43,"0")))))))))))))))))))</f>
        <v>0</v>
      </c>
    </row>
    <row r="21" spans="1:40" ht="15.75" customHeight="1">
      <c r="A21" s="16"/>
      <c r="B21" s="2"/>
      <c r="C21" s="2"/>
      <c r="D21" s="6"/>
      <c r="E21" s="2"/>
      <c r="F21" s="2"/>
      <c r="G21" s="2"/>
      <c r="H21" s="2"/>
      <c r="I21" s="2"/>
      <c r="J21" s="2"/>
      <c r="K21" s="6"/>
      <c r="L21" s="2"/>
      <c r="M21" s="2"/>
      <c r="N21" s="2"/>
      <c r="O21" s="2"/>
      <c r="P21" s="2"/>
      <c r="Q21" s="2"/>
      <c r="R21" s="6"/>
      <c r="S21" s="2"/>
      <c r="T21" s="2"/>
      <c r="U21" s="2"/>
      <c r="V21" s="2"/>
      <c r="W21" s="2"/>
      <c r="X21" s="2"/>
      <c r="Y21" s="6"/>
      <c r="Z21" s="2"/>
      <c r="AA21" s="2"/>
      <c r="AB21" s="2"/>
      <c r="AC21" s="2"/>
      <c r="AD21" s="2"/>
      <c r="AE21" s="2"/>
      <c r="AF21" s="48"/>
      <c r="AG21" s="116"/>
      <c r="AH21" s="147">
        <f t="shared" si="3"/>
        <v>0</v>
      </c>
      <c r="AJ21" s="151">
        <f>IF(OR('AUBE-09'!B21="D"),$V$44,IF(OR('AUBE-09'!B21="J"),$H$40,IF(OR('AUBE-09'!B21="J1"),$H$41,IF(OR('AUBE-09'!B21="J2"),$H$42,IF(OR('AUBE-09'!B21="J3"),$H$43,IF(OR('AUBE-09'!B21="J4"),$H$44,IF(OR('AUBE-09'!B21="J5"),$P$40,IF(OR('AUBE-09'!B21="J6"),$P$41,IF(OR('AUBE-09'!B21="J7"),$P$42,IF(OR('AUBE-09'!B21="J8"),$P$43,IF(OR('AUBE-09'!B21="J9"),$P$44,IF(OR('AUBE-09'!B21="F"),$V$40,IF(OR('AUBE-09'!B21="R"),$V$41,IF(OR('AUBE-09'!B21="HR"),$V$42,IF(OR('AUBE-09'!B21="E"),$V$43,IF(OR('AUBE-09'!B21="CP"),$AD$40,IF(OR('AUBE-09'!B21="CM"),$AD$41,IF(OR('AUBE-09'!B21="CMA"),$AD$42,IF(OR('AUBE-09'!B21="CDE"),$AD$43,"0")))))))))))))))))))+IF(OR('AUBE-09'!C21="D"),$V$44,IF(OR('AUBE-09'!C21="J"),$H$40,IF(OR('AUBE-09'!C21="J1"),$H$41,IF(OR('AUBE-09'!C21="J2"),$H$42,IF(OR('AUBE-09'!C21="J3"),$H$43,IF(OR('AUBE-09'!C21="J4"),$H$44,IF(OR('AUBE-09'!C21="J5"),$P$40,IF(OR('AUBE-09'!C21="J6"),$P$41,IF(OR('AUBE-09'!C21="J7"),$P$42,IF(OR('AUBE-09'!C21="J8"),$P$43,IF(OR('AUBE-09'!C21="J9"),$P$44,IF(OR('AUBE-09'!C21="F"),$V$40,IF(OR('AUBE-09'!C21="R"),$V$41,IF(OR('AUBE-09'!C21="HR"),$V$42,IF(OR('AUBE-09'!C21="E"),$V$43,IF(OR('AUBE-09'!C21="CP"),$AD$40,IF(OR('AUBE-09'!C21="CM"),$AD$41,IF(OR('AUBE-09'!C21="CMA"),$AD$42,IF(OR('AUBE-09'!C21="CDE"),$AD$43,"0")))))))))))))))))))+IF(OR('AUBE-09'!D21="D"),$V$44,IF(OR('AUBE-09'!D21="J"),$H$40,IF(OR('AUBE-09'!D21="J1"),$H$41,IF(OR('AUBE-09'!D21="J2"),$H$42,IF(OR('AUBE-09'!D21="J3"),$H$43,IF(OR('AUBE-09'!D21="J4"),$H$44,IF(OR('AUBE-09'!D21="J5"),$P$40,IF(OR('AUBE-09'!D21="J6"),$P$41,IF(OR('AUBE-09'!D21="J7"),$P$42,IF(OR('AUBE-09'!D21="J8"),$P$43,IF(OR('AUBE-09'!D21="J9"),$P$44,IF(OR('AUBE-09'!D21="F"),$V$40,IF(OR('AUBE-09'!D21="R"),$V$41,IF(OR('AUBE-09'!D21="HR"),$V$42,IF(OR('AUBE-09'!D21="E"),$V$43,IF(OR('AUBE-09'!D21="CP"),$AD$40,IF(OR('AUBE-09'!D21="CM"),$AD$41,IF(OR('AUBE-09'!D21="CMA"),$AD$42,IF(OR('AUBE-09'!D21="CDE"),$AD$43,"0")))))))))))))))))))</f>
        <v>0</v>
      </c>
      <c r="AK21" s="151">
        <f>IF(OR('AUBE-09'!E21="D"),$V$44,IF(OR('AUBE-09'!E21="J"),$H$40,IF(OR('AUBE-09'!E21="J1"),$H$41,IF(OR('AUBE-09'!E21="J2"),$H$42,IF(OR('AUBE-09'!E21="J3"),$H$43,IF(OR('AUBE-09'!E21="J4"),$H$44,IF(OR('AUBE-09'!E21="J5"),$P$40,IF(OR('AUBE-09'!E21="J6"),$P$41,IF(OR('AUBE-09'!E21="J7"),$P$42,IF(OR('AUBE-09'!E21="J8"),$P$43,IF(OR('AUBE-09'!E21="J9"),$P$44,IF(OR('AUBE-09'!E21="F"),$V$40,IF(OR('AUBE-09'!E21="R"),$V$41,IF(OR('AUBE-09'!E21="HR"),$V$42,IF(OR('AUBE-09'!E21="E"),$V$43,IF(OR('AUBE-09'!E21="CP"),$AD$40,IF(OR('AUBE-09'!E21="CM"),$AD$41,IF(OR('AUBE-09'!E21="CMA"),$AD$42,IF(OR('AUBE-09'!E21="CDE"),$AD$43,"0")))))))))))))))))))+IF(OR('AUBE-09'!F21="D"),$V$44,IF(OR('AUBE-09'!F21="J"),$H$40,IF(OR('AUBE-09'!F21="J1"),$H$41,IF(OR('AUBE-09'!F21="J2"),$H$42,IF(OR('AUBE-09'!F21="J3"),$H$43,IF(OR('AUBE-09'!F21="J4"),$H$44,IF(OR('AUBE-09'!F21="J5"),$P$40,IF(OR('AUBE-09'!F21="J6"),$P$41,IF(OR('AUBE-09'!F21="J7"),$P$42,IF(OR('AUBE-09'!F21="J8"),$P$43,IF(OR('AUBE-09'!F21="J9"),$P$44,IF(OR('AUBE-09'!F21="F"),$V$40,IF(OR('AUBE-09'!F21="R"),$V$41,IF(OR('AUBE-09'!F21="HR"),$V$42,IF(OR('AUBE-09'!F21="E"),$V$43,IF(OR('AUBE-09'!F21="CP"),$AD$40,IF(OR('AUBE-09'!F21="CM"),$AD$41,IF(OR('AUBE-09'!F21="CMA"),$AD$42,IF(OR('AUBE-09'!F21="CDE"),$AD$43,"0")))))))))))))))))))+IF(OR('AUBE-09'!G21="D"),$V$44,IF(OR('AUBE-09'!G21="J"),$H$40,IF(OR('AUBE-09'!G21="J1"),$H$41,IF(OR('AUBE-09'!G21="J2"),$H$42,IF(OR('AUBE-09'!G21="J3"),$H$43,IF(OR('AUBE-09'!G21="J4"),$H$44,IF(OR('AUBE-09'!G21="J5"),$P$40,IF(OR('AUBE-09'!G21="J6"),$P$41,IF(OR('AUBE-09'!G21="J7"),$P$42,IF(OR('AUBE-09'!G21="J8"),$P$43,IF(OR('AUBE-09'!G21="J9"),$P$44,IF(OR('AUBE-09'!G21="F"),$V$40,IF(OR('AUBE-09'!G21="R"),$V$41,IF(OR('AUBE-09'!G21="HR"),$V$42,IF(OR('AUBE-09'!G21="E"),$V$43,IF(OR('AUBE-09'!G21="CP"),$AD$40,IF(OR('AUBE-09'!G21="CM"),$AD$41,IF(OR('AUBE-09'!G21="CMA"),$AD$42,IF(OR('AUBE-09'!G21="CDE"),$AD$43,"0")))))))))))))))))))+IF(OR('AUBE-09'!H21="D"),$V$44,IF(OR('AUBE-09'!H21="J"),$H$40,IF(OR('AUBE-09'!H21="J1"),$H$41,IF(OR('AUBE-09'!H21="J2"),$H$42,IF(OR('AUBE-09'!H21="J3"),$H$43,IF(OR('AUBE-09'!H21="J4"),$H$44,IF(OR('AUBE-09'!H21="J5"),$P$40,IF(OR('AUBE-09'!H21="J6"),$P$41,IF(OR('AUBE-09'!H21="J7"),$P$42,IF(OR('AUBE-09'!H21="J8"),$P$43,IF(OR('AUBE-09'!H21="J9"),$P$44,IF(OR('AUBE-09'!H21="F"),$V$40,IF(OR('AUBE-09'!H21="R"),$V$41,IF(OR('AUBE-09'!H21="HR"),$V$42,IF(OR('AUBE-09'!H21="E"),$V$43,IF(OR('AUBE-09'!H21="CP"),$AD$40,IF(OR('AUBE-09'!H21="CM"),$AD$41,IF(OR('AUBE-09'!H21="CMA"),$AD$42,IF(OR('AUBE-09'!H21="CDE"),$AD$43,"0")))))))))))))))))))+IF(OR('AUBE-09'!I21="D"),$V$44,IF(OR('AUBE-09'!I21="J"),$H$40,IF(OR('AUBE-09'!I21="J1"),$H$41,IF(OR('AUBE-09'!I21="J2"),$H$42,IF(OR('AUBE-09'!I21="J3"),$H$43,IF(OR('AUBE-09'!I21="J4"),$H$44,IF(OR('AUBE-09'!I21="J5"),$P$40,IF(OR('AUBE-09'!I21="J6"),$P$41,IF(OR('AUBE-09'!I21="J7"),$P$42,IF(OR('AUBE-09'!I21="J8"),$P$43,IF(OR('AUBE-09'!I21="J9"),$P$44,IF(OR('AUBE-09'!I21="F"),$V$40,IF(OR('AUBE-09'!I21="R"),$V$41,IF(OR('AUBE-09'!I21="HR"),$V$42,IF(OR('AUBE-09'!I21="E"),$V$43,IF(OR('AUBE-09'!I21="CP"),$AD$40,IF(OR('AUBE-09'!I21="CM"),$AD$41,IF(OR('AUBE-09'!I21="CMA"),$AD$42,IF(OR('AUBE-09'!I21="CDE"),$AD$43,"0")))))))))))))))))))+IF(OR('AUBE-09'!J21="D"),$V$44,IF(OR('AUBE-09'!J21="J"),$H$40,IF(OR('AUBE-09'!J21="J1"),$H$41,IF(OR('AUBE-09'!J21="J2"),$H$42,IF(OR('AUBE-09'!J21="J3"),$H$43,IF(OR('AUBE-09'!J21="J4"),$H$44,IF(OR('AUBE-09'!J21="J5"),$P$40,IF(OR('AUBE-09'!J21="J6"),$P$41,IF(OR('AUBE-09'!J21="J7"),$P$42,IF(OR('AUBE-09'!J21="J8"),$P$43,IF(OR('AUBE-09'!J21="J9"),$P$44,IF(OR('AUBE-09'!J21="F"),$V$40,IF(OR('AUBE-09'!J21="R"),$V$41,IF(OR('AUBE-09'!J21="HR"),$V$42,IF(OR('AUBE-09'!J21="E"),$V$43,IF(OR('AUBE-09'!J21="CP"),$AD$40,IF(OR('AUBE-09'!J21="CM"),$AD$41,IF(OR('AUBE-09'!J21="CMA"),$AD$42,IF(OR('AUBE-09'!J21="CDE"),$AD$43,"0")))))))))))))))))))+IF(OR('AUBE-09'!K21="D"),$V$44,IF(OR('AUBE-09'!K21="J"),$H$40,IF(OR('AUBE-09'!K21="J1"),$H$41,IF(OR('AUBE-09'!K21="J2"),$H$42,IF(OR('AUBE-09'!K21="J3"),$H$43,IF(OR('AUBE-09'!K21="J4"),$H$44,IF(OR('AUBE-09'!K21="J5"),$P$40,IF(OR('AUBE-09'!K21="J6"),$P$41,IF(OR('AUBE-09'!K21="J7"),$P$42,IF(OR('AUBE-09'!K21="J8"),$P$43,IF(OR('AUBE-09'!K21="J9"),$P$44,IF(OR('AUBE-09'!K21="F"),$V$40,IF(OR('AUBE-09'!K21="R"),$V$41,IF(OR('AUBE-09'!K21="HR"),$V$42,IF(OR('AUBE-09'!K21="E"),$V$43,IF(OR('AUBE-09'!K21="CP"),$AD$40,IF(OR('AUBE-09'!K21="CM"),$AD$41,IF(OR('AUBE-09'!K21="CMA"),$AD$42,IF(OR('AUBE-09'!K21="CDE"),$AD$43,"0")))))))))))))))))))</f>
        <v>0</v>
      </c>
      <c r="AL21" s="151">
        <f>IF(OR('AUBE-09'!L21="D"),$V$44,IF(OR('AUBE-09'!L21="J"),$H$40,IF(OR('AUBE-09'!L21="J1"),$H$41,IF(OR('AUBE-09'!L21="J2"),$H$42,IF(OR('AUBE-09'!L21="J3"),$H$43,IF(OR('AUBE-09'!L21="J4"),$H$44,IF(OR('AUBE-09'!L21="J5"),$P$40,IF(OR('AUBE-09'!L21="J6"),$P$41,IF(OR('AUBE-09'!L21="J7"),$P$42,IF(OR('AUBE-09'!L21="J8"),$P$43,IF(OR('AUBE-09'!L21="J9"),$P$44,IF(OR('AUBE-09'!L21="F"),$V$40,IF(OR('AUBE-09'!L21="R"),$V$41,IF(OR('AUBE-09'!L21="HR"),$V$42,IF(OR('AUBE-09'!L21="E"),$V$43,IF(OR('AUBE-09'!L21="CP"),$AD$40,IF(OR('AUBE-09'!L21="CM"),$AD$41,IF(OR('AUBE-09'!L21="CMA"),$AD$42,IF(OR('AUBE-09'!L21="CDE"),$AD$43,"0")))))))))))))))))))+IF(OR('AUBE-09'!M21="D"),$V$44,IF(OR('AUBE-09'!M21="J"),$H$40,IF(OR('AUBE-09'!M21="J1"),$H$41,IF(OR('AUBE-09'!M21="J2"),$H$42,IF(OR('AUBE-09'!M21="J3"),$H$43,IF(OR('AUBE-09'!M21="J4"),$H$44,IF(OR('AUBE-09'!M21="J5"),$P$40,IF(OR('AUBE-09'!M21="J6"),$P$41,IF(OR('AUBE-09'!M21="J7"),$P$42,IF(OR('AUBE-09'!M21="J8"),$P$43,IF(OR('AUBE-09'!M21="J9"),$P$44,IF(OR('AUBE-09'!M21="F"),$V$40,IF(OR('AUBE-09'!M21="R"),$V$41,IF(OR('AUBE-09'!M21="HR"),$V$42,IF(OR('AUBE-09'!M21="E"),$V$43,IF(OR('AUBE-09'!M21="CP"),$AD$40,IF(OR('AUBE-09'!M21="CM"),$AD$41,IF(OR('AUBE-09'!M21="CMA"),$AD$42,IF(OR('AUBE-09'!M21="CDE"),$AD$43,"0")))))))))))))))))))+IF(OR('AUBE-09'!N21="D"),$V$44,IF(OR('AUBE-09'!N21="J"),$H$40,IF(OR('AUBE-09'!N21="J1"),$H$41,IF(OR('AUBE-09'!N21="J2"),$H$42,IF(OR('AUBE-09'!N21="J3"),$H$43,IF(OR('AUBE-09'!N21="J4"),$H$44,IF(OR('AUBE-09'!N21="J5"),$P$40,IF(OR('AUBE-09'!N21="J6"),$P$41,IF(OR('AUBE-09'!N21="J7"),$P$42,IF(OR('AUBE-09'!N21="J8"),$P$43,IF(OR('AUBE-09'!N21="J9"),$P$44,IF(OR('AUBE-09'!N21="F"),$V$40,IF(OR('AUBE-09'!N21="R"),$V$41,IF(OR('AUBE-09'!N21="HR"),$V$42,IF(OR('AUBE-09'!N21="E"),$V$43,IF(OR('AUBE-09'!N21="CP"),$AD$40,IF(OR('AUBE-09'!N21="CM"),$AD$41,IF(OR('AUBE-09'!N21="CMA"),$AD$42,IF(OR('AUBE-09'!N21="CDE"),$AD$43,"0")))))))))))))))))))+IF(OR('AUBE-09'!O21="D"),$V$44,IF(OR('AUBE-09'!O21="J"),$H$40,IF(OR('AUBE-09'!O21="J1"),$H$41,IF(OR('AUBE-09'!O21="J2"),$H$42,IF(OR('AUBE-09'!O21="J3"),$H$43,IF(OR('AUBE-09'!O21="J4"),$H$44,IF(OR('AUBE-09'!O21="J5"),$P$40,IF(OR('AUBE-09'!O21="J6"),$P$41,IF(OR('AUBE-09'!O21="J7"),$P$42,IF(OR('AUBE-09'!O21="J8"),$P$43,IF(OR('AUBE-09'!O21="J9"),$P$44,IF(OR('AUBE-09'!O21="F"),$V$40,IF(OR('AUBE-09'!O21="R"),$V$41,IF(OR('AUBE-09'!O21="HR"),$V$42,IF(OR('AUBE-09'!O21="E"),$V$43,IF(OR('AUBE-09'!O21="CP"),$AD$40,IF(OR('AUBE-09'!O21="CM"),$AD$41,IF(OR('AUBE-09'!O21="CMA"),$AD$42,IF(OR('AUBE-09'!O21="CDE"),$AD$43,"0")))))))))))))))))))+IF(OR('AUBE-09'!P21="D"),$V$44,IF(OR('AUBE-09'!P21="J"),$H$40,IF(OR('AUBE-09'!P21="J1"),$H$41,IF(OR('AUBE-09'!P21="J2"),$H$42,IF(OR('AUBE-09'!P21="J3"),$H$43,IF(OR('AUBE-09'!P21="J4"),$H$44,IF(OR('AUBE-09'!P21="J5"),$P$40,IF(OR('AUBE-09'!P21="J6"),$P$41,IF(OR('AUBE-09'!P21="J7"),$P$42,IF(OR('AUBE-09'!P21="J8"),$P$43,IF(OR('AUBE-09'!P21="J9"),$P$44,IF(OR('AUBE-09'!P21="F"),$V$40,IF(OR('AUBE-09'!P21="R"),$V$41,IF(OR('AUBE-09'!P21="HR"),$V$42,IF(OR('AUBE-09'!P21="E"),$V$43,IF(OR('AUBE-09'!P21="CP"),$AD$40,IF(OR('AUBE-09'!P21="CM"),$AD$41,IF(OR('AUBE-09'!P21="CMA"),$AD$42,IF(OR('AUBE-09'!P21="CDE"),$AD$43,"0")))))))))))))))))))+IF(OR('AUBE-09'!Q21="D"),$V$44,IF(OR('AUBE-09'!Q21="J"),$H$40,IF(OR('AUBE-09'!Q21="J1"),$H$41,IF(OR('AUBE-09'!Q21="J2"),$H$42,IF(OR('AUBE-09'!Q21="J3"),$H$43,IF(OR('AUBE-09'!Q21="J4"),$H$44,IF(OR('AUBE-09'!Q21="J5"),$P$40,IF(OR('AUBE-09'!Q21="J6"),$P$41,IF(OR('AUBE-09'!Q21="J7"),$P$42,IF(OR('AUBE-09'!Q21="J8"),$P$43,IF(OR('AUBE-09'!Q21="J9"),$P$44,IF(OR('AUBE-09'!Q21="F"),$V$40,IF(OR('AUBE-09'!Q21="R"),$V$41,IF(OR('AUBE-09'!Q21="HR"),$V$42,IF(OR('AUBE-09'!Q21="E"),$V$43,IF(OR('AUBE-09'!Q21="CP"),$AD$40,IF(OR('AUBE-09'!Q21="CM"),$AD$41,IF(OR('AUBE-09'!Q21="CMA"),$AD$42,IF(OR('AUBE-09'!Q21="CDE"),$AD$43,"0")))))))))))))))))))+IF(OR('AUBE-09'!R21="D"),$V$44,IF(OR('AUBE-09'!R21="J"),$H$40,IF(OR('AUBE-09'!R21="J1"),$H$41,IF(OR('AUBE-09'!R21="J2"),$H$42,IF(OR('AUBE-09'!R21="J3"),$H$43,IF(OR('AUBE-09'!R21="J4"),$H$44,IF(OR('AUBE-09'!R21="J5"),$P$40,IF(OR('AUBE-09'!R21="J6"),$P$41,IF(OR('AUBE-09'!R21="J7"),$P$42,IF(OR('AUBE-09'!R21="J8"),$P$43,IF(OR('AUBE-09'!R21="J9"),$P$44,IF(OR('AUBE-09'!R21="F"),$V$40,IF(OR('AUBE-09'!R21="R"),$V$41,IF(OR('AUBE-09'!R21="HR"),$V$42,IF(OR('AUBE-09'!R21="E"),$V$43,IF(OR('AUBE-09'!R21="CP"),$AD$40,IF(OR('AUBE-09'!R21="CM"),$AD$41,IF(OR('AUBE-09'!R21="CMA"),$AD$42,IF(OR('AUBE-09'!R21="CDE"),$AD$43,"0")))))))))))))))))))</f>
        <v>0</v>
      </c>
      <c r="AM21" s="151">
        <f>IF(OR('AUBE-09'!S21="D"),$V$44,IF(OR('AUBE-09'!S21="J"),$H$40,IF(OR('AUBE-09'!S21="J1"),$H$41,IF(OR('AUBE-09'!S21="J2"),$H$42,IF(OR('AUBE-09'!S21="J3"),$H$43,IF(OR('AUBE-09'!S21="J4"),$H$44,IF(OR('AUBE-09'!S21="J5"),$P$40,IF(OR('AUBE-09'!S21="J6"),$P$41,IF(OR('AUBE-09'!S21="J7"),$P$42,IF(OR('AUBE-09'!S21="J8"),$P$43,IF(OR('AUBE-09'!S21="J9"),$P$44,IF(OR('AUBE-09'!S21="F"),$V$40,IF(OR('AUBE-09'!S21="R"),$V$41,IF(OR('AUBE-09'!S21="HR"),$V$42,IF(OR('AUBE-09'!S21="E"),$V$43,IF(OR('AUBE-09'!S21="CP"),$AD$40,IF(OR('AUBE-09'!S21="CM"),$AD$41,IF(OR('AUBE-09'!S21="CMA"),$AD$42,IF(OR('AUBE-09'!S21="CDE"),$AD$43,"0")))))))))))))))))))+IF(OR('AUBE-09'!T21="D"),$V$44,IF(OR('AUBE-09'!T21="J"),$H$40,IF(OR('AUBE-09'!T21="J1"),$H$41,IF(OR('AUBE-09'!T21="J2"),$H$42,IF(OR('AUBE-09'!T21="J3"),$H$43,IF(OR('AUBE-09'!T21="J4"),$H$44,IF(OR('AUBE-09'!T21="J5"),$P$40,IF(OR('AUBE-09'!T21="J6"),$P$41,IF(OR('AUBE-09'!T21="J7"),$P$42,IF(OR('AUBE-09'!T21="J8"),$P$43,IF(OR('AUBE-09'!T21="J9"),$P$44,IF(OR('AUBE-09'!T21="F"),$V$40,IF(OR('AUBE-09'!T21="R"),$V$41,IF(OR('AUBE-09'!T21="HR"),$V$42,IF(OR('AUBE-09'!T21="E"),$V$43,IF(OR('AUBE-09'!T21="CP"),$AD$40,IF(OR('AUBE-09'!T21="CM"),$AD$41,IF(OR('AUBE-09'!T21="CMA"),$AD$42,IF(OR('AUBE-09'!T21="CDE"),$AD$43,"0")))))))))))))))))))+IF(OR('AUBE-09'!U21="D"),$V$44,IF(OR('AUBE-09'!U21="J"),$H$40,IF(OR('AUBE-09'!U21="J1"),$H$41,IF(OR('AUBE-09'!U21="J2"),$H$42,IF(OR('AUBE-09'!U21="J3"),$H$43,IF(OR('AUBE-09'!U21="J4"),$H$44,IF(OR('AUBE-09'!U21="J5"),$P$40,IF(OR('AUBE-09'!U21="J6"),$P$41,IF(OR('AUBE-09'!U21="J7"),$P$42,IF(OR('AUBE-09'!U21="J8"),$P$43,IF(OR('AUBE-09'!U21="J9"),$P$44,IF(OR('AUBE-09'!U21="F"),$V$40,IF(OR('AUBE-09'!U21="R"),$V$41,IF(OR('AUBE-09'!U21="HR"),$V$42,IF(OR('AUBE-09'!U21="E"),$V$43,IF(OR('AUBE-09'!U21="CP"),$AD$40,IF(OR('AUBE-09'!U21="CM"),$AD$41,IF(OR('AUBE-09'!U21="CMA"),$AD$42,IF(OR('AUBE-09'!U21="CDE"),$AD$43,"0")))))))))))))))))))+IF(OR('AUBE-09'!V21="D"),$V$44,IF(OR('AUBE-09'!V21="J"),$H$40,IF(OR('AUBE-09'!V21="J1"),$H$41,IF(OR('AUBE-09'!V21="J2"),$H$42,IF(OR('AUBE-09'!V21="J3"),$H$43,IF(OR('AUBE-09'!V21="J4"),$H$44,IF(OR('AUBE-09'!V21="J5"),$P$40,IF(OR('AUBE-09'!V21="J6"),$P$41,IF(OR('AUBE-09'!V21="J7"),$P$42,IF(OR('AUBE-09'!V21="J8"),$P$43,IF(OR('AUBE-09'!V21="J9"),$P$44,IF(OR('AUBE-09'!V21="F"),$V$40,IF(OR('AUBE-09'!V21="R"),$V$41,IF(OR('AUBE-09'!V21="HR"),$V$42,IF(OR('AUBE-09'!V21="E"),$V$43,IF(OR('AUBE-09'!V21="CP"),$AD$40,IF(OR('AUBE-09'!V21="CM"),$AD$41,IF(OR('AUBE-09'!V21="CMA"),$AD$42,IF(OR('AUBE-09'!V21="CDE"),$AD$43,"0")))))))))))))))))))+IF(OR('AUBE-09'!W21="D"),$V$44,IF(OR('AUBE-09'!W21="J"),$H$40,IF(OR('AUBE-09'!W21="J1"),$H$41,IF(OR('AUBE-09'!W21="J2"),$H$42,IF(OR('AUBE-09'!W21="J3"),$H$43,IF(OR('AUBE-09'!W21="J4"),$H$44,IF(OR('AUBE-09'!W21="J5"),$P$40,IF(OR('AUBE-09'!W21="J6"),$P$41,IF(OR('AUBE-09'!W21="J7"),$P$42,IF(OR('AUBE-09'!W21="J8"),$P$43,IF(OR('AUBE-09'!W21="J9"),$P$44,IF(OR('AUBE-09'!W21="F"),$V$40,IF(OR('AUBE-09'!W21="R"),$V$41,IF(OR('AUBE-09'!W21="HR"),$V$42,IF(OR('AUBE-09'!W21="E"),$V$43,IF(OR('AUBE-09'!W21="CP"),$AD$40,IF(OR('AUBE-09'!W21="CM"),$AD$41,IF(OR('AUBE-09'!W21="CMA"),$AD$42,IF(OR('AUBE-09'!W21="CDE"),$AD$43,"0")))))))))))))))))))+IF(OR('AUBE-09'!X21="D"),$V$44,IF(OR('AUBE-09'!X21="J"),$H$40,IF(OR('AUBE-09'!X21="J1"),$H$41,IF(OR('AUBE-09'!X21="J2"),$H$42,IF(OR('AUBE-09'!X21="J3"),$H$43,IF(OR('AUBE-09'!X21="J4"),$H$44,IF(OR('AUBE-09'!X21="J5"),$P$40,IF(OR('AUBE-09'!X21="J6"),$P$41,IF(OR('AUBE-09'!X21="J7"),$P$42,IF(OR('AUBE-09'!X21="J8"),$P$43,IF(OR('AUBE-09'!X21="J9"),$P$44,IF(OR('AUBE-09'!X21="F"),$V$40,IF(OR('AUBE-09'!X21="R"),$V$41,IF(OR('AUBE-09'!X21="HR"),$V$42,IF(OR('AUBE-09'!X21="E"),$V$43,IF(OR('AUBE-09'!X21="CP"),$AD$40,IF(OR('AUBE-09'!X21="CM"),$AD$41,IF(OR('AUBE-09'!X21="CMA"),$AD$42,IF(OR('AUBE-09'!X21="CDE"),$AD$43,"0")))))))))))))))))))+IF(OR('AUBE-09'!Y21="D"),$V$44,IF(OR('AUBE-09'!Y21="J"),$H$40,IF(OR('AUBE-09'!Y21="J1"),$H$41,IF(OR('AUBE-09'!Y21="J2"),$H$42,IF(OR('AUBE-09'!Y21="J3"),$H$43,IF(OR('AUBE-09'!Y21="J4"),$H$44,IF(OR('AUBE-09'!Y21="J5"),$P$40,IF(OR('AUBE-09'!Y21="J6"),$P$41,IF(OR('AUBE-09'!Y21="J7"),$P$42,IF(OR('AUBE-09'!Y21="J8"),$P$43,IF(OR('AUBE-09'!Y21="J9"),$P$44,IF(OR('AUBE-09'!Y21="F"),$V$40,IF(OR('AUBE-09'!Y21="R"),$V$41,IF(OR('AUBE-09'!Y21="HR"),$V$42,IF(OR('AUBE-09'!Y21="E"),$V$43,IF(OR('AUBE-09'!Y21="CP"),$AD$40,IF(OR('AUBE-09'!Y21="CM"),$AD$41,IF(OR('AUBE-09'!Y21="CMA"),$AD$42,IF(OR('AUBE-09'!Y21="CDE"),$AD$43,"0")))))))))))))))))))</f>
        <v>0</v>
      </c>
      <c r="AN21" s="151">
        <f>IF(OR('AUBE-09'!Z21="D"),$V$44,IF(OR('AUBE-09'!Z21="J"),$H$40,IF(OR('AUBE-09'!Z21="J1"),$H$41,IF(OR('AUBE-09'!Z21="J2"),$H$42,IF(OR('AUBE-09'!Z21="J3"),$H$43,IF(OR('AUBE-09'!Z21="J4"),$H$44,IF(OR('AUBE-09'!Z21="J5"),$P$40,IF(OR('AUBE-09'!Z21="J6"),$P$41,IF(OR('AUBE-09'!Z21="J7"),$P$42,IF(OR('AUBE-09'!Z21="J8"),$P$43,IF(OR('AUBE-09'!Z21="J9"),$P$44,IF(OR('AUBE-09'!Z21="F"),$V$40,IF(OR('AUBE-09'!Z21="R"),$V$41,IF(OR('AUBE-09'!Z21="HR"),$V$42,IF(OR('AUBE-09'!Z21="E"),$V$43,IF(OR('AUBE-09'!Z21="CP"),$AD$40,IF(OR('AUBE-09'!Z21="CM"),$AD$41,IF(OR('AUBE-09'!Z21="CMA"),$AD$42,IF(OR('AUBE-09'!Z21="CDE"),$AD$43,"0")))))))))))))))))))+IF(OR('AUBE-09'!AA21="D"),$V$44,IF(OR('AUBE-09'!AA21="J"),$H$40,IF(OR('AUBE-09'!AA21="J1"),$H$41,IF(OR('AUBE-09'!AA21="J2"),$H$42,IF(OR('AUBE-09'!AA21="J3"),$H$43,IF(OR('AUBE-09'!AA21="J4"),$H$44,IF(OR('AUBE-09'!AA21="J5"),$P$40,IF(OR('AUBE-09'!AA21="J6"),$P$41,IF(OR('AUBE-09'!AA21="J7"),$P$42,IF(OR('AUBE-09'!AA21="J8"),$P$43,IF(OR('AUBE-09'!AA21="J9"),$P$44,IF(OR('AUBE-09'!AA21="F"),$V$40,IF(OR('AUBE-09'!AA21="R"),$V$41,IF(OR('AUBE-09'!AA21="HR"),$V$42,IF(OR('AUBE-09'!AA21="E"),$V$43,IF(OR('AUBE-09'!AA21="CP"),$AD$40,IF(OR('AUBE-09'!AA21="CM"),$AD$41,IF(OR('AUBE-09'!AA21="CMA"),$AD$42,IF(OR('AUBE-09'!AA21="CDE"),$AD$43,"0")))))))))))))))))))+IF(OR('AUBE-09'!AB21="D"),$V$44,IF(OR('AUBE-09'!AB21="J"),$H$40,IF(OR('AUBE-09'!AB21="J1"),$H$41,IF(OR('AUBE-09'!AB21="J2"),$H$42,IF(OR('AUBE-09'!AB21="J3"),$H$43,IF(OR('AUBE-09'!AB21="J4"),$H$44,IF(OR('AUBE-09'!AB21="J5"),$P$40,IF(OR('AUBE-09'!AB21="J6"),$P$41,IF(OR('AUBE-09'!AB21="J7"),$P$42,IF(OR('AUBE-09'!AB21="J8"),$P$43,IF(OR('AUBE-09'!AB21="J9"),$P$44,IF(OR('AUBE-09'!AB21="F"),$V$40,IF(OR('AUBE-09'!AB21="R"),$V$41,IF(OR('AUBE-09'!AB21="HR"),$V$42,IF(OR('AUBE-09'!AB21="E"),$V$43,IF(OR('AUBE-09'!AB21="CP"),$AD$40,IF(OR('AUBE-09'!AB21="CM"),$AD$41,IF(OR('AUBE-09'!AB21="CMA"),$AD$42,IF(OR('AUBE-09'!AB21="CDE"),$AD$43,"0")))))))))))))))))))+IF(OR('AUBE-09'!AC21="D"),$V$44,IF(OR('AUBE-09'!AC21="J"),$H$40,IF(OR('AUBE-09'!AC21="J1"),$H$41,IF(OR('AUBE-09'!AC21="J2"),$H$42,IF(OR('AUBE-09'!AC21="J3"),$H$43,IF(OR('AUBE-09'!AC21="J4"),$H$44,IF(OR('AUBE-09'!AC21="J5"),$P$40,IF(OR('AUBE-09'!AC21="J6"),$P$41,IF(OR('AUBE-09'!AC21="J7"),$P$42,IF(OR('AUBE-09'!AC21="J8"),$P$43,IF(OR('AUBE-09'!AC21="J9"),$P$44,IF(OR('AUBE-09'!AC21="F"),$V$40,IF(OR('AUBE-09'!AC21="R"),$V$41,IF(OR('AUBE-09'!AC21="HR"),$V$42,IF(OR('AUBE-09'!AC21="E"),$V$43,IF(OR('AUBE-09'!AC21="CP"),$AD$40,IF(OR('AUBE-09'!AC21="CM"),$AD$41,IF(OR('AUBE-09'!AC21="CMA"),$AD$42,IF(OR('AUBE-09'!AC21="CDE"),$AD$43,"0")))))))))))))))))))+IF(OR('AUBE-09'!AD21="D"),$V$44,IF(OR('AUBE-09'!AD21="J"),$H$40,IF(OR('AUBE-09'!AD21="J1"),$H$41,IF(OR('AUBE-09'!AD21="J2"),$H$42,IF(OR('AUBE-09'!AD21="J3"),$H$43,IF(OR('AUBE-09'!AD21="J4"),$H$44,IF(OR('AUBE-09'!AD21="J5"),$P$40,IF(OR('AUBE-09'!AD21="J6"),$P$41,IF(OR('AUBE-09'!AD21="J7"),$P$42,IF(OR('AUBE-09'!AD21="J8"),$P$43,IF(OR('AUBE-09'!AD21="J9"),$P$44,IF(OR('AUBE-09'!AD21="F"),$V$40,IF(OR('AUBE-09'!AD21="R"),$V$41,IF(OR('AUBE-09'!AD21="HR"),$V$42,IF(OR('AUBE-09'!AD21="E"),$V$43,IF(OR('AUBE-09'!AD21="CP"),$AD$40,IF(OR('AUBE-09'!AD21="CM"),$AD$41,IF(OR('AUBE-09'!AD21="CMA"),$AD$42,IF(OR('AUBE-09'!AD21="CDE"),$AD$43,"0")))))))))))))))))))+IF(OR('AUBE-09'!AE21="D"),$V$44,IF(OR('AUBE-09'!AE21="J"),$H$40,IF(OR('AUBE-09'!AE21="J1"),$H$41,IF(OR('AUBE-09'!AE21="J2"),$H$42,IF(OR('AUBE-09'!AE21="J3"),$H$43,IF(OR('AUBE-09'!AE21="J4"),$H$44,IF(OR('AUBE-09'!AE21="J5"),$P$40,IF(OR('AUBE-09'!AE21="J6"),$P$41,IF(OR('AUBE-09'!AE21="J7"),$P$42,IF(OR('AUBE-09'!AE21="J8"),$P$43,IF(OR('AUBE-09'!AE21="J9"),$P$44,IF(OR('AUBE-09'!AE21="F"),$V$40,IF(OR('AUBE-09'!AE21="R"),$V$41,IF(OR('AUBE-09'!AE21="HR"),$V$42,IF(OR('AUBE-09'!AE21="E"),$V$43,IF(OR('AUBE-09'!AE21="CP"),$AD$40,IF(OR('AUBE-09'!AE21="CM"),$AD$41,IF(OR('AUBE-09'!AE21="CMA"),$AD$42,IF(OR('AUBE-09'!AE21="CDE"),$AD$43,"0")))))))))))))))))))</f>
        <v>0</v>
      </c>
    </row>
    <row r="22" spans="1:40" ht="15.75" hidden="1" customHeight="1" outlineLevel="1">
      <c r="A22" s="16" t="s">
        <v>36</v>
      </c>
      <c r="B22" s="17"/>
      <c r="C22" s="12"/>
      <c r="D22" s="12"/>
      <c r="E22" s="12"/>
      <c r="F22" s="13"/>
      <c r="G22" s="13"/>
      <c r="H22" s="2"/>
      <c r="I22" s="2"/>
      <c r="J22" s="2"/>
      <c r="K22" s="2"/>
      <c r="L22" s="2"/>
      <c r="M22" s="2"/>
      <c r="N22" s="13"/>
      <c r="O22" s="12"/>
      <c r="P22" s="12"/>
      <c r="Q22" s="12"/>
      <c r="R22" s="12"/>
      <c r="S22" s="12"/>
      <c r="T22" s="13"/>
      <c r="U22" s="13"/>
      <c r="V22" s="12"/>
      <c r="W22" s="12"/>
      <c r="X22" s="12"/>
      <c r="Y22" s="12"/>
      <c r="Z22" s="12"/>
      <c r="AA22" s="13"/>
      <c r="AB22" s="13"/>
      <c r="AC22" s="13"/>
      <c r="AD22" s="13"/>
      <c r="AE22" s="13"/>
      <c r="AF22" s="49"/>
      <c r="AG22" s="116"/>
      <c r="AH22" s="147">
        <f t="shared" si="3"/>
        <v>0</v>
      </c>
      <c r="AJ22" s="151">
        <f>IF(OR('AUBE-09'!B22="D"),'MOIS-09'!$V$20,IF(OR('AUBE-09'!B22="J"),'MOIS-09'!$H$16,IF(OR('AUBE-09'!B22="J1"),'MOIS-09'!$H$17,IF(OR('AUBE-09'!B22="J2"),'MOIS-09'!$H$18,IF(OR('AUBE-09'!B22="J3"),'MOIS-09'!$H$19,IF(OR('AUBE-09'!B22="J4"),'MOIS-09'!$H$20,IF(OR('AUBE-09'!B22="J5"),'MOIS-09'!$P$16,IF(OR('AUBE-09'!B22="J6"),'MOIS-09'!$P$17,IF(OR('AUBE-09'!B22="J7"),'MOIS-09'!$P$18,IF(OR('AUBE-09'!B22="J8"),'MOIS-09'!$P$19,IF(OR('AUBE-09'!B22="J9"),'MOIS-09'!$P$20,IF(OR('AUBE-09'!B22="F"),'MOIS-09'!$V$16,IF(OR('AUBE-09'!B22="R"),'MOIS-09'!$V$17,IF(OR('AUBE-09'!B22="HR"),'MOIS-09'!$V$18,IF(OR('AUBE-09'!B22="E"),'MOIS-09'!$V$19,IF(OR('AUBE-09'!B22="CP"),'MOIS-09'!$AD$16,IF(OR('AUBE-09'!B22="CM"),'MOIS-09'!$AD$17,IF(OR('AUBE-09'!B22="CMA"),'MOIS-09'!$AD$18,IF(OR('AUBE-09'!B22="CDE"),'MOIS-09'!$AD$19,"0")))))))))))))))))))+IF(OR('AUBE-09'!C22="D"),'MOIS-09'!$V$20,IF(OR('AUBE-09'!C22="J"),'MOIS-09'!$H$16,IF(OR('AUBE-09'!C22="J1"),'MOIS-09'!$H$17,IF(OR('AUBE-09'!C22="J2"),'MOIS-09'!$H$18,IF(OR('AUBE-09'!C22="J3"),'MOIS-09'!$H$19,IF(OR('AUBE-09'!C22="J4"),'MOIS-09'!$H$20,IF(OR('AUBE-09'!C22="J5"),'MOIS-09'!$P$16,IF(OR('AUBE-09'!C22="J6"),'MOIS-09'!$P$17,IF(OR('AUBE-09'!C22="J7"),'MOIS-09'!$P$18,IF(OR('AUBE-09'!C22="J8"),'MOIS-09'!$P$19,IF(OR('AUBE-09'!C22="J9"),'MOIS-09'!$P$20,IF(OR('AUBE-09'!C22="F"),'MOIS-09'!$V$16,IF(OR('AUBE-09'!C22="R"),'MOIS-09'!$V$17,IF(OR('AUBE-09'!C22="HR"),'MOIS-09'!$V$18,IF(OR('AUBE-09'!C22="E"),'MOIS-09'!$V$19,IF(OR('AUBE-09'!C22="CP"),'MOIS-09'!$AD$16,IF(OR('AUBE-09'!C22="CM"),'MOIS-09'!$AD$17,IF(OR('AUBE-09'!C22="CMA"),'MOIS-09'!$AD$18,IF(OR('AUBE-09'!C22="CDE"),'MOIS-09'!$AD$19,"0")))))))))))))))))))+IF(OR('AUBE-09'!D22="D"),'MOIS-09'!$V$20,IF(OR('AUBE-09'!D22="J"),'MOIS-09'!$H$16,IF(OR('AUBE-09'!D22="J1"),'MOIS-09'!$H$17,IF(OR('AUBE-09'!D22="J2"),'MOIS-09'!$H$18,IF(OR('AUBE-09'!D22="J3"),'MOIS-09'!$H$19,IF(OR('AUBE-09'!D22="J4"),'MOIS-09'!$H$20,IF(OR('AUBE-09'!D22="J5"),'MOIS-09'!$P$16,IF(OR('AUBE-09'!D22="J6"),'MOIS-09'!$P$17,IF(OR('AUBE-09'!D22="J7"),'MOIS-09'!$P$18,IF(OR('AUBE-09'!D22="J8"),'MOIS-09'!$P$19,IF(OR('AUBE-09'!D22="J9"),'MOIS-09'!$P$20,IF(OR('AUBE-09'!D22="F"),'MOIS-09'!$V$16,IF(OR('AUBE-09'!D22="R"),'MOIS-09'!$V$17,IF(OR('AUBE-09'!D22="HR"),'MOIS-09'!$V$18,IF(OR('AUBE-09'!D22="E"),'MOIS-09'!$V$19,IF(OR('AUBE-09'!D22="CP"),'MOIS-09'!$AD$16,IF(OR('AUBE-09'!D22="CM"),'MOIS-09'!$AD$17,IF(OR('AUBE-09'!D22="CMA"),'MOIS-09'!$AD$18,IF(OR('AUBE-09'!D22="CDE"),'MOIS-09'!$AD$19,"0")))))))))))))))))))</f>
        <v>0</v>
      </c>
      <c r="AK22" s="151">
        <f>IF(OR('AUBE-09'!E22="D"),'MOIS-09'!$V$20,IF(OR('AUBE-09'!E22="J"),'MOIS-09'!$H$16,IF(OR('AUBE-09'!E22="J1"),'MOIS-09'!$H$17,IF(OR('AUBE-09'!E22="J2"),'MOIS-09'!$H$18,IF(OR('AUBE-09'!E22="J3"),'MOIS-09'!$H$19,IF(OR('AUBE-09'!E22="J4"),'MOIS-09'!$H$20,IF(OR('AUBE-09'!E22="J5"),'MOIS-09'!$P$16,IF(OR('AUBE-09'!E22="J6"),'MOIS-09'!$P$17,IF(OR('AUBE-09'!E22="J7"),'MOIS-09'!$P$18,IF(OR('AUBE-09'!E22="J8"),'MOIS-09'!$P$19,IF(OR('AUBE-09'!E22="J9"),'MOIS-09'!$P$20,IF(OR('AUBE-09'!E22="F"),'MOIS-09'!$V$16,IF(OR('AUBE-09'!E22="R"),'MOIS-09'!$V$17,IF(OR('AUBE-09'!E22="HR"),'MOIS-09'!$V$18,IF(OR('AUBE-09'!E22="E"),'MOIS-09'!$V$19,IF(OR('AUBE-09'!E22="CP"),'MOIS-09'!$AD$16,IF(OR('AUBE-09'!E22="CM"),'MOIS-09'!$AD$17,IF(OR('AUBE-09'!E22="CMA"),'MOIS-09'!$AD$18,IF(OR('AUBE-09'!E22="CDE"),'MOIS-09'!$AD$19,"0")))))))))))))))))))+IF(OR('AUBE-09'!F22="D"),'MOIS-09'!$V$20,IF(OR('AUBE-09'!F22="J"),'MOIS-09'!$H$16,IF(OR('AUBE-09'!F22="J1"),'MOIS-09'!$H$17,IF(OR('AUBE-09'!F22="J2"),'MOIS-09'!$H$18,IF(OR('AUBE-09'!F22="J3"),'MOIS-09'!$H$19,IF(OR('AUBE-09'!F22="J4"),'MOIS-09'!$H$20,IF(OR('AUBE-09'!F22="J5"),'MOIS-09'!$P$16,IF(OR('AUBE-09'!F22="J6"),'MOIS-09'!$P$17,IF(OR('AUBE-09'!F22="J7"),'MOIS-09'!$P$18,IF(OR('AUBE-09'!F22="J8"),'MOIS-09'!$P$19,IF(OR('AUBE-09'!F22="J9"),'MOIS-09'!$P$20,IF(OR('AUBE-09'!F22="F"),'MOIS-09'!$V$16,IF(OR('AUBE-09'!F22="R"),'MOIS-09'!$V$17,IF(OR('AUBE-09'!F22="HR"),'MOIS-09'!$V$18,IF(OR('AUBE-09'!F22="E"),'MOIS-09'!$V$19,IF(OR('AUBE-09'!F22="CP"),'MOIS-09'!$AD$16,IF(OR('AUBE-09'!F22="CM"),'MOIS-09'!$AD$17,IF(OR('AUBE-09'!F22="CMA"),'MOIS-09'!$AD$18,IF(OR('AUBE-09'!F22="CDE"),'MOIS-09'!$AD$19,"0")))))))))))))))))))+IF(OR('AUBE-09'!G22="D"),'MOIS-09'!$V$20,IF(OR('AUBE-09'!G22="J"),'MOIS-09'!$H$16,IF(OR('AUBE-09'!G22="J1"),'MOIS-09'!$H$17,IF(OR('AUBE-09'!G22="J2"),'MOIS-09'!$H$18,IF(OR('AUBE-09'!G22="J3"),'MOIS-09'!$H$19,IF(OR('AUBE-09'!G22="J4"),'MOIS-09'!$H$20,IF(OR('AUBE-09'!G22="J5"),'MOIS-09'!$P$16,IF(OR('AUBE-09'!G22="J6"),'MOIS-09'!$P$17,IF(OR('AUBE-09'!G22="J7"),'MOIS-09'!$P$18,IF(OR('AUBE-09'!G22="J8"),'MOIS-09'!$P$19,IF(OR('AUBE-09'!G22="J9"),'MOIS-09'!$P$20,IF(OR('AUBE-09'!G22="F"),'MOIS-09'!$V$16,IF(OR('AUBE-09'!G22="R"),'MOIS-09'!$V$17,IF(OR('AUBE-09'!G22="HR"),'MOIS-09'!$V$18,IF(OR('AUBE-09'!G22="E"),'MOIS-09'!$V$19,IF(OR('AUBE-09'!G22="CP"),'MOIS-09'!$AD$16,IF(OR('AUBE-09'!G22="CM"),'MOIS-09'!$AD$17,IF(OR('AUBE-09'!G22="CMA"),'MOIS-09'!$AD$18,IF(OR('AUBE-09'!G22="CDE"),'MOIS-09'!$AD$19,"0")))))))))))))))))))+IF(OR('AUBE-09'!H22="D"),'MOIS-09'!$V$20,IF(OR('AUBE-09'!H22="J"),'MOIS-09'!$H$16,IF(OR('AUBE-09'!H22="J1"),'MOIS-09'!$H$17,IF(OR('AUBE-09'!H22="J2"),'MOIS-09'!$H$18,IF(OR('AUBE-09'!H22="J3"),'MOIS-09'!$H$19,IF(OR('AUBE-09'!H22="J4"),'MOIS-09'!$H$20,IF(OR('AUBE-09'!H22="J5"),'MOIS-09'!$P$16,IF(OR('AUBE-09'!H22="J6"),'MOIS-09'!$P$17,IF(OR('AUBE-09'!H22="J7"),'MOIS-09'!$P$18,IF(OR('AUBE-09'!H22="J8"),'MOIS-09'!$P$19,IF(OR('AUBE-09'!H22="J9"),'MOIS-09'!$P$20,IF(OR('AUBE-09'!H22="F"),'MOIS-09'!$V$16,IF(OR('AUBE-09'!H22="R"),'MOIS-09'!$V$17,IF(OR('AUBE-09'!H22="HR"),'MOIS-09'!$V$18,IF(OR('AUBE-09'!H22="E"),'MOIS-09'!$V$19,IF(OR('AUBE-09'!H22="CP"),'MOIS-09'!$AD$16,IF(OR('AUBE-09'!H22="CM"),'MOIS-09'!$AD$17,IF(OR('AUBE-09'!H22="CMA"),'MOIS-09'!$AD$18,IF(OR('AUBE-09'!H22="CDE"),'MOIS-09'!$AD$19,"0")))))))))))))))))))+IF(OR('AUBE-09'!I22="D"),'MOIS-09'!$V$20,IF(OR('AUBE-09'!I22="J"),'MOIS-09'!$H$16,IF(OR('AUBE-09'!I22="J1"),'MOIS-09'!$H$17,IF(OR('AUBE-09'!I22="J2"),'MOIS-09'!$H$18,IF(OR('AUBE-09'!I22="J3"),'MOIS-09'!$H$19,IF(OR('AUBE-09'!I22="J4"),'MOIS-09'!$H$20,IF(OR('AUBE-09'!I22="J5"),'MOIS-09'!$P$16,IF(OR('AUBE-09'!I22="J6"),'MOIS-09'!$P$17,IF(OR('AUBE-09'!I22="J7"),'MOIS-09'!$P$18,IF(OR('AUBE-09'!I22="J8"),'MOIS-09'!$P$19,IF(OR('AUBE-09'!I22="J9"),'MOIS-09'!$P$20,IF(OR('AUBE-09'!I22="F"),'MOIS-09'!$V$16,IF(OR('AUBE-09'!I22="R"),'MOIS-09'!$V$17,IF(OR('AUBE-09'!I22="HR"),'MOIS-09'!$V$18,IF(OR('AUBE-09'!I22="E"),'MOIS-09'!$V$19,IF(OR('AUBE-09'!I22="CP"),'MOIS-09'!$AD$16,IF(OR('AUBE-09'!I22="CM"),'MOIS-09'!$AD$17,IF(OR('AUBE-09'!I22="CMA"),'MOIS-09'!$AD$18,IF(OR('AUBE-09'!I22="CDE"),'MOIS-09'!$AD$19,"0")))))))))))))))))))+IF(OR('AUBE-09'!J22="D"),'MOIS-09'!$V$20,IF(OR('AUBE-09'!J22="J"),'MOIS-09'!$H$16,IF(OR('AUBE-09'!J22="J1"),'MOIS-09'!$H$17,IF(OR('AUBE-09'!J22="J2"),'MOIS-09'!$H$18,IF(OR('AUBE-09'!J22="J3"),'MOIS-09'!$H$19,IF(OR('AUBE-09'!J22="J4"),'MOIS-09'!$H$20,IF(OR('AUBE-09'!J22="J5"),'MOIS-09'!$P$16,IF(OR('AUBE-09'!J22="J6"),'MOIS-09'!$P$17,IF(OR('AUBE-09'!J22="J7"),'MOIS-09'!$P$18,IF(OR('AUBE-09'!J22="J8"),'MOIS-09'!$P$19,IF(OR('AUBE-09'!J22="J9"),'MOIS-09'!$P$20,IF(OR('AUBE-09'!J22="F"),'MOIS-09'!$V$16,IF(OR('AUBE-09'!J22="R"),'MOIS-09'!$V$17,IF(OR('AUBE-09'!J22="HR"),'MOIS-09'!$V$18,IF(OR('AUBE-09'!J22="E"),'MOIS-09'!$V$19,IF(OR('AUBE-09'!J22="CP"),'MOIS-09'!$AD$16,IF(OR('AUBE-09'!J22="CM"),'MOIS-09'!$AD$17,IF(OR('AUBE-09'!J22="CMA"),'MOIS-09'!$AD$18,IF(OR('AUBE-09'!J22="CDE"),'MOIS-09'!$AD$19,"0")))))))))))))))))))+IF(OR('AUBE-09'!K22="D"),'MOIS-09'!$V$20,IF(OR('AUBE-09'!K22="J"),'MOIS-09'!$H$16,IF(OR('AUBE-09'!K22="J1"),'MOIS-09'!$H$17,IF(OR('AUBE-09'!K22="J2"),'MOIS-09'!$H$18,IF(OR('AUBE-09'!K22="J3"),'MOIS-09'!$H$19,IF(OR('AUBE-09'!K22="J4"),'MOIS-09'!$H$20,IF(OR('AUBE-09'!K22="J5"),'MOIS-09'!$P$16,IF(OR('AUBE-09'!K22="J6"),'MOIS-09'!$P$17,IF(OR('AUBE-09'!K22="J7"),'MOIS-09'!$P$18,IF(OR('AUBE-09'!K22="J8"),'MOIS-09'!$P$19,IF(OR('AUBE-09'!K22="J9"),'MOIS-09'!$P$20,IF(OR('AUBE-09'!K22="F"),'MOIS-09'!$V$16,IF(OR('AUBE-09'!K22="R"),'MOIS-09'!$V$17,IF(OR('AUBE-09'!K22="HR"),'MOIS-09'!$V$18,IF(OR('AUBE-09'!K22="E"),'MOIS-09'!$V$19,IF(OR('AUBE-09'!K22="CP"),'MOIS-09'!$AD$16,IF(OR('AUBE-09'!K22="CM"),'MOIS-09'!$AD$17,IF(OR('AUBE-09'!K22="CMA"),'MOIS-09'!$AD$18,IF(OR('AUBE-09'!K22="CDE"),'MOIS-09'!$AD$19,"0")))))))))))))))))))</f>
        <v>0</v>
      </c>
      <c r="AL22" s="151">
        <f>IF(OR('AUBE-09'!L22="D"),'MOIS-09'!$V$20,IF(OR('AUBE-09'!L22="J"),'MOIS-09'!$H$16,IF(OR('AUBE-09'!L22="J1"),'MOIS-09'!$H$17,IF(OR('AUBE-09'!L22="J2"),'MOIS-09'!$H$18,IF(OR('AUBE-09'!L22="J3"),'MOIS-09'!$H$19,IF(OR('AUBE-09'!L22="J4"),'MOIS-09'!$H$20,IF(OR('AUBE-09'!L22="J5"),'MOIS-09'!$P$16,IF(OR('AUBE-09'!L22="J6"),'MOIS-09'!$P$17,IF(OR('AUBE-09'!L22="J7"),'MOIS-09'!$P$18,IF(OR('AUBE-09'!L22="J8"),'MOIS-09'!$P$19,IF(OR('AUBE-09'!L22="J9"),'MOIS-09'!$P$20,IF(OR('AUBE-09'!L22="F"),'MOIS-09'!$V$16,IF(OR('AUBE-09'!L22="R"),'MOIS-09'!$V$17,IF(OR('AUBE-09'!L22="HR"),'MOIS-09'!$V$18,IF(OR('AUBE-09'!L22="E"),'MOIS-09'!$V$19,IF(OR('AUBE-09'!L22="CP"),'MOIS-09'!$AD$16,IF(OR('AUBE-09'!L22="CM"),'MOIS-09'!$AD$17,IF(OR('AUBE-09'!L22="CMA"),'MOIS-09'!$AD$18,IF(OR('AUBE-09'!L22="CDE"),'MOIS-09'!$AD$19,"0")))))))))))))))))))+IF(OR('AUBE-09'!M22="D"),'MOIS-09'!$V$20,IF(OR('AUBE-09'!M22="J"),'MOIS-09'!$H$16,IF(OR('AUBE-09'!M22="J1"),'MOIS-09'!$H$17,IF(OR('AUBE-09'!M22="J2"),'MOIS-09'!$H$18,IF(OR('AUBE-09'!M22="J3"),'MOIS-09'!$H$19,IF(OR('AUBE-09'!M22="J4"),'MOIS-09'!$H$20,IF(OR('AUBE-09'!M22="J5"),'MOIS-09'!$P$16,IF(OR('AUBE-09'!M22="J6"),'MOIS-09'!$P$17,IF(OR('AUBE-09'!M22="J7"),'MOIS-09'!$P$18,IF(OR('AUBE-09'!M22="J8"),'MOIS-09'!$P$19,IF(OR('AUBE-09'!M22="J9"),'MOIS-09'!$P$20,IF(OR('AUBE-09'!M22="F"),'MOIS-09'!$V$16,IF(OR('AUBE-09'!M22="R"),'MOIS-09'!$V$17,IF(OR('AUBE-09'!M22="HR"),'MOIS-09'!$V$18,IF(OR('AUBE-09'!M22="E"),'MOIS-09'!$V$19,IF(OR('AUBE-09'!M22="CP"),'MOIS-09'!$AD$16,IF(OR('AUBE-09'!M22="CM"),'MOIS-09'!$AD$17,IF(OR('AUBE-09'!M22="CMA"),'MOIS-09'!$AD$18,IF(OR('AUBE-09'!M22="CDE"),'MOIS-09'!$AD$19,"0")))))))))))))))))))+IF(OR('AUBE-09'!N22="D"),'MOIS-09'!$V$20,IF(OR('AUBE-09'!N22="J"),'MOIS-09'!$H$16,IF(OR('AUBE-09'!N22="J1"),'MOIS-09'!$H$17,IF(OR('AUBE-09'!N22="J2"),'MOIS-09'!$H$18,IF(OR('AUBE-09'!N22="J3"),'MOIS-09'!$H$19,IF(OR('AUBE-09'!N22="J4"),'MOIS-09'!$H$20,IF(OR('AUBE-09'!N22="J5"),'MOIS-09'!$P$16,IF(OR('AUBE-09'!N22="J6"),'MOIS-09'!$P$17,IF(OR('AUBE-09'!N22="J7"),'MOIS-09'!$P$18,IF(OR('AUBE-09'!N22="J8"),'MOIS-09'!$P$19,IF(OR('AUBE-09'!N22="J9"),'MOIS-09'!$P$20,IF(OR('AUBE-09'!N22="F"),'MOIS-09'!$V$16,IF(OR('AUBE-09'!N22="R"),'MOIS-09'!$V$17,IF(OR('AUBE-09'!N22="HR"),'MOIS-09'!$V$18,IF(OR('AUBE-09'!N22="E"),'MOIS-09'!$V$19,IF(OR('AUBE-09'!N22="CP"),'MOIS-09'!$AD$16,IF(OR('AUBE-09'!N22="CM"),'MOIS-09'!$AD$17,IF(OR('AUBE-09'!N22="CMA"),'MOIS-09'!$AD$18,IF(OR('AUBE-09'!N22="CDE"),'MOIS-09'!$AD$19,"0")))))))))))))))))))+IF(OR('AUBE-09'!O22="D"),'MOIS-09'!$V$20,IF(OR('AUBE-09'!O22="J"),'MOIS-09'!$H$16,IF(OR('AUBE-09'!O22="J1"),'MOIS-09'!$H$17,IF(OR('AUBE-09'!O22="J2"),'MOIS-09'!$H$18,IF(OR('AUBE-09'!O22="J3"),'MOIS-09'!$H$19,IF(OR('AUBE-09'!O22="J4"),'MOIS-09'!$H$20,IF(OR('AUBE-09'!O22="J5"),'MOIS-09'!$P$16,IF(OR('AUBE-09'!O22="J6"),'MOIS-09'!$P$17,IF(OR('AUBE-09'!O22="J7"),'MOIS-09'!$P$18,IF(OR('AUBE-09'!O22="J8"),'MOIS-09'!$P$19,IF(OR('AUBE-09'!O22="J9"),'MOIS-09'!$P$20,IF(OR('AUBE-09'!O22="F"),'MOIS-09'!$V$16,IF(OR('AUBE-09'!O22="R"),'MOIS-09'!$V$17,IF(OR('AUBE-09'!O22="HR"),'MOIS-09'!$V$18,IF(OR('AUBE-09'!O22="E"),'MOIS-09'!$V$19,IF(OR('AUBE-09'!O22="CP"),'MOIS-09'!$AD$16,IF(OR('AUBE-09'!O22="CM"),'MOIS-09'!$AD$17,IF(OR('AUBE-09'!O22="CMA"),'MOIS-09'!$AD$18,IF(OR('AUBE-09'!O22="CDE"),'MOIS-09'!$AD$19,"0")))))))))))))))))))+IF(OR('AUBE-09'!P22="D"),'MOIS-09'!$V$20,IF(OR('AUBE-09'!P22="J"),'MOIS-09'!$H$16,IF(OR('AUBE-09'!P22="J1"),'MOIS-09'!$H$17,IF(OR('AUBE-09'!P22="J2"),'MOIS-09'!$H$18,IF(OR('AUBE-09'!P22="J3"),'MOIS-09'!$H$19,IF(OR('AUBE-09'!P22="J4"),'MOIS-09'!$H$20,IF(OR('AUBE-09'!P22="J5"),'MOIS-09'!$P$16,IF(OR('AUBE-09'!P22="J6"),'MOIS-09'!$P$17,IF(OR('AUBE-09'!P22="J7"),'MOIS-09'!$P$18,IF(OR('AUBE-09'!P22="J8"),'MOIS-09'!$P$19,IF(OR('AUBE-09'!P22="J9"),'MOIS-09'!$P$20,IF(OR('AUBE-09'!P22="F"),'MOIS-09'!$V$16,IF(OR('AUBE-09'!P22="R"),'MOIS-09'!$V$17,IF(OR('AUBE-09'!P22="HR"),'MOIS-09'!$V$18,IF(OR('AUBE-09'!P22="E"),'MOIS-09'!$V$19,IF(OR('AUBE-09'!P22="CP"),'MOIS-09'!$AD$16,IF(OR('AUBE-09'!P22="CM"),'MOIS-09'!$AD$17,IF(OR('AUBE-09'!P22="CMA"),'MOIS-09'!$AD$18,IF(OR('AUBE-09'!P22="CDE"),'MOIS-09'!$AD$19,"0")))))))))))))))))))+IF(OR('AUBE-09'!Q22="D"),'MOIS-09'!$V$20,IF(OR('AUBE-09'!Q22="J"),'MOIS-09'!$H$16,IF(OR('AUBE-09'!Q22="J1"),'MOIS-09'!$H$17,IF(OR('AUBE-09'!Q22="J2"),'MOIS-09'!$H$18,IF(OR('AUBE-09'!Q22="J3"),'MOIS-09'!$H$19,IF(OR('AUBE-09'!Q22="J4"),'MOIS-09'!$H$20,IF(OR('AUBE-09'!Q22="J5"),'MOIS-09'!$P$16,IF(OR('AUBE-09'!Q22="J6"),'MOIS-09'!$P$17,IF(OR('AUBE-09'!Q22="J7"),'MOIS-09'!$P$18,IF(OR('AUBE-09'!Q22="J8"),'MOIS-09'!$P$19,IF(OR('AUBE-09'!Q22="J9"),'MOIS-09'!$P$20,IF(OR('AUBE-09'!Q22="F"),'MOIS-09'!$V$16,IF(OR('AUBE-09'!Q22="R"),'MOIS-09'!$V$17,IF(OR('AUBE-09'!Q22="HR"),'MOIS-09'!$V$18,IF(OR('AUBE-09'!Q22="E"),'MOIS-09'!$V$19,IF(OR('AUBE-09'!Q22="CP"),'MOIS-09'!$AD$16,IF(OR('AUBE-09'!Q22="CM"),'MOIS-09'!$AD$17,IF(OR('AUBE-09'!Q22="CMA"),'MOIS-09'!$AD$18,IF(OR('AUBE-09'!Q22="CDE"),'MOIS-09'!$AD$19,"0")))))))))))))))))))+IF(OR('AUBE-09'!R22="D"),'MOIS-09'!$V$20,IF(OR('AUBE-09'!R22="J"),'MOIS-09'!$H$16,IF(OR('AUBE-09'!R22="J1"),'MOIS-09'!$H$17,IF(OR('AUBE-09'!R22="J2"),'MOIS-09'!$H$18,IF(OR('AUBE-09'!R22="J3"),'MOIS-09'!$H$19,IF(OR('AUBE-09'!R22="J4"),'MOIS-09'!$H$20,IF(OR('AUBE-09'!R22="J5"),'MOIS-09'!$P$16,IF(OR('AUBE-09'!R22="J6"),'MOIS-09'!$P$17,IF(OR('AUBE-09'!R22="J7"),'MOIS-09'!$P$18,IF(OR('AUBE-09'!R22="J8"),'MOIS-09'!$P$19,IF(OR('AUBE-09'!R22="J9"),'MOIS-09'!$P$20,IF(OR('AUBE-09'!R22="F"),'MOIS-09'!$V$16,IF(OR('AUBE-09'!R22="R"),'MOIS-09'!$V$17,IF(OR('AUBE-09'!R22="HR"),'MOIS-09'!$V$18,IF(OR('AUBE-09'!R22="E"),'MOIS-09'!$V$19,IF(OR('AUBE-09'!R22="CP"),'MOIS-09'!$AD$16,IF(OR('AUBE-09'!R22="CM"),'MOIS-09'!$AD$17,IF(OR('AUBE-09'!R22="CMA"),'MOIS-09'!$AD$18,IF(OR('AUBE-09'!R22="CDE"),'MOIS-09'!$AD$19,"0")))))))))))))))))))</f>
        <v>0</v>
      </c>
      <c r="AM22" s="151">
        <f>IF(OR('AUBE-09'!S22="D"),'MOIS-09'!$V$20,IF(OR('AUBE-09'!S22="J"),'MOIS-09'!$H$16,IF(OR('AUBE-09'!S22="J1"),'MOIS-09'!$H$17,IF(OR('AUBE-09'!S22="J2"),'MOIS-09'!$H$18,IF(OR('AUBE-09'!S22="J3"),'MOIS-09'!$H$19,IF(OR('AUBE-09'!S22="J4"),'MOIS-09'!$H$20,IF(OR('AUBE-09'!S22="J5"),'MOIS-09'!$P$16,IF(OR('AUBE-09'!S22="J6"),'MOIS-09'!$P$17,IF(OR('AUBE-09'!S22="J7"),'MOIS-09'!$P$18,IF(OR('AUBE-09'!S22="J8"),'MOIS-09'!$P$19,IF(OR('AUBE-09'!S22="J9"),'MOIS-09'!$P$20,IF(OR('AUBE-09'!S22="F"),'MOIS-09'!$V$16,IF(OR('AUBE-09'!S22="R"),'MOIS-09'!$V$17,IF(OR('AUBE-09'!S22="HR"),'MOIS-09'!$V$18,IF(OR('AUBE-09'!S22="E"),'MOIS-09'!$V$19,IF(OR('AUBE-09'!S22="CP"),'MOIS-09'!$AD$16,IF(OR('AUBE-09'!S22="CM"),'MOIS-09'!$AD$17,IF(OR('AUBE-09'!S22="CMA"),'MOIS-09'!$AD$18,IF(OR('AUBE-09'!S22="CDE"),'MOIS-09'!$AD$19,"0")))))))))))))))))))+IF(OR('AUBE-09'!T22="D"),'MOIS-09'!$V$20,IF(OR('AUBE-09'!T22="J"),'MOIS-09'!$H$16,IF(OR('AUBE-09'!T22="J1"),'MOIS-09'!$H$17,IF(OR('AUBE-09'!T22="J2"),'MOIS-09'!$H$18,IF(OR('AUBE-09'!T22="J3"),'MOIS-09'!$H$19,IF(OR('AUBE-09'!T22="J4"),'MOIS-09'!$H$20,IF(OR('AUBE-09'!T22="J5"),'MOIS-09'!$P$16,IF(OR('AUBE-09'!T22="J6"),'MOIS-09'!$P$17,IF(OR('AUBE-09'!T22="J7"),'MOIS-09'!$P$18,IF(OR('AUBE-09'!T22="J8"),'MOIS-09'!$P$19,IF(OR('AUBE-09'!T22="J9"),'MOIS-09'!$P$20,IF(OR('AUBE-09'!T22="F"),'MOIS-09'!$V$16,IF(OR('AUBE-09'!T22="R"),'MOIS-09'!$V$17,IF(OR('AUBE-09'!T22="HR"),'MOIS-09'!$V$18,IF(OR('AUBE-09'!T22="E"),'MOIS-09'!$V$19,IF(OR('AUBE-09'!T22="CP"),'MOIS-09'!$AD$16,IF(OR('AUBE-09'!T22="CM"),'MOIS-09'!$AD$17,IF(OR('AUBE-09'!T22="CMA"),'MOIS-09'!$AD$18,IF(OR('AUBE-09'!T22="CDE"),'MOIS-09'!$AD$19,"0")))))))))))))))))))+IF(OR('AUBE-09'!U22="D"),'MOIS-09'!$V$20,IF(OR('AUBE-09'!U22="J"),'MOIS-09'!$H$16,IF(OR('AUBE-09'!U22="J1"),'MOIS-09'!$H$17,IF(OR('AUBE-09'!U22="J2"),'MOIS-09'!$H$18,IF(OR('AUBE-09'!U22="J3"),'MOIS-09'!$H$19,IF(OR('AUBE-09'!U22="J4"),'MOIS-09'!$H$20,IF(OR('AUBE-09'!U22="J5"),'MOIS-09'!$P$16,IF(OR('AUBE-09'!U22="J6"),'MOIS-09'!$P$17,IF(OR('AUBE-09'!U22="J7"),'MOIS-09'!$P$18,IF(OR('AUBE-09'!U22="J8"),'MOIS-09'!$P$19,IF(OR('AUBE-09'!U22="J9"),'MOIS-09'!$P$20,IF(OR('AUBE-09'!U22="F"),'MOIS-09'!$V$16,IF(OR('AUBE-09'!U22="R"),'MOIS-09'!$V$17,IF(OR('AUBE-09'!U22="HR"),'MOIS-09'!$V$18,IF(OR('AUBE-09'!U22="E"),'MOIS-09'!$V$19,IF(OR('AUBE-09'!U22="CP"),'MOIS-09'!$AD$16,IF(OR('AUBE-09'!U22="CM"),'MOIS-09'!$AD$17,IF(OR('AUBE-09'!U22="CMA"),'MOIS-09'!$AD$18,IF(OR('AUBE-09'!U22="CDE"),'MOIS-09'!$AD$19,"0")))))))))))))))))))+IF(OR('AUBE-09'!V22="D"),'MOIS-09'!$V$20,IF(OR('AUBE-09'!V22="J"),'MOIS-09'!$H$16,IF(OR('AUBE-09'!V22="J1"),'MOIS-09'!$H$17,IF(OR('AUBE-09'!V22="J2"),'MOIS-09'!$H$18,IF(OR('AUBE-09'!V22="J3"),'MOIS-09'!$H$19,IF(OR('AUBE-09'!V22="J4"),'MOIS-09'!$H$20,IF(OR('AUBE-09'!V22="J5"),'MOIS-09'!$P$16,IF(OR('AUBE-09'!V22="J6"),'MOIS-09'!$P$17,IF(OR('AUBE-09'!V22="J7"),'MOIS-09'!$P$18,IF(OR('AUBE-09'!V22="J8"),'MOIS-09'!$P$19,IF(OR('AUBE-09'!V22="J9"),'MOIS-09'!$P$20,IF(OR('AUBE-09'!V22="F"),'MOIS-09'!$V$16,IF(OR('AUBE-09'!V22="R"),'MOIS-09'!$V$17,IF(OR('AUBE-09'!V22="HR"),'MOIS-09'!$V$18,IF(OR('AUBE-09'!V22="E"),'MOIS-09'!$V$19,IF(OR('AUBE-09'!V22="CP"),'MOIS-09'!$AD$16,IF(OR('AUBE-09'!V22="CM"),'MOIS-09'!$AD$17,IF(OR('AUBE-09'!V22="CMA"),'MOIS-09'!$AD$18,IF(OR('AUBE-09'!V22="CDE"),'MOIS-09'!$AD$19,"0")))))))))))))))))))+IF(OR('AUBE-09'!W22="D"),'MOIS-09'!$V$20,IF(OR('AUBE-09'!W22="J"),'MOIS-09'!$H$16,IF(OR('AUBE-09'!W22="J1"),'MOIS-09'!$H$17,IF(OR('AUBE-09'!W22="J2"),'MOIS-09'!$H$18,IF(OR('AUBE-09'!W22="J3"),'MOIS-09'!$H$19,IF(OR('AUBE-09'!W22="J4"),'MOIS-09'!$H$20,IF(OR('AUBE-09'!W22="J5"),'MOIS-09'!$P$16,IF(OR('AUBE-09'!W22="J6"),'MOIS-09'!$P$17,IF(OR('AUBE-09'!W22="J7"),'MOIS-09'!$P$18,IF(OR('AUBE-09'!W22="J8"),'MOIS-09'!$P$19,IF(OR('AUBE-09'!W22="J9"),'MOIS-09'!$P$20,IF(OR('AUBE-09'!W22="F"),'MOIS-09'!$V$16,IF(OR('AUBE-09'!W22="R"),'MOIS-09'!$V$17,IF(OR('AUBE-09'!W22="HR"),'MOIS-09'!$V$18,IF(OR('AUBE-09'!W22="E"),'MOIS-09'!$V$19,IF(OR('AUBE-09'!W22="CP"),'MOIS-09'!$AD$16,IF(OR('AUBE-09'!W22="CM"),'MOIS-09'!$AD$17,IF(OR('AUBE-09'!W22="CMA"),'MOIS-09'!$AD$18,IF(OR('AUBE-09'!W22="CDE"),'MOIS-09'!$AD$19,"0")))))))))))))))))))+IF(OR('AUBE-09'!X22="D"),'MOIS-09'!$V$20,IF(OR('AUBE-09'!X22="J"),'MOIS-09'!$H$16,IF(OR('AUBE-09'!X22="J1"),'MOIS-09'!$H$17,IF(OR('AUBE-09'!X22="J2"),'MOIS-09'!$H$18,IF(OR('AUBE-09'!X22="J3"),'MOIS-09'!$H$19,IF(OR('AUBE-09'!X22="J4"),'MOIS-09'!$H$20,IF(OR('AUBE-09'!X22="J5"),'MOIS-09'!$P$16,IF(OR('AUBE-09'!X22="J6"),'MOIS-09'!$P$17,IF(OR('AUBE-09'!X22="J7"),'MOIS-09'!$P$18,IF(OR('AUBE-09'!X22="J8"),'MOIS-09'!$P$19,IF(OR('AUBE-09'!X22="J9"),'MOIS-09'!$P$20,IF(OR('AUBE-09'!X22="F"),'MOIS-09'!$V$16,IF(OR('AUBE-09'!X22="R"),'MOIS-09'!$V$17,IF(OR('AUBE-09'!X22="HR"),'MOIS-09'!$V$18,IF(OR('AUBE-09'!X22="E"),'MOIS-09'!$V$19,IF(OR('AUBE-09'!X22="CP"),'MOIS-09'!$AD$16,IF(OR('AUBE-09'!X22="CM"),'MOIS-09'!$AD$17,IF(OR('AUBE-09'!X22="CMA"),'MOIS-09'!$AD$18,IF(OR('AUBE-09'!X22="CDE"),'MOIS-09'!$AD$19,"0")))))))))))))))))))+IF(OR('AUBE-09'!Y22="D"),'MOIS-09'!$V$20,IF(OR('AUBE-09'!Y22="J"),'MOIS-09'!$H$16,IF(OR('AUBE-09'!Y22="J1"),'MOIS-09'!$H$17,IF(OR('AUBE-09'!Y22="J2"),'MOIS-09'!$H$18,IF(OR('AUBE-09'!Y22="J3"),'MOIS-09'!$H$19,IF(OR('AUBE-09'!Y22="J4"),'MOIS-09'!$H$20,IF(OR('AUBE-09'!Y22="J5"),'MOIS-09'!$P$16,IF(OR('AUBE-09'!Y22="J6"),'MOIS-09'!$P$17,IF(OR('AUBE-09'!Y22="J7"),'MOIS-09'!$P$18,IF(OR('AUBE-09'!Y22="J8"),'MOIS-09'!$P$19,IF(OR('AUBE-09'!Y22="J9"),'MOIS-09'!$P$20,IF(OR('AUBE-09'!Y22="F"),'MOIS-09'!$V$16,IF(OR('AUBE-09'!Y22="R"),'MOIS-09'!$V$17,IF(OR('AUBE-09'!Y22="HR"),'MOIS-09'!$V$18,IF(OR('AUBE-09'!Y22="E"),'MOIS-09'!$V$19,IF(OR('AUBE-09'!Y22="CP"),'MOIS-09'!$AD$16,IF(OR('AUBE-09'!Y22="CM"),'MOIS-09'!$AD$17,IF(OR('AUBE-09'!Y22="CMA"),'MOIS-09'!$AD$18,IF(OR('AUBE-09'!Y22="CDE"),'MOIS-09'!$AD$19,"0")))))))))))))))))))</f>
        <v>0</v>
      </c>
      <c r="AN22" s="151">
        <f>IF(OR('AUBE-09'!Z22="D"),'MOIS-09'!$V$20,IF(OR('AUBE-09'!Z22="J"),'MOIS-09'!$H$16,IF(OR('AUBE-09'!Z22="J1"),'MOIS-09'!$H$17,IF(OR('AUBE-09'!Z22="J2"),'MOIS-09'!$H$18,IF(OR('AUBE-09'!Z22="J3"),'MOIS-09'!$H$19,IF(OR('AUBE-09'!Z22="J4"),'MOIS-09'!$H$20,IF(OR('AUBE-09'!Z22="J5"),'MOIS-09'!$P$16,IF(OR('AUBE-09'!Z22="J6"),'MOIS-09'!$P$17,IF(OR('AUBE-09'!Z22="J7"),'MOIS-09'!$P$18,IF(OR('AUBE-09'!Z22="J8"),'MOIS-09'!$P$19,IF(OR('AUBE-09'!Z22="J9"),'MOIS-09'!$P$20,IF(OR('AUBE-09'!Z22="F"),'MOIS-09'!$V$16,IF(OR('AUBE-09'!Z22="R"),'MOIS-09'!$V$17,IF(OR('AUBE-09'!Z22="HR"),'MOIS-09'!$V$18,IF(OR('AUBE-09'!Z22="E"),'MOIS-09'!$V$19,IF(OR('AUBE-09'!Z22="CP"),'MOIS-09'!$AD$16,IF(OR('AUBE-09'!Z22="CM"),'MOIS-09'!$AD$17,IF(OR('AUBE-09'!Z22="CMA"),'MOIS-09'!$AD$18,IF(OR('AUBE-09'!Z22="CDE"),'MOIS-09'!$AD$19,"0")))))))))))))))))))+IF(OR('AUBE-09'!AA22="D"),'MOIS-09'!$V$20,IF(OR('AUBE-09'!AA22="J"),'MOIS-09'!$H$16,IF(OR('AUBE-09'!AA22="J1"),'MOIS-09'!$H$17,IF(OR('AUBE-09'!AA22="J2"),'MOIS-09'!$H$18,IF(OR('AUBE-09'!AA22="J3"),'MOIS-09'!$H$19,IF(OR('AUBE-09'!AA22="J4"),'MOIS-09'!$H$20,IF(OR('AUBE-09'!AA22="J5"),'MOIS-09'!$P$16,IF(OR('AUBE-09'!AA22="J6"),'MOIS-09'!$P$17,IF(OR('AUBE-09'!AA22="J7"),'MOIS-09'!$P$18,IF(OR('AUBE-09'!AA22="J8"),'MOIS-09'!$P$19,IF(OR('AUBE-09'!AA22="J9"),'MOIS-09'!$P$20,IF(OR('AUBE-09'!AA22="F"),'MOIS-09'!$V$16,IF(OR('AUBE-09'!AA22="R"),'MOIS-09'!$V$17,IF(OR('AUBE-09'!AA22="HR"),'MOIS-09'!$V$18,IF(OR('AUBE-09'!AA22="E"),'MOIS-09'!$V$19,IF(OR('AUBE-09'!AA22="CP"),'MOIS-09'!$AD$16,IF(OR('AUBE-09'!AA22="CM"),'MOIS-09'!$AD$17,IF(OR('AUBE-09'!AA22="CMA"),'MOIS-09'!$AD$18,IF(OR('AUBE-09'!AA22="CDE"),'MOIS-09'!$AD$19,"0")))))))))))))))))))+IF(OR('AUBE-09'!AB22="D"),'MOIS-09'!$V$20,IF(OR('AUBE-09'!AB22="J"),'MOIS-09'!$H$16,IF(OR('AUBE-09'!AB22="J1"),'MOIS-09'!$H$17,IF(OR('AUBE-09'!AB22="J2"),'MOIS-09'!$H$18,IF(OR('AUBE-09'!AB22="J3"),'MOIS-09'!$H$19,IF(OR('AUBE-09'!AB22="J4"),'MOIS-09'!$H$20,IF(OR('AUBE-09'!AB22="J5"),'MOIS-09'!$P$16,IF(OR('AUBE-09'!AB22="J6"),'MOIS-09'!$P$17,IF(OR('AUBE-09'!AB22="J7"),'MOIS-09'!$P$18,IF(OR('AUBE-09'!AB22="J8"),'MOIS-09'!$P$19,IF(OR('AUBE-09'!AB22="J9"),'MOIS-09'!$P$20,IF(OR('AUBE-09'!AB22="F"),'MOIS-09'!$V$16,IF(OR('AUBE-09'!AB22="R"),'MOIS-09'!$V$17,IF(OR('AUBE-09'!AB22="HR"),'MOIS-09'!$V$18,IF(OR('AUBE-09'!AB22="E"),'MOIS-09'!$V$19,IF(OR('AUBE-09'!AB22="CP"),'MOIS-09'!$AD$16,IF(OR('AUBE-09'!AB22="CM"),'MOIS-09'!$AD$17,IF(OR('AUBE-09'!AB22="CMA"),'MOIS-09'!$AD$18,IF(OR('AUBE-09'!AB22="CDE"),'MOIS-09'!$AD$19,"0")))))))))))))))))))+IF(OR('AUBE-09'!AC22="D"),'MOIS-09'!$V$20,IF(OR('AUBE-09'!AC22="J"),'MOIS-09'!$H$16,IF(OR('AUBE-09'!AC22="J1"),'MOIS-09'!$H$17,IF(OR('AUBE-09'!AC22="J2"),'MOIS-09'!$H$18,IF(OR('AUBE-09'!AC22="J3"),'MOIS-09'!$H$19,IF(OR('AUBE-09'!AC22="J4"),'MOIS-09'!$H$20,IF(OR('AUBE-09'!AC22="J5"),'MOIS-09'!$P$16,IF(OR('AUBE-09'!AC22="J6"),'MOIS-09'!$P$17,IF(OR('AUBE-09'!AC22="J7"),'MOIS-09'!$P$18,IF(OR('AUBE-09'!AC22="J8"),'MOIS-09'!$P$19,IF(OR('AUBE-09'!AC22="J9"),'MOIS-09'!$P$20,IF(OR('AUBE-09'!AC22="F"),'MOIS-09'!$V$16,IF(OR('AUBE-09'!AC22="R"),'MOIS-09'!$V$17,IF(OR('AUBE-09'!AC22="HR"),'MOIS-09'!$V$18,IF(OR('AUBE-09'!AC22="E"),'MOIS-09'!$V$19,IF(OR('AUBE-09'!AC22="CP"),'MOIS-09'!$AD$16,IF(OR('AUBE-09'!AC22="CM"),'MOIS-09'!$AD$17,IF(OR('AUBE-09'!AC22="CMA"),'MOIS-09'!$AD$18,IF(OR('AUBE-09'!AC22="CDE"),'MOIS-09'!$AD$19,"0")))))))))))))))))))+IF(OR('AUBE-09'!AD22="D"),'MOIS-09'!$V$20,IF(OR('AUBE-09'!AD22="J"),'MOIS-09'!$H$16,IF(OR('AUBE-09'!AD22="J1"),'MOIS-09'!$H$17,IF(OR('AUBE-09'!AD22="J2"),'MOIS-09'!$H$18,IF(OR('AUBE-09'!AD22="J3"),'MOIS-09'!$H$19,IF(OR('AUBE-09'!AD22="J4"),'MOIS-09'!$H$20,IF(OR('AUBE-09'!AD22="J5"),'MOIS-09'!$P$16,IF(OR('AUBE-09'!AD22="J6"),'MOIS-09'!$P$17,IF(OR('AUBE-09'!AD22="J7"),'MOIS-09'!$P$18,IF(OR('AUBE-09'!AD22="J8"),'MOIS-09'!$P$19,IF(OR('AUBE-09'!AD22="J9"),'MOIS-09'!$P$20,IF(OR('AUBE-09'!AD22="F"),'MOIS-09'!$V$16,IF(OR('AUBE-09'!AD22="R"),'MOIS-09'!$V$17,IF(OR('AUBE-09'!AD22="HR"),'MOIS-09'!$V$18,IF(OR('AUBE-09'!AD22="E"),'MOIS-09'!$V$19,IF(OR('AUBE-09'!AD22="CP"),'MOIS-09'!$AD$16,IF(OR('AUBE-09'!AD22="CM"),'MOIS-09'!$AD$17,IF(OR('AUBE-09'!AD22="CMA"),'MOIS-09'!$AD$18,IF(OR('AUBE-09'!AD22="CDE"),'MOIS-09'!$AD$19,"0")))))))))))))))))))+IF(OR('AUBE-09'!AE22="D"),'MOIS-09'!$V$20,IF(OR('AUBE-09'!AE22="J"),'MOIS-09'!$H$16,IF(OR('AUBE-09'!AE22="J1"),'MOIS-09'!$H$17,IF(OR('AUBE-09'!AE22="J2"),'MOIS-09'!$H$18,IF(OR('AUBE-09'!AE22="J3"),'MOIS-09'!$H$19,IF(OR('AUBE-09'!AE22="J4"),'MOIS-09'!$H$20,IF(OR('AUBE-09'!AE22="J5"),'MOIS-09'!$P$16,IF(OR('AUBE-09'!AE22="J6"),'MOIS-09'!$P$17,IF(OR('AUBE-09'!AE22="J7"),'MOIS-09'!$P$18,IF(OR('AUBE-09'!AE22="J8"),'MOIS-09'!$P$19,IF(OR('AUBE-09'!AE22="J9"),'MOIS-09'!$P$20,IF(OR('AUBE-09'!AE22="F"),'MOIS-09'!$V$16,IF(OR('AUBE-09'!AE22="R"),'MOIS-09'!$V$17,IF(OR('AUBE-09'!AE22="HR"),'MOIS-09'!$V$18,IF(OR('AUBE-09'!AE22="E"),'MOIS-09'!$V$19,IF(OR('AUBE-09'!AE22="CP"),'MOIS-09'!$AD$16,IF(OR('AUBE-09'!AE22="CM"),'MOIS-09'!$AD$17,IF(OR('AUBE-09'!AE22="CMA"),'MOIS-09'!$AD$18,IF(OR('AUBE-09'!AE22="CDE"),'MOIS-09'!$AD$19,"0")))))))))))))))))))</f>
        <v>0</v>
      </c>
    </row>
    <row r="23" spans="1:40" ht="18.75" customHeight="1" collapsed="1">
      <c r="A23" s="191" t="s">
        <v>82</v>
      </c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65"/>
      <c r="AH23" s="166"/>
      <c r="AJ23" s="155" t="s">
        <v>124</v>
      </c>
      <c r="AK23" s="156" t="s">
        <v>125</v>
      </c>
      <c r="AL23" s="155" t="s">
        <v>126</v>
      </c>
      <c r="AM23" s="155" t="s">
        <v>127</v>
      </c>
      <c r="AN23" s="157" t="s">
        <v>128</v>
      </c>
    </row>
    <row r="24" spans="1:40" ht="15.75" customHeight="1">
      <c r="A24" s="16" t="s">
        <v>89</v>
      </c>
      <c r="B24" s="2" t="s">
        <v>38</v>
      </c>
      <c r="C24" s="2" t="s">
        <v>38</v>
      </c>
      <c r="D24" s="2"/>
      <c r="E24" s="2" t="s">
        <v>38</v>
      </c>
      <c r="F24" s="2" t="s">
        <v>38</v>
      </c>
      <c r="G24" s="2" t="s">
        <v>46</v>
      </c>
      <c r="H24" s="2" t="s">
        <v>38</v>
      </c>
      <c r="I24" s="2" t="s">
        <v>38</v>
      </c>
      <c r="J24" s="2" t="s">
        <v>38</v>
      </c>
      <c r="K24" s="2"/>
      <c r="L24" s="2" t="s">
        <v>38</v>
      </c>
      <c r="M24" s="2" t="s">
        <v>38</v>
      </c>
      <c r="N24" s="2" t="s">
        <v>46</v>
      </c>
      <c r="O24" s="2" t="s">
        <v>38</v>
      </c>
      <c r="P24" s="2" t="s">
        <v>38</v>
      </c>
      <c r="Q24" s="2" t="s">
        <v>38</v>
      </c>
      <c r="R24" s="2"/>
      <c r="S24" s="2" t="s">
        <v>47</v>
      </c>
      <c r="T24" s="2" t="s">
        <v>38</v>
      </c>
      <c r="U24" s="2" t="s">
        <v>46</v>
      </c>
      <c r="V24" s="2" t="s">
        <v>38</v>
      </c>
      <c r="W24" s="2" t="s">
        <v>38</v>
      </c>
      <c r="X24" s="2" t="s">
        <v>38</v>
      </c>
      <c r="Y24" s="2"/>
      <c r="Z24" s="2" t="s">
        <v>38</v>
      </c>
      <c r="AA24" s="2" t="s">
        <v>38</v>
      </c>
      <c r="AB24" s="2" t="s">
        <v>46</v>
      </c>
      <c r="AC24" s="2" t="s">
        <v>38</v>
      </c>
      <c r="AD24" s="2" t="s">
        <v>38</v>
      </c>
      <c r="AE24" s="2" t="s">
        <v>38</v>
      </c>
      <c r="AF24" s="47"/>
      <c r="AG24" s="116"/>
      <c r="AH24" s="147">
        <f t="shared" ref="AH24:AH30" si="4">IF(B24="HR",7.5)+IF(C24="HR",7.5)+IF(E24="HR",7.5)+IF(F24="HR",7.5)+IF(G24="HR",7.5)+IF(H24="HR",7.5)+IF(I24="HR",7.5)+IF(J24="HR",7.5)+IF(L24="HR",7.5)+IF(M24="HR",7.5)+IF(N24="HR",7.5)+IF(O24="HR",7.5)+IF(P24="HR",7.5)+IF(Q24="HR",7.5)+IF(S24="HR",7.5)+IF(T24="HR",7.5)+IF(U24="HR",7.5)+IF(V24="HR",7.5)+IF(W24="HR",7.5)+IF(X24="HR",7.5)+IF(Z24="HR",7.5)+IF(AA24="HR",7.5)+IF(AB24="HR",7.5)+IF(AC24="HR",7.5)+IF(AD24="HR",7.5)+IF(AE24="HR",7.5,"0")</f>
        <v>0</v>
      </c>
      <c r="AJ24" s="151">
        <f>IF(OR('AUBE-09'!B24="D"),$V$44,IF(OR('AUBE-09'!B24="J"),$H$40,IF(OR('AUBE-09'!B24="J1"),$H$41,IF(OR('AUBE-09'!B24="J2"),$H$42,IF(OR('AUBE-09'!B24="J3"),$H$43,IF(OR('AUBE-09'!B24="J4"),$H$44,IF(OR('AUBE-09'!B24="J5"),$P$40,IF(OR('AUBE-09'!B24="J6"),$P$41,IF(OR('AUBE-09'!B24="J7"),$P$42,IF(OR('AUBE-09'!B24="J8"),$P$43,IF(OR('AUBE-09'!B24="J9"),$P$44,IF(OR('AUBE-09'!B24="F"),$V$40,IF(OR('AUBE-09'!B24="R"),$V$41,IF(OR('AUBE-09'!B24="HR"),$V$42,IF(OR('AUBE-09'!B24="E"),$V$43,IF(OR('AUBE-09'!B24="CP"),$AD$40,IF(OR('AUBE-09'!B24="CM"),$AD$41,IF(OR('AUBE-09'!B24="CMA"),$AD$42,IF(OR('AUBE-09'!B24="CDE"),$AD$43,"0")))))))))))))))))))+IF(OR('AUBE-09'!C24="D"),$V$44,IF(OR('AUBE-09'!C24="J"),$H$40,IF(OR('AUBE-09'!C24="J1"),$H$41,IF(OR('AUBE-09'!C24="J2"),$H$42,IF(OR('AUBE-09'!C24="J3"),$H$43,IF(OR('AUBE-09'!C24="J4"),$H$44,IF(OR('AUBE-09'!C24="J5"),$P$40,IF(OR('AUBE-09'!C24="J6"),$P$41,IF(OR('AUBE-09'!C24="J7"),$P$42,IF(OR('AUBE-09'!C24="J8"),$P$43,IF(OR('AUBE-09'!C24="J9"),$P$44,IF(OR('AUBE-09'!C24="F"),$V$40,IF(OR('AUBE-09'!C24="R"),$V$41,IF(OR('AUBE-09'!C24="HR"),$V$42,IF(OR('AUBE-09'!C24="E"),$V$43,IF(OR('AUBE-09'!C24="CP"),$AD$40,IF(OR('AUBE-09'!C24="CM"),$AD$41,IF(OR('AUBE-09'!C24="CMA"),$AD$42,IF(OR('AUBE-09'!C24="CDE"),$AD$43,"0")))))))))))))))))))+IF(OR('AUBE-09'!D24="D"),$V$44,IF(OR('AUBE-09'!D24="J"),$H$40,IF(OR('AUBE-09'!D24="J1"),$H$41,IF(OR('AUBE-09'!D24="J2"),$H$42,IF(OR('AUBE-09'!D24="J3"),$H$43,IF(OR('AUBE-09'!D24="J4"),$H$44,IF(OR('AUBE-09'!D24="J5"),$P$40,IF(OR('AUBE-09'!D24="J6"),$P$41,IF(OR('AUBE-09'!D24="J7"),$P$42,IF(OR('AUBE-09'!D24="J8"),$P$43,IF(OR('AUBE-09'!D24="J9"),$P$44,IF(OR('AUBE-09'!D24="F"),$V$40,IF(OR('AUBE-09'!D24="R"),$V$41,IF(OR('AUBE-09'!D24="HR"),$V$42,IF(OR('AUBE-09'!D24="E"),$V$43,IF(OR('AUBE-09'!D24="CP"),$AD$40,IF(OR('AUBE-09'!D24="CM"),$AD$41,IF(OR('AUBE-09'!D24="CMA"),$AD$42,IF(OR('AUBE-09'!D24="CDE"),$AD$43,"0")))))))))))))))))))</f>
        <v>15</v>
      </c>
      <c r="AK24" s="151">
        <f>IF(OR('AUBE-09'!E24="D"),$V$44,IF(OR('AUBE-09'!E24="J"),$H$40,IF(OR('AUBE-09'!E24="J1"),$H$41,IF(OR('AUBE-09'!E24="J2"),$H$42,IF(OR('AUBE-09'!E24="J3"),$H$43,IF(OR('AUBE-09'!E24="J4"),$H$44,IF(OR('AUBE-09'!E24="J5"),$P$40,IF(OR('AUBE-09'!E24="J6"),$P$41,IF(OR('AUBE-09'!E24="J7"),$P$42,IF(OR('AUBE-09'!E24="J8"),$P$43,IF(OR('AUBE-09'!E24="J9"),$P$44,IF(OR('AUBE-09'!E24="F"),$V$40,IF(OR('AUBE-09'!E24="R"),$V$41,IF(OR('AUBE-09'!E24="HR"),$V$42,IF(OR('AUBE-09'!E24="E"),$V$43,IF(OR('AUBE-09'!E24="CP"),$AD$40,IF(OR('AUBE-09'!E24="CM"),$AD$41,IF(OR('AUBE-09'!E24="CMA"),$AD$42,IF(OR('AUBE-09'!E24="CDE"),$AD$43,"0")))))))))))))))))))+IF(OR('AUBE-09'!F24="D"),$V$44,IF(OR('AUBE-09'!F24="J"),$H$40,IF(OR('AUBE-09'!F24="J1"),$H$41,IF(OR('AUBE-09'!F24="J2"),$H$42,IF(OR('AUBE-09'!F24="J3"),$H$43,IF(OR('AUBE-09'!F24="J4"),$H$44,IF(OR('AUBE-09'!F24="J5"),$P$40,IF(OR('AUBE-09'!F24="J6"),$P$41,IF(OR('AUBE-09'!F24="J7"),$P$42,IF(OR('AUBE-09'!F24="J8"),$P$43,IF(OR('AUBE-09'!F24="J9"),$P$44,IF(OR('AUBE-09'!F24="F"),$V$40,IF(OR('AUBE-09'!F24="R"),$V$41,IF(OR('AUBE-09'!F24="HR"),$V$42,IF(OR('AUBE-09'!F24="E"),$V$43,IF(OR('AUBE-09'!F24="CP"),$AD$40,IF(OR('AUBE-09'!F24="CM"),$AD$41,IF(OR('AUBE-09'!F24="CMA"),$AD$42,IF(OR('AUBE-09'!F24="CDE"),$AD$43,"0")))))))))))))))))))+IF(OR('AUBE-09'!G24="D"),$V$44,IF(OR('AUBE-09'!G24="J"),$H$40,IF(OR('AUBE-09'!G24="J1"),$H$41,IF(OR('AUBE-09'!G24="J2"),$H$42,IF(OR('AUBE-09'!G24="J3"),$H$43,IF(OR('AUBE-09'!G24="J4"),$H$44,IF(OR('AUBE-09'!G24="J5"),$P$40,IF(OR('AUBE-09'!G24="J6"),$P$41,IF(OR('AUBE-09'!G24="J7"),$P$42,IF(OR('AUBE-09'!G24="J8"),$P$43,IF(OR('AUBE-09'!G24="J9"),$P$44,IF(OR('AUBE-09'!G24="F"),$V$40,IF(OR('AUBE-09'!G24="R"),$V$41,IF(OR('AUBE-09'!G24="HR"),$V$42,IF(OR('AUBE-09'!G24="E"),$V$43,IF(OR('AUBE-09'!G24="CP"),$AD$40,IF(OR('AUBE-09'!G24="CM"),$AD$41,IF(OR('AUBE-09'!G24="CMA"),$AD$42,IF(OR('AUBE-09'!G24="CDE"),$AD$43,"0")))))))))))))))))))+IF(OR('AUBE-09'!H24="D"),$V$44,IF(OR('AUBE-09'!H24="J"),$H$40,IF(OR('AUBE-09'!H24="J1"),$H$41,IF(OR('AUBE-09'!H24="J2"),$H$42,IF(OR('AUBE-09'!H24="J3"),$H$43,IF(OR('AUBE-09'!H24="J4"),$H$44,IF(OR('AUBE-09'!H24="J5"),$P$40,IF(OR('AUBE-09'!H24="J6"),$P$41,IF(OR('AUBE-09'!H24="J7"),$P$42,IF(OR('AUBE-09'!H24="J8"),$P$43,IF(OR('AUBE-09'!H24="J9"),$P$44,IF(OR('AUBE-09'!H24="F"),$V$40,IF(OR('AUBE-09'!H24="R"),$V$41,IF(OR('AUBE-09'!H24="HR"),$V$42,IF(OR('AUBE-09'!H24="E"),$V$43,IF(OR('AUBE-09'!H24="CP"),$AD$40,IF(OR('AUBE-09'!H24="CM"),$AD$41,IF(OR('AUBE-09'!H24="CMA"),$AD$42,IF(OR('AUBE-09'!H24="CDE"),$AD$43,"0")))))))))))))))))))+IF(OR('AUBE-09'!I24="D"),$V$44,IF(OR('AUBE-09'!I24="J"),$H$40,IF(OR('AUBE-09'!I24="J1"),$H$41,IF(OR('AUBE-09'!I24="J2"),$H$42,IF(OR('AUBE-09'!I24="J3"),$H$43,IF(OR('AUBE-09'!I24="J4"),$H$44,IF(OR('AUBE-09'!I24="J5"),$P$40,IF(OR('AUBE-09'!I24="J6"),$P$41,IF(OR('AUBE-09'!I24="J7"),$P$42,IF(OR('AUBE-09'!I24="J8"),$P$43,IF(OR('AUBE-09'!I24="J9"),$P$44,IF(OR('AUBE-09'!I24="F"),$V$40,IF(OR('AUBE-09'!I24="R"),$V$41,IF(OR('AUBE-09'!I24="HR"),$V$42,IF(OR('AUBE-09'!I24="E"),$V$43,IF(OR('AUBE-09'!I24="CP"),$AD$40,IF(OR('AUBE-09'!I24="CM"),$AD$41,IF(OR('AUBE-09'!I24="CMA"),$AD$42,IF(OR('AUBE-09'!I24="CDE"),$AD$43,"0")))))))))))))))))))+IF(OR('AUBE-09'!J24="D"),$V$44,IF(OR('AUBE-09'!J24="J"),$H$40,IF(OR('AUBE-09'!J24="J1"),$H$41,IF(OR('AUBE-09'!J24="J2"),$H$42,IF(OR('AUBE-09'!J24="J3"),$H$43,IF(OR('AUBE-09'!J24="J4"),$H$44,IF(OR('AUBE-09'!J24="J5"),$P$40,IF(OR('AUBE-09'!J24="J6"),$P$41,IF(OR('AUBE-09'!J24="J7"),$P$42,IF(OR('AUBE-09'!J24="J8"),$P$43,IF(OR('AUBE-09'!J24="J9"),$P$44,IF(OR('AUBE-09'!J24="F"),$V$40,IF(OR('AUBE-09'!J24="R"),$V$41,IF(OR('AUBE-09'!J24="HR"),$V$42,IF(OR('AUBE-09'!J24="E"),$V$43,IF(OR('AUBE-09'!J24="CP"),$AD$40,IF(OR('AUBE-09'!J24="CM"),$AD$41,IF(OR('AUBE-09'!J24="CMA"),$AD$42,IF(OR('AUBE-09'!J24="CDE"),$AD$43,"0")))))))))))))))))))+IF(OR('AUBE-09'!K24="D"),$V$44,IF(OR('AUBE-09'!K24="J"),$H$40,IF(OR('AUBE-09'!K24="J1"),$H$41,IF(OR('AUBE-09'!K24="J2"),$H$42,IF(OR('AUBE-09'!K24="J3"),$H$43,IF(OR('AUBE-09'!K24="J4"),$H$44,IF(OR('AUBE-09'!K24="J5"),$P$40,IF(OR('AUBE-09'!K24="J6"),$P$41,IF(OR('AUBE-09'!K24="J7"),$P$42,IF(OR('AUBE-09'!K24="J8"),$P$43,IF(OR('AUBE-09'!K24="J9"),$P$44,IF(OR('AUBE-09'!K24="F"),$V$40,IF(OR('AUBE-09'!K24="R"),$V$41,IF(OR('AUBE-09'!K24="HR"),$V$42,IF(OR('AUBE-09'!K24="E"),$V$43,IF(OR('AUBE-09'!K24="CP"),$AD$40,IF(OR('AUBE-09'!K24="CM"),$AD$41,IF(OR('AUBE-09'!K24="CMA"),$AD$42,IF(OR('AUBE-09'!K24="CDE"),$AD$43,"0")))))))))))))))))))</f>
        <v>37.5</v>
      </c>
      <c r="AL24" s="151">
        <f>IF(OR('AUBE-09'!L24="D"),$V$44,IF(OR('AUBE-09'!L24="J"),$H$40,IF(OR('AUBE-09'!L24="J1"),$H$41,IF(OR('AUBE-09'!L24="J2"),$H$42,IF(OR('AUBE-09'!L24="J3"),$H$43,IF(OR('AUBE-09'!L24="J4"),$H$44,IF(OR('AUBE-09'!L24="J5"),$P$40,IF(OR('AUBE-09'!L24="J6"),$P$41,IF(OR('AUBE-09'!L24="J7"),$P$42,IF(OR('AUBE-09'!L24="J8"),$P$43,IF(OR('AUBE-09'!L24="J9"),$P$44,IF(OR('AUBE-09'!L24="F"),$V$40,IF(OR('AUBE-09'!L24="R"),$V$41,IF(OR('AUBE-09'!L24="HR"),$V$42,IF(OR('AUBE-09'!L24="E"),$V$43,IF(OR('AUBE-09'!L24="CP"),$AD$40,IF(OR('AUBE-09'!L24="CM"),$AD$41,IF(OR('AUBE-09'!L24="CMA"),$AD$42,IF(OR('AUBE-09'!L24="CDE"),$AD$43,"0")))))))))))))))))))+IF(OR('AUBE-09'!M24="D"),$V$44,IF(OR('AUBE-09'!M24="J"),$H$40,IF(OR('AUBE-09'!M24="J1"),$H$41,IF(OR('AUBE-09'!M24="J2"),$H$42,IF(OR('AUBE-09'!M24="J3"),$H$43,IF(OR('AUBE-09'!M24="J4"),$H$44,IF(OR('AUBE-09'!M24="J5"),$P$40,IF(OR('AUBE-09'!M24="J6"),$P$41,IF(OR('AUBE-09'!M24="J7"),$P$42,IF(OR('AUBE-09'!M24="J8"),$P$43,IF(OR('AUBE-09'!M24="J9"),$P$44,IF(OR('AUBE-09'!M24="F"),$V$40,IF(OR('AUBE-09'!M24="R"),$V$41,IF(OR('AUBE-09'!M24="HR"),$V$42,IF(OR('AUBE-09'!M24="E"),$V$43,IF(OR('AUBE-09'!M24="CP"),$AD$40,IF(OR('AUBE-09'!M24="CM"),$AD$41,IF(OR('AUBE-09'!M24="CMA"),$AD$42,IF(OR('AUBE-09'!M24="CDE"),$AD$43,"0")))))))))))))))))))+IF(OR('AUBE-09'!N24="D"),$V$44,IF(OR('AUBE-09'!N24="J"),$H$40,IF(OR('AUBE-09'!N24="J1"),$H$41,IF(OR('AUBE-09'!N24="J2"),$H$42,IF(OR('AUBE-09'!N24="J3"),$H$43,IF(OR('AUBE-09'!N24="J4"),$H$44,IF(OR('AUBE-09'!N24="J5"),$P$40,IF(OR('AUBE-09'!N24="J6"),$P$41,IF(OR('AUBE-09'!N24="J7"),$P$42,IF(OR('AUBE-09'!N24="J8"),$P$43,IF(OR('AUBE-09'!N24="J9"),$P$44,IF(OR('AUBE-09'!N24="F"),$V$40,IF(OR('AUBE-09'!N24="R"),$V$41,IF(OR('AUBE-09'!N24="HR"),$V$42,IF(OR('AUBE-09'!N24="E"),$V$43,IF(OR('AUBE-09'!N24="CP"),$AD$40,IF(OR('AUBE-09'!N24="CM"),$AD$41,IF(OR('AUBE-09'!N24="CMA"),$AD$42,IF(OR('AUBE-09'!N24="CDE"),$AD$43,"0")))))))))))))))))))+IF(OR('AUBE-09'!O24="D"),$V$44,IF(OR('AUBE-09'!O24="J"),$H$40,IF(OR('AUBE-09'!O24="J1"),$H$41,IF(OR('AUBE-09'!O24="J2"),$H$42,IF(OR('AUBE-09'!O24="J3"),$H$43,IF(OR('AUBE-09'!O24="J4"),$H$44,IF(OR('AUBE-09'!O24="J5"),$P$40,IF(OR('AUBE-09'!O24="J6"),$P$41,IF(OR('AUBE-09'!O24="J7"),$P$42,IF(OR('AUBE-09'!O24="J8"),$P$43,IF(OR('AUBE-09'!O24="J9"),$P$44,IF(OR('AUBE-09'!O24="F"),$V$40,IF(OR('AUBE-09'!O24="R"),$V$41,IF(OR('AUBE-09'!O24="HR"),$V$42,IF(OR('AUBE-09'!O24="E"),$V$43,IF(OR('AUBE-09'!O24="CP"),$AD$40,IF(OR('AUBE-09'!O24="CM"),$AD$41,IF(OR('AUBE-09'!O24="CMA"),$AD$42,IF(OR('AUBE-09'!O24="CDE"),$AD$43,"0")))))))))))))))))))+IF(OR('AUBE-09'!P24="D"),$V$44,IF(OR('AUBE-09'!P24="J"),$H$40,IF(OR('AUBE-09'!P24="J1"),$H$41,IF(OR('AUBE-09'!P24="J2"),$H$42,IF(OR('AUBE-09'!P24="J3"),$H$43,IF(OR('AUBE-09'!P24="J4"),$H$44,IF(OR('AUBE-09'!P24="J5"),$P$40,IF(OR('AUBE-09'!P24="J6"),$P$41,IF(OR('AUBE-09'!P24="J7"),$P$42,IF(OR('AUBE-09'!P24="J8"),$P$43,IF(OR('AUBE-09'!P24="J9"),$P$44,IF(OR('AUBE-09'!P24="F"),$V$40,IF(OR('AUBE-09'!P24="R"),$V$41,IF(OR('AUBE-09'!P24="HR"),$V$42,IF(OR('AUBE-09'!P24="E"),$V$43,IF(OR('AUBE-09'!P24="CP"),$AD$40,IF(OR('AUBE-09'!P24="CM"),$AD$41,IF(OR('AUBE-09'!P24="CMA"),$AD$42,IF(OR('AUBE-09'!P24="CDE"),$AD$43,"0")))))))))))))))))))+IF(OR('AUBE-09'!Q24="D"),$V$44,IF(OR('AUBE-09'!Q24="J"),$H$40,IF(OR('AUBE-09'!Q24="J1"),$H$41,IF(OR('AUBE-09'!Q24="J2"),$H$42,IF(OR('AUBE-09'!Q24="J3"),$H$43,IF(OR('AUBE-09'!Q24="J4"),$H$44,IF(OR('AUBE-09'!Q24="J5"),$P$40,IF(OR('AUBE-09'!Q24="J6"),$P$41,IF(OR('AUBE-09'!Q24="J7"),$P$42,IF(OR('AUBE-09'!Q24="J8"),$P$43,IF(OR('AUBE-09'!Q24="J9"),$P$44,IF(OR('AUBE-09'!Q24="F"),$V$40,IF(OR('AUBE-09'!Q24="R"),$V$41,IF(OR('AUBE-09'!Q24="HR"),$V$42,IF(OR('AUBE-09'!Q24="E"),$V$43,IF(OR('AUBE-09'!Q24="CP"),$AD$40,IF(OR('AUBE-09'!Q24="CM"),$AD$41,IF(OR('AUBE-09'!Q24="CMA"),$AD$42,IF(OR('AUBE-09'!Q24="CDE"),$AD$43,"0")))))))))))))))))))+IF(OR('AUBE-09'!R24="D"),$V$44,IF(OR('AUBE-09'!R24="J"),$H$40,IF(OR('AUBE-09'!R24="J1"),$H$41,IF(OR('AUBE-09'!R24="J2"),$H$42,IF(OR('AUBE-09'!R24="J3"),$H$43,IF(OR('AUBE-09'!R24="J4"),$H$44,IF(OR('AUBE-09'!R24="J5"),$P$40,IF(OR('AUBE-09'!R24="J6"),$P$41,IF(OR('AUBE-09'!R24="J7"),$P$42,IF(OR('AUBE-09'!R24="J8"),$P$43,IF(OR('AUBE-09'!R24="J9"),$P$44,IF(OR('AUBE-09'!R24="F"),$V$40,IF(OR('AUBE-09'!R24="R"),$V$41,IF(OR('AUBE-09'!R24="HR"),$V$42,IF(OR('AUBE-09'!R24="E"),$V$43,IF(OR('AUBE-09'!R24="CP"),$AD$40,IF(OR('AUBE-09'!R24="CM"),$AD$41,IF(OR('AUBE-09'!R24="CMA"),$AD$42,IF(OR('AUBE-09'!R24="CDE"),$AD$43,"0")))))))))))))))))))</f>
        <v>37.5</v>
      </c>
      <c r="AM24" s="151">
        <f>IF(OR('AUBE-09'!S24="D"),$V$44,IF(OR('AUBE-09'!S24="J"),$H$40,IF(OR('AUBE-09'!S24="J1"),$H$41,IF(OR('AUBE-09'!S24="J2"),$H$42,IF(OR('AUBE-09'!S24="J3"),$H$43,IF(OR('AUBE-09'!S24="J4"),$H$44,IF(OR('AUBE-09'!S24="J5"),$P$40,IF(OR('AUBE-09'!S24="J6"),$P$41,IF(OR('AUBE-09'!S24="J7"),$P$42,IF(OR('AUBE-09'!S24="J8"),$P$43,IF(OR('AUBE-09'!S24="J9"),$P$44,IF(OR('AUBE-09'!S24="F"),$V$40,IF(OR('AUBE-09'!S24="R"),$V$41,IF(OR('AUBE-09'!S24="HR"),$V$42,IF(OR('AUBE-09'!S24="E"),$V$43,IF(OR('AUBE-09'!S24="CP"),$AD$40,IF(OR('AUBE-09'!S24="CM"),$AD$41,IF(OR('AUBE-09'!S24="CMA"),$AD$42,IF(OR('AUBE-09'!S24="CDE"),$AD$43,"0")))))))))))))))))))+IF(OR('AUBE-09'!T24="D"),$V$44,IF(OR('AUBE-09'!T24="J"),$H$40,IF(OR('AUBE-09'!T24="J1"),$H$41,IF(OR('AUBE-09'!T24="J2"),$H$42,IF(OR('AUBE-09'!T24="J3"),$H$43,IF(OR('AUBE-09'!T24="J4"),$H$44,IF(OR('AUBE-09'!T24="J5"),$P$40,IF(OR('AUBE-09'!T24="J6"),$P$41,IF(OR('AUBE-09'!T24="J7"),$P$42,IF(OR('AUBE-09'!T24="J8"),$P$43,IF(OR('AUBE-09'!T24="J9"),$P$44,IF(OR('AUBE-09'!T24="F"),$V$40,IF(OR('AUBE-09'!T24="R"),$V$41,IF(OR('AUBE-09'!T24="HR"),$V$42,IF(OR('AUBE-09'!T24="E"),$V$43,IF(OR('AUBE-09'!T24="CP"),$AD$40,IF(OR('AUBE-09'!T24="CM"),$AD$41,IF(OR('AUBE-09'!T24="CMA"),$AD$42,IF(OR('AUBE-09'!T24="CDE"),$AD$43,"0")))))))))))))))))))+IF(OR('AUBE-09'!U24="D"),$V$44,IF(OR('AUBE-09'!U24="J"),$H$40,IF(OR('AUBE-09'!U24="J1"),$H$41,IF(OR('AUBE-09'!U24="J2"),$H$42,IF(OR('AUBE-09'!U24="J3"),$H$43,IF(OR('AUBE-09'!U24="J4"),$H$44,IF(OR('AUBE-09'!U24="J5"),$P$40,IF(OR('AUBE-09'!U24="J6"),$P$41,IF(OR('AUBE-09'!U24="J7"),$P$42,IF(OR('AUBE-09'!U24="J8"),$P$43,IF(OR('AUBE-09'!U24="J9"),$P$44,IF(OR('AUBE-09'!U24="F"),$V$40,IF(OR('AUBE-09'!U24="R"),$V$41,IF(OR('AUBE-09'!U24="HR"),$V$42,IF(OR('AUBE-09'!U24="E"),$V$43,IF(OR('AUBE-09'!U24="CP"),$AD$40,IF(OR('AUBE-09'!U24="CM"),$AD$41,IF(OR('AUBE-09'!U24="CMA"),$AD$42,IF(OR('AUBE-09'!U24="CDE"),$AD$43,"0")))))))))))))))))))+IF(OR('AUBE-09'!V24="D"),$V$44,IF(OR('AUBE-09'!V24="J"),$H$40,IF(OR('AUBE-09'!V24="J1"),$H$41,IF(OR('AUBE-09'!V24="J2"),$H$42,IF(OR('AUBE-09'!V24="J3"),$H$43,IF(OR('AUBE-09'!V24="J4"),$H$44,IF(OR('AUBE-09'!V24="J5"),$P$40,IF(OR('AUBE-09'!V24="J6"),$P$41,IF(OR('AUBE-09'!V24="J7"),$P$42,IF(OR('AUBE-09'!V24="J8"),$P$43,IF(OR('AUBE-09'!V24="J9"),$P$44,IF(OR('AUBE-09'!V24="F"),$V$40,IF(OR('AUBE-09'!V24="R"),$V$41,IF(OR('AUBE-09'!V24="HR"),$V$42,IF(OR('AUBE-09'!V24="E"),$V$43,IF(OR('AUBE-09'!V24="CP"),$AD$40,IF(OR('AUBE-09'!V24="CM"),$AD$41,IF(OR('AUBE-09'!V24="CMA"),$AD$42,IF(OR('AUBE-09'!V24="CDE"),$AD$43,"0")))))))))))))))))))+IF(OR('AUBE-09'!W24="D"),$V$44,IF(OR('AUBE-09'!W24="J"),$H$40,IF(OR('AUBE-09'!W24="J1"),$H$41,IF(OR('AUBE-09'!W24="J2"),$H$42,IF(OR('AUBE-09'!W24="J3"),$H$43,IF(OR('AUBE-09'!W24="J4"),$H$44,IF(OR('AUBE-09'!W24="J5"),$P$40,IF(OR('AUBE-09'!W24="J6"),$P$41,IF(OR('AUBE-09'!W24="J7"),$P$42,IF(OR('AUBE-09'!W24="J8"),$P$43,IF(OR('AUBE-09'!W24="J9"),$P$44,IF(OR('AUBE-09'!W24="F"),$V$40,IF(OR('AUBE-09'!W24="R"),$V$41,IF(OR('AUBE-09'!W24="HR"),$V$42,IF(OR('AUBE-09'!W24="E"),$V$43,IF(OR('AUBE-09'!W24="CP"),$AD$40,IF(OR('AUBE-09'!W24="CM"),$AD$41,IF(OR('AUBE-09'!W24="CMA"),$AD$42,IF(OR('AUBE-09'!W24="CDE"),$AD$43,"0")))))))))))))))))))+IF(OR('AUBE-09'!X24="D"),$V$44,IF(OR('AUBE-09'!X24="J"),$H$40,IF(OR('AUBE-09'!X24="J1"),$H$41,IF(OR('AUBE-09'!X24="J2"),$H$42,IF(OR('AUBE-09'!X24="J3"),$H$43,IF(OR('AUBE-09'!X24="J4"),$H$44,IF(OR('AUBE-09'!X24="J5"),$P$40,IF(OR('AUBE-09'!X24="J6"),$P$41,IF(OR('AUBE-09'!X24="J7"),$P$42,IF(OR('AUBE-09'!X24="J8"),$P$43,IF(OR('AUBE-09'!X24="J9"),$P$44,IF(OR('AUBE-09'!X24="F"),$V$40,IF(OR('AUBE-09'!X24="R"),$V$41,IF(OR('AUBE-09'!X24="HR"),$V$42,IF(OR('AUBE-09'!X24="E"),$V$43,IF(OR('AUBE-09'!X24="CP"),$AD$40,IF(OR('AUBE-09'!X24="CM"),$AD$41,IF(OR('AUBE-09'!X24="CMA"),$AD$42,IF(OR('AUBE-09'!X24="CDE"),$AD$43,"0")))))))))))))))))))+IF(OR('AUBE-09'!Y24="D"),$V$44,IF(OR('AUBE-09'!Y24="J"),$H$40,IF(OR('AUBE-09'!Y24="J1"),$H$41,IF(OR('AUBE-09'!Y24="J2"),$H$42,IF(OR('AUBE-09'!Y24="J3"),$H$43,IF(OR('AUBE-09'!Y24="J4"),$H$44,IF(OR('AUBE-09'!Y24="J5"),$P$40,IF(OR('AUBE-09'!Y24="J6"),$P$41,IF(OR('AUBE-09'!Y24="J7"),$P$42,IF(OR('AUBE-09'!Y24="J8"),$P$43,IF(OR('AUBE-09'!Y24="J9"),$P$44,IF(OR('AUBE-09'!Y24="F"),$V$40,IF(OR('AUBE-09'!Y24="R"),$V$41,IF(OR('AUBE-09'!Y24="HR"),$V$42,IF(OR('AUBE-09'!Y24="E"),$V$43,IF(OR('AUBE-09'!Y24="CP"),$AD$40,IF(OR('AUBE-09'!Y24="CM"),$AD$41,IF(OR('AUBE-09'!Y24="CMA"),$AD$42,IF(OR('AUBE-09'!Y24="CDE"),$AD$43,"0")))))))))))))))))))</f>
        <v>37.5</v>
      </c>
      <c r="AN24" s="151">
        <f>IF(OR('AUBE-09'!Z24="D"),$V$44,IF(OR('AUBE-09'!Z24="J"),$H$40,IF(OR('AUBE-09'!Z24="J1"),$H$41,IF(OR('AUBE-09'!Z24="J2"),$H$42,IF(OR('AUBE-09'!Z24="J3"),$H$43,IF(OR('AUBE-09'!Z24="J4"),$H$44,IF(OR('AUBE-09'!Z24="J5"),$P$40,IF(OR('AUBE-09'!Z24="J6"),$P$41,IF(OR('AUBE-09'!Z24="J7"),$P$42,IF(OR('AUBE-09'!Z24="J8"),$P$43,IF(OR('AUBE-09'!Z24="J9"),$P$44,IF(OR('AUBE-09'!Z24="F"),$V$40,IF(OR('AUBE-09'!Z24="R"),$V$41,IF(OR('AUBE-09'!Z24="HR"),$V$42,IF(OR('AUBE-09'!Z24="E"),$V$43,IF(OR('AUBE-09'!Z24="CP"),$AD$40,IF(OR('AUBE-09'!Z24="CM"),$AD$41,IF(OR('AUBE-09'!Z24="CMA"),$AD$42,IF(OR('AUBE-09'!Z24="CDE"),$AD$43,"0")))))))))))))))))))+IF(OR('AUBE-09'!AA24="D"),$V$44,IF(OR('AUBE-09'!AA24="J"),$H$40,IF(OR('AUBE-09'!AA24="J1"),$H$41,IF(OR('AUBE-09'!AA24="J2"),$H$42,IF(OR('AUBE-09'!AA24="J3"),$H$43,IF(OR('AUBE-09'!AA24="J4"),$H$44,IF(OR('AUBE-09'!AA24="J5"),$P$40,IF(OR('AUBE-09'!AA24="J6"),$P$41,IF(OR('AUBE-09'!AA24="J7"),$P$42,IF(OR('AUBE-09'!AA24="J8"),$P$43,IF(OR('AUBE-09'!AA24="J9"),$P$44,IF(OR('AUBE-09'!AA24="F"),$V$40,IF(OR('AUBE-09'!AA24="R"),$V$41,IF(OR('AUBE-09'!AA24="HR"),$V$42,IF(OR('AUBE-09'!AA24="E"),$V$43,IF(OR('AUBE-09'!AA24="CP"),$AD$40,IF(OR('AUBE-09'!AA24="CM"),$AD$41,IF(OR('AUBE-09'!AA24="CMA"),$AD$42,IF(OR('AUBE-09'!AA24="CDE"),$AD$43,"0")))))))))))))))))))+IF(OR('AUBE-09'!AB24="D"),$V$44,IF(OR('AUBE-09'!AB24="J"),$H$40,IF(OR('AUBE-09'!AB24="J1"),$H$41,IF(OR('AUBE-09'!AB24="J2"),$H$42,IF(OR('AUBE-09'!AB24="J3"),$H$43,IF(OR('AUBE-09'!AB24="J4"),$H$44,IF(OR('AUBE-09'!AB24="J5"),$P$40,IF(OR('AUBE-09'!AB24="J6"),$P$41,IF(OR('AUBE-09'!AB24="J7"),$P$42,IF(OR('AUBE-09'!AB24="J8"),$P$43,IF(OR('AUBE-09'!AB24="J9"),$P$44,IF(OR('AUBE-09'!AB24="F"),$V$40,IF(OR('AUBE-09'!AB24="R"),$V$41,IF(OR('AUBE-09'!AB24="HR"),$V$42,IF(OR('AUBE-09'!AB24="E"),$V$43,IF(OR('AUBE-09'!AB24="CP"),$AD$40,IF(OR('AUBE-09'!AB24="CM"),$AD$41,IF(OR('AUBE-09'!AB24="CMA"),$AD$42,IF(OR('AUBE-09'!AB24="CDE"),$AD$43,"0")))))))))))))))))))+IF(OR('AUBE-09'!AC24="D"),$V$44,IF(OR('AUBE-09'!AC24="J"),$H$40,IF(OR('AUBE-09'!AC24="J1"),$H$41,IF(OR('AUBE-09'!AC24="J2"),$H$42,IF(OR('AUBE-09'!AC24="J3"),$H$43,IF(OR('AUBE-09'!AC24="J4"),$H$44,IF(OR('AUBE-09'!AC24="J5"),$P$40,IF(OR('AUBE-09'!AC24="J6"),$P$41,IF(OR('AUBE-09'!AC24="J7"),$P$42,IF(OR('AUBE-09'!AC24="J8"),$P$43,IF(OR('AUBE-09'!AC24="J9"),$P$44,IF(OR('AUBE-09'!AC24="F"),$V$40,IF(OR('AUBE-09'!AC24="R"),$V$41,IF(OR('AUBE-09'!AC24="HR"),$V$42,IF(OR('AUBE-09'!AC24="E"),$V$43,IF(OR('AUBE-09'!AC24="CP"),$AD$40,IF(OR('AUBE-09'!AC24="CM"),$AD$41,IF(OR('AUBE-09'!AC24="CMA"),$AD$42,IF(OR('AUBE-09'!AC24="CDE"),$AD$43,"0")))))))))))))))))))+IF(OR('AUBE-09'!AD24="D"),$V$44,IF(OR('AUBE-09'!AD24="J"),$H$40,IF(OR('AUBE-09'!AD24="J1"),$H$41,IF(OR('AUBE-09'!AD24="J2"),$H$42,IF(OR('AUBE-09'!AD24="J3"),$H$43,IF(OR('AUBE-09'!AD24="J4"),$H$44,IF(OR('AUBE-09'!AD24="J5"),$P$40,IF(OR('AUBE-09'!AD24="J6"),$P$41,IF(OR('AUBE-09'!AD24="J7"),$P$42,IF(OR('AUBE-09'!AD24="J8"),$P$43,IF(OR('AUBE-09'!AD24="J9"),$P$44,IF(OR('AUBE-09'!AD24="F"),$V$40,IF(OR('AUBE-09'!AD24="R"),$V$41,IF(OR('AUBE-09'!AD24="HR"),$V$42,IF(OR('AUBE-09'!AD24="E"),$V$43,IF(OR('AUBE-09'!AD24="CP"),$AD$40,IF(OR('AUBE-09'!AD24="CM"),$AD$41,IF(OR('AUBE-09'!AD24="CMA"),$AD$42,IF(OR('AUBE-09'!AD24="CDE"),$AD$43,"0")))))))))))))))))))+IF(OR('AUBE-09'!AE24="D"),$V$44,IF(OR('AUBE-09'!AE24="J"),$H$40,IF(OR('AUBE-09'!AE24="J1"),$H$41,IF(OR('AUBE-09'!AE24="J2"),$H$42,IF(OR('AUBE-09'!AE24="J3"),$H$43,IF(OR('AUBE-09'!AE24="J4"),$H$44,IF(OR('AUBE-09'!AE24="J5"),$P$40,IF(OR('AUBE-09'!AE24="J6"),$P$41,IF(OR('AUBE-09'!AE24="J7"),$P$42,IF(OR('AUBE-09'!AE24="J8"),$P$43,IF(OR('AUBE-09'!AE24="J9"),$P$44,IF(OR('AUBE-09'!AE24="F"),$V$40,IF(OR('AUBE-09'!AE24="R"),$V$41,IF(OR('AUBE-09'!AE24="HR"),$V$42,IF(OR('AUBE-09'!AE24="E"),$V$43,IF(OR('AUBE-09'!AE24="CP"),$AD$40,IF(OR('AUBE-09'!AE24="CM"),$AD$41,IF(OR('AUBE-09'!AE24="CMA"),$AD$42,IF(OR('AUBE-09'!AE24="CDE"),$AD$43,"0")))))))))))))))))))</f>
        <v>37.5</v>
      </c>
    </row>
    <row r="25" spans="1:40" ht="15.75" customHeight="1">
      <c r="A25" s="16" t="s">
        <v>90</v>
      </c>
      <c r="B25" s="2" t="s">
        <v>66</v>
      </c>
      <c r="C25" s="2" t="s">
        <v>66</v>
      </c>
      <c r="D25" s="2"/>
      <c r="E25" s="2" t="s">
        <v>38</v>
      </c>
      <c r="F25" s="2" t="s">
        <v>69</v>
      </c>
      <c r="G25" s="2" t="s">
        <v>69</v>
      </c>
      <c r="H25" s="2" t="s">
        <v>46</v>
      </c>
      <c r="I25" s="2" t="s">
        <v>38</v>
      </c>
      <c r="J25" s="2" t="s">
        <v>38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47"/>
      <c r="AG25" s="116"/>
      <c r="AH25" s="147">
        <f t="shared" si="4"/>
        <v>0</v>
      </c>
      <c r="AJ25" s="151">
        <f>IF(OR('AUBE-09'!B25="D"),$V$44,IF(OR('AUBE-09'!B25="J"),$H$40,IF(OR('AUBE-09'!B25="J1"),$H$41,IF(OR('AUBE-09'!B25="J2"),$H$42,IF(OR('AUBE-09'!B25="J3"),$H$43,IF(OR('AUBE-09'!B25="J4"),$H$44,IF(OR('AUBE-09'!B25="J5"),$P$40,IF(OR('AUBE-09'!B25="J6"),$P$41,IF(OR('AUBE-09'!B25="J7"),$P$42,IF(OR('AUBE-09'!B25="J8"),$P$43,IF(OR('AUBE-09'!B25="J9"),$P$44,IF(OR('AUBE-09'!B25="F"),$V$40,IF(OR('AUBE-09'!B25="R"),$V$41,IF(OR('AUBE-09'!B25="HR"),$V$42,IF(OR('AUBE-09'!B25="E"),$V$43,IF(OR('AUBE-09'!B25="CP"),$AD$40,IF(OR('AUBE-09'!B25="CM"),$AD$41,IF(OR('AUBE-09'!B25="CMA"),$AD$42,IF(OR('AUBE-09'!B25="CDE"),$AD$43,"0")))))))))))))))))))+IF(OR('AUBE-09'!C25="D"),$V$44,IF(OR('AUBE-09'!C25="J"),$H$40,IF(OR('AUBE-09'!C25="J1"),$H$41,IF(OR('AUBE-09'!C25="J2"),$H$42,IF(OR('AUBE-09'!C25="J3"),$H$43,IF(OR('AUBE-09'!C25="J4"),$H$44,IF(OR('AUBE-09'!C25="J5"),$P$40,IF(OR('AUBE-09'!C25="J6"),$P$41,IF(OR('AUBE-09'!C25="J7"),$P$42,IF(OR('AUBE-09'!C25="J8"),$P$43,IF(OR('AUBE-09'!C25="J9"),$P$44,IF(OR('AUBE-09'!C25="F"),$V$40,IF(OR('AUBE-09'!C25="R"),$V$41,IF(OR('AUBE-09'!C25="HR"),$V$42,IF(OR('AUBE-09'!C25="E"),$V$43,IF(OR('AUBE-09'!C25="CP"),$AD$40,IF(OR('AUBE-09'!C25="CM"),$AD$41,IF(OR('AUBE-09'!C25="CMA"),$AD$42,IF(OR('AUBE-09'!C25="CDE"),$AD$43,"0")))))))))))))))))))+IF(OR('AUBE-09'!D25="D"),$V$44,IF(OR('AUBE-09'!D25="J"),$H$40,IF(OR('AUBE-09'!D25="J1"),$H$41,IF(OR('AUBE-09'!D25="J2"),$H$42,IF(OR('AUBE-09'!D25="J3"),$H$43,IF(OR('AUBE-09'!D25="J4"),$H$44,IF(OR('AUBE-09'!D25="J5"),$P$40,IF(OR('AUBE-09'!D25="J6"),$P$41,IF(OR('AUBE-09'!D25="J7"),$P$42,IF(OR('AUBE-09'!D25="J8"),$P$43,IF(OR('AUBE-09'!D25="J9"),$P$44,IF(OR('AUBE-09'!D25="F"),$V$40,IF(OR('AUBE-09'!D25="R"),$V$41,IF(OR('AUBE-09'!D25="HR"),$V$42,IF(OR('AUBE-09'!D25="E"),$V$43,IF(OR('AUBE-09'!D25="CP"),$AD$40,IF(OR('AUBE-09'!D25="CM"),$AD$41,IF(OR('AUBE-09'!D25="CMA"),$AD$42,IF(OR('AUBE-09'!D25="CDE"),$AD$43,"0")))))))))))))))))))</f>
        <v>0</v>
      </c>
      <c r="AK25" s="151">
        <f>IF(OR('AUBE-09'!E25="D"),$V$44,IF(OR('AUBE-09'!E25="J"),$H$40,IF(OR('AUBE-09'!E25="J1"),$H$41,IF(OR('AUBE-09'!E25="J2"),$H$42,IF(OR('AUBE-09'!E25="J3"),$H$43,IF(OR('AUBE-09'!E25="J4"),$H$44,IF(OR('AUBE-09'!E25="J5"),$P$40,IF(OR('AUBE-09'!E25="J6"),$P$41,IF(OR('AUBE-09'!E25="J7"),$P$42,IF(OR('AUBE-09'!E25="J8"),$P$43,IF(OR('AUBE-09'!E25="J9"),$P$44,IF(OR('AUBE-09'!E25="F"),$V$40,IF(OR('AUBE-09'!E25="R"),$V$41,IF(OR('AUBE-09'!E25="HR"),$V$42,IF(OR('AUBE-09'!E25="E"),$V$43,IF(OR('AUBE-09'!E25="CP"),$AD$40,IF(OR('AUBE-09'!E25="CM"),$AD$41,IF(OR('AUBE-09'!E25="CMA"),$AD$42,IF(OR('AUBE-09'!E25="CDE"),$AD$43,"0")))))))))))))))))))+IF(OR('AUBE-09'!F25="D"),$V$44,IF(OR('AUBE-09'!F25="J"),$H$40,IF(OR('AUBE-09'!F25="J1"),$H$41,IF(OR('AUBE-09'!F25="J2"),$H$42,IF(OR('AUBE-09'!F25="J3"),$H$43,IF(OR('AUBE-09'!F25="J4"),$H$44,IF(OR('AUBE-09'!F25="J5"),$P$40,IF(OR('AUBE-09'!F25="J6"),$P$41,IF(OR('AUBE-09'!F25="J7"),$P$42,IF(OR('AUBE-09'!F25="J8"),$P$43,IF(OR('AUBE-09'!F25="J9"),$P$44,IF(OR('AUBE-09'!F25="F"),$V$40,IF(OR('AUBE-09'!F25="R"),$V$41,IF(OR('AUBE-09'!F25="HR"),$V$42,IF(OR('AUBE-09'!F25="E"),$V$43,IF(OR('AUBE-09'!F25="CP"),$AD$40,IF(OR('AUBE-09'!F25="CM"),$AD$41,IF(OR('AUBE-09'!F25="CMA"),$AD$42,IF(OR('AUBE-09'!F25="CDE"),$AD$43,"0")))))))))))))))))))+IF(OR('AUBE-09'!G25="D"),$V$44,IF(OR('AUBE-09'!G25="J"),$H$40,IF(OR('AUBE-09'!G25="J1"),$H$41,IF(OR('AUBE-09'!G25="J2"),$H$42,IF(OR('AUBE-09'!G25="J3"),$H$43,IF(OR('AUBE-09'!G25="J4"),$H$44,IF(OR('AUBE-09'!G25="J5"),$P$40,IF(OR('AUBE-09'!G25="J6"),$P$41,IF(OR('AUBE-09'!G25="J7"),$P$42,IF(OR('AUBE-09'!G25="J8"),$P$43,IF(OR('AUBE-09'!G25="J9"),$P$44,IF(OR('AUBE-09'!G25="F"),$V$40,IF(OR('AUBE-09'!G25="R"),$V$41,IF(OR('AUBE-09'!G25="HR"),$V$42,IF(OR('AUBE-09'!G25="E"),$V$43,IF(OR('AUBE-09'!G25="CP"),$AD$40,IF(OR('AUBE-09'!G25="CM"),$AD$41,IF(OR('AUBE-09'!G25="CMA"),$AD$42,IF(OR('AUBE-09'!G25="CDE"),$AD$43,"0")))))))))))))))))))+IF(OR('AUBE-09'!H25="D"),$V$44,IF(OR('AUBE-09'!H25="J"),$H$40,IF(OR('AUBE-09'!H25="J1"),$H$41,IF(OR('AUBE-09'!H25="J2"),$H$42,IF(OR('AUBE-09'!H25="J3"),$H$43,IF(OR('AUBE-09'!H25="J4"),$H$44,IF(OR('AUBE-09'!H25="J5"),$P$40,IF(OR('AUBE-09'!H25="J6"),$P$41,IF(OR('AUBE-09'!H25="J7"),$P$42,IF(OR('AUBE-09'!H25="J8"),$P$43,IF(OR('AUBE-09'!H25="J9"),$P$44,IF(OR('AUBE-09'!H25="F"),$V$40,IF(OR('AUBE-09'!H25="R"),$V$41,IF(OR('AUBE-09'!H25="HR"),$V$42,IF(OR('AUBE-09'!H25="E"),$V$43,IF(OR('AUBE-09'!H25="CP"),$AD$40,IF(OR('AUBE-09'!H25="CM"),$AD$41,IF(OR('AUBE-09'!H25="CMA"),$AD$42,IF(OR('AUBE-09'!H25="CDE"),$AD$43,"0")))))))))))))))))))+IF(OR('AUBE-09'!I25="D"),$V$44,IF(OR('AUBE-09'!I25="J"),$H$40,IF(OR('AUBE-09'!I25="J1"),$H$41,IF(OR('AUBE-09'!I25="J2"),$H$42,IF(OR('AUBE-09'!I25="J3"),$H$43,IF(OR('AUBE-09'!I25="J4"),$H$44,IF(OR('AUBE-09'!I25="J5"),$P$40,IF(OR('AUBE-09'!I25="J6"),$P$41,IF(OR('AUBE-09'!I25="J7"),$P$42,IF(OR('AUBE-09'!I25="J8"),$P$43,IF(OR('AUBE-09'!I25="J9"),$P$44,IF(OR('AUBE-09'!I25="F"),$V$40,IF(OR('AUBE-09'!I25="R"),$V$41,IF(OR('AUBE-09'!I25="HR"),$V$42,IF(OR('AUBE-09'!I25="E"),$V$43,IF(OR('AUBE-09'!I25="CP"),$AD$40,IF(OR('AUBE-09'!I25="CM"),$AD$41,IF(OR('AUBE-09'!I25="CMA"),$AD$42,IF(OR('AUBE-09'!I25="CDE"),$AD$43,"0")))))))))))))))))))+IF(OR('AUBE-09'!J25="D"),$V$44,IF(OR('AUBE-09'!J25="J"),$H$40,IF(OR('AUBE-09'!J25="J1"),$H$41,IF(OR('AUBE-09'!J25="J2"),$H$42,IF(OR('AUBE-09'!J25="J3"),$H$43,IF(OR('AUBE-09'!J25="J4"),$H$44,IF(OR('AUBE-09'!J25="J5"),$P$40,IF(OR('AUBE-09'!J25="J6"),$P$41,IF(OR('AUBE-09'!J25="J7"),$P$42,IF(OR('AUBE-09'!J25="J8"),$P$43,IF(OR('AUBE-09'!J25="J9"),$P$44,IF(OR('AUBE-09'!J25="F"),$V$40,IF(OR('AUBE-09'!J25="R"),$V$41,IF(OR('AUBE-09'!J25="HR"),$V$42,IF(OR('AUBE-09'!J25="E"),$V$43,IF(OR('AUBE-09'!J25="CP"),$AD$40,IF(OR('AUBE-09'!J25="CM"),$AD$41,IF(OR('AUBE-09'!J25="CMA"),$AD$42,IF(OR('AUBE-09'!J25="CDE"),$AD$43,"0")))))))))))))))))))+IF(OR('AUBE-09'!K25="D"),$V$44,IF(OR('AUBE-09'!K25="J"),$H$40,IF(OR('AUBE-09'!K25="J1"),$H$41,IF(OR('AUBE-09'!K25="J2"),$H$42,IF(OR('AUBE-09'!K25="J3"),$H$43,IF(OR('AUBE-09'!K25="J4"),$H$44,IF(OR('AUBE-09'!K25="J5"),$P$40,IF(OR('AUBE-09'!K25="J6"),$P$41,IF(OR('AUBE-09'!K25="J7"),$P$42,IF(OR('AUBE-09'!K25="J8"),$P$43,IF(OR('AUBE-09'!K25="J9"),$P$44,IF(OR('AUBE-09'!K25="F"),$V$40,IF(OR('AUBE-09'!K25="R"),$V$41,IF(OR('AUBE-09'!K25="HR"),$V$42,IF(OR('AUBE-09'!K25="E"),$V$43,IF(OR('AUBE-09'!K25="CP"),$AD$40,IF(OR('AUBE-09'!K25="CM"),$AD$41,IF(OR('AUBE-09'!K25="CMA"),$AD$42,IF(OR('AUBE-09'!K25="CDE"),$AD$43,"0")))))))))))))))))))</f>
        <v>22.5</v>
      </c>
      <c r="AL25" s="151">
        <f>IF(OR('AUBE-09'!L25="D"),$V$44,IF(OR('AUBE-09'!L25="J"),$H$40,IF(OR('AUBE-09'!L25="J1"),$H$41,IF(OR('AUBE-09'!L25="J2"),$H$42,IF(OR('AUBE-09'!L25="J3"),$H$43,IF(OR('AUBE-09'!L25="J4"),$H$44,IF(OR('AUBE-09'!L25="J5"),$P$40,IF(OR('AUBE-09'!L25="J6"),$P$41,IF(OR('AUBE-09'!L25="J7"),$P$42,IF(OR('AUBE-09'!L25="J8"),$P$43,IF(OR('AUBE-09'!L25="J9"),$P$44,IF(OR('AUBE-09'!L25="F"),$V$40,IF(OR('AUBE-09'!L25="R"),$V$41,IF(OR('AUBE-09'!L25="HR"),$V$42,IF(OR('AUBE-09'!L25="E"),$V$43,IF(OR('AUBE-09'!L25="CP"),$AD$40,IF(OR('AUBE-09'!L25="CM"),$AD$41,IF(OR('AUBE-09'!L25="CMA"),$AD$42,IF(OR('AUBE-09'!L25="CDE"),$AD$43,"0")))))))))))))))))))+IF(OR('AUBE-09'!M25="D"),$V$44,IF(OR('AUBE-09'!M25="J"),$H$40,IF(OR('AUBE-09'!M25="J1"),$H$41,IF(OR('AUBE-09'!M25="J2"),$H$42,IF(OR('AUBE-09'!M25="J3"),$H$43,IF(OR('AUBE-09'!M25="J4"),$H$44,IF(OR('AUBE-09'!M25="J5"),$P$40,IF(OR('AUBE-09'!M25="J6"),$P$41,IF(OR('AUBE-09'!M25="J7"),$P$42,IF(OR('AUBE-09'!M25="J8"),$P$43,IF(OR('AUBE-09'!M25="J9"),$P$44,IF(OR('AUBE-09'!M25="F"),$V$40,IF(OR('AUBE-09'!M25="R"),$V$41,IF(OR('AUBE-09'!M25="HR"),$V$42,IF(OR('AUBE-09'!M25="E"),$V$43,IF(OR('AUBE-09'!M25="CP"),$AD$40,IF(OR('AUBE-09'!M25="CM"),$AD$41,IF(OR('AUBE-09'!M25="CMA"),$AD$42,IF(OR('AUBE-09'!M25="CDE"),$AD$43,"0")))))))))))))))))))+IF(OR('AUBE-09'!N25="D"),$V$44,IF(OR('AUBE-09'!N25="J"),$H$40,IF(OR('AUBE-09'!N25="J1"),$H$41,IF(OR('AUBE-09'!N25="J2"),$H$42,IF(OR('AUBE-09'!N25="J3"),$H$43,IF(OR('AUBE-09'!N25="J4"),$H$44,IF(OR('AUBE-09'!N25="J5"),$P$40,IF(OR('AUBE-09'!N25="J6"),$P$41,IF(OR('AUBE-09'!N25="J7"),$P$42,IF(OR('AUBE-09'!N25="J8"),$P$43,IF(OR('AUBE-09'!N25="J9"),$P$44,IF(OR('AUBE-09'!N25="F"),$V$40,IF(OR('AUBE-09'!N25="R"),$V$41,IF(OR('AUBE-09'!N25="HR"),$V$42,IF(OR('AUBE-09'!N25="E"),$V$43,IF(OR('AUBE-09'!N25="CP"),$AD$40,IF(OR('AUBE-09'!N25="CM"),$AD$41,IF(OR('AUBE-09'!N25="CMA"),$AD$42,IF(OR('AUBE-09'!N25="CDE"),$AD$43,"0")))))))))))))))))))+IF(OR('AUBE-09'!O25="D"),$V$44,IF(OR('AUBE-09'!O25="J"),$H$40,IF(OR('AUBE-09'!O25="J1"),$H$41,IF(OR('AUBE-09'!O25="J2"),$H$42,IF(OR('AUBE-09'!O25="J3"),$H$43,IF(OR('AUBE-09'!O25="J4"),$H$44,IF(OR('AUBE-09'!O25="J5"),$P$40,IF(OR('AUBE-09'!O25="J6"),$P$41,IF(OR('AUBE-09'!O25="J7"),$P$42,IF(OR('AUBE-09'!O25="J8"),$P$43,IF(OR('AUBE-09'!O25="J9"),$P$44,IF(OR('AUBE-09'!O25="F"),$V$40,IF(OR('AUBE-09'!O25="R"),$V$41,IF(OR('AUBE-09'!O25="HR"),$V$42,IF(OR('AUBE-09'!O25="E"),$V$43,IF(OR('AUBE-09'!O25="CP"),$AD$40,IF(OR('AUBE-09'!O25="CM"),$AD$41,IF(OR('AUBE-09'!O25="CMA"),$AD$42,IF(OR('AUBE-09'!O25="CDE"),$AD$43,"0")))))))))))))))))))+IF(OR('AUBE-09'!P25="D"),$V$44,IF(OR('AUBE-09'!P25="J"),$H$40,IF(OR('AUBE-09'!P25="J1"),$H$41,IF(OR('AUBE-09'!P25="J2"),$H$42,IF(OR('AUBE-09'!P25="J3"),$H$43,IF(OR('AUBE-09'!P25="J4"),$H$44,IF(OR('AUBE-09'!P25="J5"),$P$40,IF(OR('AUBE-09'!P25="J6"),$P$41,IF(OR('AUBE-09'!P25="J7"),$P$42,IF(OR('AUBE-09'!P25="J8"),$P$43,IF(OR('AUBE-09'!P25="J9"),$P$44,IF(OR('AUBE-09'!P25="F"),$V$40,IF(OR('AUBE-09'!P25="R"),$V$41,IF(OR('AUBE-09'!P25="HR"),$V$42,IF(OR('AUBE-09'!P25="E"),$V$43,IF(OR('AUBE-09'!P25="CP"),$AD$40,IF(OR('AUBE-09'!P25="CM"),$AD$41,IF(OR('AUBE-09'!P25="CMA"),$AD$42,IF(OR('AUBE-09'!P25="CDE"),$AD$43,"0")))))))))))))))))))+IF(OR('AUBE-09'!Q25="D"),$V$44,IF(OR('AUBE-09'!Q25="J"),$H$40,IF(OR('AUBE-09'!Q25="J1"),$H$41,IF(OR('AUBE-09'!Q25="J2"),$H$42,IF(OR('AUBE-09'!Q25="J3"),$H$43,IF(OR('AUBE-09'!Q25="J4"),$H$44,IF(OR('AUBE-09'!Q25="J5"),$P$40,IF(OR('AUBE-09'!Q25="J6"),$P$41,IF(OR('AUBE-09'!Q25="J7"),$P$42,IF(OR('AUBE-09'!Q25="J8"),$P$43,IF(OR('AUBE-09'!Q25="J9"),$P$44,IF(OR('AUBE-09'!Q25="F"),$V$40,IF(OR('AUBE-09'!Q25="R"),$V$41,IF(OR('AUBE-09'!Q25="HR"),$V$42,IF(OR('AUBE-09'!Q25="E"),$V$43,IF(OR('AUBE-09'!Q25="CP"),$AD$40,IF(OR('AUBE-09'!Q25="CM"),$AD$41,IF(OR('AUBE-09'!Q25="CMA"),$AD$42,IF(OR('AUBE-09'!Q25="CDE"),$AD$43,"0")))))))))))))))))))+IF(OR('AUBE-09'!R25="D"),$V$44,IF(OR('AUBE-09'!R25="J"),$H$40,IF(OR('AUBE-09'!R25="J1"),$H$41,IF(OR('AUBE-09'!R25="J2"),$H$42,IF(OR('AUBE-09'!R25="J3"),$H$43,IF(OR('AUBE-09'!R25="J4"),$H$44,IF(OR('AUBE-09'!R25="J5"),$P$40,IF(OR('AUBE-09'!R25="J6"),$P$41,IF(OR('AUBE-09'!R25="J7"),$P$42,IF(OR('AUBE-09'!R25="J8"),$P$43,IF(OR('AUBE-09'!R25="J9"),$P$44,IF(OR('AUBE-09'!R25="F"),$V$40,IF(OR('AUBE-09'!R25="R"),$V$41,IF(OR('AUBE-09'!R25="HR"),$V$42,IF(OR('AUBE-09'!R25="E"),$V$43,IF(OR('AUBE-09'!R25="CP"),$AD$40,IF(OR('AUBE-09'!R25="CM"),$AD$41,IF(OR('AUBE-09'!R25="CMA"),$AD$42,IF(OR('AUBE-09'!R25="CDE"),$AD$43,"0")))))))))))))))))))</f>
        <v>0</v>
      </c>
      <c r="AM25" s="151">
        <f>IF(OR('AUBE-09'!S25="D"),$V$44,IF(OR('AUBE-09'!S25="J"),$H$40,IF(OR('AUBE-09'!S25="J1"),$H$41,IF(OR('AUBE-09'!S25="J2"),$H$42,IF(OR('AUBE-09'!S25="J3"),$H$43,IF(OR('AUBE-09'!S25="J4"),$H$44,IF(OR('AUBE-09'!S25="J5"),$P$40,IF(OR('AUBE-09'!S25="J6"),$P$41,IF(OR('AUBE-09'!S25="J7"),$P$42,IF(OR('AUBE-09'!S25="J8"),$P$43,IF(OR('AUBE-09'!S25="J9"),$P$44,IF(OR('AUBE-09'!S25="F"),$V$40,IF(OR('AUBE-09'!S25="R"),$V$41,IF(OR('AUBE-09'!S25="HR"),$V$42,IF(OR('AUBE-09'!S25="E"),$V$43,IF(OR('AUBE-09'!S25="CP"),$AD$40,IF(OR('AUBE-09'!S25="CM"),$AD$41,IF(OR('AUBE-09'!S25="CMA"),$AD$42,IF(OR('AUBE-09'!S25="CDE"),$AD$43,"0")))))))))))))))))))+IF(OR('AUBE-09'!T25="D"),$V$44,IF(OR('AUBE-09'!T25="J"),$H$40,IF(OR('AUBE-09'!T25="J1"),$H$41,IF(OR('AUBE-09'!T25="J2"),$H$42,IF(OR('AUBE-09'!T25="J3"),$H$43,IF(OR('AUBE-09'!T25="J4"),$H$44,IF(OR('AUBE-09'!T25="J5"),$P$40,IF(OR('AUBE-09'!T25="J6"),$P$41,IF(OR('AUBE-09'!T25="J7"),$P$42,IF(OR('AUBE-09'!T25="J8"),$P$43,IF(OR('AUBE-09'!T25="J9"),$P$44,IF(OR('AUBE-09'!T25="F"),$V$40,IF(OR('AUBE-09'!T25="R"),$V$41,IF(OR('AUBE-09'!T25="HR"),$V$42,IF(OR('AUBE-09'!T25="E"),$V$43,IF(OR('AUBE-09'!T25="CP"),$AD$40,IF(OR('AUBE-09'!T25="CM"),$AD$41,IF(OR('AUBE-09'!T25="CMA"),$AD$42,IF(OR('AUBE-09'!T25="CDE"),$AD$43,"0")))))))))))))))))))+IF(OR('AUBE-09'!U25="D"),$V$44,IF(OR('AUBE-09'!U25="J"),$H$40,IF(OR('AUBE-09'!U25="J1"),$H$41,IF(OR('AUBE-09'!U25="J2"),$H$42,IF(OR('AUBE-09'!U25="J3"),$H$43,IF(OR('AUBE-09'!U25="J4"),$H$44,IF(OR('AUBE-09'!U25="J5"),$P$40,IF(OR('AUBE-09'!U25="J6"),$P$41,IF(OR('AUBE-09'!U25="J7"),$P$42,IF(OR('AUBE-09'!U25="J8"),$P$43,IF(OR('AUBE-09'!U25="J9"),$P$44,IF(OR('AUBE-09'!U25="F"),$V$40,IF(OR('AUBE-09'!U25="R"),$V$41,IF(OR('AUBE-09'!U25="HR"),$V$42,IF(OR('AUBE-09'!U25="E"),$V$43,IF(OR('AUBE-09'!U25="CP"),$AD$40,IF(OR('AUBE-09'!U25="CM"),$AD$41,IF(OR('AUBE-09'!U25="CMA"),$AD$42,IF(OR('AUBE-09'!U25="CDE"),$AD$43,"0")))))))))))))))))))+IF(OR('AUBE-09'!V25="D"),$V$44,IF(OR('AUBE-09'!V25="J"),$H$40,IF(OR('AUBE-09'!V25="J1"),$H$41,IF(OR('AUBE-09'!V25="J2"),$H$42,IF(OR('AUBE-09'!V25="J3"),$H$43,IF(OR('AUBE-09'!V25="J4"),$H$44,IF(OR('AUBE-09'!V25="J5"),$P$40,IF(OR('AUBE-09'!V25="J6"),$P$41,IF(OR('AUBE-09'!V25="J7"),$P$42,IF(OR('AUBE-09'!V25="J8"),$P$43,IF(OR('AUBE-09'!V25="J9"),$P$44,IF(OR('AUBE-09'!V25="F"),$V$40,IF(OR('AUBE-09'!V25="R"),$V$41,IF(OR('AUBE-09'!V25="HR"),$V$42,IF(OR('AUBE-09'!V25="E"),$V$43,IF(OR('AUBE-09'!V25="CP"),$AD$40,IF(OR('AUBE-09'!V25="CM"),$AD$41,IF(OR('AUBE-09'!V25="CMA"),$AD$42,IF(OR('AUBE-09'!V25="CDE"),$AD$43,"0")))))))))))))))))))+IF(OR('AUBE-09'!W25="D"),$V$44,IF(OR('AUBE-09'!W25="J"),$H$40,IF(OR('AUBE-09'!W25="J1"),$H$41,IF(OR('AUBE-09'!W25="J2"),$H$42,IF(OR('AUBE-09'!W25="J3"),$H$43,IF(OR('AUBE-09'!W25="J4"),$H$44,IF(OR('AUBE-09'!W25="J5"),$P$40,IF(OR('AUBE-09'!W25="J6"),$P$41,IF(OR('AUBE-09'!W25="J7"),$P$42,IF(OR('AUBE-09'!W25="J8"),$P$43,IF(OR('AUBE-09'!W25="J9"),$P$44,IF(OR('AUBE-09'!W25="F"),$V$40,IF(OR('AUBE-09'!W25="R"),$V$41,IF(OR('AUBE-09'!W25="HR"),$V$42,IF(OR('AUBE-09'!W25="E"),$V$43,IF(OR('AUBE-09'!W25="CP"),$AD$40,IF(OR('AUBE-09'!W25="CM"),$AD$41,IF(OR('AUBE-09'!W25="CMA"),$AD$42,IF(OR('AUBE-09'!W25="CDE"),$AD$43,"0")))))))))))))))))))+IF(OR('AUBE-09'!X25="D"),$V$44,IF(OR('AUBE-09'!X25="J"),$H$40,IF(OR('AUBE-09'!X25="J1"),$H$41,IF(OR('AUBE-09'!X25="J2"),$H$42,IF(OR('AUBE-09'!X25="J3"),$H$43,IF(OR('AUBE-09'!X25="J4"),$H$44,IF(OR('AUBE-09'!X25="J5"),$P$40,IF(OR('AUBE-09'!X25="J6"),$P$41,IF(OR('AUBE-09'!X25="J7"),$P$42,IF(OR('AUBE-09'!X25="J8"),$P$43,IF(OR('AUBE-09'!X25="J9"),$P$44,IF(OR('AUBE-09'!X25="F"),$V$40,IF(OR('AUBE-09'!X25="R"),$V$41,IF(OR('AUBE-09'!X25="HR"),$V$42,IF(OR('AUBE-09'!X25="E"),$V$43,IF(OR('AUBE-09'!X25="CP"),$AD$40,IF(OR('AUBE-09'!X25="CM"),$AD$41,IF(OR('AUBE-09'!X25="CMA"),$AD$42,IF(OR('AUBE-09'!X25="CDE"),$AD$43,"0")))))))))))))))))))+IF(OR('AUBE-09'!Y25="D"),$V$44,IF(OR('AUBE-09'!Y25="J"),$H$40,IF(OR('AUBE-09'!Y25="J1"),$H$41,IF(OR('AUBE-09'!Y25="J2"),$H$42,IF(OR('AUBE-09'!Y25="J3"),$H$43,IF(OR('AUBE-09'!Y25="J4"),$H$44,IF(OR('AUBE-09'!Y25="J5"),$P$40,IF(OR('AUBE-09'!Y25="J6"),$P$41,IF(OR('AUBE-09'!Y25="J7"),$P$42,IF(OR('AUBE-09'!Y25="J8"),$P$43,IF(OR('AUBE-09'!Y25="J9"),$P$44,IF(OR('AUBE-09'!Y25="F"),$V$40,IF(OR('AUBE-09'!Y25="R"),$V$41,IF(OR('AUBE-09'!Y25="HR"),$V$42,IF(OR('AUBE-09'!Y25="E"),$V$43,IF(OR('AUBE-09'!Y25="CP"),$AD$40,IF(OR('AUBE-09'!Y25="CM"),$AD$41,IF(OR('AUBE-09'!Y25="CMA"),$AD$42,IF(OR('AUBE-09'!Y25="CDE"),$AD$43,"0")))))))))))))))))))</f>
        <v>0</v>
      </c>
      <c r="AN25" s="151">
        <f>IF(OR('AUBE-09'!Z25="D"),$V$44,IF(OR('AUBE-09'!Z25="J"),$H$40,IF(OR('AUBE-09'!Z25="J1"),$H$41,IF(OR('AUBE-09'!Z25="J2"),$H$42,IF(OR('AUBE-09'!Z25="J3"),$H$43,IF(OR('AUBE-09'!Z25="J4"),$H$44,IF(OR('AUBE-09'!Z25="J5"),$P$40,IF(OR('AUBE-09'!Z25="J6"),$P$41,IF(OR('AUBE-09'!Z25="J7"),$P$42,IF(OR('AUBE-09'!Z25="J8"),$P$43,IF(OR('AUBE-09'!Z25="J9"),$P$44,IF(OR('AUBE-09'!Z25="F"),$V$40,IF(OR('AUBE-09'!Z25="R"),$V$41,IF(OR('AUBE-09'!Z25="HR"),$V$42,IF(OR('AUBE-09'!Z25="E"),$V$43,IF(OR('AUBE-09'!Z25="CP"),$AD$40,IF(OR('AUBE-09'!Z25="CM"),$AD$41,IF(OR('AUBE-09'!Z25="CMA"),$AD$42,IF(OR('AUBE-09'!Z25="CDE"),$AD$43,"0")))))))))))))))))))+IF(OR('AUBE-09'!AA25="D"),$V$44,IF(OR('AUBE-09'!AA25="J"),$H$40,IF(OR('AUBE-09'!AA25="J1"),$H$41,IF(OR('AUBE-09'!AA25="J2"),$H$42,IF(OR('AUBE-09'!AA25="J3"),$H$43,IF(OR('AUBE-09'!AA25="J4"),$H$44,IF(OR('AUBE-09'!AA25="J5"),$P$40,IF(OR('AUBE-09'!AA25="J6"),$P$41,IF(OR('AUBE-09'!AA25="J7"),$P$42,IF(OR('AUBE-09'!AA25="J8"),$P$43,IF(OR('AUBE-09'!AA25="J9"),$P$44,IF(OR('AUBE-09'!AA25="F"),$V$40,IF(OR('AUBE-09'!AA25="R"),$V$41,IF(OR('AUBE-09'!AA25="HR"),$V$42,IF(OR('AUBE-09'!AA25="E"),$V$43,IF(OR('AUBE-09'!AA25="CP"),$AD$40,IF(OR('AUBE-09'!AA25="CM"),$AD$41,IF(OR('AUBE-09'!AA25="CMA"),$AD$42,IF(OR('AUBE-09'!AA25="CDE"),$AD$43,"0")))))))))))))))))))+IF(OR('AUBE-09'!AB25="D"),$V$44,IF(OR('AUBE-09'!AB25="J"),$H$40,IF(OR('AUBE-09'!AB25="J1"),$H$41,IF(OR('AUBE-09'!AB25="J2"),$H$42,IF(OR('AUBE-09'!AB25="J3"),$H$43,IF(OR('AUBE-09'!AB25="J4"),$H$44,IF(OR('AUBE-09'!AB25="J5"),$P$40,IF(OR('AUBE-09'!AB25="J6"),$P$41,IF(OR('AUBE-09'!AB25="J7"),$P$42,IF(OR('AUBE-09'!AB25="J8"),$P$43,IF(OR('AUBE-09'!AB25="J9"),$P$44,IF(OR('AUBE-09'!AB25="F"),$V$40,IF(OR('AUBE-09'!AB25="R"),$V$41,IF(OR('AUBE-09'!AB25="HR"),$V$42,IF(OR('AUBE-09'!AB25="E"),$V$43,IF(OR('AUBE-09'!AB25="CP"),$AD$40,IF(OR('AUBE-09'!AB25="CM"),$AD$41,IF(OR('AUBE-09'!AB25="CMA"),$AD$42,IF(OR('AUBE-09'!AB25="CDE"),$AD$43,"0")))))))))))))))))))+IF(OR('AUBE-09'!AC25="D"),$V$44,IF(OR('AUBE-09'!AC25="J"),$H$40,IF(OR('AUBE-09'!AC25="J1"),$H$41,IF(OR('AUBE-09'!AC25="J2"),$H$42,IF(OR('AUBE-09'!AC25="J3"),$H$43,IF(OR('AUBE-09'!AC25="J4"),$H$44,IF(OR('AUBE-09'!AC25="J5"),$P$40,IF(OR('AUBE-09'!AC25="J6"),$P$41,IF(OR('AUBE-09'!AC25="J7"),$P$42,IF(OR('AUBE-09'!AC25="J8"),$P$43,IF(OR('AUBE-09'!AC25="J9"),$P$44,IF(OR('AUBE-09'!AC25="F"),$V$40,IF(OR('AUBE-09'!AC25="R"),$V$41,IF(OR('AUBE-09'!AC25="HR"),$V$42,IF(OR('AUBE-09'!AC25="E"),$V$43,IF(OR('AUBE-09'!AC25="CP"),$AD$40,IF(OR('AUBE-09'!AC25="CM"),$AD$41,IF(OR('AUBE-09'!AC25="CMA"),$AD$42,IF(OR('AUBE-09'!AC25="CDE"),$AD$43,"0")))))))))))))))))))+IF(OR('AUBE-09'!AD25="D"),$V$44,IF(OR('AUBE-09'!AD25="J"),$H$40,IF(OR('AUBE-09'!AD25="J1"),$H$41,IF(OR('AUBE-09'!AD25="J2"),$H$42,IF(OR('AUBE-09'!AD25="J3"),$H$43,IF(OR('AUBE-09'!AD25="J4"),$H$44,IF(OR('AUBE-09'!AD25="J5"),$P$40,IF(OR('AUBE-09'!AD25="J6"),$P$41,IF(OR('AUBE-09'!AD25="J7"),$P$42,IF(OR('AUBE-09'!AD25="J8"),$P$43,IF(OR('AUBE-09'!AD25="J9"),$P$44,IF(OR('AUBE-09'!AD25="F"),$V$40,IF(OR('AUBE-09'!AD25="R"),$V$41,IF(OR('AUBE-09'!AD25="HR"),$V$42,IF(OR('AUBE-09'!AD25="E"),$V$43,IF(OR('AUBE-09'!AD25="CP"),$AD$40,IF(OR('AUBE-09'!AD25="CM"),$AD$41,IF(OR('AUBE-09'!AD25="CMA"),$AD$42,IF(OR('AUBE-09'!AD25="CDE"),$AD$43,"0")))))))))))))))))))+IF(OR('AUBE-09'!AE25="D"),$V$44,IF(OR('AUBE-09'!AE25="J"),$H$40,IF(OR('AUBE-09'!AE25="J1"),$H$41,IF(OR('AUBE-09'!AE25="J2"),$H$42,IF(OR('AUBE-09'!AE25="J3"),$H$43,IF(OR('AUBE-09'!AE25="J4"),$H$44,IF(OR('AUBE-09'!AE25="J5"),$P$40,IF(OR('AUBE-09'!AE25="J6"),$P$41,IF(OR('AUBE-09'!AE25="J7"),$P$42,IF(OR('AUBE-09'!AE25="J8"),$P$43,IF(OR('AUBE-09'!AE25="J9"),$P$44,IF(OR('AUBE-09'!AE25="F"),$V$40,IF(OR('AUBE-09'!AE25="R"),$V$41,IF(OR('AUBE-09'!AE25="HR"),$V$42,IF(OR('AUBE-09'!AE25="E"),$V$43,IF(OR('AUBE-09'!AE25="CP"),$AD$40,IF(OR('AUBE-09'!AE25="CM"),$AD$41,IF(OR('AUBE-09'!AE25="CMA"),$AD$42,IF(OR('AUBE-09'!AE25="CDE"),$AD$43,"0")))))))))))))))))))</f>
        <v>0</v>
      </c>
    </row>
    <row r="26" spans="1:40" ht="15.75" customHeight="1">
      <c r="A26" s="16" t="s">
        <v>91</v>
      </c>
      <c r="B26" s="2" t="s">
        <v>38</v>
      </c>
      <c r="C26" s="2" t="s">
        <v>38</v>
      </c>
      <c r="D26" s="2"/>
      <c r="E26" s="2" t="s">
        <v>38</v>
      </c>
      <c r="F26" s="2" t="s">
        <v>46</v>
      </c>
      <c r="G26" s="2" t="s">
        <v>38</v>
      </c>
      <c r="H26" s="2" t="s">
        <v>38</v>
      </c>
      <c r="I26" s="2" t="s">
        <v>38</v>
      </c>
      <c r="J26" s="2" t="s">
        <v>38</v>
      </c>
      <c r="K26" s="2"/>
      <c r="L26" s="2" t="s">
        <v>38</v>
      </c>
      <c r="M26" s="2" t="s">
        <v>46</v>
      </c>
      <c r="N26" s="2" t="s">
        <v>38</v>
      </c>
      <c r="O26" s="2" t="s">
        <v>38</v>
      </c>
      <c r="P26" s="2" t="s">
        <v>38</v>
      </c>
      <c r="Q26" s="2" t="s">
        <v>38</v>
      </c>
      <c r="R26" s="2"/>
      <c r="S26" s="2" t="s">
        <v>38</v>
      </c>
      <c r="T26" s="2" t="s">
        <v>46</v>
      </c>
      <c r="U26" s="2" t="s">
        <v>38</v>
      </c>
      <c r="V26" s="2" t="s">
        <v>38</v>
      </c>
      <c r="W26" s="2" t="s">
        <v>38</v>
      </c>
      <c r="X26" s="2" t="s">
        <v>38</v>
      </c>
      <c r="Y26" s="2"/>
      <c r="Z26" s="2" t="s">
        <v>38</v>
      </c>
      <c r="AA26" s="2" t="s">
        <v>46</v>
      </c>
      <c r="AB26" s="2" t="s">
        <v>38</v>
      </c>
      <c r="AC26" s="2" t="s">
        <v>38</v>
      </c>
      <c r="AD26" s="2" t="s">
        <v>38</v>
      </c>
      <c r="AE26" s="2" t="s">
        <v>38</v>
      </c>
      <c r="AF26" s="47"/>
      <c r="AG26" s="116"/>
      <c r="AH26" s="147">
        <f t="shared" si="4"/>
        <v>0</v>
      </c>
      <c r="AJ26" s="151">
        <f>IF(OR('AUBE-09'!B26="D"),$V$44,IF(OR('AUBE-09'!B26="J"),$H$40,IF(OR('AUBE-09'!B26="J1"),$H$41,IF(OR('AUBE-09'!B26="J2"),$H$42,IF(OR('AUBE-09'!B26="J3"),$H$43,IF(OR('AUBE-09'!B26="J4"),$H$44,IF(OR('AUBE-09'!B26="J5"),$P$40,IF(OR('AUBE-09'!B26="J6"),$P$41,IF(OR('AUBE-09'!B26="J7"),$P$42,IF(OR('AUBE-09'!B26="J8"),$P$43,IF(OR('AUBE-09'!B26="J9"),$P$44,IF(OR('AUBE-09'!B26="F"),$V$40,IF(OR('AUBE-09'!B26="R"),$V$41,IF(OR('AUBE-09'!B26="HR"),$V$42,IF(OR('AUBE-09'!B26="E"),$V$43,IF(OR('AUBE-09'!B26="CP"),$AD$40,IF(OR('AUBE-09'!B26="CM"),$AD$41,IF(OR('AUBE-09'!B26="CMA"),$AD$42,IF(OR('AUBE-09'!B26="CDE"),$AD$43,"0")))))))))))))))))))+IF(OR('AUBE-09'!C26="D"),$V$44,IF(OR('AUBE-09'!C26="J"),$H$40,IF(OR('AUBE-09'!C26="J1"),$H$41,IF(OR('AUBE-09'!C26="J2"),$H$42,IF(OR('AUBE-09'!C26="J3"),$H$43,IF(OR('AUBE-09'!C26="J4"),$H$44,IF(OR('AUBE-09'!C26="J5"),$P$40,IF(OR('AUBE-09'!C26="J6"),$P$41,IF(OR('AUBE-09'!C26="J7"),$P$42,IF(OR('AUBE-09'!C26="J8"),$P$43,IF(OR('AUBE-09'!C26="J9"),$P$44,IF(OR('AUBE-09'!C26="F"),$V$40,IF(OR('AUBE-09'!C26="R"),$V$41,IF(OR('AUBE-09'!C26="HR"),$V$42,IF(OR('AUBE-09'!C26="E"),$V$43,IF(OR('AUBE-09'!C26="CP"),$AD$40,IF(OR('AUBE-09'!C26="CM"),$AD$41,IF(OR('AUBE-09'!C26="CMA"),$AD$42,IF(OR('AUBE-09'!C26="CDE"),$AD$43,"0")))))))))))))))))))+IF(OR('AUBE-09'!D26="D"),$V$44,IF(OR('AUBE-09'!D26="J"),$H$40,IF(OR('AUBE-09'!D26="J1"),$H$41,IF(OR('AUBE-09'!D26="J2"),$H$42,IF(OR('AUBE-09'!D26="J3"),$H$43,IF(OR('AUBE-09'!D26="J4"),$H$44,IF(OR('AUBE-09'!D26="J5"),$P$40,IF(OR('AUBE-09'!D26="J6"),$P$41,IF(OR('AUBE-09'!D26="J7"),$P$42,IF(OR('AUBE-09'!D26="J8"),$P$43,IF(OR('AUBE-09'!D26="J9"),$P$44,IF(OR('AUBE-09'!D26="F"),$V$40,IF(OR('AUBE-09'!D26="R"),$V$41,IF(OR('AUBE-09'!D26="HR"),$V$42,IF(OR('AUBE-09'!D26="E"),$V$43,IF(OR('AUBE-09'!D26="CP"),$AD$40,IF(OR('AUBE-09'!D26="CM"),$AD$41,IF(OR('AUBE-09'!D26="CMA"),$AD$42,IF(OR('AUBE-09'!D26="CDE"),$AD$43,"0")))))))))))))))))))</f>
        <v>15</v>
      </c>
      <c r="AK26" s="151">
        <f>IF(OR('AUBE-09'!E26="D"),$V$44,IF(OR('AUBE-09'!E26="J"),$H$40,IF(OR('AUBE-09'!E26="J1"),$H$41,IF(OR('AUBE-09'!E26="J2"),$H$42,IF(OR('AUBE-09'!E26="J3"),$H$43,IF(OR('AUBE-09'!E26="J4"),$H$44,IF(OR('AUBE-09'!E26="J5"),$P$40,IF(OR('AUBE-09'!E26="J6"),$P$41,IF(OR('AUBE-09'!E26="J7"),$P$42,IF(OR('AUBE-09'!E26="J8"),$P$43,IF(OR('AUBE-09'!E26="J9"),$P$44,IF(OR('AUBE-09'!E26="F"),$V$40,IF(OR('AUBE-09'!E26="R"),$V$41,IF(OR('AUBE-09'!E26="HR"),$V$42,IF(OR('AUBE-09'!E26="E"),$V$43,IF(OR('AUBE-09'!E26="CP"),$AD$40,IF(OR('AUBE-09'!E26="CM"),$AD$41,IF(OR('AUBE-09'!E26="CMA"),$AD$42,IF(OR('AUBE-09'!E26="CDE"),$AD$43,"0")))))))))))))))))))+IF(OR('AUBE-09'!F26="D"),$V$44,IF(OR('AUBE-09'!F26="J"),$H$40,IF(OR('AUBE-09'!F26="J1"),$H$41,IF(OR('AUBE-09'!F26="J2"),$H$42,IF(OR('AUBE-09'!F26="J3"),$H$43,IF(OR('AUBE-09'!F26="J4"),$H$44,IF(OR('AUBE-09'!F26="J5"),$P$40,IF(OR('AUBE-09'!F26="J6"),$P$41,IF(OR('AUBE-09'!F26="J7"),$P$42,IF(OR('AUBE-09'!F26="J8"),$P$43,IF(OR('AUBE-09'!F26="J9"),$P$44,IF(OR('AUBE-09'!F26="F"),$V$40,IF(OR('AUBE-09'!F26="R"),$V$41,IF(OR('AUBE-09'!F26="HR"),$V$42,IF(OR('AUBE-09'!F26="E"),$V$43,IF(OR('AUBE-09'!F26="CP"),$AD$40,IF(OR('AUBE-09'!F26="CM"),$AD$41,IF(OR('AUBE-09'!F26="CMA"),$AD$42,IF(OR('AUBE-09'!F26="CDE"),$AD$43,"0")))))))))))))))))))+IF(OR('AUBE-09'!G26="D"),$V$44,IF(OR('AUBE-09'!G26="J"),$H$40,IF(OR('AUBE-09'!G26="J1"),$H$41,IF(OR('AUBE-09'!G26="J2"),$H$42,IF(OR('AUBE-09'!G26="J3"),$H$43,IF(OR('AUBE-09'!G26="J4"),$H$44,IF(OR('AUBE-09'!G26="J5"),$P$40,IF(OR('AUBE-09'!G26="J6"),$P$41,IF(OR('AUBE-09'!G26="J7"),$P$42,IF(OR('AUBE-09'!G26="J8"),$P$43,IF(OR('AUBE-09'!G26="J9"),$P$44,IF(OR('AUBE-09'!G26="F"),$V$40,IF(OR('AUBE-09'!G26="R"),$V$41,IF(OR('AUBE-09'!G26="HR"),$V$42,IF(OR('AUBE-09'!G26="E"),$V$43,IF(OR('AUBE-09'!G26="CP"),$AD$40,IF(OR('AUBE-09'!G26="CM"),$AD$41,IF(OR('AUBE-09'!G26="CMA"),$AD$42,IF(OR('AUBE-09'!G26="CDE"),$AD$43,"0")))))))))))))))))))+IF(OR('AUBE-09'!H26="D"),$V$44,IF(OR('AUBE-09'!H26="J"),$H$40,IF(OR('AUBE-09'!H26="J1"),$H$41,IF(OR('AUBE-09'!H26="J2"),$H$42,IF(OR('AUBE-09'!H26="J3"),$H$43,IF(OR('AUBE-09'!H26="J4"),$H$44,IF(OR('AUBE-09'!H26="J5"),$P$40,IF(OR('AUBE-09'!H26="J6"),$P$41,IF(OR('AUBE-09'!H26="J7"),$P$42,IF(OR('AUBE-09'!H26="J8"),$P$43,IF(OR('AUBE-09'!H26="J9"),$P$44,IF(OR('AUBE-09'!H26="F"),$V$40,IF(OR('AUBE-09'!H26="R"),$V$41,IF(OR('AUBE-09'!H26="HR"),$V$42,IF(OR('AUBE-09'!H26="E"),$V$43,IF(OR('AUBE-09'!H26="CP"),$AD$40,IF(OR('AUBE-09'!H26="CM"),$AD$41,IF(OR('AUBE-09'!H26="CMA"),$AD$42,IF(OR('AUBE-09'!H26="CDE"),$AD$43,"0")))))))))))))))))))+IF(OR('AUBE-09'!I26="D"),$V$44,IF(OR('AUBE-09'!I26="J"),$H$40,IF(OR('AUBE-09'!I26="J1"),$H$41,IF(OR('AUBE-09'!I26="J2"),$H$42,IF(OR('AUBE-09'!I26="J3"),$H$43,IF(OR('AUBE-09'!I26="J4"),$H$44,IF(OR('AUBE-09'!I26="J5"),$P$40,IF(OR('AUBE-09'!I26="J6"),$P$41,IF(OR('AUBE-09'!I26="J7"),$P$42,IF(OR('AUBE-09'!I26="J8"),$P$43,IF(OR('AUBE-09'!I26="J9"),$P$44,IF(OR('AUBE-09'!I26="F"),$V$40,IF(OR('AUBE-09'!I26="R"),$V$41,IF(OR('AUBE-09'!I26="HR"),$V$42,IF(OR('AUBE-09'!I26="E"),$V$43,IF(OR('AUBE-09'!I26="CP"),$AD$40,IF(OR('AUBE-09'!I26="CM"),$AD$41,IF(OR('AUBE-09'!I26="CMA"),$AD$42,IF(OR('AUBE-09'!I26="CDE"),$AD$43,"0")))))))))))))))))))+IF(OR('AUBE-09'!J26="D"),$V$44,IF(OR('AUBE-09'!J26="J"),$H$40,IF(OR('AUBE-09'!J26="J1"),$H$41,IF(OR('AUBE-09'!J26="J2"),$H$42,IF(OR('AUBE-09'!J26="J3"),$H$43,IF(OR('AUBE-09'!J26="J4"),$H$44,IF(OR('AUBE-09'!J26="J5"),$P$40,IF(OR('AUBE-09'!J26="J6"),$P$41,IF(OR('AUBE-09'!J26="J7"),$P$42,IF(OR('AUBE-09'!J26="J8"),$P$43,IF(OR('AUBE-09'!J26="J9"),$P$44,IF(OR('AUBE-09'!J26="F"),$V$40,IF(OR('AUBE-09'!J26="R"),$V$41,IF(OR('AUBE-09'!J26="HR"),$V$42,IF(OR('AUBE-09'!J26="E"),$V$43,IF(OR('AUBE-09'!J26="CP"),$AD$40,IF(OR('AUBE-09'!J26="CM"),$AD$41,IF(OR('AUBE-09'!J26="CMA"),$AD$42,IF(OR('AUBE-09'!J26="CDE"),$AD$43,"0")))))))))))))))))))+IF(OR('AUBE-09'!K26="D"),$V$44,IF(OR('AUBE-09'!K26="J"),$H$40,IF(OR('AUBE-09'!K26="J1"),$H$41,IF(OR('AUBE-09'!K26="J2"),$H$42,IF(OR('AUBE-09'!K26="J3"),$H$43,IF(OR('AUBE-09'!K26="J4"),$H$44,IF(OR('AUBE-09'!K26="J5"),$P$40,IF(OR('AUBE-09'!K26="J6"),$P$41,IF(OR('AUBE-09'!K26="J7"),$P$42,IF(OR('AUBE-09'!K26="J8"),$P$43,IF(OR('AUBE-09'!K26="J9"),$P$44,IF(OR('AUBE-09'!K26="F"),$V$40,IF(OR('AUBE-09'!K26="R"),$V$41,IF(OR('AUBE-09'!K26="HR"),$V$42,IF(OR('AUBE-09'!K26="E"),$V$43,IF(OR('AUBE-09'!K26="CP"),$AD$40,IF(OR('AUBE-09'!K26="CM"),$AD$41,IF(OR('AUBE-09'!K26="CMA"),$AD$42,IF(OR('AUBE-09'!K26="CDE"),$AD$43,"0")))))))))))))))))))</f>
        <v>37.5</v>
      </c>
      <c r="AL26" s="151">
        <f>IF(OR('AUBE-09'!L26="D"),$V$44,IF(OR('AUBE-09'!L26="J"),$H$40,IF(OR('AUBE-09'!L26="J1"),$H$41,IF(OR('AUBE-09'!L26="J2"),$H$42,IF(OR('AUBE-09'!L26="J3"),$H$43,IF(OR('AUBE-09'!L26="J4"),$H$44,IF(OR('AUBE-09'!L26="J5"),$P$40,IF(OR('AUBE-09'!L26="J6"),$P$41,IF(OR('AUBE-09'!L26="J7"),$P$42,IF(OR('AUBE-09'!L26="J8"),$P$43,IF(OR('AUBE-09'!L26="J9"),$P$44,IF(OR('AUBE-09'!L26="F"),$V$40,IF(OR('AUBE-09'!L26="R"),$V$41,IF(OR('AUBE-09'!L26="HR"),$V$42,IF(OR('AUBE-09'!L26="E"),$V$43,IF(OR('AUBE-09'!L26="CP"),$AD$40,IF(OR('AUBE-09'!L26="CM"),$AD$41,IF(OR('AUBE-09'!L26="CMA"),$AD$42,IF(OR('AUBE-09'!L26="CDE"),$AD$43,"0")))))))))))))))))))+IF(OR('AUBE-09'!M26="D"),$V$44,IF(OR('AUBE-09'!M26="J"),$H$40,IF(OR('AUBE-09'!M26="J1"),$H$41,IF(OR('AUBE-09'!M26="J2"),$H$42,IF(OR('AUBE-09'!M26="J3"),$H$43,IF(OR('AUBE-09'!M26="J4"),$H$44,IF(OR('AUBE-09'!M26="J5"),$P$40,IF(OR('AUBE-09'!M26="J6"),$P$41,IF(OR('AUBE-09'!M26="J7"),$P$42,IF(OR('AUBE-09'!M26="J8"),$P$43,IF(OR('AUBE-09'!M26="J9"),$P$44,IF(OR('AUBE-09'!M26="F"),$V$40,IF(OR('AUBE-09'!M26="R"),$V$41,IF(OR('AUBE-09'!M26="HR"),$V$42,IF(OR('AUBE-09'!M26="E"),$V$43,IF(OR('AUBE-09'!M26="CP"),$AD$40,IF(OR('AUBE-09'!M26="CM"),$AD$41,IF(OR('AUBE-09'!M26="CMA"),$AD$42,IF(OR('AUBE-09'!M26="CDE"),$AD$43,"0")))))))))))))))))))+IF(OR('AUBE-09'!N26="D"),$V$44,IF(OR('AUBE-09'!N26="J"),$H$40,IF(OR('AUBE-09'!N26="J1"),$H$41,IF(OR('AUBE-09'!N26="J2"),$H$42,IF(OR('AUBE-09'!N26="J3"),$H$43,IF(OR('AUBE-09'!N26="J4"),$H$44,IF(OR('AUBE-09'!N26="J5"),$P$40,IF(OR('AUBE-09'!N26="J6"),$P$41,IF(OR('AUBE-09'!N26="J7"),$P$42,IF(OR('AUBE-09'!N26="J8"),$P$43,IF(OR('AUBE-09'!N26="J9"),$P$44,IF(OR('AUBE-09'!N26="F"),$V$40,IF(OR('AUBE-09'!N26="R"),$V$41,IF(OR('AUBE-09'!N26="HR"),$V$42,IF(OR('AUBE-09'!N26="E"),$V$43,IF(OR('AUBE-09'!N26="CP"),$AD$40,IF(OR('AUBE-09'!N26="CM"),$AD$41,IF(OR('AUBE-09'!N26="CMA"),$AD$42,IF(OR('AUBE-09'!N26="CDE"),$AD$43,"0")))))))))))))))))))+IF(OR('AUBE-09'!O26="D"),$V$44,IF(OR('AUBE-09'!O26="J"),$H$40,IF(OR('AUBE-09'!O26="J1"),$H$41,IF(OR('AUBE-09'!O26="J2"),$H$42,IF(OR('AUBE-09'!O26="J3"),$H$43,IF(OR('AUBE-09'!O26="J4"),$H$44,IF(OR('AUBE-09'!O26="J5"),$P$40,IF(OR('AUBE-09'!O26="J6"),$P$41,IF(OR('AUBE-09'!O26="J7"),$P$42,IF(OR('AUBE-09'!O26="J8"),$P$43,IF(OR('AUBE-09'!O26="J9"),$P$44,IF(OR('AUBE-09'!O26="F"),$V$40,IF(OR('AUBE-09'!O26="R"),$V$41,IF(OR('AUBE-09'!O26="HR"),$V$42,IF(OR('AUBE-09'!O26="E"),$V$43,IF(OR('AUBE-09'!O26="CP"),$AD$40,IF(OR('AUBE-09'!O26="CM"),$AD$41,IF(OR('AUBE-09'!O26="CMA"),$AD$42,IF(OR('AUBE-09'!O26="CDE"),$AD$43,"0")))))))))))))))))))+IF(OR('AUBE-09'!P26="D"),$V$44,IF(OR('AUBE-09'!P26="J"),$H$40,IF(OR('AUBE-09'!P26="J1"),$H$41,IF(OR('AUBE-09'!P26="J2"),$H$42,IF(OR('AUBE-09'!P26="J3"),$H$43,IF(OR('AUBE-09'!P26="J4"),$H$44,IF(OR('AUBE-09'!P26="J5"),$P$40,IF(OR('AUBE-09'!P26="J6"),$P$41,IF(OR('AUBE-09'!P26="J7"),$P$42,IF(OR('AUBE-09'!P26="J8"),$P$43,IF(OR('AUBE-09'!P26="J9"),$P$44,IF(OR('AUBE-09'!P26="F"),$V$40,IF(OR('AUBE-09'!P26="R"),$V$41,IF(OR('AUBE-09'!P26="HR"),$V$42,IF(OR('AUBE-09'!P26="E"),$V$43,IF(OR('AUBE-09'!P26="CP"),$AD$40,IF(OR('AUBE-09'!P26="CM"),$AD$41,IF(OR('AUBE-09'!P26="CMA"),$AD$42,IF(OR('AUBE-09'!P26="CDE"),$AD$43,"0")))))))))))))))))))+IF(OR('AUBE-09'!Q26="D"),$V$44,IF(OR('AUBE-09'!Q26="J"),$H$40,IF(OR('AUBE-09'!Q26="J1"),$H$41,IF(OR('AUBE-09'!Q26="J2"),$H$42,IF(OR('AUBE-09'!Q26="J3"),$H$43,IF(OR('AUBE-09'!Q26="J4"),$H$44,IF(OR('AUBE-09'!Q26="J5"),$P$40,IF(OR('AUBE-09'!Q26="J6"),$P$41,IF(OR('AUBE-09'!Q26="J7"),$P$42,IF(OR('AUBE-09'!Q26="J8"),$P$43,IF(OR('AUBE-09'!Q26="J9"),$P$44,IF(OR('AUBE-09'!Q26="F"),$V$40,IF(OR('AUBE-09'!Q26="R"),$V$41,IF(OR('AUBE-09'!Q26="HR"),$V$42,IF(OR('AUBE-09'!Q26="E"),$V$43,IF(OR('AUBE-09'!Q26="CP"),$AD$40,IF(OR('AUBE-09'!Q26="CM"),$AD$41,IF(OR('AUBE-09'!Q26="CMA"),$AD$42,IF(OR('AUBE-09'!Q26="CDE"),$AD$43,"0")))))))))))))))))))+IF(OR('AUBE-09'!R26="D"),$V$44,IF(OR('AUBE-09'!R26="J"),$H$40,IF(OR('AUBE-09'!R26="J1"),$H$41,IF(OR('AUBE-09'!R26="J2"),$H$42,IF(OR('AUBE-09'!R26="J3"),$H$43,IF(OR('AUBE-09'!R26="J4"),$H$44,IF(OR('AUBE-09'!R26="J5"),$P$40,IF(OR('AUBE-09'!R26="J6"),$P$41,IF(OR('AUBE-09'!R26="J7"),$P$42,IF(OR('AUBE-09'!R26="J8"),$P$43,IF(OR('AUBE-09'!R26="J9"),$P$44,IF(OR('AUBE-09'!R26="F"),$V$40,IF(OR('AUBE-09'!R26="R"),$V$41,IF(OR('AUBE-09'!R26="HR"),$V$42,IF(OR('AUBE-09'!R26="E"),$V$43,IF(OR('AUBE-09'!R26="CP"),$AD$40,IF(OR('AUBE-09'!R26="CM"),$AD$41,IF(OR('AUBE-09'!R26="CMA"),$AD$42,IF(OR('AUBE-09'!R26="CDE"),$AD$43,"0")))))))))))))))))))</f>
        <v>37.5</v>
      </c>
      <c r="AM26" s="151">
        <f>IF(OR('AUBE-09'!S26="D"),$V$44,IF(OR('AUBE-09'!S26="J"),$H$40,IF(OR('AUBE-09'!S26="J1"),$H$41,IF(OR('AUBE-09'!S26="J2"),$H$42,IF(OR('AUBE-09'!S26="J3"),$H$43,IF(OR('AUBE-09'!S26="J4"),$H$44,IF(OR('AUBE-09'!S26="J5"),$P$40,IF(OR('AUBE-09'!S26="J6"),$P$41,IF(OR('AUBE-09'!S26="J7"),$P$42,IF(OR('AUBE-09'!S26="J8"),$P$43,IF(OR('AUBE-09'!S26="J9"),$P$44,IF(OR('AUBE-09'!S26="F"),$V$40,IF(OR('AUBE-09'!S26="R"),$V$41,IF(OR('AUBE-09'!S26="HR"),$V$42,IF(OR('AUBE-09'!S26="E"),$V$43,IF(OR('AUBE-09'!S26="CP"),$AD$40,IF(OR('AUBE-09'!S26="CM"),$AD$41,IF(OR('AUBE-09'!S26="CMA"),$AD$42,IF(OR('AUBE-09'!S26="CDE"),$AD$43,"0")))))))))))))))))))+IF(OR('AUBE-09'!T26="D"),$V$44,IF(OR('AUBE-09'!T26="J"),$H$40,IF(OR('AUBE-09'!T26="J1"),$H$41,IF(OR('AUBE-09'!T26="J2"),$H$42,IF(OR('AUBE-09'!T26="J3"),$H$43,IF(OR('AUBE-09'!T26="J4"),$H$44,IF(OR('AUBE-09'!T26="J5"),$P$40,IF(OR('AUBE-09'!T26="J6"),$P$41,IF(OR('AUBE-09'!T26="J7"),$P$42,IF(OR('AUBE-09'!T26="J8"),$P$43,IF(OR('AUBE-09'!T26="J9"),$P$44,IF(OR('AUBE-09'!T26="F"),$V$40,IF(OR('AUBE-09'!T26="R"),$V$41,IF(OR('AUBE-09'!T26="HR"),$V$42,IF(OR('AUBE-09'!T26="E"),$V$43,IF(OR('AUBE-09'!T26="CP"),$AD$40,IF(OR('AUBE-09'!T26="CM"),$AD$41,IF(OR('AUBE-09'!T26="CMA"),$AD$42,IF(OR('AUBE-09'!T26="CDE"),$AD$43,"0")))))))))))))))))))+IF(OR('AUBE-09'!U26="D"),$V$44,IF(OR('AUBE-09'!U26="J"),$H$40,IF(OR('AUBE-09'!U26="J1"),$H$41,IF(OR('AUBE-09'!U26="J2"),$H$42,IF(OR('AUBE-09'!U26="J3"),$H$43,IF(OR('AUBE-09'!U26="J4"),$H$44,IF(OR('AUBE-09'!U26="J5"),$P$40,IF(OR('AUBE-09'!U26="J6"),$P$41,IF(OR('AUBE-09'!U26="J7"),$P$42,IF(OR('AUBE-09'!U26="J8"),$P$43,IF(OR('AUBE-09'!U26="J9"),$P$44,IF(OR('AUBE-09'!U26="F"),$V$40,IF(OR('AUBE-09'!U26="R"),$V$41,IF(OR('AUBE-09'!U26="HR"),$V$42,IF(OR('AUBE-09'!U26="E"),$V$43,IF(OR('AUBE-09'!U26="CP"),$AD$40,IF(OR('AUBE-09'!U26="CM"),$AD$41,IF(OR('AUBE-09'!U26="CMA"),$AD$42,IF(OR('AUBE-09'!U26="CDE"),$AD$43,"0")))))))))))))))))))+IF(OR('AUBE-09'!V26="D"),$V$44,IF(OR('AUBE-09'!V26="J"),$H$40,IF(OR('AUBE-09'!V26="J1"),$H$41,IF(OR('AUBE-09'!V26="J2"),$H$42,IF(OR('AUBE-09'!V26="J3"),$H$43,IF(OR('AUBE-09'!V26="J4"),$H$44,IF(OR('AUBE-09'!V26="J5"),$P$40,IF(OR('AUBE-09'!V26="J6"),$P$41,IF(OR('AUBE-09'!V26="J7"),$P$42,IF(OR('AUBE-09'!V26="J8"),$P$43,IF(OR('AUBE-09'!V26="J9"),$P$44,IF(OR('AUBE-09'!V26="F"),$V$40,IF(OR('AUBE-09'!V26="R"),$V$41,IF(OR('AUBE-09'!V26="HR"),$V$42,IF(OR('AUBE-09'!V26="E"),$V$43,IF(OR('AUBE-09'!V26="CP"),$AD$40,IF(OR('AUBE-09'!V26="CM"),$AD$41,IF(OR('AUBE-09'!V26="CMA"),$AD$42,IF(OR('AUBE-09'!V26="CDE"),$AD$43,"0")))))))))))))))))))+IF(OR('AUBE-09'!W26="D"),$V$44,IF(OR('AUBE-09'!W26="J"),$H$40,IF(OR('AUBE-09'!W26="J1"),$H$41,IF(OR('AUBE-09'!W26="J2"),$H$42,IF(OR('AUBE-09'!W26="J3"),$H$43,IF(OR('AUBE-09'!W26="J4"),$H$44,IF(OR('AUBE-09'!W26="J5"),$P$40,IF(OR('AUBE-09'!W26="J6"),$P$41,IF(OR('AUBE-09'!W26="J7"),$P$42,IF(OR('AUBE-09'!W26="J8"),$P$43,IF(OR('AUBE-09'!W26="J9"),$P$44,IF(OR('AUBE-09'!W26="F"),$V$40,IF(OR('AUBE-09'!W26="R"),$V$41,IF(OR('AUBE-09'!W26="HR"),$V$42,IF(OR('AUBE-09'!W26="E"),$V$43,IF(OR('AUBE-09'!W26="CP"),$AD$40,IF(OR('AUBE-09'!W26="CM"),$AD$41,IF(OR('AUBE-09'!W26="CMA"),$AD$42,IF(OR('AUBE-09'!W26="CDE"),$AD$43,"0")))))))))))))))))))+IF(OR('AUBE-09'!X26="D"),$V$44,IF(OR('AUBE-09'!X26="J"),$H$40,IF(OR('AUBE-09'!X26="J1"),$H$41,IF(OR('AUBE-09'!X26="J2"),$H$42,IF(OR('AUBE-09'!X26="J3"),$H$43,IF(OR('AUBE-09'!X26="J4"),$H$44,IF(OR('AUBE-09'!X26="J5"),$P$40,IF(OR('AUBE-09'!X26="J6"),$P$41,IF(OR('AUBE-09'!X26="J7"),$P$42,IF(OR('AUBE-09'!X26="J8"),$P$43,IF(OR('AUBE-09'!X26="J9"),$P$44,IF(OR('AUBE-09'!X26="F"),$V$40,IF(OR('AUBE-09'!X26="R"),$V$41,IF(OR('AUBE-09'!X26="HR"),$V$42,IF(OR('AUBE-09'!X26="E"),$V$43,IF(OR('AUBE-09'!X26="CP"),$AD$40,IF(OR('AUBE-09'!X26="CM"),$AD$41,IF(OR('AUBE-09'!X26="CMA"),$AD$42,IF(OR('AUBE-09'!X26="CDE"),$AD$43,"0")))))))))))))))))))+IF(OR('AUBE-09'!Y26="D"),$V$44,IF(OR('AUBE-09'!Y26="J"),$H$40,IF(OR('AUBE-09'!Y26="J1"),$H$41,IF(OR('AUBE-09'!Y26="J2"),$H$42,IF(OR('AUBE-09'!Y26="J3"),$H$43,IF(OR('AUBE-09'!Y26="J4"),$H$44,IF(OR('AUBE-09'!Y26="J5"),$P$40,IF(OR('AUBE-09'!Y26="J6"),$P$41,IF(OR('AUBE-09'!Y26="J7"),$P$42,IF(OR('AUBE-09'!Y26="J8"),$P$43,IF(OR('AUBE-09'!Y26="J9"),$P$44,IF(OR('AUBE-09'!Y26="F"),$V$40,IF(OR('AUBE-09'!Y26="R"),$V$41,IF(OR('AUBE-09'!Y26="HR"),$V$42,IF(OR('AUBE-09'!Y26="E"),$V$43,IF(OR('AUBE-09'!Y26="CP"),$AD$40,IF(OR('AUBE-09'!Y26="CM"),$AD$41,IF(OR('AUBE-09'!Y26="CMA"),$AD$42,IF(OR('AUBE-09'!Y26="CDE"),$AD$43,"0")))))))))))))))))))</f>
        <v>37.5</v>
      </c>
      <c r="AN26" s="151">
        <f>IF(OR('AUBE-09'!Z26="D"),$V$44,IF(OR('AUBE-09'!Z26="J"),$H$40,IF(OR('AUBE-09'!Z26="J1"),$H$41,IF(OR('AUBE-09'!Z26="J2"),$H$42,IF(OR('AUBE-09'!Z26="J3"),$H$43,IF(OR('AUBE-09'!Z26="J4"),$H$44,IF(OR('AUBE-09'!Z26="J5"),$P$40,IF(OR('AUBE-09'!Z26="J6"),$P$41,IF(OR('AUBE-09'!Z26="J7"),$P$42,IF(OR('AUBE-09'!Z26="J8"),$P$43,IF(OR('AUBE-09'!Z26="J9"),$P$44,IF(OR('AUBE-09'!Z26="F"),$V$40,IF(OR('AUBE-09'!Z26="R"),$V$41,IF(OR('AUBE-09'!Z26="HR"),$V$42,IF(OR('AUBE-09'!Z26="E"),$V$43,IF(OR('AUBE-09'!Z26="CP"),$AD$40,IF(OR('AUBE-09'!Z26="CM"),$AD$41,IF(OR('AUBE-09'!Z26="CMA"),$AD$42,IF(OR('AUBE-09'!Z26="CDE"),$AD$43,"0")))))))))))))))))))+IF(OR('AUBE-09'!AA26="D"),$V$44,IF(OR('AUBE-09'!AA26="J"),$H$40,IF(OR('AUBE-09'!AA26="J1"),$H$41,IF(OR('AUBE-09'!AA26="J2"),$H$42,IF(OR('AUBE-09'!AA26="J3"),$H$43,IF(OR('AUBE-09'!AA26="J4"),$H$44,IF(OR('AUBE-09'!AA26="J5"),$P$40,IF(OR('AUBE-09'!AA26="J6"),$P$41,IF(OR('AUBE-09'!AA26="J7"),$P$42,IF(OR('AUBE-09'!AA26="J8"),$P$43,IF(OR('AUBE-09'!AA26="J9"),$P$44,IF(OR('AUBE-09'!AA26="F"),$V$40,IF(OR('AUBE-09'!AA26="R"),$V$41,IF(OR('AUBE-09'!AA26="HR"),$V$42,IF(OR('AUBE-09'!AA26="E"),$V$43,IF(OR('AUBE-09'!AA26="CP"),$AD$40,IF(OR('AUBE-09'!AA26="CM"),$AD$41,IF(OR('AUBE-09'!AA26="CMA"),$AD$42,IF(OR('AUBE-09'!AA26="CDE"),$AD$43,"0")))))))))))))))))))+IF(OR('AUBE-09'!AB26="D"),$V$44,IF(OR('AUBE-09'!AB26="J"),$H$40,IF(OR('AUBE-09'!AB26="J1"),$H$41,IF(OR('AUBE-09'!AB26="J2"),$H$42,IF(OR('AUBE-09'!AB26="J3"),$H$43,IF(OR('AUBE-09'!AB26="J4"),$H$44,IF(OR('AUBE-09'!AB26="J5"),$P$40,IF(OR('AUBE-09'!AB26="J6"),$P$41,IF(OR('AUBE-09'!AB26="J7"),$P$42,IF(OR('AUBE-09'!AB26="J8"),$P$43,IF(OR('AUBE-09'!AB26="J9"),$P$44,IF(OR('AUBE-09'!AB26="F"),$V$40,IF(OR('AUBE-09'!AB26="R"),$V$41,IF(OR('AUBE-09'!AB26="HR"),$V$42,IF(OR('AUBE-09'!AB26="E"),$V$43,IF(OR('AUBE-09'!AB26="CP"),$AD$40,IF(OR('AUBE-09'!AB26="CM"),$AD$41,IF(OR('AUBE-09'!AB26="CMA"),$AD$42,IF(OR('AUBE-09'!AB26="CDE"),$AD$43,"0")))))))))))))))))))+IF(OR('AUBE-09'!AC26="D"),$V$44,IF(OR('AUBE-09'!AC26="J"),$H$40,IF(OR('AUBE-09'!AC26="J1"),$H$41,IF(OR('AUBE-09'!AC26="J2"),$H$42,IF(OR('AUBE-09'!AC26="J3"),$H$43,IF(OR('AUBE-09'!AC26="J4"),$H$44,IF(OR('AUBE-09'!AC26="J5"),$P$40,IF(OR('AUBE-09'!AC26="J6"),$P$41,IF(OR('AUBE-09'!AC26="J7"),$P$42,IF(OR('AUBE-09'!AC26="J8"),$P$43,IF(OR('AUBE-09'!AC26="J9"),$P$44,IF(OR('AUBE-09'!AC26="F"),$V$40,IF(OR('AUBE-09'!AC26="R"),$V$41,IF(OR('AUBE-09'!AC26="HR"),$V$42,IF(OR('AUBE-09'!AC26="E"),$V$43,IF(OR('AUBE-09'!AC26="CP"),$AD$40,IF(OR('AUBE-09'!AC26="CM"),$AD$41,IF(OR('AUBE-09'!AC26="CMA"),$AD$42,IF(OR('AUBE-09'!AC26="CDE"),$AD$43,"0")))))))))))))))))))+IF(OR('AUBE-09'!AD26="D"),$V$44,IF(OR('AUBE-09'!AD26="J"),$H$40,IF(OR('AUBE-09'!AD26="J1"),$H$41,IF(OR('AUBE-09'!AD26="J2"),$H$42,IF(OR('AUBE-09'!AD26="J3"),$H$43,IF(OR('AUBE-09'!AD26="J4"),$H$44,IF(OR('AUBE-09'!AD26="J5"),$P$40,IF(OR('AUBE-09'!AD26="J6"),$P$41,IF(OR('AUBE-09'!AD26="J7"),$P$42,IF(OR('AUBE-09'!AD26="J8"),$P$43,IF(OR('AUBE-09'!AD26="J9"),$P$44,IF(OR('AUBE-09'!AD26="F"),$V$40,IF(OR('AUBE-09'!AD26="R"),$V$41,IF(OR('AUBE-09'!AD26="HR"),$V$42,IF(OR('AUBE-09'!AD26="E"),$V$43,IF(OR('AUBE-09'!AD26="CP"),$AD$40,IF(OR('AUBE-09'!AD26="CM"),$AD$41,IF(OR('AUBE-09'!AD26="CMA"),$AD$42,IF(OR('AUBE-09'!AD26="CDE"),$AD$43,"0")))))))))))))))))))+IF(OR('AUBE-09'!AE26="D"),$V$44,IF(OR('AUBE-09'!AE26="J"),$H$40,IF(OR('AUBE-09'!AE26="J1"),$H$41,IF(OR('AUBE-09'!AE26="J2"),$H$42,IF(OR('AUBE-09'!AE26="J3"),$H$43,IF(OR('AUBE-09'!AE26="J4"),$H$44,IF(OR('AUBE-09'!AE26="J5"),$P$40,IF(OR('AUBE-09'!AE26="J6"),$P$41,IF(OR('AUBE-09'!AE26="J7"),$P$42,IF(OR('AUBE-09'!AE26="J8"),$P$43,IF(OR('AUBE-09'!AE26="J9"),$P$44,IF(OR('AUBE-09'!AE26="F"),$V$40,IF(OR('AUBE-09'!AE26="R"),$V$41,IF(OR('AUBE-09'!AE26="HR"),$V$42,IF(OR('AUBE-09'!AE26="E"),$V$43,IF(OR('AUBE-09'!AE26="CP"),$AD$40,IF(OR('AUBE-09'!AE26="CM"),$AD$41,IF(OR('AUBE-09'!AE26="CMA"),$AD$42,IF(OR('AUBE-09'!AE26="CDE"),$AD$43,"0")))))))))))))))))))</f>
        <v>37.5</v>
      </c>
    </row>
    <row r="27" spans="1:40" ht="15.75" customHeight="1">
      <c r="A27" s="16" t="s">
        <v>93</v>
      </c>
      <c r="B27" s="2" t="s">
        <v>38</v>
      </c>
      <c r="C27" s="2" t="s">
        <v>38</v>
      </c>
      <c r="D27" s="2"/>
      <c r="E27" s="2" t="s">
        <v>46</v>
      </c>
      <c r="F27" s="2" t="s">
        <v>38</v>
      </c>
      <c r="G27" s="2" t="s">
        <v>38</v>
      </c>
      <c r="H27" s="2" t="s">
        <v>38</v>
      </c>
      <c r="I27" s="2" t="s">
        <v>38</v>
      </c>
      <c r="J27" s="2" t="s">
        <v>38</v>
      </c>
      <c r="K27" s="2"/>
      <c r="L27" s="2" t="s">
        <v>46</v>
      </c>
      <c r="M27" s="2" t="s">
        <v>38</v>
      </c>
      <c r="N27" s="2" t="s">
        <v>38</v>
      </c>
      <c r="O27" s="2" t="s">
        <v>38</v>
      </c>
      <c r="P27" s="2" t="s">
        <v>38</v>
      </c>
      <c r="Q27" s="2" t="s">
        <v>38</v>
      </c>
      <c r="R27" s="2"/>
      <c r="S27" s="2" t="s">
        <v>38</v>
      </c>
      <c r="T27" s="2" t="s">
        <v>38</v>
      </c>
      <c r="U27" s="2" t="s">
        <v>38</v>
      </c>
      <c r="V27" s="2" t="s">
        <v>46</v>
      </c>
      <c r="W27" s="2" t="s">
        <v>38</v>
      </c>
      <c r="X27" s="2" t="s">
        <v>38</v>
      </c>
      <c r="Y27" s="2"/>
      <c r="Z27" s="2" t="s">
        <v>46</v>
      </c>
      <c r="AA27" s="2" t="s">
        <v>38</v>
      </c>
      <c r="AB27" s="2" t="s">
        <v>38</v>
      </c>
      <c r="AC27" s="2" t="s">
        <v>38</v>
      </c>
      <c r="AD27" s="2" t="s">
        <v>38</v>
      </c>
      <c r="AE27" s="2" t="s">
        <v>38</v>
      </c>
      <c r="AF27" s="47"/>
      <c r="AG27" s="116"/>
      <c r="AH27" s="147">
        <f t="shared" si="4"/>
        <v>0</v>
      </c>
      <c r="AJ27" s="151">
        <f>IF(OR('AUBE-09'!B27="D"),$V$44,IF(OR('AUBE-09'!B27="J"),$H$40,IF(OR('AUBE-09'!B27="J1"),$H$41,IF(OR('AUBE-09'!B27="J2"),$H$42,IF(OR('AUBE-09'!B27="J3"),$H$43,IF(OR('AUBE-09'!B27="J4"),$H$44,IF(OR('AUBE-09'!B27="J5"),$P$40,IF(OR('AUBE-09'!B27="J6"),$P$41,IF(OR('AUBE-09'!B27="J7"),$P$42,IF(OR('AUBE-09'!B27="J8"),$P$43,IF(OR('AUBE-09'!B27="J9"),$P$44,IF(OR('AUBE-09'!B27="F"),$V$40,IF(OR('AUBE-09'!B27="R"),$V$41,IF(OR('AUBE-09'!B27="HR"),$V$42,IF(OR('AUBE-09'!B27="E"),$V$43,IF(OR('AUBE-09'!B27="CP"),$AD$40,IF(OR('AUBE-09'!B27="CM"),$AD$41,IF(OR('AUBE-09'!B27="CMA"),$AD$42,IF(OR('AUBE-09'!B27="CDE"),$AD$43,"0")))))))))))))))))))+IF(OR('AUBE-09'!C27="D"),$V$44,IF(OR('AUBE-09'!C27="J"),$H$40,IF(OR('AUBE-09'!C27="J1"),$H$41,IF(OR('AUBE-09'!C27="J2"),$H$42,IF(OR('AUBE-09'!C27="J3"),$H$43,IF(OR('AUBE-09'!C27="J4"),$H$44,IF(OR('AUBE-09'!C27="J5"),$P$40,IF(OR('AUBE-09'!C27="J6"),$P$41,IF(OR('AUBE-09'!C27="J7"),$P$42,IF(OR('AUBE-09'!C27="J8"),$P$43,IF(OR('AUBE-09'!C27="J9"),$P$44,IF(OR('AUBE-09'!C27="F"),$V$40,IF(OR('AUBE-09'!C27="R"),$V$41,IF(OR('AUBE-09'!C27="HR"),$V$42,IF(OR('AUBE-09'!C27="E"),$V$43,IF(OR('AUBE-09'!C27="CP"),$AD$40,IF(OR('AUBE-09'!C27="CM"),$AD$41,IF(OR('AUBE-09'!C27="CMA"),$AD$42,IF(OR('AUBE-09'!C27="CDE"),$AD$43,"0")))))))))))))))))))+IF(OR('AUBE-09'!D27="D"),$V$44,IF(OR('AUBE-09'!D27="J"),$H$40,IF(OR('AUBE-09'!D27="J1"),$H$41,IF(OR('AUBE-09'!D27="J2"),$H$42,IF(OR('AUBE-09'!D27="J3"),$H$43,IF(OR('AUBE-09'!D27="J4"),$H$44,IF(OR('AUBE-09'!D27="J5"),$P$40,IF(OR('AUBE-09'!D27="J6"),$P$41,IF(OR('AUBE-09'!D27="J7"),$P$42,IF(OR('AUBE-09'!D27="J8"),$P$43,IF(OR('AUBE-09'!D27="J9"),$P$44,IF(OR('AUBE-09'!D27="F"),$V$40,IF(OR('AUBE-09'!D27="R"),$V$41,IF(OR('AUBE-09'!D27="HR"),$V$42,IF(OR('AUBE-09'!D27="E"),$V$43,IF(OR('AUBE-09'!D27="CP"),$AD$40,IF(OR('AUBE-09'!D27="CM"),$AD$41,IF(OR('AUBE-09'!D27="CMA"),$AD$42,IF(OR('AUBE-09'!D27="CDE"),$AD$43,"0")))))))))))))))))))</f>
        <v>15</v>
      </c>
      <c r="AK27" s="151">
        <f>IF(OR('AUBE-09'!E27="D"),$V$44,IF(OR('AUBE-09'!E27="J"),$H$40,IF(OR('AUBE-09'!E27="J1"),$H$41,IF(OR('AUBE-09'!E27="J2"),$H$42,IF(OR('AUBE-09'!E27="J3"),$H$43,IF(OR('AUBE-09'!E27="J4"),$H$44,IF(OR('AUBE-09'!E27="J5"),$P$40,IF(OR('AUBE-09'!E27="J6"),$P$41,IF(OR('AUBE-09'!E27="J7"),$P$42,IF(OR('AUBE-09'!E27="J8"),$P$43,IF(OR('AUBE-09'!E27="J9"),$P$44,IF(OR('AUBE-09'!E27="F"),$V$40,IF(OR('AUBE-09'!E27="R"),$V$41,IF(OR('AUBE-09'!E27="HR"),$V$42,IF(OR('AUBE-09'!E27="E"),$V$43,IF(OR('AUBE-09'!E27="CP"),$AD$40,IF(OR('AUBE-09'!E27="CM"),$AD$41,IF(OR('AUBE-09'!E27="CMA"),$AD$42,IF(OR('AUBE-09'!E27="CDE"),$AD$43,"0")))))))))))))))))))+IF(OR('AUBE-09'!F27="D"),$V$44,IF(OR('AUBE-09'!F27="J"),$H$40,IF(OR('AUBE-09'!F27="J1"),$H$41,IF(OR('AUBE-09'!F27="J2"),$H$42,IF(OR('AUBE-09'!F27="J3"),$H$43,IF(OR('AUBE-09'!F27="J4"),$H$44,IF(OR('AUBE-09'!F27="J5"),$P$40,IF(OR('AUBE-09'!F27="J6"),$P$41,IF(OR('AUBE-09'!F27="J7"),$P$42,IF(OR('AUBE-09'!F27="J8"),$P$43,IF(OR('AUBE-09'!F27="J9"),$P$44,IF(OR('AUBE-09'!F27="F"),$V$40,IF(OR('AUBE-09'!F27="R"),$V$41,IF(OR('AUBE-09'!F27="HR"),$V$42,IF(OR('AUBE-09'!F27="E"),$V$43,IF(OR('AUBE-09'!F27="CP"),$AD$40,IF(OR('AUBE-09'!F27="CM"),$AD$41,IF(OR('AUBE-09'!F27="CMA"),$AD$42,IF(OR('AUBE-09'!F27="CDE"),$AD$43,"0")))))))))))))))))))+IF(OR('AUBE-09'!G27="D"),$V$44,IF(OR('AUBE-09'!G27="J"),$H$40,IF(OR('AUBE-09'!G27="J1"),$H$41,IF(OR('AUBE-09'!G27="J2"),$H$42,IF(OR('AUBE-09'!G27="J3"),$H$43,IF(OR('AUBE-09'!G27="J4"),$H$44,IF(OR('AUBE-09'!G27="J5"),$P$40,IF(OR('AUBE-09'!G27="J6"),$P$41,IF(OR('AUBE-09'!G27="J7"),$P$42,IF(OR('AUBE-09'!G27="J8"),$P$43,IF(OR('AUBE-09'!G27="J9"),$P$44,IF(OR('AUBE-09'!G27="F"),$V$40,IF(OR('AUBE-09'!G27="R"),$V$41,IF(OR('AUBE-09'!G27="HR"),$V$42,IF(OR('AUBE-09'!G27="E"),$V$43,IF(OR('AUBE-09'!G27="CP"),$AD$40,IF(OR('AUBE-09'!G27="CM"),$AD$41,IF(OR('AUBE-09'!G27="CMA"),$AD$42,IF(OR('AUBE-09'!G27="CDE"),$AD$43,"0")))))))))))))))))))+IF(OR('AUBE-09'!H27="D"),$V$44,IF(OR('AUBE-09'!H27="J"),$H$40,IF(OR('AUBE-09'!H27="J1"),$H$41,IF(OR('AUBE-09'!H27="J2"),$H$42,IF(OR('AUBE-09'!H27="J3"),$H$43,IF(OR('AUBE-09'!H27="J4"),$H$44,IF(OR('AUBE-09'!H27="J5"),$P$40,IF(OR('AUBE-09'!H27="J6"),$P$41,IF(OR('AUBE-09'!H27="J7"),$P$42,IF(OR('AUBE-09'!H27="J8"),$P$43,IF(OR('AUBE-09'!H27="J9"),$P$44,IF(OR('AUBE-09'!H27="F"),$V$40,IF(OR('AUBE-09'!H27="R"),$V$41,IF(OR('AUBE-09'!H27="HR"),$V$42,IF(OR('AUBE-09'!H27="E"),$V$43,IF(OR('AUBE-09'!H27="CP"),$AD$40,IF(OR('AUBE-09'!H27="CM"),$AD$41,IF(OR('AUBE-09'!H27="CMA"),$AD$42,IF(OR('AUBE-09'!H27="CDE"),$AD$43,"0")))))))))))))))))))+IF(OR('AUBE-09'!I27="D"),$V$44,IF(OR('AUBE-09'!I27="J"),$H$40,IF(OR('AUBE-09'!I27="J1"),$H$41,IF(OR('AUBE-09'!I27="J2"),$H$42,IF(OR('AUBE-09'!I27="J3"),$H$43,IF(OR('AUBE-09'!I27="J4"),$H$44,IF(OR('AUBE-09'!I27="J5"),$P$40,IF(OR('AUBE-09'!I27="J6"),$P$41,IF(OR('AUBE-09'!I27="J7"),$P$42,IF(OR('AUBE-09'!I27="J8"),$P$43,IF(OR('AUBE-09'!I27="J9"),$P$44,IF(OR('AUBE-09'!I27="F"),$V$40,IF(OR('AUBE-09'!I27="R"),$V$41,IF(OR('AUBE-09'!I27="HR"),$V$42,IF(OR('AUBE-09'!I27="E"),$V$43,IF(OR('AUBE-09'!I27="CP"),$AD$40,IF(OR('AUBE-09'!I27="CM"),$AD$41,IF(OR('AUBE-09'!I27="CMA"),$AD$42,IF(OR('AUBE-09'!I27="CDE"),$AD$43,"0")))))))))))))))))))+IF(OR('AUBE-09'!J27="D"),$V$44,IF(OR('AUBE-09'!J27="J"),$H$40,IF(OR('AUBE-09'!J27="J1"),$H$41,IF(OR('AUBE-09'!J27="J2"),$H$42,IF(OR('AUBE-09'!J27="J3"),$H$43,IF(OR('AUBE-09'!J27="J4"),$H$44,IF(OR('AUBE-09'!J27="J5"),$P$40,IF(OR('AUBE-09'!J27="J6"),$P$41,IF(OR('AUBE-09'!J27="J7"),$P$42,IF(OR('AUBE-09'!J27="J8"),$P$43,IF(OR('AUBE-09'!J27="J9"),$P$44,IF(OR('AUBE-09'!J27="F"),$V$40,IF(OR('AUBE-09'!J27="R"),$V$41,IF(OR('AUBE-09'!J27="HR"),$V$42,IF(OR('AUBE-09'!J27="E"),$V$43,IF(OR('AUBE-09'!J27="CP"),$AD$40,IF(OR('AUBE-09'!J27="CM"),$AD$41,IF(OR('AUBE-09'!J27="CMA"),$AD$42,IF(OR('AUBE-09'!J27="CDE"),$AD$43,"0")))))))))))))))))))+IF(OR('AUBE-09'!K27="D"),$V$44,IF(OR('AUBE-09'!K27="J"),$H$40,IF(OR('AUBE-09'!K27="J1"),$H$41,IF(OR('AUBE-09'!K27="J2"),$H$42,IF(OR('AUBE-09'!K27="J3"),$H$43,IF(OR('AUBE-09'!K27="J4"),$H$44,IF(OR('AUBE-09'!K27="J5"),$P$40,IF(OR('AUBE-09'!K27="J6"),$P$41,IF(OR('AUBE-09'!K27="J7"),$P$42,IF(OR('AUBE-09'!K27="J8"),$P$43,IF(OR('AUBE-09'!K27="J9"),$P$44,IF(OR('AUBE-09'!K27="F"),$V$40,IF(OR('AUBE-09'!K27="R"),$V$41,IF(OR('AUBE-09'!K27="HR"),$V$42,IF(OR('AUBE-09'!K27="E"),$V$43,IF(OR('AUBE-09'!K27="CP"),$AD$40,IF(OR('AUBE-09'!K27="CM"),$AD$41,IF(OR('AUBE-09'!K27="CMA"),$AD$42,IF(OR('AUBE-09'!K27="CDE"),$AD$43,"0")))))))))))))))))))</f>
        <v>37.5</v>
      </c>
      <c r="AL27" s="151">
        <f>IF(OR('AUBE-09'!L27="D"),$V$44,IF(OR('AUBE-09'!L27="J"),$H$40,IF(OR('AUBE-09'!L27="J1"),$H$41,IF(OR('AUBE-09'!L27="J2"),$H$42,IF(OR('AUBE-09'!L27="J3"),$H$43,IF(OR('AUBE-09'!L27="J4"),$H$44,IF(OR('AUBE-09'!L27="J5"),$P$40,IF(OR('AUBE-09'!L27="J6"),$P$41,IF(OR('AUBE-09'!L27="J7"),$P$42,IF(OR('AUBE-09'!L27="J8"),$P$43,IF(OR('AUBE-09'!L27="J9"),$P$44,IF(OR('AUBE-09'!L27="F"),$V$40,IF(OR('AUBE-09'!L27="R"),$V$41,IF(OR('AUBE-09'!L27="HR"),$V$42,IF(OR('AUBE-09'!L27="E"),$V$43,IF(OR('AUBE-09'!L27="CP"),$AD$40,IF(OR('AUBE-09'!L27="CM"),$AD$41,IF(OR('AUBE-09'!L27="CMA"),$AD$42,IF(OR('AUBE-09'!L27="CDE"),$AD$43,"0")))))))))))))))))))+IF(OR('AUBE-09'!M27="D"),$V$44,IF(OR('AUBE-09'!M27="J"),$H$40,IF(OR('AUBE-09'!M27="J1"),$H$41,IF(OR('AUBE-09'!M27="J2"),$H$42,IF(OR('AUBE-09'!M27="J3"),$H$43,IF(OR('AUBE-09'!M27="J4"),$H$44,IF(OR('AUBE-09'!M27="J5"),$P$40,IF(OR('AUBE-09'!M27="J6"),$P$41,IF(OR('AUBE-09'!M27="J7"),$P$42,IF(OR('AUBE-09'!M27="J8"),$P$43,IF(OR('AUBE-09'!M27="J9"),$P$44,IF(OR('AUBE-09'!M27="F"),$V$40,IF(OR('AUBE-09'!M27="R"),$V$41,IF(OR('AUBE-09'!M27="HR"),$V$42,IF(OR('AUBE-09'!M27="E"),$V$43,IF(OR('AUBE-09'!M27="CP"),$AD$40,IF(OR('AUBE-09'!M27="CM"),$AD$41,IF(OR('AUBE-09'!M27="CMA"),$AD$42,IF(OR('AUBE-09'!M27="CDE"),$AD$43,"0")))))))))))))))))))+IF(OR('AUBE-09'!N27="D"),$V$44,IF(OR('AUBE-09'!N27="J"),$H$40,IF(OR('AUBE-09'!N27="J1"),$H$41,IF(OR('AUBE-09'!N27="J2"),$H$42,IF(OR('AUBE-09'!N27="J3"),$H$43,IF(OR('AUBE-09'!N27="J4"),$H$44,IF(OR('AUBE-09'!N27="J5"),$P$40,IF(OR('AUBE-09'!N27="J6"),$P$41,IF(OR('AUBE-09'!N27="J7"),$P$42,IF(OR('AUBE-09'!N27="J8"),$P$43,IF(OR('AUBE-09'!N27="J9"),$P$44,IF(OR('AUBE-09'!N27="F"),$V$40,IF(OR('AUBE-09'!N27="R"),$V$41,IF(OR('AUBE-09'!N27="HR"),$V$42,IF(OR('AUBE-09'!N27="E"),$V$43,IF(OR('AUBE-09'!N27="CP"),$AD$40,IF(OR('AUBE-09'!N27="CM"),$AD$41,IF(OR('AUBE-09'!N27="CMA"),$AD$42,IF(OR('AUBE-09'!N27="CDE"),$AD$43,"0")))))))))))))))))))+IF(OR('AUBE-09'!O27="D"),$V$44,IF(OR('AUBE-09'!O27="J"),$H$40,IF(OR('AUBE-09'!O27="J1"),$H$41,IF(OR('AUBE-09'!O27="J2"),$H$42,IF(OR('AUBE-09'!O27="J3"),$H$43,IF(OR('AUBE-09'!O27="J4"),$H$44,IF(OR('AUBE-09'!O27="J5"),$P$40,IF(OR('AUBE-09'!O27="J6"),$P$41,IF(OR('AUBE-09'!O27="J7"),$P$42,IF(OR('AUBE-09'!O27="J8"),$P$43,IF(OR('AUBE-09'!O27="J9"),$P$44,IF(OR('AUBE-09'!O27="F"),$V$40,IF(OR('AUBE-09'!O27="R"),$V$41,IF(OR('AUBE-09'!O27="HR"),$V$42,IF(OR('AUBE-09'!O27="E"),$V$43,IF(OR('AUBE-09'!O27="CP"),$AD$40,IF(OR('AUBE-09'!O27="CM"),$AD$41,IF(OR('AUBE-09'!O27="CMA"),$AD$42,IF(OR('AUBE-09'!O27="CDE"),$AD$43,"0")))))))))))))))))))+IF(OR('AUBE-09'!P27="D"),$V$44,IF(OR('AUBE-09'!P27="J"),$H$40,IF(OR('AUBE-09'!P27="J1"),$H$41,IF(OR('AUBE-09'!P27="J2"),$H$42,IF(OR('AUBE-09'!P27="J3"),$H$43,IF(OR('AUBE-09'!P27="J4"),$H$44,IF(OR('AUBE-09'!P27="J5"),$P$40,IF(OR('AUBE-09'!P27="J6"),$P$41,IF(OR('AUBE-09'!P27="J7"),$P$42,IF(OR('AUBE-09'!P27="J8"),$P$43,IF(OR('AUBE-09'!P27="J9"),$P$44,IF(OR('AUBE-09'!P27="F"),$V$40,IF(OR('AUBE-09'!P27="R"),$V$41,IF(OR('AUBE-09'!P27="HR"),$V$42,IF(OR('AUBE-09'!P27="E"),$V$43,IF(OR('AUBE-09'!P27="CP"),$AD$40,IF(OR('AUBE-09'!P27="CM"),$AD$41,IF(OR('AUBE-09'!P27="CMA"),$AD$42,IF(OR('AUBE-09'!P27="CDE"),$AD$43,"0")))))))))))))))))))+IF(OR('AUBE-09'!Q27="D"),$V$44,IF(OR('AUBE-09'!Q27="J"),$H$40,IF(OR('AUBE-09'!Q27="J1"),$H$41,IF(OR('AUBE-09'!Q27="J2"),$H$42,IF(OR('AUBE-09'!Q27="J3"),$H$43,IF(OR('AUBE-09'!Q27="J4"),$H$44,IF(OR('AUBE-09'!Q27="J5"),$P$40,IF(OR('AUBE-09'!Q27="J6"),$P$41,IF(OR('AUBE-09'!Q27="J7"),$P$42,IF(OR('AUBE-09'!Q27="J8"),$P$43,IF(OR('AUBE-09'!Q27="J9"),$P$44,IF(OR('AUBE-09'!Q27="F"),$V$40,IF(OR('AUBE-09'!Q27="R"),$V$41,IF(OR('AUBE-09'!Q27="HR"),$V$42,IF(OR('AUBE-09'!Q27="E"),$V$43,IF(OR('AUBE-09'!Q27="CP"),$AD$40,IF(OR('AUBE-09'!Q27="CM"),$AD$41,IF(OR('AUBE-09'!Q27="CMA"),$AD$42,IF(OR('AUBE-09'!Q27="CDE"),$AD$43,"0")))))))))))))))))))+IF(OR('AUBE-09'!R27="D"),$V$44,IF(OR('AUBE-09'!R27="J"),$H$40,IF(OR('AUBE-09'!R27="J1"),$H$41,IF(OR('AUBE-09'!R27="J2"),$H$42,IF(OR('AUBE-09'!R27="J3"),$H$43,IF(OR('AUBE-09'!R27="J4"),$H$44,IF(OR('AUBE-09'!R27="J5"),$P$40,IF(OR('AUBE-09'!R27="J6"),$P$41,IF(OR('AUBE-09'!R27="J7"),$P$42,IF(OR('AUBE-09'!R27="J8"),$P$43,IF(OR('AUBE-09'!R27="J9"),$P$44,IF(OR('AUBE-09'!R27="F"),$V$40,IF(OR('AUBE-09'!R27="R"),$V$41,IF(OR('AUBE-09'!R27="HR"),$V$42,IF(OR('AUBE-09'!R27="E"),$V$43,IF(OR('AUBE-09'!R27="CP"),$AD$40,IF(OR('AUBE-09'!R27="CM"),$AD$41,IF(OR('AUBE-09'!R27="CMA"),$AD$42,IF(OR('AUBE-09'!R27="CDE"),$AD$43,"0")))))))))))))))))))</f>
        <v>37.5</v>
      </c>
      <c r="AM27" s="151">
        <f>IF(OR('AUBE-09'!S27="D"),$V$44,IF(OR('AUBE-09'!S27="J"),$H$40,IF(OR('AUBE-09'!S27="J1"),$H$41,IF(OR('AUBE-09'!S27="J2"),$H$42,IF(OR('AUBE-09'!S27="J3"),$H$43,IF(OR('AUBE-09'!S27="J4"),$H$44,IF(OR('AUBE-09'!S27="J5"),$P$40,IF(OR('AUBE-09'!S27="J6"),$P$41,IF(OR('AUBE-09'!S27="J7"),$P$42,IF(OR('AUBE-09'!S27="J8"),$P$43,IF(OR('AUBE-09'!S27="J9"),$P$44,IF(OR('AUBE-09'!S27="F"),$V$40,IF(OR('AUBE-09'!S27="R"),$V$41,IF(OR('AUBE-09'!S27="HR"),$V$42,IF(OR('AUBE-09'!S27="E"),$V$43,IF(OR('AUBE-09'!S27="CP"),$AD$40,IF(OR('AUBE-09'!S27="CM"),$AD$41,IF(OR('AUBE-09'!S27="CMA"),$AD$42,IF(OR('AUBE-09'!S27="CDE"),$AD$43,"0")))))))))))))))))))+IF(OR('AUBE-09'!T27="D"),$V$44,IF(OR('AUBE-09'!T27="J"),$H$40,IF(OR('AUBE-09'!T27="J1"),$H$41,IF(OR('AUBE-09'!T27="J2"),$H$42,IF(OR('AUBE-09'!T27="J3"),$H$43,IF(OR('AUBE-09'!T27="J4"),$H$44,IF(OR('AUBE-09'!T27="J5"),$P$40,IF(OR('AUBE-09'!T27="J6"),$P$41,IF(OR('AUBE-09'!T27="J7"),$P$42,IF(OR('AUBE-09'!T27="J8"),$P$43,IF(OR('AUBE-09'!T27="J9"),$P$44,IF(OR('AUBE-09'!T27="F"),$V$40,IF(OR('AUBE-09'!T27="R"),$V$41,IF(OR('AUBE-09'!T27="HR"),$V$42,IF(OR('AUBE-09'!T27="E"),$V$43,IF(OR('AUBE-09'!T27="CP"),$AD$40,IF(OR('AUBE-09'!T27="CM"),$AD$41,IF(OR('AUBE-09'!T27="CMA"),$AD$42,IF(OR('AUBE-09'!T27="CDE"),$AD$43,"0")))))))))))))))))))+IF(OR('AUBE-09'!U27="D"),$V$44,IF(OR('AUBE-09'!U27="J"),$H$40,IF(OR('AUBE-09'!U27="J1"),$H$41,IF(OR('AUBE-09'!U27="J2"),$H$42,IF(OR('AUBE-09'!U27="J3"),$H$43,IF(OR('AUBE-09'!U27="J4"),$H$44,IF(OR('AUBE-09'!U27="J5"),$P$40,IF(OR('AUBE-09'!U27="J6"),$P$41,IF(OR('AUBE-09'!U27="J7"),$P$42,IF(OR('AUBE-09'!U27="J8"),$P$43,IF(OR('AUBE-09'!U27="J9"),$P$44,IF(OR('AUBE-09'!U27="F"),$V$40,IF(OR('AUBE-09'!U27="R"),$V$41,IF(OR('AUBE-09'!U27="HR"),$V$42,IF(OR('AUBE-09'!U27="E"),$V$43,IF(OR('AUBE-09'!U27="CP"),$AD$40,IF(OR('AUBE-09'!U27="CM"),$AD$41,IF(OR('AUBE-09'!U27="CMA"),$AD$42,IF(OR('AUBE-09'!U27="CDE"),$AD$43,"0")))))))))))))))))))+IF(OR('AUBE-09'!V27="D"),$V$44,IF(OR('AUBE-09'!V27="J"),$H$40,IF(OR('AUBE-09'!V27="J1"),$H$41,IF(OR('AUBE-09'!V27="J2"),$H$42,IF(OR('AUBE-09'!V27="J3"),$H$43,IF(OR('AUBE-09'!V27="J4"),$H$44,IF(OR('AUBE-09'!V27="J5"),$P$40,IF(OR('AUBE-09'!V27="J6"),$P$41,IF(OR('AUBE-09'!V27="J7"),$P$42,IF(OR('AUBE-09'!V27="J8"),$P$43,IF(OR('AUBE-09'!V27="J9"),$P$44,IF(OR('AUBE-09'!V27="F"),$V$40,IF(OR('AUBE-09'!V27="R"),$V$41,IF(OR('AUBE-09'!V27="HR"),$V$42,IF(OR('AUBE-09'!V27="E"),$V$43,IF(OR('AUBE-09'!V27="CP"),$AD$40,IF(OR('AUBE-09'!V27="CM"),$AD$41,IF(OR('AUBE-09'!V27="CMA"),$AD$42,IF(OR('AUBE-09'!V27="CDE"),$AD$43,"0")))))))))))))))))))+IF(OR('AUBE-09'!W27="D"),$V$44,IF(OR('AUBE-09'!W27="J"),$H$40,IF(OR('AUBE-09'!W27="J1"),$H$41,IF(OR('AUBE-09'!W27="J2"),$H$42,IF(OR('AUBE-09'!W27="J3"),$H$43,IF(OR('AUBE-09'!W27="J4"),$H$44,IF(OR('AUBE-09'!W27="J5"),$P$40,IF(OR('AUBE-09'!W27="J6"),$P$41,IF(OR('AUBE-09'!W27="J7"),$P$42,IF(OR('AUBE-09'!W27="J8"),$P$43,IF(OR('AUBE-09'!W27="J9"),$P$44,IF(OR('AUBE-09'!W27="F"),$V$40,IF(OR('AUBE-09'!W27="R"),$V$41,IF(OR('AUBE-09'!W27="HR"),$V$42,IF(OR('AUBE-09'!W27="E"),$V$43,IF(OR('AUBE-09'!W27="CP"),$AD$40,IF(OR('AUBE-09'!W27="CM"),$AD$41,IF(OR('AUBE-09'!W27="CMA"),$AD$42,IF(OR('AUBE-09'!W27="CDE"),$AD$43,"0")))))))))))))))))))+IF(OR('AUBE-09'!X27="D"),$V$44,IF(OR('AUBE-09'!X27="J"),$H$40,IF(OR('AUBE-09'!X27="J1"),$H$41,IF(OR('AUBE-09'!X27="J2"),$H$42,IF(OR('AUBE-09'!X27="J3"),$H$43,IF(OR('AUBE-09'!X27="J4"),$H$44,IF(OR('AUBE-09'!X27="J5"),$P$40,IF(OR('AUBE-09'!X27="J6"),$P$41,IF(OR('AUBE-09'!X27="J7"),$P$42,IF(OR('AUBE-09'!X27="J8"),$P$43,IF(OR('AUBE-09'!X27="J9"),$P$44,IF(OR('AUBE-09'!X27="F"),$V$40,IF(OR('AUBE-09'!X27="R"),$V$41,IF(OR('AUBE-09'!X27="HR"),$V$42,IF(OR('AUBE-09'!X27="E"),$V$43,IF(OR('AUBE-09'!X27="CP"),$AD$40,IF(OR('AUBE-09'!X27="CM"),$AD$41,IF(OR('AUBE-09'!X27="CMA"),$AD$42,IF(OR('AUBE-09'!X27="CDE"),$AD$43,"0")))))))))))))))))))+IF(OR('AUBE-09'!Y27="D"),$V$44,IF(OR('AUBE-09'!Y27="J"),$H$40,IF(OR('AUBE-09'!Y27="J1"),$H$41,IF(OR('AUBE-09'!Y27="J2"),$H$42,IF(OR('AUBE-09'!Y27="J3"),$H$43,IF(OR('AUBE-09'!Y27="J4"),$H$44,IF(OR('AUBE-09'!Y27="J5"),$P$40,IF(OR('AUBE-09'!Y27="J6"),$P$41,IF(OR('AUBE-09'!Y27="J7"),$P$42,IF(OR('AUBE-09'!Y27="J8"),$P$43,IF(OR('AUBE-09'!Y27="J9"),$P$44,IF(OR('AUBE-09'!Y27="F"),$V$40,IF(OR('AUBE-09'!Y27="R"),$V$41,IF(OR('AUBE-09'!Y27="HR"),$V$42,IF(OR('AUBE-09'!Y27="E"),$V$43,IF(OR('AUBE-09'!Y27="CP"),$AD$40,IF(OR('AUBE-09'!Y27="CM"),$AD$41,IF(OR('AUBE-09'!Y27="CMA"),$AD$42,IF(OR('AUBE-09'!Y27="CDE"),$AD$43,"0")))))))))))))))))))</f>
        <v>37.5</v>
      </c>
      <c r="AN27" s="151">
        <f>IF(OR('AUBE-09'!Z27="D"),$V$44,IF(OR('AUBE-09'!Z27="J"),$H$40,IF(OR('AUBE-09'!Z27="J1"),$H$41,IF(OR('AUBE-09'!Z27="J2"),$H$42,IF(OR('AUBE-09'!Z27="J3"),$H$43,IF(OR('AUBE-09'!Z27="J4"),$H$44,IF(OR('AUBE-09'!Z27="J5"),$P$40,IF(OR('AUBE-09'!Z27="J6"),$P$41,IF(OR('AUBE-09'!Z27="J7"),$P$42,IF(OR('AUBE-09'!Z27="J8"),$P$43,IF(OR('AUBE-09'!Z27="J9"),$P$44,IF(OR('AUBE-09'!Z27="F"),$V$40,IF(OR('AUBE-09'!Z27="R"),$V$41,IF(OR('AUBE-09'!Z27="HR"),$V$42,IF(OR('AUBE-09'!Z27="E"),$V$43,IF(OR('AUBE-09'!Z27="CP"),$AD$40,IF(OR('AUBE-09'!Z27="CM"),$AD$41,IF(OR('AUBE-09'!Z27="CMA"),$AD$42,IF(OR('AUBE-09'!Z27="CDE"),$AD$43,"0")))))))))))))))))))+IF(OR('AUBE-09'!AA27="D"),$V$44,IF(OR('AUBE-09'!AA27="J"),$H$40,IF(OR('AUBE-09'!AA27="J1"),$H$41,IF(OR('AUBE-09'!AA27="J2"),$H$42,IF(OR('AUBE-09'!AA27="J3"),$H$43,IF(OR('AUBE-09'!AA27="J4"),$H$44,IF(OR('AUBE-09'!AA27="J5"),$P$40,IF(OR('AUBE-09'!AA27="J6"),$P$41,IF(OR('AUBE-09'!AA27="J7"),$P$42,IF(OR('AUBE-09'!AA27="J8"),$P$43,IF(OR('AUBE-09'!AA27="J9"),$P$44,IF(OR('AUBE-09'!AA27="F"),$V$40,IF(OR('AUBE-09'!AA27="R"),$V$41,IF(OR('AUBE-09'!AA27="HR"),$V$42,IF(OR('AUBE-09'!AA27="E"),$V$43,IF(OR('AUBE-09'!AA27="CP"),$AD$40,IF(OR('AUBE-09'!AA27="CM"),$AD$41,IF(OR('AUBE-09'!AA27="CMA"),$AD$42,IF(OR('AUBE-09'!AA27="CDE"),$AD$43,"0")))))))))))))))))))+IF(OR('AUBE-09'!AB27="D"),$V$44,IF(OR('AUBE-09'!AB27="J"),$H$40,IF(OR('AUBE-09'!AB27="J1"),$H$41,IF(OR('AUBE-09'!AB27="J2"),$H$42,IF(OR('AUBE-09'!AB27="J3"),$H$43,IF(OR('AUBE-09'!AB27="J4"),$H$44,IF(OR('AUBE-09'!AB27="J5"),$P$40,IF(OR('AUBE-09'!AB27="J6"),$P$41,IF(OR('AUBE-09'!AB27="J7"),$P$42,IF(OR('AUBE-09'!AB27="J8"),$P$43,IF(OR('AUBE-09'!AB27="J9"),$P$44,IF(OR('AUBE-09'!AB27="F"),$V$40,IF(OR('AUBE-09'!AB27="R"),$V$41,IF(OR('AUBE-09'!AB27="HR"),$V$42,IF(OR('AUBE-09'!AB27="E"),$V$43,IF(OR('AUBE-09'!AB27="CP"),$AD$40,IF(OR('AUBE-09'!AB27="CM"),$AD$41,IF(OR('AUBE-09'!AB27="CMA"),$AD$42,IF(OR('AUBE-09'!AB27="CDE"),$AD$43,"0")))))))))))))))))))+IF(OR('AUBE-09'!AC27="D"),$V$44,IF(OR('AUBE-09'!AC27="J"),$H$40,IF(OR('AUBE-09'!AC27="J1"),$H$41,IF(OR('AUBE-09'!AC27="J2"),$H$42,IF(OR('AUBE-09'!AC27="J3"),$H$43,IF(OR('AUBE-09'!AC27="J4"),$H$44,IF(OR('AUBE-09'!AC27="J5"),$P$40,IF(OR('AUBE-09'!AC27="J6"),$P$41,IF(OR('AUBE-09'!AC27="J7"),$P$42,IF(OR('AUBE-09'!AC27="J8"),$P$43,IF(OR('AUBE-09'!AC27="J9"),$P$44,IF(OR('AUBE-09'!AC27="F"),$V$40,IF(OR('AUBE-09'!AC27="R"),$V$41,IF(OR('AUBE-09'!AC27="HR"),$V$42,IF(OR('AUBE-09'!AC27="E"),$V$43,IF(OR('AUBE-09'!AC27="CP"),$AD$40,IF(OR('AUBE-09'!AC27="CM"),$AD$41,IF(OR('AUBE-09'!AC27="CMA"),$AD$42,IF(OR('AUBE-09'!AC27="CDE"),$AD$43,"0")))))))))))))))))))+IF(OR('AUBE-09'!AD27="D"),$V$44,IF(OR('AUBE-09'!AD27="J"),$H$40,IF(OR('AUBE-09'!AD27="J1"),$H$41,IF(OR('AUBE-09'!AD27="J2"),$H$42,IF(OR('AUBE-09'!AD27="J3"),$H$43,IF(OR('AUBE-09'!AD27="J4"),$H$44,IF(OR('AUBE-09'!AD27="J5"),$P$40,IF(OR('AUBE-09'!AD27="J6"),$P$41,IF(OR('AUBE-09'!AD27="J7"),$P$42,IF(OR('AUBE-09'!AD27="J8"),$P$43,IF(OR('AUBE-09'!AD27="J9"),$P$44,IF(OR('AUBE-09'!AD27="F"),$V$40,IF(OR('AUBE-09'!AD27="R"),$V$41,IF(OR('AUBE-09'!AD27="HR"),$V$42,IF(OR('AUBE-09'!AD27="E"),$V$43,IF(OR('AUBE-09'!AD27="CP"),$AD$40,IF(OR('AUBE-09'!AD27="CM"),$AD$41,IF(OR('AUBE-09'!AD27="CMA"),$AD$42,IF(OR('AUBE-09'!AD27="CDE"),$AD$43,"0")))))))))))))))))))+IF(OR('AUBE-09'!AE27="D"),$V$44,IF(OR('AUBE-09'!AE27="J"),$H$40,IF(OR('AUBE-09'!AE27="J1"),$H$41,IF(OR('AUBE-09'!AE27="J2"),$H$42,IF(OR('AUBE-09'!AE27="J3"),$H$43,IF(OR('AUBE-09'!AE27="J4"),$H$44,IF(OR('AUBE-09'!AE27="J5"),$P$40,IF(OR('AUBE-09'!AE27="J6"),$P$41,IF(OR('AUBE-09'!AE27="J7"),$P$42,IF(OR('AUBE-09'!AE27="J8"),$P$43,IF(OR('AUBE-09'!AE27="J9"),$P$44,IF(OR('AUBE-09'!AE27="F"),$V$40,IF(OR('AUBE-09'!AE27="R"),$V$41,IF(OR('AUBE-09'!AE27="HR"),$V$42,IF(OR('AUBE-09'!AE27="E"),$V$43,IF(OR('AUBE-09'!AE27="CP"),$AD$40,IF(OR('AUBE-09'!AE27="CM"),$AD$41,IF(OR('AUBE-09'!AE27="CMA"),$AD$42,IF(OR('AUBE-09'!AE27="CDE"),$AD$43,"0")))))))))))))))))))</f>
        <v>37.5</v>
      </c>
    </row>
    <row r="28" spans="1:40" ht="15.75" customHeight="1">
      <c r="A28" s="16" t="s">
        <v>92</v>
      </c>
      <c r="B28" s="2" t="s">
        <v>46</v>
      </c>
      <c r="C28" s="2" t="s">
        <v>38</v>
      </c>
      <c r="D28" s="2"/>
      <c r="E28" s="2" t="s">
        <v>38</v>
      </c>
      <c r="F28" s="2" t="s">
        <v>38</v>
      </c>
      <c r="G28" s="2" t="s">
        <v>38</v>
      </c>
      <c r="H28" s="2" t="s">
        <v>38</v>
      </c>
      <c r="I28" s="2" t="s">
        <v>46</v>
      </c>
      <c r="J28" s="2" t="s">
        <v>38</v>
      </c>
      <c r="K28" s="2"/>
      <c r="L28" s="2" t="s">
        <v>38</v>
      </c>
      <c r="M28" s="2" t="s">
        <v>38</v>
      </c>
      <c r="N28" s="2" t="s">
        <v>38</v>
      </c>
      <c r="O28" s="2" t="s">
        <v>38</v>
      </c>
      <c r="P28" s="2" t="s">
        <v>46</v>
      </c>
      <c r="Q28" s="2" t="s">
        <v>38</v>
      </c>
      <c r="R28" s="2"/>
      <c r="S28" s="2" t="s">
        <v>38</v>
      </c>
      <c r="T28" s="2" t="s">
        <v>38</v>
      </c>
      <c r="U28" s="2" t="s">
        <v>38</v>
      </c>
      <c r="V28" s="2" t="s">
        <v>38</v>
      </c>
      <c r="W28" s="2" t="s">
        <v>46</v>
      </c>
      <c r="X28" s="2" t="s">
        <v>38</v>
      </c>
      <c r="Y28" s="2"/>
      <c r="Z28" s="2" t="s">
        <v>38</v>
      </c>
      <c r="AA28" s="2" t="s">
        <v>38</v>
      </c>
      <c r="AB28" s="2" t="s">
        <v>38</v>
      </c>
      <c r="AC28" s="2" t="s">
        <v>38</v>
      </c>
      <c r="AD28" s="2" t="s">
        <v>46</v>
      </c>
      <c r="AE28" s="2" t="s">
        <v>38</v>
      </c>
      <c r="AF28" s="47"/>
      <c r="AG28" s="116"/>
      <c r="AH28" s="147">
        <f t="shared" si="4"/>
        <v>0</v>
      </c>
      <c r="AJ28" s="151">
        <f>IF(OR('AUBE-09'!B28="D"),$V$44,IF(OR('AUBE-09'!B28="J"),$H$40,IF(OR('AUBE-09'!B28="J1"),$H$41,IF(OR('AUBE-09'!B28="J2"),$H$42,IF(OR('AUBE-09'!B28="J3"),$H$43,IF(OR('AUBE-09'!B28="J4"),$H$44,IF(OR('AUBE-09'!B28="J5"),$P$40,IF(OR('AUBE-09'!B28="J6"),$P$41,IF(OR('AUBE-09'!B28="J7"),$P$42,IF(OR('AUBE-09'!B28="J8"),$P$43,IF(OR('AUBE-09'!B28="J9"),$P$44,IF(OR('AUBE-09'!B28="F"),$V$40,IF(OR('AUBE-09'!B28="R"),$V$41,IF(OR('AUBE-09'!B28="HR"),$V$42,IF(OR('AUBE-09'!B28="E"),$V$43,IF(OR('AUBE-09'!B28="CP"),$AD$40,IF(OR('AUBE-09'!B28="CM"),$AD$41,IF(OR('AUBE-09'!B28="CMA"),$AD$42,IF(OR('AUBE-09'!B28="CDE"),$AD$43,"0")))))))))))))))))))+IF(OR('AUBE-09'!C28="D"),$V$44,IF(OR('AUBE-09'!C28="J"),$H$40,IF(OR('AUBE-09'!C28="J1"),$H$41,IF(OR('AUBE-09'!C28="J2"),$H$42,IF(OR('AUBE-09'!C28="J3"),$H$43,IF(OR('AUBE-09'!C28="J4"),$H$44,IF(OR('AUBE-09'!C28="J5"),$P$40,IF(OR('AUBE-09'!C28="J6"),$P$41,IF(OR('AUBE-09'!C28="J7"),$P$42,IF(OR('AUBE-09'!C28="J8"),$P$43,IF(OR('AUBE-09'!C28="J9"),$P$44,IF(OR('AUBE-09'!C28="F"),$V$40,IF(OR('AUBE-09'!C28="R"),$V$41,IF(OR('AUBE-09'!C28="HR"),$V$42,IF(OR('AUBE-09'!C28="E"),$V$43,IF(OR('AUBE-09'!C28="CP"),$AD$40,IF(OR('AUBE-09'!C28="CM"),$AD$41,IF(OR('AUBE-09'!C28="CMA"),$AD$42,IF(OR('AUBE-09'!C28="CDE"),$AD$43,"0")))))))))))))))))))+IF(OR('AUBE-09'!D28="D"),$V$44,IF(OR('AUBE-09'!D28="J"),$H$40,IF(OR('AUBE-09'!D28="J1"),$H$41,IF(OR('AUBE-09'!D28="J2"),$H$42,IF(OR('AUBE-09'!D28="J3"),$H$43,IF(OR('AUBE-09'!D28="J4"),$H$44,IF(OR('AUBE-09'!D28="J5"),$P$40,IF(OR('AUBE-09'!D28="J6"),$P$41,IF(OR('AUBE-09'!D28="J7"),$P$42,IF(OR('AUBE-09'!D28="J8"),$P$43,IF(OR('AUBE-09'!D28="J9"),$P$44,IF(OR('AUBE-09'!D28="F"),$V$40,IF(OR('AUBE-09'!D28="R"),$V$41,IF(OR('AUBE-09'!D28="HR"),$V$42,IF(OR('AUBE-09'!D28="E"),$V$43,IF(OR('AUBE-09'!D28="CP"),$AD$40,IF(OR('AUBE-09'!D28="CM"),$AD$41,IF(OR('AUBE-09'!D28="CMA"),$AD$42,IF(OR('AUBE-09'!D28="CDE"),$AD$43,"0")))))))))))))))))))</f>
        <v>7.5</v>
      </c>
      <c r="AK28" s="151">
        <f>IF(OR('AUBE-09'!E28="D"),$V$44,IF(OR('AUBE-09'!E28="J"),$H$40,IF(OR('AUBE-09'!E28="J1"),$H$41,IF(OR('AUBE-09'!E28="J2"),$H$42,IF(OR('AUBE-09'!E28="J3"),$H$43,IF(OR('AUBE-09'!E28="J4"),$H$44,IF(OR('AUBE-09'!E28="J5"),$P$40,IF(OR('AUBE-09'!E28="J6"),$P$41,IF(OR('AUBE-09'!E28="J7"),$P$42,IF(OR('AUBE-09'!E28="J8"),$P$43,IF(OR('AUBE-09'!E28="J9"),$P$44,IF(OR('AUBE-09'!E28="F"),$V$40,IF(OR('AUBE-09'!E28="R"),$V$41,IF(OR('AUBE-09'!E28="HR"),$V$42,IF(OR('AUBE-09'!E28="E"),$V$43,IF(OR('AUBE-09'!E28="CP"),$AD$40,IF(OR('AUBE-09'!E28="CM"),$AD$41,IF(OR('AUBE-09'!E28="CMA"),$AD$42,IF(OR('AUBE-09'!E28="CDE"),$AD$43,"0")))))))))))))))))))+IF(OR('AUBE-09'!F28="D"),$V$44,IF(OR('AUBE-09'!F28="J"),$H$40,IF(OR('AUBE-09'!F28="J1"),$H$41,IF(OR('AUBE-09'!F28="J2"),$H$42,IF(OR('AUBE-09'!F28="J3"),$H$43,IF(OR('AUBE-09'!F28="J4"),$H$44,IF(OR('AUBE-09'!F28="J5"),$P$40,IF(OR('AUBE-09'!F28="J6"),$P$41,IF(OR('AUBE-09'!F28="J7"),$P$42,IF(OR('AUBE-09'!F28="J8"),$P$43,IF(OR('AUBE-09'!F28="J9"),$P$44,IF(OR('AUBE-09'!F28="F"),$V$40,IF(OR('AUBE-09'!F28="R"),$V$41,IF(OR('AUBE-09'!F28="HR"),$V$42,IF(OR('AUBE-09'!F28="E"),$V$43,IF(OR('AUBE-09'!F28="CP"),$AD$40,IF(OR('AUBE-09'!F28="CM"),$AD$41,IF(OR('AUBE-09'!F28="CMA"),$AD$42,IF(OR('AUBE-09'!F28="CDE"),$AD$43,"0")))))))))))))))))))+IF(OR('AUBE-09'!G28="D"),$V$44,IF(OR('AUBE-09'!G28="J"),$H$40,IF(OR('AUBE-09'!G28="J1"),$H$41,IF(OR('AUBE-09'!G28="J2"),$H$42,IF(OR('AUBE-09'!G28="J3"),$H$43,IF(OR('AUBE-09'!G28="J4"),$H$44,IF(OR('AUBE-09'!G28="J5"),$P$40,IF(OR('AUBE-09'!G28="J6"),$P$41,IF(OR('AUBE-09'!G28="J7"),$P$42,IF(OR('AUBE-09'!G28="J8"),$P$43,IF(OR('AUBE-09'!G28="J9"),$P$44,IF(OR('AUBE-09'!G28="F"),$V$40,IF(OR('AUBE-09'!G28="R"),$V$41,IF(OR('AUBE-09'!G28="HR"),$V$42,IF(OR('AUBE-09'!G28="E"),$V$43,IF(OR('AUBE-09'!G28="CP"),$AD$40,IF(OR('AUBE-09'!G28="CM"),$AD$41,IF(OR('AUBE-09'!G28="CMA"),$AD$42,IF(OR('AUBE-09'!G28="CDE"),$AD$43,"0")))))))))))))))))))+IF(OR('AUBE-09'!H28="D"),$V$44,IF(OR('AUBE-09'!H28="J"),$H$40,IF(OR('AUBE-09'!H28="J1"),$H$41,IF(OR('AUBE-09'!H28="J2"),$H$42,IF(OR('AUBE-09'!H28="J3"),$H$43,IF(OR('AUBE-09'!H28="J4"),$H$44,IF(OR('AUBE-09'!H28="J5"),$P$40,IF(OR('AUBE-09'!H28="J6"),$P$41,IF(OR('AUBE-09'!H28="J7"),$P$42,IF(OR('AUBE-09'!H28="J8"),$P$43,IF(OR('AUBE-09'!H28="J9"),$P$44,IF(OR('AUBE-09'!H28="F"),$V$40,IF(OR('AUBE-09'!H28="R"),$V$41,IF(OR('AUBE-09'!H28="HR"),$V$42,IF(OR('AUBE-09'!H28="E"),$V$43,IF(OR('AUBE-09'!H28="CP"),$AD$40,IF(OR('AUBE-09'!H28="CM"),$AD$41,IF(OR('AUBE-09'!H28="CMA"),$AD$42,IF(OR('AUBE-09'!H28="CDE"),$AD$43,"0")))))))))))))))))))+IF(OR('AUBE-09'!I28="D"),$V$44,IF(OR('AUBE-09'!I28="J"),$H$40,IF(OR('AUBE-09'!I28="J1"),$H$41,IF(OR('AUBE-09'!I28="J2"),$H$42,IF(OR('AUBE-09'!I28="J3"),$H$43,IF(OR('AUBE-09'!I28="J4"),$H$44,IF(OR('AUBE-09'!I28="J5"),$P$40,IF(OR('AUBE-09'!I28="J6"),$P$41,IF(OR('AUBE-09'!I28="J7"),$P$42,IF(OR('AUBE-09'!I28="J8"),$P$43,IF(OR('AUBE-09'!I28="J9"),$P$44,IF(OR('AUBE-09'!I28="F"),$V$40,IF(OR('AUBE-09'!I28="R"),$V$41,IF(OR('AUBE-09'!I28="HR"),$V$42,IF(OR('AUBE-09'!I28="E"),$V$43,IF(OR('AUBE-09'!I28="CP"),$AD$40,IF(OR('AUBE-09'!I28="CM"),$AD$41,IF(OR('AUBE-09'!I28="CMA"),$AD$42,IF(OR('AUBE-09'!I28="CDE"),$AD$43,"0")))))))))))))))))))+IF(OR('AUBE-09'!J28="D"),$V$44,IF(OR('AUBE-09'!J28="J"),$H$40,IF(OR('AUBE-09'!J28="J1"),$H$41,IF(OR('AUBE-09'!J28="J2"),$H$42,IF(OR('AUBE-09'!J28="J3"),$H$43,IF(OR('AUBE-09'!J28="J4"),$H$44,IF(OR('AUBE-09'!J28="J5"),$P$40,IF(OR('AUBE-09'!J28="J6"),$P$41,IF(OR('AUBE-09'!J28="J7"),$P$42,IF(OR('AUBE-09'!J28="J8"),$P$43,IF(OR('AUBE-09'!J28="J9"),$P$44,IF(OR('AUBE-09'!J28="F"),$V$40,IF(OR('AUBE-09'!J28="R"),$V$41,IF(OR('AUBE-09'!J28="HR"),$V$42,IF(OR('AUBE-09'!J28="E"),$V$43,IF(OR('AUBE-09'!J28="CP"),$AD$40,IF(OR('AUBE-09'!J28="CM"),$AD$41,IF(OR('AUBE-09'!J28="CMA"),$AD$42,IF(OR('AUBE-09'!J28="CDE"),$AD$43,"0")))))))))))))))))))+IF(OR('AUBE-09'!K28="D"),$V$44,IF(OR('AUBE-09'!K28="J"),$H$40,IF(OR('AUBE-09'!K28="J1"),$H$41,IF(OR('AUBE-09'!K28="J2"),$H$42,IF(OR('AUBE-09'!K28="J3"),$H$43,IF(OR('AUBE-09'!K28="J4"),$H$44,IF(OR('AUBE-09'!K28="J5"),$P$40,IF(OR('AUBE-09'!K28="J6"),$P$41,IF(OR('AUBE-09'!K28="J7"),$P$42,IF(OR('AUBE-09'!K28="J8"),$P$43,IF(OR('AUBE-09'!K28="J9"),$P$44,IF(OR('AUBE-09'!K28="F"),$V$40,IF(OR('AUBE-09'!K28="R"),$V$41,IF(OR('AUBE-09'!K28="HR"),$V$42,IF(OR('AUBE-09'!K28="E"),$V$43,IF(OR('AUBE-09'!K28="CP"),$AD$40,IF(OR('AUBE-09'!K28="CM"),$AD$41,IF(OR('AUBE-09'!K28="CMA"),$AD$42,IF(OR('AUBE-09'!K28="CDE"),$AD$43,"0")))))))))))))))))))</f>
        <v>37.5</v>
      </c>
      <c r="AL28" s="151">
        <f>IF(OR('AUBE-09'!L28="D"),$V$44,IF(OR('AUBE-09'!L28="J"),$H$40,IF(OR('AUBE-09'!L28="J1"),$H$41,IF(OR('AUBE-09'!L28="J2"),$H$42,IF(OR('AUBE-09'!L28="J3"),$H$43,IF(OR('AUBE-09'!L28="J4"),$H$44,IF(OR('AUBE-09'!L28="J5"),$P$40,IF(OR('AUBE-09'!L28="J6"),$P$41,IF(OR('AUBE-09'!L28="J7"),$P$42,IF(OR('AUBE-09'!L28="J8"),$P$43,IF(OR('AUBE-09'!L28="J9"),$P$44,IF(OR('AUBE-09'!L28="F"),$V$40,IF(OR('AUBE-09'!L28="R"),$V$41,IF(OR('AUBE-09'!L28="HR"),$V$42,IF(OR('AUBE-09'!L28="E"),$V$43,IF(OR('AUBE-09'!L28="CP"),$AD$40,IF(OR('AUBE-09'!L28="CM"),$AD$41,IF(OR('AUBE-09'!L28="CMA"),$AD$42,IF(OR('AUBE-09'!L28="CDE"),$AD$43,"0")))))))))))))))))))+IF(OR('AUBE-09'!M28="D"),$V$44,IF(OR('AUBE-09'!M28="J"),$H$40,IF(OR('AUBE-09'!M28="J1"),$H$41,IF(OR('AUBE-09'!M28="J2"),$H$42,IF(OR('AUBE-09'!M28="J3"),$H$43,IF(OR('AUBE-09'!M28="J4"),$H$44,IF(OR('AUBE-09'!M28="J5"),$P$40,IF(OR('AUBE-09'!M28="J6"),$P$41,IF(OR('AUBE-09'!M28="J7"),$P$42,IF(OR('AUBE-09'!M28="J8"),$P$43,IF(OR('AUBE-09'!M28="J9"),$P$44,IF(OR('AUBE-09'!M28="F"),$V$40,IF(OR('AUBE-09'!M28="R"),$V$41,IF(OR('AUBE-09'!M28="HR"),$V$42,IF(OR('AUBE-09'!M28="E"),$V$43,IF(OR('AUBE-09'!M28="CP"),$AD$40,IF(OR('AUBE-09'!M28="CM"),$AD$41,IF(OR('AUBE-09'!M28="CMA"),$AD$42,IF(OR('AUBE-09'!M28="CDE"),$AD$43,"0")))))))))))))))))))+IF(OR('AUBE-09'!N28="D"),$V$44,IF(OR('AUBE-09'!N28="J"),$H$40,IF(OR('AUBE-09'!N28="J1"),$H$41,IF(OR('AUBE-09'!N28="J2"),$H$42,IF(OR('AUBE-09'!N28="J3"),$H$43,IF(OR('AUBE-09'!N28="J4"),$H$44,IF(OR('AUBE-09'!N28="J5"),$P$40,IF(OR('AUBE-09'!N28="J6"),$P$41,IF(OR('AUBE-09'!N28="J7"),$P$42,IF(OR('AUBE-09'!N28="J8"),$P$43,IF(OR('AUBE-09'!N28="J9"),$P$44,IF(OR('AUBE-09'!N28="F"),$V$40,IF(OR('AUBE-09'!N28="R"),$V$41,IF(OR('AUBE-09'!N28="HR"),$V$42,IF(OR('AUBE-09'!N28="E"),$V$43,IF(OR('AUBE-09'!N28="CP"),$AD$40,IF(OR('AUBE-09'!N28="CM"),$AD$41,IF(OR('AUBE-09'!N28="CMA"),$AD$42,IF(OR('AUBE-09'!N28="CDE"),$AD$43,"0")))))))))))))))))))+IF(OR('AUBE-09'!O28="D"),$V$44,IF(OR('AUBE-09'!O28="J"),$H$40,IF(OR('AUBE-09'!O28="J1"),$H$41,IF(OR('AUBE-09'!O28="J2"),$H$42,IF(OR('AUBE-09'!O28="J3"),$H$43,IF(OR('AUBE-09'!O28="J4"),$H$44,IF(OR('AUBE-09'!O28="J5"),$P$40,IF(OR('AUBE-09'!O28="J6"),$P$41,IF(OR('AUBE-09'!O28="J7"),$P$42,IF(OR('AUBE-09'!O28="J8"),$P$43,IF(OR('AUBE-09'!O28="J9"),$P$44,IF(OR('AUBE-09'!O28="F"),$V$40,IF(OR('AUBE-09'!O28="R"),$V$41,IF(OR('AUBE-09'!O28="HR"),$V$42,IF(OR('AUBE-09'!O28="E"),$V$43,IF(OR('AUBE-09'!O28="CP"),$AD$40,IF(OR('AUBE-09'!O28="CM"),$AD$41,IF(OR('AUBE-09'!O28="CMA"),$AD$42,IF(OR('AUBE-09'!O28="CDE"),$AD$43,"0")))))))))))))))))))+IF(OR('AUBE-09'!P28="D"),$V$44,IF(OR('AUBE-09'!P28="J"),$H$40,IF(OR('AUBE-09'!P28="J1"),$H$41,IF(OR('AUBE-09'!P28="J2"),$H$42,IF(OR('AUBE-09'!P28="J3"),$H$43,IF(OR('AUBE-09'!P28="J4"),$H$44,IF(OR('AUBE-09'!P28="J5"),$P$40,IF(OR('AUBE-09'!P28="J6"),$P$41,IF(OR('AUBE-09'!P28="J7"),$P$42,IF(OR('AUBE-09'!P28="J8"),$P$43,IF(OR('AUBE-09'!P28="J9"),$P$44,IF(OR('AUBE-09'!P28="F"),$V$40,IF(OR('AUBE-09'!P28="R"),$V$41,IF(OR('AUBE-09'!P28="HR"),$V$42,IF(OR('AUBE-09'!P28="E"),$V$43,IF(OR('AUBE-09'!P28="CP"),$AD$40,IF(OR('AUBE-09'!P28="CM"),$AD$41,IF(OR('AUBE-09'!P28="CMA"),$AD$42,IF(OR('AUBE-09'!P28="CDE"),$AD$43,"0")))))))))))))))))))+IF(OR('AUBE-09'!Q28="D"),$V$44,IF(OR('AUBE-09'!Q28="J"),$H$40,IF(OR('AUBE-09'!Q28="J1"),$H$41,IF(OR('AUBE-09'!Q28="J2"),$H$42,IF(OR('AUBE-09'!Q28="J3"),$H$43,IF(OR('AUBE-09'!Q28="J4"),$H$44,IF(OR('AUBE-09'!Q28="J5"),$P$40,IF(OR('AUBE-09'!Q28="J6"),$P$41,IF(OR('AUBE-09'!Q28="J7"),$P$42,IF(OR('AUBE-09'!Q28="J8"),$P$43,IF(OR('AUBE-09'!Q28="J9"),$P$44,IF(OR('AUBE-09'!Q28="F"),$V$40,IF(OR('AUBE-09'!Q28="R"),$V$41,IF(OR('AUBE-09'!Q28="HR"),$V$42,IF(OR('AUBE-09'!Q28="E"),$V$43,IF(OR('AUBE-09'!Q28="CP"),$AD$40,IF(OR('AUBE-09'!Q28="CM"),$AD$41,IF(OR('AUBE-09'!Q28="CMA"),$AD$42,IF(OR('AUBE-09'!Q28="CDE"),$AD$43,"0")))))))))))))))))))+IF(OR('AUBE-09'!R28="D"),$V$44,IF(OR('AUBE-09'!R28="J"),$H$40,IF(OR('AUBE-09'!R28="J1"),$H$41,IF(OR('AUBE-09'!R28="J2"),$H$42,IF(OR('AUBE-09'!R28="J3"),$H$43,IF(OR('AUBE-09'!R28="J4"),$H$44,IF(OR('AUBE-09'!R28="J5"),$P$40,IF(OR('AUBE-09'!R28="J6"),$P$41,IF(OR('AUBE-09'!R28="J7"),$P$42,IF(OR('AUBE-09'!R28="J8"),$P$43,IF(OR('AUBE-09'!R28="J9"),$P$44,IF(OR('AUBE-09'!R28="F"),$V$40,IF(OR('AUBE-09'!R28="R"),$V$41,IF(OR('AUBE-09'!R28="HR"),$V$42,IF(OR('AUBE-09'!R28="E"),$V$43,IF(OR('AUBE-09'!R28="CP"),$AD$40,IF(OR('AUBE-09'!R28="CM"),$AD$41,IF(OR('AUBE-09'!R28="CMA"),$AD$42,IF(OR('AUBE-09'!R28="CDE"),$AD$43,"0")))))))))))))))))))</f>
        <v>37.5</v>
      </c>
      <c r="AM28" s="151">
        <f>IF(OR('AUBE-09'!S28="D"),$V$44,IF(OR('AUBE-09'!S28="J"),$H$40,IF(OR('AUBE-09'!S28="J1"),$H$41,IF(OR('AUBE-09'!S28="J2"),$H$42,IF(OR('AUBE-09'!S28="J3"),$H$43,IF(OR('AUBE-09'!S28="J4"),$H$44,IF(OR('AUBE-09'!S28="J5"),$P$40,IF(OR('AUBE-09'!S28="J6"),$P$41,IF(OR('AUBE-09'!S28="J7"),$P$42,IF(OR('AUBE-09'!S28="J8"),$P$43,IF(OR('AUBE-09'!S28="J9"),$P$44,IF(OR('AUBE-09'!S28="F"),$V$40,IF(OR('AUBE-09'!S28="R"),$V$41,IF(OR('AUBE-09'!S28="HR"),$V$42,IF(OR('AUBE-09'!S28="E"),$V$43,IF(OR('AUBE-09'!S28="CP"),$AD$40,IF(OR('AUBE-09'!S28="CM"),$AD$41,IF(OR('AUBE-09'!S28="CMA"),$AD$42,IF(OR('AUBE-09'!S28="CDE"),$AD$43,"0")))))))))))))))))))+IF(OR('AUBE-09'!T28="D"),$V$44,IF(OR('AUBE-09'!T28="J"),$H$40,IF(OR('AUBE-09'!T28="J1"),$H$41,IF(OR('AUBE-09'!T28="J2"),$H$42,IF(OR('AUBE-09'!T28="J3"),$H$43,IF(OR('AUBE-09'!T28="J4"),$H$44,IF(OR('AUBE-09'!T28="J5"),$P$40,IF(OR('AUBE-09'!T28="J6"),$P$41,IF(OR('AUBE-09'!T28="J7"),$P$42,IF(OR('AUBE-09'!T28="J8"),$P$43,IF(OR('AUBE-09'!T28="J9"),$P$44,IF(OR('AUBE-09'!T28="F"),$V$40,IF(OR('AUBE-09'!T28="R"),$V$41,IF(OR('AUBE-09'!T28="HR"),$V$42,IF(OR('AUBE-09'!T28="E"),$V$43,IF(OR('AUBE-09'!T28="CP"),$AD$40,IF(OR('AUBE-09'!T28="CM"),$AD$41,IF(OR('AUBE-09'!T28="CMA"),$AD$42,IF(OR('AUBE-09'!T28="CDE"),$AD$43,"0")))))))))))))))))))+IF(OR('AUBE-09'!U28="D"),$V$44,IF(OR('AUBE-09'!U28="J"),$H$40,IF(OR('AUBE-09'!U28="J1"),$H$41,IF(OR('AUBE-09'!U28="J2"),$H$42,IF(OR('AUBE-09'!U28="J3"),$H$43,IF(OR('AUBE-09'!U28="J4"),$H$44,IF(OR('AUBE-09'!U28="J5"),$P$40,IF(OR('AUBE-09'!U28="J6"),$P$41,IF(OR('AUBE-09'!U28="J7"),$P$42,IF(OR('AUBE-09'!U28="J8"),$P$43,IF(OR('AUBE-09'!U28="J9"),$P$44,IF(OR('AUBE-09'!U28="F"),$V$40,IF(OR('AUBE-09'!U28="R"),$V$41,IF(OR('AUBE-09'!U28="HR"),$V$42,IF(OR('AUBE-09'!U28="E"),$V$43,IF(OR('AUBE-09'!U28="CP"),$AD$40,IF(OR('AUBE-09'!U28="CM"),$AD$41,IF(OR('AUBE-09'!U28="CMA"),$AD$42,IF(OR('AUBE-09'!U28="CDE"),$AD$43,"0")))))))))))))))))))+IF(OR('AUBE-09'!V28="D"),$V$44,IF(OR('AUBE-09'!V28="J"),$H$40,IF(OR('AUBE-09'!V28="J1"),$H$41,IF(OR('AUBE-09'!V28="J2"),$H$42,IF(OR('AUBE-09'!V28="J3"),$H$43,IF(OR('AUBE-09'!V28="J4"),$H$44,IF(OR('AUBE-09'!V28="J5"),$P$40,IF(OR('AUBE-09'!V28="J6"),$P$41,IF(OR('AUBE-09'!V28="J7"),$P$42,IF(OR('AUBE-09'!V28="J8"),$P$43,IF(OR('AUBE-09'!V28="J9"),$P$44,IF(OR('AUBE-09'!V28="F"),$V$40,IF(OR('AUBE-09'!V28="R"),$V$41,IF(OR('AUBE-09'!V28="HR"),$V$42,IF(OR('AUBE-09'!V28="E"),$V$43,IF(OR('AUBE-09'!V28="CP"),$AD$40,IF(OR('AUBE-09'!V28="CM"),$AD$41,IF(OR('AUBE-09'!V28="CMA"),$AD$42,IF(OR('AUBE-09'!V28="CDE"),$AD$43,"0")))))))))))))))))))+IF(OR('AUBE-09'!W28="D"),$V$44,IF(OR('AUBE-09'!W28="J"),$H$40,IF(OR('AUBE-09'!W28="J1"),$H$41,IF(OR('AUBE-09'!W28="J2"),$H$42,IF(OR('AUBE-09'!W28="J3"),$H$43,IF(OR('AUBE-09'!W28="J4"),$H$44,IF(OR('AUBE-09'!W28="J5"),$P$40,IF(OR('AUBE-09'!W28="J6"),$P$41,IF(OR('AUBE-09'!W28="J7"),$P$42,IF(OR('AUBE-09'!W28="J8"),$P$43,IF(OR('AUBE-09'!W28="J9"),$P$44,IF(OR('AUBE-09'!W28="F"),$V$40,IF(OR('AUBE-09'!W28="R"),$V$41,IF(OR('AUBE-09'!W28="HR"),$V$42,IF(OR('AUBE-09'!W28="E"),$V$43,IF(OR('AUBE-09'!W28="CP"),$AD$40,IF(OR('AUBE-09'!W28="CM"),$AD$41,IF(OR('AUBE-09'!W28="CMA"),$AD$42,IF(OR('AUBE-09'!W28="CDE"),$AD$43,"0")))))))))))))))))))+IF(OR('AUBE-09'!X28="D"),$V$44,IF(OR('AUBE-09'!X28="J"),$H$40,IF(OR('AUBE-09'!X28="J1"),$H$41,IF(OR('AUBE-09'!X28="J2"),$H$42,IF(OR('AUBE-09'!X28="J3"),$H$43,IF(OR('AUBE-09'!X28="J4"),$H$44,IF(OR('AUBE-09'!X28="J5"),$P$40,IF(OR('AUBE-09'!X28="J6"),$P$41,IF(OR('AUBE-09'!X28="J7"),$P$42,IF(OR('AUBE-09'!X28="J8"),$P$43,IF(OR('AUBE-09'!X28="J9"),$P$44,IF(OR('AUBE-09'!X28="F"),$V$40,IF(OR('AUBE-09'!X28="R"),$V$41,IF(OR('AUBE-09'!X28="HR"),$V$42,IF(OR('AUBE-09'!X28="E"),$V$43,IF(OR('AUBE-09'!X28="CP"),$AD$40,IF(OR('AUBE-09'!X28="CM"),$AD$41,IF(OR('AUBE-09'!X28="CMA"),$AD$42,IF(OR('AUBE-09'!X28="CDE"),$AD$43,"0")))))))))))))))))))+IF(OR('AUBE-09'!Y28="D"),$V$44,IF(OR('AUBE-09'!Y28="J"),$H$40,IF(OR('AUBE-09'!Y28="J1"),$H$41,IF(OR('AUBE-09'!Y28="J2"),$H$42,IF(OR('AUBE-09'!Y28="J3"),$H$43,IF(OR('AUBE-09'!Y28="J4"),$H$44,IF(OR('AUBE-09'!Y28="J5"),$P$40,IF(OR('AUBE-09'!Y28="J6"),$P$41,IF(OR('AUBE-09'!Y28="J7"),$P$42,IF(OR('AUBE-09'!Y28="J8"),$P$43,IF(OR('AUBE-09'!Y28="J9"),$P$44,IF(OR('AUBE-09'!Y28="F"),$V$40,IF(OR('AUBE-09'!Y28="R"),$V$41,IF(OR('AUBE-09'!Y28="HR"),$V$42,IF(OR('AUBE-09'!Y28="E"),$V$43,IF(OR('AUBE-09'!Y28="CP"),$AD$40,IF(OR('AUBE-09'!Y28="CM"),$AD$41,IF(OR('AUBE-09'!Y28="CMA"),$AD$42,IF(OR('AUBE-09'!Y28="CDE"),$AD$43,"0")))))))))))))))))))</f>
        <v>37.5</v>
      </c>
      <c r="AN28" s="151">
        <f>IF(OR('AUBE-09'!Z28="D"),$V$44,IF(OR('AUBE-09'!Z28="J"),$H$40,IF(OR('AUBE-09'!Z28="J1"),$H$41,IF(OR('AUBE-09'!Z28="J2"),$H$42,IF(OR('AUBE-09'!Z28="J3"),$H$43,IF(OR('AUBE-09'!Z28="J4"),$H$44,IF(OR('AUBE-09'!Z28="J5"),$P$40,IF(OR('AUBE-09'!Z28="J6"),$P$41,IF(OR('AUBE-09'!Z28="J7"),$P$42,IF(OR('AUBE-09'!Z28="J8"),$P$43,IF(OR('AUBE-09'!Z28="J9"),$P$44,IF(OR('AUBE-09'!Z28="F"),$V$40,IF(OR('AUBE-09'!Z28="R"),$V$41,IF(OR('AUBE-09'!Z28="HR"),$V$42,IF(OR('AUBE-09'!Z28="E"),$V$43,IF(OR('AUBE-09'!Z28="CP"),$AD$40,IF(OR('AUBE-09'!Z28="CM"),$AD$41,IF(OR('AUBE-09'!Z28="CMA"),$AD$42,IF(OR('AUBE-09'!Z28="CDE"),$AD$43,"0")))))))))))))))))))+IF(OR('AUBE-09'!AA28="D"),$V$44,IF(OR('AUBE-09'!AA28="J"),$H$40,IF(OR('AUBE-09'!AA28="J1"),$H$41,IF(OR('AUBE-09'!AA28="J2"),$H$42,IF(OR('AUBE-09'!AA28="J3"),$H$43,IF(OR('AUBE-09'!AA28="J4"),$H$44,IF(OR('AUBE-09'!AA28="J5"),$P$40,IF(OR('AUBE-09'!AA28="J6"),$P$41,IF(OR('AUBE-09'!AA28="J7"),$P$42,IF(OR('AUBE-09'!AA28="J8"),$P$43,IF(OR('AUBE-09'!AA28="J9"),$P$44,IF(OR('AUBE-09'!AA28="F"),$V$40,IF(OR('AUBE-09'!AA28="R"),$V$41,IF(OR('AUBE-09'!AA28="HR"),$V$42,IF(OR('AUBE-09'!AA28="E"),$V$43,IF(OR('AUBE-09'!AA28="CP"),$AD$40,IF(OR('AUBE-09'!AA28="CM"),$AD$41,IF(OR('AUBE-09'!AA28="CMA"),$AD$42,IF(OR('AUBE-09'!AA28="CDE"),$AD$43,"0")))))))))))))))))))+IF(OR('AUBE-09'!AB28="D"),$V$44,IF(OR('AUBE-09'!AB28="J"),$H$40,IF(OR('AUBE-09'!AB28="J1"),$H$41,IF(OR('AUBE-09'!AB28="J2"),$H$42,IF(OR('AUBE-09'!AB28="J3"),$H$43,IF(OR('AUBE-09'!AB28="J4"),$H$44,IF(OR('AUBE-09'!AB28="J5"),$P$40,IF(OR('AUBE-09'!AB28="J6"),$P$41,IF(OR('AUBE-09'!AB28="J7"),$P$42,IF(OR('AUBE-09'!AB28="J8"),$P$43,IF(OR('AUBE-09'!AB28="J9"),$P$44,IF(OR('AUBE-09'!AB28="F"),$V$40,IF(OR('AUBE-09'!AB28="R"),$V$41,IF(OR('AUBE-09'!AB28="HR"),$V$42,IF(OR('AUBE-09'!AB28="E"),$V$43,IF(OR('AUBE-09'!AB28="CP"),$AD$40,IF(OR('AUBE-09'!AB28="CM"),$AD$41,IF(OR('AUBE-09'!AB28="CMA"),$AD$42,IF(OR('AUBE-09'!AB28="CDE"),$AD$43,"0")))))))))))))))))))+IF(OR('AUBE-09'!AC28="D"),$V$44,IF(OR('AUBE-09'!AC28="J"),$H$40,IF(OR('AUBE-09'!AC28="J1"),$H$41,IF(OR('AUBE-09'!AC28="J2"),$H$42,IF(OR('AUBE-09'!AC28="J3"),$H$43,IF(OR('AUBE-09'!AC28="J4"),$H$44,IF(OR('AUBE-09'!AC28="J5"),$P$40,IF(OR('AUBE-09'!AC28="J6"),$P$41,IF(OR('AUBE-09'!AC28="J7"),$P$42,IF(OR('AUBE-09'!AC28="J8"),$P$43,IF(OR('AUBE-09'!AC28="J9"),$P$44,IF(OR('AUBE-09'!AC28="F"),$V$40,IF(OR('AUBE-09'!AC28="R"),$V$41,IF(OR('AUBE-09'!AC28="HR"),$V$42,IF(OR('AUBE-09'!AC28="E"),$V$43,IF(OR('AUBE-09'!AC28="CP"),$AD$40,IF(OR('AUBE-09'!AC28="CM"),$AD$41,IF(OR('AUBE-09'!AC28="CMA"),$AD$42,IF(OR('AUBE-09'!AC28="CDE"),$AD$43,"0")))))))))))))))))))+IF(OR('AUBE-09'!AD28="D"),$V$44,IF(OR('AUBE-09'!AD28="J"),$H$40,IF(OR('AUBE-09'!AD28="J1"),$H$41,IF(OR('AUBE-09'!AD28="J2"),$H$42,IF(OR('AUBE-09'!AD28="J3"),$H$43,IF(OR('AUBE-09'!AD28="J4"),$H$44,IF(OR('AUBE-09'!AD28="J5"),$P$40,IF(OR('AUBE-09'!AD28="J6"),$P$41,IF(OR('AUBE-09'!AD28="J7"),$P$42,IF(OR('AUBE-09'!AD28="J8"),$P$43,IF(OR('AUBE-09'!AD28="J9"),$P$44,IF(OR('AUBE-09'!AD28="F"),$V$40,IF(OR('AUBE-09'!AD28="R"),$V$41,IF(OR('AUBE-09'!AD28="HR"),$V$42,IF(OR('AUBE-09'!AD28="E"),$V$43,IF(OR('AUBE-09'!AD28="CP"),$AD$40,IF(OR('AUBE-09'!AD28="CM"),$AD$41,IF(OR('AUBE-09'!AD28="CMA"),$AD$42,IF(OR('AUBE-09'!AD28="CDE"),$AD$43,"0")))))))))))))))))))+IF(OR('AUBE-09'!AE28="D"),$V$44,IF(OR('AUBE-09'!AE28="J"),$H$40,IF(OR('AUBE-09'!AE28="J1"),$H$41,IF(OR('AUBE-09'!AE28="J2"),$H$42,IF(OR('AUBE-09'!AE28="J3"),$H$43,IF(OR('AUBE-09'!AE28="J4"),$H$44,IF(OR('AUBE-09'!AE28="J5"),$P$40,IF(OR('AUBE-09'!AE28="J6"),$P$41,IF(OR('AUBE-09'!AE28="J7"),$P$42,IF(OR('AUBE-09'!AE28="J8"),$P$43,IF(OR('AUBE-09'!AE28="J9"),$P$44,IF(OR('AUBE-09'!AE28="F"),$V$40,IF(OR('AUBE-09'!AE28="R"),$V$41,IF(OR('AUBE-09'!AE28="HR"),$V$42,IF(OR('AUBE-09'!AE28="E"),$V$43,IF(OR('AUBE-09'!AE28="CP"),$AD$40,IF(OR('AUBE-09'!AE28="CM"),$AD$41,IF(OR('AUBE-09'!AE28="CMA"),$AD$42,IF(OR('AUBE-09'!AE28="CDE"),$AD$43,"0")))))))))))))))))))</f>
        <v>37.5</v>
      </c>
    </row>
    <row r="29" spans="1:40" ht="15.75" customHeight="1">
      <c r="A29" s="16" t="s">
        <v>96</v>
      </c>
      <c r="B29" s="2" t="s">
        <v>69</v>
      </c>
      <c r="C29" s="2" t="s">
        <v>69</v>
      </c>
      <c r="D29" s="2"/>
      <c r="E29" s="2" t="s">
        <v>69</v>
      </c>
      <c r="F29" s="2" t="s">
        <v>38</v>
      </c>
      <c r="G29" s="2" t="s">
        <v>38</v>
      </c>
      <c r="H29" s="2" t="s">
        <v>69</v>
      </c>
      <c r="I29" s="2" t="s">
        <v>69</v>
      </c>
      <c r="J29" s="2" t="s">
        <v>46</v>
      </c>
      <c r="K29" s="2"/>
      <c r="L29" s="2" t="s">
        <v>38</v>
      </c>
      <c r="M29" s="2" t="s">
        <v>38</v>
      </c>
      <c r="N29" s="2" t="s">
        <v>38</v>
      </c>
      <c r="O29" s="2" t="s">
        <v>46</v>
      </c>
      <c r="P29" s="2" t="s">
        <v>38</v>
      </c>
      <c r="Q29" s="2" t="s">
        <v>38</v>
      </c>
      <c r="R29" s="2"/>
      <c r="S29" s="2" t="s">
        <v>38</v>
      </c>
      <c r="T29" s="2" t="s">
        <v>38</v>
      </c>
      <c r="U29" s="2" t="s">
        <v>38</v>
      </c>
      <c r="V29" s="2" t="s">
        <v>38</v>
      </c>
      <c r="W29" s="2" t="s">
        <v>38</v>
      </c>
      <c r="X29" s="2" t="s">
        <v>46</v>
      </c>
      <c r="Y29" s="2"/>
      <c r="Z29" s="2" t="s">
        <v>38</v>
      </c>
      <c r="AA29" s="2" t="s">
        <v>38</v>
      </c>
      <c r="AB29" s="2" t="s">
        <v>38</v>
      </c>
      <c r="AC29" s="2" t="s">
        <v>46</v>
      </c>
      <c r="AD29" s="2" t="s">
        <v>38</v>
      </c>
      <c r="AE29" s="2" t="s">
        <v>38</v>
      </c>
      <c r="AF29" s="47"/>
      <c r="AG29" s="116"/>
      <c r="AH29" s="147">
        <f t="shared" si="4"/>
        <v>0</v>
      </c>
      <c r="AJ29" s="151">
        <f>IF(OR('AUBE-09'!B29="D"),$V$44,IF(OR('AUBE-09'!B29="J"),$H$40,IF(OR('AUBE-09'!B29="J1"),$H$41,IF(OR('AUBE-09'!B29="J2"),$H$42,IF(OR('AUBE-09'!B29="J3"),$H$43,IF(OR('AUBE-09'!B29="J4"),$H$44,IF(OR('AUBE-09'!B29="J5"),$P$40,IF(OR('AUBE-09'!B29="J6"),$P$41,IF(OR('AUBE-09'!B29="J7"),$P$42,IF(OR('AUBE-09'!B29="J8"),$P$43,IF(OR('AUBE-09'!B29="J9"),$P$44,IF(OR('AUBE-09'!B29="F"),$V$40,IF(OR('AUBE-09'!B29="R"),$V$41,IF(OR('AUBE-09'!B29="HR"),$V$42,IF(OR('AUBE-09'!B29="E"),$V$43,IF(OR('AUBE-09'!B29="CP"),$AD$40,IF(OR('AUBE-09'!B29="CM"),$AD$41,IF(OR('AUBE-09'!B29="CMA"),$AD$42,IF(OR('AUBE-09'!B29="CDE"),$AD$43,"0")))))))))))))))))))+IF(OR('AUBE-09'!C29="D"),$V$44,IF(OR('AUBE-09'!C29="J"),$H$40,IF(OR('AUBE-09'!C29="J1"),$H$41,IF(OR('AUBE-09'!C29="J2"),$H$42,IF(OR('AUBE-09'!C29="J3"),$H$43,IF(OR('AUBE-09'!C29="J4"),$H$44,IF(OR('AUBE-09'!C29="J5"),$P$40,IF(OR('AUBE-09'!C29="J6"),$P$41,IF(OR('AUBE-09'!C29="J7"),$P$42,IF(OR('AUBE-09'!C29="J8"),$P$43,IF(OR('AUBE-09'!C29="J9"),$P$44,IF(OR('AUBE-09'!C29="F"),$V$40,IF(OR('AUBE-09'!C29="R"),$V$41,IF(OR('AUBE-09'!C29="HR"),$V$42,IF(OR('AUBE-09'!C29="E"),$V$43,IF(OR('AUBE-09'!C29="CP"),$AD$40,IF(OR('AUBE-09'!C29="CM"),$AD$41,IF(OR('AUBE-09'!C29="CMA"),$AD$42,IF(OR('AUBE-09'!C29="CDE"),$AD$43,"0")))))))))))))))))))+IF(OR('AUBE-09'!D29="D"),$V$44,IF(OR('AUBE-09'!D29="J"),$H$40,IF(OR('AUBE-09'!D29="J1"),$H$41,IF(OR('AUBE-09'!D29="J2"),$H$42,IF(OR('AUBE-09'!D29="J3"),$H$43,IF(OR('AUBE-09'!D29="J4"),$H$44,IF(OR('AUBE-09'!D29="J5"),$P$40,IF(OR('AUBE-09'!D29="J6"),$P$41,IF(OR('AUBE-09'!D29="J7"),$P$42,IF(OR('AUBE-09'!D29="J8"),$P$43,IF(OR('AUBE-09'!D29="J9"),$P$44,IF(OR('AUBE-09'!D29="F"),$V$40,IF(OR('AUBE-09'!D29="R"),$V$41,IF(OR('AUBE-09'!D29="HR"),$V$42,IF(OR('AUBE-09'!D29="E"),$V$43,IF(OR('AUBE-09'!D29="CP"),$AD$40,IF(OR('AUBE-09'!D29="CM"),$AD$41,IF(OR('AUBE-09'!D29="CMA"),$AD$42,IF(OR('AUBE-09'!D29="CDE"),$AD$43,"0")))))))))))))))))))</f>
        <v>0</v>
      </c>
      <c r="AK29" s="151">
        <f>IF(OR('AUBE-09'!E29="D"),$V$44,IF(OR('AUBE-09'!E29="J"),$H$40,IF(OR('AUBE-09'!E29="J1"),$H$41,IF(OR('AUBE-09'!E29="J2"),$H$42,IF(OR('AUBE-09'!E29="J3"),$H$43,IF(OR('AUBE-09'!E29="J4"),$H$44,IF(OR('AUBE-09'!E29="J5"),$P$40,IF(OR('AUBE-09'!E29="J6"),$P$41,IF(OR('AUBE-09'!E29="J7"),$P$42,IF(OR('AUBE-09'!E29="J8"),$P$43,IF(OR('AUBE-09'!E29="J9"),$P$44,IF(OR('AUBE-09'!E29="F"),$V$40,IF(OR('AUBE-09'!E29="R"),$V$41,IF(OR('AUBE-09'!E29="HR"),$V$42,IF(OR('AUBE-09'!E29="E"),$V$43,IF(OR('AUBE-09'!E29="CP"),$AD$40,IF(OR('AUBE-09'!E29="CM"),$AD$41,IF(OR('AUBE-09'!E29="CMA"),$AD$42,IF(OR('AUBE-09'!E29="CDE"),$AD$43,"0")))))))))))))))))))+IF(OR('AUBE-09'!F29="D"),$V$44,IF(OR('AUBE-09'!F29="J"),$H$40,IF(OR('AUBE-09'!F29="J1"),$H$41,IF(OR('AUBE-09'!F29="J2"),$H$42,IF(OR('AUBE-09'!F29="J3"),$H$43,IF(OR('AUBE-09'!F29="J4"),$H$44,IF(OR('AUBE-09'!F29="J5"),$P$40,IF(OR('AUBE-09'!F29="J6"),$P$41,IF(OR('AUBE-09'!F29="J7"),$P$42,IF(OR('AUBE-09'!F29="J8"),$P$43,IF(OR('AUBE-09'!F29="J9"),$P$44,IF(OR('AUBE-09'!F29="F"),$V$40,IF(OR('AUBE-09'!F29="R"),$V$41,IF(OR('AUBE-09'!F29="HR"),$V$42,IF(OR('AUBE-09'!F29="E"),$V$43,IF(OR('AUBE-09'!F29="CP"),$AD$40,IF(OR('AUBE-09'!F29="CM"),$AD$41,IF(OR('AUBE-09'!F29="CMA"),$AD$42,IF(OR('AUBE-09'!F29="CDE"),$AD$43,"0")))))))))))))))))))+IF(OR('AUBE-09'!G29="D"),$V$44,IF(OR('AUBE-09'!G29="J"),$H$40,IF(OR('AUBE-09'!G29="J1"),$H$41,IF(OR('AUBE-09'!G29="J2"),$H$42,IF(OR('AUBE-09'!G29="J3"),$H$43,IF(OR('AUBE-09'!G29="J4"),$H$44,IF(OR('AUBE-09'!G29="J5"),$P$40,IF(OR('AUBE-09'!G29="J6"),$P$41,IF(OR('AUBE-09'!G29="J7"),$P$42,IF(OR('AUBE-09'!G29="J8"),$P$43,IF(OR('AUBE-09'!G29="J9"),$P$44,IF(OR('AUBE-09'!G29="F"),$V$40,IF(OR('AUBE-09'!G29="R"),$V$41,IF(OR('AUBE-09'!G29="HR"),$V$42,IF(OR('AUBE-09'!G29="E"),$V$43,IF(OR('AUBE-09'!G29="CP"),$AD$40,IF(OR('AUBE-09'!G29="CM"),$AD$41,IF(OR('AUBE-09'!G29="CMA"),$AD$42,IF(OR('AUBE-09'!G29="CDE"),$AD$43,"0")))))))))))))))))))+IF(OR('AUBE-09'!H29="D"),$V$44,IF(OR('AUBE-09'!H29="J"),$H$40,IF(OR('AUBE-09'!H29="J1"),$H$41,IF(OR('AUBE-09'!H29="J2"),$H$42,IF(OR('AUBE-09'!H29="J3"),$H$43,IF(OR('AUBE-09'!H29="J4"),$H$44,IF(OR('AUBE-09'!H29="J5"),$P$40,IF(OR('AUBE-09'!H29="J6"),$P$41,IF(OR('AUBE-09'!H29="J7"),$P$42,IF(OR('AUBE-09'!H29="J8"),$P$43,IF(OR('AUBE-09'!H29="J9"),$P$44,IF(OR('AUBE-09'!H29="F"),$V$40,IF(OR('AUBE-09'!H29="R"),$V$41,IF(OR('AUBE-09'!H29="HR"),$V$42,IF(OR('AUBE-09'!H29="E"),$V$43,IF(OR('AUBE-09'!H29="CP"),$AD$40,IF(OR('AUBE-09'!H29="CM"),$AD$41,IF(OR('AUBE-09'!H29="CMA"),$AD$42,IF(OR('AUBE-09'!H29="CDE"),$AD$43,"0")))))))))))))))))))+IF(OR('AUBE-09'!I29="D"),$V$44,IF(OR('AUBE-09'!I29="J"),$H$40,IF(OR('AUBE-09'!I29="J1"),$H$41,IF(OR('AUBE-09'!I29="J2"),$H$42,IF(OR('AUBE-09'!I29="J3"),$H$43,IF(OR('AUBE-09'!I29="J4"),$H$44,IF(OR('AUBE-09'!I29="J5"),$P$40,IF(OR('AUBE-09'!I29="J6"),$P$41,IF(OR('AUBE-09'!I29="J7"),$P$42,IF(OR('AUBE-09'!I29="J8"),$P$43,IF(OR('AUBE-09'!I29="J9"),$P$44,IF(OR('AUBE-09'!I29="F"),$V$40,IF(OR('AUBE-09'!I29="R"),$V$41,IF(OR('AUBE-09'!I29="HR"),$V$42,IF(OR('AUBE-09'!I29="E"),$V$43,IF(OR('AUBE-09'!I29="CP"),$AD$40,IF(OR('AUBE-09'!I29="CM"),$AD$41,IF(OR('AUBE-09'!I29="CMA"),$AD$42,IF(OR('AUBE-09'!I29="CDE"),$AD$43,"0")))))))))))))))))))+IF(OR('AUBE-09'!J29="D"),$V$44,IF(OR('AUBE-09'!J29="J"),$H$40,IF(OR('AUBE-09'!J29="J1"),$H$41,IF(OR('AUBE-09'!J29="J2"),$H$42,IF(OR('AUBE-09'!J29="J3"),$H$43,IF(OR('AUBE-09'!J29="J4"),$H$44,IF(OR('AUBE-09'!J29="J5"),$P$40,IF(OR('AUBE-09'!J29="J6"),$P$41,IF(OR('AUBE-09'!J29="J7"),$P$42,IF(OR('AUBE-09'!J29="J8"),$P$43,IF(OR('AUBE-09'!J29="J9"),$P$44,IF(OR('AUBE-09'!J29="F"),$V$40,IF(OR('AUBE-09'!J29="R"),$V$41,IF(OR('AUBE-09'!J29="HR"),$V$42,IF(OR('AUBE-09'!J29="E"),$V$43,IF(OR('AUBE-09'!J29="CP"),$AD$40,IF(OR('AUBE-09'!J29="CM"),$AD$41,IF(OR('AUBE-09'!J29="CMA"),$AD$42,IF(OR('AUBE-09'!J29="CDE"),$AD$43,"0")))))))))))))))))))+IF(OR('AUBE-09'!K29="D"),$V$44,IF(OR('AUBE-09'!K29="J"),$H$40,IF(OR('AUBE-09'!K29="J1"),$H$41,IF(OR('AUBE-09'!K29="J2"),$H$42,IF(OR('AUBE-09'!K29="J3"),$H$43,IF(OR('AUBE-09'!K29="J4"),$H$44,IF(OR('AUBE-09'!K29="J5"),$P$40,IF(OR('AUBE-09'!K29="J6"),$P$41,IF(OR('AUBE-09'!K29="J7"),$P$42,IF(OR('AUBE-09'!K29="J8"),$P$43,IF(OR('AUBE-09'!K29="J9"),$P$44,IF(OR('AUBE-09'!K29="F"),$V$40,IF(OR('AUBE-09'!K29="R"),$V$41,IF(OR('AUBE-09'!K29="HR"),$V$42,IF(OR('AUBE-09'!K29="E"),$V$43,IF(OR('AUBE-09'!K29="CP"),$AD$40,IF(OR('AUBE-09'!K29="CM"),$AD$41,IF(OR('AUBE-09'!K29="CMA"),$AD$42,IF(OR('AUBE-09'!K29="CDE"),$AD$43,"0")))))))))))))))))))</f>
        <v>15</v>
      </c>
      <c r="AL29" s="151">
        <f>IF(OR('AUBE-09'!L29="D"),$V$44,IF(OR('AUBE-09'!L29="J"),$H$40,IF(OR('AUBE-09'!L29="J1"),$H$41,IF(OR('AUBE-09'!L29="J2"),$H$42,IF(OR('AUBE-09'!L29="J3"),$H$43,IF(OR('AUBE-09'!L29="J4"),$H$44,IF(OR('AUBE-09'!L29="J5"),$P$40,IF(OR('AUBE-09'!L29="J6"),$P$41,IF(OR('AUBE-09'!L29="J7"),$P$42,IF(OR('AUBE-09'!L29="J8"),$P$43,IF(OR('AUBE-09'!L29="J9"),$P$44,IF(OR('AUBE-09'!L29="F"),$V$40,IF(OR('AUBE-09'!L29="R"),$V$41,IF(OR('AUBE-09'!L29="HR"),$V$42,IF(OR('AUBE-09'!L29="E"),$V$43,IF(OR('AUBE-09'!L29="CP"),$AD$40,IF(OR('AUBE-09'!L29="CM"),$AD$41,IF(OR('AUBE-09'!L29="CMA"),$AD$42,IF(OR('AUBE-09'!L29="CDE"),$AD$43,"0")))))))))))))))))))+IF(OR('AUBE-09'!M29="D"),$V$44,IF(OR('AUBE-09'!M29="J"),$H$40,IF(OR('AUBE-09'!M29="J1"),$H$41,IF(OR('AUBE-09'!M29="J2"),$H$42,IF(OR('AUBE-09'!M29="J3"),$H$43,IF(OR('AUBE-09'!M29="J4"),$H$44,IF(OR('AUBE-09'!M29="J5"),$P$40,IF(OR('AUBE-09'!M29="J6"),$P$41,IF(OR('AUBE-09'!M29="J7"),$P$42,IF(OR('AUBE-09'!M29="J8"),$P$43,IF(OR('AUBE-09'!M29="J9"),$P$44,IF(OR('AUBE-09'!M29="F"),$V$40,IF(OR('AUBE-09'!M29="R"),$V$41,IF(OR('AUBE-09'!M29="HR"),$V$42,IF(OR('AUBE-09'!M29="E"),$V$43,IF(OR('AUBE-09'!M29="CP"),$AD$40,IF(OR('AUBE-09'!M29="CM"),$AD$41,IF(OR('AUBE-09'!M29="CMA"),$AD$42,IF(OR('AUBE-09'!M29="CDE"),$AD$43,"0")))))))))))))))))))+IF(OR('AUBE-09'!N29="D"),$V$44,IF(OR('AUBE-09'!N29="J"),$H$40,IF(OR('AUBE-09'!N29="J1"),$H$41,IF(OR('AUBE-09'!N29="J2"),$H$42,IF(OR('AUBE-09'!N29="J3"),$H$43,IF(OR('AUBE-09'!N29="J4"),$H$44,IF(OR('AUBE-09'!N29="J5"),$P$40,IF(OR('AUBE-09'!N29="J6"),$P$41,IF(OR('AUBE-09'!N29="J7"),$P$42,IF(OR('AUBE-09'!N29="J8"),$P$43,IF(OR('AUBE-09'!N29="J9"),$P$44,IF(OR('AUBE-09'!N29="F"),$V$40,IF(OR('AUBE-09'!N29="R"),$V$41,IF(OR('AUBE-09'!N29="HR"),$V$42,IF(OR('AUBE-09'!N29="E"),$V$43,IF(OR('AUBE-09'!N29="CP"),$AD$40,IF(OR('AUBE-09'!N29="CM"),$AD$41,IF(OR('AUBE-09'!N29="CMA"),$AD$42,IF(OR('AUBE-09'!N29="CDE"),$AD$43,"0")))))))))))))))))))+IF(OR('AUBE-09'!O29="D"),$V$44,IF(OR('AUBE-09'!O29="J"),$H$40,IF(OR('AUBE-09'!O29="J1"),$H$41,IF(OR('AUBE-09'!O29="J2"),$H$42,IF(OR('AUBE-09'!O29="J3"),$H$43,IF(OR('AUBE-09'!O29="J4"),$H$44,IF(OR('AUBE-09'!O29="J5"),$P$40,IF(OR('AUBE-09'!O29="J6"),$P$41,IF(OR('AUBE-09'!O29="J7"),$P$42,IF(OR('AUBE-09'!O29="J8"),$P$43,IF(OR('AUBE-09'!O29="J9"),$P$44,IF(OR('AUBE-09'!O29="F"),$V$40,IF(OR('AUBE-09'!O29="R"),$V$41,IF(OR('AUBE-09'!O29="HR"),$V$42,IF(OR('AUBE-09'!O29="E"),$V$43,IF(OR('AUBE-09'!O29="CP"),$AD$40,IF(OR('AUBE-09'!O29="CM"),$AD$41,IF(OR('AUBE-09'!O29="CMA"),$AD$42,IF(OR('AUBE-09'!O29="CDE"),$AD$43,"0")))))))))))))))))))+IF(OR('AUBE-09'!P29="D"),$V$44,IF(OR('AUBE-09'!P29="J"),$H$40,IF(OR('AUBE-09'!P29="J1"),$H$41,IF(OR('AUBE-09'!P29="J2"),$H$42,IF(OR('AUBE-09'!P29="J3"),$H$43,IF(OR('AUBE-09'!P29="J4"),$H$44,IF(OR('AUBE-09'!P29="J5"),$P$40,IF(OR('AUBE-09'!P29="J6"),$P$41,IF(OR('AUBE-09'!P29="J7"),$P$42,IF(OR('AUBE-09'!P29="J8"),$P$43,IF(OR('AUBE-09'!P29="J9"),$P$44,IF(OR('AUBE-09'!P29="F"),$V$40,IF(OR('AUBE-09'!P29="R"),$V$41,IF(OR('AUBE-09'!P29="HR"),$V$42,IF(OR('AUBE-09'!P29="E"),$V$43,IF(OR('AUBE-09'!P29="CP"),$AD$40,IF(OR('AUBE-09'!P29="CM"),$AD$41,IF(OR('AUBE-09'!P29="CMA"),$AD$42,IF(OR('AUBE-09'!P29="CDE"),$AD$43,"0")))))))))))))))))))+IF(OR('AUBE-09'!Q29="D"),$V$44,IF(OR('AUBE-09'!Q29="J"),$H$40,IF(OR('AUBE-09'!Q29="J1"),$H$41,IF(OR('AUBE-09'!Q29="J2"),$H$42,IF(OR('AUBE-09'!Q29="J3"),$H$43,IF(OR('AUBE-09'!Q29="J4"),$H$44,IF(OR('AUBE-09'!Q29="J5"),$P$40,IF(OR('AUBE-09'!Q29="J6"),$P$41,IF(OR('AUBE-09'!Q29="J7"),$P$42,IF(OR('AUBE-09'!Q29="J8"),$P$43,IF(OR('AUBE-09'!Q29="J9"),$P$44,IF(OR('AUBE-09'!Q29="F"),$V$40,IF(OR('AUBE-09'!Q29="R"),$V$41,IF(OR('AUBE-09'!Q29="HR"),$V$42,IF(OR('AUBE-09'!Q29="E"),$V$43,IF(OR('AUBE-09'!Q29="CP"),$AD$40,IF(OR('AUBE-09'!Q29="CM"),$AD$41,IF(OR('AUBE-09'!Q29="CMA"),$AD$42,IF(OR('AUBE-09'!Q29="CDE"),$AD$43,"0")))))))))))))))))))+IF(OR('AUBE-09'!R29="D"),$V$44,IF(OR('AUBE-09'!R29="J"),$H$40,IF(OR('AUBE-09'!R29="J1"),$H$41,IF(OR('AUBE-09'!R29="J2"),$H$42,IF(OR('AUBE-09'!R29="J3"),$H$43,IF(OR('AUBE-09'!R29="J4"),$H$44,IF(OR('AUBE-09'!R29="J5"),$P$40,IF(OR('AUBE-09'!R29="J6"),$P$41,IF(OR('AUBE-09'!R29="J7"),$P$42,IF(OR('AUBE-09'!R29="J8"),$P$43,IF(OR('AUBE-09'!R29="J9"),$P$44,IF(OR('AUBE-09'!R29="F"),$V$40,IF(OR('AUBE-09'!R29="R"),$V$41,IF(OR('AUBE-09'!R29="HR"),$V$42,IF(OR('AUBE-09'!R29="E"),$V$43,IF(OR('AUBE-09'!R29="CP"),$AD$40,IF(OR('AUBE-09'!R29="CM"),$AD$41,IF(OR('AUBE-09'!R29="CMA"),$AD$42,IF(OR('AUBE-09'!R29="CDE"),$AD$43,"0")))))))))))))))))))</f>
        <v>37.5</v>
      </c>
      <c r="AM29" s="151">
        <f>IF(OR('AUBE-09'!S29="D"),$V$44,IF(OR('AUBE-09'!S29="J"),$H$40,IF(OR('AUBE-09'!S29="J1"),$H$41,IF(OR('AUBE-09'!S29="J2"),$H$42,IF(OR('AUBE-09'!S29="J3"),$H$43,IF(OR('AUBE-09'!S29="J4"),$H$44,IF(OR('AUBE-09'!S29="J5"),$P$40,IF(OR('AUBE-09'!S29="J6"),$P$41,IF(OR('AUBE-09'!S29="J7"),$P$42,IF(OR('AUBE-09'!S29="J8"),$P$43,IF(OR('AUBE-09'!S29="J9"),$P$44,IF(OR('AUBE-09'!S29="F"),$V$40,IF(OR('AUBE-09'!S29="R"),$V$41,IF(OR('AUBE-09'!S29="HR"),$V$42,IF(OR('AUBE-09'!S29="E"),$V$43,IF(OR('AUBE-09'!S29="CP"),$AD$40,IF(OR('AUBE-09'!S29="CM"),$AD$41,IF(OR('AUBE-09'!S29="CMA"),$AD$42,IF(OR('AUBE-09'!S29="CDE"),$AD$43,"0")))))))))))))))))))+IF(OR('AUBE-09'!T29="D"),$V$44,IF(OR('AUBE-09'!T29="J"),$H$40,IF(OR('AUBE-09'!T29="J1"),$H$41,IF(OR('AUBE-09'!T29="J2"),$H$42,IF(OR('AUBE-09'!T29="J3"),$H$43,IF(OR('AUBE-09'!T29="J4"),$H$44,IF(OR('AUBE-09'!T29="J5"),$P$40,IF(OR('AUBE-09'!T29="J6"),$P$41,IF(OR('AUBE-09'!T29="J7"),$P$42,IF(OR('AUBE-09'!T29="J8"),$P$43,IF(OR('AUBE-09'!T29="J9"),$P$44,IF(OR('AUBE-09'!T29="F"),$V$40,IF(OR('AUBE-09'!T29="R"),$V$41,IF(OR('AUBE-09'!T29="HR"),$V$42,IF(OR('AUBE-09'!T29="E"),$V$43,IF(OR('AUBE-09'!T29="CP"),$AD$40,IF(OR('AUBE-09'!T29="CM"),$AD$41,IF(OR('AUBE-09'!T29="CMA"),$AD$42,IF(OR('AUBE-09'!T29="CDE"),$AD$43,"0")))))))))))))))))))+IF(OR('AUBE-09'!U29="D"),$V$44,IF(OR('AUBE-09'!U29="J"),$H$40,IF(OR('AUBE-09'!U29="J1"),$H$41,IF(OR('AUBE-09'!U29="J2"),$H$42,IF(OR('AUBE-09'!U29="J3"),$H$43,IF(OR('AUBE-09'!U29="J4"),$H$44,IF(OR('AUBE-09'!U29="J5"),$P$40,IF(OR('AUBE-09'!U29="J6"),$P$41,IF(OR('AUBE-09'!U29="J7"),$P$42,IF(OR('AUBE-09'!U29="J8"),$P$43,IF(OR('AUBE-09'!U29="J9"),$P$44,IF(OR('AUBE-09'!U29="F"),$V$40,IF(OR('AUBE-09'!U29="R"),$V$41,IF(OR('AUBE-09'!U29="HR"),$V$42,IF(OR('AUBE-09'!U29="E"),$V$43,IF(OR('AUBE-09'!U29="CP"),$AD$40,IF(OR('AUBE-09'!U29="CM"),$AD$41,IF(OR('AUBE-09'!U29="CMA"),$AD$42,IF(OR('AUBE-09'!U29="CDE"),$AD$43,"0")))))))))))))))))))+IF(OR('AUBE-09'!V29="D"),$V$44,IF(OR('AUBE-09'!V29="J"),$H$40,IF(OR('AUBE-09'!V29="J1"),$H$41,IF(OR('AUBE-09'!V29="J2"),$H$42,IF(OR('AUBE-09'!V29="J3"),$H$43,IF(OR('AUBE-09'!V29="J4"),$H$44,IF(OR('AUBE-09'!V29="J5"),$P$40,IF(OR('AUBE-09'!V29="J6"),$P$41,IF(OR('AUBE-09'!V29="J7"),$P$42,IF(OR('AUBE-09'!V29="J8"),$P$43,IF(OR('AUBE-09'!V29="J9"),$P$44,IF(OR('AUBE-09'!V29="F"),$V$40,IF(OR('AUBE-09'!V29="R"),$V$41,IF(OR('AUBE-09'!V29="HR"),$V$42,IF(OR('AUBE-09'!V29="E"),$V$43,IF(OR('AUBE-09'!V29="CP"),$AD$40,IF(OR('AUBE-09'!V29="CM"),$AD$41,IF(OR('AUBE-09'!V29="CMA"),$AD$42,IF(OR('AUBE-09'!V29="CDE"),$AD$43,"0")))))))))))))))))))+IF(OR('AUBE-09'!W29="D"),$V$44,IF(OR('AUBE-09'!W29="J"),$H$40,IF(OR('AUBE-09'!W29="J1"),$H$41,IF(OR('AUBE-09'!W29="J2"),$H$42,IF(OR('AUBE-09'!W29="J3"),$H$43,IF(OR('AUBE-09'!W29="J4"),$H$44,IF(OR('AUBE-09'!W29="J5"),$P$40,IF(OR('AUBE-09'!W29="J6"),$P$41,IF(OR('AUBE-09'!W29="J7"),$P$42,IF(OR('AUBE-09'!W29="J8"),$P$43,IF(OR('AUBE-09'!W29="J9"),$P$44,IF(OR('AUBE-09'!W29="F"),$V$40,IF(OR('AUBE-09'!W29="R"),$V$41,IF(OR('AUBE-09'!W29="HR"),$V$42,IF(OR('AUBE-09'!W29="E"),$V$43,IF(OR('AUBE-09'!W29="CP"),$AD$40,IF(OR('AUBE-09'!W29="CM"),$AD$41,IF(OR('AUBE-09'!W29="CMA"),$AD$42,IF(OR('AUBE-09'!W29="CDE"),$AD$43,"0")))))))))))))))))))+IF(OR('AUBE-09'!X29="D"),$V$44,IF(OR('AUBE-09'!X29="J"),$H$40,IF(OR('AUBE-09'!X29="J1"),$H$41,IF(OR('AUBE-09'!X29="J2"),$H$42,IF(OR('AUBE-09'!X29="J3"),$H$43,IF(OR('AUBE-09'!X29="J4"),$H$44,IF(OR('AUBE-09'!X29="J5"),$P$40,IF(OR('AUBE-09'!X29="J6"),$P$41,IF(OR('AUBE-09'!X29="J7"),$P$42,IF(OR('AUBE-09'!X29="J8"),$P$43,IF(OR('AUBE-09'!X29="J9"),$P$44,IF(OR('AUBE-09'!X29="F"),$V$40,IF(OR('AUBE-09'!X29="R"),$V$41,IF(OR('AUBE-09'!X29="HR"),$V$42,IF(OR('AUBE-09'!X29="E"),$V$43,IF(OR('AUBE-09'!X29="CP"),$AD$40,IF(OR('AUBE-09'!X29="CM"),$AD$41,IF(OR('AUBE-09'!X29="CMA"),$AD$42,IF(OR('AUBE-09'!X29="CDE"),$AD$43,"0")))))))))))))))))))+IF(OR('AUBE-09'!Y29="D"),$V$44,IF(OR('AUBE-09'!Y29="J"),$H$40,IF(OR('AUBE-09'!Y29="J1"),$H$41,IF(OR('AUBE-09'!Y29="J2"),$H$42,IF(OR('AUBE-09'!Y29="J3"),$H$43,IF(OR('AUBE-09'!Y29="J4"),$H$44,IF(OR('AUBE-09'!Y29="J5"),$P$40,IF(OR('AUBE-09'!Y29="J6"),$P$41,IF(OR('AUBE-09'!Y29="J7"),$P$42,IF(OR('AUBE-09'!Y29="J8"),$P$43,IF(OR('AUBE-09'!Y29="J9"),$P$44,IF(OR('AUBE-09'!Y29="F"),$V$40,IF(OR('AUBE-09'!Y29="R"),$V$41,IF(OR('AUBE-09'!Y29="HR"),$V$42,IF(OR('AUBE-09'!Y29="E"),$V$43,IF(OR('AUBE-09'!Y29="CP"),$AD$40,IF(OR('AUBE-09'!Y29="CM"),$AD$41,IF(OR('AUBE-09'!Y29="CMA"),$AD$42,IF(OR('AUBE-09'!Y29="CDE"),$AD$43,"0")))))))))))))))))))</f>
        <v>37.5</v>
      </c>
      <c r="AN29" s="151">
        <f>IF(OR('AUBE-09'!Z29="D"),$V$44,IF(OR('AUBE-09'!Z29="J"),$H$40,IF(OR('AUBE-09'!Z29="J1"),$H$41,IF(OR('AUBE-09'!Z29="J2"),$H$42,IF(OR('AUBE-09'!Z29="J3"),$H$43,IF(OR('AUBE-09'!Z29="J4"),$H$44,IF(OR('AUBE-09'!Z29="J5"),$P$40,IF(OR('AUBE-09'!Z29="J6"),$P$41,IF(OR('AUBE-09'!Z29="J7"),$P$42,IF(OR('AUBE-09'!Z29="J8"),$P$43,IF(OR('AUBE-09'!Z29="J9"),$P$44,IF(OR('AUBE-09'!Z29="F"),$V$40,IF(OR('AUBE-09'!Z29="R"),$V$41,IF(OR('AUBE-09'!Z29="HR"),$V$42,IF(OR('AUBE-09'!Z29="E"),$V$43,IF(OR('AUBE-09'!Z29="CP"),$AD$40,IF(OR('AUBE-09'!Z29="CM"),$AD$41,IF(OR('AUBE-09'!Z29="CMA"),$AD$42,IF(OR('AUBE-09'!Z29="CDE"),$AD$43,"0")))))))))))))))))))+IF(OR('AUBE-09'!AA29="D"),$V$44,IF(OR('AUBE-09'!AA29="J"),$H$40,IF(OR('AUBE-09'!AA29="J1"),$H$41,IF(OR('AUBE-09'!AA29="J2"),$H$42,IF(OR('AUBE-09'!AA29="J3"),$H$43,IF(OR('AUBE-09'!AA29="J4"),$H$44,IF(OR('AUBE-09'!AA29="J5"),$P$40,IF(OR('AUBE-09'!AA29="J6"),$P$41,IF(OR('AUBE-09'!AA29="J7"),$P$42,IF(OR('AUBE-09'!AA29="J8"),$P$43,IF(OR('AUBE-09'!AA29="J9"),$P$44,IF(OR('AUBE-09'!AA29="F"),$V$40,IF(OR('AUBE-09'!AA29="R"),$V$41,IF(OR('AUBE-09'!AA29="HR"),$V$42,IF(OR('AUBE-09'!AA29="E"),$V$43,IF(OR('AUBE-09'!AA29="CP"),$AD$40,IF(OR('AUBE-09'!AA29="CM"),$AD$41,IF(OR('AUBE-09'!AA29="CMA"),$AD$42,IF(OR('AUBE-09'!AA29="CDE"),$AD$43,"0")))))))))))))))))))+IF(OR('AUBE-09'!AB29="D"),$V$44,IF(OR('AUBE-09'!AB29="J"),$H$40,IF(OR('AUBE-09'!AB29="J1"),$H$41,IF(OR('AUBE-09'!AB29="J2"),$H$42,IF(OR('AUBE-09'!AB29="J3"),$H$43,IF(OR('AUBE-09'!AB29="J4"),$H$44,IF(OR('AUBE-09'!AB29="J5"),$P$40,IF(OR('AUBE-09'!AB29="J6"),$P$41,IF(OR('AUBE-09'!AB29="J7"),$P$42,IF(OR('AUBE-09'!AB29="J8"),$P$43,IF(OR('AUBE-09'!AB29="J9"),$P$44,IF(OR('AUBE-09'!AB29="F"),$V$40,IF(OR('AUBE-09'!AB29="R"),$V$41,IF(OR('AUBE-09'!AB29="HR"),$V$42,IF(OR('AUBE-09'!AB29="E"),$V$43,IF(OR('AUBE-09'!AB29="CP"),$AD$40,IF(OR('AUBE-09'!AB29="CM"),$AD$41,IF(OR('AUBE-09'!AB29="CMA"),$AD$42,IF(OR('AUBE-09'!AB29="CDE"),$AD$43,"0")))))))))))))))))))+IF(OR('AUBE-09'!AC29="D"),$V$44,IF(OR('AUBE-09'!AC29="J"),$H$40,IF(OR('AUBE-09'!AC29="J1"),$H$41,IF(OR('AUBE-09'!AC29="J2"),$H$42,IF(OR('AUBE-09'!AC29="J3"),$H$43,IF(OR('AUBE-09'!AC29="J4"),$H$44,IF(OR('AUBE-09'!AC29="J5"),$P$40,IF(OR('AUBE-09'!AC29="J6"),$P$41,IF(OR('AUBE-09'!AC29="J7"),$P$42,IF(OR('AUBE-09'!AC29="J8"),$P$43,IF(OR('AUBE-09'!AC29="J9"),$P$44,IF(OR('AUBE-09'!AC29="F"),$V$40,IF(OR('AUBE-09'!AC29="R"),$V$41,IF(OR('AUBE-09'!AC29="HR"),$V$42,IF(OR('AUBE-09'!AC29="E"),$V$43,IF(OR('AUBE-09'!AC29="CP"),$AD$40,IF(OR('AUBE-09'!AC29="CM"),$AD$41,IF(OR('AUBE-09'!AC29="CMA"),$AD$42,IF(OR('AUBE-09'!AC29="CDE"),$AD$43,"0")))))))))))))))))))+IF(OR('AUBE-09'!AD29="D"),$V$44,IF(OR('AUBE-09'!AD29="J"),$H$40,IF(OR('AUBE-09'!AD29="J1"),$H$41,IF(OR('AUBE-09'!AD29="J2"),$H$42,IF(OR('AUBE-09'!AD29="J3"),$H$43,IF(OR('AUBE-09'!AD29="J4"),$H$44,IF(OR('AUBE-09'!AD29="J5"),$P$40,IF(OR('AUBE-09'!AD29="J6"),$P$41,IF(OR('AUBE-09'!AD29="J7"),$P$42,IF(OR('AUBE-09'!AD29="J8"),$P$43,IF(OR('AUBE-09'!AD29="J9"),$P$44,IF(OR('AUBE-09'!AD29="F"),$V$40,IF(OR('AUBE-09'!AD29="R"),$V$41,IF(OR('AUBE-09'!AD29="HR"),$V$42,IF(OR('AUBE-09'!AD29="E"),$V$43,IF(OR('AUBE-09'!AD29="CP"),$AD$40,IF(OR('AUBE-09'!AD29="CM"),$AD$41,IF(OR('AUBE-09'!AD29="CMA"),$AD$42,IF(OR('AUBE-09'!AD29="CDE"),$AD$43,"0")))))))))))))))))))+IF(OR('AUBE-09'!AE29="D"),$V$44,IF(OR('AUBE-09'!AE29="J"),$H$40,IF(OR('AUBE-09'!AE29="J1"),$H$41,IF(OR('AUBE-09'!AE29="J2"),$H$42,IF(OR('AUBE-09'!AE29="J3"),$H$43,IF(OR('AUBE-09'!AE29="J4"),$H$44,IF(OR('AUBE-09'!AE29="J5"),$P$40,IF(OR('AUBE-09'!AE29="J6"),$P$41,IF(OR('AUBE-09'!AE29="J7"),$P$42,IF(OR('AUBE-09'!AE29="J8"),$P$43,IF(OR('AUBE-09'!AE29="J9"),$P$44,IF(OR('AUBE-09'!AE29="F"),$V$40,IF(OR('AUBE-09'!AE29="R"),$V$41,IF(OR('AUBE-09'!AE29="HR"),$V$42,IF(OR('AUBE-09'!AE29="E"),$V$43,IF(OR('AUBE-09'!AE29="CP"),$AD$40,IF(OR('AUBE-09'!AE29="CM"),$AD$41,IF(OR('AUBE-09'!AE29="CMA"),$AD$42,IF(OR('AUBE-09'!AE29="CDE"),$AD$43,"0")))))))))))))))))))</f>
        <v>37.5</v>
      </c>
    </row>
    <row r="30" spans="1:40" ht="15.75" hidden="1" customHeight="1" outlineLevel="1">
      <c r="A30" s="16" t="s">
        <v>36</v>
      </c>
      <c r="B30" s="17"/>
      <c r="C30" s="12"/>
      <c r="D30" s="12"/>
      <c r="E30" s="12"/>
      <c r="F30" s="13"/>
      <c r="G30" s="13"/>
      <c r="H30" s="2"/>
      <c r="I30" s="2"/>
      <c r="J30" s="2"/>
      <c r="K30" s="2"/>
      <c r="L30" s="2"/>
      <c r="M30" s="2"/>
      <c r="N30" s="13"/>
      <c r="O30" s="12"/>
      <c r="P30" s="12"/>
      <c r="Q30" s="12"/>
      <c r="R30" s="1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49"/>
      <c r="AG30" s="116"/>
      <c r="AH30" s="147">
        <f t="shared" si="4"/>
        <v>0</v>
      </c>
      <c r="AJ30" s="151">
        <f>IF(OR('AUBE-09'!B30="D"),$V$44,IF(OR('AUBE-09'!B30="J"),$H$40,IF(OR('AUBE-09'!B30="J1"),$H$41,IF(OR('AUBE-09'!B30="J2"),$H$42,IF(OR('AUBE-09'!B30="J3"),$H$43,IF(OR('AUBE-09'!B30="J4"),$H$44,IF(OR('AUBE-09'!B30="J5"),$P$40,IF(OR('AUBE-09'!B30="J6"),$P$41,IF(OR('AUBE-09'!B30="J7"),$P$42,IF(OR('AUBE-09'!B30="J8"),$P$43,IF(OR('AUBE-09'!B30="J9"),$P$44,IF(OR('AUBE-09'!B30="F"),$V$40,IF(OR('AUBE-09'!B30="R"),$V$41,IF(OR('AUBE-09'!B30="HR"),$V$42,IF(OR('AUBE-09'!B30="E"),$V$43,IF(OR('AUBE-09'!B30="CP"),$AD$40,IF(OR('AUBE-09'!B30="CM"),$AD$41,IF(OR('AUBE-09'!B30="CMA"),$AD$42,IF(OR('AUBE-09'!B30="CDE"),$AD$43,"0")))))))))))))))))))+IF(OR('AUBE-09'!C30="D"),$V$44,IF(OR('AUBE-09'!C30="J"),$H$40,IF(OR('AUBE-09'!C30="J1"),$H$41,IF(OR('AUBE-09'!C30="J2"),$H$42,IF(OR('AUBE-09'!C30="J3"),$H$43,IF(OR('AUBE-09'!C30="J4"),$H$44,IF(OR('AUBE-09'!C30="J5"),$P$40,IF(OR('AUBE-09'!C30="J6"),$P$41,IF(OR('AUBE-09'!C30="J7"),$P$42,IF(OR('AUBE-09'!C30="J8"),$P$43,IF(OR('AUBE-09'!C30="J9"),$P$44,IF(OR('AUBE-09'!C30="F"),$V$40,IF(OR('AUBE-09'!C30="R"),$V$41,IF(OR('AUBE-09'!C30="HR"),$V$42,IF(OR('AUBE-09'!C30="E"),$V$43,IF(OR('AUBE-09'!C30="CP"),$AD$40,IF(OR('AUBE-09'!C30="CM"),$AD$41,IF(OR('AUBE-09'!C30="CMA"),$AD$42,IF(OR('AUBE-09'!C30="CDE"),$AD$43,"0")))))))))))))))))))+IF(OR('AUBE-09'!D30="D"),$V$44,IF(OR('AUBE-09'!D30="J"),$H$40,IF(OR('AUBE-09'!D30="J1"),$H$41,IF(OR('AUBE-09'!D30="J2"),$H$42,IF(OR('AUBE-09'!D30="J3"),$H$43,IF(OR('AUBE-09'!D30="J4"),$H$44,IF(OR('AUBE-09'!D30="J5"),$P$40,IF(OR('AUBE-09'!D30="J6"),$P$41,IF(OR('AUBE-09'!D30="J7"),$P$42,IF(OR('AUBE-09'!D30="J8"),$P$43,IF(OR('AUBE-09'!D30="J9"),$P$44,IF(OR('AUBE-09'!D30="F"),$V$40,IF(OR('AUBE-09'!D30="R"),$V$41,IF(OR('AUBE-09'!D30="HR"),$V$42,IF(OR('AUBE-09'!D30="E"),$V$43,IF(OR('AUBE-09'!D30="CP"),$AD$40,IF(OR('AUBE-09'!D30="CM"),$AD$41,IF(OR('AUBE-09'!D30="CMA"),$AD$42,IF(OR('AUBE-09'!D30="CDE"),$AD$43,"0")))))))))))))))))))</f>
        <v>0</v>
      </c>
      <c r="AK30" s="151">
        <f>IF(OR('AUBE-09'!E30="D"),$V$44,IF(OR('AUBE-09'!E30="J"),$H$40,IF(OR('AUBE-09'!E30="J1"),$H$41,IF(OR('AUBE-09'!E30="J2"),$H$42,IF(OR('AUBE-09'!E30="J3"),$H$43,IF(OR('AUBE-09'!E30="J4"),$H$44,IF(OR('AUBE-09'!E30="J5"),$P$40,IF(OR('AUBE-09'!E30="J6"),$P$41,IF(OR('AUBE-09'!E30="J7"),$P$42,IF(OR('AUBE-09'!E30="J8"),$P$43,IF(OR('AUBE-09'!E30="J9"),$P$44,IF(OR('AUBE-09'!E30="F"),$V$40,IF(OR('AUBE-09'!E30="R"),$V$41,IF(OR('AUBE-09'!E30="HR"),$V$42,IF(OR('AUBE-09'!E30="E"),$V$43,IF(OR('AUBE-09'!E30="CP"),$AD$40,IF(OR('AUBE-09'!E30="CM"),$AD$41,IF(OR('AUBE-09'!E30="CMA"),$AD$42,IF(OR('AUBE-09'!E30="CDE"),$AD$43,"0")))))))))))))))))))+IF(OR('AUBE-09'!F30="D"),$V$44,IF(OR('AUBE-09'!F30="J"),$H$40,IF(OR('AUBE-09'!F30="J1"),$H$41,IF(OR('AUBE-09'!F30="J2"),$H$42,IF(OR('AUBE-09'!F30="J3"),$H$43,IF(OR('AUBE-09'!F30="J4"),$H$44,IF(OR('AUBE-09'!F30="J5"),$P$40,IF(OR('AUBE-09'!F30="J6"),$P$41,IF(OR('AUBE-09'!F30="J7"),$P$42,IF(OR('AUBE-09'!F30="J8"),$P$43,IF(OR('AUBE-09'!F30="J9"),$P$44,IF(OR('AUBE-09'!F30="F"),$V$40,IF(OR('AUBE-09'!F30="R"),$V$41,IF(OR('AUBE-09'!F30="HR"),$V$42,IF(OR('AUBE-09'!F30="E"),$V$43,IF(OR('AUBE-09'!F30="CP"),$AD$40,IF(OR('AUBE-09'!F30="CM"),$AD$41,IF(OR('AUBE-09'!F30="CMA"),$AD$42,IF(OR('AUBE-09'!F30="CDE"),$AD$43,"0")))))))))))))))))))+IF(OR('AUBE-09'!G30="D"),$V$44,IF(OR('AUBE-09'!G30="J"),$H$40,IF(OR('AUBE-09'!G30="J1"),$H$41,IF(OR('AUBE-09'!G30="J2"),$H$42,IF(OR('AUBE-09'!G30="J3"),$H$43,IF(OR('AUBE-09'!G30="J4"),$H$44,IF(OR('AUBE-09'!G30="J5"),$P$40,IF(OR('AUBE-09'!G30="J6"),$P$41,IF(OR('AUBE-09'!G30="J7"),$P$42,IF(OR('AUBE-09'!G30="J8"),$P$43,IF(OR('AUBE-09'!G30="J9"),$P$44,IF(OR('AUBE-09'!G30="F"),$V$40,IF(OR('AUBE-09'!G30="R"),$V$41,IF(OR('AUBE-09'!G30="HR"),$V$42,IF(OR('AUBE-09'!G30="E"),$V$43,IF(OR('AUBE-09'!G30="CP"),$AD$40,IF(OR('AUBE-09'!G30="CM"),$AD$41,IF(OR('AUBE-09'!G30="CMA"),$AD$42,IF(OR('AUBE-09'!G30="CDE"),$AD$43,"0")))))))))))))))))))+IF(OR('AUBE-09'!H30="D"),$V$44,IF(OR('AUBE-09'!H30="J"),$H$40,IF(OR('AUBE-09'!H30="J1"),$H$41,IF(OR('AUBE-09'!H30="J2"),$H$42,IF(OR('AUBE-09'!H30="J3"),$H$43,IF(OR('AUBE-09'!H30="J4"),$H$44,IF(OR('AUBE-09'!H30="J5"),$P$40,IF(OR('AUBE-09'!H30="J6"),$P$41,IF(OR('AUBE-09'!H30="J7"),$P$42,IF(OR('AUBE-09'!H30="J8"),$P$43,IF(OR('AUBE-09'!H30="J9"),$P$44,IF(OR('AUBE-09'!H30="F"),$V$40,IF(OR('AUBE-09'!H30="R"),$V$41,IF(OR('AUBE-09'!H30="HR"),$V$42,IF(OR('AUBE-09'!H30="E"),$V$43,IF(OR('AUBE-09'!H30="CP"),$AD$40,IF(OR('AUBE-09'!H30="CM"),$AD$41,IF(OR('AUBE-09'!H30="CMA"),$AD$42,IF(OR('AUBE-09'!H30="CDE"),$AD$43,"0")))))))))))))))))))+IF(OR('AUBE-09'!I30="D"),$V$44,IF(OR('AUBE-09'!I30="J"),$H$40,IF(OR('AUBE-09'!I30="J1"),$H$41,IF(OR('AUBE-09'!I30="J2"),$H$42,IF(OR('AUBE-09'!I30="J3"),$H$43,IF(OR('AUBE-09'!I30="J4"),$H$44,IF(OR('AUBE-09'!I30="J5"),$P$40,IF(OR('AUBE-09'!I30="J6"),$P$41,IF(OR('AUBE-09'!I30="J7"),$P$42,IF(OR('AUBE-09'!I30="J8"),$P$43,IF(OR('AUBE-09'!I30="J9"),$P$44,IF(OR('AUBE-09'!I30="F"),$V$40,IF(OR('AUBE-09'!I30="R"),$V$41,IF(OR('AUBE-09'!I30="HR"),$V$42,IF(OR('AUBE-09'!I30="E"),$V$43,IF(OR('AUBE-09'!I30="CP"),$AD$40,IF(OR('AUBE-09'!I30="CM"),$AD$41,IF(OR('AUBE-09'!I30="CMA"),$AD$42,IF(OR('AUBE-09'!I30="CDE"),$AD$43,"0")))))))))))))))))))+IF(OR('AUBE-09'!J30="D"),$V$44,IF(OR('AUBE-09'!J30="J"),$H$40,IF(OR('AUBE-09'!J30="J1"),$H$41,IF(OR('AUBE-09'!J30="J2"),$H$42,IF(OR('AUBE-09'!J30="J3"),$H$43,IF(OR('AUBE-09'!J30="J4"),$H$44,IF(OR('AUBE-09'!J30="J5"),$P$40,IF(OR('AUBE-09'!J30="J6"),$P$41,IF(OR('AUBE-09'!J30="J7"),$P$42,IF(OR('AUBE-09'!J30="J8"),$P$43,IF(OR('AUBE-09'!J30="J9"),$P$44,IF(OR('AUBE-09'!J30="F"),$V$40,IF(OR('AUBE-09'!J30="R"),$V$41,IF(OR('AUBE-09'!J30="HR"),$V$42,IF(OR('AUBE-09'!J30="E"),$V$43,IF(OR('AUBE-09'!J30="CP"),$AD$40,IF(OR('AUBE-09'!J30="CM"),$AD$41,IF(OR('AUBE-09'!J30="CMA"),$AD$42,IF(OR('AUBE-09'!J30="CDE"),$AD$43,"0")))))))))))))))))))+IF(OR('AUBE-09'!K30="D"),$V$44,IF(OR('AUBE-09'!K30="J"),$H$40,IF(OR('AUBE-09'!K30="J1"),$H$41,IF(OR('AUBE-09'!K30="J2"),$H$42,IF(OR('AUBE-09'!K30="J3"),$H$43,IF(OR('AUBE-09'!K30="J4"),$H$44,IF(OR('AUBE-09'!K30="J5"),$P$40,IF(OR('AUBE-09'!K30="J6"),$P$41,IF(OR('AUBE-09'!K30="J7"),$P$42,IF(OR('AUBE-09'!K30="J8"),$P$43,IF(OR('AUBE-09'!K30="J9"),$P$44,IF(OR('AUBE-09'!K30="F"),$V$40,IF(OR('AUBE-09'!K30="R"),$V$41,IF(OR('AUBE-09'!K30="HR"),$V$42,IF(OR('AUBE-09'!K30="E"),$V$43,IF(OR('AUBE-09'!K30="CP"),$AD$40,IF(OR('AUBE-09'!K30="CM"),$AD$41,IF(OR('AUBE-09'!K30="CMA"),$AD$42,IF(OR('AUBE-09'!K30="CDE"),$AD$43,"0")))))))))))))))))))</f>
        <v>0</v>
      </c>
      <c r="AL30" s="151">
        <f>IF(OR('AUBE-09'!L30="D"),$V$44,IF(OR('AUBE-09'!L30="J"),$H$40,IF(OR('AUBE-09'!L30="J1"),$H$41,IF(OR('AUBE-09'!L30="J2"),$H$42,IF(OR('AUBE-09'!L30="J3"),$H$43,IF(OR('AUBE-09'!L30="J4"),$H$44,IF(OR('AUBE-09'!L30="J5"),$P$40,IF(OR('AUBE-09'!L30="J6"),$P$41,IF(OR('AUBE-09'!L30="J7"),$P$42,IF(OR('AUBE-09'!L30="J8"),$P$43,IF(OR('AUBE-09'!L30="J9"),$P$44,IF(OR('AUBE-09'!L30="F"),$V$40,IF(OR('AUBE-09'!L30="R"),$V$41,IF(OR('AUBE-09'!L30="HR"),$V$42,IF(OR('AUBE-09'!L30="E"),$V$43,IF(OR('AUBE-09'!L30="CP"),$AD$40,IF(OR('AUBE-09'!L30="CM"),$AD$41,IF(OR('AUBE-09'!L30="CMA"),$AD$42,IF(OR('AUBE-09'!L30="CDE"),$AD$43,"0")))))))))))))))))))+IF(OR('AUBE-09'!M30="D"),$V$44,IF(OR('AUBE-09'!M30="J"),$H$40,IF(OR('AUBE-09'!M30="J1"),$H$41,IF(OR('AUBE-09'!M30="J2"),$H$42,IF(OR('AUBE-09'!M30="J3"),$H$43,IF(OR('AUBE-09'!M30="J4"),$H$44,IF(OR('AUBE-09'!M30="J5"),$P$40,IF(OR('AUBE-09'!M30="J6"),$P$41,IF(OR('AUBE-09'!M30="J7"),$P$42,IF(OR('AUBE-09'!M30="J8"),$P$43,IF(OR('AUBE-09'!M30="J9"),$P$44,IF(OR('AUBE-09'!M30="F"),$V$40,IF(OR('AUBE-09'!M30="R"),$V$41,IF(OR('AUBE-09'!M30="HR"),$V$42,IF(OR('AUBE-09'!M30="E"),$V$43,IF(OR('AUBE-09'!M30="CP"),$AD$40,IF(OR('AUBE-09'!M30="CM"),$AD$41,IF(OR('AUBE-09'!M30="CMA"),$AD$42,IF(OR('AUBE-09'!M30="CDE"),$AD$43,"0")))))))))))))))))))+IF(OR('AUBE-09'!N30="D"),$V$44,IF(OR('AUBE-09'!N30="J"),$H$40,IF(OR('AUBE-09'!N30="J1"),$H$41,IF(OR('AUBE-09'!N30="J2"),$H$42,IF(OR('AUBE-09'!N30="J3"),$H$43,IF(OR('AUBE-09'!N30="J4"),$H$44,IF(OR('AUBE-09'!N30="J5"),$P$40,IF(OR('AUBE-09'!N30="J6"),$P$41,IF(OR('AUBE-09'!N30="J7"),$P$42,IF(OR('AUBE-09'!N30="J8"),$P$43,IF(OR('AUBE-09'!N30="J9"),$P$44,IF(OR('AUBE-09'!N30="F"),$V$40,IF(OR('AUBE-09'!N30="R"),$V$41,IF(OR('AUBE-09'!N30="HR"),$V$42,IF(OR('AUBE-09'!N30="E"),$V$43,IF(OR('AUBE-09'!N30="CP"),$AD$40,IF(OR('AUBE-09'!N30="CM"),$AD$41,IF(OR('AUBE-09'!N30="CMA"),$AD$42,IF(OR('AUBE-09'!N30="CDE"),$AD$43,"0")))))))))))))))))))+IF(OR('AUBE-09'!O30="D"),$V$44,IF(OR('AUBE-09'!O30="J"),$H$40,IF(OR('AUBE-09'!O30="J1"),$H$41,IF(OR('AUBE-09'!O30="J2"),$H$42,IF(OR('AUBE-09'!O30="J3"),$H$43,IF(OR('AUBE-09'!O30="J4"),$H$44,IF(OR('AUBE-09'!O30="J5"),$P$40,IF(OR('AUBE-09'!O30="J6"),$P$41,IF(OR('AUBE-09'!O30="J7"),$P$42,IF(OR('AUBE-09'!O30="J8"),$P$43,IF(OR('AUBE-09'!O30="J9"),$P$44,IF(OR('AUBE-09'!O30="F"),$V$40,IF(OR('AUBE-09'!O30="R"),$V$41,IF(OR('AUBE-09'!O30="HR"),$V$42,IF(OR('AUBE-09'!O30="E"),$V$43,IF(OR('AUBE-09'!O30="CP"),$AD$40,IF(OR('AUBE-09'!O30="CM"),$AD$41,IF(OR('AUBE-09'!O30="CMA"),$AD$42,IF(OR('AUBE-09'!O30="CDE"),$AD$43,"0")))))))))))))))))))+IF(OR('AUBE-09'!P30="D"),$V$44,IF(OR('AUBE-09'!P30="J"),$H$40,IF(OR('AUBE-09'!P30="J1"),$H$41,IF(OR('AUBE-09'!P30="J2"),$H$42,IF(OR('AUBE-09'!P30="J3"),$H$43,IF(OR('AUBE-09'!P30="J4"),$H$44,IF(OR('AUBE-09'!P30="J5"),$P$40,IF(OR('AUBE-09'!P30="J6"),$P$41,IF(OR('AUBE-09'!P30="J7"),$P$42,IF(OR('AUBE-09'!P30="J8"),$P$43,IF(OR('AUBE-09'!P30="J9"),$P$44,IF(OR('AUBE-09'!P30="F"),$V$40,IF(OR('AUBE-09'!P30="R"),$V$41,IF(OR('AUBE-09'!P30="HR"),$V$42,IF(OR('AUBE-09'!P30="E"),$V$43,IF(OR('AUBE-09'!P30="CP"),$AD$40,IF(OR('AUBE-09'!P30="CM"),$AD$41,IF(OR('AUBE-09'!P30="CMA"),$AD$42,IF(OR('AUBE-09'!P30="CDE"),$AD$43,"0")))))))))))))))))))+IF(OR('AUBE-09'!Q30="D"),$V$44,IF(OR('AUBE-09'!Q30="J"),$H$40,IF(OR('AUBE-09'!Q30="J1"),$H$41,IF(OR('AUBE-09'!Q30="J2"),$H$42,IF(OR('AUBE-09'!Q30="J3"),$H$43,IF(OR('AUBE-09'!Q30="J4"),$H$44,IF(OR('AUBE-09'!Q30="J5"),$P$40,IF(OR('AUBE-09'!Q30="J6"),$P$41,IF(OR('AUBE-09'!Q30="J7"),$P$42,IF(OR('AUBE-09'!Q30="J8"),$P$43,IF(OR('AUBE-09'!Q30="J9"),$P$44,IF(OR('AUBE-09'!Q30="F"),$V$40,IF(OR('AUBE-09'!Q30="R"),$V$41,IF(OR('AUBE-09'!Q30="HR"),$V$42,IF(OR('AUBE-09'!Q30="E"),$V$43,IF(OR('AUBE-09'!Q30="CP"),$AD$40,IF(OR('AUBE-09'!Q30="CM"),$AD$41,IF(OR('AUBE-09'!Q30="CMA"),$AD$42,IF(OR('AUBE-09'!Q30="CDE"),$AD$43,"0")))))))))))))))))))+IF(OR('AUBE-09'!R30="D"),$V$44,IF(OR('AUBE-09'!R30="J"),$H$40,IF(OR('AUBE-09'!R30="J1"),$H$41,IF(OR('AUBE-09'!R30="J2"),$H$42,IF(OR('AUBE-09'!R30="J3"),$H$43,IF(OR('AUBE-09'!R30="J4"),$H$44,IF(OR('AUBE-09'!R30="J5"),$P$40,IF(OR('AUBE-09'!R30="J6"),$P$41,IF(OR('AUBE-09'!R30="J7"),$P$42,IF(OR('AUBE-09'!R30="J8"),$P$43,IF(OR('AUBE-09'!R30="J9"),$P$44,IF(OR('AUBE-09'!R30="F"),$V$40,IF(OR('AUBE-09'!R30="R"),$V$41,IF(OR('AUBE-09'!R30="HR"),$V$42,IF(OR('AUBE-09'!R30="E"),$V$43,IF(OR('AUBE-09'!R30="CP"),$AD$40,IF(OR('AUBE-09'!R30="CM"),$AD$41,IF(OR('AUBE-09'!R30="CMA"),$AD$42,IF(OR('AUBE-09'!R30="CDE"),$AD$43,"0")))))))))))))))))))</f>
        <v>0</v>
      </c>
      <c r="AM30" s="151">
        <f>IF(OR('AUBE-09'!S30="D"),$V$44,IF(OR('AUBE-09'!S30="J"),$H$40,IF(OR('AUBE-09'!S30="J1"),$H$41,IF(OR('AUBE-09'!S30="J2"),$H$42,IF(OR('AUBE-09'!S30="J3"),$H$43,IF(OR('AUBE-09'!S30="J4"),$H$44,IF(OR('AUBE-09'!S30="J5"),$P$40,IF(OR('AUBE-09'!S30="J6"),$P$41,IF(OR('AUBE-09'!S30="J7"),$P$42,IF(OR('AUBE-09'!S30="J8"),$P$43,IF(OR('AUBE-09'!S30="J9"),$P$44,IF(OR('AUBE-09'!S30="F"),$V$40,IF(OR('AUBE-09'!S30="R"),$V$41,IF(OR('AUBE-09'!S30="HR"),$V$42,IF(OR('AUBE-09'!S30="E"),$V$43,IF(OR('AUBE-09'!S30="CP"),$AD$40,IF(OR('AUBE-09'!S30="CM"),$AD$41,IF(OR('AUBE-09'!S30="CMA"),$AD$42,IF(OR('AUBE-09'!S30="CDE"),$AD$43,"0")))))))))))))))))))+IF(OR('AUBE-09'!T30="D"),$V$44,IF(OR('AUBE-09'!T30="J"),$H$40,IF(OR('AUBE-09'!T30="J1"),$H$41,IF(OR('AUBE-09'!T30="J2"),$H$42,IF(OR('AUBE-09'!T30="J3"),$H$43,IF(OR('AUBE-09'!T30="J4"),$H$44,IF(OR('AUBE-09'!T30="J5"),$P$40,IF(OR('AUBE-09'!T30="J6"),$P$41,IF(OR('AUBE-09'!T30="J7"),$P$42,IF(OR('AUBE-09'!T30="J8"),$P$43,IF(OR('AUBE-09'!T30="J9"),$P$44,IF(OR('AUBE-09'!T30="F"),$V$40,IF(OR('AUBE-09'!T30="R"),$V$41,IF(OR('AUBE-09'!T30="HR"),$V$42,IF(OR('AUBE-09'!T30="E"),$V$43,IF(OR('AUBE-09'!T30="CP"),$AD$40,IF(OR('AUBE-09'!T30="CM"),$AD$41,IF(OR('AUBE-09'!T30="CMA"),$AD$42,IF(OR('AUBE-09'!T30="CDE"),$AD$43,"0")))))))))))))))))))+IF(OR('AUBE-09'!U30="D"),$V$44,IF(OR('AUBE-09'!U30="J"),$H$40,IF(OR('AUBE-09'!U30="J1"),$H$41,IF(OR('AUBE-09'!U30="J2"),$H$42,IF(OR('AUBE-09'!U30="J3"),$H$43,IF(OR('AUBE-09'!U30="J4"),$H$44,IF(OR('AUBE-09'!U30="J5"),$P$40,IF(OR('AUBE-09'!U30="J6"),$P$41,IF(OR('AUBE-09'!U30="J7"),$P$42,IF(OR('AUBE-09'!U30="J8"),$P$43,IF(OR('AUBE-09'!U30="J9"),$P$44,IF(OR('AUBE-09'!U30="F"),$V$40,IF(OR('AUBE-09'!U30="R"),$V$41,IF(OR('AUBE-09'!U30="HR"),$V$42,IF(OR('AUBE-09'!U30="E"),$V$43,IF(OR('AUBE-09'!U30="CP"),$AD$40,IF(OR('AUBE-09'!U30="CM"),$AD$41,IF(OR('AUBE-09'!U30="CMA"),$AD$42,IF(OR('AUBE-09'!U30="CDE"),$AD$43,"0")))))))))))))))))))+IF(OR('AUBE-09'!V30="D"),$V$44,IF(OR('AUBE-09'!V30="J"),$H$40,IF(OR('AUBE-09'!V30="J1"),$H$41,IF(OR('AUBE-09'!V30="J2"),$H$42,IF(OR('AUBE-09'!V30="J3"),$H$43,IF(OR('AUBE-09'!V30="J4"),$H$44,IF(OR('AUBE-09'!V30="J5"),$P$40,IF(OR('AUBE-09'!V30="J6"),$P$41,IF(OR('AUBE-09'!V30="J7"),$P$42,IF(OR('AUBE-09'!V30="J8"),$P$43,IF(OR('AUBE-09'!V30="J9"),$P$44,IF(OR('AUBE-09'!V30="F"),$V$40,IF(OR('AUBE-09'!V30="R"),$V$41,IF(OR('AUBE-09'!V30="HR"),$V$42,IF(OR('AUBE-09'!V30="E"),$V$43,IF(OR('AUBE-09'!V30="CP"),$AD$40,IF(OR('AUBE-09'!V30="CM"),$AD$41,IF(OR('AUBE-09'!V30="CMA"),$AD$42,IF(OR('AUBE-09'!V30="CDE"),$AD$43,"0")))))))))))))))))))+IF(OR('AUBE-09'!W30="D"),$V$44,IF(OR('AUBE-09'!W30="J"),$H$40,IF(OR('AUBE-09'!W30="J1"),$H$41,IF(OR('AUBE-09'!W30="J2"),$H$42,IF(OR('AUBE-09'!W30="J3"),$H$43,IF(OR('AUBE-09'!W30="J4"),$H$44,IF(OR('AUBE-09'!W30="J5"),$P$40,IF(OR('AUBE-09'!W30="J6"),$P$41,IF(OR('AUBE-09'!W30="J7"),$P$42,IF(OR('AUBE-09'!W30="J8"),$P$43,IF(OR('AUBE-09'!W30="J9"),$P$44,IF(OR('AUBE-09'!W30="F"),$V$40,IF(OR('AUBE-09'!W30="R"),$V$41,IF(OR('AUBE-09'!W30="HR"),$V$42,IF(OR('AUBE-09'!W30="E"),$V$43,IF(OR('AUBE-09'!W30="CP"),$AD$40,IF(OR('AUBE-09'!W30="CM"),$AD$41,IF(OR('AUBE-09'!W30="CMA"),$AD$42,IF(OR('AUBE-09'!W30="CDE"),$AD$43,"0")))))))))))))))))))+IF(OR('AUBE-09'!X30="D"),$V$44,IF(OR('AUBE-09'!X30="J"),$H$40,IF(OR('AUBE-09'!X30="J1"),$H$41,IF(OR('AUBE-09'!X30="J2"),$H$42,IF(OR('AUBE-09'!X30="J3"),$H$43,IF(OR('AUBE-09'!X30="J4"),$H$44,IF(OR('AUBE-09'!X30="J5"),$P$40,IF(OR('AUBE-09'!X30="J6"),$P$41,IF(OR('AUBE-09'!X30="J7"),$P$42,IF(OR('AUBE-09'!X30="J8"),$P$43,IF(OR('AUBE-09'!X30="J9"),$P$44,IF(OR('AUBE-09'!X30="F"),$V$40,IF(OR('AUBE-09'!X30="R"),$V$41,IF(OR('AUBE-09'!X30="HR"),$V$42,IF(OR('AUBE-09'!X30="E"),$V$43,IF(OR('AUBE-09'!X30="CP"),$AD$40,IF(OR('AUBE-09'!X30="CM"),$AD$41,IF(OR('AUBE-09'!X30="CMA"),$AD$42,IF(OR('AUBE-09'!X30="CDE"),$AD$43,"0")))))))))))))))))))+IF(OR('AUBE-09'!Y30="D"),$V$44,IF(OR('AUBE-09'!Y30="J"),$H$40,IF(OR('AUBE-09'!Y30="J1"),$H$41,IF(OR('AUBE-09'!Y30="J2"),$H$42,IF(OR('AUBE-09'!Y30="J3"),$H$43,IF(OR('AUBE-09'!Y30="J4"),$H$44,IF(OR('AUBE-09'!Y30="J5"),$P$40,IF(OR('AUBE-09'!Y30="J6"),$P$41,IF(OR('AUBE-09'!Y30="J7"),$P$42,IF(OR('AUBE-09'!Y30="J8"),$P$43,IF(OR('AUBE-09'!Y30="J9"),$P$44,IF(OR('AUBE-09'!Y30="F"),$V$40,IF(OR('AUBE-09'!Y30="R"),$V$41,IF(OR('AUBE-09'!Y30="HR"),$V$42,IF(OR('AUBE-09'!Y30="E"),$V$43,IF(OR('AUBE-09'!Y30="CP"),$AD$40,IF(OR('AUBE-09'!Y30="CM"),$AD$41,IF(OR('AUBE-09'!Y30="CMA"),$AD$42,IF(OR('AUBE-09'!Y30="CDE"),$AD$43,"0")))))))))))))))))))</f>
        <v>0</v>
      </c>
      <c r="AN30" s="151">
        <f>IF(OR('AUBE-09'!Z30="D"),$V$44,IF(OR('AUBE-09'!Z30="J"),$H$40,IF(OR('AUBE-09'!Z30="J1"),$H$41,IF(OR('AUBE-09'!Z30="J2"),$H$42,IF(OR('AUBE-09'!Z30="J3"),$H$43,IF(OR('AUBE-09'!Z30="J4"),$H$44,IF(OR('AUBE-09'!Z30="J5"),$P$40,IF(OR('AUBE-09'!Z30="J6"),$P$41,IF(OR('AUBE-09'!Z30="J7"),$P$42,IF(OR('AUBE-09'!Z30="J8"),$P$43,IF(OR('AUBE-09'!Z30="J9"),$P$44,IF(OR('AUBE-09'!Z30="F"),$V$40,IF(OR('AUBE-09'!Z30="R"),$V$41,IF(OR('AUBE-09'!Z30="HR"),$V$42,IF(OR('AUBE-09'!Z30="E"),$V$43,IF(OR('AUBE-09'!Z30="CP"),$AD$40,IF(OR('AUBE-09'!Z30="CM"),$AD$41,IF(OR('AUBE-09'!Z30="CMA"),$AD$42,IF(OR('AUBE-09'!Z30="CDE"),$AD$43,"0")))))))))))))))))))+IF(OR('AUBE-09'!AA30="D"),$V$44,IF(OR('AUBE-09'!AA30="J"),$H$40,IF(OR('AUBE-09'!AA30="J1"),$H$41,IF(OR('AUBE-09'!AA30="J2"),$H$42,IF(OR('AUBE-09'!AA30="J3"),$H$43,IF(OR('AUBE-09'!AA30="J4"),$H$44,IF(OR('AUBE-09'!AA30="J5"),$P$40,IF(OR('AUBE-09'!AA30="J6"),$P$41,IF(OR('AUBE-09'!AA30="J7"),$P$42,IF(OR('AUBE-09'!AA30="J8"),$P$43,IF(OR('AUBE-09'!AA30="J9"),$P$44,IF(OR('AUBE-09'!AA30="F"),$V$40,IF(OR('AUBE-09'!AA30="R"),$V$41,IF(OR('AUBE-09'!AA30="HR"),$V$42,IF(OR('AUBE-09'!AA30="E"),$V$43,IF(OR('AUBE-09'!AA30="CP"),$AD$40,IF(OR('AUBE-09'!AA30="CM"),$AD$41,IF(OR('AUBE-09'!AA30="CMA"),$AD$42,IF(OR('AUBE-09'!AA30="CDE"),$AD$43,"0")))))))))))))))))))+IF(OR('AUBE-09'!AB30="D"),$V$44,IF(OR('AUBE-09'!AB30="J"),$H$40,IF(OR('AUBE-09'!AB30="J1"),$H$41,IF(OR('AUBE-09'!AB30="J2"),$H$42,IF(OR('AUBE-09'!AB30="J3"),$H$43,IF(OR('AUBE-09'!AB30="J4"),$H$44,IF(OR('AUBE-09'!AB30="J5"),$P$40,IF(OR('AUBE-09'!AB30="J6"),$P$41,IF(OR('AUBE-09'!AB30="J7"),$P$42,IF(OR('AUBE-09'!AB30="J8"),$P$43,IF(OR('AUBE-09'!AB30="J9"),$P$44,IF(OR('AUBE-09'!AB30="F"),$V$40,IF(OR('AUBE-09'!AB30="R"),$V$41,IF(OR('AUBE-09'!AB30="HR"),$V$42,IF(OR('AUBE-09'!AB30="E"),$V$43,IF(OR('AUBE-09'!AB30="CP"),$AD$40,IF(OR('AUBE-09'!AB30="CM"),$AD$41,IF(OR('AUBE-09'!AB30="CMA"),$AD$42,IF(OR('AUBE-09'!AB30="CDE"),$AD$43,"0")))))))))))))))))))+IF(OR('AUBE-09'!AC30="D"),$V$44,IF(OR('AUBE-09'!AC30="J"),$H$40,IF(OR('AUBE-09'!AC30="J1"),$H$41,IF(OR('AUBE-09'!AC30="J2"),$H$42,IF(OR('AUBE-09'!AC30="J3"),$H$43,IF(OR('AUBE-09'!AC30="J4"),$H$44,IF(OR('AUBE-09'!AC30="J5"),$P$40,IF(OR('AUBE-09'!AC30="J6"),$P$41,IF(OR('AUBE-09'!AC30="J7"),$P$42,IF(OR('AUBE-09'!AC30="J8"),$P$43,IF(OR('AUBE-09'!AC30="J9"),$P$44,IF(OR('AUBE-09'!AC30="F"),$V$40,IF(OR('AUBE-09'!AC30="R"),$V$41,IF(OR('AUBE-09'!AC30="HR"),$V$42,IF(OR('AUBE-09'!AC30="E"),$V$43,IF(OR('AUBE-09'!AC30="CP"),$AD$40,IF(OR('AUBE-09'!AC30="CM"),$AD$41,IF(OR('AUBE-09'!AC30="CMA"),$AD$42,IF(OR('AUBE-09'!AC30="CDE"),$AD$43,"0")))))))))))))))))))+IF(OR('AUBE-09'!AD30="D"),$V$44,IF(OR('AUBE-09'!AD30="J"),$H$40,IF(OR('AUBE-09'!AD30="J1"),$H$41,IF(OR('AUBE-09'!AD30="J2"),$H$42,IF(OR('AUBE-09'!AD30="J3"),$H$43,IF(OR('AUBE-09'!AD30="J4"),$H$44,IF(OR('AUBE-09'!AD30="J5"),$P$40,IF(OR('AUBE-09'!AD30="J6"),$P$41,IF(OR('AUBE-09'!AD30="J7"),$P$42,IF(OR('AUBE-09'!AD30="J8"),$P$43,IF(OR('AUBE-09'!AD30="J9"),$P$44,IF(OR('AUBE-09'!AD30="F"),$V$40,IF(OR('AUBE-09'!AD30="R"),$V$41,IF(OR('AUBE-09'!AD30="HR"),$V$42,IF(OR('AUBE-09'!AD30="E"),$V$43,IF(OR('AUBE-09'!AD30="CP"),$AD$40,IF(OR('AUBE-09'!AD30="CM"),$AD$41,IF(OR('AUBE-09'!AD30="CMA"),$AD$42,IF(OR('AUBE-09'!AD30="CDE"),$AD$43,"0")))))))))))))))))))+IF(OR('AUBE-09'!AE30="D"),$V$44,IF(OR('AUBE-09'!AE30="J"),$H$40,IF(OR('AUBE-09'!AE30="J1"),$H$41,IF(OR('AUBE-09'!AE30="J2"),$H$42,IF(OR('AUBE-09'!AE30="J3"),$H$43,IF(OR('AUBE-09'!AE30="J4"),$H$44,IF(OR('AUBE-09'!AE30="J5"),$P$40,IF(OR('AUBE-09'!AE30="J6"),$P$41,IF(OR('AUBE-09'!AE30="J7"),$P$42,IF(OR('AUBE-09'!AE30="J8"),$P$43,IF(OR('AUBE-09'!AE30="J9"),$P$44,IF(OR('AUBE-09'!AE30="F"),$V$40,IF(OR('AUBE-09'!AE30="R"),$V$41,IF(OR('AUBE-09'!AE30="HR"),$V$42,IF(OR('AUBE-09'!AE30="E"),$V$43,IF(OR('AUBE-09'!AE30="CP"),$AD$40,IF(OR('AUBE-09'!AE30="CM"),$AD$41,IF(OR('AUBE-09'!AE30="CMA"),$AD$42,IF(OR('AUBE-09'!AE30="CDE"),$AD$43,"0")))))))))))))))))))</f>
        <v>0</v>
      </c>
    </row>
    <row r="31" spans="1:40" ht="18.75" customHeight="1" collapsed="1">
      <c r="A31" s="191"/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192"/>
      <c r="AG31" s="165"/>
      <c r="AH31" s="166"/>
      <c r="AJ31" s="155" t="s">
        <v>124</v>
      </c>
      <c r="AK31" s="156" t="s">
        <v>125</v>
      </c>
      <c r="AL31" s="155" t="s">
        <v>126</v>
      </c>
      <c r="AM31" s="155" t="s">
        <v>127</v>
      </c>
      <c r="AN31" s="157" t="s">
        <v>128</v>
      </c>
    </row>
    <row r="32" spans="1:40" ht="15.75" hidden="1" customHeight="1" outlineLevel="1">
      <c r="A32" s="16"/>
      <c r="B32" s="6"/>
      <c r="C32" s="2"/>
      <c r="D32" s="2"/>
      <c r="E32" s="2"/>
      <c r="F32" s="2"/>
      <c r="G32" s="6"/>
      <c r="H32" s="2"/>
      <c r="I32" s="2"/>
      <c r="J32" s="2"/>
      <c r="K32" s="2"/>
      <c r="L32" s="2"/>
      <c r="M32" s="2"/>
      <c r="N32" s="6"/>
      <c r="O32" s="2"/>
      <c r="P32" s="2"/>
      <c r="Q32" s="2"/>
      <c r="R32" s="2"/>
      <c r="S32" s="2"/>
      <c r="T32" s="2"/>
      <c r="U32" s="6"/>
      <c r="V32" s="2"/>
      <c r="W32" s="2"/>
      <c r="X32" s="2"/>
      <c r="Y32" s="2"/>
      <c r="Z32" s="2"/>
      <c r="AA32" s="2"/>
      <c r="AB32" s="6"/>
      <c r="AC32" s="6"/>
      <c r="AD32" s="6"/>
      <c r="AE32" s="6"/>
      <c r="AF32" s="48"/>
      <c r="AG32" s="50"/>
      <c r="AH32" s="147">
        <f t="shared" ref="AH32:AH38" si="5">IF(B32="HR",7.5)+IF(C32="HR",7.5)+IF(E32="HR",7.5)+IF(F32="HR",7.5)+IF(G32="HR",7.5)+IF(H32="HR",7.5)+IF(I32="HR",7.5)+IF(J32="HR",7.5)+IF(L32="HR",7.5)+IF(M32="HR",7.5)+IF(N32="HR",7.5)+IF(O32="HR",7.5)+IF(P32="HR",7.5)+IF(Q32="HR",7.5)+IF(S32="HR",7.5)+IF(T32="HR",7.5)+IF(U32="HR",7.5)+IF(V32="HR",7.5)+IF(W32="HR",7.5)+IF(X32="HR",7.5)+IF(Z32="HR",7.5)+IF(AA32="HR",7.5)+IF(AB32="HR",7.5)+IF(AC32="HR",7.5)+IF(AD32="HR",7.5)+IF(AE32="HR",7.5,"0")</f>
        <v>0</v>
      </c>
      <c r="AJ32" s="151">
        <f>IF(OR('AUBE-09'!B32="D"),'MOIS-09'!$V$20,IF(OR('AUBE-09'!B32="J"),'MOIS-09'!$H$16,IF(OR('AUBE-09'!B32="J1"),'MOIS-09'!$H$17,IF(OR('AUBE-09'!B32="J2"),'MOIS-09'!$H$18,IF(OR('AUBE-09'!B32="J3"),'MOIS-09'!$H$19,IF(OR('AUBE-09'!B32="J4"),'MOIS-09'!$H$20,IF(OR('AUBE-09'!B32="J5"),'MOIS-09'!$P$16,IF(OR('AUBE-09'!B32="J6"),'MOIS-09'!$P$17,IF(OR('AUBE-09'!B32="J7"),'MOIS-09'!$P$18,IF(OR('AUBE-09'!B32="J8"),'MOIS-09'!$P$19,IF(OR('AUBE-09'!B32="J9"),'MOIS-09'!$P$20,IF(OR('AUBE-09'!B32="F"),'MOIS-09'!$V$16,IF(OR('AUBE-09'!B32="R"),'MOIS-09'!$V$17,IF(OR('AUBE-09'!B32="HR"),'MOIS-09'!$V$18,IF(OR('AUBE-09'!B32="E"),'MOIS-09'!$V$19,IF(OR('AUBE-09'!B32="CP"),'MOIS-09'!$AD$16,IF(OR('AUBE-09'!B32="CM"),'MOIS-09'!$AD$17,IF(OR('AUBE-09'!B32="CMA"),'MOIS-09'!$AD$18,IF(OR('AUBE-09'!B32="CDE"),'MOIS-09'!$AD$19,"0")))))))))))))))))))+IF(OR('AUBE-09'!C32="D"),'MOIS-09'!$V$20,IF(OR('AUBE-09'!C32="J"),'MOIS-09'!$H$16,IF(OR('AUBE-09'!C32="J1"),'MOIS-09'!$H$17,IF(OR('AUBE-09'!C32="J2"),'MOIS-09'!$H$18,IF(OR('AUBE-09'!C32="J3"),'MOIS-09'!$H$19,IF(OR('AUBE-09'!C32="J4"),'MOIS-09'!$H$20,IF(OR('AUBE-09'!C32="J5"),'MOIS-09'!$P$16,IF(OR('AUBE-09'!C32="J6"),'MOIS-09'!$P$17,IF(OR('AUBE-09'!C32="J7"),'MOIS-09'!$P$18,IF(OR('AUBE-09'!C32="J8"),'MOIS-09'!$P$19,IF(OR('AUBE-09'!C32="J9"),'MOIS-09'!$P$20,IF(OR('AUBE-09'!C32="F"),'MOIS-09'!$V$16,IF(OR('AUBE-09'!C32="R"),'MOIS-09'!$V$17,IF(OR('AUBE-09'!C32="HR"),'MOIS-09'!$V$18,IF(OR('AUBE-09'!C32="E"),'MOIS-09'!$V$19,IF(OR('AUBE-09'!C32="CP"),'MOIS-09'!$AD$16,IF(OR('AUBE-09'!C32="CM"),'MOIS-09'!$AD$17,IF(OR('AUBE-09'!C32="CMA"),'MOIS-09'!$AD$18,IF(OR('AUBE-09'!C32="CDE"),'MOIS-09'!$AD$19,"0")))))))))))))))))))+IF(OR('AUBE-09'!D32="D"),'MOIS-09'!$V$20,IF(OR('AUBE-09'!D32="J"),'MOIS-09'!$H$16,IF(OR('AUBE-09'!D32="J1"),'MOIS-09'!$H$17,IF(OR('AUBE-09'!D32="J2"),'MOIS-09'!$H$18,IF(OR('AUBE-09'!D32="J3"),'MOIS-09'!$H$19,IF(OR('AUBE-09'!D32="J4"),'MOIS-09'!$H$20,IF(OR('AUBE-09'!D32="J5"),'MOIS-09'!$P$16,IF(OR('AUBE-09'!D32="J6"),'MOIS-09'!$P$17,IF(OR('AUBE-09'!D32="J7"),'MOIS-09'!$P$18,IF(OR('AUBE-09'!D32="J8"),'MOIS-09'!$P$19,IF(OR('AUBE-09'!D32="J9"),'MOIS-09'!$P$20,IF(OR('AUBE-09'!D32="F"),'MOIS-09'!$V$16,IF(OR('AUBE-09'!D32="R"),'MOIS-09'!$V$17,IF(OR('AUBE-09'!D32="HR"),'MOIS-09'!$V$18,IF(OR('AUBE-09'!D32="E"),'MOIS-09'!$V$19,IF(OR('AUBE-09'!D32="CP"),'MOIS-09'!$AD$16,IF(OR('AUBE-09'!D32="CM"),'MOIS-09'!$AD$17,IF(OR('AUBE-09'!D32="CMA"),'MOIS-09'!$AD$18,IF(OR('AUBE-09'!D32="CDE"),'MOIS-09'!$AD$19,"0")))))))))))))))))))</f>
        <v>0</v>
      </c>
      <c r="AK32" s="151">
        <f>IF(OR('AUBE-09'!E32="D"),'MOIS-09'!$V$20,IF(OR('AUBE-09'!E32="J"),'MOIS-09'!$H$16,IF(OR('AUBE-09'!E32="J1"),'MOIS-09'!$H$17,IF(OR('AUBE-09'!E32="J2"),'MOIS-09'!$H$18,IF(OR('AUBE-09'!E32="J3"),'MOIS-09'!$H$19,IF(OR('AUBE-09'!E32="J4"),'MOIS-09'!$H$20,IF(OR('AUBE-09'!E32="J5"),'MOIS-09'!$P$16,IF(OR('AUBE-09'!E32="J6"),'MOIS-09'!$P$17,IF(OR('AUBE-09'!E32="J7"),'MOIS-09'!$P$18,IF(OR('AUBE-09'!E32="J8"),'MOIS-09'!$P$19,IF(OR('AUBE-09'!E32="J9"),'MOIS-09'!$P$20,IF(OR('AUBE-09'!E32="F"),'MOIS-09'!$V$16,IF(OR('AUBE-09'!E32="R"),'MOIS-09'!$V$17,IF(OR('AUBE-09'!E32="HR"),'MOIS-09'!$V$18,IF(OR('AUBE-09'!E32="E"),'MOIS-09'!$V$19,IF(OR('AUBE-09'!E32="CP"),'MOIS-09'!$AD$16,IF(OR('AUBE-09'!E32="CM"),'MOIS-09'!$AD$17,IF(OR('AUBE-09'!E32="CMA"),'MOIS-09'!$AD$18,IF(OR('AUBE-09'!E32="CDE"),'MOIS-09'!$AD$19,"0")))))))))))))))))))+IF(OR('AUBE-09'!F32="D"),'MOIS-09'!$V$20,IF(OR('AUBE-09'!F32="J"),'MOIS-09'!$H$16,IF(OR('AUBE-09'!F32="J1"),'MOIS-09'!$H$17,IF(OR('AUBE-09'!F32="J2"),'MOIS-09'!$H$18,IF(OR('AUBE-09'!F32="J3"),'MOIS-09'!$H$19,IF(OR('AUBE-09'!F32="J4"),'MOIS-09'!$H$20,IF(OR('AUBE-09'!F32="J5"),'MOIS-09'!$P$16,IF(OR('AUBE-09'!F32="J6"),'MOIS-09'!$P$17,IF(OR('AUBE-09'!F32="J7"),'MOIS-09'!$P$18,IF(OR('AUBE-09'!F32="J8"),'MOIS-09'!$P$19,IF(OR('AUBE-09'!F32="J9"),'MOIS-09'!$P$20,IF(OR('AUBE-09'!F32="F"),'MOIS-09'!$V$16,IF(OR('AUBE-09'!F32="R"),'MOIS-09'!$V$17,IF(OR('AUBE-09'!F32="HR"),'MOIS-09'!$V$18,IF(OR('AUBE-09'!F32="E"),'MOIS-09'!$V$19,IF(OR('AUBE-09'!F32="CP"),'MOIS-09'!$AD$16,IF(OR('AUBE-09'!F32="CM"),'MOIS-09'!$AD$17,IF(OR('AUBE-09'!F32="CMA"),'MOIS-09'!$AD$18,IF(OR('AUBE-09'!F32="CDE"),'MOIS-09'!$AD$19,"0")))))))))))))))))))+IF(OR('AUBE-09'!G32="D"),'MOIS-09'!$V$20,IF(OR('AUBE-09'!G32="J"),'MOIS-09'!$H$16,IF(OR('AUBE-09'!G32="J1"),'MOIS-09'!$H$17,IF(OR('AUBE-09'!G32="J2"),'MOIS-09'!$H$18,IF(OR('AUBE-09'!G32="J3"),'MOIS-09'!$H$19,IF(OR('AUBE-09'!G32="J4"),'MOIS-09'!$H$20,IF(OR('AUBE-09'!G32="J5"),'MOIS-09'!$P$16,IF(OR('AUBE-09'!G32="J6"),'MOIS-09'!$P$17,IF(OR('AUBE-09'!G32="J7"),'MOIS-09'!$P$18,IF(OR('AUBE-09'!G32="J8"),'MOIS-09'!$P$19,IF(OR('AUBE-09'!G32="J9"),'MOIS-09'!$P$20,IF(OR('AUBE-09'!G32="F"),'MOIS-09'!$V$16,IF(OR('AUBE-09'!G32="R"),'MOIS-09'!$V$17,IF(OR('AUBE-09'!G32="HR"),'MOIS-09'!$V$18,IF(OR('AUBE-09'!G32="E"),'MOIS-09'!$V$19,IF(OR('AUBE-09'!G32="CP"),'MOIS-09'!$AD$16,IF(OR('AUBE-09'!G32="CM"),'MOIS-09'!$AD$17,IF(OR('AUBE-09'!G32="CMA"),'MOIS-09'!$AD$18,IF(OR('AUBE-09'!G32="CDE"),'MOIS-09'!$AD$19,"0")))))))))))))))))))+IF(OR('AUBE-09'!H32="D"),'MOIS-09'!$V$20,IF(OR('AUBE-09'!H32="J"),'MOIS-09'!$H$16,IF(OR('AUBE-09'!H32="J1"),'MOIS-09'!$H$17,IF(OR('AUBE-09'!H32="J2"),'MOIS-09'!$H$18,IF(OR('AUBE-09'!H32="J3"),'MOIS-09'!$H$19,IF(OR('AUBE-09'!H32="J4"),'MOIS-09'!$H$20,IF(OR('AUBE-09'!H32="J5"),'MOIS-09'!$P$16,IF(OR('AUBE-09'!H32="J6"),'MOIS-09'!$P$17,IF(OR('AUBE-09'!H32="J7"),'MOIS-09'!$P$18,IF(OR('AUBE-09'!H32="J8"),'MOIS-09'!$P$19,IF(OR('AUBE-09'!H32="J9"),'MOIS-09'!$P$20,IF(OR('AUBE-09'!H32="F"),'MOIS-09'!$V$16,IF(OR('AUBE-09'!H32="R"),'MOIS-09'!$V$17,IF(OR('AUBE-09'!H32="HR"),'MOIS-09'!$V$18,IF(OR('AUBE-09'!H32="E"),'MOIS-09'!$V$19,IF(OR('AUBE-09'!H32="CP"),'MOIS-09'!$AD$16,IF(OR('AUBE-09'!H32="CM"),'MOIS-09'!$AD$17,IF(OR('AUBE-09'!H32="CMA"),'MOIS-09'!$AD$18,IF(OR('AUBE-09'!H32="CDE"),'MOIS-09'!$AD$19,"0")))))))))))))))))))+IF(OR('AUBE-09'!I32="D"),'MOIS-09'!$V$20,IF(OR('AUBE-09'!I32="J"),'MOIS-09'!$H$16,IF(OR('AUBE-09'!I32="J1"),'MOIS-09'!$H$17,IF(OR('AUBE-09'!I32="J2"),'MOIS-09'!$H$18,IF(OR('AUBE-09'!I32="J3"),'MOIS-09'!$H$19,IF(OR('AUBE-09'!I32="J4"),'MOIS-09'!$H$20,IF(OR('AUBE-09'!I32="J5"),'MOIS-09'!$P$16,IF(OR('AUBE-09'!I32="J6"),'MOIS-09'!$P$17,IF(OR('AUBE-09'!I32="J7"),'MOIS-09'!$P$18,IF(OR('AUBE-09'!I32="J8"),'MOIS-09'!$P$19,IF(OR('AUBE-09'!I32="J9"),'MOIS-09'!$P$20,IF(OR('AUBE-09'!I32="F"),'MOIS-09'!$V$16,IF(OR('AUBE-09'!I32="R"),'MOIS-09'!$V$17,IF(OR('AUBE-09'!I32="HR"),'MOIS-09'!$V$18,IF(OR('AUBE-09'!I32="E"),'MOIS-09'!$V$19,IF(OR('AUBE-09'!I32="CP"),'MOIS-09'!$AD$16,IF(OR('AUBE-09'!I32="CM"),'MOIS-09'!$AD$17,IF(OR('AUBE-09'!I32="CMA"),'MOIS-09'!$AD$18,IF(OR('AUBE-09'!I32="CDE"),'MOIS-09'!$AD$19,"0")))))))))))))))))))+IF(OR('AUBE-09'!J32="D"),'MOIS-09'!$V$20,IF(OR('AUBE-09'!J32="J"),'MOIS-09'!$H$16,IF(OR('AUBE-09'!J32="J1"),'MOIS-09'!$H$17,IF(OR('AUBE-09'!J32="J2"),'MOIS-09'!$H$18,IF(OR('AUBE-09'!J32="J3"),'MOIS-09'!$H$19,IF(OR('AUBE-09'!J32="J4"),'MOIS-09'!$H$20,IF(OR('AUBE-09'!J32="J5"),'MOIS-09'!$P$16,IF(OR('AUBE-09'!J32="J6"),'MOIS-09'!$P$17,IF(OR('AUBE-09'!J32="J7"),'MOIS-09'!$P$18,IF(OR('AUBE-09'!J32="J8"),'MOIS-09'!$P$19,IF(OR('AUBE-09'!J32="J9"),'MOIS-09'!$P$20,IF(OR('AUBE-09'!J32="F"),'MOIS-09'!$V$16,IF(OR('AUBE-09'!J32="R"),'MOIS-09'!$V$17,IF(OR('AUBE-09'!J32="HR"),'MOIS-09'!$V$18,IF(OR('AUBE-09'!J32="E"),'MOIS-09'!$V$19,IF(OR('AUBE-09'!J32="CP"),'MOIS-09'!$AD$16,IF(OR('AUBE-09'!J32="CM"),'MOIS-09'!$AD$17,IF(OR('AUBE-09'!J32="CMA"),'MOIS-09'!$AD$18,IF(OR('AUBE-09'!J32="CDE"),'MOIS-09'!$AD$19,"0")))))))))))))))))))+IF(OR('AUBE-09'!K32="D"),'MOIS-09'!$V$20,IF(OR('AUBE-09'!K32="J"),'MOIS-09'!$H$16,IF(OR('AUBE-09'!K32="J1"),'MOIS-09'!$H$17,IF(OR('AUBE-09'!K32="J2"),'MOIS-09'!$H$18,IF(OR('AUBE-09'!K32="J3"),'MOIS-09'!$H$19,IF(OR('AUBE-09'!K32="J4"),'MOIS-09'!$H$20,IF(OR('AUBE-09'!K32="J5"),'MOIS-09'!$P$16,IF(OR('AUBE-09'!K32="J6"),'MOIS-09'!$P$17,IF(OR('AUBE-09'!K32="J7"),'MOIS-09'!$P$18,IF(OR('AUBE-09'!K32="J8"),'MOIS-09'!$P$19,IF(OR('AUBE-09'!K32="J9"),'MOIS-09'!$P$20,IF(OR('AUBE-09'!K32="F"),'MOIS-09'!$V$16,IF(OR('AUBE-09'!K32="R"),'MOIS-09'!$V$17,IF(OR('AUBE-09'!K32="HR"),'MOIS-09'!$V$18,IF(OR('AUBE-09'!K32="E"),'MOIS-09'!$V$19,IF(OR('AUBE-09'!K32="CP"),'MOIS-09'!$AD$16,IF(OR('AUBE-09'!K32="CM"),'MOIS-09'!$AD$17,IF(OR('AUBE-09'!K32="CMA"),'MOIS-09'!$AD$18,IF(OR('AUBE-09'!K32="CDE"),'MOIS-09'!$AD$19,"0")))))))))))))))))))</f>
        <v>0</v>
      </c>
      <c r="AL32" s="151">
        <f>IF(OR('AUBE-09'!L32="D"),'MOIS-09'!$V$20,IF(OR('AUBE-09'!L32="J"),'MOIS-09'!$H$16,IF(OR('AUBE-09'!L32="J1"),'MOIS-09'!$H$17,IF(OR('AUBE-09'!L32="J2"),'MOIS-09'!$H$18,IF(OR('AUBE-09'!L32="J3"),'MOIS-09'!$H$19,IF(OR('AUBE-09'!L32="J4"),'MOIS-09'!$H$20,IF(OR('AUBE-09'!L32="J5"),'MOIS-09'!$P$16,IF(OR('AUBE-09'!L32="J6"),'MOIS-09'!$P$17,IF(OR('AUBE-09'!L32="J7"),'MOIS-09'!$P$18,IF(OR('AUBE-09'!L32="J8"),'MOIS-09'!$P$19,IF(OR('AUBE-09'!L32="J9"),'MOIS-09'!$P$20,IF(OR('AUBE-09'!L32="F"),'MOIS-09'!$V$16,IF(OR('AUBE-09'!L32="R"),'MOIS-09'!$V$17,IF(OR('AUBE-09'!L32="HR"),'MOIS-09'!$V$18,IF(OR('AUBE-09'!L32="E"),'MOIS-09'!$V$19,IF(OR('AUBE-09'!L32="CP"),'MOIS-09'!$AD$16,IF(OR('AUBE-09'!L32="CM"),'MOIS-09'!$AD$17,IF(OR('AUBE-09'!L32="CMA"),'MOIS-09'!$AD$18,IF(OR('AUBE-09'!L32="CDE"),'MOIS-09'!$AD$19,"0")))))))))))))))))))+IF(OR('AUBE-09'!M32="D"),'MOIS-09'!$V$20,IF(OR('AUBE-09'!M32="J"),'MOIS-09'!$H$16,IF(OR('AUBE-09'!M32="J1"),'MOIS-09'!$H$17,IF(OR('AUBE-09'!M32="J2"),'MOIS-09'!$H$18,IF(OR('AUBE-09'!M32="J3"),'MOIS-09'!$H$19,IF(OR('AUBE-09'!M32="J4"),'MOIS-09'!$H$20,IF(OR('AUBE-09'!M32="J5"),'MOIS-09'!$P$16,IF(OR('AUBE-09'!M32="J6"),'MOIS-09'!$P$17,IF(OR('AUBE-09'!M32="J7"),'MOIS-09'!$P$18,IF(OR('AUBE-09'!M32="J8"),'MOIS-09'!$P$19,IF(OR('AUBE-09'!M32="J9"),'MOIS-09'!$P$20,IF(OR('AUBE-09'!M32="F"),'MOIS-09'!$V$16,IF(OR('AUBE-09'!M32="R"),'MOIS-09'!$V$17,IF(OR('AUBE-09'!M32="HR"),'MOIS-09'!$V$18,IF(OR('AUBE-09'!M32="E"),'MOIS-09'!$V$19,IF(OR('AUBE-09'!M32="CP"),'MOIS-09'!$AD$16,IF(OR('AUBE-09'!M32="CM"),'MOIS-09'!$AD$17,IF(OR('AUBE-09'!M32="CMA"),'MOIS-09'!$AD$18,IF(OR('AUBE-09'!M32="CDE"),'MOIS-09'!$AD$19,"0")))))))))))))))))))+IF(OR('AUBE-09'!N32="D"),'MOIS-09'!$V$20,IF(OR('AUBE-09'!N32="J"),'MOIS-09'!$H$16,IF(OR('AUBE-09'!N32="J1"),'MOIS-09'!$H$17,IF(OR('AUBE-09'!N32="J2"),'MOIS-09'!$H$18,IF(OR('AUBE-09'!N32="J3"),'MOIS-09'!$H$19,IF(OR('AUBE-09'!N32="J4"),'MOIS-09'!$H$20,IF(OR('AUBE-09'!N32="J5"),'MOIS-09'!$P$16,IF(OR('AUBE-09'!N32="J6"),'MOIS-09'!$P$17,IF(OR('AUBE-09'!N32="J7"),'MOIS-09'!$P$18,IF(OR('AUBE-09'!N32="J8"),'MOIS-09'!$P$19,IF(OR('AUBE-09'!N32="J9"),'MOIS-09'!$P$20,IF(OR('AUBE-09'!N32="F"),'MOIS-09'!$V$16,IF(OR('AUBE-09'!N32="R"),'MOIS-09'!$V$17,IF(OR('AUBE-09'!N32="HR"),'MOIS-09'!$V$18,IF(OR('AUBE-09'!N32="E"),'MOIS-09'!$V$19,IF(OR('AUBE-09'!N32="CP"),'MOIS-09'!$AD$16,IF(OR('AUBE-09'!N32="CM"),'MOIS-09'!$AD$17,IF(OR('AUBE-09'!N32="CMA"),'MOIS-09'!$AD$18,IF(OR('AUBE-09'!N32="CDE"),'MOIS-09'!$AD$19,"0")))))))))))))))))))+IF(OR('AUBE-09'!O32="D"),'MOIS-09'!$V$20,IF(OR('AUBE-09'!O32="J"),'MOIS-09'!$H$16,IF(OR('AUBE-09'!O32="J1"),'MOIS-09'!$H$17,IF(OR('AUBE-09'!O32="J2"),'MOIS-09'!$H$18,IF(OR('AUBE-09'!O32="J3"),'MOIS-09'!$H$19,IF(OR('AUBE-09'!O32="J4"),'MOIS-09'!$H$20,IF(OR('AUBE-09'!O32="J5"),'MOIS-09'!$P$16,IF(OR('AUBE-09'!O32="J6"),'MOIS-09'!$P$17,IF(OR('AUBE-09'!O32="J7"),'MOIS-09'!$P$18,IF(OR('AUBE-09'!O32="J8"),'MOIS-09'!$P$19,IF(OR('AUBE-09'!O32="J9"),'MOIS-09'!$P$20,IF(OR('AUBE-09'!O32="F"),'MOIS-09'!$V$16,IF(OR('AUBE-09'!O32="R"),'MOIS-09'!$V$17,IF(OR('AUBE-09'!O32="HR"),'MOIS-09'!$V$18,IF(OR('AUBE-09'!O32="E"),'MOIS-09'!$V$19,IF(OR('AUBE-09'!O32="CP"),'MOIS-09'!$AD$16,IF(OR('AUBE-09'!O32="CM"),'MOIS-09'!$AD$17,IF(OR('AUBE-09'!O32="CMA"),'MOIS-09'!$AD$18,IF(OR('AUBE-09'!O32="CDE"),'MOIS-09'!$AD$19,"0")))))))))))))))))))+IF(OR('AUBE-09'!P32="D"),'MOIS-09'!$V$20,IF(OR('AUBE-09'!P32="J"),'MOIS-09'!$H$16,IF(OR('AUBE-09'!P32="J1"),'MOIS-09'!$H$17,IF(OR('AUBE-09'!P32="J2"),'MOIS-09'!$H$18,IF(OR('AUBE-09'!P32="J3"),'MOIS-09'!$H$19,IF(OR('AUBE-09'!P32="J4"),'MOIS-09'!$H$20,IF(OR('AUBE-09'!P32="J5"),'MOIS-09'!$P$16,IF(OR('AUBE-09'!P32="J6"),'MOIS-09'!$P$17,IF(OR('AUBE-09'!P32="J7"),'MOIS-09'!$P$18,IF(OR('AUBE-09'!P32="J8"),'MOIS-09'!$P$19,IF(OR('AUBE-09'!P32="J9"),'MOIS-09'!$P$20,IF(OR('AUBE-09'!P32="F"),'MOIS-09'!$V$16,IF(OR('AUBE-09'!P32="R"),'MOIS-09'!$V$17,IF(OR('AUBE-09'!P32="HR"),'MOIS-09'!$V$18,IF(OR('AUBE-09'!P32="E"),'MOIS-09'!$V$19,IF(OR('AUBE-09'!P32="CP"),'MOIS-09'!$AD$16,IF(OR('AUBE-09'!P32="CM"),'MOIS-09'!$AD$17,IF(OR('AUBE-09'!P32="CMA"),'MOIS-09'!$AD$18,IF(OR('AUBE-09'!P32="CDE"),'MOIS-09'!$AD$19,"0")))))))))))))))))))+IF(OR('AUBE-09'!Q32="D"),'MOIS-09'!$V$20,IF(OR('AUBE-09'!Q32="J"),'MOIS-09'!$H$16,IF(OR('AUBE-09'!Q32="J1"),'MOIS-09'!$H$17,IF(OR('AUBE-09'!Q32="J2"),'MOIS-09'!$H$18,IF(OR('AUBE-09'!Q32="J3"),'MOIS-09'!$H$19,IF(OR('AUBE-09'!Q32="J4"),'MOIS-09'!$H$20,IF(OR('AUBE-09'!Q32="J5"),'MOIS-09'!$P$16,IF(OR('AUBE-09'!Q32="J6"),'MOIS-09'!$P$17,IF(OR('AUBE-09'!Q32="J7"),'MOIS-09'!$P$18,IF(OR('AUBE-09'!Q32="J8"),'MOIS-09'!$P$19,IF(OR('AUBE-09'!Q32="J9"),'MOIS-09'!$P$20,IF(OR('AUBE-09'!Q32="F"),'MOIS-09'!$V$16,IF(OR('AUBE-09'!Q32="R"),'MOIS-09'!$V$17,IF(OR('AUBE-09'!Q32="HR"),'MOIS-09'!$V$18,IF(OR('AUBE-09'!Q32="E"),'MOIS-09'!$V$19,IF(OR('AUBE-09'!Q32="CP"),'MOIS-09'!$AD$16,IF(OR('AUBE-09'!Q32="CM"),'MOIS-09'!$AD$17,IF(OR('AUBE-09'!Q32="CMA"),'MOIS-09'!$AD$18,IF(OR('AUBE-09'!Q32="CDE"),'MOIS-09'!$AD$19,"0")))))))))))))))))))+IF(OR('AUBE-09'!R32="D"),'MOIS-09'!$V$20,IF(OR('AUBE-09'!R32="J"),'MOIS-09'!$H$16,IF(OR('AUBE-09'!R32="J1"),'MOIS-09'!$H$17,IF(OR('AUBE-09'!R32="J2"),'MOIS-09'!$H$18,IF(OR('AUBE-09'!R32="J3"),'MOIS-09'!$H$19,IF(OR('AUBE-09'!R32="J4"),'MOIS-09'!$H$20,IF(OR('AUBE-09'!R32="J5"),'MOIS-09'!$P$16,IF(OR('AUBE-09'!R32="J6"),'MOIS-09'!$P$17,IF(OR('AUBE-09'!R32="J7"),'MOIS-09'!$P$18,IF(OR('AUBE-09'!R32="J8"),'MOIS-09'!$P$19,IF(OR('AUBE-09'!R32="J9"),'MOIS-09'!$P$20,IF(OR('AUBE-09'!R32="F"),'MOIS-09'!$V$16,IF(OR('AUBE-09'!R32="R"),'MOIS-09'!$V$17,IF(OR('AUBE-09'!R32="HR"),'MOIS-09'!$V$18,IF(OR('AUBE-09'!R32="E"),'MOIS-09'!$V$19,IF(OR('AUBE-09'!R32="CP"),'MOIS-09'!$AD$16,IF(OR('AUBE-09'!R32="CM"),'MOIS-09'!$AD$17,IF(OR('AUBE-09'!R32="CMA"),'MOIS-09'!$AD$18,IF(OR('AUBE-09'!R32="CDE"),'MOIS-09'!$AD$19,"0")))))))))))))))))))</f>
        <v>0</v>
      </c>
      <c r="AM32" s="151">
        <f>IF(OR('AUBE-09'!S32="D"),'MOIS-09'!$V$20,IF(OR('AUBE-09'!S32="J"),'MOIS-09'!$H$16,IF(OR('AUBE-09'!S32="J1"),'MOIS-09'!$H$17,IF(OR('AUBE-09'!S32="J2"),'MOIS-09'!$H$18,IF(OR('AUBE-09'!S32="J3"),'MOIS-09'!$H$19,IF(OR('AUBE-09'!S32="J4"),'MOIS-09'!$H$20,IF(OR('AUBE-09'!S32="J5"),'MOIS-09'!$P$16,IF(OR('AUBE-09'!S32="J6"),'MOIS-09'!$P$17,IF(OR('AUBE-09'!S32="J7"),'MOIS-09'!$P$18,IF(OR('AUBE-09'!S32="J8"),'MOIS-09'!$P$19,IF(OR('AUBE-09'!S32="J9"),'MOIS-09'!$P$20,IF(OR('AUBE-09'!S32="F"),'MOIS-09'!$V$16,IF(OR('AUBE-09'!S32="R"),'MOIS-09'!$V$17,IF(OR('AUBE-09'!S32="HR"),'MOIS-09'!$V$18,IF(OR('AUBE-09'!S32="E"),'MOIS-09'!$V$19,IF(OR('AUBE-09'!S32="CP"),'MOIS-09'!$AD$16,IF(OR('AUBE-09'!S32="CM"),'MOIS-09'!$AD$17,IF(OR('AUBE-09'!S32="CMA"),'MOIS-09'!$AD$18,IF(OR('AUBE-09'!S32="CDE"),'MOIS-09'!$AD$19,"0")))))))))))))))))))+IF(OR('AUBE-09'!T32="D"),'MOIS-09'!$V$20,IF(OR('AUBE-09'!T32="J"),'MOIS-09'!$H$16,IF(OR('AUBE-09'!T32="J1"),'MOIS-09'!$H$17,IF(OR('AUBE-09'!T32="J2"),'MOIS-09'!$H$18,IF(OR('AUBE-09'!T32="J3"),'MOIS-09'!$H$19,IF(OR('AUBE-09'!T32="J4"),'MOIS-09'!$H$20,IF(OR('AUBE-09'!T32="J5"),'MOIS-09'!$P$16,IF(OR('AUBE-09'!T32="J6"),'MOIS-09'!$P$17,IF(OR('AUBE-09'!T32="J7"),'MOIS-09'!$P$18,IF(OR('AUBE-09'!T32="J8"),'MOIS-09'!$P$19,IF(OR('AUBE-09'!T32="J9"),'MOIS-09'!$P$20,IF(OR('AUBE-09'!T32="F"),'MOIS-09'!$V$16,IF(OR('AUBE-09'!T32="R"),'MOIS-09'!$V$17,IF(OR('AUBE-09'!T32="HR"),'MOIS-09'!$V$18,IF(OR('AUBE-09'!T32="E"),'MOIS-09'!$V$19,IF(OR('AUBE-09'!T32="CP"),'MOIS-09'!$AD$16,IF(OR('AUBE-09'!T32="CM"),'MOIS-09'!$AD$17,IF(OR('AUBE-09'!T32="CMA"),'MOIS-09'!$AD$18,IF(OR('AUBE-09'!T32="CDE"),'MOIS-09'!$AD$19,"0")))))))))))))))))))+IF(OR('AUBE-09'!U32="D"),'MOIS-09'!$V$20,IF(OR('AUBE-09'!U32="J"),'MOIS-09'!$H$16,IF(OR('AUBE-09'!U32="J1"),'MOIS-09'!$H$17,IF(OR('AUBE-09'!U32="J2"),'MOIS-09'!$H$18,IF(OR('AUBE-09'!U32="J3"),'MOIS-09'!$H$19,IF(OR('AUBE-09'!U32="J4"),'MOIS-09'!$H$20,IF(OR('AUBE-09'!U32="J5"),'MOIS-09'!$P$16,IF(OR('AUBE-09'!U32="J6"),'MOIS-09'!$P$17,IF(OR('AUBE-09'!U32="J7"),'MOIS-09'!$P$18,IF(OR('AUBE-09'!U32="J8"),'MOIS-09'!$P$19,IF(OR('AUBE-09'!U32="J9"),'MOIS-09'!$P$20,IF(OR('AUBE-09'!U32="F"),'MOIS-09'!$V$16,IF(OR('AUBE-09'!U32="R"),'MOIS-09'!$V$17,IF(OR('AUBE-09'!U32="HR"),'MOIS-09'!$V$18,IF(OR('AUBE-09'!U32="E"),'MOIS-09'!$V$19,IF(OR('AUBE-09'!U32="CP"),'MOIS-09'!$AD$16,IF(OR('AUBE-09'!U32="CM"),'MOIS-09'!$AD$17,IF(OR('AUBE-09'!U32="CMA"),'MOIS-09'!$AD$18,IF(OR('AUBE-09'!U32="CDE"),'MOIS-09'!$AD$19,"0")))))))))))))))))))+IF(OR('AUBE-09'!V32="D"),'MOIS-09'!$V$20,IF(OR('AUBE-09'!V32="J"),'MOIS-09'!$H$16,IF(OR('AUBE-09'!V32="J1"),'MOIS-09'!$H$17,IF(OR('AUBE-09'!V32="J2"),'MOIS-09'!$H$18,IF(OR('AUBE-09'!V32="J3"),'MOIS-09'!$H$19,IF(OR('AUBE-09'!V32="J4"),'MOIS-09'!$H$20,IF(OR('AUBE-09'!V32="J5"),'MOIS-09'!$P$16,IF(OR('AUBE-09'!V32="J6"),'MOIS-09'!$P$17,IF(OR('AUBE-09'!V32="J7"),'MOIS-09'!$P$18,IF(OR('AUBE-09'!V32="J8"),'MOIS-09'!$P$19,IF(OR('AUBE-09'!V32="J9"),'MOIS-09'!$P$20,IF(OR('AUBE-09'!V32="F"),'MOIS-09'!$V$16,IF(OR('AUBE-09'!V32="R"),'MOIS-09'!$V$17,IF(OR('AUBE-09'!V32="HR"),'MOIS-09'!$V$18,IF(OR('AUBE-09'!V32="E"),'MOIS-09'!$V$19,IF(OR('AUBE-09'!V32="CP"),'MOIS-09'!$AD$16,IF(OR('AUBE-09'!V32="CM"),'MOIS-09'!$AD$17,IF(OR('AUBE-09'!V32="CMA"),'MOIS-09'!$AD$18,IF(OR('AUBE-09'!V32="CDE"),'MOIS-09'!$AD$19,"0")))))))))))))))))))+IF(OR('AUBE-09'!W32="D"),'MOIS-09'!$V$20,IF(OR('AUBE-09'!W32="J"),'MOIS-09'!$H$16,IF(OR('AUBE-09'!W32="J1"),'MOIS-09'!$H$17,IF(OR('AUBE-09'!W32="J2"),'MOIS-09'!$H$18,IF(OR('AUBE-09'!W32="J3"),'MOIS-09'!$H$19,IF(OR('AUBE-09'!W32="J4"),'MOIS-09'!$H$20,IF(OR('AUBE-09'!W32="J5"),'MOIS-09'!$P$16,IF(OR('AUBE-09'!W32="J6"),'MOIS-09'!$P$17,IF(OR('AUBE-09'!W32="J7"),'MOIS-09'!$P$18,IF(OR('AUBE-09'!W32="J8"),'MOIS-09'!$P$19,IF(OR('AUBE-09'!W32="J9"),'MOIS-09'!$P$20,IF(OR('AUBE-09'!W32="F"),'MOIS-09'!$V$16,IF(OR('AUBE-09'!W32="R"),'MOIS-09'!$V$17,IF(OR('AUBE-09'!W32="HR"),'MOIS-09'!$V$18,IF(OR('AUBE-09'!W32="E"),'MOIS-09'!$V$19,IF(OR('AUBE-09'!W32="CP"),'MOIS-09'!$AD$16,IF(OR('AUBE-09'!W32="CM"),'MOIS-09'!$AD$17,IF(OR('AUBE-09'!W32="CMA"),'MOIS-09'!$AD$18,IF(OR('AUBE-09'!W32="CDE"),'MOIS-09'!$AD$19,"0")))))))))))))))))))+IF(OR('AUBE-09'!X32="D"),'MOIS-09'!$V$20,IF(OR('AUBE-09'!X32="J"),'MOIS-09'!$H$16,IF(OR('AUBE-09'!X32="J1"),'MOIS-09'!$H$17,IF(OR('AUBE-09'!X32="J2"),'MOIS-09'!$H$18,IF(OR('AUBE-09'!X32="J3"),'MOIS-09'!$H$19,IF(OR('AUBE-09'!X32="J4"),'MOIS-09'!$H$20,IF(OR('AUBE-09'!X32="J5"),'MOIS-09'!$P$16,IF(OR('AUBE-09'!X32="J6"),'MOIS-09'!$P$17,IF(OR('AUBE-09'!X32="J7"),'MOIS-09'!$P$18,IF(OR('AUBE-09'!X32="J8"),'MOIS-09'!$P$19,IF(OR('AUBE-09'!X32="J9"),'MOIS-09'!$P$20,IF(OR('AUBE-09'!X32="F"),'MOIS-09'!$V$16,IF(OR('AUBE-09'!X32="R"),'MOIS-09'!$V$17,IF(OR('AUBE-09'!X32="HR"),'MOIS-09'!$V$18,IF(OR('AUBE-09'!X32="E"),'MOIS-09'!$V$19,IF(OR('AUBE-09'!X32="CP"),'MOIS-09'!$AD$16,IF(OR('AUBE-09'!X32="CM"),'MOIS-09'!$AD$17,IF(OR('AUBE-09'!X32="CMA"),'MOIS-09'!$AD$18,IF(OR('AUBE-09'!X32="CDE"),'MOIS-09'!$AD$19,"0")))))))))))))))))))+IF(OR('AUBE-09'!Y32="D"),'MOIS-09'!$V$20,IF(OR('AUBE-09'!Y32="J"),'MOIS-09'!$H$16,IF(OR('AUBE-09'!Y32="J1"),'MOIS-09'!$H$17,IF(OR('AUBE-09'!Y32="J2"),'MOIS-09'!$H$18,IF(OR('AUBE-09'!Y32="J3"),'MOIS-09'!$H$19,IF(OR('AUBE-09'!Y32="J4"),'MOIS-09'!$H$20,IF(OR('AUBE-09'!Y32="J5"),'MOIS-09'!$P$16,IF(OR('AUBE-09'!Y32="J6"),'MOIS-09'!$P$17,IF(OR('AUBE-09'!Y32="J7"),'MOIS-09'!$P$18,IF(OR('AUBE-09'!Y32="J8"),'MOIS-09'!$P$19,IF(OR('AUBE-09'!Y32="J9"),'MOIS-09'!$P$20,IF(OR('AUBE-09'!Y32="F"),'MOIS-09'!$V$16,IF(OR('AUBE-09'!Y32="R"),'MOIS-09'!$V$17,IF(OR('AUBE-09'!Y32="HR"),'MOIS-09'!$V$18,IF(OR('AUBE-09'!Y32="E"),'MOIS-09'!$V$19,IF(OR('AUBE-09'!Y32="CP"),'MOIS-09'!$AD$16,IF(OR('AUBE-09'!Y32="CM"),'MOIS-09'!$AD$17,IF(OR('AUBE-09'!Y32="CMA"),'MOIS-09'!$AD$18,IF(OR('AUBE-09'!Y32="CDE"),'MOIS-09'!$AD$19,"0")))))))))))))))))))</f>
        <v>0</v>
      </c>
      <c r="AN32" s="151">
        <f>IF(OR('AUBE-09'!Z32="D"),'MOIS-09'!$V$20,IF(OR('AUBE-09'!Z32="J"),'MOIS-09'!$H$16,IF(OR('AUBE-09'!Z32="J1"),'MOIS-09'!$H$17,IF(OR('AUBE-09'!Z32="J2"),'MOIS-09'!$H$18,IF(OR('AUBE-09'!Z32="J3"),'MOIS-09'!$H$19,IF(OR('AUBE-09'!Z32="J4"),'MOIS-09'!$H$20,IF(OR('AUBE-09'!Z32="J5"),'MOIS-09'!$P$16,IF(OR('AUBE-09'!Z32="J6"),'MOIS-09'!$P$17,IF(OR('AUBE-09'!Z32="J7"),'MOIS-09'!$P$18,IF(OR('AUBE-09'!Z32="J8"),'MOIS-09'!$P$19,IF(OR('AUBE-09'!Z32="J9"),'MOIS-09'!$P$20,IF(OR('AUBE-09'!Z32="F"),'MOIS-09'!$V$16,IF(OR('AUBE-09'!Z32="R"),'MOIS-09'!$V$17,IF(OR('AUBE-09'!Z32="HR"),'MOIS-09'!$V$18,IF(OR('AUBE-09'!Z32="E"),'MOIS-09'!$V$19,IF(OR('AUBE-09'!Z32="CP"),'MOIS-09'!$AD$16,IF(OR('AUBE-09'!Z32="CM"),'MOIS-09'!$AD$17,IF(OR('AUBE-09'!Z32="CMA"),'MOIS-09'!$AD$18,IF(OR('AUBE-09'!Z32="CDE"),'MOIS-09'!$AD$19,"0")))))))))))))))))))+IF(OR('AUBE-09'!AA32="D"),'MOIS-09'!$V$20,IF(OR('AUBE-09'!AA32="J"),'MOIS-09'!$H$16,IF(OR('AUBE-09'!AA32="J1"),'MOIS-09'!$H$17,IF(OR('AUBE-09'!AA32="J2"),'MOIS-09'!$H$18,IF(OR('AUBE-09'!AA32="J3"),'MOIS-09'!$H$19,IF(OR('AUBE-09'!AA32="J4"),'MOIS-09'!$H$20,IF(OR('AUBE-09'!AA32="J5"),'MOIS-09'!$P$16,IF(OR('AUBE-09'!AA32="J6"),'MOIS-09'!$P$17,IF(OR('AUBE-09'!AA32="J7"),'MOIS-09'!$P$18,IF(OR('AUBE-09'!AA32="J8"),'MOIS-09'!$P$19,IF(OR('AUBE-09'!AA32="J9"),'MOIS-09'!$P$20,IF(OR('AUBE-09'!AA32="F"),'MOIS-09'!$V$16,IF(OR('AUBE-09'!AA32="R"),'MOIS-09'!$V$17,IF(OR('AUBE-09'!AA32="HR"),'MOIS-09'!$V$18,IF(OR('AUBE-09'!AA32="E"),'MOIS-09'!$V$19,IF(OR('AUBE-09'!AA32="CP"),'MOIS-09'!$AD$16,IF(OR('AUBE-09'!AA32="CM"),'MOIS-09'!$AD$17,IF(OR('AUBE-09'!AA32="CMA"),'MOIS-09'!$AD$18,IF(OR('AUBE-09'!AA32="CDE"),'MOIS-09'!$AD$19,"0")))))))))))))))))))+IF(OR('AUBE-09'!AB32="D"),'MOIS-09'!$V$20,IF(OR('AUBE-09'!AB32="J"),'MOIS-09'!$H$16,IF(OR('AUBE-09'!AB32="J1"),'MOIS-09'!$H$17,IF(OR('AUBE-09'!AB32="J2"),'MOIS-09'!$H$18,IF(OR('AUBE-09'!AB32="J3"),'MOIS-09'!$H$19,IF(OR('AUBE-09'!AB32="J4"),'MOIS-09'!$H$20,IF(OR('AUBE-09'!AB32="J5"),'MOIS-09'!$P$16,IF(OR('AUBE-09'!AB32="J6"),'MOIS-09'!$P$17,IF(OR('AUBE-09'!AB32="J7"),'MOIS-09'!$P$18,IF(OR('AUBE-09'!AB32="J8"),'MOIS-09'!$P$19,IF(OR('AUBE-09'!AB32="J9"),'MOIS-09'!$P$20,IF(OR('AUBE-09'!AB32="F"),'MOIS-09'!$V$16,IF(OR('AUBE-09'!AB32="R"),'MOIS-09'!$V$17,IF(OR('AUBE-09'!AB32="HR"),'MOIS-09'!$V$18,IF(OR('AUBE-09'!AB32="E"),'MOIS-09'!$V$19,IF(OR('AUBE-09'!AB32="CP"),'MOIS-09'!$AD$16,IF(OR('AUBE-09'!AB32="CM"),'MOIS-09'!$AD$17,IF(OR('AUBE-09'!AB32="CMA"),'MOIS-09'!$AD$18,IF(OR('AUBE-09'!AB32="CDE"),'MOIS-09'!$AD$19,"0")))))))))))))))))))+IF(OR('AUBE-09'!AC32="D"),'MOIS-09'!$V$20,IF(OR('AUBE-09'!AC32="J"),'MOIS-09'!$H$16,IF(OR('AUBE-09'!AC32="J1"),'MOIS-09'!$H$17,IF(OR('AUBE-09'!AC32="J2"),'MOIS-09'!$H$18,IF(OR('AUBE-09'!AC32="J3"),'MOIS-09'!$H$19,IF(OR('AUBE-09'!AC32="J4"),'MOIS-09'!$H$20,IF(OR('AUBE-09'!AC32="J5"),'MOIS-09'!$P$16,IF(OR('AUBE-09'!AC32="J6"),'MOIS-09'!$P$17,IF(OR('AUBE-09'!AC32="J7"),'MOIS-09'!$P$18,IF(OR('AUBE-09'!AC32="J8"),'MOIS-09'!$P$19,IF(OR('AUBE-09'!AC32="J9"),'MOIS-09'!$P$20,IF(OR('AUBE-09'!AC32="F"),'MOIS-09'!$V$16,IF(OR('AUBE-09'!AC32="R"),'MOIS-09'!$V$17,IF(OR('AUBE-09'!AC32="HR"),'MOIS-09'!$V$18,IF(OR('AUBE-09'!AC32="E"),'MOIS-09'!$V$19,IF(OR('AUBE-09'!AC32="CP"),'MOIS-09'!$AD$16,IF(OR('AUBE-09'!AC32="CM"),'MOIS-09'!$AD$17,IF(OR('AUBE-09'!AC32="CMA"),'MOIS-09'!$AD$18,IF(OR('AUBE-09'!AC32="CDE"),'MOIS-09'!$AD$19,"0")))))))))))))))))))+IF(OR('AUBE-09'!AD32="D"),'MOIS-09'!$V$20,IF(OR('AUBE-09'!AD32="J"),'MOIS-09'!$H$16,IF(OR('AUBE-09'!AD32="J1"),'MOIS-09'!$H$17,IF(OR('AUBE-09'!AD32="J2"),'MOIS-09'!$H$18,IF(OR('AUBE-09'!AD32="J3"),'MOIS-09'!$H$19,IF(OR('AUBE-09'!AD32="J4"),'MOIS-09'!$H$20,IF(OR('AUBE-09'!AD32="J5"),'MOIS-09'!$P$16,IF(OR('AUBE-09'!AD32="J6"),'MOIS-09'!$P$17,IF(OR('AUBE-09'!AD32="J7"),'MOIS-09'!$P$18,IF(OR('AUBE-09'!AD32="J8"),'MOIS-09'!$P$19,IF(OR('AUBE-09'!AD32="J9"),'MOIS-09'!$P$20,IF(OR('AUBE-09'!AD32="F"),'MOIS-09'!$V$16,IF(OR('AUBE-09'!AD32="R"),'MOIS-09'!$V$17,IF(OR('AUBE-09'!AD32="HR"),'MOIS-09'!$V$18,IF(OR('AUBE-09'!AD32="E"),'MOIS-09'!$V$19,IF(OR('AUBE-09'!AD32="CP"),'MOIS-09'!$AD$16,IF(OR('AUBE-09'!AD32="CM"),'MOIS-09'!$AD$17,IF(OR('AUBE-09'!AD32="CMA"),'MOIS-09'!$AD$18,IF(OR('AUBE-09'!AD32="CDE"),'MOIS-09'!$AD$19,"0")))))))))))))))))))+IF(OR('AUBE-09'!AE32="D"),'MOIS-09'!$V$20,IF(OR('AUBE-09'!AE32="J"),'MOIS-09'!$H$16,IF(OR('AUBE-09'!AE32="J1"),'MOIS-09'!$H$17,IF(OR('AUBE-09'!AE32="J2"),'MOIS-09'!$H$18,IF(OR('AUBE-09'!AE32="J3"),'MOIS-09'!$H$19,IF(OR('AUBE-09'!AE32="J4"),'MOIS-09'!$H$20,IF(OR('AUBE-09'!AE32="J5"),'MOIS-09'!$P$16,IF(OR('AUBE-09'!AE32="J6"),'MOIS-09'!$P$17,IF(OR('AUBE-09'!AE32="J7"),'MOIS-09'!$P$18,IF(OR('AUBE-09'!AE32="J8"),'MOIS-09'!$P$19,IF(OR('AUBE-09'!AE32="J9"),'MOIS-09'!$P$20,IF(OR('AUBE-09'!AE32="F"),'MOIS-09'!$V$16,IF(OR('AUBE-09'!AE32="R"),'MOIS-09'!$V$17,IF(OR('AUBE-09'!AE32="HR"),'MOIS-09'!$V$18,IF(OR('AUBE-09'!AE32="E"),'MOIS-09'!$V$19,IF(OR('AUBE-09'!AE32="CP"),'MOIS-09'!$AD$16,IF(OR('AUBE-09'!AE32="CM"),'MOIS-09'!$AD$17,IF(OR('AUBE-09'!AE32="CMA"),'MOIS-09'!$AD$18,IF(OR('AUBE-09'!AE32="CDE"),'MOIS-09'!$AD$19,"0")))))))))))))))))))</f>
        <v>0</v>
      </c>
    </row>
    <row r="33" spans="1:40" ht="15.75" hidden="1" customHeight="1" outlineLevel="1">
      <c r="A33" s="16"/>
      <c r="B33" s="15"/>
      <c r="C33" s="2"/>
      <c r="D33" s="2"/>
      <c r="E33" s="2"/>
      <c r="F33" s="6"/>
      <c r="G33" s="6"/>
      <c r="H33" s="2"/>
      <c r="I33" s="2"/>
      <c r="J33" s="2"/>
      <c r="K33" s="2"/>
      <c r="L33" s="2"/>
      <c r="M33" s="2"/>
      <c r="N33" s="6"/>
      <c r="O33" s="2"/>
      <c r="P33" s="2"/>
      <c r="Q33" s="2"/>
      <c r="R33" s="2"/>
      <c r="S33" s="2"/>
      <c r="T33" s="2"/>
      <c r="U33" s="6"/>
      <c r="V33" s="2"/>
      <c r="W33" s="2"/>
      <c r="X33" s="2"/>
      <c r="Y33" s="2"/>
      <c r="Z33" s="2"/>
      <c r="AA33" s="2"/>
      <c r="AB33" s="6"/>
      <c r="AC33" s="6"/>
      <c r="AD33" s="6"/>
      <c r="AE33" s="6"/>
      <c r="AF33" s="48"/>
      <c r="AG33" s="50"/>
      <c r="AH33" s="147">
        <f t="shared" si="5"/>
        <v>0</v>
      </c>
      <c r="AJ33" s="151">
        <f>IF(OR('AUBE-09'!B33="D"),'MOIS-09'!$V$20,IF(OR('AUBE-09'!B33="J"),'MOIS-09'!$H$16,IF(OR('AUBE-09'!B33="J1"),'MOIS-09'!$H$17,IF(OR('AUBE-09'!B33="J2"),'MOIS-09'!$H$18,IF(OR('AUBE-09'!B33="J3"),'MOIS-09'!$H$19,IF(OR('AUBE-09'!B33="J4"),'MOIS-09'!$H$20,IF(OR('AUBE-09'!B33="J5"),'MOIS-09'!$P$16,IF(OR('AUBE-09'!B33="J6"),'MOIS-09'!$P$17,IF(OR('AUBE-09'!B33="J7"),'MOIS-09'!$P$18,IF(OR('AUBE-09'!B33="J8"),'MOIS-09'!$P$19,IF(OR('AUBE-09'!B33="J9"),'MOIS-09'!$P$20,IF(OR('AUBE-09'!B33="F"),'MOIS-09'!$V$16,IF(OR('AUBE-09'!B33="R"),'MOIS-09'!$V$17,IF(OR('AUBE-09'!B33="HR"),'MOIS-09'!$V$18,IF(OR('AUBE-09'!B33="E"),'MOIS-09'!$V$19,IF(OR('AUBE-09'!B33="CP"),'MOIS-09'!$AD$16,IF(OR('AUBE-09'!B33="CM"),'MOIS-09'!$AD$17,IF(OR('AUBE-09'!B33="CMA"),'MOIS-09'!$AD$18,IF(OR('AUBE-09'!B33="CDE"),'MOIS-09'!$AD$19,"0")))))))))))))))))))+IF(OR('AUBE-09'!C33="D"),'MOIS-09'!$V$20,IF(OR('AUBE-09'!C33="J"),'MOIS-09'!$H$16,IF(OR('AUBE-09'!C33="J1"),'MOIS-09'!$H$17,IF(OR('AUBE-09'!C33="J2"),'MOIS-09'!$H$18,IF(OR('AUBE-09'!C33="J3"),'MOIS-09'!$H$19,IF(OR('AUBE-09'!C33="J4"),'MOIS-09'!$H$20,IF(OR('AUBE-09'!C33="J5"),'MOIS-09'!$P$16,IF(OR('AUBE-09'!C33="J6"),'MOIS-09'!$P$17,IF(OR('AUBE-09'!C33="J7"),'MOIS-09'!$P$18,IF(OR('AUBE-09'!C33="J8"),'MOIS-09'!$P$19,IF(OR('AUBE-09'!C33="J9"),'MOIS-09'!$P$20,IF(OR('AUBE-09'!C33="F"),'MOIS-09'!$V$16,IF(OR('AUBE-09'!C33="R"),'MOIS-09'!$V$17,IF(OR('AUBE-09'!C33="HR"),'MOIS-09'!$V$18,IF(OR('AUBE-09'!C33="E"),'MOIS-09'!$V$19,IF(OR('AUBE-09'!C33="CP"),'MOIS-09'!$AD$16,IF(OR('AUBE-09'!C33="CM"),'MOIS-09'!$AD$17,IF(OR('AUBE-09'!C33="CMA"),'MOIS-09'!$AD$18,IF(OR('AUBE-09'!C33="CDE"),'MOIS-09'!$AD$19,"0")))))))))))))))))))+IF(OR('AUBE-09'!D33="D"),'MOIS-09'!$V$20,IF(OR('AUBE-09'!D33="J"),'MOIS-09'!$H$16,IF(OR('AUBE-09'!D33="J1"),'MOIS-09'!$H$17,IF(OR('AUBE-09'!D33="J2"),'MOIS-09'!$H$18,IF(OR('AUBE-09'!D33="J3"),'MOIS-09'!$H$19,IF(OR('AUBE-09'!D33="J4"),'MOIS-09'!$H$20,IF(OR('AUBE-09'!D33="J5"),'MOIS-09'!$P$16,IF(OR('AUBE-09'!D33="J6"),'MOIS-09'!$P$17,IF(OR('AUBE-09'!D33="J7"),'MOIS-09'!$P$18,IF(OR('AUBE-09'!D33="J8"),'MOIS-09'!$P$19,IF(OR('AUBE-09'!D33="J9"),'MOIS-09'!$P$20,IF(OR('AUBE-09'!D33="F"),'MOIS-09'!$V$16,IF(OR('AUBE-09'!D33="R"),'MOIS-09'!$V$17,IF(OR('AUBE-09'!D33="HR"),'MOIS-09'!$V$18,IF(OR('AUBE-09'!D33="E"),'MOIS-09'!$V$19,IF(OR('AUBE-09'!D33="CP"),'MOIS-09'!$AD$16,IF(OR('AUBE-09'!D33="CM"),'MOIS-09'!$AD$17,IF(OR('AUBE-09'!D33="CMA"),'MOIS-09'!$AD$18,IF(OR('AUBE-09'!D33="CDE"),'MOIS-09'!$AD$19,"0")))))))))))))))))))</f>
        <v>0</v>
      </c>
      <c r="AK33" s="151">
        <f>IF(OR('AUBE-09'!E33="D"),'MOIS-09'!$V$20,IF(OR('AUBE-09'!E33="J"),'MOIS-09'!$H$16,IF(OR('AUBE-09'!E33="J1"),'MOIS-09'!$H$17,IF(OR('AUBE-09'!E33="J2"),'MOIS-09'!$H$18,IF(OR('AUBE-09'!E33="J3"),'MOIS-09'!$H$19,IF(OR('AUBE-09'!E33="J4"),'MOIS-09'!$H$20,IF(OR('AUBE-09'!E33="J5"),'MOIS-09'!$P$16,IF(OR('AUBE-09'!E33="J6"),'MOIS-09'!$P$17,IF(OR('AUBE-09'!E33="J7"),'MOIS-09'!$P$18,IF(OR('AUBE-09'!E33="J8"),'MOIS-09'!$P$19,IF(OR('AUBE-09'!E33="J9"),'MOIS-09'!$P$20,IF(OR('AUBE-09'!E33="F"),'MOIS-09'!$V$16,IF(OR('AUBE-09'!E33="R"),'MOIS-09'!$V$17,IF(OR('AUBE-09'!E33="HR"),'MOIS-09'!$V$18,IF(OR('AUBE-09'!E33="E"),'MOIS-09'!$V$19,IF(OR('AUBE-09'!E33="CP"),'MOIS-09'!$AD$16,IF(OR('AUBE-09'!E33="CM"),'MOIS-09'!$AD$17,IF(OR('AUBE-09'!E33="CMA"),'MOIS-09'!$AD$18,IF(OR('AUBE-09'!E33="CDE"),'MOIS-09'!$AD$19,"0")))))))))))))))))))+IF(OR('AUBE-09'!F33="D"),'MOIS-09'!$V$20,IF(OR('AUBE-09'!F33="J"),'MOIS-09'!$H$16,IF(OR('AUBE-09'!F33="J1"),'MOIS-09'!$H$17,IF(OR('AUBE-09'!F33="J2"),'MOIS-09'!$H$18,IF(OR('AUBE-09'!F33="J3"),'MOIS-09'!$H$19,IF(OR('AUBE-09'!F33="J4"),'MOIS-09'!$H$20,IF(OR('AUBE-09'!F33="J5"),'MOIS-09'!$P$16,IF(OR('AUBE-09'!F33="J6"),'MOIS-09'!$P$17,IF(OR('AUBE-09'!F33="J7"),'MOIS-09'!$P$18,IF(OR('AUBE-09'!F33="J8"),'MOIS-09'!$P$19,IF(OR('AUBE-09'!F33="J9"),'MOIS-09'!$P$20,IF(OR('AUBE-09'!F33="F"),'MOIS-09'!$V$16,IF(OR('AUBE-09'!F33="R"),'MOIS-09'!$V$17,IF(OR('AUBE-09'!F33="HR"),'MOIS-09'!$V$18,IF(OR('AUBE-09'!F33="E"),'MOIS-09'!$V$19,IF(OR('AUBE-09'!F33="CP"),'MOIS-09'!$AD$16,IF(OR('AUBE-09'!F33="CM"),'MOIS-09'!$AD$17,IF(OR('AUBE-09'!F33="CMA"),'MOIS-09'!$AD$18,IF(OR('AUBE-09'!F33="CDE"),'MOIS-09'!$AD$19,"0")))))))))))))))))))+IF(OR('AUBE-09'!G33="D"),'MOIS-09'!$V$20,IF(OR('AUBE-09'!G33="J"),'MOIS-09'!$H$16,IF(OR('AUBE-09'!G33="J1"),'MOIS-09'!$H$17,IF(OR('AUBE-09'!G33="J2"),'MOIS-09'!$H$18,IF(OR('AUBE-09'!G33="J3"),'MOIS-09'!$H$19,IF(OR('AUBE-09'!G33="J4"),'MOIS-09'!$H$20,IF(OR('AUBE-09'!G33="J5"),'MOIS-09'!$P$16,IF(OR('AUBE-09'!G33="J6"),'MOIS-09'!$P$17,IF(OR('AUBE-09'!G33="J7"),'MOIS-09'!$P$18,IF(OR('AUBE-09'!G33="J8"),'MOIS-09'!$P$19,IF(OR('AUBE-09'!G33="J9"),'MOIS-09'!$P$20,IF(OR('AUBE-09'!G33="F"),'MOIS-09'!$V$16,IF(OR('AUBE-09'!G33="R"),'MOIS-09'!$V$17,IF(OR('AUBE-09'!G33="HR"),'MOIS-09'!$V$18,IF(OR('AUBE-09'!G33="E"),'MOIS-09'!$V$19,IF(OR('AUBE-09'!G33="CP"),'MOIS-09'!$AD$16,IF(OR('AUBE-09'!G33="CM"),'MOIS-09'!$AD$17,IF(OR('AUBE-09'!G33="CMA"),'MOIS-09'!$AD$18,IF(OR('AUBE-09'!G33="CDE"),'MOIS-09'!$AD$19,"0")))))))))))))))))))+IF(OR('AUBE-09'!H33="D"),'MOIS-09'!$V$20,IF(OR('AUBE-09'!H33="J"),'MOIS-09'!$H$16,IF(OR('AUBE-09'!H33="J1"),'MOIS-09'!$H$17,IF(OR('AUBE-09'!H33="J2"),'MOIS-09'!$H$18,IF(OR('AUBE-09'!H33="J3"),'MOIS-09'!$H$19,IF(OR('AUBE-09'!H33="J4"),'MOIS-09'!$H$20,IF(OR('AUBE-09'!H33="J5"),'MOIS-09'!$P$16,IF(OR('AUBE-09'!H33="J6"),'MOIS-09'!$P$17,IF(OR('AUBE-09'!H33="J7"),'MOIS-09'!$P$18,IF(OR('AUBE-09'!H33="J8"),'MOIS-09'!$P$19,IF(OR('AUBE-09'!H33="J9"),'MOIS-09'!$P$20,IF(OR('AUBE-09'!H33="F"),'MOIS-09'!$V$16,IF(OR('AUBE-09'!H33="R"),'MOIS-09'!$V$17,IF(OR('AUBE-09'!H33="HR"),'MOIS-09'!$V$18,IF(OR('AUBE-09'!H33="E"),'MOIS-09'!$V$19,IF(OR('AUBE-09'!H33="CP"),'MOIS-09'!$AD$16,IF(OR('AUBE-09'!H33="CM"),'MOIS-09'!$AD$17,IF(OR('AUBE-09'!H33="CMA"),'MOIS-09'!$AD$18,IF(OR('AUBE-09'!H33="CDE"),'MOIS-09'!$AD$19,"0")))))))))))))))))))+IF(OR('AUBE-09'!I33="D"),'MOIS-09'!$V$20,IF(OR('AUBE-09'!I33="J"),'MOIS-09'!$H$16,IF(OR('AUBE-09'!I33="J1"),'MOIS-09'!$H$17,IF(OR('AUBE-09'!I33="J2"),'MOIS-09'!$H$18,IF(OR('AUBE-09'!I33="J3"),'MOIS-09'!$H$19,IF(OR('AUBE-09'!I33="J4"),'MOIS-09'!$H$20,IF(OR('AUBE-09'!I33="J5"),'MOIS-09'!$P$16,IF(OR('AUBE-09'!I33="J6"),'MOIS-09'!$P$17,IF(OR('AUBE-09'!I33="J7"),'MOIS-09'!$P$18,IF(OR('AUBE-09'!I33="J8"),'MOIS-09'!$P$19,IF(OR('AUBE-09'!I33="J9"),'MOIS-09'!$P$20,IF(OR('AUBE-09'!I33="F"),'MOIS-09'!$V$16,IF(OR('AUBE-09'!I33="R"),'MOIS-09'!$V$17,IF(OR('AUBE-09'!I33="HR"),'MOIS-09'!$V$18,IF(OR('AUBE-09'!I33="E"),'MOIS-09'!$V$19,IF(OR('AUBE-09'!I33="CP"),'MOIS-09'!$AD$16,IF(OR('AUBE-09'!I33="CM"),'MOIS-09'!$AD$17,IF(OR('AUBE-09'!I33="CMA"),'MOIS-09'!$AD$18,IF(OR('AUBE-09'!I33="CDE"),'MOIS-09'!$AD$19,"0")))))))))))))))))))+IF(OR('AUBE-09'!J33="D"),'MOIS-09'!$V$20,IF(OR('AUBE-09'!J33="J"),'MOIS-09'!$H$16,IF(OR('AUBE-09'!J33="J1"),'MOIS-09'!$H$17,IF(OR('AUBE-09'!J33="J2"),'MOIS-09'!$H$18,IF(OR('AUBE-09'!J33="J3"),'MOIS-09'!$H$19,IF(OR('AUBE-09'!J33="J4"),'MOIS-09'!$H$20,IF(OR('AUBE-09'!J33="J5"),'MOIS-09'!$P$16,IF(OR('AUBE-09'!J33="J6"),'MOIS-09'!$P$17,IF(OR('AUBE-09'!J33="J7"),'MOIS-09'!$P$18,IF(OR('AUBE-09'!J33="J8"),'MOIS-09'!$P$19,IF(OR('AUBE-09'!J33="J9"),'MOIS-09'!$P$20,IF(OR('AUBE-09'!J33="F"),'MOIS-09'!$V$16,IF(OR('AUBE-09'!J33="R"),'MOIS-09'!$V$17,IF(OR('AUBE-09'!J33="HR"),'MOIS-09'!$V$18,IF(OR('AUBE-09'!J33="E"),'MOIS-09'!$V$19,IF(OR('AUBE-09'!J33="CP"),'MOIS-09'!$AD$16,IF(OR('AUBE-09'!J33="CM"),'MOIS-09'!$AD$17,IF(OR('AUBE-09'!J33="CMA"),'MOIS-09'!$AD$18,IF(OR('AUBE-09'!J33="CDE"),'MOIS-09'!$AD$19,"0")))))))))))))))))))+IF(OR('AUBE-09'!K33="D"),'MOIS-09'!$V$20,IF(OR('AUBE-09'!K33="J"),'MOIS-09'!$H$16,IF(OR('AUBE-09'!K33="J1"),'MOIS-09'!$H$17,IF(OR('AUBE-09'!K33="J2"),'MOIS-09'!$H$18,IF(OR('AUBE-09'!K33="J3"),'MOIS-09'!$H$19,IF(OR('AUBE-09'!K33="J4"),'MOIS-09'!$H$20,IF(OR('AUBE-09'!K33="J5"),'MOIS-09'!$P$16,IF(OR('AUBE-09'!K33="J6"),'MOIS-09'!$P$17,IF(OR('AUBE-09'!K33="J7"),'MOIS-09'!$P$18,IF(OR('AUBE-09'!K33="J8"),'MOIS-09'!$P$19,IF(OR('AUBE-09'!K33="J9"),'MOIS-09'!$P$20,IF(OR('AUBE-09'!K33="F"),'MOIS-09'!$V$16,IF(OR('AUBE-09'!K33="R"),'MOIS-09'!$V$17,IF(OR('AUBE-09'!K33="HR"),'MOIS-09'!$V$18,IF(OR('AUBE-09'!K33="E"),'MOIS-09'!$V$19,IF(OR('AUBE-09'!K33="CP"),'MOIS-09'!$AD$16,IF(OR('AUBE-09'!K33="CM"),'MOIS-09'!$AD$17,IF(OR('AUBE-09'!K33="CMA"),'MOIS-09'!$AD$18,IF(OR('AUBE-09'!K33="CDE"),'MOIS-09'!$AD$19,"0")))))))))))))))))))</f>
        <v>0</v>
      </c>
      <c r="AL33" s="151">
        <f>IF(OR('AUBE-09'!L33="D"),'MOIS-09'!$V$20,IF(OR('AUBE-09'!L33="J"),'MOIS-09'!$H$16,IF(OR('AUBE-09'!L33="J1"),'MOIS-09'!$H$17,IF(OR('AUBE-09'!L33="J2"),'MOIS-09'!$H$18,IF(OR('AUBE-09'!L33="J3"),'MOIS-09'!$H$19,IF(OR('AUBE-09'!L33="J4"),'MOIS-09'!$H$20,IF(OR('AUBE-09'!L33="J5"),'MOIS-09'!$P$16,IF(OR('AUBE-09'!L33="J6"),'MOIS-09'!$P$17,IF(OR('AUBE-09'!L33="J7"),'MOIS-09'!$P$18,IF(OR('AUBE-09'!L33="J8"),'MOIS-09'!$P$19,IF(OR('AUBE-09'!L33="J9"),'MOIS-09'!$P$20,IF(OR('AUBE-09'!L33="F"),'MOIS-09'!$V$16,IF(OR('AUBE-09'!L33="R"),'MOIS-09'!$V$17,IF(OR('AUBE-09'!L33="HR"),'MOIS-09'!$V$18,IF(OR('AUBE-09'!L33="E"),'MOIS-09'!$V$19,IF(OR('AUBE-09'!L33="CP"),'MOIS-09'!$AD$16,IF(OR('AUBE-09'!L33="CM"),'MOIS-09'!$AD$17,IF(OR('AUBE-09'!L33="CMA"),'MOIS-09'!$AD$18,IF(OR('AUBE-09'!L33="CDE"),'MOIS-09'!$AD$19,"0")))))))))))))))))))+IF(OR('AUBE-09'!M33="D"),'MOIS-09'!$V$20,IF(OR('AUBE-09'!M33="J"),'MOIS-09'!$H$16,IF(OR('AUBE-09'!M33="J1"),'MOIS-09'!$H$17,IF(OR('AUBE-09'!M33="J2"),'MOIS-09'!$H$18,IF(OR('AUBE-09'!M33="J3"),'MOIS-09'!$H$19,IF(OR('AUBE-09'!M33="J4"),'MOIS-09'!$H$20,IF(OR('AUBE-09'!M33="J5"),'MOIS-09'!$P$16,IF(OR('AUBE-09'!M33="J6"),'MOIS-09'!$P$17,IF(OR('AUBE-09'!M33="J7"),'MOIS-09'!$P$18,IF(OR('AUBE-09'!M33="J8"),'MOIS-09'!$P$19,IF(OR('AUBE-09'!M33="J9"),'MOIS-09'!$P$20,IF(OR('AUBE-09'!M33="F"),'MOIS-09'!$V$16,IF(OR('AUBE-09'!M33="R"),'MOIS-09'!$V$17,IF(OR('AUBE-09'!M33="HR"),'MOIS-09'!$V$18,IF(OR('AUBE-09'!M33="E"),'MOIS-09'!$V$19,IF(OR('AUBE-09'!M33="CP"),'MOIS-09'!$AD$16,IF(OR('AUBE-09'!M33="CM"),'MOIS-09'!$AD$17,IF(OR('AUBE-09'!M33="CMA"),'MOIS-09'!$AD$18,IF(OR('AUBE-09'!M33="CDE"),'MOIS-09'!$AD$19,"0")))))))))))))))))))+IF(OR('AUBE-09'!N33="D"),'MOIS-09'!$V$20,IF(OR('AUBE-09'!N33="J"),'MOIS-09'!$H$16,IF(OR('AUBE-09'!N33="J1"),'MOIS-09'!$H$17,IF(OR('AUBE-09'!N33="J2"),'MOIS-09'!$H$18,IF(OR('AUBE-09'!N33="J3"),'MOIS-09'!$H$19,IF(OR('AUBE-09'!N33="J4"),'MOIS-09'!$H$20,IF(OR('AUBE-09'!N33="J5"),'MOIS-09'!$P$16,IF(OR('AUBE-09'!N33="J6"),'MOIS-09'!$P$17,IF(OR('AUBE-09'!N33="J7"),'MOIS-09'!$P$18,IF(OR('AUBE-09'!N33="J8"),'MOIS-09'!$P$19,IF(OR('AUBE-09'!N33="J9"),'MOIS-09'!$P$20,IF(OR('AUBE-09'!N33="F"),'MOIS-09'!$V$16,IF(OR('AUBE-09'!N33="R"),'MOIS-09'!$V$17,IF(OR('AUBE-09'!N33="HR"),'MOIS-09'!$V$18,IF(OR('AUBE-09'!N33="E"),'MOIS-09'!$V$19,IF(OR('AUBE-09'!N33="CP"),'MOIS-09'!$AD$16,IF(OR('AUBE-09'!N33="CM"),'MOIS-09'!$AD$17,IF(OR('AUBE-09'!N33="CMA"),'MOIS-09'!$AD$18,IF(OR('AUBE-09'!N33="CDE"),'MOIS-09'!$AD$19,"0")))))))))))))))))))+IF(OR('AUBE-09'!O33="D"),'MOIS-09'!$V$20,IF(OR('AUBE-09'!O33="J"),'MOIS-09'!$H$16,IF(OR('AUBE-09'!O33="J1"),'MOIS-09'!$H$17,IF(OR('AUBE-09'!O33="J2"),'MOIS-09'!$H$18,IF(OR('AUBE-09'!O33="J3"),'MOIS-09'!$H$19,IF(OR('AUBE-09'!O33="J4"),'MOIS-09'!$H$20,IF(OR('AUBE-09'!O33="J5"),'MOIS-09'!$P$16,IF(OR('AUBE-09'!O33="J6"),'MOIS-09'!$P$17,IF(OR('AUBE-09'!O33="J7"),'MOIS-09'!$P$18,IF(OR('AUBE-09'!O33="J8"),'MOIS-09'!$P$19,IF(OR('AUBE-09'!O33="J9"),'MOIS-09'!$P$20,IF(OR('AUBE-09'!O33="F"),'MOIS-09'!$V$16,IF(OR('AUBE-09'!O33="R"),'MOIS-09'!$V$17,IF(OR('AUBE-09'!O33="HR"),'MOIS-09'!$V$18,IF(OR('AUBE-09'!O33="E"),'MOIS-09'!$V$19,IF(OR('AUBE-09'!O33="CP"),'MOIS-09'!$AD$16,IF(OR('AUBE-09'!O33="CM"),'MOIS-09'!$AD$17,IF(OR('AUBE-09'!O33="CMA"),'MOIS-09'!$AD$18,IF(OR('AUBE-09'!O33="CDE"),'MOIS-09'!$AD$19,"0")))))))))))))))))))+IF(OR('AUBE-09'!P33="D"),'MOIS-09'!$V$20,IF(OR('AUBE-09'!P33="J"),'MOIS-09'!$H$16,IF(OR('AUBE-09'!P33="J1"),'MOIS-09'!$H$17,IF(OR('AUBE-09'!P33="J2"),'MOIS-09'!$H$18,IF(OR('AUBE-09'!P33="J3"),'MOIS-09'!$H$19,IF(OR('AUBE-09'!P33="J4"),'MOIS-09'!$H$20,IF(OR('AUBE-09'!P33="J5"),'MOIS-09'!$P$16,IF(OR('AUBE-09'!P33="J6"),'MOIS-09'!$P$17,IF(OR('AUBE-09'!P33="J7"),'MOIS-09'!$P$18,IF(OR('AUBE-09'!P33="J8"),'MOIS-09'!$P$19,IF(OR('AUBE-09'!P33="J9"),'MOIS-09'!$P$20,IF(OR('AUBE-09'!P33="F"),'MOIS-09'!$V$16,IF(OR('AUBE-09'!P33="R"),'MOIS-09'!$V$17,IF(OR('AUBE-09'!P33="HR"),'MOIS-09'!$V$18,IF(OR('AUBE-09'!P33="E"),'MOIS-09'!$V$19,IF(OR('AUBE-09'!P33="CP"),'MOIS-09'!$AD$16,IF(OR('AUBE-09'!P33="CM"),'MOIS-09'!$AD$17,IF(OR('AUBE-09'!P33="CMA"),'MOIS-09'!$AD$18,IF(OR('AUBE-09'!P33="CDE"),'MOIS-09'!$AD$19,"0")))))))))))))))))))+IF(OR('AUBE-09'!Q33="D"),'MOIS-09'!$V$20,IF(OR('AUBE-09'!Q33="J"),'MOIS-09'!$H$16,IF(OR('AUBE-09'!Q33="J1"),'MOIS-09'!$H$17,IF(OR('AUBE-09'!Q33="J2"),'MOIS-09'!$H$18,IF(OR('AUBE-09'!Q33="J3"),'MOIS-09'!$H$19,IF(OR('AUBE-09'!Q33="J4"),'MOIS-09'!$H$20,IF(OR('AUBE-09'!Q33="J5"),'MOIS-09'!$P$16,IF(OR('AUBE-09'!Q33="J6"),'MOIS-09'!$P$17,IF(OR('AUBE-09'!Q33="J7"),'MOIS-09'!$P$18,IF(OR('AUBE-09'!Q33="J8"),'MOIS-09'!$P$19,IF(OR('AUBE-09'!Q33="J9"),'MOIS-09'!$P$20,IF(OR('AUBE-09'!Q33="F"),'MOIS-09'!$V$16,IF(OR('AUBE-09'!Q33="R"),'MOIS-09'!$V$17,IF(OR('AUBE-09'!Q33="HR"),'MOIS-09'!$V$18,IF(OR('AUBE-09'!Q33="E"),'MOIS-09'!$V$19,IF(OR('AUBE-09'!Q33="CP"),'MOIS-09'!$AD$16,IF(OR('AUBE-09'!Q33="CM"),'MOIS-09'!$AD$17,IF(OR('AUBE-09'!Q33="CMA"),'MOIS-09'!$AD$18,IF(OR('AUBE-09'!Q33="CDE"),'MOIS-09'!$AD$19,"0")))))))))))))))))))+IF(OR('AUBE-09'!R33="D"),'MOIS-09'!$V$20,IF(OR('AUBE-09'!R33="J"),'MOIS-09'!$H$16,IF(OR('AUBE-09'!R33="J1"),'MOIS-09'!$H$17,IF(OR('AUBE-09'!R33="J2"),'MOIS-09'!$H$18,IF(OR('AUBE-09'!R33="J3"),'MOIS-09'!$H$19,IF(OR('AUBE-09'!R33="J4"),'MOIS-09'!$H$20,IF(OR('AUBE-09'!R33="J5"),'MOIS-09'!$P$16,IF(OR('AUBE-09'!R33="J6"),'MOIS-09'!$P$17,IF(OR('AUBE-09'!R33="J7"),'MOIS-09'!$P$18,IF(OR('AUBE-09'!R33="J8"),'MOIS-09'!$P$19,IF(OR('AUBE-09'!R33="J9"),'MOIS-09'!$P$20,IF(OR('AUBE-09'!R33="F"),'MOIS-09'!$V$16,IF(OR('AUBE-09'!R33="R"),'MOIS-09'!$V$17,IF(OR('AUBE-09'!R33="HR"),'MOIS-09'!$V$18,IF(OR('AUBE-09'!R33="E"),'MOIS-09'!$V$19,IF(OR('AUBE-09'!R33="CP"),'MOIS-09'!$AD$16,IF(OR('AUBE-09'!R33="CM"),'MOIS-09'!$AD$17,IF(OR('AUBE-09'!R33="CMA"),'MOIS-09'!$AD$18,IF(OR('AUBE-09'!R33="CDE"),'MOIS-09'!$AD$19,"0")))))))))))))))))))</f>
        <v>0</v>
      </c>
      <c r="AM33" s="151">
        <f>IF(OR('AUBE-09'!S33="D"),'MOIS-09'!$V$20,IF(OR('AUBE-09'!S33="J"),'MOIS-09'!$H$16,IF(OR('AUBE-09'!S33="J1"),'MOIS-09'!$H$17,IF(OR('AUBE-09'!S33="J2"),'MOIS-09'!$H$18,IF(OR('AUBE-09'!S33="J3"),'MOIS-09'!$H$19,IF(OR('AUBE-09'!S33="J4"),'MOIS-09'!$H$20,IF(OR('AUBE-09'!S33="J5"),'MOIS-09'!$P$16,IF(OR('AUBE-09'!S33="J6"),'MOIS-09'!$P$17,IF(OR('AUBE-09'!S33="J7"),'MOIS-09'!$P$18,IF(OR('AUBE-09'!S33="J8"),'MOIS-09'!$P$19,IF(OR('AUBE-09'!S33="J9"),'MOIS-09'!$P$20,IF(OR('AUBE-09'!S33="F"),'MOIS-09'!$V$16,IF(OR('AUBE-09'!S33="R"),'MOIS-09'!$V$17,IF(OR('AUBE-09'!S33="HR"),'MOIS-09'!$V$18,IF(OR('AUBE-09'!S33="E"),'MOIS-09'!$V$19,IF(OR('AUBE-09'!S33="CP"),'MOIS-09'!$AD$16,IF(OR('AUBE-09'!S33="CM"),'MOIS-09'!$AD$17,IF(OR('AUBE-09'!S33="CMA"),'MOIS-09'!$AD$18,IF(OR('AUBE-09'!S33="CDE"),'MOIS-09'!$AD$19,"0")))))))))))))))))))+IF(OR('AUBE-09'!T33="D"),'MOIS-09'!$V$20,IF(OR('AUBE-09'!T33="J"),'MOIS-09'!$H$16,IF(OR('AUBE-09'!T33="J1"),'MOIS-09'!$H$17,IF(OR('AUBE-09'!T33="J2"),'MOIS-09'!$H$18,IF(OR('AUBE-09'!T33="J3"),'MOIS-09'!$H$19,IF(OR('AUBE-09'!T33="J4"),'MOIS-09'!$H$20,IF(OR('AUBE-09'!T33="J5"),'MOIS-09'!$P$16,IF(OR('AUBE-09'!T33="J6"),'MOIS-09'!$P$17,IF(OR('AUBE-09'!T33="J7"),'MOIS-09'!$P$18,IF(OR('AUBE-09'!T33="J8"),'MOIS-09'!$P$19,IF(OR('AUBE-09'!T33="J9"),'MOIS-09'!$P$20,IF(OR('AUBE-09'!T33="F"),'MOIS-09'!$V$16,IF(OR('AUBE-09'!T33="R"),'MOIS-09'!$V$17,IF(OR('AUBE-09'!T33="HR"),'MOIS-09'!$V$18,IF(OR('AUBE-09'!T33="E"),'MOIS-09'!$V$19,IF(OR('AUBE-09'!T33="CP"),'MOIS-09'!$AD$16,IF(OR('AUBE-09'!T33="CM"),'MOIS-09'!$AD$17,IF(OR('AUBE-09'!T33="CMA"),'MOIS-09'!$AD$18,IF(OR('AUBE-09'!T33="CDE"),'MOIS-09'!$AD$19,"0")))))))))))))))))))+IF(OR('AUBE-09'!U33="D"),'MOIS-09'!$V$20,IF(OR('AUBE-09'!U33="J"),'MOIS-09'!$H$16,IF(OR('AUBE-09'!U33="J1"),'MOIS-09'!$H$17,IF(OR('AUBE-09'!U33="J2"),'MOIS-09'!$H$18,IF(OR('AUBE-09'!U33="J3"),'MOIS-09'!$H$19,IF(OR('AUBE-09'!U33="J4"),'MOIS-09'!$H$20,IF(OR('AUBE-09'!U33="J5"),'MOIS-09'!$P$16,IF(OR('AUBE-09'!U33="J6"),'MOIS-09'!$P$17,IF(OR('AUBE-09'!U33="J7"),'MOIS-09'!$P$18,IF(OR('AUBE-09'!U33="J8"),'MOIS-09'!$P$19,IF(OR('AUBE-09'!U33="J9"),'MOIS-09'!$P$20,IF(OR('AUBE-09'!U33="F"),'MOIS-09'!$V$16,IF(OR('AUBE-09'!U33="R"),'MOIS-09'!$V$17,IF(OR('AUBE-09'!U33="HR"),'MOIS-09'!$V$18,IF(OR('AUBE-09'!U33="E"),'MOIS-09'!$V$19,IF(OR('AUBE-09'!U33="CP"),'MOIS-09'!$AD$16,IF(OR('AUBE-09'!U33="CM"),'MOIS-09'!$AD$17,IF(OR('AUBE-09'!U33="CMA"),'MOIS-09'!$AD$18,IF(OR('AUBE-09'!U33="CDE"),'MOIS-09'!$AD$19,"0")))))))))))))))))))+IF(OR('AUBE-09'!V33="D"),'MOIS-09'!$V$20,IF(OR('AUBE-09'!V33="J"),'MOIS-09'!$H$16,IF(OR('AUBE-09'!V33="J1"),'MOIS-09'!$H$17,IF(OR('AUBE-09'!V33="J2"),'MOIS-09'!$H$18,IF(OR('AUBE-09'!V33="J3"),'MOIS-09'!$H$19,IF(OR('AUBE-09'!V33="J4"),'MOIS-09'!$H$20,IF(OR('AUBE-09'!V33="J5"),'MOIS-09'!$P$16,IF(OR('AUBE-09'!V33="J6"),'MOIS-09'!$P$17,IF(OR('AUBE-09'!V33="J7"),'MOIS-09'!$P$18,IF(OR('AUBE-09'!V33="J8"),'MOIS-09'!$P$19,IF(OR('AUBE-09'!V33="J9"),'MOIS-09'!$P$20,IF(OR('AUBE-09'!V33="F"),'MOIS-09'!$V$16,IF(OR('AUBE-09'!V33="R"),'MOIS-09'!$V$17,IF(OR('AUBE-09'!V33="HR"),'MOIS-09'!$V$18,IF(OR('AUBE-09'!V33="E"),'MOIS-09'!$V$19,IF(OR('AUBE-09'!V33="CP"),'MOIS-09'!$AD$16,IF(OR('AUBE-09'!V33="CM"),'MOIS-09'!$AD$17,IF(OR('AUBE-09'!V33="CMA"),'MOIS-09'!$AD$18,IF(OR('AUBE-09'!V33="CDE"),'MOIS-09'!$AD$19,"0")))))))))))))))))))+IF(OR('AUBE-09'!W33="D"),'MOIS-09'!$V$20,IF(OR('AUBE-09'!W33="J"),'MOIS-09'!$H$16,IF(OR('AUBE-09'!W33="J1"),'MOIS-09'!$H$17,IF(OR('AUBE-09'!W33="J2"),'MOIS-09'!$H$18,IF(OR('AUBE-09'!W33="J3"),'MOIS-09'!$H$19,IF(OR('AUBE-09'!W33="J4"),'MOIS-09'!$H$20,IF(OR('AUBE-09'!W33="J5"),'MOIS-09'!$P$16,IF(OR('AUBE-09'!W33="J6"),'MOIS-09'!$P$17,IF(OR('AUBE-09'!W33="J7"),'MOIS-09'!$P$18,IF(OR('AUBE-09'!W33="J8"),'MOIS-09'!$P$19,IF(OR('AUBE-09'!W33="J9"),'MOIS-09'!$P$20,IF(OR('AUBE-09'!W33="F"),'MOIS-09'!$V$16,IF(OR('AUBE-09'!W33="R"),'MOIS-09'!$V$17,IF(OR('AUBE-09'!W33="HR"),'MOIS-09'!$V$18,IF(OR('AUBE-09'!W33="E"),'MOIS-09'!$V$19,IF(OR('AUBE-09'!W33="CP"),'MOIS-09'!$AD$16,IF(OR('AUBE-09'!W33="CM"),'MOIS-09'!$AD$17,IF(OR('AUBE-09'!W33="CMA"),'MOIS-09'!$AD$18,IF(OR('AUBE-09'!W33="CDE"),'MOIS-09'!$AD$19,"0")))))))))))))))))))+IF(OR('AUBE-09'!X33="D"),'MOIS-09'!$V$20,IF(OR('AUBE-09'!X33="J"),'MOIS-09'!$H$16,IF(OR('AUBE-09'!X33="J1"),'MOIS-09'!$H$17,IF(OR('AUBE-09'!X33="J2"),'MOIS-09'!$H$18,IF(OR('AUBE-09'!X33="J3"),'MOIS-09'!$H$19,IF(OR('AUBE-09'!X33="J4"),'MOIS-09'!$H$20,IF(OR('AUBE-09'!X33="J5"),'MOIS-09'!$P$16,IF(OR('AUBE-09'!X33="J6"),'MOIS-09'!$P$17,IF(OR('AUBE-09'!X33="J7"),'MOIS-09'!$P$18,IF(OR('AUBE-09'!X33="J8"),'MOIS-09'!$P$19,IF(OR('AUBE-09'!X33="J9"),'MOIS-09'!$P$20,IF(OR('AUBE-09'!X33="F"),'MOIS-09'!$V$16,IF(OR('AUBE-09'!X33="R"),'MOIS-09'!$V$17,IF(OR('AUBE-09'!X33="HR"),'MOIS-09'!$V$18,IF(OR('AUBE-09'!X33="E"),'MOIS-09'!$V$19,IF(OR('AUBE-09'!X33="CP"),'MOIS-09'!$AD$16,IF(OR('AUBE-09'!X33="CM"),'MOIS-09'!$AD$17,IF(OR('AUBE-09'!X33="CMA"),'MOIS-09'!$AD$18,IF(OR('AUBE-09'!X33="CDE"),'MOIS-09'!$AD$19,"0")))))))))))))))))))+IF(OR('AUBE-09'!Y33="D"),'MOIS-09'!$V$20,IF(OR('AUBE-09'!Y33="J"),'MOIS-09'!$H$16,IF(OR('AUBE-09'!Y33="J1"),'MOIS-09'!$H$17,IF(OR('AUBE-09'!Y33="J2"),'MOIS-09'!$H$18,IF(OR('AUBE-09'!Y33="J3"),'MOIS-09'!$H$19,IF(OR('AUBE-09'!Y33="J4"),'MOIS-09'!$H$20,IF(OR('AUBE-09'!Y33="J5"),'MOIS-09'!$P$16,IF(OR('AUBE-09'!Y33="J6"),'MOIS-09'!$P$17,IF(OR('AUBE-09'!Y33="J7"),'MOIS-09'!$P$18,IF(OR('AUBE-09'!Y33="J8"),'MOIS-09'!$P$19,IF(OR('AUBE-09'!Y33="J9"),'MOIS-09'!$P$20,IF(OR('AUBE-09'!Y33="F"),'MOIS-09'!$V$16,IF(OR('AUBE-09'!Y33="R"),'MOIS-09'!$V$17,IF(OR('AUBE-09'!Y33="HR"),'MOIS-09'!$V$18,IF(OR('AUBE-09'!Y33="E"),'MOIS-09'!$V$19,IF(OR('AUBE-09'!Y33="CP"),'MOIS-09'!$AD$16,IF(OR('AUBE-09'!Y33="CM"),'MOIS-09'!$AD$17,IF(OR('AUBE-09'!Y33="CMA"),'MOIS-09'!$AD$18,IF(OR('AUBE-09'!Y33="CDE"),'MOIS-09'!$AD$19,"0")))))))))))))))))))</f>
        <v>0</v>
      </c>
      <c r="AN33" s="151">
        <f>IF(OR('AUBE-09'!Z33="D"),'MOIS-09'!$V$20,IF(OR('AUBE-09'!Z33="J"),'MOIS-09'!$H$16,IF(OR('AUBE-09'!Z33="J1"),'MOIS-09'!$H$17,IF(OR('AUBE-09'!Z33="J2"),'MOIS-09'!$H$18,IF(OR('AUBE-09'!Z33="J3"),'MOIS-09'!$H$19,IF(OR('AUBE-09'!Z33="J4"),'MOIS-09'!$H$20,IF(OR('AUBE-09'!Z33="J5"),'MOIS-09'!$P$16,IF(OR('AUBE-09'!Z33="J6"),'MOIS-09'!$P$17,IF(OR('AUBE-09'!Z33="J7"),'MOIS-09'!$P$18,IF(OR('AUBE-09'!Z33="J8"),'MOIS-09'!$P$19,IF(OR('AUBE-09'!Z33="J9"),'MOIS-09'!$P$20,IF(OR('AUBE-09'!Z33="F"),'MOIS-09'!$V$16,IF(OR('AUBE-09'!Z33="R"),'MOIS-09'!$V$17,IF(OR('AUBE-09'!Z33="HR"),'MOIS-09'!$V$18,IF(OR('AUBE-09'!Z33="E"),'MOIS-09'!$V$19,IF(OR('AUBE-09'!Z33="CP"),'MOIS-09'!$AD$16,IF(OR('AUBE-09'!Z33="CM"),'MOIS-09'!$AD$17,IF(OR('AUBE-09'!Z33="CMA"),'MOIS-09'!$AD$18,IF(OR('AUBE-09'!Z33="CDE"),'MOIS-09'!$AD$19,"0")))))))))))))))))))+IF(OR('AUBE-09'!AA33="D"),'MOIS-09'!$V$20,IF(OR('AUBE-09'!AA33="J"),'MOIS-09'!$H$16,IF(OR('AUBE-09'!AA33="J1"),'MOIS-09'!$H$17,IF(OR('AUBE-09'!AA33="J2"),'MOIS-09'!$H$18,IF(OR('AUBE-09'!AA33="J3"),'MOIS-09'!$H$19,IF(OR('AUBE-09'!AA33="J4"),'MOIS-09'!$H$20,IF(OR('AUBE-09'!AA33="J5"),'MOIS-09'!$P$16,IF(OR('AUBE-09'!AA33="J6"),'MOIS-09'!$P$17,IF(OR('AUBE-09'!AA33="J7"),'MOIS-09'!$P$18,IF(OR('AUBE-09'!AA33="J8"),'MOIS-09'!$P$19,IF(OR('AUBE-09'!AA33="J9"),'MOIS-09'!$P$20,IF(OR('AUBE-09'!AA33="F"),'MOIS-09'!$V$16,IF(OR('AUBE-09'!AA33="R"),'MOIS-09'!$V$17,IF(OR('AUBE-09'!AA33="HR"),'MOIS-09'!$V$18,IF(OR('AUBE-09'!AA33="E"),'MOIS-09'!$V$19,IF(OR('AUBE-09'!AA33="CP"),'MOIS-09'!$AD$16,IF(OR('AUBE-09'!AA33="CM"),'MOIS-09'!$AD$17,IF(OR('AUBE-09'!AA33="CMA"),'MOIS-09'!$AD$18,IF(OR('AUBE-09'!AA33="CDE"),'MOIS-09'!$AD$19,"0")))))))))))))))))))+IF(OR('AUBE-09'!AB33="D"),'MOIS-09'!$V$20,IF(OR('AUBE-09'!AB33="J"),'MOIS-09'!$H$16,IF(OR('AUBE-09'!AB33="J1"),'MOIS-09'!$H$17,IF(OR('AUBE-09'!AB33="J2"),'MOIS-09'!$H$18,IF(OR('AUBE-09'!AB33="J3"),'MOIS-09'!$H$19,IF(OR('AUBE-09'!AB33="J4"),'MOIS-09'!$H$20,IF(OR('AUBE-09'!AB33="J5"),'MOIS-09'!$P$16,IF(OR('AUBE-09'!AB33="J6"),'MOIS-09'!$P$17,IF(OR('AUBE-09'!AB33="J7"),'MOIS-09'!$P$18,IF(OR('AUBE-09'!AB33="J8"),'MOIS-09'!$P$19,IF(OR('AUBE-09'!AB33="J9"),'MOIS-09'!$P$20,IF(OR('AUBE-09'!AB33="F"),'MOIS-09'!$V$16,IF(OR('AUBE-09'!AB33="R"),'MOIS-09'!$V$17,IF(OR('AUBE-09'!AB33="HR"),'MOIS-09'!$V$18,IF(OR('AUBE-09'!AB33="E"),'MOIS-09'!$V$19,IF(OR('AUBE-09'!AB33="CP"),'MOIS-09'!$AD$16,IF(OR('AUBE-09'!AB33="CM"),'MOIS-09'!$AD$17,IF(OR('AUBE-09'!AB33="CMA"),'MOIS-09'!$AD$18,IF(OR('AUBE-09'!AB33="CDE"),'MOIS-09'!$AD$19,"0")))))))))))))))))))+IF(OR('AUBE-09'!AC33="D"),'MOIS-09'!$V$20,IF(OR('AUBE-09'!AC33="J"),'MOIS-09'!$H$16,IF(OR('AUBE-09'!AC33="J1"),'MOIS-09'!$H$17,IF(OR('AUBE-09'!AC33="J2"),'MOIS-09'!$H$18,IF(OR('AUBE-09'!AC33="J3"),'MOIS-09'!$H$19,IF(OR('AUBE-09'!AC33="J4"),'MOIS-09'!$H$20,IF(OR('AUBE-09'!AC33="J5"),'MOIS-09'!$P$16,IF(OR('AUBE-09'!AC33="J6"),'MOIS-09'!$P$17,IF(OR('AUBE-09'!AC33="J7"),'MOIS-09'!$P$18,IF(OR('AUBE-09'!AC33="J8"),'MOIS-09'!$P$19,IF(OR('AUBE-09'!AC33="J9"),'MOIS-09'!$P$20,IF(OR('AUBE-09'!AC33="F"),'MOIS-09'!$V$16,IF(OR('AUBE-09'!AC33="R"),'MOIS-09'!$V$17,IF(OR('AUBE-09'!AC33="HR"),'MOIS-09'!$V$18,IF(OR('AUBE-09'!AC33="E"),'MOIS-09'!$V$19,IF(OR('AUBE-09'!AC33="CP"),'MOIS-09'!$AD$16,IF(OR('AUBE-09'!AC33="CM"),'MOIS-09'!$AD$17,IF(OR('AUBE-09'!AC33="CMA"),'MOIS-09'!$AD$18,IF(OR('AUBE-09'!AC33="CDE"),'MOIS-09'!$AD$19,"0")))))))))))))))))))+IF(OR('AUBE-09'!AD33="D"),'MOIS-09'!$V$20,IF(OR('AUBE-09'!AD33="J"),'MOIS-09'!$H$16,IF(OR('AUBE-09'!AD33="J1"),'MOIS-09'!$H$17,IF(OR('AUBE-09'!AD33="J2"),'MOIS-09'!$H$18,IF(OR('AUBE-09'!AD33="J3"),'MOIS-09'!$H$19,IF(OR('AUBE-09'!AD33="J4"),'MOIS-09'!$H$20,IF(OR('AUBE-09'!AD33="J5"),'MOIS-09'!$P$16,IF(OR('AUBE-09'!AD33="J6"),'MOIS-09'!$P$17,IF(OR('AUBE-09'!AD33="J7"),'MOIS-09'!$P$18,IF(OR('AUBE-09'!AD33="J8"),'MOIS-09'!$P$19,IF(OR('AUBE-09'!AD33="J9"),'MOIS-09'!$P$20,IF(OR('AUBE-09'!AD33="F"),'MOIS-09'!$V$16,IF(OR('AUBE-09'!AD33="R"),'MOIS-09'!$V$17,IF(OR('AUBE-09'!AD33="HR"),'MOIS-09'!$V$18,IF(OR('AUBE-09'!AD33="E"),'MOIS-09'!$V$19,IF(OR('AUBE-09'!AD33="CP"),'MOIS-09'!$AD$16,IF(OR('AUBE-09'!AD33="CM"),'MOIS-09'!$AD$17,IF(OR('AUBE-09'!AD33="CMA"),'MOIS-09'!$AD$18,IF(OR('AUBE-09'!AD33="CDE"),'MOIS-09'!$AD$19,"0")))))))))))))))))))+IF(OR('AUBE-09'!AE33="D"),'MOIS-09'!$V$20,IF(OR('AUBE-09'!AE33="J"),'MOIS-09'!$H$16,IF(OR('AUBE-09'!AE33="J1"),'MOIS-09'!$H$17,IF(OR('AUBE-09'!AE33="J2"),'MOIS-09'!$H$18,IF(OR('AUBE-09'!AE33="J3"),'MOIS-09'!$H$19,IF(OR('AUBE-09'!AE33="J4"),'MOIS-09'!$H$20,IF(OR('AUBE-09'!AE33="J5"),'MOIS-09'!$P$16,IF(OR('AUBE-09'!AE33="J6"),'MOIS-09'!$P$17,IF(OR('AUBE-09'!AE33="J7"),'MOIS-09'!$P$18,IF(OR('AUBE-09'!AE33="J8"),'MOIS-09'!$P$19,IF(OR('AUBE-09'!AE33="J9"),'MOIS-09'!$P$20,IF(OR('AUBE-09'!AE33="F"),'MOIS-09'!$V$16,IF(OR('AUBE-09'!AE33="R"),'MOIS-09'!$V$17,IF(OR('AUBE-09'!AE33="HR"),'MOIS-09'!$V$18,IF(OR('AUBE-09'!AE33="E"),'MOIS-09'!$V$19,IF(OR('AUBE-09'!AE33="CP"),'MOIS-09'!$AD$16,IF(OR('AUBE-09'!AE33="CM"),'MOIS-09'!$AD$17,IF(OR('AUBE-09'!AE33="CMA"),'MOIS-09'!$AD$18,IF(OR('AUBE-09'!AE33="CDE"),'MOIS-09'!$AD$19,"0")))))))))))))))))))</f>
        <v>0</v>
      </c>
    </row>
    <row r="34" spans="1:40" ht="15.75" hidden="1" customHeight="1" outlineLevel="1">
      <c r="A34" s="16"/>
      <c r="B34" s="2"/>
      <c r="C34" s="6"/>
      <c r="D34" s="21"/>
      <c r="E34" s="2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2"/>
      <c r="W34" s="2"/>
      <c r="X34" s="2"/>
      <c r="Y34" s="2"/>
      <c r="Z34" s="2"/>
      <c r="AA34" s="2"/>
      <c r="AB34" s="6"/>
      <c r="AC34" s="6"/>
      <c r="AD34" s="6"/>
      <c r="AE34" s="6"/>
      <c r="AF34" s="48"/>
      <c r="AG34" s="50"/>
      <c r="AH34" s="147">
        <f t="shared" si="5"/>
        <v>0</v>
      </c>
      <c r="AJ34" s="151">
        <f>IF(OR('AUBE-09'!B34="D"),'MOIS-09'!$V$20,IF(OR('AUBE-09'!B34="J"),'MOIS-09'!$H$16,IF(OR('AUBE-09'!B34="J1"),'MOIS-09'!$H$17,IF(OR('AUBE-09'!B34="J2"),'MOIS-09'!$H$18,IF(OR('AUBE-09'!B34="J3"),'MOIS-09'!$H$19,IF(OR('AUBE-09'!B34="J4"),'MOIS-09'!$H$20,IF(OR('AUBE-09'!B34="J5"),'MOIS-09'!$P$16,IF(OR('AUBE-09'!B34="J6"),'MOIS-09'!$P$17,IF(OR('AUBE-09'!B34="J7"),'MOIS-09'!$P$18,IF(OR('AUBE-09'!B34="J8"),'MOIS-09'!$P$19,IF(OR('AUBE-09'!B34="J9"),'MOIS-09'!$P$20,IF(OR('AUBE-09'!B34="F"),'MOIS-09'!$V$16,IF(OR('AUBE-09'!B34="R"),'MOIS-09'!$V$17,IF(OR('AUBE-09'!B34="HR"),'MOIS-09'!$V$18,IF(OR('AUBE-09'!B34="E"),'MOIS-09'!$V$19,IF(OR('AUBE-09'!B34="CP"),'MOIS-09'!$AD$16,IF(OR('AUBE-09'!B34="CM"),'MOIS-09'!$AD$17,IF(OR('AUBE-09'!B34="CMA"),'MOIS-09'!$AD$18,IF(OR('AUBE-09'!B34="CDE"),'MOIS-09'!$AD$19,"0")))))))))))))))))))+IF(OR('AUBE-09'!C34="D"),'MOIS-09'!$V$20,IF(OR('AUBE-09'!C34="J"),'MOIS-09'!$H$16,IF(OR('AUBE-09'!C34="J1"),'MOIS-09'!$H$17,IF(OR('AUBE-09'!C34="J2"),'MOIS-09'!$H$18,IF(OR('AUBE-09'!C34="J3"),'MOIS-09'!$H$19,IF(OR('AUBE-09'!C34="J4"),'MOIS-09'!$H$20,IF(OR('AUBE-09'!C34="J5"),'MOIS-09'!$P$16,IF(OR('AUBE-09'!C34="J6"),'MOIS-09'!$P$17,IF(OR('AUBE-09'!C34="J7"),'MOIS-09'!$P$18,IF(OR('AUBE-09'!C34="J8"),'MOIS-09'!$P$19,IF(OR('AUBE-09'!C34="J9"),'MOIS-09'!$P$20,IF(OR('AUBE-09'!C34="F"),'MOIS-09'!$V$16,IF(OR('AUBE-09'!C34="R"),'MOIS-09'!$V$17,IF(OR('AUBE-09'!C34="HR"),'MOIS-09'!$V$18,IF(OR('AUBE-09'!C34="E"),'MOIS-09'!$V$19,IF(OR('AUBE-09'!C34="CP"),'MOIS-09'!$AD$16,IF(OR('AUBE-09'!C34="CM"),'MOIS-09'!$AD$17,IF(OR('AUBE-09'!C34="CMA"),'MOIS-09'!$AD$18,IF(OR('AUBE-09'!C34="CDE"),'MOIS-09'!$AD$19,"0")))))))))))))))))))+IF(OR('AUBE-09'!D34="D"),'MOIS-09'!$V$20,IF(OR('AUBE-09'!D34="J"),'MOIS-09'!$H$16,IF(OR('AUBE-09'!D34="J1"),'MOIS-09'!$H$17,IF(OR('AUBE-09'!D34="J2"),'MOIS-09'!$H$18,IF(OR('AUBE-09'!D34="J3"),'MOIS-09'!$H$19,IF(OR('AUBE-09'!D34="J4"),'MOIS-09'!$H$20,IF(OR('AUBE-09'!D34="J5"),'MOIS-09'!$P$16,IF(OR('AUBE-09'!D34="J6"),'MOIS-09'!$P$17,IF(OR('AUBE-09'!D34="J7"),'MOIS-09'!$P$18,IF(OR('AUBE-09'!D34="J8"),'MOIS-09'!$P$19,IF(OR('AUBE-09'!D34="J9"),'MOIS-09'!$P$20,IF(OR('AUBE-09'!D34="F"),'MOIS-09'!$V$16,IF(OR('AUBE-09'!D34="R"),'MOIS-09'!$V$17,IF(OR('AUBE-09'!D34="HR"),'MOIS-09'!$V$18,IF(OR('AUBE-09'!D34="E"),'MOIS-09'!$V$19,IF(OR('AUBE-09'!D34="CP"),'MOIS-09'!$AD$16,IF(OR('AUBE-09'!D34="CM"),'MOIS-09'!$AD$17,IF(OR('AUBE-09'!D34="CMA"),'MOIS-09'!$AD$18,IF(OR('AUBE-09'!D34="CDE"),'MOIS-09'!$AD$19,"0")))))))))))))))))))</f>
        <v>0</v>
      </c>
      <c r="AK34" s="151">
        <f>IF(OR('AUBE-09'!E34="D"),'MOIS-09'!$V$20,IF(OR('AUBE-09'!E34="J"),'MOIS-09'!$H$16,IF(OR('AUBE-09'!E34="J1"),'MOIS-09'!$H$17,IF(OR('AUBE-09'!E34="J2"),'MOIS-09'!$H$18,IF(OR('AUBE-09'!E34="J3"),'MOIS-09'!$H$19,IF(OR('AUBE-09'!E34="J4"),'MOIS-09'!$H$20,IF(OR('AUBE-09'!E34="J5"),'MOIS-09'!$P$16,IF(OR('AUBE-09'!E34="J6"),'MOIS-09'!$P$17,IF(OR('AUBE-09'!E34="J7"),'MOIS-09'!$P$18,IF(OR('AUBE-09'!E34="J8"),'MOIS-09'!$P$19,IF(OR('AUBE-09'!E34="J9"),'MOIS-09'!$P$20,IF(OR('AUBE-09'!E34="F"),'MOIS-09'!$V$16,IF(OR('AUBE-09'!E34="R"),'MOIS-09'!$V$17,IF(OR('AUBE-09'!E34="HR"),'MOIS-09'!$V$18,IF(OR('AUBE-09'!E34="E"),'MOIS-09'!$V$19,IF(OR('AUBE-09'!E34="CP"),'MOIS-09'!$AD$16,IF(OR('AUBE-09'!E34="CM"),'MOIS-09'!$AD$17,IF(OR('AUBE-09'!E34="CMA"),'MOIS-09'!$AD$18,IF(OR('AUBE-09'!E34="CDE"),'MOIS-09'!$AD$19,"0")))))))))))))))))))+IF(OR('AUBE-09'!F34="D"),'MOIS-09'!$V$20,IF(OR('AUBE-09'!F34="J"),'MOIS-09'!$H$16,IF(OR('AUBE-09'!F34="J1"),'MOIS-09'!$H$17,IF(OR('AUBE-09'!F34="J2"),'MOIS-09'!$H$18,IF(OR('AUBE-09'!F34="J3"),'MOIS-09'!$H$19,IF(OR('AUBE-09'!F34="J4"),'MOIS-09'!$H$20,IF(OR('AUBE-09'!F34="J5"),'MOIS-09'!$P$16,IF(OR('AUBE-09'!F34="J6"),'MOIS-09'!$P$17,IF(OR('AUBE-09'!F34="J7"),'MOIS-09'!$P$18,IF(OR('AUBE-09'!F34="J8"),'MOIS-09'!$P$19,IF(OR('AUBE-09'!F34="J9"),'MOIS-09'!$P$20,IF(OR('AUBE-09'!F34="F"),'MOIS-09'!$V$16,IF(OR('AUBE-09'!F34="R"),'MOIS-09'!$V$17,IF(OR('AUBE-09'!F34="HR"),'MOIS-09'!$V$18,IF(OR('AUBE-09'!F34="E"),'MOIS-09'!$V$19,IF(OR('AUBE-09'!F34="CP"),'MOIS-09'!$AD$16,IF(OR('AUBE-09'!F34="CM"),'MOIS-09'!$AD$17,IF(OR('AUBE-09'!F34="CMA"),'MOIS-09'!$AD$18,IF(OR('AUBE-09'!F34="CDE"),'MOIS-09'!$AD$19,"0")))))))))))))))))))+IF(OR('AUBE-09'!G34="D"),'MOIS-09'!$V$20,IF(OR('AUBE-09'!G34="J"),'MOIS-09'!$H$16,IF(OR('AUBE-09'!G34="J1"),'MOIS-09'!$H$17,IF(OR('AUBE-09'!G34="J2"),'MOIS-09'!$H$18,IF(OR('AUBE-09'!G34="J3"),'MOIS-09'!$H$19,IF(OR('AUBE-09'!G34="J4"),'MOIS-09'!$H$20,IF(OR('AUBE-09'!G34="J5"),'MOIS-09'!$P$16,IF(OR('AUBE-09'!G34="J6"),'MOIS-09'!$P$17,IF(OR('AUBE-09'!G34="J7"),'MOIS-09'!$P$18,IF(OR('AUBE-09'!G34="J8"),'MOIS-09'!$P$19,IF(OR('AUBE-09'!G34="J9"),'MOIS-09'!$P$20,IF(OR('AUBE-09'!G34="F"),'MOIS-09'!$V$16,IF(OR('AUBE-09'!G34="R"),'MOIS-09'!$V$17,IF(OR('AUBE-09'!G34="HR"),'MOIS-09'!$V$18,IF(OR('AUBE-09'!G34="E"),'MOIS-09'!$V$19,IF(OR('AUBE-09'!G34="CP"),'MOIS-09'!$AD$16,IF(OR('AUBE-09'!G34="CM"),'MOIS-09'!$AD$17,IF(OR('AUBE-09'!G34="CMA"),'MOIS-09'!$AD$18,IF(OR('AUBE-09'!G34="CDE"),'MOIS-09'!$AD$19,"0")))))))))))))))))))+IF(OR('AUBE-09'!H34="D"),'MOIS-09'!$V$20,IF(OR('AUBE-09'!H34="J"),'MOIS-09'!$H$16,IF(OR('AUBE-09'!H34="J1"),'MOIS-09'!$H$17,IF(OR('AUBE-09'!H34="J2"),'MOIS-09'!$H$18,IF(OR('AUBE-09'!H34="J3"),'MOIS-09'!$H$19,IF(OR('AUBE-09'!H34="J4"),'MOIS-09'!$H$20,IF(OR('AUBE-09'!H34="J5"),'MOIS-09'!$P$16,IF(OR('AUBE-09'!H34="J6"),'MOIS-09'!$P$17,IF(OR('AUBE-09'!H34="J7"),'MOIS-09'!$P$18,IF(OR('AUBE-09'!H34="J8"),'MOIS-09'!$P$19,IF(OR('AUBE-09'!H34="J9"),'MOIS-09'!$P$20,IF(OR('AUBE-09'!H34="F"),'MOIS-09'!$V$16,IF(OR('AUBE-09'!H34="R"),'MOIS-09'!$V$17,IF(OR('AUBE-09'!H34="HR"),'MOIS-09'!$V$18,IF(OR('AUBE-09'!H34="E"),'MOIS-09'!$V$19,IF(OR('AUBE-09'!H34="CP"),'MOIS-09'!$AD$16,IF(OR('AUBE-09'!H34="CM"),'MOIS-09'!$AD$17,IF(OR('AUBE-09'!H34="CMA"),'MOIS-09'!$AD$18,IF(OR('AUBE-09'!H34="CDE"),'MOIS-09'!$AD$19,"0")))))))))))))))))))+IF(OR('AUBE-09'!I34="D"),'MOIS-09'!$V$20,IF(OR('AUBE-09'!I34="J"),'MOIS-09'!$H$16,IF(OR('AUBE-09'!I34="J1"),'MOIS-09'!$H$17,IF(OR('AUBE-09'!I34="J2"),'MOIS-09'!$H$18,IF(OR('AUBE-09'!I34="J3"),'MOIS-09'!$H$19,IF(OR('AUBE-09'!I34="J4"),'MOIS-09'!$H$20,IF(OR('AUBE-09'!I34="J5"),'MOIS-09'!$P$16,IF(OR('AUBE-09'!I34="J6"),'MOIS-09'!$P$17,IF(OR('AUBE-09'!I34="J7"),'MOIS-09'!$P$18,IF(OR('AUBE-09'!I34="J8"),'MOIS-09'!$P$19,IF(OR('AUBE-09'!I34="J9"),'MOIS-09'!$P$20,IF(OR('AUBE-09'!I34="F"),'MOIS-09'!$V$16,IF(OR('AUBE-09'!I34="R"),'MOIS-09'!$V$17,IF(OR('AUBE-09'!I34="HR"),'MOIS-09'!$V$18,IF(OR('AUBE-09'!I34="E"),'MOIS-09'!$V$19,IF(OR('AUBE-09'!I34="CP"),'MOIS-09'!$AD$16,IF(OR('AUBE-09'!I34="CM"),'MOIS-09'!$AD$17,IF(OR('AUBE-09'!I34="CMA"),'MOIS-09'!$AD$18,IF(OR('AUBE-09'!I34="CDE"),'MOIS-09'!$AD$19,"0")))))))))))))))))))+IF(OR('AUBE-09'!J34="D"),'MOIS-09'!$V$20,IF(OR('AUBE-09'!J34="J"),'MOIS-09'!$H$16,IF(OR('AUBE-09'!J34="J1"),'MOIS-09'!$H$17,IF(OR('AUBE-09'!J34="J2"),'MOIS-09'!$H$18,IF(OR('AUBE-09'!J34="J3"),'MOIS-09'!$H$19,IF(OR('AUBE-09'!J34="J4"),'MOIS-09'!$H$20,IF(OR('AUBE-09'!J34="J5"),'MOIS-09'!$P$16,IF(OR('AUBE-09'!J34="J6"),'MOIS-09'!$P$17,IF(OR('AUBE-09'!J34="J7"),'MOIS-09'!$P$18,IF(OR('AUBE-09'!J34="J8"),'MOIS-09'!$P$19,IF(OR('AUBE-09'!J34="J9"),'MOIS-09'!$P$20,IF(OR('AUBE-09'!J34="F"),'MOIS-09'!$V$16,IF(OR('AUBE-09'!J34="R"),'MOIS-09'!$V$17,IF(OR('AUBE-09'!J34="HR"),'MOIS-09'!$V$18,IF(OR('AUBE-09'!J34="E"),'MOIS-09'!$V$19,IF(OR('AUBE-09'!J34="CP"),'MOIS-09'!$AD$16,IF(OR('AUBE-09'!J34="CM"),'MOIS-09'!$AD$17,IF(OR('AUBE-09'!J34="CMA"),'MOIS-09'!$AD$18,IF(OR('AUBE-09'!J34="CDE"),'MOIS-09'!$AD$19,"0")))))))))))))))))))+IF(OR('AUBE-09'!K34="D"),'MOIS-09'!$V$20,IF(OR('AUBE-09'!K34="J"),'MOIS-09'!$H$16,IF(OR('AUBE-09'!K34="J1"),'MOIS-09'!$H$17,IF(OR('AUBE-09'!K34="J2"),'MOIS-09'!$H$18,IF(OR('AUBE-09'!K34="J3"),'MOIS-09'!$H$19,IF(OR('AUBE-09'!K34="J4"),'MOIS-09'!$H$20,IF(OR('AUBE-09'!K34="J5"),'MOIS-09'!$P$16,IF(OR('AUBE-09'!K34="J6"),'MOIS-09'!$P$17,IF(OR('AUBE-09'!K34="J7"),'MOIS-09'!$P$18,IF(OR('AUBE-09'!K34="J8"),'MOIS-09'!$P$19,IF(OR('AUBE-09'!K34="J9"),'MOIS-09'!$P$20,IF(OR('AUBE-09'!K34="F"),'MOIS-09'!$V$16,IF(OR('AUBE-09'!K34="R"),'MOIS-09'!$V$17,IF(OR('AUBE-09'!K34="HR"),'MOIS-09'!$V$18,IF(OR('AUBE-09'!K34="E"),'MOIS-09'!$V$19,IF(OR('AUBE-09'!K34="CP"),'MOIS-09'!$AD$16,IF(OR('AUBE-09'!K34="CM"),'MOIS-09'!$AD$17,IF(OR('AUBE-09'!K34="CMA"),'MOIS-09'!$AD$18,IF(OR('AUBE-09'!K34="CDE"),'MOIS-09'!$AD$19,"0")))))))))))))))))))</f>
        <v>0</v>
      </c>
      <c r="AL34" s="151">
        <f>IF(OR('AUBE-09'!L34="D"),'MOIS-09'!$V$20,IF(OR('AUBE-09'!L34="J"),'MOIS-09'!$H$16,IF(OR('AUBE-09'!L34="J1"),'MOIS-09'!$H$17,IF(OR('AUBE-09'!L34="J2"),'MOIS-09'!$H$18,IF(OR('AUBE-09'!L34="J3"),'MOIS-09'!$H$19,IF(OR('AUBE-09'!L34="J4"),'MOIS-09'!$H$20,IF(OR('AUBE-09'!L34="J5"),'MOIS-09'!$P$16,IF(OR('AUBE-09'!L34="J6"),'MOIS-09'!$P$17,IF(OR('AUBE-09'!L34="J7"),'MOIS-09'!$P$18,IF(OR('AUBE-09'!L34="J8"),'MOIS-09'!$P$19,IF(OR('AUBE-09'!L34="J9"),'MOIS-09'!$P$20,IF(OR('AUBE-09'!L34="F"),'MOIS-09'!$V$16,IF(OR('AUBE-09'!L34="R"),'MOIS-09'!$V$17,IF(OR('AUBE-09'!L34="HR"),'MOIS-09'!$V$18,IF(OR('AUBE-09'!L34="E"),'MOIS-09'!$V$19,IF(OR('AUBE-09'!L34="CP"),'MOIS-09'!$AD$16,IF(OR('AUBE-09'!L34="CM"),'MOIS-09'!$AD$17,IF(OR('AUBE-09'!L34="CMA"),'MOIS-09'!$AD$18,IF(OR('AUBE-09'!L34="CDE"),'MOIS-09'!$AD$19,"0")))))))))))))))))))+IF(OR('AUBE-09'!M34="D"),'MOIS-09'!$V$20,IF(OR('AUBE-09'!M34="J"),'MOIS-09'!$H$16,IF(OR('AUBE-09'!M34="J1"),'MOIS-09'!$H$17,IF(OR('AUBE-09'!M34="J2"),'MOIS-09'!$H$18,IF(OR('AUBE-09'!M34="J3"),'MOIS-09'!$H$19,IF(OR('AUBE-09'!M34="J4"),'MOIS-09'!$H$20,IF(OR('AUBE-09'!M34="J5"),'MOIS-09'!$P$16,IF(OR('AUBE-09'!M34="J6"),'MOIS-09'!$P$17,IF(OR('AUBE-09'!M34="J7"),'MOIS-09'!$P$18,IF(OR('AUBE-09'!M34="J8"),'MOIS-09'!$P$19,IF(OR('AUBE-09'!M34="J9"),'MOIS-09'!$P$20,IF(OR('AUBE-09'!M34="F"),'MOIS-09'!$V$16,IF(OR('AUBE-09'!M34="R"),'MOIS-09'!$V$17,IF(OR('AUBE-09'!M34="HR"),'MOIS-09'!$V$18,IF(OR('AUBE-09'!M34="E"),'MOIS-09'!$V$19,IF(OR('AUBE-09'!M34="CP"),'MOIS-09'!$AD$16,IF(OR('AUBE-09'!M34="CM"),'MOIS-09'!$AD$17,IF(OR('AUBE-09'!M34="CMA"),'MOIS-09'!$AD$18,IF(OR('AUBE-09'!M34="CDE"),'MOIS-09'!$AD$19,"0")))))))))))))))))))+IF(OR('AUBE-09'!N34="D"),'MOIS-09'!$V$20,IF(OR('AUBE-09'!N34="J"),'MOIS-09'!$H$16,IF(OR('AUBE-09'!N34="J1"),'MOIS-09'!$H$17,IF(OR('AUBE-09'!N34="J2"),'MOIS-09'!$H$18,IF(OR('AUBE-09'!N34="J3"),'MOIS-09'!$H$19,IF(OR('AUBE-09'!N34="J4"),'MOIS-09'!$H$20,IF(OR('AUBE-09'!N34="J5"),'MOIS-09'!$P$16,IF(OR('AUBE-09'!N34="J6"),'MOIS-09'!$P$17,IF(OR('AUBE-09'!N34="J7"),'MOIS-09'!$P$18,IF(OR('AUBE-09'!N34="J8"),'MOIS-09'!$P$19,IF(OR('AUBE-09'!N34="J9"),'MOIS-09'!$P$20,IF(OR('AUBE-09'!N34="F"),'MOIS-09'!$V$16,IF(OR('AUBE-09'!N34="R"),'MOIS-09'!$V$17,IF(OR('AUBE-09'!N34="HR"),'MOIS-09'!$V$18,IF(OR('AUBE-09'!N34="E"),'MOIS-09'!$V$19,IF(OR('AUBE-09'!N34="CP"),'MOIS-09'!$AD$16,IF(OR('AUBE-09'!N34="CM"),'MOIS-09'!$AD$17,IF(OR('AUBE-09'!N34="CMA"),'MOIS-09'!$AD$18,IF(OR('AUBE-09'!N34="CDE"),'MOIS-09'!$AD$19,"0")))))))))))))))))))+IF(OR('AUBE-09'!O34="D"),'MOIS-09'!$V$20,IF(OR('AUBE-09'!O34="J"),'MOIS-09'!$H$16,IF(OR('AUBE-09'!O34="J1"),'MOIS-09'!$H$17,IF(OR('AUBE-09'!O34="J2"),'MOIS-09'!$H$18,IF(OR('AUBE-09'!O34="J3"),'MOIS-09'!$H$19,IF(OR('AUBE-09'!O34="J4"),'MOIS-09'!$H$20,IF(OR('AUBE-09'!O34="J5"),'MOIS-09'!$P$16,IF(OR('AUBE-09'!O34="J6"),'MOIS-09'!$P$17,IF(OR('AUBE-09'!O34="J7"),'MOIS-09'!$P$18,IF(OR('AUBE-09'!O34="J8"),'MOIS-09'!$P$19,IF(OR('AUBE-09'!O34="J9"),'MOIS-09'!$P$20,IF(OR('AUBE-09'!O34="F"),'MOIS-09'!$V$16,IF(OR('AUBE-09'!O34="R"),'MOIS-09'!$V$17,IF(OR('AUBE-09'!O34="HR"),'MOIS-09'!$V$18,IF(OR('AUBE-09'!O34="E"),'MOIS-09'!$V$19,IF(OR('AUBE-09'!O34="CP"),'MOIS-09'!$AD$16,IF(OR('AUBE-09'!O34="CM"),'MOIS-09'!$AD$17,IF(OR('AUBE-09'!O34="CMA"),'MOIS-09'!$AD$18,IF(OR('AUBE-09'!O34="CDE"),'MOIS-09'!$AD$19,"0")))))))))))))))))))+IF(OR('AUBE-09'!P34="D"),'MOIS-09'!$V$20,IF(OR('AUBE-09'!P34="J"),'MOIS-09'!$H$16,IF(OR('AUBE-09'!P34="J1"),'MOIS-09'!$H$17,IF(OR('AUBE-09'!P34="J2"),'MOIS-09'!$H$18,IF(OR('AUBE-09'!P34="J3"),'MOIS-09'!$H$19,IF(OR('AUBE-09'!P34="J4"),'MOIS-09'!$H$20,IF(OR('AUBE-09'!P34="J5"),'MOIS-09'!$P$16,IF(OR('AUBE-09'!P34="J6"),'MOIS-09'!$P$17,IF(OR('AUBE-09'!P34="J7"),'MOIS-09'!$P$18,IF(OR('AUBE-09'!P34="J8"),'MOIS-09'!$P$19,IF(OR('AUBE-09'!P34="J9"),'MOIS-09'!$P$20,IF(OR('AUBE-09'!P34="F"),'MOIS-09'!$V$16,IF(OR('AUBE-09'!P34="R"),'MOIS-09'!$V$17,IF(OR('AUBE-09'!P34="HR"),'MOIS-09'!$V$18,IF(OR('AUBE-09'!P34="E"),'MOIS-09'!$V$19,IF(OR('AUBE-09'!P34="CP"),'MOIS-09'!$AD$16,IF(OR('AUBE-09'!P34="CM"),'MOIS-09'!$AD$17,IF(OR('AUBE-09'!P34="CMA"),'MOIS-09'!$AD$18,IF(OR('AUBE-09'!P34="CDE"),'MOIS-09'!$AD$19,"0")))))))))))))))))))+IF(OR('AUBE-09'!Q34="D"),'MOIS-09'!$V$20,IF(OR('AUBE-09'!Q34="J"),'MOIS-09'!$H$16,IF(OR('AUBE-09'!Q34="J1"),'MOIS-09'!$H$17,IF(OR('AUBE-09'!Q34="J2"),'MOIS-09'!$H$18,IF(OR('AUBE-09'!Q34="J3"),'MOIS-09'!$H$19,IF(OR('AUBE-09'!Q34="J4"),'MOIS-09'!$H$20,IF(OR('AUBE-09'!Q34="J5"),'MOIS-09'!$P$16,IF(OR('AUBE-09'!Q34="J6"),'MOIS-09'!$P$17,IF(OR('AUBE-09'!Q34="J7"),'MOIS-09'!$P$18,IF(OR('AUBE-09'!Q34="J8"),'MOIS-09'!$P$19,IF(OR('AUBE-09'!Q34="J9"),'MOIS-09'!$P$20,IF(OR('AUBE-09'!Q34="F"),'MOIS-09'!$V$16,IF(OR('AUBE-09'!Q34="R"),'MOIS-09'!$V$17,IF(OR('AUBE-09'!Q34="HR"),'MOIS-09'!$V$18,IF(OR('AUBE-09'!Q34="E"),'MOIS-09'!$V$19,IF(OR('AUBE-09'!Q34="CP"),'MOIS-09'!$AD$16,IF(OR('AUBE-09'!Q34="CM"),'MOIS-09'!$AD$17,IF(OR('AUBE-09'!Q34="CMA"),'MOIS-09'!$AD$18,IF(OR('AUBE-09'!Q34="CDE"),'MOIS-09'!$AD$19,"0")))))))))))))))))))+IF(OR('AUBE-09'!R34="D"),'MOIS-09'!$V$20,IF(OR('AUBE-09'!R34="J"),'MOIS-09'!$H$16,IF(OR('AUBE-09'!R34="J1"),'MOIS-09'!$H$17,IF(OR('AUBE-09'!R34="J2"),'MOIS-09'!$H$18,IF(OR('AUBE-09'!R34="J3"),'MOIS-09'!$H$19,IF(OR('AUBE-09'!R34="J4"),'MOIS-09'!$H$20,IF(OR('AUBE-09'!R34="J5"),'MOIS-09'!$P$16,IF(OR('AUBE-09'!R34="J6"),'MOIS-09'!$P$17,IF(OR('AUBE-09'!R34="J7"),'MOIS-09'!$P$18,IF(OR('AUBE-09'!R34="J8"),'MOIS-09'!$P$19,IF(OR('AUBE-09'!R34="J9"),'MOIS-09'!$P$20,IF(OR('AUBE-09'!R34="F"),'MOIS-09'!$V$16,IF(OR('AUBE-09'!R34="R"),'MOIS-09'!$V$17,IF(OR('AUBE-09'!R34="HR"),'MOIS-09'!$V$18,IF(OR('AUBE-09'!R34="E"),'MOIS-09'!$V$19,IF(OR('AUBE-09'!R34="CP"),'MOIS-09'!$AD$16,IF(OR('AUBE-09'!R34="CM"),'MOIS-09'!$AD$17,IF(OR('AUBE-09'!R34="CMA"),'MOIS-09'!$AD$18,IF(OR('AUBE-09'!R34="CDE"),'MOIS-09'!$AD$19,"0")))))))))))))))))))</f>
        <v>0</v>
      </c>
      <c r="AM34" s="151">
        <f>IF(OR('AUBE-09'!S34="D"),'MOIS-09'!$V$20,IF(OR('AUBE-09'!S34="J"),'MOIS-09'!$H$16,IF(OR('AUBE-09'!S34="J1"),'MOIS-09'!$H$17,IF(OR('AUBE-09'!S34="J2"),'MOIS-09'!$H$18,IF(OR('AUBE-09'!S34="J3"),'MOIS-09'!$H$19,IF(OR('AUBE-09'!S34="J4"),'MOIS-09'!$H$20,IF(OR('AUBE-09'!S34="J5"),'MOIS-09'!$P$16,IF(OR('AUBE-09'!S34="J6"),'MOIS-09'!$P$17,IF(OR('AUBE-09'!S34="J7"),'MOIS-09'!$P$18,IF(OR('AUBE-09'!S34="J8"),'MOIS-09'!$P$19,IF(OR('AUBE-09'!S34="J9"),'MOIS-09'!$P$20,IF(OR('AUBE-09'!S34="F"),'MOIS-09'!$V$16,IF(OR('AUBE-09'!S34="R"),'MOIS-09'!$V$17,IF(OR('AUBE-09'!S34="HR"),'MOIS-09'!$V$18,IF(OR('AUBE-09'!S34="E"),'MOIS-09'!$V$19,IF(OR('AUBE-09'!S34="CP"),'MOIS-09'!$AD$16,IF(OR('AUBE-09'!S34="CM"),'MOIS-09'!$AD$17,IF(OR('AUBE-09'!S34="CMA"),'MOIS-09'!$AD$18,IF(OR('AUBE-09'!S34="CDE"),'MOIS-09'!$AD$19,"0")))))))))))))))))))+IF(OR('AUBE-09'!T34="D"),'MOIS-09'!$V$20,IF(OR('AUBE-09'!T34="J"),'MOIS-09'!$H$16,IF(OR('AUBE-09'!T34="J1"),'MOIS-09'!$H$17,IF(OR('AUBE-09'!T34="J2"),'MOIS-09'!$H$18,IF(OR('AUBE-09'!T34="J3"),'MOIS-09'!$H$19,IF(OR('AUBE-09'!T34="J4"),'MOIS-09'!$H$20,IF(OR('AUBE-09'!T34="J5"),'MOIS-09'!$P$16,IF(OR('AUBE-09'!T34="J6"),'MOIS-09'!$P$17,IF(OR('AUBE-09'!T34="J7"),'MOIS-09'!$P$18,IF(OR('AUBE-09'!T34="J8"),'MOIS-09'!$P$19,IF(OR('AUBE-09'!T34="J9"),'MOIS-09'!$P$20,IF(OR('AUBE-09'!T34="F"),'MOIS-09'!$V$16,IF(OR('AUBE-09'!T34="R"),'MOIS-09'!$V$17,IF(OR('AUBE-09'!T34="HR"),'MOIS-09'!$V$18,IF(OR('AUBE-09'!T34="E"),'MOIS-09'!$V$19,IF(OR('AUBE-09'!T34="CP"),'MOIS-09'!$AD$16,IF(OR('AUBE-09'!T34="CM"),'MOIS-09'!$AD$17,IF(OR('AUBE-09'!T34="CMA"),'MOIS-09'!$AD$18,IF(OR('AUBE-09'!T34="CDE"),'MOIS-09'!$AD$19,"0")))))))))))))))))))+IF(OR('AUBE-09'!U34="D"),'MOIS-09'!$V$20,IF(OR('AUBE-09'!U34="J"),'MOIS-09'!$H$16,IF(OR('AUBE-09'!U34="J1"),'MOIS-09'!$H$17,IF(OR('AUBE-09'!U34="J2"),'MOIS-09'!$H$18,IF(OR('AUBE-09'!U34="J3"),'MOIS-09'!$H$19,IF(OR('AUBE-09'!U34="J4"),'MOIS-09'!$H$20,IF(OR('AUBE-09'!U34="J5"),'MOIS-09'!$P$16,IF(OR('AUBE-09'!U34="J6"),'MOIS-09'!$P$17,IF(OR('AUBE-09'!U34="J7"),'MOIS-09'!$P$18,IF(OR('AUBE-09'!U34="J8"),'MOIS-09'!$P$19,IF(OR('AUBE-09'!U34="J9"),'MOIS-09'!$P$20,IF(OR('AUBE-09'!U34="F"),'MOIS-09'!$V$16,IF(OR('AUBE-09'!U34="R"),'MOIS-09'!$V$17,IF(OR('AUBE-09'!U34="HR"),'MOIS-09'!$V$18,IF(OR('AUBE-09'!U34="E"),'MOIS-09'!$V$19,IF(OR('AUBE-09'!U34="CP"),'MOIS-09'!$AD$16,IF(OR('AUBE-09'!U34="CM"),'MOIS-09'!$AD$17,IF(OR('AUBE-09'!U34="CMA"),'MOIS-09'!$AD$18,IF(OR('AUBE-09'!U34="CDE"),'MOIS-09'!$AD$19,"0")))))))))))))))))))+IF(OR('AUBE-09'!V34="D"),'MOIS-09'!$V$20,IF(OR('AUBE-09'!V34="J"),'MOIS-09'!$H$16,IF(OR('AUBE-09'!V34="J1"),'MOIS-09'!$H$17,IF(OR('AUBE-09'!V34="J2"),'MOIS-09'!$H$18,IF(OR('AUBE-09'!V34="J3"),'MOIS-09'!$H$19,IF(OR('AUBE-09'!V34="J4"),'MOIS-09'!$H$20,IF(OR('AUBE-09'!V34="J5"),'MOIS-09'!$P$16,IF(OR('AUBE-09'!V34="J6"),'MOIS-09'!$P$17,IF(OR('AUBE-09'!V34="J7"),'MOIS-09'!$P$18,IF(OR('AUBE-09'!V34="J8"),'MOIS-09'!$P$19,IF(OR('AUBE-09'!V34="J9"),'MOIS-09'!$P$20,IF(OR('AUBE-09'!V34="F"),'MOIS-09'!$V$16,IF(OR('AUBE-09'!V34="R"),'MOIS-09'!$V$17,IF(OR('AUBE-09'!V34="HR"),'MOIS-09'!$V$18,IF(OR('AUBE-09'!V34="E"),'MOIS-09'!$V$19,IF(OR('AUBE-09'!V34="CP"),'MOIS-09'!$AD$16,IF(OR('AUBE-09'!V34="CM"),'MOIS-09'!$AD$17,IF(OR('AUBE-09'!V34="CMA"),'MOIS-09'!$AD$18,IF(OR('AUBE-09'!V34="CDE"),'MOIS-09'!$AD$19,"0")))))))))))))))))))+IF(OR('AUBE-09'!W34="D"),'MOIS-09'!$V$20,IF(OR('AUBE-09'!W34="J"),'MOIS-09'!$H$16,IF(OR('AUBE-09'!W34="J1"),'MOIS-09'!$H$17,IF(OR('AUBE-09'!W34="J2"),'MOIS-09'!$H$18,IF(OR('AUBE-09'!W34="J3"),'MOIS-09'!$H$19,IF(OR('AUBE-09'!W34="J4"),'MOIS-09'!$H$20,IF(OR('AUBE-09'!W34="J5"),'MOIS-09'!$P$16,IF(OR('AUBE-09'!W34="J6"),'MOIS-09'!$P$17,IF(OR('AUBE-09'!W34="J7"),'MOIS-09'!$P$18,IF(OR('AUBE-09'!W34="J8"),'MOIS-09'!$P$19,IF(OR('AUBE-09'!W34="J9"),'MOIS-09'!$P$20,IF(OR('AUBE-09'!W34="F"),'MOIS-09'!$V$16,IF(OR('AUBE-09'!W34="R"),'MOIS-09'!$V$17,IF(OR('AUBE-09'!W34="HR"),'MOIS-09'!$V$18,IF(OR('AUBE-09'!W34="E"),'MOIS-09'!$V$19,IF(OR('AUBE-09'!W34="CP"),'MOIS-09'!$AD$16,IF(OR('AUBE-09'!W34="CM"),'MOIS-09'!$AD$17,IF(OR('AUBE-09'!W34="CMA"),'MOIS-09'!$AD$18,IF(OR('AUBE-09'!W34="CDE"),'MOIS-09'!$AD$19,"0")))))))))))))))))))+IF(OR('AUBE-09'!X34="D"),'MOIS-09'!$V$20,IF(OR('AUBE-09'!X34="J"),'MOIS-09'!$H$16,IF(OR('AUBE-09'!X34="J1"),'MOIS-09'!$H$17,IF(OR('AUBE-09'!X34="J2"),'MOIS-09'!$H$18,IF(OR('AUBE-09'!X34="J3"),'MOIS-09'!$H$19,IF(OR('AUBE-09'!X34="J4"),'MOIS-09'!$H$20,IF(OR('AUBE-09'!X34="J5"),'MOIS-09'!$P$16,IF(OR('AUBE-09'!X34="J6"),'MOIS-09'!$P$17,IF(OR('AUBE-09'!X34="J7"),'MOIS-09'!$P$18,IF(OR('AUBE-09'!X34="J8"),'MOIS-09'!$P$19,IF(OR('AUBE-09'!X34="J9"),'MOIS-09'!$P$20,IF(OR('AUBE-09'!X34="F"),'MOIS-09'!$V$16,IF(OR('AUBE-09'!X34="R"),'MOIS-09'!$V$17,IF(OR('AUBE-09'!X34="HR"),'MOIS-09'!$V$18,IF(OR('AUBE-09'!X34="E"),'MOIS-09'!$V$19,IF(OR('AUBE-09'!X34="CP"),'MOIS-09'!$AD$16,IF(OR('AUBE-09'!X34="CM"),'MOIS-09'!$AD$17,IF(OR('AUBE-09'!X34="CMA"),'MOIS-09'!$AD$18,IF(OR('AUBE-09'!X34="CDE"),'MOIS-09'!$AD$19,"0")))))))))))))))))))+IF(OR('AUBE-09'!Y34="D"),'MOIS-09'!$V$20,IF(OR('AUBE-09'!Y34="J"),'MOIS-09'!$H$16,IF(OR('AUBE-09'!Y34="J1"),'MOIS-09'!$H$17,IF(OR('AUBE-09'!Y34="J2"),'MOIS-09'!$H$18,IF(OR('AUBE-09'!Y34="J3"),'MOIS-09'!$H$19,IF(OR('AUBE-09'!Y34="J4"),'MOIS-09'!$H$20,IF(OR('AUBE-09'!Y34="J5"),'MOIS-09'!$P$16,IF(OR('AUBE-09'!Y34="J6"),'MOIS-09'!$P$17,IF(OR('AUBE-09'!Y34="J7"),'MOIS-09'!$P$18,IF(OR('AUBE-09'!Y34="J8"),'MOIS-09'!$P$19,IF(OR('AUBE-09'!Y34="J9"),'MOIS-09'!$P$20,IF(OR('AUBE-09'!Y34="F"),'MOIS-09'!$V$16,IF(OR('AUBE-09'!Y34="R"),'MOIS-09'!$V$17,IF(OR('AUBE-09'!Y34="HR"),'MOIS-09'!$V$18,IF(OR('AUBE-09'!Y34="E"),'MOIS-09'!$V$19,IF(OR('AUBE-09'!Y34="CP"),'MOIS-09'!$AD$16,IF(OR('AUBE-09'!Y34="CM"),'MOIS-09'!$AD$17,IF(OR('AUBE-09'!Y34="CMA"),'MOIS-09'!$AD$18,IF(OR('AUBE-09'!Y34="CDE"),'MOIS-09'!$AD$19,"0")))))))))))))))))))</f>
        <v>0</v>
      </c>
      <c r="AN34" s="151">
        <f>IF(OR('AUBE-09'!Z34="D"),'MOIS-09'!$V$20,IF(OR('AUBE-09'!Z34="J"),'MOIS-09'!$H$16,IF(OR('AUBE-09'!Z34="J1"),'MOIS-09'!$H$17,IF(OR('AUBE-09'!Z34="J2"),'MOIS-09'!$H$18,IF(OR('AUBE-09'!Z34="J3"),'MOIS-09'!$H$19,IF(OR('AUBE-09'!Z34="J4"),'MOIS-09'!$H$20,IF(OR('AUBE-09'!Z34="J5"),'MOIS-09'!$P$16,IF(OR('AUBE-09'!Z34="J6"),'MOIS-09'!$P$17,IF(OR('AUBE-09'!Z34="J7"),'MOIS-09'!$P$18,IF(OR('AUBE-09'!Z34="J8"),'MOIS-09'!$P$19,IF(OR('AUBE-09'!Z34="J9"),'MOIS-09'!$P$20,IF(OR('AUBE-09'!Z34="F"),'MOIS-09'!$V$16,IF(OR('AUBE-09'!Z34="R"),'MOIS-09'!$V$17,IF(OR('AUBE-09'!Z34="HR"),'MOIS-09'!$V$18,IF(OR('AUBE-09'!Z34="E"),'MOIS-09'!$V$19,IF(OR('AUBE-09'!Z34="CP"),'MOIS-09'!$AD$16,IF(OR('AUBE-09'!Z34="CM"),'MOIS-09'!$AD$17,IF(OR('AUBE-09'!Z34="CMA"),'MOIS-09'!$AD$18,IF(OR('AUBE-09'!Z34="CDE"),'MOIS-09'!$AD$19,"0")))))))))))))))))))+IF(OR('AUBE-09'!AA34="D"),'MOIS-09'!$V$20,IF(OR('AUBE-09'!AA34="J"),'MOIS-09'!$H$16,IF(OR('AUBE-09'!AA34="J1"),'MOIS-09'!$H$17,IF(OR('AUBE-09'!AA34="J2"),'MOIS-09'!$H$18,IF(OR('AUBE-09'!AA34="J3"),'MOIS-09'!$H$19,IF(OR('AUBE-09'!AA34="J4"),'MOIS-09'!$H$20,IF(OR('AUBE-09'!AA34="J5"),'MOIS-09'!$P$16,IF(OR('AUBE-09'!AA34="J6"),'MOIS-09'!$P$17,IF(OR('AUBE-09'!AA34="J7"),'MOIS-09'!$P$18,IF(OR('AUBE-09'!AA34="J8"),'MOIS-09'!$P$19,IF(OR('AUBE-09'!AA34="J9"),'MOIS-09'!$P$20,IF(OR('AUBE-09'!AA34="F"),'MOIS-09'!$V$16,IF(OR('AUBE-09'!AA34="R"),'MOIS-09'!$V$17,IF(OR('AUBE-09'!AA34="HR"),'MOIS-09'!$V$18,IF(OR('AUBE-09'!AA34="E"),'MOIS-09'!$V$19,IF(OR('AUBE-09'!AA34="CP"),'MOIS-09'!$AD$16,IF(OR('AUBE-09'!AA34="CM"),'MOIS-09'!$AD$17,IF(OR('AUBE-09'!AA34="CMA"),'MOIS-09'!$AD$18,IF(OR('AUBE-09'!AA34="CDE"),'MOIS-09'!$AD$19,"0")))))))))))))))))))+IF(OR('AUBE-09'!AB34="D"),'MOIS-09'!$V$20,IF(OR('AUBE-09'!AB34="J"),'MOIS-09'!$H$16,IF(OR('AUBE-09'!AB34="J1"),'MOIS-09'!$H$17,IF(OR('AUBE-09'!AB34="J2"),'MOIS-09'!$H$18,IF(OR('AUBE-09'!AB34="J3"),'MOIS-09'!$H$19,IF(OR('AUBE-09'!AB34="J4"),'MOIS-09'!$H$20,IF(OR('AUBE-09'!AB34="J5"),'MOIS-09'!$P$16,IF(OR('AUBE-09'!AB34="J6"),'MOIS-09'!$P$17,IF(OR('AUBE-09'!AB34="J7"),'MOIS-09'!$P$18,IF(OR('AUBE-09'!AB34="J8"),'MOIS-09'!$P$19,IF(OR('AUBE-09'!AB34="J9"),'MOIS-09'!$P$20,IF(OR('AUBE-09'!AB34="F"),'MOIS-09'!$V$16,IF(OR('AUBE-09'!AB34="R"),'MOIS-09'!$V$17,IF(OR('AUBE-09'!AB34="HR"),'MOIS-09'!$V$18,IF(OR('AUBE-09'!AB34="E"),'MOIS-09'!$V$19,IF(OR('AUBE-09'!AB34="CP"),'MOIS-09'!$AD$16,IF(OR('AUBE-09'!AB34="CM"),'MOIS-09'!$AD$17,IF(OR('AUBE-09'!AB34="CMA"),'MOIS-09'!$AD$18,IF(OR('AUBE-09'!AB34="CDE"),'MOIS-09'!$AD$19,"0")))))))))))))))))))+IF(OR('AUBE-09'!AC34="D"),'MOIS-09'!$V$20,IF(OR('AUBE-09'!AC34="J"),'MOIS-09'!$H$16,IF(OR('AUBE-09'!AC34="J1"),'MOIS-09'!$H$17,IF(OR('AUBE-09'!AC34="J2"),'MOIS-09'!$H$18,IF(OR('AUBE-09'!AC34="J3"),'MOIS-09'!$H$19,IF(OR('AUBE-09'!AC34="J4"),'MOIS-09'!$H$20,IF(OR('AUBE-09'!AC34="J5"),'MOIS-09'!$P$16,IF(OR('AUBE-09'!AC34="J6"),'MOIS-09'!$P$17,IF(OR('AUBE-09'!AC34="J7"),'MOIS-09'!$P$18,IF(OR('AUBE-09'!AC34="J8"),'MOIS-09'!$P$19,IF(OR('AUBE-09'!AC34="J9"),'MOIS-09'!$P$20,IF(OR('AUBE-09'!AC34="F"),'MOIS-09'!$V$16,IF(OR('AUBE-09'!AC34="R"),'MOIS-09'!$V$17,IF(OR('AUBE-09'!AC34="HR"),'MOIS-09'!$V$18,IF(OR('AUBE-09'!AC34="E"),'MOIS-09'!$V$19,IF(OR('AUBE-09'!AC34="CP"),'MOIS-09'!$AD$16,IF(OR('AUBE-09'!AC34="CM"),'MOIS-09'!$AD$17,IF(OR('AUBE-09'!AC34="CMA"),'MOIS-09'!$AD$18,IF(OR('AUBE-09'!AC34="CDE"),'MOIS-09'!$AD$19,"0")))))))))))))))))))+IF(OR('AUBE-09'!AD34="D"),'MOIS-09'!$V$20,IF(OR('AUBE-09'!AD34="J"),'MOIS-09'!$H$16,IF(OR('AUBE-09'!AD34="J1"),'MOIS-09'!$H$17,IF(OR('AUBE-09'!AD34="J2"),'MOIS-09'!$H$18,IF(OR('AUBE-09'!AD34="J3"),'MOIS-09'!$H$19,IF(OR('AUBE-09'!AD34="J4"),'MOIS-09'!$H$20,IF(OR('AUBE-09'!AD34="J5"),'MOIS-09'!$P$16,IF(OR('AUBE-09'!AD34="J6"),'MOIS-09'!$P$17,IF(OR('AUBE-09'!AD34="J7"),'MOIS-09'!$P$18,IF(OR('AUBE-09'!AD34="J8"),'MOIS-09'!$P$19,IF(OR('AUBE-09'!AD34="J9"),'MOIS-09'!$P$20,IF(OR('AUBE-09'!AD34="F"),'MOIS-09'!$V$16,IF(OR('AUBE-09'!AD34="R"),'MOIS-09'!$V$17,IF(OR('AUBE-09'!AD34="HR"),'MOIS-09'!$V$18,IF(OR('AUBE-09'!AD34="E"),'MOIS-09'!$V$19,IF(OR('AUBE-09'!AD34="CP"),'MOIS-09'!$AD$16,IF(OR('AUBE-09'!AD34="CM"),'MOIS-09'!$AD$17,IF(OR('AUBE-09'!AD34="CMA"),'MOIS-09'!$AD$18,IF(OR('AUBE-09'!AD34="CDE"),'MOIS-09'!$AD$19,"0")))))))))))))))))))+IF(OR('AUBE-09'!AE34="D"),'MOIS-09'!$V$20,IF(OR('AUBE-09'!AE34="J"),'MOIS-09'!$H$16,IF(OR('AUBE-09'!AE34="J1"),'MOIS-09'!$H$17,IF(OR('AUBE-09'!AE34="J2"),'MOIS-09'!$H$18,IF(OR('AUBE-09'!AE34="J3"),'MOIS-09'!$H$19,IF(OR('AUBE-09'!AE34="J4"),'MOIS-09'!$H$20,IF(OR('AUBE-09'!AE34="J5"),'MOIS-09'!$P$16,IF(OR('AUBE-09'!AE34="J6"),'MOIS-09'!$P$17,IF(OR('AUBE-09'!AE34="J7"),'MOIS-09'!$P$18,IF(OR('AUBE-09'!AE34="J8"),'MOIS-09'!$P$19,IF(OR('AUBE-09'!AE34="J9"),'MOIS-09'!$P$20,IF(OR('AUBE-09'!AE34="F"),'MOIS-09'!$V$16,IF(OR('AUBE-09'!AE34="R"),'MOIS-09'!$V$17,IF(OR('AUBE-09'!AE34="HR"),'MOIS-09'!$V$18,IF(OR('AUBE-09'!AE34="E"),'MOIS-09'!$V$19,IF(OR('AUBE-09'!AE34="CP"),'MOIS-09'!$AD$16,IF(OR('AUBE-09'!AE34="CM"),'MOIS-09'!$AD$17,IF(OR('AUBE-09'!AE34="CMA"),'MOIS-09'!$AD$18,IF(OR('AUBE-09'!AE34="CDE"),'MOIS-09'!$AD$19,"0")))))))))))))))))))</f>
        <v>0</v>
      </c>
    </row>
    <row r="35" spans="1:40" ht="15.75" hidden="1" customHeight="1" outlineLevel="1">
      <c r="A35" s="16"/>
      <c r="B35" s="15"/>
      <c r="C35" s="2"/>
      <c r="D35" s="6"/>
      <c r="E35" s="2"/>
      <c r="F35" s="6"/>
      <c r="G35" s="6"/>
      <c r="H35" s="2"/>
      <c r="I35" s="2"/>
      <c r="J35" s="2"/>
      <c r="K35" s="2"/>
      <c r="L35" s="2"/>
      <c r="M35" s="2"/>
      <c r="N35" s="6"/>
      <c r="O35" s="2"/>
      <c r="P35" s="2"/>
      <c r="Q35" s="2"/>
      <c r="R35" s="2"/>
      <c r="S35" s="2"/>
      <c r="T35" s="2"/>
      <c r="U35" s="6"/>
      <c r="V35" s="2"/>
      <c r="W35" s="2"/>
      <c r="X35" s="2"/>
      <c r="Y35" s="2"/>
      <c r="Z35" s="2"/>
      <c r="AA35" s="6"/>
      <c r="AB35" s="6"/>
      <c r="AC35" s="6"/>
      <c r="AD35" s="6"/>
      <c r="AE35" s="6"/>
      <c r="AF35" s="48"/>
      <c r="AG35" s="50"/>
      <c r="AH35" s="147">
        <f t="shared" si="5"/>
        <v>0</v>
      </c>
      <c r="AJ35" s="151">
        <f>IF(OR('AUBE-09'!B35="D"),'MOIS-09'!$V$20,IF(OR('AUBE-09'!B35="J"),'MOIS-09'!$H$16,IF(OR('AUBE-09'!B35="J1"),'MOIS-09'!$H$17,IF(OR('AUBE-09'!B35="J2"),'MOIS-09'!$H$18,IF(OR('AUBE-09'!B35="J3"),'MOIS-09'!$H$19,IF(OR('AUBE-09'!B35="J4"),'MOIS-09'!$H$20,IF(OR('AUBE-09'!B35="J5"),'MOIS-09'!$P$16,IF(OR('AUBE-09'!B35="J6"),'MOIS-09'!$P$17,IF(OR('AUBE-09'!B35="J7"),'MOIS-09'!$P$18,IF(OR('AUBE-09'!B35="J8"),'MOIS-09'!$P$19,IF(OR('AUBE-09'!B35="J9"),'MOIS-09'!$P$20,IF(OR('AUBE-09'!B35="F"),'MOIS-09'!$V$16,IF(OR('AUBE-09'!B35="R"),'MOIS-09'!$V$17,IF(OR('AUBE-09'!B35="HR"),'MOIS-09'!$V$18,IF(OR('AUBE-09'!B35="E"),'MOIS-09'!$V$19,IF(OR('AUBE-09'!B35="CP"),'MOIS-09'!$AD$16,IF(OR('AUBE-09'!B35="CM"),'MOIS-09'!$AD$17,IF(OR('AUBE-09'!B35="CMA"),'MOIS-09'!$AD$18,IF(OR('AUBE-09'!B35="CDE"),'MOIS-09'!$AD$19,"0")))))))))))))))))))+IF(OR('AUBE-09'!C35="D"),'MOIS-09'!$V$20,IF(OR('AUBE-09'!C35="J"),'MOIS-09'!$H$16,IF(OR('AUBE-09'!C35="J1"),'MOIS-09'!$H$17,IF(OR('AUBE-09'!C35="J2"),'MOIS-09'!$H$18,IF(OR('AUBE-09'!C35="J3"),'MOIS-09'!$H$19,IF(OR('AUBE-09'!C35="J4"),'MOIS-09'!$H$20,IF(OR('AUBE-09'!C35="J5"),'MOIS-09'!$P$16,IF(OR('AUBE-09'!C35="J6"),'MOIS-09'!$P$17,IF(OR('AUBE-09'!C35="J7"),'MOIS-09'!$P$18,IF(OR('AUBE-09'!C35="J8"),'MOIS-09'!$P$19,IF(OR('AUBE-09'!C35="J9"),'MOIS-09'!$P$20,IF(OR('AUBE-09'!C35="F"),'MOIS-09'!$V$16,IF(OR('AUBE-09'!C35="R"),'MOIS-09'!$V$17,IF(OR('AUBE-09'!C35="HR"),'MOIS-09'!$V$18,IF(OR('AUBE-09'!C35="E"),'MOIS-09'!$V$19,IF(OR('AUBE-09'!C35="CP"),'MOIS-09'!$AD$16,IF(OR('AUBE-09'!C35="CM"),'MOIS-09'!$AD$17,IF(OR('AUBE-09'!C35="CMA"),'MOIS-09'!$AD$18,IF(OR('AUBE-09'!C35="CDE"),'MOIS-09'!$AD$19,"0")))))))))))))))))))+IF(OR('AUBE-09'!D35="D"),'MOIS-09'!$V$20,IF(OR('AUBE-09'!D35="J"),'MOIS-09'!$H$16,IF(OR('AUBE-09'!D35="J1"),'MOIS-09'!$H$17,IF(OR('AUBE-09'!D35="J2"),'MOIS-09'!$H$18,IF(OR('AUBE-09'!D35="J3"),'MOIS-09'!$H$19,IF(OR('AUBE-09'!D35="J4"),'MOIS-09'!$H$20,IF(OR('AUBE-09'!D35="J5"),'MOIS-09'!$P$16,IF(OR('AUBE-09'!D35="J6"),'MOIS-09'!$P$17,IF(OR('AUBE-09'!D35="J7"),'MOIS-09'!$P$18,IF(OR('AUBE-09'!D35="J8"),'MOIS-09'!$P$19,IF(OR('AUBE-09'!D35="J9"),'MOIS-09'!$P$20,IF(OR('AUBE-09'!D35="F"),'MOIS-09'!$V$16,IF(OR('AUBE-09'!D35="R"),'MOIS-09'!$V$17,IF(OR('AUBE-09'!D35="HR"),'MOIS-09'!$V$18,IF(OR('AUBE-09'!D35="E"),'MOIS-09'!$V$19,IF(OR('AUBE-09'!D35="CP"),'MOIS-09'!$AD$16,IF(OR('AUBE-09'!D35="CM"),'MOIS-09'!$AD$17,IF(OR('AUBE-09'!D35="CMA"),'MOIS-09'!$AD$18,IF(OR('AUBE-09'!D35="CDE"),'MOIS-09'!$AD$19,"0")))))))))))))))))))</f>
        <v>0</v>
      </c>
      <c r="AK35" s="151">
        <f>IF(OR('AUBE-09'!E35="D"),'MOIS-09'!$V$20,IF(OR('AUBE-09'!E35="J"),'MOIS-09'!$H$16,IF(OR('AUBE-09'!E35="J1"),'MOIS-09'!$H$17,IF(OR('AUBE-09'!E35="J2"),'MOIS-09'!$H$18,IF(OR('AUBE-09'!E35="J3"),'MOIS-09'!$H$19,IF(OR('AUBE-09'!E35="J4"),'MOIS-09'!$H$20,IF(OR('AUBE-09'!E35="J5"),'MOIS-09'!$P$16,IF(OR('AUBE-09'!E35="J6"),'MOIS-09'!$P$17,IF(OR('AUBE-09'!E35="J7"),'MOIS-09'!$P$18,IF(OR('AUBE-09'!E35="J8"),'MOIS-09'!$P$19,IF(OR('AUBE-09'!E35="J9"),'MOIS-09'!$P$20,IF(OR('AUBE-09'!E35="F"),'MOIS-09'!$V$16,IF(OR('AUBE-09'!E35="R"),'MOIS-09'!$V$17,IF(OR('AUBE-09'!E35="HR"),'MOIS-09'!$V$18,IF(OR('AUBE-09'!E35="E"),'MOIS-09'!$V$19,IF(OR('AUBE-09'!E35="CP"),'MOIS-09'!$AD$16,IF(OR('AUBE-09'!E35="CM"),'MOIS-09'!$AD$17,IF(OR('AUBE-09'!E35="CMA"),'MOIS-09'!$AD$18,IF(OR('AUBE-09'!E35="CDE"),'MOIS-09'!$AD$19,"0")))))))))))))))))))+IF(OR('AUBE-09'!F35="D"),'MOIS-09'!$V$20,IF(OR('AUBE-09'!F35="J"),'MOIS-09'!$H$16,IF(OR('AUBE-09'!F35="J1"),'MOIS-09'!$H$17,IF(OR('AUBE-09'!F35="J2"),'MOIS-09'!$H$18,IF(OR('AUBE-09'!F35="J3"),'MOIS-09'!$H$19,IF(OR('AUBE-09'!F35="J4"),'MOIS-09'!$H$20,IF(OR('AUBE-09'!F35="J5"),'MOIS-09'!$P$16,IF(OR('AUBE-09'!F35="J6"),'MOIS-09'!$P$17,IF(OR('AUBE-09'!F35="J7"),'MOIS-09'!$P$18,IF(OR('AUBE-09'!F35="J8"),'MOIS-09'!$P$19,IF(OR('AUBE-09'!F35="J9"),'MOIS-09'!$P$20,IF(OR('AUBE-09'!F35="F"),'MOIS-09'!$V$16,IF(OR('AUBE-09'!F35="R"),'MOIS-09'!$V$17,IF(OR('AUBE-09'!F35="HR"),'MOIS-09'!$V$18,IF(OR('AUBE-09'!F35="E"),'MOIS-09'!$V$19,IF(OR('AUBE-09'!F35="CP"),'MOIS-09'!$AD$16,IF(OR('AUBE-09'!F35="CM"),'MOIS-09'!$AD$17,IF(OR('AUBE-09'!F35="CMA"),'MOIS-09'!$AD$18,IF(OR('AUBE-09'!F35="CDE"),'MOIS-09'!$AD$19,"0")))))))))))))))))))+IF(OR('AUBE-09'!G35="D"),'MOIS-09'!$V$20,IF(OR('AUBE-09'!G35="J"),'MOIS-09'!$H$16,IF(OR('AUBE-09'!G35="J1"),'MOIS-09'!$H$17,IF(OR('AUBE-09'!G35="J2"),'MOIS-09'!$H$18,IF(OR('AUBE-09'!G35="J3"),'MOIS-09'!$H$19,IF(OR('AUBE-09'!G35="J4"),'MOIS-09'!$H$20,IF(OR('AUBE-09'!G35="J5"),'MOIS-09'!$P$16,IF(OR('AUBE-09'!G35="J6"),'MOIS-09'!$P$17,IF(OR('AUBE-09'!G35="J7"),'MOIS-09'!$P$18,IF(OR('AUBE-09'!G35="J8"),'MOIS-09'!$P$19,IF(OR('AUBE-09'!G35="J9"),'MOIS-09'!$P$20,IF(OR('AUBE-09'!G35="F"),'MOIS-09'!$V$16,IF(OR('AUBE-09'!G35="R"),'MOIS-09'!$V$17,IF(OR('AUBE-09'!G35="HR"),'MOIS-09'!$V$18,IF(OR('AUBE-09'!G35="E"),'MOIS-09'!$V$19,IF(OR('AUBE-09'!G35="CP"),'MOIS-09'!$AD$16,IF(OR('AUBE-09'!G35="CM"),'MOIS-09'!$AD$17,IF(OR('AUBE-09'!G35="CMA"),'MOIS-09'!$AD$18,IF(OR('AUBE-09'!G35="CDE"),'MOIS-09'!$AD$19,"0")))))))))))))))))))+IF(OR('AUBE-09'!H35="D"),'MOIS-09'!$V$20,IF(OR('AUBE-09'!H35="J"),'MOIS-09'!$H$16,IF(OR('AUBE-09'!H35="J1"),'MOIS-09'!$H$17,IF(OR('AUBE-09'!H35="J2"),'MOIS-09'!$H$18,IF(OR('AUBE-09'!H35="J3"),'MOIS-09'!$H$19,IF(OR('AUBE-09'!H35="J4"),'MOIS-09'!$H$20,IF(OR('AUBE-09'!H35="J5"),'MOIS-09'!$P$16,IF(OR('AUBE-09'!H35="J6"),'MOIS-09'!$P$17,IF(OR('AUBE-09'!H35="J7"),'MOIS-09'!$P$18,IF(OR('AUBE-09'!H35="J8"),'MOIS-09'!$P$19,IF(OR('AUBE-09'!H35="J9"),'MOIS-09'!$P$20,IF(OR('AUBE-09'!H35="F"),'MOIS-09'!$V$16,IF(OR('AUBE-09'!H35="R"),'MOIS-09'!$V$17,IF(OR('AUBE-09'!H35="HR"),'MOIS-09'!$V$18,IF(OR('AUBE-09'!H35="E"),'MOIS-09'!$V$19,IF(OR('AUBE-09'!H35="CP"),'MOIS-09'!$AD$16,IF(OR('AUBE-09'!H35="CM"),'MOIS-09'!$AD$17,IF(OR('AUBE-09'!H35="CMA"),'MOIS-09'!$AD$18,IF(OR('AUBE-09'!H35="CDE"),'MOIS-09'!$AD$19,"0")))))))))))))))))))+IF(OR('AUBE-09'!I35="D"),'MOIS-09'!$V$20,IF(OR('AUBE-09'!I35="J"),'MOIS-09'!$H$16,IF(OR('AUBE-09'!I35="J1"),'MOIS-09'!$H$17,IF(OR('AUBE-09'!I35="J2"),'MOIS-09'!$H$18,IF(OR('AUBE-09'!I35="J3"),'MOIS-09'!$H$19,IF(OR('AUBE-09'!I35="J4"),'MOIS-09'!$H$20,IF(OR('AUBE-09'!I35="J5"),'MOIS-09'!$P$16,IF(OR('AUBE-09'!I35="J6"),'MOIS-09'!$P$17,IF(OR('AUBE-09'!I35="J7"),'MOIS-09'!$P$18,IF(OR('AUBE-09'!I35="J8"),'MOIS-09'!$P$19,IF(OR('AUBE-09'!I35="J9"),'MOIS-09'!$P$20,IF(OR('AUBE-09'!I35="F"),'MOIS-09'!$V$16,IF(OR('AUBE-09'!I35="R"),'MOIS-09'!$V$17,IF(OR('AUBE-09'!I35="HR"),'MOIS-09'!$V$18,IF(OR('AUBE-09'!I35="E"),'MOIS-09'!$V$19,IF(OR('AUBE-09'!I35="CP"),'MOIS-09'!$AD$16,IF(OR('AUBE-09'!I35="CM"),'MOIS-09'!$AD$17,IF(OR('AUBE-09'!I35="CMA"),'MOIS-09'!$AD$18,IF(OR('AUBE-09'!I35="CDE"),'MOIS-09'!$AD$19,"0")))))))))))))))))))+IF(OR('AUBE-09'!J35="D"),'MOIS-09'!$V$20,IF(OR('AUBE-09'!J35="J"),'MOIS-09'!$H$16,IF(OR('AUBE-09'!J35="J1"),'MOIS-09'!$H$17,IF(OR('AUBE-09'!J35="J2"),'MOIS-09'!$H$18,IF(OR('AUBE-09'!J35="J3"),'MOIS-09'!$H$19,IF(OR('AUBE-09'!J35="J4"),'MOIS-09'!$H$20,IF(OR('AUBE-09'!J35="J5"),'MOIS-09'!$P$16,IF(OR('AUBE-09'!J35="J6"),'MOIS-09'!$P$17,IF(OR('AUBE-09'!J35="J7"),'MOIS-09'!$P$18,IF(OR('AUBE-09'!J35="J8"),'MOIS-09'!$P$19,IF(OR('AUBE-09'!J35="J9"),'MOIS-09'!$P$20,IF(OR('AUBE-09'!J35="F"),'MOIS-09'!$V$16,IF(OR('AUBE-09'!J35="R"),'MOIS-09'!$V$17,IF(OR('AUBE-09'!J35="HR"),'MOIS-09'!$V$18,IF(OR('AUBE-09'!J35="E"),'MOIS-09'!$V$19,IF(OR('AUBE-09'!J35="CP"),'MOIS-09'!$AD$16,IF(OR('AUBE-09'!J35="CM"),'MOIS-09'!$AD$17,IF(OR('AUBE-09'!J35="CMA"),'MOIS-09'!$AD$18,IF(OR('AUBE-09'!J35="CDE"),'MOIS-09'!$AD$19,"0")))))))))))))))))))+IF(OR('AUBE-09'!K35="D"),'MOIS-09'!$V$20,IF(OR('AUBE-09'!K35="J"),'MOIS-09'!$H$16,IF(OR('AUBE-09'!K35="J1"),'MOIS-09'!$H$17,IF(OR('AUBE-09'!K35="J2"),'MOIS-09'!$H$18,IF(OR('AUBE-09'!K35="J3"),'MOIS-09'!$H$19,IF(OR('AUBE-09'!K35="J4"),'MOIS-09'!$H$20,IF(OR('AUBE-09'!K35="J5"),'MOIS-09'!$P$16,IF(OR('AUBE-09'!K35="J6"),'MOIS-09'!$P$17,IF(OR('AUBE-09'!K35="J7"),'MOIS-09'!$P$18,IF(OR('AUBE-09'!K35="J8"),'MOIS-09'!$P$19,IF(OR('AUBE-09'!K35="J9"),'MOIS-09'!$P$20,IF(OR('AUBE-09'!K35="F"),'MOIS-09'!$V$16,IF(OR('AUBE-09'!K35="R"),'MOIS-09'!$V$17,IF(OR('AUBE-09'!K35="HR"),'MOIS-09'!$V$18,IF(OR('AUBE-09'!K35="E"),'MOIS-09'!$V$19,IF(OR('AUBE-09'!K35="CP"),'MOIS-09'!$AD$16,IF(OR('AUBE-09'!K35="CM"),'MOIS-09'!$AD$17,IF(OR('AUBE-09'!K35="CMA"),'MOIS-09'!$AD$18,IF(OR('AUBE-09'!K35="CDE"),'MOIS-09'!$AD$19,"0")))))))))))))))))))</f>
        <v>0</v>
      </c>
      <c r="AL35" s="151">
        <f>IF(OR('AUBE-09'!L35="D"),'MOIS-09'!$V$20,IF(OR('AUBE-09'!L35="J"),'MOIS-09'!$H$16,IF(OR('AUBE-09'!L35="J1"),'MOIS-09'!$H$17,IF(OR('AUBE-09'!L35="J2"),'MOIS-09'!$H$18,IF(OR('AUBE-09'!L35="J3"),'MOIS-09'!$H$19,IF(OR('AUBE-09'!L35="J4"),'MOIS-09'!$H$20,IF(OR('AUBE-09'!L35="J5"),'MOIS-09'!$P$16,IF(OR('AUBE-09'!L35="J6"),'MOIS-09'!$P$17,IF(OR('AUBE-09'!L35="J7"),'MOIS-09'!$P$18,IF(OR('AUBE-09'!L35="J8"),'MOIS-09'!$P$19,IF(OR('AUBE-09'!L35="J9"),'MOIS-09'!$P$20,IF(OR('AUBE-09'!L35="F"),'MOIS-09'!$V$16,IF(OR('AUBE-09'!L35="R"),'MOIS-09'!$V$17,IF(OR('AUBE-09'!L35="HR"),'MOIS-09'!$V$18,IF(OR('AUBE-09'!L35="E"),'MOIS-09'!$V$19,IF(OR('AUBE-09'!L35="CP"),'MOIS-09'!$AD$16,IF(OR('AUBE-09'!L35="CM"),'MOIS-09'!$AD$17,IF(OR('AUBE-09'!L35="CMA"),'MOIS-09'!$AD$18,IF(OR('AUBE-09'!L35="CDE"),'MOIS-09'!$AD$19,"0")))))))))))))))))))+IF(OR('AUBE-09'!M35="D"),'MOIS-09'!$V$20,IF(OR('AUBE-09'!M35="J"),'MOIS-09'!$H$16,IF(OR('AUBE-09'!M35="J1"),'MOIS-09'!$H$17,IF(OR('AUBE-09'!M35="J2"),'MOIS-09'!$H$18,IF(OR('AUBE-09'!M35="J3"),'MOIS-09'!$H$19,IF(OR('AUBE-09'!M35="J4"),'MOIS-09'!$H$20,IF(OR('AUBE-09'!M35="J5"),'MOIS-09'!$P$16,IF(OR('AUBE-09'!M35="J6"),'MOIS-09'!$P$17,IF(OR('AUBE-09'!M35="J7"),'MOIS-09'!$P$18,IF(OR('AUBE-09'!M35="J8"),'MOIS-09'!$P$19,IF(OR('AUBE-09'!M35="J9"),'MOIS-09'!$P$20,IF(OR('AUBE-09'!M35="F"),'MOIS-09'!$V$16,IF(OR('AUBE-09'!M35="R"),'MOIS-09'!$V$17,IF(OR('AUBE-09'!M35="HR"),'MOIS-09'!$V$18,IF(OR('AUBE-09'!M35="E"),'MOIS-09'!$V$19,IF(OR('AUBE-09'!M35="CP"),'MOIS-09'!$AD$16,IF(OR('AUBE-09'!M35="CM"),'MOIS-09'!$AD$17,IF(OR('AUBE-09'!M35="CMA"),'MOIS-09'!$AD$18,IF(OR('AUBE-09'!M35="CDE"),'MOIS-09'!$AD$19,"0")))))))))))))))))))+IF(OR('AUBE-09'!N35="D"),'MOIS-09'!$V$20,IF(OR('AUBE-09'!N35="J"),'MOIS-09'!$H$16,IF(OR('AUBE-09'!N35="J1"),'MOIS-09'!$H$17,IF(OR('AUBE-09'!N35="J2"),'MOIS-09'!$H$18,IF(OR('AUBE-09'!N35="J3"),'MOIS-09'!$H$19,IF(OR('AUBE-09'!N35="J4"),'MOIS-09'!$H$20,IF(OR('AUBE-09'!N35="J5"),'MOIS-09'!$P$16,IF(OR('AUBE-09'!N35="J6"),'MOIS-09'!$P$17,IF(OR('AUBE-09'!N35="J7"),'MOIS-09'!$P$18,IF(OR('AUBE-09'!N35="J8"),'MOIS-09'!$P$19,IF(OR('AUBE-09'!N35="J9"),'MOIS-09'!$P$20,IF(OR('AUBE-09'!N35="F"),'MOIS-09'!$V$16,IF(OR('AUBE-09'!N35="R"),'MOIS-09'!$V$17,IF(OR('AUBE-09'!N35="HR"),'MOIS-09'!$V$18,IF(OR('AUBE-09'!N35="E"),'MOIS-09'!$V$19,IF(OR('AUBE-09'!N35="CP"),'MOIS-09'!$AD$16,IF(OR('AUBE-09'!N35="CM"),'MOIS-09'!$AD$17,IF(OR('AUBE-09'!N35="CMA"),'MOIS-09'!$AD$18,IF(OR('AUBE-09'!N35="CDE"),'MOIS-09'!$AD$19,"0")))))))))))))))))))+IF(OR('AUBE-09'!O35="D"),'MOIS-09'!$V$20,IF(OR('AUBE-09'!O35="J"),'MOIS-09'!$H$16,IF(OR('AUBE-09'!O35="J1"),'MOIS-09'!$H$17,IF(OR('AUBE-09'!O35="J2"),'MOIS-09'!$H$18,IF(OR('AUBE-09'!O35="J3"),'MOIS-09'!$H$19,IF(OR('AUBE-09'!O35="J4"),'MOIS-09'!$H$20,IF(OR('AUBE-09'!O35="J5"),'MOIS-09'!$P$16,IF(OR('AUBE-09'!O35="J6"),'MOIS-09'!$P$17,IF(OR('AUBE-09'!O35="J7"),'MOIS-09'!$P$18,IF(OR('AUBE-09'!O35="J8"),'MOIS-09'!$P$19,IF(OR('AUBE-09'!O35="J9"),'MOIS-09'!$P$20,IF(OR('AUBE-09'!O35="F"),'MOIS-09'!$V$16,IF(OR('AUBE-09'!O35="R"),'MOIS-09'!$V$17,IF(OR('AUBE-09'!O35="HR"),'MOIS-09'!$V$18,IF(OR('AUBE-09'!O35="E"),'MOIS-09'!$V$19,IF(OR('AUBE-09'!O35="CP"),'MOIS-09'!$AD$16,IF(OR('AUBE-09'!O35="CM"),'MOIS-09'!$AD$17,IF(OR('AUBE-09'!O35="CMA"),'MOIS-09'!$AD$18,IF(OR('AUBE-09'!O35="CDE"),'MOIS-09'!$AD$19,"0")))))))))))))))))))+IF(OR('AUBE-09'!P35="D"),'MOIS-09'!$V$20,IF(OR('AUBE-09'!P35="J"),'MOIS-09'!$H$16,IF(OR('AUBE-09'!P35="J1"),'MOIS-09'!$H$17,IF(OR('AUBE-09'!P35="J2"),'MOIS-09'!$H$18,IF(OR('AUBE-09'!P35="J3"),'MOIS-09'!$H$19,IF(OR('AUBE-09'!P35="J4"),'MOIS-09'!$H$20,IF(OR('AUBE-09'!P35="J5"),'MOIS-09'!$P$16,IF(OR('AUBE-09'!P35="J6"),'MOIS-09'!$P$17,IF(OR('AUBE-09'!P35="J7"),'MOIS-09'!$P$18,IF(OR('AUBE-09'!P35="J8"),'MOIS-09'!$P$19,IF(OR('AUBE-09'!P35="J9"),'MOIS-09'!$P$20,IF(OR('AUBE-09'!P35="F"),'MOIS-09'!$V$16,IF(OR('AUBE-09'!P35="R"),'MOIS-09'!$V$17,IF(OR('AUBE-09'!P35="HR"),'MOIS-09'!$V$18,IF(OR('AUBE-09'!P35="E"),'MOIS-09'!$V$19,IF(OR('AUBE-09'!P35="CP"),'MOIS-09'!$AD$16,IF(OR('AUBE-09'!P35="CM"),'MOIS-09'!$AD$17,IF(OR('AUBE-09'!P35="CMA"),'MOIS-09'!$AD$18,IF(OR('AUBE-09'!P35="CDE"),'MOIS-09'!$AD$19,"0")))))))))))))))))))+IF(OR('AUBE-09'!Q35="D"),'MOIS-09'!$V$20,IF(OR('AUBE-09'!Q35="J"),'MOIS-09'!$H$16,IF(OR('AUBE-09'!Q35="J1"),'MOIS-09'!$H$17,IF(OR('AUBE-09'!Q35="J2"),'MOIS-09'!$H$18,IF(OR('AUBE-09'!Q35="J3"),'MOIS-09'!$H$19,IF(OR('AUBE-09'!Q35="J4"),'MOIS-09'!$H$20,IF(OR('AUBE-09'!Q35="J5"),'MOIS-09'!$P$16,IF(OR('AUBE-09'!Q35="J6"),'MOIS-09'!$P$17,IF(OR('AUBE-09'!Q35="J7"),'MOIS-09'!$P$18,IF(OR('AUBE-09'!Q35="J8"),'MOIS-09'!$P$19,IF(OR('AUBE-09'!Q35="J9"),'MOIS-09'!$P$20,IF(OR('AUBE-09'!Q35="F"),'MOIS-09'!$V$16,IF(OR('AUBE-09'!Q35="R"),'MOIS-09'!$V$17,IF(OR('AUBE-09'!Q35="HR"),'MOIS-09'!$V$18,IF(OR('AUBE-09'!Q35="E"),'MOIS-09'!$V$19,IF(OR('AUBE-09'!Q35="CP"),'MOIS-09'!$AD$16,IF(OR('AUBE-09'!Q35="CM"),'MOIS-09'!$AD$17,IF(OR('AUBE-09'!Q35="CMA"),'MOIS-09'!$AD$18,IF(OR('AUBE-09'!Q35="CDE"),'MOIS-09'!$AD$19,"0")))))))))))))))))))+IF(OR('AUBE-09'!R35="D"),'MOIS-09'!$V$20,IF(OR('AUBE-09'!R35="J"),'MOIS-09'!$H$16,IF(OR('AUBE-09'!R35="J1"),'MOIS-09'!$H$17,IF(OR('AUBE-09'!R35="J2"),'MOIS-09'!$H$18,IF(OR('AUBE-09'!R35="J3"),'MOIS-09'!$H$19,IF(OR('AUBE-09'!R35="J4"),'MOIS-09'!$H$20,IF(OR('AUBE-09'!R35="J5"),'MOIS-09'!$P$16,IF(OR('AUBE-09'!R35="J6"),'MOIS-09'!$P$17,IF(OR('AUBE-09'!R35="J7"),'MOIS-09'!$P$18,IF(OR('AUBE-09'!R35="J8"),'MOIS-09'!$P$19,IF(OR('AUBE-09'!R35="J9"),'MOIS-09'!$P$20,IF(OR('AUBE-09'!R35="F"),'MOIS-09'!$V$16,IF(OR('AUBE-09'!R35="R"),'MOIS-09'!$V$17,IF(OR('AUBE-09'!R35="HR"),'MOIS-09'!$V$18,IF(OR('AUBE-09'!R35="E"),'MOIS-09'!$V$19,IF(OR('AUBE-09'!R35="CP"),'MOIS-09'!$AD$16,IF(OR('AUBE-09'!R35="CM"),'MOIS-09'!$AD$17,IF(OR('AUBE-09'!R35="CMA"),'MOIS-09'!$AD$18,IF(OR('AUBE-09'!R35="CDE"),'MOIS-09'!$AD$19,"0")))))))))))))))))))</f>
        <v>0</v>
      </c>
      <c r="AM35" s="151">
        <f>IF(OR('AUBE-09'!S35="D"),'MOIS-09'!$V$20,IF(OR('AUBE-09'!S35="J"),'MOIS-09'!$H$16,IF(OR('AUBE-09'!S35="J1"),'MOIS-09'!$H$17,IF(OR('AUBE-09'!S35="J2"),'MOIS-09'!$H$18,IF(OR('AUBE-09'!S35="J3"),'MOIS-09'!$H$19,IF(OR('AUBE-09'!S35="J4"),'MOIS-09'!$H$20,IF(OR('AUBE-09'!S35="J5"),'MOIS-09'!$P$16,IF(OR('AUBE-09'!S35="J6"),'MOIS-09'!$P$17,IF(OR('AUBE-09'!S35="J7"),'MOIS-09'!$P$18,IF(OR('AUBE-09'!S35="J8"),'MOIS-09'!$P$19,IF(OR('AUBE-09'!S35="J9"),'MOIS-09'!$P$20,IF(OR('AUBE-09'!S35="F"),'MOIS-09'!$V$16,IF(OR('AUBE-09'!S35="R"),'MOIS-09'!$V$17,IF(OR('AUBE-09'!S35="HR"),'MOIS-09'!$V$18,IF(OR('AUBE-09'!S35="E"),'MOIS-09'!$V$19,IF(OR('AUBE-09'!S35="CP"),'MOIS-09'!$AD$16,IF(OR('AUBE-09'!S35="CM"),'MOIS-09'!$AD$17,IF(OR('AUBE-09'!S35="CMA"),'MOIS-09'!$AD$18,IF(OR('AUBE-09'!S35="CDE"),'MOIS-09'!$AD$19,"0")))))))))))))))))))+IF(OR('AUBE-09'!T35="D"),'MOIS-09'!$V$20,IF(OR('AUBE-09'!T35="J"),'MOIS-09'!$H$16,IF(OR('AUBE-09'!T35="J1"),'MOIS-09'!$H$17,IF(OR('AUBE-09'!T35="J2"),'MOIS-09'!$H$18,IF(OR('AUBE-09'!T35="J3"),'MOIS-09'!$H$19,IF(OR('AUBE-09'!T35="J4"),'MOIS-09'!$H$20,IF(OR('AUBE-09'!T35="J5"),'MOIS-09'!$P$16,IF(OR('AUBE-09'!T35="J6"),'MOIS-09'!$P$17,IF(OR('AUBE-09'!T35="J7"),'MOIS-09'!$P$18,IF(OR('AUBE-09'!T35="J8"),'MOIS-09'!$P$19,IF(OR('AUBE-09'!T35="J9"),'MOIS-09'!$P$20,IF(OR('AUBE-09'!T35="F"),'MOIS-09'!$V$16,IF(OR('AUBE-09'!T35="R"),'MOIS-09'!$V$17,IF(OR('AUBE-09'!T35="HR"),'MOIS-09'!$V$18,IF(OR('AUBE-09'!T35="E"),'MOIS-09'!$V$19,IF(OR('AUBE-09'!T35="CP"),'MOIS-09'!$AD$16,IF(OR('AUBE-09'!T35="CM"),'MOIS-09'!$AD$17,IF(OR('AUBE-09'!T35="CMA"),'MOIS-09'!$AD$18,IF(OR('AUBE-09'!T35="CDE"),'MOIS-09'!$AD$19,"0")))))))))))))))))))+IF(OR('AUBE-09'!U35="D"),'MOIS-09'!$V$20,IF(OR('AUBE-09'!U35="J"),'MOIS-09'!$H$16,IF(OR('AUBE-09'!U35="J1"),'MOIS-09'!$H$17,IF(OR('AUBE-09'!U35="J2"),'MOIS-09'!$H$18,IF(OR('AUBE-09'!U35="J3"),'MOIS-09'!$H$19,IF(OR('AUBE-09'!U35="J4"),'MOIS-09'!$H$20,IF(OR('AUBE-09'!U35="J5"),'MOIS-09'!$P$16,IF(OR('AUBE-09'!U35="J6"),'MOIS-09'!$P$17,IF(OR('AUBE-09'!U35="J7"),'MOIS-09'!$P$18,IF(OR('AUBE-09'!U35="J8"),'MOIS-09'!$P$19,IF(OR('AUBE-09'!U35="J9"),'MOIS-09'!$P$20,IF(OR('AUBE-09'!U35="F"),'MOIS-09'!$V$16,IF(OR('AUBE-09'!U35="R"),'MOIS-09'!$V$17,IF(OR('AUBE-09'!U35="HR"),'MOIS-09'!$V$18,IF(OR('AUBE-09'!U35="E"),'MOIS-09'!$V$19,IF(OR('AUBE-09'!U35="CP"),'MOIS-09'!$AD$16,IF(OR('AUBE-09'!U35="CM"),'MOIS-09'!$AD$17,IF(OR('AUBE-09'!U35="CMA"),'MOIS-09'!$AD$18,IF(OR('AUBE-09'!U35="CDE"),'MOIS-09'!$AD$19,"0")))))))))))))))))))+IF(OR('AUBE-09'!V35="D"),'MOIS-09'!$V$20,IF(OR('AUBE-09'!V35="J"),'MOIS-09'!$H$16,IF(OR('AUBE-09'!V35="J1"),'MOIS-09'!$H$17,IF(OR('AUBE-09'!V35="J2"),'MOIS-09'!$H$18,IF(OR('AUBE-09'!V35="J3"),'MOIS-09'!$H$19,IF(OR('AUBE-09'!V35="J4"),'MOIS-09'!$H$20,IF(OR('AUBE-09'!V35="J5"),'MOIS-09'!$P$16,IF(OR('AUBE-09'!V35="J6"),'MOIS-09'!$P$17,IF(OR('AUBE-09'!V35="J7"),'MOIS-09'!$P$18,IF(OR('AUBE-09'!V35="J8"),'MOIS-09'!$P$19,IF(OR('AUBE-09'!V35="J9"),'MOIS-09'!$P$20,IF(OR('AUBE-09'!V35="F"),'MOIS-09'!$V$16,IF(OR('AUBE-09'!V35="R"),'MOIS-09'!$V$17,IF(OR('AUBE-09'!V35="HR"),'MOIS-09'!$V$18,IF(OR('AUBE-09'!V35="E"),'MOIS-09'!$V$19,IF(OR('AUBE-09'!V35="CP"),'MOIS-09'!$AD$16,IF(OR('AUBE-09'!V35="CM"),'MOIS-09'!$AD$17,IF(OR('AUBE-09'!V35="CMA"),'MOIS-09'!$AD$18,IF(OR('AUBE-09'!V35="CDE"),'MOIS-09'!$AD$19,"0")))))))))))))))))))+IF(OR('AUBE-09'!W35="D"),'MOIS-09'!$V$20,IF(OR('AUBE-09'!W35="J"),'MOIS-09'!$H$16,IF(OR('AUBE-09'!W35="J1"),'MOIS-09'!$H$17,IF(OR('AUBE-09'!W35="J2"),'MOIS-09'!$H$18,IF(OR('AUBE-09'!W35="J3"),'MOIS-09'!$H$19,IF(OR('AUBE-09'!W35="J4"),'MOIS-09'!$H$20,IF(OR('AUBE-09'!W35="J5"),'MOIS-09'!$P$16,IF(OR('AUBE-09'!W35="J6"),'MOIS-09'!$P$17,IF(OR('AUBE-09'!W35="J7"),'MOIS-09'!$P$18,IF(OR('AUBE-09'!W35="J8"),'MOIS-09'!$P$19,IF(OR('AUBE-09'!W35="J9"),'MOIS-09'!$P$20,IF(OR('AUBE-09'!W35="F"),'MOIS-09'!$V$16,IF(OR('AUBE-09'!W35="R"),'MOIS-09'!$V$17,IF(OR('AUBE-09'!W35="HR"),'MOIS-09'!$V$18,IF(OR('AUBE-09'!W35="E"),'MOIS-09'!$V$19,IF(OR('AUBE-09'!W35="CP"),'MOIS-09'!$AD$16,IF(OR('AUBE-09'!W35="CM"),'MOIS-09'!$AD$17,IF(OR('AUBE-09'!W35="CMA"),'MOIS-09'!$AD$18,IF(OR('AUBE-09'!W35="CDE"),'MOIS-09'!$AD$19,"0")))))))))))))))))))+IF(OR('AUBE-09'!X35="D"),'MOIS-09'!$V$20,IF(OR('AUBE-09'!X35="J"),'MOIS-09'!$H$16,IF(OR('AUBE-09'!X35="J1"),'MOIS-09'!$H$17,IF(OR('AUBE-09'!X35="J2"),'MOIS-09'!$H$18,IF(OR('AUBE-09'!X35="J3"),'MOIS-09'!$H$19,IF(OR('AUBE-09'!X35="J4"),'MOIS-09'!$H$20,IF(OR('AUBE-09'!X35="J5"),'MOIS-09'!$P$16,IF(OR('AUBE-09'!X35="J6"),'MOIS-09'!$P$17,IF(OR('AUBE-09'!X35="J7"),'MOIS-09'!$P$18,IF(OR('AUBE-09'!X35="J8"),'MOIS-09'!$P$19,IF(OR('AUBE-09'!X35="J9"),'MOIS-09'!$P$20,IF(OR('AUBE-09'!X35="F"),'MOIS-09'!$V$16,IF(OR('AUBE-09'!X35="R"),'MOIS-09'!$V$17,IF(OR('AUBE-09'!X35="HR"),'MOIS-09'!$V$18,IF(OR('AUBE-09'!X35="E"),'MOIS-09'!$V$19,IF(OR('AUBE-09'!X35="CP"),'MOIS-09'!$AD$16,IF(OR('AUBE-09'!X35="CM"),'MOIS-09'!$AD$17,IF(OR('AUBE-09'!X35="CMA"),'MOIS-09'!$AD$18,IF(OR('AUBE-09'!X35="CDE"),'MOIS-09'!$AD$19,"0")))))))))))))))))))+IF(OR('AUBE-09'!Y35="D"),'MOIS-09'!$V$20,IF(OR('AUBE-09'!Y35="J"),'MOIS-09'!$H$16,IF(OR('AUBE-09'!Y35="J1"),'MOIS-09'!$H$17,IF(OR('AUBE-09'!Y35="J2"),'MOIS-09'!$H$18,IF(OR('AUBE-09'!Y35="J3"),'MOIS-09'!$H$19,IF(OR('AUBE-09'!Y35="J4"),'MOIS-09'!$H$20,IF(OR('AUBE-09'!Y35="J5"),'MOIS-09'!$P$16,IF(OR('AUBE-09'!Y35="J6"),'MOIS-09'!$P$17,IF(OR('AUBE-09'!Y35="J7"),'MOIS-09'!$P$18,IF(OR('AUBE-09'!Y35="J8"),'MOIS-09'!$P$19,IF(OR('AUBE-09'!Y35="J9"),'MOIS-09'!$P$20,IF(OR('AUBE-09'!Y35="F"),'MOIS-09'!$V$16,IF(OR('AUBE-09'!Y35="R"),'MOIS-09'!$V$17,IF(OR('AUBE-09'!Y35="HR"),'MOIS-09'!$V$18,IF(OR('AUBE-09'!Y35="E"),'MOIS-09'!$V$19,IF(OR('AUBE-09'!Y35="CP"),'MOIS-09'!$AD$16,IF(OR('AUBE-09'!Y35="CM"),'MOIS-09'!$AD$17,IF(OR('AUBE-09'!Y35="CMA"),'MOIS-09'!$AD$18,IF(OR('AUBE-09'!Y35="CDE"),'MOIS-09'!$AD$19,"0")))))))))))))))))))</f>
        <v>0</v>
      </c>
      <c r="AN35" s="151">
        <f>IF(OR('AUBE-09'!Z35="D"),'MOIS-09'!$V$20,IF(OR('AUBE-09'!Z35="J"),'MOIS-09'!$H$16,IF(OR('AUBE-09'!Z35="J1"),'MOIS-09'!$H$17,IF(OR('AUBE-09'!Z35="J2"),'MOIS-09'!$H$18,IF(OR('AUBE-09'!Z35="J3"),'MOIS-09'!$H$19,IF(OR('AUBE-09'!Z35="J4"),'MOIS-09'!$H$20,IF(OR('AUBE-09'!Z35="J5"),'MOIS-09'!$P$16,IF(OR('AUBE-09'!Z35="J6"),'MOIS-09'!$P$17,IF(OR('AUBE-09'!Z35="J7"),'MOIS-09'!$P$18,IF(OR('AUBE-09'!Z35="J8"),'MOIS-09'!$P$19,IF(OR('AUBE-09'!Z35="J9"),'MOIS-09'!$P$20,IF(OR('AUBE-09'!Z35="F"),'MOIS-09'!$V$16,IF(OR('AUBE-09'!Z35="R"),'MOIS-09'!$V$17,IF(OR('AUBE-09'!Z35="HR"),'MOIS-09'!$V$18,IF(OR('AUBE-09'!Z35="E"),'MOIS-09'!$V$19,IF(OR('AUBE-09'!Z35="CP"),'MOIS-09'!$AD$16,IF(OR('AUBE-09'!Z35="CM"),'MOIS-09'!$AD$17,IF(OR('AUBE-09'!Z35="CMA"),'MOIS-09'!$AD$18,IF(OR('AUBE-09'!Z35="CDE"),'MOIS-09'!$AD$19,"0")))))))))))))))))))+IF(OR('AUBE-09'!AA35="D"),'MOIS-09'!$V$20,IF(OR('AUBE-09'!AA35="J"),'MOIS-09'!$H$16,IF(OR('AUBE-09'!AA35="J1"),'MOIS-09'!$H$17,IF(OR('AUBE-09'!AA35="J2"),'MOIS-09'!$H$18,IF(OR('AUBE-09'!AA35="J3"),'MOIS-09'!$H$19,IF(OR('AUBE-09'!AA35="J4"),'MOIS-09'!$H$20,IF(OR('AUBE-09'!AA35="J5"),'MOIS-09'!$P$16,IF(OR('AUBE-09'!AA35="J6"),'MOIS-09'!$P$17,IF(OR('AUBE-09'!AA35="J7"),'MOIS-09'!$P$18,IF(OR('AUBE-09'!AA35="J8"),'MOIS-09'!$P$19,IF(OR('AUBE-09'!AA35="J9"),'MOIS-09'!$P$20,IF(OR('AUBE-09'!AA35="F"),'MOIS-09'!$V$16,IF(OR('AUBE-09'!AA35="R"),'MOIS-09'!$V$17,IF(OR('AUBE-09'!AA35="HR"),'MOIS-09'!$V$18,IF(OR('AUBE-09'!AA35="E"),'MOIS-09'!$V$19,IF(OR('AUBE-09'!AA35="CP"),'MOIS-09'!$AD$16,IF(OR('AUBE-09'!AA35="CM"),'MOIS-09'!$AD$17,IF(OR('AUBE-09'!AA35="CMA"),'MOIS-09'!$AD$18,IF(OR('AUBE-09'!AA35="CDE"),'MOIS-09'!$AD$19,"0")))))))))))))))))))+IF(OR('AUBE-09'!AB35="D"),'MOIS-09'!$V$20,IF(OR('AUBE-09'!AB35="J"),'MOIS-09'!$H$16,IF(OR('AUBE-09'!AB35="J1"),'MOIS-09'!$H$17,IF(OR('AUBE-09'!AB35="J2"),'MOIS-09'!$H$18,IF(OR('AUBE-09'!AB35="J3"),'MOIS-09'!$H$19,IF(OR('AUBE-09'!AB35="J4"),'MOIS-09'!$H$20,IF(OR('AUBE-09'!AB35="J5"),'MOIS-09'!$P$16,IF(OR('AUBE-09'!AB35="J6"),'MOIS-09'!$P$17,IF(OR('AUBE-09'!AB35="J7"),'MOIS-09'!$P$18,IF(OR('AUBE-09'!AB35="J8"),'MOIS-09'!$P$19,IF(OR('AUBE-09'!AB35="J9"),'MOIS-09'!$P$20,IF(OR('AUBE-09'!AB35="F"),'MOIS-09'!$V$16,IF(OR('AUBE-09'!AB35="R"),'MOIS-09'!$V$17,IF(OR('AUBE-09'!AB35="HR"),'MOIS-09'!$V$18,IF(OR('AUBE-09'!AB35="E"),'MOIS-09'!$V$19,IF(OR('AUBE-09'!AB35="CP"),'MOIS-09'!$AD$16,IF(OR('AUBE-09'!AB35="CM"),'MOIS-09'!$AD$17,IF(OR('AUBE-09'!AB35="CMA"),'MOIS-09'!$AD$18,IF(OR('AUBE-09'!AB35="CDE"),'MOIS-09'!$AD$19,"0")))))))))))))))))))+IF(OR('AUBE-09'!AC35="D"),'MOIS-09'!$V$20,IF(OR('AUBE-09'!AC35="J"),'MOIS-09'!$H$16,IF(OR('AUBE-09'!AC35="J1"),'MOIS-09'!$H$17,IF(OR('AUBE-09'!AC35="J2"),'MOIS-09'!$H$18,IF(OR('AUBE-09'!AC35="J3"),'MOIS-09'!$H$19,IF(OR('AUBE-09'!AC35="J4"),'MOIS-09'!$H$20,IF(OR('AUBE-09'!AC35="J5"),'MOIS-09'!$P$16,IF(OR('AUBE-09'!AC35="J6"),'MOIS-09'!$P$17,IF(OR('AUBE-09'!AC35="J7"),'MOIS-09'!$P$18,IF(OR('AUBE-09'!AC35="J8"),'MOIS-09'!$P$19,IF(OR('AUBE-09'!AC35="J9"),'MOIS-09'!$P$20,IF(OR('AUBE-09'!AC35="F"),'MOIS-09'!$V$16,IF(OR('AUBE-09'!AC35="R"),'MOIS-09'!$V$17,IF(OR('AUBE-09'!AC35="HR"),'MOIS-09'!$V$18,IF(OR('AUBE-09'!AC35="E"),'MOIS-09'!$V$19,IF(OR('AUBE-09'!AC35="CP"),'MOIS-09'!$AD$16,IF(OR('AUBE-09'!AC35="CM"),'MOIS-09'!$AD$17,IF(OR('AUBE-09'!AC35="CMA"),'MOIS-09'!$AD$18,IF(OR('AUBE-09'!AC35="CDE"),'MOIS-09'!$AD$19,"0")))))))))))))))))))+IF(OR('AUBE-09'!AD35="D"),'MOIS-09'!$V$20,IF(OR('AUBE-09'!AD35="J"),'MOIS-09'!$H$16,IF(OR('AUBE-09'!AD35="J1"),'MOIS-09'!$H$17,IF(OR('AUBE-09'!AD35="J2"),'MOIS-09'!$H$18,IF(OR('AUBE-09'!AD35="J3"),'MOIS-09'!$H$19,IF(OR('AUBE-09'!AD35="J4"),'MOIS-09'!$H$20,IF(OR('AUBE-09'!AD35="J5"),'MOIS-09'!$P$16,IF(OR('AUBE-09'!AD35="J6"),'MOIS-09'!$P$17,IF(OR('AUBE-09'!AD35="J7"),'MOIS-09'!$P$18,IF(OR('AUBE-09'!AD35="J8"),'MOIS-09'!$P$19,IF(OR('AUBE-09'!AD35="J9"),'MOIS-09'!$P$20,IF(OR('AUBE-09'!AD35="F"),'MOIS-09'!$V$16,IF(OR('AUBE-09'!AD35="R"),'MOIS-09'!$V$17,IF(OR('AUBE-09'!AD35="HR"),'MOIS-09'!$V$18,IF(OR('AUBE-09'!AD35="E"),'MOIS-09'!$V$19,IF(OR('AUBE-09'!AD35="CP"),'MOIS-09'!$AD$16,IF(OR('AUBE-09'!AD35="CM"),'MOIS-09'!$AD$17,IF(OR('AUBE-09'!AD35="CMA"),'MOIS-09'!$AD$18,IF(OR('AUBE-09'!AD35="CDE"),'MOIS-09'!$AD$19,"0")))))))))))))))))))+IF(OR('AUBE-09'!AE35="D"),'MOIS-09'!$V$20,IF(OR('AUBE-09'!AE35="J"),'MOIS-09'!$H$16,IF(OR('AUBE-09'!AE35="J1"),'MOIS-09'!$H$17,IF(OR('AUBE-09'!AE35="J2"),'MOIS-09'!$H$18,IF(OR('AUBE-09'!AE35="J3"),'MOIS-09'!$H$19,IF(OR('AUBE-09'!AE35="J4"),'MOIS-09'!$H$20,IF(OR('AUBE-09'!AE35="J5"),'MOIS-09'!$P$16,IF(OR('AUBE-09'!AE35="J6"),'MOIS-09'!$P$17,IF(OR('AUBE-09'!AE35="J7"),'MOIS-09'!$P$18,IF(OR('AUBE-09'!AE35="J8"),'MOIS-09'!$P$19,IF(OR('AUBE-09'!AE35="J9"),'MOIS-09'!$P$20,IF(OR('AUBE-09'!AE35="F"),'MOIS-09'!$V$16,IF(OR('AUBE-09'!AE35="R"),'MOIS-09'!$V$17,IF(OR('AUBE-09'!AE35="HR"),'MOIS-09'!$V$18,IF(OR('AUBE-09'!AE35="E"),'MOIS-09'!$V$19,IF(OR('AUBE-09'!AE35="CP"),'MOIS-09'!$AD$16,IF(OR('AUBE-09'!AE35="CM"),'MOIS-09'!$AD$17,IF(OR('AUBE-09'!AE35="CMA"),'MOIS-09'!$AD$18,IF(OR('AUBE-09'!AE35="CDE"),'MOIS-09'!$AD$19,"0")))))))))))))))))))</f>
        <v>0</v>
      </c>
    </row>
    <row r="36" spans="1:40" ht="15.75" hidden="1" customHeight="1" outlineLevel="1">
      <c r="A36" s="16"/>
      <c r="B36" s="15"/>
      <c r="C36" s="2"/>
      <c r="D36" s="2"/>
      <c r="E36" s="2"/>
      <c r="F36" s="6"/>
      <c r="G36" s="6"/>
      <c r="H36" s="2"/>
      <c r="I36" s="2"/>
      <c r="J36" s="2"/>
      <c r="K36" s="2"/>
      <c r="L36" s="2"/>
      <c r="M36" s="2"/>
      <c r="N36" s="10"/>
      <c r="O36" s="2"/>
      <c r="P36" s="2"/>
      <c r="Q36" s="2"/>
      <c r="R36" s="2"/>
      <c r="S36" s="2"/>
      <c r="T36" s="6"/>
      <c r="U36" s="6"/>
      <c r="V36" s="2"/>
      <c r="W36" s="2"/>
      <c r="X36" s="2"/>
      <c r="Y36" s="2"/>
      <c r="Z36" s="2"/>
      <c r="AA36" s="6"/>
      <c r="AB36" s="6"/>
      <c r="AC36" s="6"/>
      <c r="AD36" s="6"/>
      <c r="AE36" s="6"/>
      <c r="AF36" s="48"/>
      <c r="AG36" s="50"/>
      <c r="AH36" s="147">
        <f t="shared" si="5"/>
        <v>0</v>
      </c>
      <c r="AJ36" s="151">
        <f>IF(OR('AUBE-09'!B36="D"),'MOIS-09'!$V$20,IF(OR('AUBE-09'!B36="J"),'MOIS-09'!$H$16,IF(OR('AUBE-09'!B36="J1"),'MOIS-09'!$H$17,IF(OR('AUBE-09'!B36="J2"),'MOIS-09'!$H$18,IF(OR('AUBE-09'!B36="J3"),'MOIS-09'!$H$19,IF(OR('AUBE-09'!B36="J4"),'MOIS-09'!$H$20,IF(OR('AUBE-09'!B36="J5"),'MOIS-09'!$P$16,IF(OR('AUBE-09'!B36="J6"),'MOIS-09'!$P$17,IF(OR('AUBE-09'!B36="J7"),'MOIS-09'!$P$18,IF(OR('AUBE-09'!B36="J8"),'MOIS-09'!$P$19,IF(OR('AUBE-09'!B36="J9"),'MOIS-09'!$P$20,IF(OR('AUBE-09'!B36="F"),'MOIS-09'!$V$16,IF(OR('AUBE-09'!B36="R"),'MOIS-09'!$V$17,IF(OR('AUBE-09'!B36="HR"),'MOIS-09'!$V$18,IF(OR('AUBE-09'!B36="E"),'MOIS-09'!$V$19,IF(OR('AUBE-09'!B36="CP"),'MOIS-09'!$AD$16,IF(OR('AUBE-09'!B36="CM"),'MOIS-09'!$AD$17,IF(OR('AUBE-09'!B36="CMA"),'MOIS-09'!$AD$18,IF(OR('AUBE-09'!B36="CDE"),'MOIS-09'!$AD$19,"0")))))))))))))))))))+IF(OR('AUBE-09'!C36="D"),'MOIS-09'!$V$20,IF(OR('AUBE-09'!C36="J"),'MOIS-09'!$H$16,IF(OR('AUBE-09'!C36="J1"),'MOIS-09'!$H$17,IF(OR('AUBE-09'!C36="J2"),'MOIS-09'!$H$18,IF(OR('AUBE-09'!C36="J3"),'MOIS-09'!$H$19,IF(OR('AUBE-09'!C36="J4"),'MOIS-09'!$H$20,IF(OR('AUBE-09'!C36="J5"),'MOIS-09'!$P$16,IF(OR('AUBE-09'!C36="J6"),'MOIS-09'!$P$17,IF(OR('AUBE-09'!C36="J7"),'MOIS-09'!$P$18,IF(OR('AUBE-09'!C36="J8"),'MOIS-09'!$P$19,IF(OR('AUBE-09'!C36="J9"),'MOIS-09'!$P$20,IF(OR('AUBE-09'!C36="F"),'MOIS-09'!$V$16,IF(OR('AUBE-09'!C36="R"),'MOIS-09'!$V$17,IF(OR('AUBE-09'!C36="HR"),'MOIS-09'!$V$18,IF(OR('AUBE-09'!C36="E"),'MOIS-09'!$V$19,IF(OR('AUBE-09'!C36="CP"),'MOIS-09'!$AD$16,IF(OR('AUBE-09'!C36="CM"),'MOIS-09'!$AD$17,IF(OR('AUBE-09'!C36="CMA"),'MOIS-09'!$AD$18,IF(OR('AUBE-09'!C36="CDE"),'MOIS-09'!$AD$19,"0")))))))))))))))))))+IF(OR('AUBE-09'!D36="D"),'MOIS-09'!$V$20,IF(OR('AUBE-09'!D36="J"),'MOIS-09'!$H$16,IF(OR('AUBE-09'!D36="J1"),'MOIS-09'!$H$17,IF(OR('AUBE-09'!D36="J2"),'MOIS-09'!$H$18,IF(OR('AUBE-09'!D36="J3"),'MOIS-09'!$H$19,IF(OR('AUBE-09'!D36="J4"),'MOIS-09'!$H$20,IF(OR('AUBE-09'!D36="J5"),'MOIS-09'!$P$16,IF(OR('AUBE-09'!D36="J6"),'MOIS-09'!$P$17,IF(OR('AUBE-09'!D36="J7"),'MOIS-09'!$P$18,IF(OR('AUBE-09'!D36="J8"),'MOIS-09'!$P$19,IF(OR('AUBE-09'!D36="J9"),'MOIS-09'!$P$20,IF(OR('AUBE-09'!D36="F"),'MOIS-09'!$V$16,IF(OR('AUBE-09'!D36="R"),'MOIS-09'!$V$17,IF(OR('AUBE-09'!D36="HR"),'MOIS-09'!$V$18,IF(OR('AUBE-09'!D36="E"),'MOIS-09'!$V$19,IF(OR('AUBE-09'!D36="CP"),'MOIS-09'!$AD$16,IF(OR('AUBE-09'!D36="CM"),'MOIS-09'!$AD$17,IF(OR('AUBE-09'!D36="CMA"),'MOIS-09'!$AD$18,IF(OR('AUBE-09'!D36="CDE"),'MOIS-09'!$AD$19,"0")))))))))))))))))))</f>
        <v>0</v>
      </c>
      <c r="AK36" s="151">
        <f>IF(OR('AUBE-09'!E36="D"),'MOIS-09'!$V$20,IF(OR('AUBE-09'!E36="J"),'MOIS-09'!$H$16,IF(OR('AUBE-09'!E36="J1"),'MOIS-09'!$H$17,IF(OR('AUBE-09'!E36="J2"),'MOIS-09'!$H$18,IF(OR('AUBE-09'!E36="J3"),'MOIS-09'!$H$19,IF(OR('AUBE-09'!E36="J4"),'MOIS-09'!$H$20,IF(OR('AUBE-09'!E36="J5"),'MOIS-09'!$P$16,IF(OR('AUBE-09'!E36="J6"),'MOIS-09'!$P$17,IF(OR('AUBE-09'!E36="J7"),'MOIS-09'!$P$18,IF(OR('AUBE-09'!E36="J8"),'MOIS-09'!$P$19,IF(OR('AUBE-09'!E36="J9"),'MOIS-09'!$P$20,IF(OR('AUBE-09'!E36="F"),'MOIS-09'!$V$16,IF(OR('AUBE-09'!E36="R"),'MOIS-09'!$V$17,IF(OR('AUBE-09'!E36="HR"),'MOIS-09'!$V$18,IF(OR('AUBE-09'!E36="E"),'MOIS-09'!$V$19,IF(OR('AUBE-09'!E36="CP"),'MOIS-09'!$AD$16,IF(OR('AUBE-09'!E36="CM"),'MOIS-09'!$AD$17,IF(OR('AUBE-09'!E36="CMA"),'MOIS-09'!$AD$18,IF(OR('AUBE-09'!E36="CDE"),'MOIS-09'!$AD$19,"0")))))))))))))))))))+IF(OR('AUBE-09'!F36="D"),'MOIS-09'!$V$20,IF(OR('AUBE-09'!F36="J"),'MOIS-09'!$H$16,IF(OR('AUBE-09'!F36="J1"),'MOIS-09'!$H$17,IF(OR('AUBE-09'!F36="J2"),'MOIS-09'!$H$18,IF(OR('AUBE-09'!F36="J3"),'MOIS-09'!$H$19,IF(OR('AUBE-09'!F36="J4"),'MOIS-09'!$H$20,IF(OR('AUBE-09'!F36="J5"),'MOIS-09'!$P$16,IF(OR('AUBE-09'!F36="J6"),'MOIS-09'!$P$17,IF(OR('AUBE-09'!F36="J7"),'MOIS-09'!$P$18,IF(OR('AUBE-09'!F36="J8"),'MOIS-09'!$P$19,IF(OR('AUBE-09'!F36="J9"),'MOIS-09'!$P$20,IF(OR('AUBE-09'!F36="F"),'MOIS-09'!$V$16,IF(OR('AUBE-09'!F36="R"),'MOIS-09'!$V$17,IF(OR('AUBE-09'!F36="HR"),'MOIS-09'!$V$18,IF(OR('AUBE-09'!F36="E"),'MOIS-09'!$V$19,IF(OR('AUBE-09'!F36="CP"),'MOIS-09'!$AD$16,IF(OR('AUBE-09'!F36="CM"),'MOIS-09'!$AD$17,IF(OR('AUBE-09'!F36="CMA"),'MOIS-09'!$AD$18,IF(OR('AUBE-09'!F36="CDE"),'MOIS-09'!$AD$19,"0")))))))))))))))))))+IF(OR('AUBE-09'!G36="D"),'MOIS-09'!$V$20,IF(OR('AUBE-09'!G36="J"),'MOIS-09'!$H$16,IF(OR('AUBE-09'!G36="J1"),'MOIS-09'!$H$17,IF(OR('AUBE-09'!G36="J2"),'MOIS-09'!$H$18,IF(OR('AUBE-09'!G36="J3"),'MOIS-09'!$H$19,IF(OR('AUBE-09'!G36="J4"),'MOIS-09'!$H$20,IF(OR('AUBE-09'!G36="J5"),'MOIS-09'!$P$16,IF(OR('AUBE-09'!G36="J6"),'MOIS-09'!$P$17,IF(OR('AUBE-09'!G36="J7"),'MOIS-09'!$P$18,IF(OR('AUBE-09'!G36="J8"),'MOIS-09'!$P$19,IF(OR('AUBE-09'!G36="J9"),'MOIS-09'!$P$20,IF(OR('AUBE-09'!G36="F"),'MOIS-09'!$V$16,IF(OR('AUBE-09'!G36="R"),'MOIS-09'!$V$17,IF(OR('AUBE-09'!G36="HR"),'MOIS-09'!$V$18,IF(OR('AUBE-09'!G36="E"),'MOIS-09'!$V$19,IF(OR('AUBE-09'!G36="CP"),'MOIS-09'!$AD$16,IF(OR('AUBE-09'!G36="CM"),'MOIS-09'!$AD$17,IF(OR('AUBE-09'!G36="CMA"),'MOIS-09'!$AD$18,IF(OR('AUBE-09'!G36="CDE"),'MOIS-09'!$AD$19,"0")))))))))))))))))))+IF(OR('AUBE-09'!H36="D"),'MOIS-09'!$V$20,IF(OR('AUBE-09'!H36="J"),'MOIS-09'!$H$16,IF(OR('AUBE-09'!H36="J1"),'MOIS-09'!$H$17,IF(OR('AUBE-09'!H36="J2"),'MOIS-09'!$H$18,IF(OR('AUBE-09'!H36="J3"),'MOIS-09'!$H$19,IF(OR('AUBE-09'!H36="J4"),'MOIS-09'!$H$20,IF(OR('AUBE-09'!H36="J5"),'MOIS-09'!$P$16,IF(OR('AUBE-09'!H36="J6"),'MOIS-09'!$P$17,IF(OR('AUBE-09'!H36="J7"),'MOIS-09'!$P$18,IF(OR('AUBE-09'!H36="J8"),'MOIS-09'!$P$19,IF(OR('AUBE-09'!H36="J9"),'MOIS-09'!$P$20,IF(OR('AUBE-09'!H36="F"),'MOIS-09'!$V$16,IF(OR('AUBE-09'!H36="R"),'MOIS-09'!$V$17,IF(OR('AUBE-09'!H36="HR"),'MOIS-09'!$V$18,IF(OR('AUBE-09'!H36="E"),'MOIS-09'!$V$19,IF(OR('AUBE-09'!H36="CP"),'MOIS-09'!$AD$16,IF(OR('AUBE-09'!H36="CM"),'MOIS-09'!$AD$17,IF(OR('AUBE-09'!H36="CMA"),'MOIS-09'!$AD$18,IF(OR('AUBE-09'!H36="CDE"),'MOIS-09'!$AD$19,"0")))))))))))))))))))+IF(OR('AUBE-09'!I36="D"),'MOIS-09'!$V$20,IF(OR('AUBE-09'!I36="J"),'MOIS-09'!$H$16,IF(OR('AUBE-09'!I36="J1"),'MOIS-09'!$H$17,IF(OR('AUBE-09'!I36="J2"),'MOIS-09'!$H$18,IF(OR('AUBE-09'!I36="J3"),'MOIS-09'!$H$19,IF(OR('AUBE-09'!I36="J4"),'MOIS-09'!$H$20,IF(OR('AUBE-09'!I36="J5"),'MOIS-09'!$P$16,IF(OR('AUBE-09'!I36="J6"),'MOIS-09'!$P$17,IF(OR('AUBE-09'!I36="J7"),'MOIS-09'!$P$18,IF(OR('AUBE-09'!I36="J8"),'MOIS-09'!$P$19,IF(OR('AUBE-09'!I36="J9"),'MOIS-09'!$P$20,IF(OR('AUBE-09'!I36="F"),'MOIS-09'!$V$16,IF(OR('AUBE-09'!I36="R"),'MOIS-09'!$V$17,IF(OR('AUBE-09'!I36="HR"),'MOIS-09'!$V$18,IF(OR('AUBE-09'!I36="E"),'MOIS-09'!$V$19,IF(OR('AUBE-09'!I36="CP"),'MOIS-09'!$AD$16,IF(OR('AUBE-09'!I36="CM"),'MOIS-09'!$AD$17,IF(OR('AUBE-09'!I36="CMA"),'MOIS-09'!$AD$18,IF(OR('AUBE-09'!I36="CDE"),'MOIS-09'!$AD$19,"0")))))))))))))))))))+IF(OR('AUBE-09'!J36="D"),'MOIS-09'!$V$20,IF(OR('AUBE-09'!J36="J"),'MOIS-09'!$H$16,IF(OR('AUBE-09'!J36="J1"),'MOIS-09'!$H$17,IF(OR('AUBE-09'!J36="J2"),'MOIS-09'!$H$18,IF(OR('AUBE-09'!J36="J3"),'MOIS-09'!$H$19,IF(OR('AUBE-09'!J36="J4"),'MOIS-09'!$H$20,IF(OR('AUBE-09'!J36="J5"),'MOIS-09'!$P$16,IF(OR('AUBE-09'!J36="J6"),'MOIS-09'!$P$17,IF(OR('AUBE-09'!J36="J7"),'MOIS-09'!$P$18,IF(OR('AUBE-09'!J36="J8"),'MOIS-09'!$P$19,IF(OR('AUBE-09'!J36="J9"),'MOIS-09'!$P$20,IF(OR('AUBE-09'!J36="F"),'MOIS-09'!$V$16,IF(OR('AUBE-09'!J36="R"),'MOIS-09'!$V$17,IF(OR('AUBE-09'!J36="HR"),'MOIS-09'!$V$18,IF(OR('AUBE-09'!J36="E"),'MOIS-09'!$V$19,IF(OR('AUBE-09'!J36="CP"),'MOIS-09'!$AD$16,IF(OR('AUBE-09'!J36="CM"),'MOIS-09'!$AD$17,IF(OR('AUBE-09'!J36="CMA"),'MOIS-09'!$AD$18,IF(OR('AUBE-09'!J36="CDE"),'MOIS-09'!$AD$19,"0")))))))))))))))))))+IF(OR('AUBE-09'!K36="D"),'MOIS-09'!$V$20,IF(OR('AUBE-09'!K36="J"),'MOIS-09'!$H$16,IF(OR('AUBE-09'!K36="J1"),'MOIS-09'!$H$17,IF(OR('AUBE-09'!K36="J2"),'MOIS-09'!$H$18,IF(OR('AUBE-09'!K36="J3"),'MOIS-09'!$H$19,IF(OR('AUBE-09'!K36="J4"),'MOIS-09'!$H$20,IF(OR('AUBE-09'!K36="J5"),'MOIS-09'!$P$16,IF(OR('AUBE-09'!K36="J6"),'MOIS-09'!$P$17,IF(OR('AUBE-09'!K36="J7"),'MOIS-09'!$P$18,IF(OR('AUBE-09'!K36="J8"),'MOIS-09'!$P$19,IF(OR('AUBE-09'!K36="J9"),'MOIS-09'!$P$20,IF(OR('AUBE-09'!K36="F"),'MOIS-09'!$V$16,IF(OR('AUBE-09'!K36="R"),'MOIS-09'!$V$17,IF(OR('AUBE-09'!K36="HR"),'MOIS-09'!$V$18,IF(OR('AUBE-09'!K36="E"),'MOIS-09'!$V$19,IF(OR('AUBE-09'!K36="CP"),'MOIS-09'!$AD$16,IF(OR('AUBE-09'!K36="CM"),'MOIS-09'!$AD$17,IF(OR('AUBE-09'!K36="CMA"),'MOIS-09'!$AD$18,IF(OR('AUBE-09'!K36="CDE"),'MOIS-09'!$AD$19,"0")))))))))))))))))))</f>
        <v>0</v>
      </c>
      <c r="AL36" s="151">
        <f>IF(OR('AUBE-09'!L36="D"),'MOIS-09'!$V$20,IF(OR('AUBE-09'!L36="J"),'MOIS-09'!$H$16,IF(OR('AUBE-09'!L36="J1"),'MOIS-09'!$H$17,IF(OR('AUBE-09'!L36="J2"),'MOIS-09'!$H$18,IF(OR('AUBE-09'!L36="J3"),'MOIS-09'!$H$19,IF(OR('AUBE-09'!L36="J4"),'MOIS-09'!$H$20,IF(OR('AUBE-09'!L36="J5"),'MOIS-09'!$P$16,IF(OR('AUBE-09'!L36="J6"),'MOIS-09'!$P$17,IF(OR('AUBE-09'!L36="J7"),'MOIS-09'!$P$18,IF(OR('AUBE-09'!L36="J8"),'MOIS-09'!$P$19,IF(OR('AUBE-09'!L36="J9"),'MOIS-09'!$P$20,IF(OR('AUBE-09'!L36="F"),'MOIS-09'!$V$16,IF(OR('AUBE-09'!L36="R"),'MOIS-09'!$V$17,IF(OR('AUBE-09'!L36="HR"),'MOIS-09'!$V$18,IF(OR('AUBE-09'!L36="E"),'MOIS-09'!$V$19,IF(OR('AUBE-09'!L36="CP"),'MOIS-09'!$AD$16,IF(OR('AUBE-09'!L36="CM"),'MOIS-09'!$AD$17,IF(OR('AUBE-09'!L36="CMA"),'MOIS-09'!$AD$18,IF(OR('AUBE-09'!L36="CDE"),'MOIS-09'!$AD$19,"0")))))))))))))))))))+IF(OR('AUBE-09'!M36="D"),'MOIS-09'!$V$20,IF(OR('AUBE-09'!M36="J"),'MOIS-09'!$H$16,IF(OR('AUBE-09'!M36="J1"),'MOIS-09'!$H$17,IF(OR('AUBE-09'!M36="J2"),'MOIS-09'!$H$18,IF(OR('AUBE-09'!M36="J3"),'MOIS-09'!$H$19,IF(OR('AUBE-09'!M36="J4"),'MOIS-09'!$H$20,IF(OR('AUBE-09'!M36="J5"),'MOIS-09'!$P$16,IF(OR('AUBE-09'!M36="J6"),'MOIS-09'!$P$17,IF(OR('AUBE-09'!M36="J7"),'MOIS-09'!$P$18,IF(OR('AUBE-09'!M36="J8"),'MOIS-09'!$P$19,IF(OR('AUBE-09'!M36="J9"),'MOIS-09'!$P$20,IF(OR('AUBE-09'!M36="F"),'MOIS-09'!$V$16,IF(OR('AUBE-09'!M36="R"),'MOIS-09'!$V$17,IF(OR('AUBE-09'!M36="HR"),'MOIS-09'!$V$18,IF(OR('AUBE-09'!M36="E"),'MOIS-09'!$V$19,IF(OR('AUBE-09'!M36="CP"),'MOIS-09'!$AD$16,IF(OR('AUBE-09'!M36="CM"),'MOIS-09'!$AD$17,IF(OR('AUBE-09'!M36="CMA"),'MOIS-09'!$AD$18,IF(OR('AUBE-09'!M36="CDE"),'MOIS-09'!$AD$19,"0")))))))))))))))))))+IF(OR('AUBE-09'!N36="D"),'MOIS-09'!$V$20,IF(OR('AUBE-09'!N36="J"),'MOIS-09'!$H$16,IF(OR('AUBE-09'!N36="J1"),'MOIS-09'!$H$17,IF(OR('AUBE-09'!N36="J2"),'MOIS-09'!$H$18,IF(OR('AUBE-09'!N36="J3"),'MOIS-09'!$H$19,IF(OR('AUBE-09'!N36="J4"),'MOIS-09'!$H$20,IF(OR('AUBE-09'!N36="J5"),'MOIS-09'!$P$16,IF(OR('AUBE-09'!N36="J6"),'MOIS-09'!$P$17,IF(OR('AUBE-09'!N36="J7"),'MOIS-09'!$P$18,IF(OR('AUBE-09'!N36="J8"),'MOIS-09'!$P$19,IF(OR('AUBE-09'!N36="J9"),'MOIS-09'!$P$20,IF(OR('AUBE-09'!N36="F"),'MOIS-09'!$V$16,IF(OR('AUBE-09'!N36="R"),'MOIS-09'!$V$17,IF(OR('AUBE-09'!N36="HR"),'MOIS-09'!$V$18,IF(OR('AUBE-09'!N36="E"),'MOIS-09'!$V$19,IF(OR('AUBE-09'!N36="CP"),'MOIS-09'!$AD$16,IF(OR('AUBE-09'!N36="CM"),'MOIS-09'!$AD$17,IF(OR('AUBE-09'!N36="CMA"),'MOIS-09'!$AD$18,IF(OR('AUBE-09'!N36="CDE"),'MOIS-09'!$AD$19,"0")))))))))))))))))))+IF(OR('AUBE-09'!O36="D"),'MOIS-09'!$V$20,IF(OR('AUBE-09'!O36="J"),'MOIS-09'!$H$16,IF(OR('AUBE-09'!O36="J1"),'MOIS-09'!$H$17,IF(OR('AUBE-09'!O36="J2"),'MOIS-09'!$H$18,IF(OR('AUBE-09'!O36="J3"),'MOIS-09'!$H$19,IF(OR('AUBE-09'!O36="J4"),'MOIS-09'!$H$20,IF(OR('AUBE-09'!O36="J5"),'MOIS-09'!$P$16,IF(OR('AUBE-09'!O36="J6"),'MOIS-09'!$P$17,IF(OR('AUBE-09'!O36="J7"),'MOIS-09'!$P$18,IF(OR('AUBE-09'!O36="J8"),'MOIS-09'!$P$19,IF(OR('AUBE-09'!O36="J9"),'MOIS-09'!$P$20,IF(OR('AUBE-09'!O36="F"),'MOIS-09'!$V$16,IF(OR('AUBE-09'!O36="R"),'MOIS-09'!$V$17,IF(OR('AUBE-09'!O36="HR"),'MOIS-09'!$V$18,IF(OR('AUBE-09'!O36="E"),'MOIS-09'!$V$19,IF(OR('AUBE-09'!O36="CP"),'MOIS-09'!$AD$16,IF(OR('AUBE-09'!O36="CM"),'MOIS-09'!$AD$17,IF(OR('AUBE-09'!O36="CMA"),'MOIS-09'!$AD$18,IF(OR('AUBE-09'!O36="CDE"),'MOIS-09'!$AD$19,"0")))))))))))))))))))+IF(OR('AUBE-09'!P36="D"),'MOIS-09'!$V$20,IF(OR('AUBE-09'!P36="J"),'MOIS-09'!$H$16,IF(OR('AUBE-09'!P36="J1"),'MOIS-09'!$H$17,IF(OR('AUBE-09'!P36="J2"),'MOIS-09'!$H$18,IF(OR('AUBE-09'!P36="J3"),'MOIS-09'!$H$19,IF(OR('AUBE-09'!P36="J4"),'MOIS-09'!$H$20,IF(OR('AUBE-09'!P36="J5"),'MOIS-09'!$P$16,IF(OR('AUBE-09'!P36="J6"),'MOIS-09'!$P$17,IF(OR('AUBE-09'!P36="J7"),'MOIS-09'!$P$18,IF(OR('AUBE-09'!P36="J8"),'MOIS-09'!$P$19,IF(OR('AUBE-09'!P36="J9"),'MOIS-09'!$P$20,IF(OR('AUBE-09'!P36="F"),'MOIS-09'!$V$16,IF(OR('AUBE-09'!P36="R"),'MOIS-09'!$V$17,IF(OR('AUBE-09'!P36="HR"),'MOIS-09'!$V$18,IF(OR('AUBE-09'!P36="E"),'MOIS-09'!$V$19,IF(OR('AUBE-09'!P36="CP"),'MOIS-09'!$AD$16,IF(OR('AUBE-09'!P36="CM"),'MOIS-09'!$AD$17,IF(OR('AUBE-09'!P36="CMA"),'MOIS-09'!$AD$18,IF(OR('AUBE-09'!P36="CDE"),'MOIS-09'!$AD$19,"0")))))))))))))))))))+IF(OR('AUBE-09'!Q36="D"),'MOIS-09'!$V$20,IF(OR('AUBE-09'!Q36="J"),'MOIS-09'!$H$16,IF(OR('AUBE-09'!Q36="J1"),'MOIS-09'!$H$17,IF(OR('AUBE-09'!Q36="J2"),'MOIS-09'!$H$18,IF(OR('AUBE-09'!Q36="J3"),'MOIS-09'!$H$19,IF(OR('AUBE-09'!Q36="J4"),'MOIS-09'!$H$20,IF(OR('AUBE-09'!Q36="J5"),'MOIS-09'!$P$16,IF(OR('AUBE-09'!Q36="J6"),'MOIS-09'!$P$17,IF(OR('AUBE-09'!Q36="J7"),'MOIS-09'!$P$18,IF(OR('AUBE-09'!Q36="J8"),'MOIS-09'!$P$19,IF(OR('AUBE-09'!Q36="J9"),'MOIS-09'!$P$20,IF(OR('AUBE-09'!Q36="F"),'MOIS-09'!$V$16,IF(OR('AUBE-09'!Q36="R"),'MOIS-09'!$V$17,IF(OR('AUBE-09'!Q36="HR"),'MOIS-09'!$V$18,IF(OR('AUBE-09'!Q36="E"),'MOIS-09'!$V$19,IF(OR('AUBE-09'!Q36="CP"),'MOIS-09'!$AD$16,IF(OR('AUBE-09'!Q36="CM"),'MOIS-09'!$AD$17,IF(OR('AUBE-09'!Q36="CMA"),'MOIS-09'!$AD$18,IF(OR('AUBE-09'!Q36="CDE"),'MOIS-09'!$AD$19,"0")))))))))))))))))))+IF(OR('AUBE-09'!R36="D"),'MOIS-09'!$V$20,IF(OR('AUBE-09'!R36="J"),'MOIS-09'!$H$16,IF(OR('AUBE-09'!R36="J1"),'MOIS-09'!$H$17,IF(OR('AUBE-09'!R36="J2"),'MOIS-09'!$H$18,IF(OR('AUBE-09'!R36="J3"),'MOIS-09'!$H$19,IF(OR('AUBE-09'!R36="J4"),'MOIS-09'!$H$20,IF(OR('AUBE-09'!R36="J5"),'MOIS-09'!$P$16,IF(OR('AUBE-09'!R36="J6"),'MOIS-09'!$P$17,IF(OR('AUBE-09'!R36="J7"),'MOIS-09'!$P$18,IF(OR('AUBE-09'!R36="J8"),'MOIS-09'!$P$19,IF(OR('AUBE-09'!R36="J9"),'MOIS-09'!$P$20,IF(OR('AUBE-09'!R36="F"),'MOIS-09'!$V$16,IF(OR('AUBE-09'!R36="R"),'MOIS-09'!$V$17,IF(OR('AUBE-09'!R36="HR"),'MOIS-09'!$V$18,IF(OR('AUBE-09'!R36="E"),'MOIS-09'!$V$19,IF(OR('AUBE-09'!R36="CP"),'MOIS-09'!$AD$16,IF(OR('AUBE-09'!R36="CM"),'MOIS-09'!$AD$17,IF(OR('AUBE-09'!R36="CMA"),'MOIS-09'!$AD$18,IF(OR('AUBE-09'!R36="CDE"),'MOIS-09'!$AD$19,"0")))))))))))))))))))</f>
        <v>0</v>
      </c>
      <c r="AM36" s="151">
        <f>IF(OR('AUBE-09'!S36="D"),'MOIS-09'!$V$20,IF(OR('AUBE-09'!S36="J"),'MOIS-09'!$H$16,IF(OR('AUBE-09'!S36="J1"),'MOIS-09'!$H$17,IF(OR('AUBE-09'!S36="J2"),'MOIS-09'!$H$18,IF(OR('AUBE-09'!S36="J3"),'MOIS-09'!$H$19,IF(OR('AUBE-09'!S36="J4"),'MOIS-09'!$H$20,IF(OR('AUBE-09'!S36="J5"),'MOIS-09'!$P$16,IF(OR('AUBE-09'!S36="J6"),'MOIS-09'!$P$17,IF(OR('AUBE-09'!S36="J7"),'MOIS-09'!$P$18,IF(OR('AUBE-09'!S36="J8"),'MOIS-09'!$P$19,IF(OR('AUBE-09'!S36="J9"),'MOIS-09'!$P$20,IF(OR('AUBE-09'!S36="F"),'MOIS-09'!$V$16,IF(OR('AUBE-09'!S36="R"),'MOIS-09'!$V$17,IF(OR('AUBE-09'!S36="HR"),'MOIS-09'!$V$18,IF(OR('AUBE-09'!S36="E"),'MOIS-09'!$V$19,IF(OR('AUBE-09'!S36="CP"),'MOIS-09'!$AD$16,IF(OR('AUBE-09'!S36="CM"),'MOIS-09'!$AD$17,IF(OR('AUBE-09'!S36="CMA"),'MOIS-09'!$AD$18,IF(OR('AUBE-09'!S36="CDE"),'MOIS-09'!$AD$19,"0")))))))))))))))))))+IF(OR('AUBE-09'!T36="D"),'MOIS-09'!$V$20,IF(OR('AUBE-09'!T36="J"),'MOIS-09'!$H$16,IF(OR('AUBE-09'!T36="J1"),'MOIS-09'!$H$17,IF(OR('AUBE-09'!T36="J2"),'MOIS-09'!$H$18,IF(OR('AUBE-09'!T36="J3"),'MOIS-09'!$H$19,IF(OR('AUBE-09'!T36="J4"),'MOIS-09'!$H$20,IF(OR('AUBE-09'!T36="J5"),'MOIS-09'!$P$16,IF(OR('AUBE-09'!T36="J6"),'MOIS-09'!$P$17,IF(OR('AUBE-09'!T36="J7"),'MOIS-09'!$P$18,IF(OR('AUBE-09'!T36="J8"),'MOIS-09'!$P$19,IF(OR('AUBE-09'!T36="J9"),'MOIS-09'!$P$20,IF(OR('AUBE-09'!T36="F"),'MOIS-09'!$V$16,IF(OR('AUBE-09'!T36="R"),'MOIS-09'!$V$17,IF(OR('AUBE-09'!T36="HR"),'MOIS-09'!$V$18,IF(OR('AUBE-09'!T36="E"),'MOIS-09'!$V$19,IF(OR('AUBE-09'!T36="CP"),'MOIS-09'!$AD$16,IF(OR('AUBE-09'!T36="CM"),'MOIS-09'!$AD$17,IF(OR('AUBE-09'!T36="CMA"),'MOIS-09'!$AD$18,IF(OR('AUBE-09'!T36="CDE"),'MOIS-09'!$AD$19,"0")))))))))))))))))))+IF(OR('AUBE-09'!U36="D"),'MOIS-09'!$V$20,IF(OR('AUBE-09'!U36="J"),'MOIS-09'!$H$16,IF(OR('AUBE-09'!U36="J1"),'MOIS-09'!$H$17,IF(OR('AUBE-09'!U36="J2"),'MOIS-09'!$H$18,IF(OR('AUBE-09'!U36="J3"),'MOIS-09'!$H$19,IF(OR('AUBE-09'!U36="J4"),'MOIS-09'!$H$20,IF(OR('AUBE-09'!U36="J5"),'MOIS-09'!$P$16,IF(OR('AUBE-09'!U36="J6"),'MOIS-09'!$P$17,IF(OR('AUBE-09'!U36="J7"),'MOIS-09'!$P$18,IF(OR('AUBE-09'!U36="J8"),'MOIS-09'!$P$19,IF(OR('AUBE-09'!U36="J9"),'MOIS-09'!$P$20,IF(OR('AUBE-09'!U36="F"),'MOIS-09'!$V$16,IF(OR('AUBE-09'!U36="R"),'MOIS-09'!$V$17,IF(OR('AUBE-09'!U36="HR"),'MOIS-09'!$V$18,IF(OR('AUBE-09'!U36="E"),'MOIS-09'!$V$19,IF(OR('AUBE-09'!U36="CP"),'MOIS-09'!$AD$16,IF(OR('AUBE-09'!U36="CM"),'MOIS-09'!$AD$17,IF(OR('AUBE-09'!U36="CMA"),'MOIS-09'!$AD$18,IF(OR('AUBE-09'!U36="CDE"),'MOIS-09'!$AD$19,"0")))))))))))))))))))+IF(OR('AUBE-09'!V36="D"),'MOIS-09'!$V$20,IF(OR('AUBE-09'!V36="J"),'MOIS-09'!$H$16,IF(OR('AUBE-09'!V36="J1"),'MOIS-09'!$H$17,IF(OR('AUBE-09'!V36="J2"),'MOIS-09'!$H$18,IF(OR('AUBE-09'!V36="J3"),'MOIS-09'!$H$19,IF(OR('AUBE-09'!V36="J4"),'MOIS-09'!$H$20,IF(OR('AUBE-09'!V36="J5"),'MOIS-09'!$P$16,IF(OR('AUBE-09'!V36="J6"),'MOIS-09'!$P$17,IF(OR('AUBE-09'!V36="J7"),'MOIS-09'!$P$18,IF(OR('AUBE-09'!V36="J8"),'MOIS-09'!$P$19,IF(OR('AUBE-09'!V36="J9"),'MOIS-09'!$P$20,IF(OR('AUBE-09'!V36="F"),'MOIS-09'!$V$16,IF(OR('AUBE-09'!V36="R"),'MOIS-09'!$V$17,IF(OR('AUBE-09'!V36="HR"),'MOIS-09'!$V$18,IF(OR('AUBE-09'!V36="E"),'MOIS-09'!$V$19,IF(OR('AUBE-09'!V36="CP"),'MOIS-09'!$AD$16,IF(OR('AUBE-09'!V36="CM"),'MOIS-09'!$AD$17,IF(OR('AUBE-09'!V36="CMA"),'MOIS-09'!$AD$18,IF(OR('AUBE-09'!V36="CDE"),'MOIS-09'!$AD$19,"0")))))))))))))))))))+IF(OR('AUBE-09'!W36="D"),'MOIS-09'!$V$20,IF(OR('AUBE-09'!W36="J"),'MOIS-09'!$H$16,IF(OR('AUBE-09'!W36="J1"),'MOIS-09'!$H$17,IF(OR('AUBE-09'!W36="J2"),'MOIS-09'!$H$18,IF(OR('AUBE-09'!W36="J3"),'MOIS-09'!$H$19,IF(OR('AUBE-09'!W36="J4"),'MOIS-09'!$H$20,IF(OR('AUBE-09'!W36="J5"),'MOIS-09'!$P$16,IF(OR('AUBE-09'!W36="J6"),'MOIS-09'!$P$17,IF(OR('AUBE-09'!W36="J7"),'MOIS-09'!$P$18,IF(OR('AUBE-09'!W36="J8"),'MOIS-09'!$P$19,IF(OR('AUBE-09'!W36="J9"),'MOIS-09'!$P$20,IF(OR('AUBE-09'!W36="F"),'MOIS-09'!$V$16,IF(OR('AUBE-09'!W36="R"),'MOIS-09'!$V$17,IF(OR('AUBE-09'!W36="HR"),'MOIS-09'!$V$18,IF(OR('AUBE-09'!W36="E"),'MOIS-09'!$V$19,IF(OR('AUBE-09'!W36="CP"),'MOIS-09'!$AD$16,IF(OR('AUBE-09'!W36="CM"),'MOIS-09'!$AD$17,IF(OR('AUBE-09'!W36="CMA"),'MOIS-09'!$AD$18,IF(OR('AUBE-09'!W36="CDE"),'MOIS-09'!$AD$19,"0")))))))))))))))))))+IF(OR('AUBE-09'!X36="D"),'MOIS-09'!$V$20,IF(OR('AUBE-09'!X36="J"),'MOIS-09'!$H$16,IF(OR('AUBE-09'!X36="J1"),'MOIS-09'!$H$17,IF(OR('AUBE-09'!X36="J2"),'MOIS-09'!$H$18,IF(OR('AUBE-09'!X36="J3"),'MOIS-09'!$H$19,IF(OR('AUBE-09'!X36="J4"),'MOIS-09'!$H$20,IF(OR('AUBE-09'!X36="J5"),'MOIS-09'!$P$16,IF(OR('AUBE-09'!X36="J6"),'MOIS-09'!$P$17,IF(OR('AUBE-09'!X36="J7"),'MOIS-09'!$P$18,IF(OR('AUBE-09'!X36="J8"),'MOIS-09'!$P$19,IF(OR('AUBE-09'!X36="J9"),'MOIS-09'!$P$20,IF(OR('AUBE-09'!X36="F"),'MOIS-09'!$V$16,IF(OR('AUBE-09'!X36="R"),'MOIS-09'!$V$17,IF(OR('AUBE-09'!X36="HR"),'MOIS-09'!$V$18,IF(OR('AUBE-09'!X36="E"),'MOIS-09'!$V$19,IF(OR('AUBE-09'!X36="CP"),'MOIS-09'!$AD$16,IF(OR('AUBE-09'!X36="CM"),'MOIS-09'!$AD$17,IF(OR('AUBE-09'!X36="CMA"),'MOIS-09'!$AD$18,IF(OR('AUBE-09'!X36="CDE"),'MOIS-09'!$AD$19,"0")))))))))))))))))))+IF(OR('AUBE-09'!Y36="D"),'MOIS-09'!$V$20,IF(OR('AUBE-09'!Y36="J"),'MOIS-09'!$H$16,IF(OR('AUBE-09'!Y36="J1"),'MOIS-09'!$H$17,IF(OR('AUBE-09'!Y36="J2"),'MOIS-09'!$H$18,IF(OR('AUBE-09'!Y36="J3"),'MOIS-09'!$H$19,IF(OR('AUBE-09'!Y36="J4"),'MOIS-09'!$H$20,IF(OR('AUBE-09'!Y36="J5"),'MOIS-09'!$P$16,IF(OR('AUBE-09'!Y36="J6"),'MOIS-09'!$P$17,IF(OR('AUBE-09'!Y36="J7"),'MOIS-09'!$P$18,IF(OR('AUBE-09'!Y36="J8"),'MOIS-09'!$P$19,IF(OR('AUBE-09'!Y36="J9"),'MOIS-09'!$P$20,IF(OR('AUBE-09'!Y36="F"),'MOIS-09'!$V$16,IF(OR('AUBE-09'!Y36="R"),'MOIS-09'!$V$17,IF(OR('AUBE-09'!Y36="HR"),'MOIS-09'!$V$18,IF(OR('AUBE-09'!Y36="E"),'MOIS-09'!$V$19,IF(OR('AUBE-09'!Y36="CP"),'MOIS-09'!$AD$16,IF(OR('AUBE-09'!Y36="CM"),'MOIS-09'!$AD$17,IF(OR('AUBE-09'!Y36="CMA"),'MOIS-09'!$AD$18,IF(OR('AUBE-09'!Y36="CDE"),'MOIS-09'!$AD$19,"0")))))))))))))))))))</f>
        <v>0</v>
      </c>
      <c r="AN36" s="151">
        <f>IF(OR('AUBE-09'!Z36="D"),'MOIS-09'!$V$20,IF(OR('AUBE-09'!Z36="J"),'MOIS-09'!$H$16,IF(OR('AUBE-09'!Z36="J1"),'MOIS-09'!$H$17,IF(OR('AUBE-09'!Z36="J2"),'MOIS-09'!$H$18,IF(OR('AUBE-09'!Z36="J3"),'MOIS-09'!$H$19,IF(OR('AUBE-09'!Z36="J4"),'MOIS-09'!$H$20,IF(OR('AUBE-09'!Z36="J5"),'MOIS-09'!$P$16,IF(OR('AUBE-09'!Z36="J6"),'MOIS-09'!$P$17,IF(OR('AUBE-09'!Z36="J7"),'MOIS-09'!$P$18,IF(OR('AUBE-09'!Z36="J8"),'MOIS-09'!$P$19,IF(OR('AUBE-09'!Z36="J9"),'MOIS-09'!$P$20,IF(OR('AUBE-09'!Z36="F"),'MOIS-09'!$V$16,IF(OR('AUBE-09'!Z36="R"),'MOIS-09'!$V$17,IF(OR('AUBE-09'!Z36="HR"),'MOIS-09'!$V$18,IF(OR('AUBE-09'!Z36="E"),'MOIS-09'!$V$19,IF(OR('AUBE-09'!Z36="CP"),'MOIS-09'!$AD$16,IF(OR('AUBE-09'!Z36="CM"),'MOIS-09'!$AD$17,IF(OR('AUBE-09'!Z36="CMA"),'MOIS-09'!$AD$18,IF(OR('AUBE-09'!Z36="CDE"),'MOIS-09'!$AD$19,"0")))))))))))))))))))+IF(OR('AUBE-09'!AA36="D"),'MOIS-09'!$V$20,IF(OR('AUBE-09'!AA36="J"),'MOIS-09'!$H$16,IF(OR('AUBE-09'!AA36="J1"),'MOIS-09'!$H$17,IF(OR('AUBE-09'!AA36="J2"),'MOIS-09'!$H$18,IF(OR('AUBE-09'!AA36="J3"),'MOIS-09'!$H$19,IF(OR('AUBE-09'!AA36="J4"),'MOIS-09'!$H$20,IF(OR('AUBE-09'!AA36="J5"),'MOIS-09'!$P$16,IF(OR('AUBE-09'!AA36="J6"),'MOIS-09'!$P$17,IF(OR('AUBE-09'!AA36="J7"),'MOIS-09'!$P$18,IF(OR('AUBE-09'!AA36="J8"),'MOIS-09'!$P$19,IF(OR('AUBE-09'!AA36="J9"),'MOIS-09'!$P$20,IF(OR('AUBE-09'!AA36="F"),'MOIS-09'!$V$16,IF(OR('AUBE-09'!AA36="R"),'MOIS-09'!$V$17,IF(OR('AUBE-09'!AA36="HR"),'MOIS-09'!$V$18,IF(OR('AUBE-09'!AA36="E"),'MOIS-09'!$V$19,IF(OR('AUBE-09'!AA36="CP"),'MOIS-09'!$AD$16,IF(OR('AUBE-09'!AA36="CM"),'MOIS-09'!$AD$17,IF(OR('AUBE-09'!AA36="CMA"),'MOIS-09'!$AD$18,IF(OR('AUBE-09'!AA36="CDE"),'MOIS-09'!$AD$19,"0")))))))))))))))))))+IF(OR('AUBE-09'!AB36="D"),'MOIS-09'!$V$20,IF(OR('AUBE-09'!AB36="J"),'MOIS-09'!$H$16,IF(OR('AUBE-09'!AB36="J1"),'MOIS-09'!$H$17,IF(OR('AUBE-09'!AB36="J2"),'MOIS-09'!$H$18,IF(OR('AUBE-09'!AB36="J3"),'MOIS-09'!$H$19,IF(OR('AUBE-09'!AB36="J4"),'MOIS-09'!$H$20,IF(OR('AUBE-09'!AB36="J5"),'MOIS-09'!$P$16,IF(OR('AUBE-09'!AB36="J6"),'MOIS-09'!$P$17,IF(OR('AUBE-09'!AB36="J7"),'MOIS-09'!$P$18,IF(OR('AUBE-09'!AB36="J8"),'MOIS-09'!$P$19,IF(OR('AUBE-09'!AB36="J9"),'MOIS-09'!$P$20,IF(OR('AUBE-09'!AB36="F"),'MOIS-09'!$V$16,IF(OR('AUBE-09'!AB36="R"),'MOIS-09'!$V$17,IF(OR('AUBE-09'!AB36="HR"),'MOIS-09'!$V$18,IF(OR('AUBE-09'!AB36="E"),'MOIS-09'!$V$19,IF(OR('AUBE-09'!AB36="CP"),'MOIS-09'!$AD$16,IF(OR('AUBE-09'!AB36="CM"),'MOIS-09'!$AD$17,IF(OR('AUBE-09'!AB36="CMA"),'MOIS-09'!$AD$18,IF(OR('AUBE-09'!AB36="CDE"),'MOIS-09'!$AD$19,"0")))))))))))))))))))+IF(OR('AUBE-09'!AC36="D"),'MOIS-09'!$V$20,IF(OR('AUBE-09'!AC36="J"),'MOIS-09'!$H$16,IF(OR('AUBE-09'!AC36="J1"),'MOIS-09'!$H$17,IF(OR('AUBE-09'!AC36="J2"),'MOIS-09'!$H$18,IF(OR('AUBE-09'!AC36="J3"),'MOIS-09'!$H$19,IF(OR('AUBE-09'!AC36="J4"),'MOIS-09'!$H$20,IF(OR('AUBE-09'!AC36="J5"),'MOIS-09'!$P$16,IF(OR('AUBE-09'!AC36="J6"),'MOIS-09'!$P$17,IF(OR('AUBE-09'!AC36="J7"),'MOIS-09'!$P$18,IF(OR('AUBE-09'!AC36="J8"),'MOIS-09'!$P$19,IF(OR('AUBE-09'!AC36="J9"),'MOIS-09'!$P$20,IF(OR('AUBE-09'!AC36="F"),'MOIS-09'!$V$16,IF(OR('AUBE-09'!AC36="R"),'MOIS-09'!$V$17,IF(OR('AUBE-09'!AC36="HR"),'MOIS-09'!$V$18,IF(OR('AUBE-09'!AC36="E"),'MOIS-09'!$V$19,IF(OR('AUBE-09'!AC36="CP"),'MOIS-09'!$AD$16,IF(OR('AUBE-09'!AC36="CM"),'MOIS-09'!$AD$17,IF(OR('AUBE-09'!AC36="CMA"),'MOIS-09'!$AD$18,IF(OR('AUBE-09'!AC36="CDE"),'MOIS-09'!$AD$19,"0")))))))))))))))))))+IF(OR('AUBE-09'!AD36="D"),'MOIS-09'!$V$20,IF(OR('AUBE-09'!AD36="J"),'MOIS-09'!$H$16,IF(OR('AUBE-09'!AD36="J1"),'MOIS-09'!$H$17,IF(OR('AUBE-09'!AD36="J2"),'MOIS-09'!$H$18,IF(OR('AUBE-09'!AD36="J3"),'MOIS-09'!$H$19,IF(OR('AUBE-09'!AD36="J4"),'MOIS-09'!$H$20,IF(OR('AUBE-09'!AD36="J5"),'MOIS-09'!$P$16,IF(OR('AUBE-09'!AD36="J6"),'MOIS-09'!$P$17,IF(OR('AUBE-09'!AD36="J7"),'MOIS-09'!$P$18,IF(OR('AUBE-09'!AD36="J8"),'MOIS-09'!$P$19,IF(OR('AUBE-09'!AD36="J9"),'MOIS-09'!$P$20,IF(OR('AUBE-09'!AD36="F"),'MOIS-09'!$V$16,IF(OR('AUBE-09'!AD36="R"),'MOIS-09'!$V$17,IF(OR('AUBE-09'!AD36="HR"),'MOIS-09'!$V$18,IF(OR('AUBE-09'!AD36="E"),'MOIS-09'!$V$19,IF(OR('AUBE-09'!AD36="CP"),'MOIS-09'!$AD$16,IF(OR('AUBE-09'!AD36="CM"),'MOIS-09'!$AD$17,IF(OR('AUBE-09'!AD36="CMA"),'MOIS-09'!$AD$18,IF(OR('AUBE-09'!AD36="CDE"),'MOIS-09'!$AD$19,"0")))))))))))))))))))+IF(OR('AUBE-09'!AE36="D"),'MOIS-09'!$V$20,IF(OR('AUBE-09'!AE36="J"),'MOIS-09'!$H$16,IF(OR('AUBE-09'!AE36="J1"),'MOIS-09'!$H$17,IF(OR('AUBE-09'!AE36="J2"),'MOIS-09'!$H$18,IF(OR('AUBE-09'!AE36="J3"),'MOIS-09'!$H$19,IF(OR('AUBE-09'!AE36="J4"),'MOIS-09'!$H$20,IF(OR('AUBE-09'!AE36="J5"),'MOIS-09'!$P$16,IF(OR('AUBE-09'!AE36="J6"),'MOIS-09'!$P$17,IF(OR('AUBE-09'!AE36="J7"),'MOIS-09'!$P$18,IF(OR('AUBE-09'!AE36="J8"),'MOIS-09'!$P$19,IF(OR('AUBE-09'!AE36="J9"),'MOIS-09'!$P$20,IF(OR('AUBE-09'!AE36="F"),'MOIS-09'!$V$16,IF(OR('AUBE-09'!AE36="R"),'MOIS-09'!$V$17,IF(OR('AUBE-09'!AE36="HR"),'MOIS-09'!$V$18,IF(OR('AUBE-09'!AE36="E"),'MOIS-09'!$V$19,IF(OR('AUBE-09'!AE36="CP"),'MOIS-09'!$AD$16,IF(OR('AUBE-09'!AE36="CM"),'MOIS-09'!$AD$17,IF(OR('AUBE-09'!AE36="CMA"),'MOIS-09'!$AD$18,IF(OR('AUBE-09'!AE36="CDE"),'MOIS-09'!$AD$19,"0")))))))))))))))))))</f>
        <v>0</v>
      </c>
    </row>
    <row r="37" spans="1:40" ht="15.75" hidden="1" customHeight="1" outlineLevel="1">
      <c r="A37" s="16"/>
      <c r="B37" s="15"/>
      <c r="C37" s="2"/>
      <c r="D37" s="2"/>
      <c r="E37" s="2"/>
      <c r="F37" s="6"/>
      <c r="G37" s="6"/>
      <c r="H37" s="2"/>
      <c r="I37" s="2"/>
      <c r="J37" s="2"/>
      <c r="K37" s="2"/>
      <c r="L37" s="2"/>
      <c r="M37" s="2"/>
      <c r="N37" s="6"/>
      <c r="O37" s="2"/>
      <c r="P37" s="2"/>
      <c r="Q37" s="2"/>
      <c r="R37" s="2"/>
      <c r="S37" s="2"/>
      <c r="T37" s="6"/>
      <c r="U37" s="6"/>
      <c r="V37" s="2"/>
      <c r="W37" s="2"/>
      <c r="X37" s="2"/>
      <c r="Y37" s="2"/>
      <c r="Z37" s="2"/>
      <c r="AA37" s="6"/>
      <c r="AB37" s="6"/>
      <c r="AC37" s="6"/>
      <c r="AD37" s="6"/>
      <c r="AE37" s="6"/>
      <c r="AF37" s="48"/>
      <c r="AG37" s="50"/>
      <c r="AH37" s="147">
        <f t="shared" si="5"/>
        <v>0</v>
      </c>
      <c r="AJ37" s="151">
        <f>IF(OR('AUBE-09'!B37="D"),'MOIS-09'!$V$20,IF(OR('AUBE-09'!B37="J"),'MOIS-09'!$H$16,IF(OR('AUBE-09'!B37="J1"),'MOIS-09'!$H$17,IF(OR('AUBE-09'!B37="J2"),'MOIS-09'!$H$18,IF(OR('AUBE-09'!B37="J3"),'MOIS-09'!$H$19,IF(OR('AUBE-09'!B37="J4"),'MOIS-09'!$H$20,IF(OR('AUBE-09'!B37="J5"),'MOIS-09'!$P$16,IF(OR('AUBE-09'!B37="J6"),'MOIS-09'!$P$17,IF(OR('AUBE-09'!B37="J7"),'MOIS-09'!$P$18,IF(OR('AUBE-09'!B37="J8"),'MOIS-09'!$P$19,IF(OR('AUBE-09'!B37="J9"),'MOIS-09'!$P$20,IF(OR('AUBE-09'!B37="F"),'MOIS-09'!$V$16,IF(OR('AUBE-09'!B37="R"),'MOIS-09'!$V$17,IF(OR('AUBE-09'!B37="HR"),'MOIS-09'!$V$18,IF(OR('AUBE-09'!B37="E"),'MOIS-09'!$V$19,IF(OR('AUBE-09'!B37="CP"),'MOIS-09'!$AD$16,IF(OR('AUBE-09'!B37="CM"),'MOIS-09'!$AD$17,IF(OR('AUBE-09'!B37="CMA"),'MOIS-09'!$AD$18,IF(OR('AUBE-09'!B37="CDE"),'MOIS-09'!$AD$19,"0")))))))))))))))))))+IF(OR('AUBE-09'!C37="D"),'MOIS-09'!$V$20,IF(OR('AUBE-09'!C37="J"),'MOIS-09'!$H$16,IF(OR('AUBE-09'!C37="J1"),'MOIS-09'!$H$17,IF(OR('AUBE-09'!C37="J2"),'MOIS-09'!$H$18,IF(OR('AUBE-09'!C37="J3"),'MOIS-09'!$H$19,IF(OR('AUBE-09'!C37="J4"),'MOIS-09'!$H$20,IF(OR('AUBE-09'!C37="J5"),'MOIS-09'!$P$16,IF(OR('AUBE-09'!C37="J6"),'MOIS-09'!$P$17,IF(OR('AUBE-09'!C37="J7"),'MOIS-09'!$P$18,IF(OR('AUBE-09'!C37="J8"),'MOIS-09'!$P$19,IF(OR('AUBE-09'!C37="J9"),'MOIS-09'!$P$20,IF(OR('AUBE-09'!C37="F"),'MOIS-09'!$V$16,IF(OR('AUBE-09'!C37="R"),'MOIS-09'!$V$17,IF(OR('AUBE-09'!C37="HR"),'MOIS-09'!$V$18,IF(OR('AUBE-09'!C37="E"),'MOIS-09'!$V$19,IF(OR('AUBE-09'!C37="CP"),'MOIS-09'!$AD$16,IF(OR('AUBE-09'!C37="CM"),'MOIS-09'!$AD$17,IF(OR('AUBE-09'!C37="CMA"),'MOIS-09'!$AD$18,IF(OR('AUBE-09'!C37="CDE"),'MOIS-09'!$AD$19,"0")))))))))))))))))))+IF(OR('AUBE-09'!D37="D"),'MOIS-09'!$V$20,IF(OR('AUBE-09'!D37="J"),'MOIS-09'!$H$16,IF(OR('AUBE-09'!D37="J1"),'MOIS-09'!$H$17,IF(OR('AUBE-09'!D37="J2"),'MOIS-09'!$H$18,IF(OR('AUBE-09'!D37="J3"),'MOIS-09'!$H$19,IF(OR('AUBE-09'!D37="J4"),'MOIS-09'!$H$20,IF(OR('AUBE-09'!D37="J5"),'MOIS-09'!$P$16,IF(OR('AUBE-09'!D37="J6"),'MOIS-09'!$P$17,IF(OR('AUBE-09'!D37="J7"),'MOIS-09'!$P$18,IF(OR('AUBE-09'!D37="J8"),'MOIS-09'!$P$19,IF(OR('AUBE-09'!D37="J9"),'MOIS-09'!$P$20,IF(OR('AUBE-09'!D37="F"),'MOIS-09'!$V$16,IF(OR('AUBE-09'!D37="R"),'MOIS-09'!$V$17,IF(OR('AUBE-09'!D37="HR"),'MOIS-09'!$V$18,IF(OR('AUBE-09'!D37="E"),'MOIS-09'!$V$19,IF(OR('AUBE-09'!D37="CP"),'MOIS-09'!$AD$16,IF(OR('AUBE-09'!D37="CM"),'MOIS-09'!$AD$17,IF(OR('AUBE-09'!D37="CMA"),'MOIS-09'!$AD$18,IF(OR('AUBE-09'!D37="CDE"),'MOIS-09'!$AD$19,"0")))))))))))))))))))</f>
        <v>0</v>
      </c>
      <c r="AK37" s="151">
        <f>IF(OR('AUBE-09'!E37="D"),'MOIS-09'!$V$20,IF(OR('AUBE-09'!E37="J"),'MOIS-09'!$H$16,IF(OR('AUBE-09'!E37="J1"),'MOIS-09'!$H$17,IF(OR('AUBE-09'!E37="J2"),'MOIS-09'!$H$18,IF(OR('AUBE-09'!E37="J3"),'MOIS-09'!$H$19,IF(OR('AUBE-09'!E37="J4"),'MOIS-09'!$H$20,IF(OR('AUBE-09'!E37="J5"),'MOIS-09'!$P$16,IF(OR('AUBE-09'!E37="J6"),'MOIS-09'!$P$17,IF(OR('AUBE-09'!E37="J7"),'MOIS-09'!$P$18,IF(OR('AUBE-09'!E37="J8"),'MOIS-09'!$P$19,IF(OR('AUBE-09'!E37="J9"),'MOIS-09'!$P$20,IF(OR('AUBE-09'!E37="F"),'MOIS-09'!$V$16,IF(OR('AUBE-09'!E37="R"),'MOIS-09'!$V$17,IF(OR('AUBE-09'!E37="HR"),'MOIS-09'!$V$18,IF(OR('AUBE-09'!E37="E"),'MOIS-09'!$V$19,IF(OR('AUBE-09'!E37="CP"),'MOIS-09'!$AD$16,IF(OR('AUBE-09'!E37="CM"),'MOIS-09'!$AD$17,IF(OR('AUBE-09'!E37="CMA"),'MOIS-09'!$AD$18,IF(OR('AUBE-09'!E37="CDE"),'MOIS-09'!$AD$19,"0")))))))))))))))))))+IF(OR('AUBE-09'!F37="D"),'MOIS-09'!$V$20,IF(OR('AUBE-09'!F37="J"),'MOIS-09'!$H$16,IF(OR('AUBE-09'!F37="J1"),'MOIS-09'!$H$17,IF(OR('AUBE-09'!F37="J2"),'MOIS-09'!$H$18,IF(OR('AUBE-09'!F37="J3"),'MOIS-09'!$H$19,IF(OR('AUBE-09'!F37="J4"),'MOIS-09'!$H$20,IF(OR('AUBE-09'!F37="J5"),'MOIS-09'!$P$16,IF(OR('AUBE-09'!F37="J6"),'MOIS-09'!$P$17,IF(OR('AUBE-09'!F37="J7"),'MOIS-09'!$P$18,IF(OR('AUBE-09'!F37="J8"),'MOIS-09'!$P$19,IF(OR('AUBE-09'!F37="J9"),'MOIS-09'!$P$20,IF(OR('AUBE-09'!F37="F"),'MOIS-09'!$V$16,IF(OR('AUBE-09'!F37="R"),'MOIS-09'!$V$17,IF(OR('AUBE-09'!F37="HR"),'MOIS-09'!$V$18,IF(OR('AUBE-09'!F37="E"),'MOIS-09'!$V$19,IF(OR('AUBE-09'!F37="CP"),'MOIS-09'!$AD$16,IF(OR('AUBE-09'!F37="CM"),'MOIS-09'!$AD$17,IF(OR('AUBE-09'!F37="CMA"),'MOIS-09'!$AD$18,IF(OR('AUBE-09'!F37="CDE"),'MOIS-09'!$AD$19,"0")))))))))))))))))))+IF(OR('AUBE-09'!G37="D"),'MOIS-09'!$V$20,IF(OR('AUBE-09'!G37="J"),'MOIS-09'!$H$16,IF(OR('AUBE-09'!G37="J1"),'MOIS-09'!$H$17,IF(OR('AUBE-09'!G37="J2"),'MOIS-09'!$H$18,IF(OR('AUBE-09'!G37="J3"),'MOIS-09'!$H$19,IF(OR('AUBE-09'!G37="J4"),'MOIS-09'!$H$20,IF(OR('AUBE-09'!G37="J5"),'MOIS-09'!$P$16,IF(OR('AUBE-09'!G37="J6"),'MOIS-09'!$P$17,IF(OR('AUBE-09'!G37="J7"),'MOIS-09'!$P$18,IF(OR('AUBE-09'!G37="J8"),'MOIS-09'!$P$19,IF(OR('AUBE-09'!G37="J9"),'MOIS-09'!$P$20,IF(OR('AUBE-09'!G37="F"),'MOIS-09'!$V$16,IF(OR('AUBE-09'!G37="R"),'MOIS-09'!$V$17,IF(OR('AUBE-09'!G37="HR"),'MOIS-09'!$V$18,IF(OR('AUBE-09'!G37="E"),'MOIS-09'!$V$19,IF(OR('AUBE-09'!G37="CP"),'MOIS-09'!$AD$16,IF(OR('AUBE-09'!G37="CM"),'MOIS-09'!$AD$17,IF(OR('AUBE-09'!G37="CMA"),'MOIS-09'!$AD$18,IF(OR('AUBE-09'!G37="CDE"),'MOIS-09'!$AD$19,"0")))))))))))))))))))+IF(OR('AUBE-09'!H37="D"),'MOIS-09'!$V$20,IF(OR('AUBE-09'!H37="J"),'MOIS-09'!$H$16,IF(OR('AUBE-09'!H37="J1"),'MOIS-09'!$H$17,IF(OR('AUBE-09'!H37="J2"),'MOIS-09'!$H$18,IF(OR('AUBE-09'!H37="J3"),'MOIS-09'!$H$19,IF(OR('AUBE-09'!H37="J4"),'MOIS-09'!$H$20,IF(OR('AUBE-09'!H37="J5"),'MOIS-09'!$P$16,IF(OR('AUBE-09'!H37="J6"),'MOIS-09'!$P$17,IF(OR('AUBE-09'!H37="J7"),'MOIS-09'!$P$18,IF(OR('AUBE-09'!H37="J8"),'MOIS-09'!$P$19,IF(OR('AUBE-09'!H37="J9"),'MOIS-09'!$P$20,IF(OR('AUBE-09'!H37="F"),'MOIS-09'!$V$16,IF(OR('AUBE-09'!H37="R"),'MOIS-09'!$V$17,IF(OR('AUBE-09'!H37="HR"),'MOIS-09'!$V$18,IF(OR('AUBE-09'!H37="E"),'MOIS-09'!$V$19,IF(OR('AUBE-09'!H37="CP"),'MOIS-09'!$AD$16,IF(OR('AUBE-09'!H37="CM"),'MOIS-09'!$AD$17,IF(OR('AUBE-09'!H37="CMA"),'MOIS-09'!$AD$18,IF(OR('AUBE-09'!H37="CDE"),'MOIS-09'!$AD$19,"0")))))))))))))))))))+IF(OR('AUBE-09'!I37="D"),'MOIS-09'!$V$20,IF(OR('AUBE-09'!I37="J"),'MOIS-09'!$H$16,IF(OR('AUBE-09'!I37="J1"),'MOIS-09'!$H$17,IF(OR('AUBE-09'!I37="J2"),'MOIS-09'!$H$18,IF(OR('AUBE-09'!I37="J3"),'MOIS-09'!$H$19,IF(OR('AUBE-09'!I37="J4"),'MOIS-09'!$H$20,IF(OR('AUBE-09'!I37="J5"),'MOIS-09'!$P$16,IF(OR('AUBE-09'!I37="J6"),'MOIS-09'!$P$17,IF(OR('AUBE-09'!I37="J7"),'MOIS-09'!$P$18,IF(OR('AUBE-09'!I37="J8"),'MOIS-09'!$P$19,IF(OR('AUBE-09'!I37="J9"),'MOIS-09'!$P$20,IF(OR('AUBE-09'!I37="F"),'MOIS-09'!$V$16,IF(OR('AUBE-09'!I37="R"),'MOIS-09'!$V$17,IF(OR('AUBE-09'!I37="HR"),'MOIS-09'!$V$18,IF(OR('AUBE-09'!I37="E"),'MOIS-09'!$V$19,IF(OR('AUBE-09'!I37="CP"),'MOIS-09'!$AD$16,IF(OR('AUBE-09'!I37="CM"),'MOIS-09'!$AD$17,IF(OR('AUBE-09'!I37="CMA"),'MOIS-09'!$AD$18,IF(OR('AUBE-09'!I37="CDE"),'MOIS-09'!$AD$19,"0")))))))))))))))))))+IF(OR('AUBE-09'!J37="D"),'MOIS-09'!$V$20,IF(OR('AUBE-09'!J37="J"),'MOIS-09'!$H$16,IF(OR('AUBE-09'!J37="J1"),'MOIS-09'!$H$17,IF(OR('AUBE-09'!J37="J2"),'MOIS-09'!$H$18,IF(OR('AUBE-09'!J37="J3"),'MOIS-09'!$H$19,IF(OR('AUBE-09'!J37="J4"),'MOIS-09'!$H$20,IF(OR('AUBE-09'!J37="J5"),'MOIS-09'!$P$16,IF(OR('AUBE-09'!J37="J6"),'MOIS-09'!$P$17,IF(OR('AUBE-09'!J37="J7"),'MOIS-09'!$P$18,IF(OR('AUBE-09'!J37="J8"),'MOIS-09'!$P$19,IF(OR('AUBE-09'!J37="J9"),'MOIS-09'!$P$20,IF(OR('AUBE-09'!J37="F"),'MOIS-09'!$V$16,IF(OR('AUBE-09'!J37="R"),'MOIS-09'!$V$17,IF(OR('AUBE-09'!J37="HR"),'MOIS-09'!$V$18,IF(OR('AUBE-09'!J37="E"),'MOIS-09'!$V$19,IF(OR('AUBE-09'!J37="CP"),'MOIS-09'!$AD$16,IF(OR('AUBE-09'!J37="CM"),'MOIS-09'!$AD$17,IF(OR('AUBE-09'!J37="CMA"),'MOIS-09'!$AD$18,IF(OR('AUBE-09'!J37="CDE"),'MOIS-09'!$AD$19,"0")))))))))))))))))))+IF(OR('AUBE-09'!K37="D"),'MOIS-09'!$V$20,IF(OR('AUBE-09'!K37="J"),'MOIS-09'!$H$16,IF(OR('AUBE-09'!K37="J1"),'MOIS-09'!$H$17,IF(OR('AUBE-09'!K37="J2"),'MOIS-09'!$H$18,IF(OR('AUBE-09'!K37="J3"),'MOIS-09'!$H$19,IF(OR('AUBE-09'!K37="J4"),'MOIS-09'!$H$20,IF(OR('AUBE-09'!K37="J5"),'MOIS-09'!$P$16,IF(OR('AUBE-09'!K37="J6"),'MOIS-09'!$P$17,IF(OR('AUBE-09'!K37="J7"),'MOIS-09'!$P$18,IF(OR('AUBE-09'!K37="J8"),'MOIS-09'!$P$19,IF(OR('AUBE-09'!K37="J9"),'MOIS-09'!$P$20,IF(OR('AUBE-09'!K37="F"),'MOIS-09'!$V$16,IF(OR('AUBE-09'!K37="R"),'MOIS-09'!$V$17,IF(OR('AUBE-09'!K37="HR"),'MOIS-09'!$V$18,IF(OR('AUBE-09'!K37="E"),'MOIS-09'!$V$19,IF(OR('AUBE-09'!K37="CP"),'MOIS-09'!$AD$16,IF(OR('AUBE-09'!K37="CM"),'MOIS-09'!$AD$17,IF(OR('AUBE-09'!K37="CMA"),'MOIS-09'!$AD$18,IF(OR('AUBE-09'!K37="CDE"),'MOIS-09'!$AD$19,"0")))))))))))))))))))</f>
        <v>0</v>
      </c>
      <c r="AL37" s="151">
        <f>IF(OR('AUBE-09'!L37="D"),'MOIS-09'!$V$20,IF(OR('AUBE-09'!L37="J"),'MOIS-09'!$H$16,IF(OR('AUBE-09'!L37="J1"),'MOIS-09'!$H$17,IF(OR('AUBE-09'!L37="J2"),'MOIS-09'!$H$18,IF(OR('AUBE-09'!L37="J3"),'MOIS-09'!$H$19,IF(OR('AUBE-09'!L37="J4"),'MOIS-09'!$H$20,IF(OR('AUBE-09'!L37="J5"),'MOIS-09'!$P$16,IF(OR('AUBE-09'!L37="J6"),'MOIS-09'!$P$17,IF(OR('AUBE-09'!L37="J7"),'MOIS-09'!$P$18,IF(OR('AUBE-09'!L37="J8"),'MOIS-09'!$P$19,IF(OR('AUBE-09'!L37="J9"),'MOIS-09'!$P$20,IF(OR('AUBE-09'!L37="F"),'MOIS-09'!$V$16,IF(OR('AUBE-09'!L37="R"),'MOIS-09'!$V$17,IF(OR('AUBE-09'!L37="HR"),'MOIS-09'!$V$18,IF(OR('AUBE-09'!L37="E"),'MOIS-09'!$V$19,IF(OR('AUBE-09'!L37="CP"),'MOIS-09'!$AD$16,IF(OR('AUBE-09'!L37="CM"),'MOIS-09'!$AD$17,IF(OR('AUBE-09'!L37="CMA"),'MOIS-09'!$AD$18,IF(OR('AUBE-09'!L37="CDE"),'MOIS-09'!$AD$19,"0")))))))))))))))))))+IF(OR('AUBE-09'!M37="D"),'MOIS-09'!$V$20,IF(OR('AUBE-09'!M37="J"),'MOIS-09'!$H$16,IF(OR('AUBE-09'!M37="J1"),'MOIS-09'!$H$17,IF(OR('AUBE-09'!M37="J2"),'MOIS-09'!$H$18,IF(OR('AUBE-09'!M37="J3"),'MOIS-09'!$H$19,IF(OR('AUBE-09'!M37="J4"),'MOIS-09'!$H$20,IF(OR('AUBE-09'!M37="J5"),'MOIS-09'!$P$16,IF(OR('AUBE-09'!M37="J6"),'MOIS-09'!$P$17,IF(OR('AUBE-09'!M37="J7"),'MOIS-09'!$P$18,IF(OR('AUBE-09'!M37="J8"),'MOIS-09'!$P$19,IF(OR('AUBE-09'!M37="J9"),'MOIS-09'!$P$20,IF(OR('AUBE-09'!M37="F"),'MOIS-09'!$V$16,IF(OR('AUBE-09'!M37="R"),'MOIS-09'!$V$17,IF(OR('AUBE-09'!M37="HR"),'MOIS-09'!$V$18,IF(OR('AUBE-09'!M37="E"),'MOIS-09'!$V$19,IF(OR('AUBE-09'!M37="CP"),'MOIS-09'!$AD$16,IF(OR('AUBE-09'!M37="CM"),'MOIS-09'!$AD$17,IF(OR('AUBE-09'!M37="CMA"),'MOIS-09'!$AD$18,IF(OR('AUBE-09'!M37="CDE"),'MOIS-09'!$AD$19,"0")))))))))))))))))))+IF(OR('AUBE-09'!N37="D"),'MOIS-09'!$V$20,IF(OR('AUBE-09'!N37="J"),'MOIS-09'!$H$16,IF(OR('AUBE-09'!N37="J1"),'MOIS-09'!$H$17,IF(OR('AUBE-09'!N37="J2"),'MOIS-09'!$H$18,IF(OR('AUBE-09'!N37="J3"),'MOIS-09'!$H$19,IF(OR('AUBE-09'!N37="J4"),'MOIS-09'!$H$20,IF(OR('AUBE-09'!N37="J5"),'MOIS-09'!$P$16,IF(OR('AUBE-09'!N37="J6"),'MOIS-09'!$P$17,IF(OR('AUBE-09'!N37="J7"),'MOIS-09'!$P$18,IF(OR('AUBE-09'!N37="J8"),'MOIS-09'!$P$19,IF(OR('AUBE-09'!N37="J9"),'MOIS-09'!$P$20,IF(OR('AUBE-09'!N37="F"),'MOIS-09'!$V$16,IF(OR('AUBE-09'!N37="R"),'MOIS-09'!$V$17,IF(OR('AUBE-09'!N37="HR"),'MOIS-09'!$V$18,IF(OR('AUBE-09'!N37="E"),'MOIS-09'!$V$19,IF(OR('AUBE-09'!N37="CP"),'MOIS-09'!$AD$16,IF(OR('AUBE-09'!N37="CM"),'MOIS-09'!$AD$17,IF(OR('AUBE-09'!N37="CMA"),'MOIS-09'!$AD$18,IF(OR('AUBE-09'!N37="CDE"),'MOIS-09'!$AD$19,"0")))))))))))))))))))+IF(OR('AUBE-09'!O37="D"),'MOIS-09'!$V$20,IF(OR('AUBE-09'!O37="J"),'MOIS-09'!$H$16,IF(OR('AUBE-09'!O37="J1"),'MOIS-09'!$H$17,IF(OR('AUBE-09'!O37="J2"),'MOIS-09'!$H$18,IF(OR('AUBE-09'!O37="J3"),'MOIS-09'!$H$19,IF(OR('AUBE-09'!O37="J4"),'MOIS-09'!$H$20,IF(OR('AUBE-09'!O37="J5"),'MOIS-09'!$P$16,IF(OR('AUBE-09'!O37="J6"),'MOIS-09'!$P$17,IF(OR('AUBE-09'!O37="J7"),'MOIS-09'!$P$18,IF(OR('AUBE-09'!O37="J8"),'MOIS-09'!$P$19,IF(OR('AUBE-09'!O37="J9"),'MOIS-09'!$P$20,IF(OR('AUBE-09'!O37="F"),'MOIS-09'!$V$16,IF(OR('AUBE-09'!O37="R"),'MOIS-09'!$V$17,IF(OR('AUBE-09'!O37="HR"),'MOIS-09'!$V$18,IF(OR('AUBE-09'!O37="E"),'MOIS-09'!$V$19,IF(OR('AUBE-09'!O37="CP"),'MOIS-09'!$AD$16,IF(OR('AUBE-09'!O37="CM"),'MOIS-09'!$AD$17,IF(OR('AUBE-09'!O37="CMA"),'MOIS-09'!$AD$18,IF(OR('AUBE-09'!O37="CDE"),'MOIS-09'!$AD$19,"0")))))))))))))))))))+IF(OR('AUBE-09'!P37="D"),'MOIS-09'!$V$20,IF(OR('AUBE-09'!P37="J"),'MOIS-09'!$H$16,IF(OR('AUBE-09'!P37="J1"),'MOIS-09'!$H$17,IF(OR('AUBE-09'!P37="J2"),'MOIS-09'!$H$18,IF(OR('AUBE-09'!P37="J3"),'MOIS-09'!$H$19,IF(OR('AUBE-09'!P37="J4"),'MOIS-09'!$H$20,IF(OR('AUBE-09'!P37="J5"),'MOIS-09'!$P$16,IF(OR('AUBE-09'!P37="J6"),'MOIS-09'!$P$17,IF(OR('AUBE-09'!P37="J7"),'MOIS-09'!$P$18,IF(OR('AUBE-09'!P37="J8"),'MOIS-09'!$P$19,IF(OR('AUBE-09'!P37="J9"),'MOIS-09'!$P$20,IF(OR('AUBE-09'!P37="F"),'MOIS-09'!$V$16,IF(OR('AUBE-09'!P37="R"),'MOIS-09'!$V$17,IF(OR('AUBE-09'!P37="HR"),'MOIS-09'!$V$18,IF(OR('AUBE-09'!P37="E"),'MOIS-09'!$V$19,IF(OR('AUBE-09'!P37="CP"),'MOIS-09'!$AD$16,IF(OR('AUBE-09'!P37="CM"),'MOIS-09'!$AD$17,IF(OR('AUBE-09'!P37="CMA"),'MOIS-09'!$AD$18,IF(OR('AUBE-09'!P37="CDE"),'MOIS-09'!$AD$19,"0")))))))))))))))))))+IF(OR('AUBE-09'!Q37="D"),'MOIS-09'!$V$20,IF(OR('AUBE-09'!Q37="J"),'MOIS-09'!$H$16,IF(OR('AUBE-09'!Q37="J1"),'MOIS-09'!$H$17,IF(OR('AUBE-09'!Q37="J2"),'MOIS-09'!$H$18,IF(OR('AUBE-09'!Q37="J3"),'MOIS-09'!$H$19,IF(OR('AUBE-09'!Q37="J4"),'MOIS-09'!$H$20,IF(OR('AUBE-09'!Q37="J5"),'MOIS-09'!$P$16,IF(OR('AUBE-09'!Q37="J6"),'MOIS-09'!$P$17,IF(OR('AUBE-09'!Q37="J7"),'MOIS-09'!$P$18,IF(OR('AUBE-09'!Q37="J8"),'MOIS-09'!$P$19,IF(OR('AUBE-09'!Q37="J9"),'MOIS-09'!$P$20,IF(OR('AUBE-09'!Q37="F"),'MOIS-09'!$V$16,IF(OR('AUBE-09'!Q37="R"),'MOIS-09'!$V$17,IF(OR('AUBE-09'!Q37="HR"),'MOIS-09'!$V$18,IF(OR('AUBE-09'!Q37="E"),'MOIS-09'!$V$19,IF(OR('AUBE-09'!Q37="CP"),'MOIS-09'!$AD$16,IF(OR('AUBE-09'!Q37="CM"),'MOIS-09'!$AD$17,IF(OR('AUBE-09'!Q37="CMA"),'MOIS-09'!$AD$18,IF(OR('AUBE-09'!Q37="CDE"),'MOIS-09'!$AD$19,"0")))))))))))))))))))+IF(OR('AUBE-09'!R37="D"),'MOIS-09'!$V$20,IF(OR('AUBE-09'!R37="J"),'MOIS-09'!$H$16,IF(OR('AUBE-09'!R37="J1"),'MOIS-09'!$H$17,IF(OR('AUBE-09'!R37="J2"),'MOIS-09'!$H$18,IF(OR('AUBE-09'!R37="J3"),'MOIS-09'!$H$19,IF(OR('AUBE-09'!R37="J4"),'MOIS-09'!$H$20,IF(OR('AUBE-09'!R37="J5"),'MOIS-09'!$P$16,IF(OR('AUBE-09'!R37="J6"),'MOIS-09'!$P$17,IF(OR('AUBE-09'!R37="J7"),'MOIS-09'!$P$18,IF(OR('AUBE-09'!R37="J8"),'MOIS-09'!$P$19,IF(OR('AUBE-09'!R37="J9"),'MOIS-09'!$P$20,IF(OR('AUBE-09'!R37="F"),'MOIS-09'!$V$16,IF(OR('AUBE-09'!R37="R"),'MOIS-09'!$V$17,IF(OR('AUBE-09'!R37="HR"),'MOIS-09'!$V$18,IF(OR('AUBE-09'!R37="E"),'MOIS-09'!$V$19,IF(OR('AUBE-09'!R37="CP"),'MOIS-09'!$AD$16,IF(OR('AUBE-09'!R37="CM"),'MOIS-09'!$AD$17,IF(OR('AUBE-09'!R37="CMA"),'MOIS-09'!$AD$18,IF(OR('AUBE-09'!R37="CDE"),'MOIS-09'!$AD$19,"0")))))))))))))))))))</f>
        <v>0</v>
      </c>
      <c r="AM37" s="151">
        <f>IF(OR('AUBE-09'!S37="D"),'MOIS-09'!$V$20,IF(OR('AUBE-09'!S37="J"),'MOIS-09'!$H$16,IF(OR('AUBE-09'!S37="J1"),'MOIS-09'!$H$17,IF(OR('AUBE-09'!S37="J2"),'MOIS-09'!$H$18,IF(OR('AUBE-09'!S37="J3"),'MOIS-09'!$H$19,IF(OR('AUBE-09'!S37="J4"),'MOIS-09'!$H$20,IF(OR('AUBE-09'!S37="J5"),'MOIS-09'!$P$16,IF(OR('AUBE-09'!S37="J6"),'MOIS-09'!$P$17,IF(OR('AUBE-09'!S37="J7"),'MOIS-09'!$P$18,IF(OR('AUBE-09'!S37="J8"),'MOIS-09'!$P$19,IF(OR('AUBE-09'!S37="J9"),'MOIS-09'!$P$20,IF(OR('AUBE-09'!S37="F"),'MOIS-09'!$V$16,IF(OR('AUBE-09'!S37="R"),'MOIS-09'!$V$17,IF(OR('AUBE-09'!S37="HR"),'MOIS-09'!$V$18,IF(OR('AUBE-09'!S37="E"),'MOIS-09'!$V$19,IF(OR('AUBE-09'!S37="CP"),'MOIS-09'!$AD$16,IF(OR('AUBE-09'!S37="CM"),'MOIS-09'!$AD$17,IF(OR('AUBE-09'!S37="CMA"),'MOIS-09'!$AD$18,IF(OR('AUBE-09'!S37="CDE"),'MOIS-09'!$AD$19,"0")))))))))))))))))))+IF(OR('AUBE-09'!T37="D"),'MOIS-09'!$V$20,IF(OR('AUBE-09'!T37="J"),'MOIS-09'!$H$16,IF(OR('AUBE-09'!T37="J1"),'MOIS-09'!$H$17,IF(OR('AUBE-09'!T37="J2"),'MOIS-09'!$H$18,IF(OR('AUBE-09'!T37="J3"),'MOIS-09'!$H$19,IF(OR('AUBE-09'!T37="J4"),'MOIS-09'!$H$20,IF(OR('AUBE-09'!T37="J5"),'MOIS-09'!$P$16,IF(OR('AUBE-09'!T37="J6"),'MOIS-09'!$P$17,IF(OR('AUBE-09'!T37="J7"),'MOIS-09'!$P$18,IF(OR('AUBE-09'!T37="J8"),'MOIS-09'!$P$19,IF(OR('AUBE-09'!T37="J9"),'MOIS-09'!$P$20,IF(OR('AUBE-09'!T37="F"),'MOIS-09'!$V$16,IF(OR('AUBE-09'!T37="R"),'MOIS-09'!$V$17,IF(OR('AUBE-09'!T37="HR"),'MOIS-09'!$V$18,IF(OR('AUBE-09'!T37="E"),'MOIS-09'!$V$19,IF(OR('AUBE-09'!T37="CP"),'MOIS-09'!$AD$16,IF(OR('AUBE-09'!T37="CM"),'MOIS-09'!$AD$17,IF(OR('AUBE-09'!T37="CMA"),'MOIS-09'!$AD$18,IF(OR('AUBE-09'!T37="CDE"),'MOIS-09'!$AD$19,"0")))))))))))))))))))+IF(OR('AUBE-09'!U37="D"),'MOIS-09'!$V$20,IF(OR('AUBE-09'!U37="J"),'MOIS-09'!$H$16,IF(OR('AUBE-09'!U37="J1"),'MOIS-09'!$H$17,IF(OR('AUBE-09'!U37="J2"),'MOIS-09'!$H$18,IF(OR('AUBE-09'!U37="J3"),'MOIS-09'!$H$19,IF(OR('AUBE-09'!U37="J4"),'MOIS-09'!$H$20,IF(OR('AUBE-09'!U37="J5"),'MOIS-09'!$P$16,IF(OR('AUBE-09'!U37="J6"),'MOIS-09'!$P$17,IF(OR('AUBE-09'!U37="J7"),'MOIS-09'!$P$18,IF(OR('AUBE-09'!U37="J8"),'MOIS-09'!$P$19,IF(OR('AUBE-09'!U37="J9"),'MOIS-09'!$P$20,IF(OR('AUBE-09'!U37="F"),'MOIS-09'!$V$16,IF(OR('AUBE-09'!U37="R"),'MOIS-09'!$V$17,IF(OR('AUBE-09'!U37="HR"),'MOIS-09'!$V$18,IF(OR('AUBE-09'!U37="E"),'MOIS-09'!$V$19,IF(OR('AUBE-09'!U37="CP"),'MOIS-09'!$AD$16,IF(OR('AUBE-09'!U37="CM"),'MOIS-09'!$AD$17,IF(OR('AUBE-09'!U37="CMA"),'MOIS-09'!$AD$18,IF(OR('AUBE-09'!U37="CDE"),'MOIS-09'!$AD$19,"0")))))))))))))))))))+IF(OR('AUBE-09'!V37="D"),'MOIS-09'!$V$20,IF(OR('AUBE-09'!V37="J"),'MOIS-09'!$H$16,IF(OR('AUBE-09'!V37="J1"),'MOIS-09'!$H$17,IF(OR('AUBE-09'!V37="J2"),'MOIS-09'!$H$18,IF(OR('AUBE-09'!V37="J3"),'MOIS-09'!$H$19,IF(OR('AUBE-09'!V37="J4"),'MOIS-09'!$H$20,IF(OR('AUBE-09'!V37="J5"),'MOIS-09'!$P$16,IF(OR('AUBE-09'!V37="J6"),'MOIS-09'!$P$17,IF(OR('AUBE-09'!V37="J7"),'MOIS-09'!$P$18,IF(OR('AUBE-09'!V37="J8"),'MOIS-09'!$P$19,IF(OR('AUBE-09'!V37="J9"),'MOIS-09'!$P$20,IF(OR('AUBE-09'!V37="F"),'MOIS-09'!$V$16,IF(OR('AUBE-09'!V37="R"),'MOIS-09'!$V$17,IF(OR('AUBE-09'!V37="HR"),'MOIS-09'!$V$18,IF(OR('AUBE-09'!V37="E"),'MOIS-09'!$V$19,IF(OR('AUBE-09'!V37="CP"),'MOIS-09'!$AD$16,IF(OR('AUBE-09'!V37="CM"),'MOIS-09'!$AD$17,IF(OR('AUBE-09'!V37="CMA"),'MOIS-09'!$AD$18,IF(OR('AUBE-09'!V37="CDE"),'MOIS-09'!$AD$19,"0")))))))))))))))))))+IF(OR('AUBE-09'!W37="D"),'MOIS-09'!$V$20,IF(OR('AUBE-09'!W37="J"),'MOIS-09'!$H$16,IF(OR('AUBE-09'!W37="J1"),'MOIS-09'!$H$17,IF(OR('AUBE-09'!W37="J2"),'MOIS-09'!$H$18,IF(OR('AUBE-09'!W37="J3"),'MOIS-09'!$H$19,IF(OR('AUBE-09'!W37="J4"),'MOIS-09'!$H$20,IF(OR('AUBE-09'!W37="J5"),'MOIS-09'!$P$16,IF(OR('AUBE-09'!W37="J6"),'MOIS-09'!$P$17,IF(OR('AUBE-09'!W37="J7"),'MOIS-09'!$P$18,IF(OR('AUBE-09'!W37="J8"),'MOIS-09'!$P$19,IF(OR('AUBE-09'!W37="J9"),'MOIS-09'!$P$20,IF(OR('AUBE-09'!W37="F"),'MOIS-09'!$V$16,IF(OR('AUBE-09'!W37="R"),'MOIS-09'!$V$17,IF(OR('AUBE-09'!W37="HR"),'MOIS-09'!$V$18,IF(OR('AUBE-09'!W37="E"),'MOIS-09'!$V$19,IF(OR('AUBE-09'!W37="CP"),'MOIS-09'!$AD$16,IF(OR('AUBE-09'!W37="CM"),'MOIS-09'!$AD$17,IF(OR('AUBE-09'!W37="CMA"),'MOIS-09'!$AD$18,IF(OR('AUBE-09'!W37="CDE"),'MOIS-09'!$AD$19,"0")))))))))))))))))))+IF(OR('AUBE-09'!X37="D"),'MOIS-09'!$V$20,IF(OR('AUBE-09'!X37="J"),'MOIS-09'!$H$16,IF(OR('AUBE-09'!X37="J1"),'MOIS-09'!$H$17,IF(OR('AUBE-09'!X37="J2"),'MOIS-09'!$H$18,IF(OR('AUBE-09'!X37="J3"),'MOIS-09'!$H$19,IF(OR('AUBE-09'!X37="J4"),'MOIS-09'!$H$20,IF(OR('AUBE-09'!X37="J5"),'MOIS-09'!$P$16,IF(OR('AUBE-09'!X37="J6"),'MOIS-09'!$P$17,IF(OR('AUBE-09'!X37="J7"),'MOIS-09'!$P$18,IF(OR('AUBE-09'!X37="J8"),'MOIS-09'!$P$19,IF(OR('AUBE-09'!X37="J9"),'MOIS-09'!$P$20,IF(OR('AUBE-09'!X37="F"),'MOIS-09'!$V$16,IF(OR('AUBE-09'!X37="R"),'MOIS-09'!$V$17,IF(OR('AUBE-09'!X37="HR"),'MOIS-09'!$V$18,IF(OR('AUBE-09'!X37="E"),'MOIS-09'!$V$19,IF(OR('AUBE-09'!X37="CP"),'MOIS-09'!$AD$16,IF(OR('AUBE-09'!X37="CM"),'MOIS-09'!$AD$17,IF(OR('AUBE-09'!X37="CMA"),'MOIS-09'!$AD$18,IF(OR('AUBE-09'!X37="CDE"),'MOIS-09'!$AD$19,"0")))))))))))))))))))+IF(OR('AUBE-09'!Y37="D"),'MOIS-09'!$V$20,IF(OR('AUBE-09'!Y37="J"),'MOIS-09'!$H$16,IF(OR('AUBE-09'!Y37="J1"),'MOIS-09'!$H$17,IF(OR('AUBE-09'!Y37="J2"),'MOIS-09'!$H$18,IF(OR('AUBE-09'!Y37="J3"),'MOIS-09'!$H$19,IF(OR('AUBE-09'!Y37="J4"),'MOIS-09'!$H$20,IF(OR('AUBE-09'!Y37="J5"),'MOIS-09'!$P$16,IF(OR('AUBE-09'!Y37="J6"),'MOIS-09'!$P$17,IF(OR('AUBE-09'!Y37="J7"),'MOIS-09'!$P$18,IF(OR('AUBE-09'!Y37="J8"),'MOIS-09'!$P$19,IF(OR('AUBE-09'!Y37="J9"),'MOIS-09'!$P$20,IF(OR('AUBE-09'!Y37="F"),'MOIS-09'!$V$16,IF(OR('AUBE-09'!Y37="R"),'MOIS-09'!$V$17,IF(OR('AUBE-09'!Y37="HR"),'MOIS-09'!$V$18,IF(OR('AUBE-09'!Y37="E"),'MOIS-09'!$V$19,IF(OR('AUBE-09'!Y37="CP"),'MOIS-09'!$AD$16,IF(OR('AUBE-09'!Y37="CM"),'MOIS-09'!$AD$17,IF(OR('AUBE-09'!Y37="CMA"),'MOIS-09'!$AD$18,IF(OR('AUBE-09'!Y37="CDE"),'MOIS-09'!$AD$19,"0")))))))))))))))))))</f>
        <v>0</v>
      </c>
      <c r="AN37" s="151">
        <f>IF(OR('AUBE-09'!Z37="D"),'MOIS-09'!$V$20,IF(OR('AUBE-09'!Z37="J"),'MOIS-09'!$H$16,IF(OR('AUBE-09'!Z37="J1"),'MOIS-09'!$H$17,IF(OR('AUBE-09'!Z37="J2"),'MOIS-09'!$H$18,IF(OR('AUBE-09'!Z37="J3"),'MOIS-09'!$H$19,IF(OR('AUBE-09'!Z37="J4"),'MOIS-09'!$H$20,IF(OR('AUBE-09'!Z37="J5"),'MOIS-09'!$P$16,IF(OR('AUBE-09'!Z37="J6"),'MOIS-09'!$P$17,IF(OR('AUBE-09'!Z37="J7"),'MOIS-09'!$P$18,IF(OR('AUBE-09'!Z37="J8"),'MOIS-09'!$P$19,IF(OR('AUBE-09'!Z37="J9"),'MOIS-09'!$P$20,IF(OR('AUBE-09'!Z37="F"),'MOIS-09'!$V$16,IF(OR('AUBE-09'!Z37="R"),'MOIS-09'!$V$17,IF(OR('AUBE-09'!Z37="HR"),'MOIS-09'!$V$18,IF(OR('AUBE-09'!Z37="E"),'MOIS-09'!$V$19,IF(OR('AUBE-09'!Z37="CP"),'MOIS-09'!$AD$16,IF(OR('AUBE-09'!Z37="CM"),'MOIS-09'!$AD$17,IF(OR('AUBE-09'!Z37="CMA"),'MOIS-09'!$AD$18,IF(OR('AUBE-09'!Z37="CDE"),'MOIS-09'!$AD$19,"0")))))))))))))))))))+IF(OR('AUBE-09'!AA37="D"),'MOIS-09'!$V$20,IF(OR('AUBE-09'!AA37="J"),'MOIS-09'!$H$16,IF(OR('AUBE-09'!AA37="J1"),'MOIS-09'!$H$17,IF(OR('AUBE-09'!AA37="J2"),'MOIS-09'!$H$18,IF(OR('AUBE-09'!AA37="J3"),'MOIS-09'!$H$19,IF(OR('AUBE-09'!AA37="J4"),'MOIS-09'!$H$20,IF(OR('AUBE-09'!AA37="J5"),'MOIS-09'!$P$16,IF(OR('AUBE-09'!AA37="J6"),'MOIS-09'!$P$17,IF(OR('AUBE-09'!AA37="J7"),'MOIS-09'!$P$18,IF(OR('AUBE-09'!AA37="J8"),'MOIS-09'!$P$19,IF(OR('AUBE-09'!AA37="J9"),'MOIS-09'!$P$20,IF(OR('AUBE-09'!AA37="F"),'MOIS-09'!$V$16,IF(OR('AUBE-09'!AA37="R"),'MOIS-09'!$V$17,IF(OR('AUBE-09'!AA37="HR"),'MOIS-09'!$V$18,IF(OR('AUBE-09'!AA37="E"),'MOIS-09'!$V$19,IF(OR('AUBE-09'!AA37="CP"),'MOIS-09'!$AD$16,IF(OR('AUBE-09'!AA37="CM"),'MOIS-09'!$AD$17,IF(OR('AUBE-09'!AA37="CMA"),'MOIS-09'!$AD$18,IF(OR('AUBE-09'!AA37="CDE"),'MOIS-09'!$AD$19,"0")))))))))))))))))))+IF(OR('AUBE-09'!AB37="D"),'MOIS-09'!$V$20,IF(OR('AUBE-09'!AB37="J"),'MOIS-09'!$H$16,IF(OR('AUBE-09'!AB37="J1"),'MOIS-09'!$H$17,IF(OR('AUBE-09'!AB37="J2"),'MOIS-09'!$H$18,IF(OR('AUBE-09'!AB37="J3"),'MOIS-09'!$H$19,IF(OR('AUBE-09'!AB37="J4"),'MOIS-09'!$H$20,IF(OR('AUBE-09'!AB37="J5"),'MOIS-09'!$P$16,IF(OR('AUBE-09'!AB37="J6"),'MOIS-09'!$P$17,IF(OR('AUBE-09'!AB37="J7"),'MOIS-09'!$P$18,IF(OR('AUBE-09'!AB37="J8"),'MOIS-09'!$P$19,IF(OR('AUBE-09'!AB37="J9"),'MOIS-09'!$P$20,IF(OR('AUBE-09'!AB37="F"),'MOIS-09'!$V$16,IF(OR('AUBE-09'!AB37="R"),'MOIS-09'!$V$17,IF(OR('AUBE-09'!AB37="HR"),'MOIS-09'!$V$18,IF(OR('AUBE-09'!AB37="E"),'MOIS-09'!$V$19,IF(OR('AUBE-09'!AB37="CP"),'MOIS-09'!$AD$16,IF(OR('AUBE-09'!AB37="CM"),'MOIS-09'!$AD$17,IF(OR('AUBE-09'!AB37="CMA"),'MOIS-09'!$AD$18,IF(OR('AUBE-09'!AB37="CDE"),'MOIS-09'!$AD$19,"0")))))))))))))))))))+IF(OR('AUBE-09'!AC37="D"),'MOIS-09'!$V$20,IF(OR('AUBE-09'!AC37="J"),'MOIS-09'!$H$16,IF(OR('AUBE-09'!AC37="J1"),'MOIS-09'!$H$17,IF(OR('AUBE-09'!AC37="J2"),'MOIS-09'!$H$18,IF(OR('AUBE-09'!AC37="J3"),'MOIS-09'!$H$19,IF(OR('AUBE-09'!AC37="J4"),'MOIS-09'!$H$20,IF(OR('AUBE-09'!AC37="J5"),'MOIS-09'!$P$16,IF(OR('AUBE-09'!AC37="J6"),'MOIS-09'!$P$17,IF(OR('AUBE-09'!AC37="J7"),'MOIS-09'!$P$18,IF(OR('AUBE-09'!AC37="J8"),'MOIS-09'!$P$19,IF(OR('AUBE-09'!AC37="J9"),'MOIS-09'!$P$20,IF(OR('AUBE-09'!AC37="F"),'MOIS-09'!$V$16,IF(OR('AUBE-09'!AC37="R"),'MOIS-09'!$V$17,IF(OR('AUBE-09'!AC37="HR"),'MOIS-09'!$V$18,IF(OR('AUBE-09'!AC37="E"),'MOIS-09'!$V$19,IF(OR('AUBE-09'!AC37="CP"),'MOIS-09'!$AD$16,IF(OR('AUBE-09'!AC37="CM"),'MOIS-09'!$AD$17,IF(OR('AUBE-09'!AC37="CMA"),'MOIS-09'!$AD$18,IF(OR('AUBE-09'!AC37="CDE"),'MOIS-09'!$AD$19,"0")))))))))))))))))))+IF(OR('AUBE-09'!AD37="D"),'MOIS-09'!$V$20,IF(OR('AUBE-09'!AD37="J"),'MOIS-09'!$H$16,IF(OR('AUBE-09'!AD37="J1"),'MOIS-09'!$H$17,IF(OR('AUBE-09'!AD37="J2"),'MOIS-09'!$H$18,IF(OR('AUBE-09'!AD37="J3"),'MOIS-09'!$H$19,IF(OR('AUBE-09'!AD37="J4"),'MOIS-09'!$H$20,IF(OR('AUBE-09'!AD37="J5"),'MOIS-09'!$P$16,IF(OR('AUBE-09'!AD37="J6"),'MOIS-09'!$P$17,IF(OR('AUBE-09'!AD37="J7"),'MOIS-09'!$P$18,IF(OR('AUBE-09'!AD37="J8"),'MOIS-09'!$P$19,IF(OR('AUBE-09'!AD37="J9"),'MOIS-09'!$P$20,IF(OR('AUBE-09'!AD37="F"),'MOIS-09'!$V$16,IF(OR('AUBE-09'!AD37="R"),'MOIS-09'!$V$17,IF(OR('AUBE-09'!AD37="HR"),'MOIS-09'!$V$18,IF(OR('AUBE-09'!AD37="E"),'MOIS-09'!$V$19,IF(OR('AUBE-09'!AD37="CP"),'MOIS-09'!$AD$16,IF(OR('AUBE-09'!AD37="CM"),'MOIS-09'!$AD$17,IF(OR('AUBE-09'!AD37="CMA"),'MOIS-09'!$AD$18,IF(OR('AUBE-09'!AD37="CDE"),'MOIS-09'!$AD$19,"0")))))))))))))))))))+IF(OR('AUBE-09'!AE37="D"),'MOIS-09'!$V$20,IF(OR('AUBE-09'!AE37="J"),'MOIS-09'!$H$16,IF(OR('AUBE-09'!AE37="J1"),'MOIS-09'!$H$17,IF(OR('AUBE-09'!AE37="J2"),'MOIS-09'!$H$18,IF(OR('AUBE-09'!AE37="J3"),'MOIS-09'!$H$19,IF(OR('AUBE-09'!AE37="J4"),'MOIS-09'!$H$20,IF(OR('AUBE-09'!AE37="J5"),'MOIS-09'!$P$16,IF(OR('AUBE-09'!AE37="J6"),'MOIS-09'!$P$17,IF(OR('AUBE-09'!AE37="J7"),'MOIS-09'!$P$18,IF(OR('AUBE-09'!AE37="J8"),'MOIS-09'!$P$19,IF(OR('AUBE-09'!AE37="J9"),'MOIS-09'!$P$20,IF(OR('AUBE-09'!AE37="F"),'MOIS-09'!$V$16,IF(OR('AUBE-09'!AE37="R"),'MOIS-09'!$V$17,IF(OR('AUBE-09'!AE37="HR"),'MOIS-09'!$V$18,IF(OR('AUBE-09'!AE37="E"),'MOIS-09'!$V$19,IF(OR('AUBE-09'!AE37="CP"),'MOIS-09'!$AD$16,IF(OR('AUBE-09'!AE37="CM"),'MOIS-09'!$AD$17,IF(OR('AUBE-09'!AE37="CMA"),'MOIS-09'!$AD$18,IF(OR('AUBE-09'!AE37="CDE"),'MOIS-09'!$AD$19,"0")))))))))))))))))))</f>
        <v>0</v>
      </c>
    </row>
    <row r="38" spans="1:40" ht="15.75" hidden="1" customHeight="1" outlineLevel="1">
      <c r="A38" s="16"/>
      <c r="B38" s="17"/>
      <c r="C38" s="12"/>
      <c r="D38" s="12"/>
      <c r="E38" s="12"/>
      <c r="F38" s="13"/>
      <c r="G38" s="13"/>
      <c r="H38" s="2"/>
      <c r="I38" s="2"/>
      <c r="J38" s="2"/>
      <c r="K38" s="2"/>
      <c r="L38" s="2"/>
      <c r="M38" s="2"/>
      <c r="N38" s="13"/>
      <c r="O38" s="12"/>
      <c r="P38" s="12"/>
      <c r="Q38" s="12"/>
      <c r="R38" s="12"/>
      <c r="S38" s="12"/>
      <c r="T38" s="13"/>
      <c r="U38" s="13"/>
      <c r="V38" s="12"/>
      <c r="W38" s="12"/>
      <c r="X38" s="12"/>
      <c r="Y38" s="12"/>
      <c r="Z38" s="12"/>
      <c r="AA38" s="13"/>
      <c r="AB38" s="13"/>
      <c r="AC38" s="13"/>
      <c r="AD38" s="13"/>
      <c r="AE38" s="13"/>
      <c r="AF38" s="49"/>
      <c r="AG38" s="50"/>
      <c r="AH38" s="147">
        <f t="shared" si="5"/>
        <v>0</v>
      </c>
      <c r="AJ38" s="151">
        <f>IF(OR('AUBE-09'!B38="D"),'MOIS-09'!$V$20,IF(OR('AUBE-09'!B38="J"),'MOIS-09'!$H$16,IF(OR('AUBE-09'!B38="J1"),'MOIS-09'!$H$17,IF(OR('AUBE-09'!B38="J2"),'MOIS-09'!$H$18,IF(OR('AUBE-09'!B38="J3"),'MOIS-09'!$H$19,IF(OR('AUBE-09'!B38="J4"),'MOIS-09'!$H$20,IF(OR('AUBE-09'!B38="J5"),'MOIS-09'!$P$16,IF(OR('AUBE-09'!B38="J6"),'MOIS-09'!$P$17,IF(OR('AUBE-09'!B38="J7"),'MOIS-09'!$P$18,IF(OR('AUBE-09'!B38="J8"),'MOIS-09'!$P$19,IF(OR('AUBE-09'!B38="J9"),'MOIS-09'!$P$20,IF(OR('AUBE-09'!B38="F"),'MOIS-09'!$V$16,IF(OR('AUBE-09'!B38="R"),'MOIS-09'!$V$17,IF(OR('AUBE-09'!B38="HR"),'MOIS-09'!$V$18,IF(OR('AUBE-09'!B38="E"),'MOIS-09'!$V$19,IF(OR('AUBE-09'!B38="CP"),'MOIS-09'!$AD$16,IF(OR('AUBE-09'!B38="CM"),'MOIS-09'!$AD$17,IF(OR('AUBE-09'!B38="CMA"),'MOIS-09'!$AD$18,IF(OR('AUBE-09'!B38="CDE"),'MOIS-09'!$AD$19,"0")))))))))))))))))))+IF(OR('AUBE-09'!C38="D"),'MOIS-09'!$V$20,IF(OR('AUBE-09'!C38="J"),'MOIS-09'!$H$16,IF(OR('AUBE-09'!C38="J1"),'MOIS-09'!$H$17,IF(OR('AUBE-09'!C38="J2"),'MOIS-09'!$H$18,IF(OR('AUBE-09'!C38="J3"),'MOIS-09'!$H$19,IF(OR('AUBE-09'!C38="J4"),'MOIS-09'!$H$20,IF(OR('AUBE-09'!C38="J5"),'MOIS-09'!$P$16,IF(OR('AUBE-09'!C38="J6"),'MOIS-09'!$P$17,IF(OR('AUBE-09'!C38="J7"),'MOIS-09'!$P$18,IF(OR('AUBE-09'!C38="J8"),'MOIS-09'!$P$19,IF(OR('AUBE-09'!C38="J9"),'MOIS-09'!$P$20,IF(OR('AUBE-09'!C38="F"),'MOIS-09'!$V$16,IF(OR('AUBE-09'!C38="R"),'MOIS-09'!$V$17,IF(OR('AUBE-09'!C38="HR"),'MOIS-09'!$V$18,IF(OR('AUBE-09'!C38="E"),'MOIS-09'!$V$19,IF(OR('AUBE-09'!C38="CP"),'MOIS-09'!$AD$16,IF(OR('AUBE-09'!C38="CM"),'MOIS-09'!$AD$17,IF(OR('AUBE-09'!C38="CMA"),'MOIS-09'!$AD$18,IF(OR('AUBE-09'!C38="CDE"),'MOIS-09'!$AD$19,"0")))))))))))))))))))+IF(OR('AUBE-09'!D38="D"),'MOIS-09'!$V$20,IF(OR('AUBE-09'!D38="J"),'MOIS-09'!$H$16,IF(OR('AUBE-09'!D38="J1"),'MOIS-09'!$H$17,IF(OR('AUBE-09'!D38="J2"),'MOIS-09'!$H$18,IF(OR('AUBE-09'!D38="J3"),'MOIS-09'!$H$19,IF(OR('AUBE-09'!D38="J4"),'MOIS-09'!$H$20,IF(OR('AUBE-09'!D38="J5"),'MOIS-09'!$P$16,IF(OR('AUBE-09'!D38="J6"),'MOIS-09'!$P$17,IF(OR('AUBE-09'!D38="J7"),'MOIS-09'!$P$18,IF(OR('AUBE-09'!D38="J8"),'MOIS-09'!$P$19,IF(OR('AUBE-09'!D38="J9"),'MOIS-09'!$P$20,IF(OR('AUBE-09'!D38="F"),'MOIS-09'!$V$16,IF(OR('AUBE-09'!D38="R"),'MOIS-09'!$V$17,IF(OR('AUBE-09'!D38="HR"),'MOIS-09'!$V$18,IF(OR('AUBE-09'!D38="E"),'MOIS-09'!$V$19,IF(OR('AUBE-09'!D38="CP"),'MOIS-09'!$AD$16,IF(OR('AUBE-09'!D38="CM"),'MOIS-09'!$AD$17,IF(OR('AUBE-09'!D38="CMA"),'MOIS-09'!$AD$18,IF(OR('AUBE-09'!D38="CDE"),'MOIS-09'!$AD$19,"0")))))))))))))))))))</f>
        <v>0</v>
      </c>
      <c r="AK38" s="151">
        <f>IF(OR('AUBE-09'!E38="D"),'MOIS-09'!$V$20,IF(OR('AUBE-09'!E38="J"),'MOIS-09'!$H$16,IF(OR('AUBE-09'!E38="J1"),'MOIS-09'!$H$17,IF(OR('AUBE-09'!E38="J2"),'MOIS-09'!$H$18,IF(OR('AUBE-09'!E38="J3"),'MOIS-09'!$H$19,IF(OR('AUBE-09'!E38="J4"),'MOIS-09'!$H$20,IF(OR('AUBE-09'!E38="J5"),'MOIS-09'!$P$16,IF(OR('AUBE-09'!E38="J6"),'MOIS-09'!$P$17,IF(OR('AUBE-09'!E38="J7"),'MOIS-09'!$P$18,IF(OR('AUBE-09'!E38="J8"),'MOIS-09'!$P$19,IF(OR('AUBE-09'!E38="J9"),'MOIS-09'!$P$20,IF(OR('AUBE-09'!E38="F"),'MOIS-09'!$V$16,IF(OR('AUBE-09'!E38="R"),'MOIS-09'!$V$17,IF(OR('AUBE-09'!E38="HR"),'MOIS-09'!$V$18,IF(OR('AUBE-09'!E38="E"),'MOIS-09'!$V$19,IF(OR('AUBE-09'!E38="CP"),'MOIS-09'!$AD$16,IF(OR('AUBE-09'!E38="CM"),'MOIS-09'!$AD$17,IF(OR('AUBE-09'!E38="CMA"),'MOIS-09'!$AD$18,IF(OR('AUBE-09'!E38="CDE"),'MOIS-09'!$AD$19,"0")))))))))))))))))))+IF(OR('AUBE-09'!F38="D"),'MOIS-09'!$V$20,IF(OR('AUBE-09'!F38="J"),'MOIS-09'!$H$16,IF(OR('AUBE-09'!F38="J1"),'MOIS-09'!$H$17,IF(OR('AUBE-09'!F38="J2"),'MOIS-09'!$H$18,IF(OR('AUBE-09'!F38="J3"),'MOIS-09'!$H$19,IF(OR('AUBE-09'!F38="J4"),'MOIS-09'!$H$20,IF(OR('AUBE-09'!F38="J5"),'MOIS-09'!$P$16,IF(OR('AUBE-09'!F38="J6"),'MOIS-09'!$P$17,IF(OR('AUBE-09'!F38="J7"),'MOIS-09'!$P$18,IF(OR('AUBE-09'!F38="J8"),'MOIS-09'!$P$19,IF(OR('AUBE-09'!F38="J9"),'MOIS-09'!$P$20,IF(OR('AUBE-09'!F38="F"),'MOIS-09'!$V$16,IF(OR('AUBE-09'!F38="R"),'MOIS-09'!$V$17,IF(OR('AUBE-09'!F38="HR"),'MOIS-09'!$V$18,IF(OR('AUBE-09'!F38="E"),'MOIS-09'!$V$19,IF(OR('AUBE-09'!F38="CP"),'MOIS-09'!$AD$16,IF(OR('AUBE-09'!F38="CM"),'MOIS-09'!$AD$17,IF(OR('AUBE-09'!F38="CMA"),'MOIS-09'!$AD$18,IF(OR('AUBE-09'!F38="CDE"),'MOIS-09'!$AD$19,"0")))))))))))))))))))+IF(OR('AUBE-09'!G38="D"),'MOIS-09'!$V$20,IF(OR('AUBE-09'!G38="J"),'MOIS-09'!$H$16,IF(OR('AUBE-09'!G38="J1"),'MOIS-09'!$H$17,IF(OR('AUBE-09'!G38="J2"),'MOIS-09'!$H$18,IF(OR('AUBE-09'!G38="J3"),'MOIS-09'!$H$19,IF(OR('AUBE-09'!G38="J4"),'MOIS-09'!$H$20,IF(OR('AUBE-09'!G38="J5"),'MOIS-09'!$P$16,IF(OR('AUBE-09'!G38="J6"),'MOIS-09'!$P$17,IF(OR('AUBE-09'!G38="J7"),'MOIS-09'!$P$18,IF(OR('AUBE-09'!G38="J8"),'MOIS-09'!$P$19,IF(OR('AUBE-09'!G38="J9"),'MOIS-09'!$P$20,IF(OR('AUBE-09'!G38="F"),'MOIS-09'!$V$16,IF(OR('AUBE-09'!G38="R"),'MOIS-09'!$V$17,IF(OR('AUBE-09'!G38="HR"),'MOIS-09'!$V$18,IF(OR('AUBE-09'!G38="E"),'MOIS-09'!$V$19,IF(OR('AUBE-09'!G38="CP"),'MOIS-09'!$AD$16,IF(OR('AUBE-09'!G38="CM"),'MOIS-09'!$AD$17,IF(OR('AUBE-09'!G38="CMA"),'MOIS-09'!$AD$18,IF(OR('AUBE-09'!G38="CDE"),'MOIS-09'!$AD$19,"0")))))))))))))))))))+IF(OR('AUBE-09'!H38="D"),'MOIS-09'!$V$20,IF(OR('AUBE-09'!H38="J"),'MOIS-09'!$H$16,IF(OR('AUBE-09'!H38="J1"),'MOIS-09'!$H$17,IF(OR('AUBE-09'!H38="J2"),'MOIS-09'!$H$18,IF(OR('AUBE-09'!H38="J3"),'MOIS-09'!$H$19,IF(OR('AUBE-09'!H38="J4"),'MOIS-09'!$H$20,IF(OR('AUBE-09'!H38="J5"),'MOIS-09'!$P$16,IF(OR('AUBE-09'!H38="J6"),'MOIS-09'!$P$17,IF(OR('AUBE-09'!H38="J7"),'MOIS-09'!$P$18,IF(OR('AUBE-09'!H38="J8"),'MOIS-09'!$P$19,IF(OR('AUBE-09'!H38="J9"),'MOIS-09'!$P$20,IF(OR('AUBE-09'!H38="F"),'MOIS-09'!$V$16,IF(OR('AUBE-09'!H38="R"),'MOIS-09'!$V$17,IF(OR('AUBE-09'!H38="HR"),'MOIS-09'!$V$18,IF(OR('AUBE-09'!H38="E"),'MOIS-09'!$V$19,IF(OR('AUBE-09'!H38="CP"),'MOIS-09'!$AD$16,IF(OR('AUBE-09'!H38="CM"),'MOIS-09'!$AD$17,IF(OR('AUBE-09'!H38="CMA"),'MOIS-09'!$AD$18,IF(OR('AUBE-09'!H38="CDE"),'MOIS-09'!$AD$19,"0")))))))))))))))))))+IF(OR('AUBE-09'!I38="D"),'MOIS-09'!$V$20,IF(OR('AUBE-09'!I38="J"),'MOIS-09'!$H$16,IF(OR('AUBE-09'!I38="J1"),'MOIS-09'!$H$17,IF(OR('AUBE-09'!I38="J2"),'MOIS-09'!$H$18,IF(OR('AUBE-09'!I38="J3"),'MOIS-09'!$H$19,IF(OR('AUBE-09'!I38="J4"),'MOIS-09'!$H$20,IF(OR('AUBE-09'!I38="J5"),'MOIS-09'!$P$16,IF(OR('AUBE-09'!I38="J6"),'MOIS-09'!$P$17,IF(OR('AUBE-09'!I38="J7"),'MOIS-09'!$P$18,IF(OR('AUBE-09'!I38="J8"),'MOIS-09'!$P$19,IF(OR('AUBE-09'!I38="J9"),'MOIS-09'!$P$20,IF(OR('AUBE-09'!I38="F"),'MOIS-09'!$V$16,IF(OR('AUBE-09'!I38="R"),'MOIS-09'!$V$17,IF(OR('AUBE-09'!I38="HR"),'MOIS-09'!$V$18,IF(OR('AUBE-09'!I38="E"),'MOIS-09'!$V$19,IF(OR('AUBE-09'!I38="CP"),'MOIS-09'!$AD$16,IF(OR('AUBE-09'!I38="CM"),'MOIS-09'!$AD$17,IF(OR('AUBE-09'!I38="CMA"),'MOIS-09'!$AD$18,IF(OR('AUBE-09'!I38="CDE"),'MOIS-09'!$AD$19,"0")))))))))))))))))))+IF(OR('AUBE-09'!J38="D"),'MOIS-09'!$V$20,IF(OR('AUBE-09'!J38="J"),'MOIS-09'!$H$16,IF(OR('AUBE-09'!J38="J1"),'MOIS-09'!$H$17,IF(OR('AUBE-09'!J38="J2"),'MOIS-09'!$H$18,IF(OR('AUBE-09'!J38="J3"),'MOIS-09'!$H$19,IF(OR('AUBE-09'!J38="J4"),'MOIS-09'!$H$20,IF(OR('AUBE-09'!J38="J5"),'MOIS-09'!$P$16,IF(OR('AUBE-09'!J38="J6"),'MOIS-09'!$P$17,IF(OR('AUBE-09'!J38="J7"),'MOIS-09'!$P$18,IF(OR('AUBE-09'!J38="J8"),'MOIS-09'!$P$19,IF(OR('AUBE-09'!J38="J9"),'MOIS-09'!$P$20,IF(OR('AUBE-09'!J38="F"),'MOIS-09'!$V$16,IF(OR('AUBE-09'!J38="R"),'MOIS-09'!$V$17,IF(OR('AUBE-09'!J38="HR"),'MOIS-09'!$V$18,IF(OR('AUBE-09'!J38="E"),'MOIS-09'!$V$19,IF(OR('AUBE-09'!J38="CP"),'MOIS-09'!$AD$16,IF(OR('AUBE-09'!J38="CM"),'MOIS-09'!$AD$17,IF(OR('AUBE-09'!J38="CMA"),'MOIS-09'!$AD$18,IF(OR('AUBE-09'!J38="CDE"),'MOIS-09'!$AD$19,"0")))))))))))))))))))+IF(OR('AUBE-09'!K38="D"),'MOIS-09'!$V$20,IF(OR('AUBE-09'!K38="J"),'MOIS-09'!$H$16,IF(OR('AUBE-09'!K38="J1"),'MOIS-09'!$H$17,IF(OR('AUBE-09'!K38="J2"),'MOIS-09'!$H$18,IF(OR('AUBE-09'!K38="J3"),'MOIS-09'!$H$19,IF(OR('AUBE-09'!K38="J4"),'MOIS-09'!$H$20,IF(OR('AUBE-09'!K38="J5"),'MOIS-09'!$P$16,IF(OR('AUBE-09'!K38="J6"),'MOIS-09'!$P$17,IF(OR('AUBE-09'!K38="J7"),'MOIS-09'!$P$18,IF(OR('AUBE-09'!K38="J8"),'MOIS-09'!$P$19,IF(OR('AUBE-09'!K38="J9"),'MOIS-09'!$P$20,IF(OR('AUBE-09'!K38="F"),'MOIS-09'!$V$16,IF(OR('AUBE-09'!K38="R"),'MOIS-09'!$V$17,IF(OR('AUBE-09'!K38="HR"),'MOIS-09'!$V$18,IF(OR('AUBE-09'!K38="E"),'MOIS-09'!$V$19,IF(OR('AUBE-09'!K38="CP"),'MOIS-09'!$AD$16,IF(OR('AUBE-09'!K38="CM"),'MOIS-09'!$AD$17,IF(OR('AUBE-09'!K38="CMA"),'MOIS-09'!$AD$18,IF(OR('AUBE-09'!K38="CDE"),'MOIS-09'!$AD$19,"0")))))))))))))))))))</f>
        <v>0</v>
      </c>
      <c r="AL38" s="151">
        <f>IF(OR('AUBE-09'!L38="D"),'MOIS-09'!$V$20,IF(OR('AUBE-09'!L38="J"),'MOIS-09'!$H$16,IF(OR('AUBE-09'!L38="J1"),'MOIS-09'!$H$17,IF(OR('AUBE-09'!L38="J2"),'MOIS-09'!$H$18,IF(OR('AUBE-09'!L38="J3"),'MOIS-09'!$H$19,IF(OR('AUBE-09'!L38="J4"),'MOIS-09'!$H$20,IF(OR('AUBE-09'!L38="J5"),'MOIS-09'!$P$16,IF(OR('AUBE-09'!L38="J6"),'MOIS-09'!$P$17,IF(OR('AUBE-09'!L38="J7"),'MOIS-09'!$P$18,IF(OR('AUBE-09'!L38="J8"),'MOIS-09'!$P$19,IF(OR('AUBE-09'!L38="J9"),'MOIS-09'!$P$20,IF(OR('AUBE-09'!L38="F"),'MOIS-09'!$V$16,IF(OR('AUBE-09'!L38="R"),'MOIS-09'!$V$17,IF(OR('AUBE-09'!L38="HR"),'MOIS-09'!$V$18,IF(OR('AUBE-09'!L38="E"),'MOIS-09'!$V$19,IF(OR('AUBE-09'!L38="CP"),'MOIS-09'!$AD$16,IF(OR('AUBE-09'!L38="CM"),'MOIS-09'!$AD$17,IF(OR('AUBE-09'!L38="CMA"),'MOIS-09'!$AD$18,IF(OR('AUBE-09'!L38="CDE"),'MOIS-09'!$AD$19,"0")))))))))))))))))))+IF(OR('AUBE-09'!M38="D"),'MOIS-09'!$V$20,IF(OR('AUBE-09'!M38="J"),'MOIS-09'!$H$16,IF(OR('AUBE-09'!M38="J1"),'MOIS-09'!$H$17,IF(OR('AUBE-09'!M38="J2"),'MOIS-09'!$H$18,IF(OR('AUBE-09'!M38="J3"),'MOIS-09'!$H$19,IF(OR('AUBE-09'!M38="J4"),'MOIS-09'!$H$20,IF(OR('AUBE-09'!M38="J5"),'MOIS-09'!$P$16,IF(OR('AUBE-09'!M38="J6"),'MOIS-09'!$P$17,IF(OR('AUBE-09'!M38="J7"),'MOIS-09'!$P$18,IF(OR('AUBE-09'!M38="J8"),'MOIS-09'!$P$19,IF(OR('AUBE-09'!M38="J9"),'MOIS-09'!$P$20,IF(OR('AUBE-09'!M38="F"),'MOIS-09'!$V$16,IF(OR('AUBE-09'!M38="R"),'MOIS-09'!$V$17,IF(OR('AUBE-09'!M38="HR"),'MOIS-09'!$V$18,IF(OR('AUBE-09'!M38="E"),'MOIS-09'!$V$19,IF(OR('AUBE-09'!M38="CP"),'MOIS-09'!$AD$16,IF(OR('AUBE-09'!M38="CM"),'MOIS-09'!$AD$17,IF(OR('AUBE-09'!M38="CMA"),'MOIS-09'!$AD$18,IF(OR('AUBE-09'!M38="CDE"),'MOIS-09'!$AD$19,"0")))))))))))))))))))+IF(OR('AUBE-09'!N38="D"),'MOIS-09'!$V$20,IF(OR('AUBE-09'!N38="J"),'MOIS-09'!$H$16,IF(OR('AUBE-09'!N38="J1"),'MOIS-09'!$H$17,IF(OR('AUBE-09'!N38="J2"),'MOIS-09'!$H$18,IF(OR('AUBE-09'!N38="J3"),'MOIS-09'!$H$19,IF(OR('AUBE-09'!N38="J4"),'MOIS-09'!$H$20,IF(OR('AUBE-09'!N38="J5"),'MOIS-09'!$P$16,IF(OR('AUBE-09'!N38="J6"),'MOIS-09'!$P$17,IF(OR('AUBE-09'!N38="J7"),'MOIS-09'!$P$18,IF(OR('AUBE-09'!N38="J8"),'MOIS-09'!$P$19,IF(OR('AUBE-09'!N38="J9"),'MOIS-09'!$P$20,IF(OR('AUBE-09'!N38="F"),'MOIS-09'!$V$16,IF(OR('AUBE-09'!N38="R"),'MOIS-09'!$V$17,IF(OR('AUBE-09'!N38="HR"),'MOIS-09'!$V$18,IF(OR('AUBE-09'!N38="E"),'MOIS-09'!$V$19,IF(OR('AUBE-09'!N38="CP"),'MOIS-09'!$AD$16,IF(OR('AUBE-09'!N38="CM"),'MOIS-09'!$AD$17,IF(OR('AUBE-09'!N38="CMA"),'MOIS-09'!$AD$18,IF(OR('AUBE-09'!N38="CDE"),'MOIS-09'!$AD$19,"0")))))))))))))))))))+IF(OR('AUBE-09'!O38="D"),'MOIS-09'!$V$20,IF(OR('AUBE-09'!O38="J"),'MOIS-09'!$H$16,IF(OR('AUBE-09'!O38="J1"),'MOIS-09'!$H$17,IF(OR('AUBE-09'!O38="J2"),'MOIS-09'!$H$18,IF(OR('AUBE-09'!O38="J3"),'MOIS-09'!$H$19,IF(OR('AUBE-09'!O38="J4"),'MOIS-09'!$H$20,IF(OR('AUBE-09'!O38="J5"),'MOIS-09'!$P$16,IF(OR('AUBE-09'!O38="J6"),'MOIS-09'!$P$17,IF(OR('AUBE-09'!O38="J7"),'MOIS-09'!$P$18,IF(OR('AUBE-09'!O38="J8"),'MOIS-09'!$P$19,IF(OR('AUBE-09'!O38="J9"),'MOIS-09'!$P$20,IF(OR('AUBE-09'!O38="F"),'MOIS-09'!$V$16,IF(OR('AUBE-09'!O38="R"),'MOIS-09'!$V$17,IF(OR('AUBE-09'!O38="HR"),'MOIS-09'!$V$18,IF(OR('AUBE-09'!O38="E"),'MOIS-09'!$V$19,IF(OR('AUBE-09'!O38="CP"),'MOIS-09'!$AD$16,IF(OR('AUBE-09'!O38="CM"),'MOIS-09'!$AD$17,IF(OR('AUBE-09'!O38="CMA"),'MOIS-09'!$AD$18,IF(OR('AUBE-09'!O38="CDE"),'MOIS-09'!$AD$19,"0")))))))))))))))))))+IF(OR('AUBE-09'!P38="D"),'MOIS-09'!$V$20,IF(OR('AUBE-09'!P38="J"),'MOIS-09'!$H$16,IF(OR('AUBE-09'!P38="J1"),'MOIS-09'!$H$17,IF(OR('AUBE-09'!P38="J2"),'MOIS-09'!$H$18,IF(OR('AUBE-09'!P38="J3"),'MOIS-09'!$H$19,IF(OR('AUBE-09'!P38="J4"),'MOIS-09'!$H$20,IF(OR('AUBE-09'!P38="J5"),'MOIS-09'!$P$16,IF(OR('AUBE-09'!P38="J6"),'MOIS-09'!$P$17,IF(OR('AUBE-09'!P38="J7"),'MOIS-09'!$P$18,IF(OR('AUBE-09'!P38="J8"),'MOIS-09'!$P$19,IF(OR('AUBE-09'!P38="J9"),'MOIS-09'!$P$20,IF(OR('AUBE-09'!P38="F"),'MOIS-09'!$V$16,IF(OR('AUBE-09'!P38="R"),'MOIS-09'!$V$17,IF(OR('AUBE-09'!P38="HR"),'MOIS-09'!$V$18,IF(OR('AUBE-09'!P38="E"),'MOIS-09'!$V$19,IF(OR('AUBE-09'!P38="CP"),'MOIS-09'!$AD$16,IF(OR('AUBE-09'!P38="CM"),'MOIS-09'!$AD$17,IF(OR('AUBE-09'!P38="CMA"),'MOIS-09'!$AD$18,IF(OR('AUBE-09'!P38="CDE"),'MOIS-09'!$AD$19,"0")))))))))))))))))))+IF(OR('AUBE-09'!Q38="D"),'MOIS-09'!$V$20,IF(OR('AUBE-09'!Q38="J"),'MOIS-09'!$H$16,IF(OR('AUBE-09'!Q38="J1"),'MOIS-09'!$H$17,IF(OR('AUBE-09'!Q38="J2"),'MOIS-09'!$H$18,IF(OR('AUBE-09'!Q38="J3"),'MOIS-09'!$H$19,IF(OR('AUBE-09'!Q38="J4"),'MOIS-09'!$H$20,IF(OR('AUBE-09'!Q38="J5"),'MOIS-09'!$P$16,IF(OR('AUBE-09'!Q38="J6"),'MOIS-09'!$P$17,IF(OR('AUBE-09'!Q38="J7"),'MOIS-09'!$P$18,IF(OR('AUBE-09'!Q38="J8"),'MOIS-09'!$P$19,IF(OR('AUBE-09'!Q38="J9"),'MOIS-09'!$P$20,IF(OR('AUBE-09'!Q38="F"),'MOIS-09'!$V$16,IF(OR('AUBE-09'!Q38="R"),'MOIS-09'!$V$17,IF(OR('AUBE-09'!Q38="HR"),'MOIS-09'!$V$18,IF(OR('AUBE-09'!Q38="E"),'MOIS-09'!$V$19,IF(OR('AUBE-09'!Q38="CP"),'MOIS-09'!$AD$16,IF(OR('AUBE-09'!Q38="CM"),'MOIS-09'!$AD$17,IF(OR('AUBE-09'!Q38="CMA"),'MOIS-09'!$AD$18,IF(OR('AUBE-09'!Q38="CDE"),'MOIS-09'!$AD$19,"0")))))))))))))))))))+IF(OR('AUBE-09'!R38="D"),'MOIS-09'!$V$20,IF(OR('AUBE-09'!R38="J"),'MOIS-09'!$H$16,IF(OR('AUBE-09'!R38="J1"),'MOIS-09'!$H$17,IF(OR('AUBE-09'!R38="J2"),'MOIS-09'!$H$18,IF(OR('AUBE-09'!R38="J3"),'MOIS-09'!$H$19,IF(OR('AUBE-09'!R38="J4"),'MOIS-09'!$H$20,IF(OR('AUBE-09'!R38="J5"),'MOIS-09'!$P$16,IF(OR('AUBE-09'!R38="J6"),'MOIS-09'!$P$17,IF(OR('AUBE-09'!R38="J7"),'MOIS-09'!$P$18,IF(OR('AUBE-09'!R38="J8"),'MOIS-09'!$P$19,IF(OR('AUBE-09'!R38="J9"),'MOIS-09'!$P$20,IF(OR('AUBE-09'!R38="F"),'MOIS-09'!$V$16,IF(OR('AUBE-09'!R38="R"),'MOIS-09'!$V$17,IF(OR('AUBE-09'!R38="HR"),'MOIS-09'!$V$18,IF(OR('AUBE-09'!R38="E"),'MOIS-09'!$V$19,IF(OR('AUBE-09'!R38="CP"),'MOIS-09'!$AD$16,IF(OR('AUBE-09'!R38="CM"),'MOIS-09'!$AD$17,IF(OR('AUBE-09'!R38="CMA"),'MOIS-09'!$AD$18,IF(OR('AUBE-09'!R38="CDE"),'MOIS-09'!$AD$19,"0")))))))))))))))))))</f>
        <v>0</v>
      </c>
      <c r="AM38" s="151">
        <f>IF(OR('AUBE-09'!S38="D"),'MOIS-09'!$V$20,IF(OR('AUBE-09'!S38="J"),'MOIS-09'!$H$16,IF(OR('AUBE-09'!S38="J1"),'MOIS-09'!$H$17,IF(OR('AUBE-09'!S38="J2"),'MOIS-09'!$H$18,IF(OR('AUBE-09'!S38="J3"),'MOIS-09'!$H$19,IF(OR('AUBE-09'!S38="J4"),'MOIS-09'!$H$20,IF(OR('AUBE-09'!S38="J5"),'MOIS-09'!$P$16,IF(OR('AUBE-09'!S38="J6"),'MOIS-09'!$P$17,IF(OR('AUBE-09'!S38="J7"),'MOIS-09'!$P$18,IF(OR('AUBE-09'!S38="J8"),'MOIS-09'!$P$19,IF(OR('AUBE-09'!S38="J9"),'MOIS-09'!$P$20,IF(OR('AUBE-09'!S38="F"),'MOIS-09'!$V$16,IF(OR('AUBE-09'!S38="R"),'MOIS-09'!$V$17,IF(OR('AUBE-09'!S38="HR"),'MOIS-09'!$V$18,IF(OR('AUBE-09'!S38="E"),'MOIS-09'!$V$19,IF(OR('AUBE-09'!S38="CP"),'MOIS-09'!$AD$16,IF(OR('AUBE-09'!S38="CM"),'MOIS-09'!$AD$17,IF(OR('AUBE-09'!S38="CMA"),'MOIS-09'!$AD$18,IF(OR('AUBE-09'!S38="CDE"),'MOIS-09'!$AD$19,"0")))))))))))))))))))+IF(OR('AUBE-09'!T38="D"),'MOIS-09'!$V$20,IF(OR('AUBE-09'!T38="J"),'MOIS-09'!$H$16,IF(OR('AUBE-09'!T38="J1"),'MOIS-09'!$H$17,IF(OR('AUBE-09'!T38="J2"),'MOIS-09'!$H$18,IF(OR('AUBE-09'!T38="J3"),'MOIS-09'!$H$19,IF(OR('AUBE-09'!T38="J4"),'MOIS-09'!$H$20,IF(OR('AUBE-09'!T38="J5"),'MOIS-09'!$P$16,IF(OR('AUBE-09'!T38="J6"),'MOIS-09'!$P$17,IF(OR('AUBE-09'!T38="J7"),'MOIS-09'!$P$18,IF(OR('AUBE-09'!T38="J8"),'MOIS-09'!$P$19,IF(OR('AUBE-09'!T38="J9"),'MOIS-09'!$P$20,IF(OR('AUBE-09'!T38="F"),'MOIS-09'!$V$16,IF(OR('AUBE-09'!T38="R"),'MOIS-09'!$V$17,IF(OR('AUBE-09'!T38="HR"),'MOIS-09'!$V$18,IF(OR('AUBE-09'!T38="E"),'MOIS-09'!$V$19,IF(OR('AUBE-09'!T38="CP"),'MOIS-09'!$AD$16,IF(OR('AUBE-09'!T38="CM"),'MOIS-09'!$AD$17,IF(OR('AUBE-09'!T38="CMA"),'MOIS-09'!$AD$18,IF(OR('AUBE-09'!T38="CDE"),'MOIS-09'!$AD$19,"0")))))))))))))))))))+IF(OR('AUBE-09'!U38="D"),'MOIS-09'!$V$20,IF(OR('AUBE-09'!U38="J"),'MOIS-09'!$H$16,IF(OR('AUBE-09'!U38="J1"),'MOIS-09'!$H$17,IF(OR('AUBE-09'!U38="J2"),'MOIS-09'!$H$18,IF(OR('AUBE-09'!U38="J3"),'MOIS-09'!$H$19,IF(OR('AUBE-09'!U38="J4"),'MOIS-09'!$H$20,IF(OR('AUBE-09'!U38="J5"),'MOIS-09'!$P$16,IF(OR('AUBE-09'!U38="J6"),'MOIS-09'!$P$17,IF(OR('AUBE-09'!U38="J7"),'MOIS-09'!$P$18,IF(OR('AUBE-09'!U38="J8"),'MOIS-09'!$P$19,IF(OR('AUBE-09'!U38="J9"),'MOIS-09'!$P$20,IF(OR('AUBE-09'!U38="F"),'MOIS-09'!$V$16,IF(OR('AUBE-09'!U38="R"),'MOIS-09'!$V$17,IF(OR('AUBE-09'!U38="HR"),'MOIS-09'!$V$18,IF(OR('AUBE-09'!U38="E"),'MOIS-09'!$V$19,IF(OR('AUBE-09'!U38="CP"),'MOIS-09'!$AD$16,IF(OR('AUBE-09'!U38="CM"),'MOIS-09'!$AD$17,IF(OR('AUBE-09'!U38="CMA"),'MOIS-09'!$AD$18,IF(OR('AUBE-09'!U38="CDE"),'MOIS-09'!$AD$19,"0")))))))))))))))))))+IF(OR('AUBE-09'!V38="D"),'MOIS-09'!$V$20,IF(OR('AUBE-09'!V38="J"),'MOIS-09'!$H$16,IF(OR('AUBE-09'!V38="J1"),'MOIS-09'!$H$17,IF(OR('AUBE-09'!V38="J2"),'MOIS-09'!$H$18,IF(OR('AUBE-09'!V38="J3"),'MOIS-09'!$H$19,IF(OR('AUBE-09'!V38="J4"),'MOIS-09'!$H$20,IF(OR('AUBE-09'!V38="J5"),'MOIS-09'!$P$16,IF(OR('AUBE-09'!V38="J6"),'MOIS-09'!$P$17,IF(OR('AUBE-09'!V38="J7"),'MOIS-09'!$P$18,IF(OR('AUBE-09'!V38="J8"),'MOIS-09'!$P$19,IF(OR('AUBE-09'!V38="J9"),'MOIS-09'!$P$20,IF(OR('AUBE-09'!V38="F"),'MOIS-09'!$V$16,IF(OR('AUBE-09'!V38="R"),'MOIS-09'!$V$17,IF(OR('AUBE-09'!V38="HR"),'MOIS-09'!$V$18,IF(OR('AUBE-09'!V38="E"),'MOIS-09'!$V$19,IF(OR('AUBE-09'!V38="CP"),'MOIS-09'!$AD$16,IF(OR('AUBE-09'!V38="CM"),'MOIS-09'!$AD$17,IF(OR('AUBE-09'!V38="CMA"),'MOIS-09'!$AD$18,IF(OR('AUBE-09'!V38="CDE"),'MOIS-09'!$AD$19,"0")))))))))))))))))))+IF(OR('AUBE-09'!W38="D"),'MOIS-09'!$V$20,IF(OR('AUBE-09'!W38="J"),'MOIS-09'!$H$16,IF(OR('AUBE-09'!W38="J1"),'MOIS-09'!$H$17,IF(OR('AUBE-09'!W38="J2"),'MOIS-09'!$H$18,IF(OR('AUBE-09'!W38="J3"),'MOIS-09'!$H$19,IF(OR('AUBE-09'!W38="J4"),'MOIS-09'!$H$20,IF(OR('AUBE-09'!W38="J5"),'MOIS-09'!$P$16,IF(OR('AUBE-09'!W38="J6"),'MOIS-09'!$P$17,IF(OR('AUBE-09'!W38="J7"),'MOIS-09'!$P$18,IF(OR('AUBE-09'!W38="J8"),'MOIS-09'!$P$19,IF(OR('AUBE-09'!W38="J9"),'MOIS-09'!$P$20,IF(OR('AUBE-09'!W38="F"),'MOIS-09'!$V$16,IF(OR('AUBE-09'!W38="R"),'MOIS-09'!$V$17,IF(OR('AUBE-09'!W38="HR"),'MOIS-09'!$V$18,IF(OR('AUBE-09'!W38="E"),'MOIS-09'!$V$19,IF(OR('AUBE-09'!W38="CP"),'MOIS-09'!$AD$16,IF(OR('AUBE-09'!W38="CM"),'MOIS-09'!$AD$17,IF(OR('AUBE-09'!W38="CMA"),'MOIS-09'!$AD$18,IF(OR('AUBE-09'!W38="CDE"),'MOIS-09'!$AD$19,"0")))))))))))))))))))+IF(OR('AUBE-09'!X38="D"),'MOIS-09'!$V$20,IF(OR('AUBE-09'!X38="J"),'MOIS-09'!$H$16,IF(OR('AUBE-09'!X38="J1"),'MOIS-09'!$H$17,IF(OR('AUBE-09'!X38="J2"),'MOIS-09'!$H$18,IF(OR('AUBE-09'!X38="J3"),'MOIS-09'!$H$19,IF(OR('AUBE-09'!X38="J4"),'MOIS-09'!$H$20,IF(OR('AUBE-09'!X38="J5"),'MOIS-09'!$P$16,IF(OR('AUBE-09'!X38="J6"),'MOIS-09'!$P$17,IF(OR('AUBE-09'!X38="J7"),'MOIS-09'!$P$18,IF(OR('AUBE-09'!X38="J8"),'MOIS-09'!$P$19,IF(OR('AUBE-09'!X38="J9"),'MOIS-09'!$P$20,IF(OR('AUBE-09'!X38="F"),'MOIS-09'!$V$16,IF(OR('AUBE-09'!X38="R"),'MOIS-09'!$V$17,IF(OR('AUBE-09'!X38="HR"),'MOIS-09'!$V$18,IF(OR('AUBE-09'!X38="E"),'MOIS-09'!$V$19,IF(OR('AUBE-09'!X38="CP"),'MOIS-09'!$AD$16,IF(OR('AUBE-09'!X38="CM"),'MOIS-09'!$AD$17,IF(OR('AUBE-09'!X38="CMA"),'MOIS-09'!$AD$18,IF(OR('AUBE-09'!X38="CDE"),'MOIS-09'!$AD$19,"0")))))))))))))))))))+IF(OR('AUBE-09'!Y38="D"),'MOIS-09'!$V$20,IF(OR('AUBE-09'!Y38="J"),'MOIS-09'!$H$16,IF(OR('AUBE-09'!Y38="J1"),'MOIS-09'!$H$17,IF(OR('AUBE-09'!Y38="J2"),'MOIS-09'!$H$18,IF(OR('AUBE-09'!Y38="J3"),'MOIS-09'!$H$19,IF(OR('AUBE-09'!Y38="J4"),'MOIS-09'!$H$20,IF(OR('AUBE-09'!Y38="J5"),'MOIS-09'!$P$16,IF(OR('AUBE-09'!Y38="J6"),'MOIS-09'!$P$17,IF(OR('AUBE-09'!Y38="J7"),'MOIS-09'!$P$18,IF(OR('AUBE-09'!Y38="J8"),'MOIS-09'!$P$19,IF(OR('AUBE-09'!Y38="J9"),'MOIS-09'!$P$20,IF(OR('AUBE-09'!Y38="F"),'MOIS-09'!$V$16,IF(OR('AUBE-09'!Y38="R"),'MOIS-09'!$V$17,IF(OR('AUBE-09'!Y38="HR"),'MOIS-09'!$V$18,IF(OR('AUBE-09'!Y38="E"),'MOIS-09'!$V$19,IF(OR('AUBE-09'!Y38="CP"),'MOIS-09'!$AD$16,IF(OR('AUBE-09'!Y38="CM"),'MOIS-09'!$AD$17,IF(OR('AUBE-09'!Y38="CMA"),'MOIS-09'!$AD$18,IF(OR('AUBE-09'!Y38="CDE"),'MOIS-09'!$AD$19,"0")))))))))))))))))))</f>
        <v>0</v>
      </c>
      <c r="AN38" s="151">
        <f>IF(OR('AUBE-09'!Z38="D"),'MOIS-09'!$V$20,IF(OR('AUBE-09'!Z38="J"),'MOIS-09'!$H$16,IF(OR('AUBE-09'!Z38="J1"),'MOIS-09'!$H$17,IF(OR('AUBE-09'!Z38="J2"),'MOIS-09'!$H$18,IF(OR('AUBE-09'!Z38="J3"),'MOIS-09'!$H$19,IF(OR('AUBE-09'!Z38="J4"),'MOIS-09'!$H$20,IF(OR('AUBE-09'!Z38="J5"),'MOIS-09'!$P$16,IF(OR('AUBE-09'!Z38="J6"),'MOIS-09'!$P$17,IF(OR('AUBE-09'!Z38="J7"),'MOIS-09'!$P$18,IF(OR('AUBE-09'!Z38="J8"),'MOIS-09'!$P$19,IF(OR('AUBE-09'!Z38="J9"),'MOIS-09'!$P$20,IF(OR('AUBE-09'!Z38="F"),'MOIS-09'!$V$16,IF(OR('AUBE-09'!Z38="R"),'MOIS-09'!$V$17,IF(OR('AUBE-09'!Z38="HR"),'MOIS-09'!$V$18,IF(OR('AUBE-09'!Z38="E"),'MOIS-09'!$V$19,IF(OR('AUBE-09'!Z38="CP"),'MOIS-09'!$AD$16,IF(OR('AUBE-09'!Z38="CM"),'MOIS-09'!$AD$17,IF(OR('AUBE-09'!Z38="CMA"),'MOIS-09'!$AD$18,IF(OR('AUBE-09'!Z38="CDE"),'MOIS-09'!$AD$19,"0")))))))))))))))))))+IF(OR('AUBE-09'!AA38="D"),'MOIS-09'!$V$20,IF(OR('AUBE-09'!AA38="J"),'MOIS-09'!$H$16,IF(OR('AUBE-09'!AA38="J1"),'MOIS-09'!$H$17,IF(OR('AUBE-09'!AA38="J2"),'MOIS-09'!$H$18,IF(OR('AUBE-09'!AA38="J3"),'MOIS-09'!$H$19,IF(OR('AUBE-09'!AA38="J4"),'MOIS-09'!$H$20,IF(OR('AUBE-09'!AA38="J5"),'MOIS-09'!$P$16,IF(OR('AUBE-09'!AA38="J6"),'MOIS-09'!$P$17,IF(OR('AUBE-09'!AA38="J7"),'MOIS-09'!$P$18,IF(OR('AUBE-09'!AA38="J8"),'MOIS-09'!$P$19,IF(OR('AUBE-09'!AA38="J9"),'MOIS-09'!$P$20,IF(OR('AUBE-09'!AA38="F"),'MOIS-09'!$V$16,IF(OR('AUBE-09'!AA38="R"),'MOIS-09'!$V$17,IF(OR('AUBE-09'!AA38="HR"),'MOIS-09'!$V$18,IF(OR('AUBE-09'!AA38="E"),'MOIS-09'!$V$19,IF(OR('AUBE-09'!AA38="CP"),'MOIS-09'!$AD$16,IF(OR('AUBE-09'!AA38="CM"),'MOIS-09'!$AD$17,IF(OR('AUBE-09'!AA38="CMA"),'MOIS-09'!$AD$18,IF(OR('AUBE-09'!AA38="CDE"),'MOIS-09'!$AD$19,"0")))))))))))))))))))+IF(OR('AUBE-09'!AB38="D"),'MOIS-09'!$V$20,IF(OR('AUBE-09'!AB38="J"),'MOIS-09'!$H$16,IF(OR('AUBE-09'!AB38="J1"),'MOIS-09'!$H$17,IF(OR('AUBE-09'!AB38="J2"),'MOIS-09'!$H$18,IF(OR('AUBE-09'!AB38="J3"),'MOIS-09'!$H$19,IF(OR('AUBE-09'!AB38="J4"),'MOIS-09'!$H$20,IF(OR('AUBE-09'!AB38="J5"),'MOIS-09'!$P$16,IF(OR('AUBE-09'!AB38="J6"),'MOIS-09'!$P$17,IF(OR('AUBE-09'!AB38="J7"),'MOIS-09'!$P$18,IF(OR('AUBE-09'!AB38="J8"),'MOIS-09'!$P$19,IF(OR('AUBE-09'!AB38="J9"),'MOIS-09'!$P$20,IF(OR('AUBE-09'!AB38="F"),'MOIS-09'!$V$16,IF(OR('AUBE-09'!AB38="R"),'MOIS-09'!$V$17,IF(OR('AUBE-09'!AB38="HR"),'MOIS-09'!$V$18,IF(OR('AUBE-09'!AB38="E"),'MOIS-09'!$V$19,IF(OR('AUBE-09'!AB38="CP"),'MOIS-09'!$AD$16,IF(OR('AUBE-09'!AB38="CM"),'MOIS-09'!$AD$17,IF(OR('AUBE-09'!AB38="CMA"),'MOIS-09'!$AD$18,IF(OR('AUBE-09'!AB38="CDE"),'MOIS-09'!$AD$19,"0")))))))))))))))))))+IF(OR('AUBE-09'!AC38="D"),'MOIS-09'!$V$20,IF(OR('AUBE-09'!AC38="J"),'MOIS-09'!$H$16,IF(OR('AUBE-09'!AC38="J1"),'MOIS-09'!$H$17,IF(OR('AUBE-09'!AC38="J2"),'MOIS-09'!$H$18,IF(OR('AUBE-09'!AC38="J3"),'MOIS-09'!$H$19,IF(OR('AUBE-09'!AC38="J4"),'MOIS-09'!$H$20,IF(OR('AUBE-09'!AC38="J5"),'MOIS-09'!$P$16,IF(OR('AUBE-09'!AC38="J6"),'MOIS-09'!$P$17,IF(OR('AUBE-09'!AC38="J7"),'MOIS-09'!$P$18,IF(OR('AUBE-09'!AC38="J8"),'MOIS-09'!$P$19,IF(OR('AUBE-09'!AC38="J9"),'MOIS-09'!$P$20,IF(OR('AUBE-09'!AC38="F"),'MOIS-09'!$V$16,IF(OR('AUBE-09'!AC38="R"),'MOIS-09'!$V$17,IF(OR('AUBE-09'!AC38="HR"),'MOIS-09'!$V$18,IF(OR('AUBE-09'!AC38="E"),'MOIS-09'!$V$19,IF(OR('AUBE-09'!AC38="CP"),'MOIS-09'!$AD$16,IF(OR('AUBE-09'!AC38="CM"),'MOIS-09'!$AD$17,IF(OR('AUBE-09'!AC38="CMA"),'MOIS-09'!$AD$18,IF(OR('AUBE-09'!AC38="CDE"),'MOIS-09'!$AD$19,"0")))))))))))))))))))+IF(OR('AUBE-09'!AD38="D"),'MOIS-09'!$V$20,IF(OR('AUBE-09'!AD38="J"),'MOIS-09'!$H$16,IF(OR('AUBE-09'!AD38="J1"),'MOIS-09'!$H$17,IF(OR('AUBE-09'!AD38="J2"),'MOIS-09'!$H$18,IF(OR('AUBE-09'!AD38="J3"),'MOIS-09'!$H$19,IF(OR('AUBE-09'!AD38="J4"),'MOIS-09'!$H$20,IF(OR('AUBE-09'!AD38="J5"),'MOIS-09'!$P$16,IF(OR('AUBE-09'!AD38="J6"),'MOIS-09'!$P$17,IF(OR('AUBE-09'!AD38="J7"),'MOIS-09'!$P$18,IF(OR('AUBE-09'!AD38="J8"),'MOIS-09'!$P$19,IF(OR('AUBE-09'!AD38="J9"),'MOIS-09'!$P$20,IF(OR('AUBE-09'!AD38="F"),'MOIS-09'!$V$16,IF(OR('AUBE-09'!AD38="R"),'MOIS-09'!$V$17,IF(OR('AUBE-09'!AD38="HR"),'MOIS-09'!$V$18,IF(OR('AUBE-09'!AD38="E"),'MOIS-09'!$V$19,IF(OR('AUBE-09'!AD38="CP"),'MOIS-09'!$AD$16,IF(OR('AUBE-09'!AD38="CM"),'MOIS-09'!$AD$17,IF(OR('AUBE-09'!AD38="CMA"),'MOIS-09'!$AD$18,IF(OR('AUBE-09'!AD38="CDE"),'MOIS-09'!$AD$19,"0")))))))))))))))))))+IF(OR('AUBE-09'!AE38="D"),'MOIS-09'!$V$20,IF(OR('AUBE-09'!AE38="J"),'MOIS-09'!$H$16,IF(OR('AUBE-09'!AE38="J1"),'MOIS-09'!$H$17,IF(OR('AUBE-09'!AE38="J2"),'MOIS-09'!$H$18,IF(OR('AUBE-09'!AE38="J3"),'MOIS-09'!$H$19,IF(OR('AUBE-09'!AE38="J4"),'MOIS-09'!$H$20,IF(OR('AUBE-09'!AE38="J5"),'MOIS-09'!$P$16,IF(OR('AUBE-09'!AE38="J6"),'MOIS-09'!$P$17,IF(OR('AUBE-09'!AE38="J7"),'MOIS-09'!$P$18,IF(OR('AUBE-09'!AE38="J8"),'MOIS-09'!$P$19,IF(OR('AUBE-09'!AE38="J9"),'MOIS-09'!$P$20,IF(OR('AUBE-09'!AE38="F"),'MOIS-09'!$V$16,IF(OR('AUBE-09'!AE38="R"),'MOIS-09'!$V$17,IF(OR('AUBE-09'!AE38="HR"),'MOIS-09'!$V$18,IF(OR('AUBE-09'!AE38="E"),'MOIS-09'!$V$19,IF(OR('AUBE-09'!AE38="CP"),'MOIS-09'!$AD$16,IF(OR('AUBE-09'!AE38="CM"),'MOIS-09'!$AD$17,IF(OR('AUBE-09'!AE38="CMA"),'MOIS-09'!$AD$18,IF(OR('AUBE-09'!AE38="CDE"),'MOIS-09'!$AD$19,"0")))))))))))))))))))</f>
        <v>0</v>
      </c>
    </row>
    <row r="39" spans="1:40" collapsed="1"/>
    <row r="40" spans="1:40" s="36" customFormat="1">
      <c r="B40" s="42" t="s">
        <v>38</v>
      </c>
      <c r="C40" s="177" t="s">
        <v>140</v>
      </c>
      <c r="D40" s="178"/>
      <c r="E40" s="178"/>
      <c r="F40" s="178"/>
      <c r="G40" s="179"/>
      <c r="H40" s="113">
        <v>7.5</v>
      </c>
      <c r="I40" s="41"/>
      <c r="J40" s="44" t="s">
        <v>97</v>
      </c>
      <c r="K40" s="174"/>
      <c r="L40" s="175"/>
      <c r="M40" s="175"/>
      <c r="N40" s="175"/>
      <c r="O40" s="176"/>
      <c r="P40" s="113"/>
      <c r="Q40" s="41"/>
      <c r="R40" s="131" t="s">
        <v>47</v>
      </c>
      <c r="S40" s="180" t="s">
        <v>48</v>
      </c>
      <c r="T40" s="181"/>
      <c r="U40" s="182"/>
      <c r="V40" s="113">
        <v>7.5</v>
      </c>
      <c r="W40" s="41"/>
      <c r="X40" s="132" t="s">
        <v>66</v>
      </c>
      <c r="Y40" s="183" t="s">
        <v>50</v>
      </c>
      <c r="Z40" s="184"/>
      <c r="AA40" s="184"/>
      <c r="AB40" s="184"/>
      <c r="AC40" s="185"/>
      <c r="AD40" s="113">
        <v>0</v>
      </c>
      <c r="AJ40" s="150"/>
      <c r="AK40" s="150"/>
      <c r="AL40" s="150"/>
      <c r="AM40" s="150"/>
      <c r="AN40" s="150"/>
    </row>
    <row r="41" spans="1:40" s="36" customFormat="1">
      <c r="B41" s="42" t="s">
        <v>52</v>
      </c>
      <c r="C41" s="174" t="s">
        <v>139</v>
      </c>
      <c r="D41" s="175"/>
      <c r="E41" s="175"/>
      <c r="F41" s="175"/>
      <c r="G41" s="176"/>
      <c r="H41" s="113">
        <v>8</v>
      </c>
      <c r="I41" s="41"/>
      <c r="J41" s="42" t="s">
        <v>98</v>
      </c>
      <c r="K41" s="177"/>
      <c r="L41" s="178"/>
      <c r="M41" s="178"/>
      <c r="N41" s="178"/>
      <c r="O41" s="179"/>
      <c r="P41" s="113"/>
      <c r="Q41" s="41"/>
      <c r="R41" s="132" t="s">
        <v>46</v>
      </c>
      <c r="S41" s="180" t="s">
        <v>49</v>
      </c>
      <c r="T41" s="181"/>
      <c r="U41" s="182"/>
      <c r="V41" s="113">
        <v>0</v>
      </c>
      <c r="W41" s="41"/>
      <c r="X41" s="136" t="s">
        <v>59</v>
      </c>
      <c r="Y41" s="183" t="s">
        <v>56</v>
      </c>
      <c r="Z41" s="184"/>
      <c r="AA41" s="184"/>
      <c r="AB41" s="184"/>
      <c r="AC41" s="185"/>
      <c r="AD41" s="113">
        <v>0</v>
      </c>
      <c r="AJ41" s="150"/>
      <c r="AK41" s="150"/>
      <c r="AL41" s="150"/>
      <c r="AM41" s="150"/>
      <c r="AN41" s="150"/>
    </row>
    <row r="42" spans="1:40" s="36" customFormat="1">
      <c r="B42" s="42" t="s">
        <v>53</v>
      </c>
      <c r="C42" s="174"/>
      <c r="D42" s="175"/>
      <c r="E42" s="175"/>
      <c r="F42" s="175"/>
      <c r="G42" s="176"/>
      <c r="H42" s="113"/>
      <c r="I42" s="41"/>
      <c r="J42" s="42" t="s">
        <v>99</v>
      </c>
      <c r="K42" s="177"/>
      <c r="L42" s="178"/>
      <c r="M42" s="178"/>
      <c r="N42" s="178"/>
      <c r="O42" s="179"/>
      <c r="P42" s="113"/>
      <c r="Q42" s="41"/>
      <c r="R42" s="133" t="s">
        <v>62</v>
      </c>
      <c r="S42" s="186" t="s">
        <v>63</v>
      </c>
      <c r="T42" s="186"/>
      <c r="U42" s="186"/>
      <c r="V42" s="113">
        <v>0</v>
      </c>
      <c r="W42" s="41"/>
      <c r="X42" s="137" t="s">
        <v>60</v>
      </c>
      <c r="Y42" s="187" t="s">
        <v>58</v>
      </c>
      <c r="Z42" s="187"/>
      <c r="AA42" s="187"/>
      <c r="AB42" s="187"/>
      <c r="AC42" s="187"/>
      <c r="AD42" s="113">
        <v>0</v>
      </c>
      <c r="AJ42" s="150"/>
      <c r="AK42" s="150"/>
      <c r="AL42" s="150"/>
      <c r="AM42" s="150"/>
      <c r="AN42" s="150"/>
    </row>
    <row r="43" spans="1:40" s="36" customFormat="1">
      <c r="B43" s="42" t="s">
        <v>54</v>
      </c>
      <c r="C43" s="174"/>
      <c r="D43" s="175"/>
      <c r="E43" s="175"/>
      <c r="F43" s="175"/>
      <c r="G43" s="176"/>
      <c r="H43" s="113"/>
      <c r="I43" s="41"/>
      <c r="J43" s="42" t="s">
        <v>100</v>
      </c>
      <c r="K43" s="177"/>
      <c r="L43" s="178"/>
      <c r="M43" s="178"/>
      <c r="N43" s="178"/>
      <c r="O43" s="179"/>
      <c r="P43" s="113"/>
      <c r="Q43" s="41"/>
      <c r="R43" s="134" t="s">
        <v>64</v>
      </c>
      <c r="S43" s="186" t="s">
        <v>65</v>
      </c>
      <c r="T43" s="186"/>
      <c r="U43" s="186"/>
      <c r="V43" s="113">
        <v>0</v>
      </c>
      <c r="W43" s="41"/>
      <c r="X43" s="138" t="s">
        <v>61</v>
      </c>
      <c r="Y43" s="187" t="s">
        <v>57</v>
      </c>
      <c r="Z43" s="187"/>
      <c r="AA43" s="187"/>
      <c r="AB43" s="187"/>
      <c r="AC43" s="187"/>
      <c r="AD43" s="113">
        <v>0</v>
      </c>
      <c r="AJ43" s="150"/>
      <c r="AK43" s="150"/>
      <c r="AL43" s="150"/>
      <c r="AM43" s="150"/>
      <c r="AN43" s="150"/>
    </row>
    <row r="44" spans="1:40" s="36" customFormat="1">
      <c r="B44" s="42" t="s">
        <v>55</v>
      </c>
      <c r="C44" s="174"/>
      <c r="D44" s="175"/>
      <c r="E44" s="175"/>
      <c r="F44" s="175"/>
      <c r="G44" s="176"/>
      <c r="H44" s="113"/>
      <c r="I44" s="41"/>
      <c r="J44" s="42" t="s">
        <v>101</v>
      </c>
      <c r="K44" s="177"/>
      <c r="L44" s="178"/>
      <c r="M44" s="178"/>
      <c r="N44" s="178"/>
      <c r="O44" s="179"/>
      <c r="P44" s="113"/>
      <c r="Q44" s="41"/>
      <c r="R44" s="135" t="s">
        <v>69</v>
      </c>
      <c r="S44" s="180" t="s">
        <v>70</v>
      </c>
      <c r="T44" s="181"/>
      <c r="U44" s="182"/>
      <c r="V44" s="113">
        <v>0</v>
      </c>
      <c r="W44" s="41"/>
      <c r="X44" s="139" t="s">
        <v>71</v>
      </c>
      <c r="Y44" s="183" t="s">
        <v>72</v>
      </c>
      <c r="Z44" s="184"/>
      <c r="AA44" s="184"/>
      <c r="AB44" s="184"/>
      <c r="AC44" s="185"/>
      <c r="AD44" s="113">
        <v>0</v>
      </c>
      <c r="AJ44" s="150"/>
      <c r="AK44" s="150"/>
      <c r="AL44" s="150"/>
      <c r="AM44" s="150"/>
      <c r="AN44" s="150"/>
    </row>
    <row r="45" spans="1:40">
      <c r="A45" s="20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</row>
    <row r="46" spans="1:40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40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40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67" spans="2:34" hidden="1" outlineLevel="1">
      <c r="B67" s="18"/>
      <c r="C67" s="19" t="str">
        <f>IF(P69="L","SEM" &amp;WEEKNUM(P68),"")</f>
        <v/>
      </c>
      <c r="D67" s="19" t="str">
        <f>IF(Q69="L","SEM" &amp;WEEKNUM(Q68),"")</f>
        <v/>
      </c>
      <c r="E67" s="19" t="str">
        <f>IF(R69="L","SEM" &amp;WEEKNUM(R68),"")</f>
        <v/>
      </c>
      <c r="F67" s="19" t="str">
        <f>IF(S69="L","SEM" &amp;WEEKNUM(S68),"")</f>
        <v>SEM38</v>
      </c>
      <c r="G67" s="19" t="str">
        <f>IF(T69="L","SEM" &amp;WEEKNUM(T68),"")</f>
        <v/>
      </c>
      <c r="H67" s="18" t="str">
        <f t="shared" ref="H67:AD67" si="6">IF(H69="L","SEM" &amp;WEEKNUM(H68),"")</f>
        <v/>
      </c>
      <c r="I67" s="18" t="str">
        <f t="shared" si="6"/>
        <v/>
      </c>
      <c r="J67" s="18" t="str">
        <f t="shared" si="6"/>
        <v/>
      </c>
      <c r="K67" s="18" t="str">
        <f t="shared" si="6"/>
        <v/>
      </c>
      <c r="L67" s="18" t="str">
        <f t="shared" si="6"/>
        <v>SEM37</v>
      </c>
      <c r="M67" s="18" t="str">
        <f t="shared" si="6"/>
        <v/>
      </c>
      <c r="N67" s="18" t="str">
        <f t="shared" si="6"/>
        <v/>
      </c>
      <c r="O67" s="18" t="str">
        <f t="shared" si="6"/>
        <v/>
      </c>
      <c r="P67" s="18" t="str">
        <f t="shared" si="6"/>
        <v/>
      </c>
      <c r="Q67" s="18" t="str">
        <f t="shared" si="6"/>
        <v/>
      </c>
      <c r="R67" s="18" t="str">
        <f t="shared" si="6"/>
        <v/>
      </c>
      <c r="S67" s="18" t="str">
        <f t="shared" si="6"/>
        <v>SEM38</v>
      </c>
      <c r="T67" s="18" t="str">
        <f t="shared" si="6"/>
        <v/>
      </c>
      <c r="U67" s="18" t="str">
        <f t="shared" si="6"/>
        <v/>
      </c>
      <c r="V67" s="18" t="str">
        <f t="shared" si="6"/>
        <v/>
      </c>
      <c r="W67" s="18" t="str">
        <f t="shared" si="6"/>
        <v/>
      </c>
      <c r="X67" s="18" t="str">
        <f t="shared" si="6"/>
        <v/>
      </c>
      <c r="Y67" s="18" t="str">
        <f t="shared" si="6"/>
        <v/>
      </c>
      <c r="Z67" s="18" t="str">
        <f t="shared" si="6"/>
        <v>SEM39</v>
      </c>
      <c r="AA67" s="18" t="str">
        <f t="shared" si="6"/>
        <v/>
      </c>
      <c r="AB67" s="18" t="str">
        <f t="shared" si="6"/>
        <v/>
      </c>
      <c r="AC67" s="18" t="str">
        <f t="shared" si="6"/>
        <v/>
      </c>
      <c r="AD67" s="19" t="str">
        <f t="shared" si="6"/>
        <v/>
      </c>
    </row>
    <row r="68" spans="2:34" ht="79.5" hidden="1" customHeight="1" outlineLevel="1">
      <c r="B68" s="8">
        <f>E2</f>
        <v>42979</v>
      </c>
      <c r="C68" s="8">
        <f>B68+1</f>
        <v>42980</v>
      </c>
      <c r="D68" s="8">
        <f t="shared" ref="D68:AF68" si="7">C68+1</f>
        <v>42981</v>
      </c>
      <c r="E68" s="8">
        <f t="shared" si="7"/>
        <v>42982</v>
      </c>
      <c r="F68" s="8">
        <f t="shared" si="7"/>
        <v>42983</v>
      </c>
      <c r="G68" s="8">
        <f t="shared" si="7"/>
        <v>42984</v>
      </c>
      <c r="H68" s="8">
        <f t="shared" si="7"/>
        <v>42985</v>
      </c>
      <c r="I68" s="8">
        <f t="shared" si="7"/>
        <v>42986</v>
      </c>
      <c r="J68" s="8">
        <f t="shared" si="7"/>
        <v>42987</v>
      </c>
      <c r="K68" s="8">
        <f t="shared" si="7"/>
        <v>42988</v>
      </c>
      <c r="L68" s="8">
        <f t="shared" si="7"/>
        <v>42989</v>
      </c>
      <c r="M68" s="8">
        <f t="shared" si="7"/>
        <v>42990</v>
      </c>
      <c r="N68" s="8">
        <f t="shared" si="7"/>
        <v>42991</v>
      </c>
      <c r="O68" s="8">
        <f t="shared" si="7"/>
        <v>42992</v>
      </c>
      <c r="P68" s="8">
        <f t="shared" si="7"/>
        <v>42993</v>
      </c>
      <c r="Q68" s="8">
        <f t="shared" si="7"/>
        <v>42994</v>
      </c>
      <c r="R68" s="8">
        <f t="shared" si="7"/>
        <v>42995</v>
      </c>
      <c r="S68" s="8">
        <f t="shared" si="7"/>
        <v>42996</v>
      </c>
      <c r="T68" s="8">
        <f t="shared" si="7"/>
        <v>42997</v>
      </c>
      <c r="U68" s="8">
        <f t="shared" si="7"/>
        <v>42998</v>
      </c>
      <c r="V68" s="8">
        <f t="shared" si="7"/>
        <v>42999</v>
      </c>
      <c r="W68" s="8">
        <f t="shared" si="7"/>
        <v>43000</v>
      </c>
      <c r="X68" s="8">
        <f t="shared" si="7"/>
        <v>43001</v>
      </c>
      <c r="Y68" s="8">
        <f t="shared" si="7"/>
        <v>43002</v>
      </c>
      <c r="Z68" s="8">
        <f t="shared" si="7"/>
        <v>43003</v>
      </c>
      <c r="AA68" s="8">
        <f t="shared" si="7"/>
        <v>43004</v>
      </c>
      <c r="AB68" s="8">
        <f t="shared" si="7"/>
        <v>43005</v>
      </c>
      <c r="AC68" s="8">
        <f t="shared" si="7"/>
        <v>43006</v>
      </c>
      <c r="AD68" s="8">
        <f t="shared" si="7"/>
        <v>43007</v>
      </c>
      <c r="AE68" s="8">
        <f>AD68+1</f>
        <v>43008</v>
      </c>
      <c r="AF68" s="8">
        <f t="shared" si="7"/>
        <v>43009</v>
      </c>
      <c r="AG68" s="8"/>
      <c r="AH68" s="8"/>
    </row>
    <row r="69" spans="2:34" hidden="1" outlineLevel="1">
      <c r="B69" s="19" t="str">
        <f>CHOOSE(WEEKDAY(B68),"D","L","M","Me","J","V","S",)</f>
        <v>V</v>
      </c>
      <c r="C69" s="19" t="str">
        <f>CHOOSE(WEEKDAY(C68),"D","L","M","Me","J","V","S",)</f>
        <v>S</v>
      </c>
      <c r="D69" s="19" t="str">
        <f>CHOOSE(WEEKDAY(D68),"D","L","M","Me","J","V","S",)</f>
        <v>D</v>
      </c>
      <c r="E69" s="19" t="str">
        <f t="shared" ref="E69:AF69" si="8">CHOOSE(WEEKDAY(E68),"D","L","M","Me","J","V","S",)</f>
        <v>L</v>
      </c>
      <c r="F69" s="19" t="str">
        <f t="shared" si="8"/>
        <v>M</v>
      </c>
      <c r="G69" s="19" t="str">
        <f t="shared" si="8"/>
        <v>Me</v>
      </c>
      <c r="H69" s="19" t="str">
        <f t="shared" si="8"/>
        <v>J</v>
      </c>
      <c r="I69" s="19" t="str">
        <f t="shared" si="8"/>
        <v>V</v>
      </c>
      <c r="J69" s="19" t="str">
        <f t="shared" si="8"/>
        <v>S</v>
      </c>
      <c r="K69" s="19" t="str">
        <f t="shared" si="8"/>
        <v>D</v>
      </c>
      <c r="L69" s="19" t="str">
        <f t="shared" si="8"/>
        <v>L</v>
      </c>
      <c r="M69" s="19" t="str">
        <f t="shared" si="8"/>
        <v>M</v>
      </c>
      <c r="N69" s="19" t="str">
        <f t="shared" si="8"/>
        <v>Me</v>
      </c>
      <c r="O69" s="19" t="str">
        <f t="shared" si="8"/>
        <v>J</v>
      </c>
      <c r="P69" s="19" t="str">
        <f t="shared" si="8"/>
        <v>V</v>
      </c>
      <c r="Q69" s="19" t="str">
        <f t="shared" si="8"/>
        <v>S</v>
      </c>
      <c r="R69" s="19" t="str">
        <f t="shared" si="8"/>
        <v>D</v>
      </c>
      <c r="S69" s="19" t="str">
        <f t="shared" si="8"/>
        <v>L</v>
      </c>
      <c r="T69" s="19" t="str">
        <f t="shared" si="8"/>
        <v>M</v>
      </c>
      <c r="U69" s="19" t="str">
        <f t="shared" si="8"/>
        <v>Me</v>
      </c>
      <c r="V69" s="19" t="str">
        <f t="shared" si="8"/>
        <v>J</v>
      </c>
      <c r="W69" s="19" t="str">
        <f t="shared" si="8"/>
        <v>V</v>
      </c>
      <c r="X69" s="19" t="str">
        <f t="shared" si="8"/>
        <v>S</v>
      </c>
      <c r="Y69" s="19" t="str">
        <f t="shared" si="8"/>
        <v>D</v>
      </c>
      <c r="Z69" s="19" t="str">
        <f t="shared" si="8"/>
        <v>L</v>
      </c>
      <c r="AA69" s="19" t="str">
        <f t="shared" si="8"/>
        <v>M</v>
      </c>
      <c r="AB69" s="19" t="str">
        <f t="shared" si="8"/>
        <v>Me</v>
      </c>
      <c r="AC69" s="19" t="str">
        <f t="shared" si="8"/>
        <v>J</v>
      </c>
      <c r="AD69" s="19" t="str">
        <f t="shared" si="8"/>
        <v>V</v>
      </c>
      <c r="AE69" s="19" t="str">
        <f t="shared" si="8"/>
        <v>S</v>
      </c>
      <c r="AF69" s="19" t="str">
        <f t="shared" si="8"/>
        <v>D</v>
      </c>
    </row>
    <row r="70" spans="2:34" collapsed="1"/>
  </sheetData>
  <customSheetViews>
    <customSheetView guid="{B650D1BF-8390-4B48-95E9-A59B348CCF7D}" hiddenRows="1" hiddenColumns="1" topLeftCell="A3">
      <selection activeCell="H18" sqref="H18"/>
      <pageMargins left="7.874015748031496E-2" right="0" top="0.74803149606299213" bottom="0.74803149606299213" header="0.31496062992125984" footer="0.31496062992125984"/>
      <pageSetup paperSize="9" orientation="landscape" r:id="rId1"/>
    </customSheetView>
  </customSheetViews>
  <mergeCells count="27">
    <mergeCell ref="AJ4:AN4"/>
    <mergeCell ref="C43:G43"/>
    <mergeCell ref="K43:O43"/>
    <mergeCell ref="S43:U43"/>
    <mergeCell ref="Y43:AC43"/>
    <mergeCell ref="C40:G40"/>
    <mergeCell ref="K40:O40"/>
    <mergeCell ref="S40:U40"/>
    <mergeCell ref="Y40:AC40"/>
    <mergeCell ref="A7:AF7"/>
    <mergeCell ref="A15:AF15"/>
    <mergeCell ref="A23:AF23"/>
    <mergeCell ref="A31:AF31"/>
    <mergeCell ref="Z3:AE3"/>
    <mergeCell ref="B3:Y3"/>
    <mergeCell ref="C44:G44"/>
    <mergeCell ref="K44:O44"/>
    <mergeCell ref="S44:U44"/>
    <mergeCell ref="Y44:AC44"/>
    <mergeCell ref="C41:G41"/>
    <mergeCell ref="K41:O41"/>
    <mergeCell ref="S41:U41"/>
    <mergeCell ref="Y41:AC41"/>
    <mergeCell ref="C42:G42"/>
    <mergeCell ref="K42:O42"/>
    <mergeCell ref="S42:U42"/>
    <mergeCell ref="Y42:AC42"/>
  </mergeCells>
  <conditionalFormatting sqref="B5:AE6 C10 E10:AE10 B11:AE14 G8:G9 N8:N9 P8:P9 U8:U9 AB8:AB9">
    <cfRule type="cellIs" dxfId="173" priority="1112" operator="equal">
      <formula>$E$1</formula>
    </cfRule>
  </conditionalFormatting>
  <conditionalFormatting sqref="R41">
    <cfRule type="cellIs" dxfId="172" priority="1104" operator="equal">
      <formula>$E$1</formula>
    </cfRule>
  </conditionalFormatting>
  <conditionalFormatting sqref="B21:AE22 AF21 G16:G20 N16:N20 P16:P20 U16:U20 AB16:AB20">
    <cfRule type="cellIs" dxfId="171" priority="1085" operator="equal">
      <formula>$E$1</formula>
    </cfRule>
  </conditionalFormatting>
  <conditionalFormatting sqref="B30:AE30 G24:G29 N24:N29 P24:P29 U24:U29 AB24:AB29">
    <cfRule type="cellIs" dxfId="170" priority="1066" operator="equal">
      <formula>$E$1</formula>
    </cfRule>
  </conditionalFormatting>
  <conditionalFormatting sqref="C34 B32:AE33 E34:AE34 B35:AE38">
    <cfRule type="cellIs" dxfId="169" priority="1047" operator="equal">
      <formula>$E$1</formula>
    </cfRule>
  </conditionalFormatting>
  <conditionalFormatting sqref="B8:C9 E8:J9">
    <cfRule type="cellIs" dxfId="168" priority="1028" operator="equal">
      <formula>$E$1</formula>
    </cfRule>
  </conditionalFormatting>
  <conditionalFormatting sqref="H9:M9">
    <cfRule type="cellIs" dxfId="167" priority="1009" operator="equal">
      <formula>$E$1</formula>
    </cfRule>
  </conditionalFormatting>
  <conditionalFormatting sqref="O9">
    <cfRule type="cellIs" dxfId="166" priority="990" operator="equal">
      <formula>$E$1</formula>
    </cfRule>
  </conditionalFormatting>
  <conditionalFormatting sqref="Q9:T9">
    <cfRule type="cellIs" dxfId="165" priority="971" operator="equal">
      <formula>$E$1</formula>
    </cfRule>
  </conditionalFormatting>
  <conditionalFormatting sqref="V8:AA9">
    <cfRule type="cellIs" dxfId="164" priority="952" operator="equal">
      <formula>$E$1</formula>
    </cfRule>
  </conditionalFormatting>
  <conditionalFormatting sqref="AC8:AF9">
    <cfRule type="cellIs" dxfId="163" priority="933" operator="equal">
      <formula>$E$1</formula>
    </cfRule>
  </conditionalFormatting>
  <conditionalFormatting sqref="D8:D9">
    <cfRule type="cellIs" dxfId="162" priority="914" operator="equal">
      <formula>$E$1</formula>
    </cfRule>
  </conditionalFormatting>
  <conditionalFormatting sqref="O8">
    <cfRule type="cellIs" dxfId="161" priority="895" operator="equal">
      <formula>$E$1</formula>
    </cfRule>
  </conditionalFormatting>
  <conditionalFormatting sqref="Q8:T8">
    <cfRule type="cellIs" dxfId="160" priority="876" operator="equal">
      <formula>$E$1</formula>
    </cfRule>
  </conditionalFormatting>
  <conditionalFormatting sqref="H8:M8">
    <cfRule type="cellIs" dxfId="159" priority="857" operator="equal">
      <formula>$E$1</formula>
    </cfRule>
  </conditionalFormatting>
  <conditionalFormatting sqref="H16:M19 B16:F19 O16:O19 Q16:T19 V16:AA19 AC16:AF19">
    <cfRule type="cellIs" dxfId="158" priority="838" operator="equal">
      <formula>$E$1</formula>
    </cfRule>
  </conditionalFormatting>
  <conditionalFormatting sqref="AC24:AF24 Q24:T29 O24:O29 H25:M29 B25:F29 AC26:AF29 S25:S30 T24:AE30">
    <cfRule type="cellIs" dxfId="157" priority="819" operator="equal">
      <formula>$E$1</formula>
    </cfRule>
  </conditionalFormatting>
  <conditionalFormatting sqref="AC20:AF20 V20:AA20 Q20:T20 O20 B20:F20 H20:M20">
    <cfRule type="cellIs" dxfId="156" priority="800" operator="equal">
      <formula>$E$1</formula>
    </cfRule>
  </conditionalFormatting>
  <conditionalFormatting sqref="B24:F24">
    <cfRule type="cellIs" dxfId="155" priority="781" operator="equal">
      <formula>$E$1</formula>
    </cfRule>
  </conditionalFormatting>
  <conditionalFormatting sqref="H24:M24 I24:AE29 S25:S30 T24:AE30">
    <cfRule type="cellIs" dxfId="154" priority="762" operator="equal">
      <formula>$E$1</formula>
    </cfRule>
  </conditionalFormatting>
  <conditionalFormatting sqref="V25:AA25">
    <cfRule type="cellIs" dxfId="153" priority="743" operator="equal">
      <formula>$E$1</formula>
    </cfRule>
  </conditionalFormatting>
  <conditionalFormatting sqref="AC25:AF25">
    <cfRule type="cellIs" dxfId="152" priority="724" operator="equal">
      <formula>$E$1</formula>
    </cfRule>
  </conditionalFormatting>
  <conditionalFormatting sqref="X40">
    <cfRule type="cellIs" dxfId="151" priority="705" operator="equal">
      <formula>$E$1</formula>
    </cfRule>
  </conditionalFormatting>
  <conditionalFormatting sqref="B24:G29">
    <cfRule type="cellIs" dxfId="150" priority="682" operator="equal">
      <formula>$E$1</formula>
    </cfRule>
  </conditionalFormatting>
  <conditionalFormatting sqref="H25:H29">
    <cfRule type="cellIs" dxfId="149" priority="663" operator="equal">
      <formula>$E$1</formula>
    </cfRule>
  </conditionalFormatting>
  <conditionalFormatting sqref="M8:P9">
    <cfRule type="cellIs" dxfId="148" priority="644" operator="equal">
      <formula>$E$1</formula>
    </cfRule>
  </conditionalFormatting>
  <conditionalFormatting sqref="Q9">
    <cfRule type="cellIs" dxfId="147" priority="625" operator="equal">
      <formula>$E$1</formula>
    </cfRule>
  </conditionalFormatting>
  <conditionalFormatting sqref="T8:X9">
    <cfRule type="cellIs" dxfId="146" priority="606" operator="equal">
      <formula>$E$1</formula>
    </cfRule>
  </conditionalFormatting>
  <conditionalFormatting sqref="AA8:AE9">
    <cfRule type="cellIs" dxfId="145" priority="587" operator="equal">
      <formula>$E$1</formula>
    </cfRule>
  </conditionalFormatting>
  <conditionalFormatting sqref="B16:C21">
    <cfRule type="cellIs" dxfId="144" priority="568" operator="equal">
      <formula>$E$1</formula>
    </cfRule>
  </conditionalFormatting>
  <conditionalFormatting sqref="B16:C21">
    <cfRule type="cellIs" dxfId="143" priority="549" operator="equal">
      <formula>$E$1</formula>
    </cfRule>
  </conditionalFormatting>
  <conditionalFormatting sqref="E16:J21">
    <cfRule type="cellIs" dxfId="142" priority="530" operator="equal">
      <formula>$E$1</formula>
    </cfRule>
  </conditionalFormatting>
  <conditionalFormatting sqref="E16:J21">
    <cfRule type="cellIs" dxfId="141" priority="511" operator="equal">
      <formula>$E$1</formula>
    </cfRule>
  </conditionalFormatting>
  <conditionalFormatting sqref="L16:Q21">
    <cfRule type="cellIs" dxfId="140" priority="492" operator="equal">
      <formula>$E$1</formula>
    </cfRule>
  </conditionalFormatting>
  <conditionalFormatting sqref="L16:Q21">
    <cfRule type="cellIs" dxfId="139" priority="473" operator="equal">
      <formula>$E$1</formula>
    </cfRule>
  </conditionalFormatting>
  <conditionalFormatting sqref="T16:X16">
    <cfRule type="cellIs" dxfId="138" priority="454" operator="equal">
      <formula>$E$1</formula>
    </cfRule>
  </conditionalFormatting>
  <conditionalFormatting sqref="T16:X16">
    <cfRule type="cellIs" dxfId="137" priority="435" operator="equal">
      <formula>$E$1</formula>
    </cfRule>
  </conditionalFormatting>
  <conditionalFormatting sqref="S17:X19">
    <cfRule type="cellIs" dxfId="136" priority="416" operator="equal">
      <formula>$E$1</formula>
    </cfRule>
  </conditionalFormatting>
  <conditionalFormatting sqref="S17:X19">
    <cfRule type="cellIs" dxfId="135" priority="397" operator="equal">
      <formula>$E$1</formula>
    </cfRule>
  </conditionalFormatting>
  <conditionalFormatting sqref="S21:X21">
    <cfRule type="cellIs" dxfId="134" priority="378" operator="equal">
      <formula>$E$1</formula>
    </cfRule>
  </conditionalFormatting>
  <conditionalFormatting sqref="S21:X21">
    <cfRule type="cellIs" dxfId="133" priority="359" operator="equal">
      <formula>$E$1</formula>
    </cfRule>
  </conditionalFormatting>
  <conditionalFormatting sqref="T20:X20">
    <cfRule type="cellIs" dxfId="132" priority="340" operator="equal">
      <formula>$E$1</formula>
    </cfRule>
  </conditionalFormatting>
  <conditionalFormatting sqref="T20:X20">
    <cfRule type="cellIs" dxfId="131" priority="321" operator="equal">
      <formula>$E$1</formula>
    </cfRule>
  </conditionalFormatting>
  <conditionalFormatting sqref="Z16:AE21">
    <cfRule type="cellIs" dxfId="130" priority="302" operator="equal">
      <formula>$E$1</formula>
    </cfRule>
  </conditionalFormatting>
  <conditionalFormatting sqref="Z16:AE21">
    <cfRule type="cellIs" dxfId="129" priority="283" operator="equal">
      <formula>$E$1</formula>
    </cfRule>
  </conditionalFormatting>
  <conditionalFormatting sqref="B24:C29">
    <cfRule type="cellIs" dxfId="128" priority="264" operator="equal">
      <formula>$E$1</formula>
    </cfRule>
  </conditionalFormatting>
  <conditionalFormatting sqref="B24:C29">
    <cfRule type="cellIs" dxfId="127" priority="245" operator="equal">
      <formula>$E$1</formula>
    </cfRule>
  </conditionalFormatting>
  <conditionalFormatting sqref="E24:J29">
    <cfRule type="cellIs" dxfId="126" priority="226" operator="equal">
      <formula>$E$1</formula>
    </cfRule>
  </conditionalFormatting>
  <conditionalFormatting sqref="E24:J29">
    <cfRule type="cellIs" dxfId="125" priority="207" operator="equal">
      <formula>$E$1</formula>
    </cfRule>
  </conditionalFormatting>
  <conditionalFormatting sqref="L24:Q29">
    <cfRule type="cellIs" dxfId="124" priority="188" operator="equal">
      <formula>$E$1</formula>
    </cfRule>
  </conditionalFormatting>
  <conditionalFormatting sqref="L24:Q29">
    <cfRule type="cellIs" dxfId="123" priority="169" operator="equal">
      <formula>$E$1</formula>
    </cfRule>
  </conditionalFormatting>
  <conditionalFormatting sqref="T24:X24">
    <cfRule type="cellIs" dxfId="122" priority="150" operator="equal">
      <formula>$E$1</formula>
    </cfRule>
  </conditionalFormatting>
  <conditionalFormatting sqref="T24:X24">
    <cfRule type="cellIs" dxfId="121" priority="131" operator="equal">
      <formula>$E$1</formula>
    </cfRule>
  </conditionalFormatting>
  <conditionalFormatting sqref="T29:X29">
    <cfRule type="cellIs" dxfId="120" priority="112" operator="equal">
      <formula>$E$1</formula>
    </cfRule>
  </conditionalFormatting>
  <conditionalFormatting sqref="T29:X29">
    <cfRule type="cellIs" dxfId="119" priority="93" operator="equal">
      <formula>$E$1</formula>
    </cfRule>
  </conditionalFormatting>
  <conditionalFormatting sqref="S25:X28">
    <cfRule type="cellIs" dxfId="118" priority="74" operator="equal">
      <formula>$E$1</formula>
    </cfRule>
  </conditionalFormatting>
  <conditionalFormatting sqref="S25:X28">
    <cfRule type="cellIs" dxfId="117" priority="55" operator="equal">
      <formula>$E$1</formula>
    </cfRule>
  </conditionalFormatting>
  <conditionalFormatting sqref="Z24:AE29">
    <cfRule type="cellIs" dxfId="116" priority="36" operator="equal">
      <formula>$E$1</formula>
    </cfRule>
  </conditionalFormatting>
  <conditionalFormatting sqref="Z24:AE29">
    <cfRule type="cellIs" dxfId="115" priority="17" operator="equal">
      <formula>$E$1</formula>
    </cfRule>
  </conditionalFormatting>
  <dataValidations count="1">
    <dataValidation allowBlank="1" showInputMessage="1" showErrorMessage="1" promptTitle="ATTENTION" prompt="Vérifiez si le &quot;Prénom&quot; n'est pas utilisé si oui, rajouter -D à la fin." sqref="A35:A38 A29:A30 A20:A22 A10:A14"/>
  </dataValidations>
  <hyperlinks>
    <hyperlink ref="Z3:AE3" location="'NORD-09'!A1" display="Affichage mensuel"/>
  </hyperlinks>
  <pageMargins left="0" right="0" top="0.74803149606299213" bottom="0.74803149606299213" header="0.31496062992125984" footer="0.31496062992125984"/>
  <pageSetup paperSize="9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>
    <tabColor rgb="FF00B0F0"/>
  </sheetPr>
  <dimension ref="A1:AN69"/>
  <sheetViews>
    <sheetView showGridLines="0" topLeftCell="A3" zoomScaleNormal="100" workbookViewId="0">
      <selection activeCell="A31" sqref="A31:AF31"/>
    </sheetView>
  </sheetViews>
  <sheetFormatPr baseColWidth="10" defaultRowHeight="15" outlineLevelRow="1" outlineLevelCol="1"/>
  <cols>
    <col min="1" max="1" width="10.42578125" style="19" customWidth="1"/>
    <col min="2" max="3" width="4.28515625" style="19" customWidth="1"/>
    <col min="4" max="31" width="4.28515625" style="7" customWidth="1"/>
    <col min="32" max="32" width="4.28515625" style="19" hidden="1" customWidth="1"/>
    <col min="33" max="34" width="4.5703125" style="19" customWidth="1"/>
    <col min="35" max="35" width="6.7109375" style="19" customWidth="1"/>
    <col min="36" max="36" width="8.28515625" style="149" customWidth="1" outlineLevel="1"/>
    <col min="37" max="37" width="6.85546875" style="149" customWidth="1" outlineLevel="1"/>
    <col min="38" max="40" width="6.7109375" style="149" customWidth="1" outlineLevel="1"/>
    <col min="41" max="16384" width="11.42578125" style="19"/>
  </cols>
  <sheetData>
    <row r="1" spans="1:40" ht="20.25" hidden="1" customHeight="1" outlineLevel="1">
      <c r="B1" s="28"/>
      <c r="C1" s="22">
        <v>9</v>
      </c>
      <c r="D1" s="23"/>
      <c r="E1" s="24">
        <f ca="1">TODAY()</f>
        <v>42972</v>
      </c>
      <c r="F1" s="23"/>
      <c r="G1" s="23"/>
      <c r="H1" s="23"/>
      <c r="I1" s="23"/>
      <c r="J1" s="23"/>
    </row>
    <row r="2" spans="1:40" ht="20.25" hidden="1" customHeight="1" outlineLevel="1">
      <c r="B2" s="28"/>
      <c r="C2" s="22">
        <v>2</v>
      </c>
      <c r="D2" s="25"/>
      <c r="E2" s="26">
        <f>DATE(C2+2015,C1,1)</f>
        <v>42979</v>
      </c>
      <c r="F2" s="27">
        <f>DATE(C2+2015,C1+1,1)-1</f>
        <v>43008</v>
      </c>
      <c r="G2" s="28"/>
      <c r="H2" s="28"/>
      <c r="I2" s="23"/>
      <c r="J2" s="23"/>
    </row>
    <row r="3" spans="1:40" ht="20.25" customHeight="1" collapsed="1" thickBot="1">
      <c r="A3" s="117"/>
      <c r="B3" s="158"/>
      <c r="C3" s="159"/>
      <c r="D3" s="159"/>
      <c r="E3" s="159"/>
      <c r="F3" s="209" t="str">
        <f>"Période du "&amp;TEXT(E2,"jj mmmm aaaa")&amp;" au "&amp;TEXT(F2,"jj mmmm aaaa")</f>
        <v>Période du 01 septembre 2017 au 30 septembre 2017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159"/>
      <c r="S3" s="171" t="s">
        <v>131</v>
      </c>
      <c r="T3" s="171"/>
      <c r="U3" s="171"/>
      <c r="V3" s="171"/>
      <c r="W3" s="171"/>
      <c r="X3" s="171"/>
      <c r="Y3" s="164"/>
      <c r="Z3" s="208" t="s">
        <v>137</v>
      </c>
      <c r="AA3" s="208"/>
      <c r="AB3" s="208"/>
      <c r="AC3" s="208"/>
      <c r="AD3" s="208"/>
      <c r="AE3" s="208"/>
      <c r="AF3" s="160"/>
    </row>
    <row r="4" spans="1:40" ht="22.5" customHeight="1" thickTop="1" thickBot="1">
      <c r="A4" s="118"/>
      <c r="B4" s="119" t="str">
        <f>IF(B69="L","SEM" &amp;WEEKNUM(B68),"")</f>
        <v/>
      </c>
      <c r="C4" s="120" t="str">
        <f t="shared" ref="C4:AF4" si="0">IF(C69="L","SEM" &amp;WEEKNUM(C68),"")</f>
        <v/>
      </c>
      <c r="D4" s="120" t="str">
        <f t="shared" si="0"/>
        <v/>
      </c>
      <c r="E4" s="120" t="str">
        <f t="shared" si="0"/>
        <v>SEM36</v>
      </c>
      <c r="F4" s="120" t="str">
        <f t="shared" si="0"/>
        <v/>
      </c>
      <c r="G4" s="120" t="str">
        <f t="shared" si="0"/>
        <v/>
      </c>
      <c r="H4" s="120" t="str">
        <f t="shared" si="0"/>
        <v/>
      </c>
      <c r="I4" s="120"/>
      <c r="J4" s="120" t="str">
        <f t="shared" si="0"/>
        <v/>
      </c>
      <c r="K4" s="120" t="str">
        <f t="shared" si="0"/>
        <v/>
      </c>
      <c r="L4" s="120" t="str">
        <f t="shared" si="0"/>
        <v>SEM37</v>
      </c>
      <c r="M4" s="120" t="str">
        <f t="shared" si="0"/>
        <v/>
      </c>
      <c r="N4" s="120" t="str">
        <f t="shared" si="0"/>
        <v/>
      </c>
      <c r="O4" s="120" t="str">
        <f>IF(O69="L","SEM" &amp;WEEKNUM(O68),"")</f>
        <v/>
      </c>
      <c r="P4" s="120" t="str">
        <f t="shared" si="0"/>
        <v/>
      </c>
      <c r="Q4" s="120" t="str">
        <f t="shared" si="0"/>
        <v/>
      </c>
      <c r="R4" s="120" t="str">
        <f t="shared" si="0"/>
        <v/>
      </c>
      <c r="S4" s="120" t="str">
        <f t="shared" si="0"/>
        <v>SEM38</v>
      </c>
      <c r="T4" s="120" t="str">
        <f t="shared" si="0"/>
        <v/>
      </c>
      <c r="U4" s="120" t="str">
        <f t="shared" si="0"/>
        <v/>
      </c>
      <c r="V4" s="120" t="str">
        <f t="shared" si="0"/>
        <v/>
      </c>
      <c r="W4" s="120" t="str">
        <f t="shared" si="0"/>
        <v/>
      </c>
      <c r="X4" s="120" t="str">
        <f t="shared" si="0"/>
        <v/>
      </c>
      <c r="Y4" s="163" t="str">
        <f t="shared" si="0"/>
        <v/>
      </c>
      <c r="Z4" s="120" t="str">
        <f t="shared" si="0"/>
        <v>SEM39</v>
      </c>
      <c r="AA4" s="120" t="str">
        <f t="shared" si="0"/>
        <v/>
      </c>
      <c r="AB4" s="120" t="str">
        <f t="shared" si="0"/>
        <v/>
      </c>
      <c r="AC4" s="120" t="str">
        <f t="shared" si="0"/>
        <v/>
      </c>
      <c r="AD4" s="120" t="str">
        <f t="shared" si="0"/>
        <v/>
      </c>
      <c r="AE4" s="120" t="str">
        <f t="shared" si="0"/>
        <v/>
      </c>
      <c r="AF4" s="121" t="str">
        <f t="shared" si="0"/>
        <v/>
      </c>
      <c r="AG4" s="9"/>
      <c r="AH4" s="9"/>
      <c r="AJ4" s="188" t="s">
        <v>130</v>
      </c>
      <c r="AK4" s="189"/>
      <c r="AL4" s="189"/>
      <c r="AM4" s="189"/>
      <c r="AN4" s="190"/>
    </row>
    <row r="5" spans="1:40" ht="21.75" customHeight="1" thickTop="1">
      <c r="A5" s="122"/>
      <c r="B5" s="123">
        <f>E2</f>
        <v>42979</v>
      </c>
      <c r="C5" s="124">
        <f>B5+1</f>
        <v>42980</v>
      </c>
      <c r="D5" s="124">
        <f t="shared" ref="D5:S6" si="1">C5+1</f>
        <v>42981</v>
      </c>
      <c r="E5" s="124">
        <f t="shared" si="1"/>
        <v>42982</v>
      </c>
      <c r="F5" s="124">
        <f t="shared" si="1"/>
        <v>42983</v>
      </c>
      <c r="G5" s="124">
        <f t="shared" si="1"/>
        <v>42984</v>
      </c>
      <c r="H5" s="124">
        <f t="shared" si="1"/>
        <v>42985</v>
      </c>
      <c r="I5" s="124">
        <f t="shared" si="1"/>
        <v>42986</v>
      </c>
      <c r="J5" s="124">
        <f t="shared" si="1"/>
        <v>42987</v>
      </c>
      <c r="K5" s="124">
        <f t="shared" si="1"/>
        <v>42988</v>
      </c>
      <c r="L5" s="124">
        <f t="shared" si="1"/>
        <v>42989</v>
      </c>
      <c r="M5" s="124">
        <f t="shared" si="1"/>
        <v>42990</v>
      </c>
      <c r="N5" s="124">
        <f t="shared" si="1"/>
        <v>42991</v>
      </c>
      <c r="O5" s="124">
        <f t="shared" si="1"/>
        <v>42992</v>
      </c>
      <c r="P5" s="124">
        <f t="shared" si="1"/>
        <v>42993</v>
      </c>
      <c r="Q5" s="124">
        <f t="shared" si="1"/>
        <v>42994</v>
      </c>
      <c r="R5" s="124">
        <f t="shared" si="1"/>
        <v>42995</v>
      </c>
      <c r="S5" s="124">
        <f t="shared" si="1"/>
        <v>42996</v>
      </c>
      <c r="T5" s="124">
        <f t="shared" ref="T5:AF6" si="2">S5+1</f>
        <v>42997</v>
      </c>
      <c r="U5" s="124">
        <f t="shared" si="2"/>
        <v>42998</v>
      </c>
      <c r="V5" s="124">
        <f t="shared" si="2"/>
        <v>42999</v>
      </c>
      <c r="W5" s="124">
        <f t="shared" si="2"/>
        <v>43000</v>
      </c>
      <c r="X5" s="124">
        <f t="shared" si="2"/>
        <v>43001</v>
      </c>
      <c r="Y5" s="124">
        <f t="shared" si="2"/>
        <v>43002</v>
      </c>
      <c r="Z5" s="124">
        <f t="shared" si="2"/>
        <v>43003</v>
      </c>
      <c r="AA5" s="124">
        <f t="shared" si="2"/>
        <v>43004</v>
      </c>
      <c r="AB5" s="124">
        <f t="shared" si="2"/>
        <v>43005</v>
      </c>
      <c r="AC5" s="124">
        <f t="shared" si="2"/>
        <v>43006</v>
      </c>
      <c r="AD5" s="124">
        <f t="shared" si="2"/>
        <v>43007</v>
      </c>
      <c r="AE5" s="124">
        <f t="shared" si="2"/>
        <v>43008</v>
      </c>
      <c r="AF5" s="125">
        <f t="shared" si="2"/>
        <v>43009</v>
      </c>
    </row>
    <row r="6" spans="1:40" ht="19.5" customHeight="1">
      <c r="A6" s="126"/>
      <c r="B6" s="127">
        <f>E2</f>
        <v>42979</v>
      </c>
      <c r="C6" s="128">
        <f>B5+1</f>
        <v>42980</v>
      </c>
      <c r="D6" s="128">
        <f t="shared" si="1"/>
        <v>42981</v>
      </c>
      <c r="E6" s="128">
        <f t="shared" si="1"/>
        <v>42982</v>
      </c>
      <c r="F6" s="128">
        <f t="shared" si="1"/>
        <v>42983</v>
      </c>
      <c r="G6" s="128">
        <f t="shared" si="1"/>
        <v>42984</v>
      </c>
      <c r="H6" s="128">
        <f t="shared" si="1"/>
        <v>42985</v>
      </c>
      <c r="I6" s="128">
        <f t="shared" si="1"/>
        <v>42986</v>
      </c>
      <c r="J6" s="128">
        <f t="shared" si="1"/>
        <v>42987</v>
      </c>
      <c r="K6" s="128">
        <f t="shared" si="1"/>
        <v>42988</v>
      </c>
      <c r="L6" s="128">
        <f t="shared" si="1"/>
        <v>42989</v>
      </c>
      <c r="M6" s="128">
        <f t="shared" si="1"/>
        <v>42990</v>
      </c>
      <c r="N6" s="128">
        <f t="shared" si="1"/>
        <v>42991</v>
      </c>
      <c r="O6" s="128">
        <f t="shared" si="1"/>
        <v>42992</v>
      </c>
      <c r="P6" s="128">
        <f t="shared" si="1"/>
        <v>42993</v>
      </c>
      <c r="Q6" s="128">
        <f t="shared" si="1"/>
        <v>42994</v>
      </c>
      <c r="R6" s="128">
        <f t="shared" si="1"/>
        <v>42995</v>
      </c>
      <c r="S6" s="128">
        <f t="shared" si="1"/>
        <v>42996</v>
      </c>
      <c r="T6" s="128">
        <f t="shared" si="2"/>
        <v>42997</v>
      </c>
      <c r="U6" s="128">
        <f t="shared" si="2"/>
        <v>42998</v>
      </c>
      <c r="V6" s="128">
        <f t="shared" si="2"/>
        <v>42999</v>
      </c>
      <c r="W6" s="128">
        <f t="shared" si="2"/>
        <v>43000</v>
      </c>
      <c r="X6" s="128">
        <f t="shared" si="2"/>
        <v>43001</v>
      </c>
      <c r="Y6" s="128">
        <f t="shared" si="2"/>
        <v>43002</v>
      </c>
      <c r="Z6" s="128">
        <f t="shared" si="2"/>
        <v>43003</v>
      </c>
      <c r="AA6" s="128">
        <f t="shared" si="2"/>
        <v>43004</v>
      </c>
      <c r="AB6" s="128">
        <f t="shared" si="2"/>
        <v>43005</v>
      </c>
      <c r="AC6" s="128">
        <f t="shared" si="2"/>
        <v>43006</v>
      </c>
      <c r="AD6" s="128">
        <f t="shared" si="2"/>
        <v>43007</v>
      </c>
      <c r="AE6" s="129">
        <f t="shared" si="2"/>
        <v>43008</v>
      </c>
      <c r="AF6" s="130">
        <f t="shared" si="2"/>
        <v>43009</v>
      </c>
    </row>
    <row r="7" spans="1:40" ht="18.75" customHeight="1">
      <c r="A7" s="204" t="s">
        <v>22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6"/>
      <c r="AG7" s="115" t="s">
        <v>115</v>
      </c>
      <c r="AH7" s="115" t="s">
        <v>62</v>
      </c>
      <c r="AJ7" s="152" t="s">
        <v>124</v>
      </c>
      <c r="AK7" s="153" t="s">
        <v>125</v>
      </c>
      <c r="AL7" s="152" t="s">
        <v>126</v>
      </c>
      <c r="AM7" s="152" t="s">
        <v>127</v>
      </c>
      <c r="AN7" s="154" t="s">
        <v>128</v>
      </c>
    </row>
    <row r="8" spans="1:40" ht="15.75" customHeight="1">
      <c r="A8" s="16" t="s">
        <v>23</v>
      </c>
      <c r="B8" s="6" t="s">
        <v>71</v>
      </c>
      <c r="C8" s="6" t="s">
        <v>71</v>
      </c>
      <c r="D8" s="2"/>
      <c r="E8" s="43" t="s">
        <v>71</v>
      </c>
      <c r="F8" s="43" t="s">
        <v>71</v>
      </c>
      <c r="G8" s="43" t="s">
        <v>71</v>
      </c>
      <c r="H8" s="43" t="s">
        <v>71</v>
      </c>
      <c r="I8" s="43" t="s">
        <v>71</v>
      </c>
      <c r="J8" s="43" t="s">
        <v>71</v>
      </c>
      <c r="K8" s="2"/>
      <c r="L8" s="43" t="s">
        <v>71</v>
      </c>
      <c r="M8" s="43" t="s">
        <v>71</v>
      </c>
      <c r="N8" s="43" t="s">
        <v>71</v>
      </c>
      <c r="O8" s="43" t="s">
        <v>71</v>
      </c>
      <c r="P8" s="43" t="s">
        <v>71</v>
      </c>
      <c r="Q8" s="43" t="s">
        <v>71</v>
      </c>
      <c r="R8" s="2"/>
      <c r="S8" s="43" t="s">
        <v>71</v>
      </c>
      <c r="T8" s="43" t="s">
        <v>71</v>
      </c>
      <c r="U8" s="43" t="s">
        <v>71</v>
      </c>
      <c r="V8" s="43" t="s">
        <v>71</v>
      </c>
      <c r="W8" s="43" t="s">
        <v>71</v>
      </c>
      <c r="X8" s="43" t="s">
        <v>71</v>
      </c>
      <c r="Y8" s="2"/>
      <c r="Z8" s="43" t="s">
        <v>71</v>
      </c>
      <c r="AA8" s="43" t="s">
        <v>71</v>
      </c>
      <c r="AB8" s="43" t="s">
        <v>71</v>
      </c>
      <c r="AC8" s="43" t="s">
        <v>71</v>
      </c>
      <c r="AD8" s="43" t="s">
        <v>71</v>
      </c>
      <c r="AE8" s="43" t="s">
        <v>71</v>
      </c>
      <c r="AF8" s="2"/>
      <c r="AG8" s="116"/>
      <c r="AH8" s="147">
        <f>IF(B8="HR",7.5)+IF(C8="HR",7.5)+IF(E8="HR",7.5)+IF(F8="HR",7.5)+IF(G8="HR",7.5)+IF(H8="HR",7.5)+IF(I8="HR",7.5)+IF(J8="HR",7.5)+IF(L8="HR",7.5)+IF(M8="HR",7.5)+IF(N8="HR",7.5)+IF(O8="HR",7.5)+IF(P8="HR",7.5)+IF(Q8="HR",7.5)+IF(S8="HR",7.5)+IF(T8="HR",7.5)+IF(U8="HR",7.5)+IF(V8="HR",7.5)+IF(W8="HR",7.5)+IF(X8="HR",7.5)+IF(Z8="HR",7.5)+IF(AA8="HR",7.5)+IF(AB8="HR",7.5)+IF(AC8="HR",7.5)+IF(AD8="HR",7.5)+IF(AE8="HR",7.5,"0")</f>
        <v>0</v>
      </c>
      <c r="AJ8" s="151">
        <f>IF(OR('NORD-09'!B8="D"),$V$44,IF(OR('NORD-09'!B8="J"),$H$40,IF(OR('NORD-09'!B8="J1"),$H$41,IF(OR('NORD-09'!B8="J2"),$H$42,IF(OR('NORD-09'!B8="J3"),$H$43,IF(OR('NORD-09'!B8="J4"),$H$44,IF(OR('NORD-09'!B8="J5"),$P$40,IF(OR('NORD-09'!B8="J6"),$P$41,IF(OR('NORD-09'!B8="J7"),$P$42,IF(OR('NORD-09'!B8="J8"),$P$43,IF(OR('NORD-09'!B8="J9"),$P$44,IF(OR('NORD-09'!B8="F"),$V$40,IF(OR('NORD-09'!B8="R"),$V$41,IF(OR('NORD-09'!B8="HR"),$V$42,IF(OR('NORD-09'!B8="E"),$V$43,IF(OR('NORD-09'!B8="CP"),$AD$40,IF(OR('NORD-09'!B8="CM"),$AD$41,IF(OR('NORD-09'!B8="CMA"),$AD$42,IF(OR('NORD-09'!B8="CDE"),$AD$43,"0")))))))))))))))))))+IF(OR('NORD-09'!C8="D"),$V$44,IF(OR('NORD-09'!C8="J"),$H$40,IF(OR('NORD-09'!C8="J1"),$H$41,IF(OR('NORD-09'!C8="J2"),$H$42,IF(OR('NORD-09'!C8="J3"),$H$43,IF(OR('NORD-09'!C8="J4"),$H$44,IF(OR('NORD-09'!C8="J5"),$P$40,IF(OR('NORD-09'!C8="J6"),$P$41,IF(OR('NORD-09'!C8="J7"),$P$42,IF(OR('NORD-09'!C8="J8"),$P$43,IF(OR('NORD-09'!C8="J9"),$P$44,IF(OR('NORD-09'!C8="F"),$V$40,IF(OR('NORD-09'!C8="R"),$V$41,IF(OR('NORD-09'!C8="HR"),$V$42,IF(OR('NORD-09'!C8="E"),$V$43,IF(OR('NORD-09'!C8="CP"),$AD$40,IF(OR('NORD-09'!C8="CM"),$AD$41,IF(OR('NORD-09'!C8="CMA"),$AD$42,IF(OR('NORD-09'!C8="CDE"),$AD$43,"0")))))))))))))))))))+IF(OR('NORD-09'!D8="D"),$V$44,IF(OR('NORD-09'!D8="J"),$H$40,IF(OR('NORD-09'!D8="J1"),$H$41,IF(OR('NORD-09'!D8="J2"),$H$42,IF(OR('NORD-09'!D8="J3"),$H$43,IF(OR('NORD-09'!D8="J4"),$H$44,IF(OR('NORD-09'!D8="J5"),$P$40,IF(OR('NORD-09'!D8="J6"),$P$41,IF(OR('NORD-09'!D8="J7"),$P$42,IF(OR('NORD-09'!D8="J8"),$P$43,IF(OR('NORD-09'!D8="J9"),$P$44,IF(OR('NORD-09'!D8="F"),$V$40,IF(OR('NORD-09'!D8="R"),$V$41,IF(OR('NORD-09'!D8="HR"),$V$42,IF(OR('NORD-09'!D8="E"),$V$43,IF(OR('NORD-09'!D8="CP"),$AD$40,IF(OR('NORD-09'!D8="CM"),$AD$41,IF(OR('NORD-09'!D8="CMA"),$AD$42,IF(OR('NORD-09'!D8="CDE"),$AD$43,"0")))))))))))))))))))</f>
        <v>0</v>
      </c>
      <c r="AK8" s="151">
        <f>IF(OR('NORD-09'!E8="D"),$V$44,IF(OR('NORD-09'!E8="J"),$H$40,IF(OR('NORD-09'!E8="J1"),$H$41,IF(OR('NORD-09'!E8="J2"),$H$42,IF(OR('NORD-09'!E8="J3"),$H$43,IF(OR('NORD-09'!E8="J4"),$H$44,IF(OR('NORD-09'!E8="J5"),$P$40,IF(OR('NORD-09'!E8="J6"),$P$41,IF(OR('NORD-09'!E8="J7"),$P$42,IF(OR('NORD-09'!E8="J8"),$P$43,IF(OR('NORD-09'!E8="J9"),$P$44,IF(OR('NORD-09'!E8="F"),$V$40,IF(OR('NORD-09'!E8="R"),$V$41,IF(OR('NORD-09'!E8="HR"),$V$42,IF(OR('NORD-09'!E8="E"),$V$43,IF(OR('NORD-09'!E8="CP"),$AD$40,IF(OR('NORD-09'!E8="CM"),$AD$41,IF(OR('NORD-09'!E8="CMA"),$AD$42,IF(OR('NORD-09'!E8="CDE"),$AD$43,"0")))))))))))))))))))+IF(OR('NORD-09'!F8="D"),$V$44,IF(OR('NORD-09'!F8="J"),$H$40,IF(OR('NORD-09'!F8="J1"),$H$41,IF(OR('NORD-09'!F8="J2"),$H$42,IF(OR('NORD-09'!F8="J3"),$H$43,IF(OR('NORD-09'!F8="J4"),$H$44,IF(OR('NORD-09'!F8="J5"),$P$40,IF(OR('NORD-09'!F8="J6"),$P$41,IF(OR('NORD-09'!F8="J7"),$P$42,IF(OR('NORD-09'!F8="J8"),$P$43,IF(OR('NORD-09'!F8="J9"),$P$44,IF(OR('NORD-09'!F8="F"),$V$40,IF(OR('NORD-09'!F8="R"),$V$41,IF(OR('NORD-09'!F8="HR"),$V$42,IF(OR('NORD-09'!F8="E"),$V$43,IF(OR('NORD-09'!F8="CP"),$AD$40,IF(OR('NORD-09'!F8="CM"),$AD$41,IF(OR('NORD-09'!F8="CMA"),$AD$42,IF(OR('NORD-09'!F8="CDE"),$AD$43,"0")))))))))))))))))))+IF(OR('NORD-09'!G8="D"),$V$44,IF(OR('NORD-09'!G8="J"),$H$40,IF(OR('NORD-09'!G8="J1"),$H$41,IF(OR('NORD-09'!G8="J2"),$H$42,IF(OR('NORD-09'!G8="J3"),$H$43,IF(OR('NORD-09'!G8="J4"),$H$44,IF(OR('NORD-09'!G8="J5"),$P$40,IF(OR('NORD-09'!G8="J6"),$P$41,IF(OR('NORD-09'!G8="J7"),$P$42,IF(OR('NORD-09'!G8="J8"),$P$43,IF(OR('NORD-09'!G8="J9"),$P$44,IF(OR('NORD-09'!G8="F"),$V$40,IF(OR('NORD-09'!G8="R"),$V$41,IF(OR('NORD-09'!G8="HR"),$V$42,IF(OR('NORD-09'!G8="E"),$V$43,IF(OR('NORD-09'!G8="CP"),$AD$40,IF(OR('NORD-09'!G8="CM"),$AD$41,IF(OR('NORD-09'!G8="CMA"),$AD$42,IF(OR('NORD-09'!G8="CDE"),$AD$43,"0")))))))))))))))))))+IF(OR('NORD-09'!H8="D"),$V$44,IF(OR('NORD-09'!H8="J"),$H$40,IF(OR('NORD-09'!H8="J1"),$H$41,IF(OR('NORD-09'!H8="J2"),$H$42,IF(OR('NORD-09'!H8="J3"),$H$43,IF(OR('NORD-09'!H8="J4"),$H$44,IF(OR('NORD-09'!H8="J5"),$P$40,IF(OR('NORD-09'!H8="J6"),$P$41,IF(OR('NORD-09'!H8="J7"),$P$42,IF(OR('NORD-09'!H8="J8"),$P$43,IF(OR('NORD-09'!H8="J9"),$P$44,IF(OR('NORD-09'!H8="F"),$V$40,IF(OR('NORD-09'!H8="R"),$V$41,IF(OR('NORD-09'!H8="HR"),$V$42,IF(OR('NORD-09'!H8="E"),$V$43,IF(OR('NORD-09'!H8="CP"),$AD$40,IF(OR('NORD-09'!H8="CM"),$AD$41,IF(OR('NORD-09'!H8="CMA"),$AD$42,IF(OR('NORD-09'!H8="CDE"),$AD$43,"0")))))))))))))))))))+IF(OR('NORD-09'!I8="D"),$V$44,IF(OR('NORD-09'!I8="J"),$H$40,IF(OR('NORD-09'!I8="J1"),$H$41,IF(OR('NORD-09'!I8="J2"),$H$42,IF(OR('NORD-09'!I8="J3"),$H$43,IF(OR('NORD-09'!I8="J4"),$H$44,IF(OR('NORD-09'!I8="J5"),$P$40,IF(OR('NORD-09'!I8="J6"),$P$41,IF(OR('NORD-09'!I8="J7"),$P$42,IF(OR('NORD-09'!I8="J8"),$P$43,IF(OR('NORD-09'!I8="J9"),$P$44,IF(OR('NORD-09'!I8="F"),$V$40,IF(OR('NORD-09'!I8="R"),$V$41,IF(OR('NORD-09'!I8="HR"),$V$42,IF(OR('NORD-09'!I8="E"),$V$43,IF(OR('NORD-09'!I8="CP"),$AD$40,IF(OR('NORD-09'!I8="CM"),$AD$41,IF(OR('NORD-09'!I8="CMA"),$AD$42,IF(OR('NORD-09'!I8="CDE"),$AD$43,"0")))))))))))))))))))+IF(OR('NORD-09'!J8="D"),$V$44,IF(OR('NORD-09'!J8="J"),$H$40,IF(OR('NORD-09'!J8="J1"),$H$41,IF(OR('NORD-09'!J8="J2"),$H$42,IF(OR('NORD-09'!J8="J3"),$H$43,IF(OR('NORD-09'!J8="J4"),$H$44,IF(OR('NORD-09'!J8="J5"),$P$40,IF(OR('NORD-09'!J8="J6"),$P$41,IF(OR('NORD-09'!J8="J7"),$P$42,IF(OR('NORD-09'!J8="J8"),$P$43,IF(OR('NORD-09'!J8="J9"),$P$44,IF(OR('NORD-09'!J8="F"),$V$40,IF(OR('NORD-09'!J8="R"),$V$41,IF(OR('NORD-09'!J8="HR"),$V$42,IF(OR('NORD-09'!J8="E"),$V$43,IF(OR('NORD-09'!J8="CP"),$AD$40,IF(OR('NORD-09'!J8="CM"),$AD$41,IF(OR('NORD-09'!J8="CMA"),$AD$42,IF(OR('NORD-09'!J8="CDE"),$AD$43,"0")))))))))))))))))))+IF(OR('NORD-09'!K8="D"),$V$44,IF(OR('NORD-09'!K8="J"),$H$40,IF(OR('NORD-09'!K8="J1"),$H$41,IF(OR('NORD-09'!K8="J2"),$H$42,IF(OR('NORD-09'!K8="J3"),$H$43,IF(OR('NORD-09'!K8="J4"),$H$44,IF(OR('NORD-09'!K8="J5"),$P$40,IF(OR('NORD-09'!K8="J6"),$P$41,IF(OR('NORD-09'!K8="J7"),$P$42,IF(OR('NORD-09'!K8="J8"),$P$43,IF(OR('NORD-09'!K8="J9"),$P$44,IF(OR('NORD-09'!K8="F"),$V$40,IF(OR('NORD-09'!K8="R"),$V$41,IF(OR('NORD-09'!K8="HR"),$V$42,IF(OR('NORD-09'!K8="E"),$V$43,IF(OR('NORD-09'!K8="CP"),$AD$40,IF(OR('NORD-09'!K8="CM"),$AD$41,IF(OR('NORD-09'!K8="CMA"),$AD$42,IF(OR('NORD-09'!K8="CDE"),$AD$43,"0")))))))))))))))))))</f>
        <v>0</v>
      </c>
      <c r="AL8" s="151">
        <f>IF(OR('NORD-09'!L8="D"),$V$44,IF(OR('NORD-09'!L8="J"),$H$40,IF(OR('NORD-09'!L8="J1"),$H$41,IF(OR('NORD-09'!L8="J2"),$H$42,IF(OR('NORD-09'!L8="J3"),$H$43,IF(OR('NORD-09'!L8="J4"),$H$44,IF(OR('NORD-09'!L8="J5"),$P$40,IF(OR('NORD-09'!L8="J6"),$P$41,IF(OR('NORD-09'!L8="J7"),$P$42,IF(OR('NORD-09'!L8="J8"),$P$43,IF(OR('NORD-09'!L8="J9"),$P$44,IF(OR('NORD-09'!L8="F"),$V$40,IF(OR('NORD-09'!L8="R"),$V$41,IF(OR('NORD-09'!L8="HR"),$V$42,IF(OR('NORD-09'!L8="E"),$V$43,IF(OR('NORD-09'!L8="CP"),$AD$40,IF(OR('NORD-09'!L8="CM"),$AD$41,IF(OR('NORD-09'!L8="CMA"),$AD$42,IF(OR('NORD-09'!L8="CDE"),$AD$43,"0")))))))))))))))))))+IF(OR('NORD-09'!M8="D"),$V$44,IF(OR('NORD-09'!M8="J"),$H$40,IF(OR('NORD-09'!M8="J1"),$H$41,IF(OR('NORD-09'!M8="J2"),$H$42,IF(OR('NORD-09'!M8="J3"),$H$43,IF(OR('NORD-09'!M8="J4"),$H$44,IF(OR('NORD-09'!M8="J5"),$P$40,IF(OR('NORD-09'!M8="J6"),$P$41,IF(OR('NORD-09'!M8="J7"),$P$42,IF(OR('NORD-09'!M8="J8"),$P$43,IF(OR('NORD-09'!M8="J9"),$P$44,IF(OR('NORD-09'!M8="F"),$V$40,IF(OR('NORD-09'!M8="R"),$V$41,IF(OR('NORD-09'!M8="HR"),$V$42,IF(OR('NORD-09'!M8="E"),$V$43,IF(OR('NORD-09'!M8="CP"),$AD$40,IF(OR('NORD-09'!M8="CM"),$AD$41,IF(OR('NORD-09'!M8="CMA"),$AD$42,IF(OR('NORD-09'!M8="CDE"),$AD$43,"0")))))))))))))))))))+IF(OR('NORD-09'!N8="D"),$V$44,IF(OR('NORD-09'!N8="J"),$H$40,IF(OR('NORD-09'!N8="J1"),$H$41,IF(OR('NORD-09'!N8="J2"),$H$42,IF(OR('NORD-09'!N8="J3"),$H$43,IF(OR('NORD-09'!N8="J4"),$H$44,IF(OR('NORD-09'!N8="J5"),$P$40,IF(OR('NORD-09'!N8="J6"),$P$41,IF(OR('NORD-09'!N8="J7"),$P$42,IF(OR('NORD-09'!N8="J8"),$P$43,IF(OR('NORD-09'!N8="J9"),$P$44,IF(OR('NORD-09'!N8="F"),$V$40,IF(OR('NORD-09'!N8="R"),$V$41,IF(OR('NORD-09'!N8="HR"),$V$42,IF(OR('NORD-09'!N8="E"),$V$43,IF(OR('NORD-09'!N8="CP"),$AD$40,IF(OR('NORD-09'!N8="CM"),$AD$41,IF(OR('NORD-09'!N8="CMA"),$AD$42,IF(OR('NORD-09'!N8="CDE"),$AD$43,"0")))))))))))))))))))+IF(OR('NORD-09'!O8="D"),$V$44,IF(OR('NORD-09'!O8="J"),$H$40,IF(OR('NORD-09'!O8="J1"),$H$41,IF(OR('NORD-09'!O8="J2"),$H$42,IF(OR('NORD-09'!O8="J3"),$H$43,IF(OR('NORD-09'!O8="J4"),$H$44,IF(OR('NORD-09'!O8="J5"),$P$40,IF(OR('NORD-09'!O8="J6"),$P$41,IF(OR('NORD-09'!O8="J7"),$P$42,IF(OR('NORD-09'!O8="J8"),$P$43,IF(OR('NORD-09'!O8="J9"),$P$44,IF(OR('NORD-09'!O8="F"),$V$40,IF(OR('NORD-09'!O8="R"),$V$41,IF(OR('NORD-09'!O8="HR"),$V$42,IF(OR('NORD-09'!O8="E"),$V$43,IF(OR('NORD-09'!O8="CP"),$AD$40,IF(OR('NORD-09'!O8="CM"),$AD$41,IF(OR('NORD-09'!O8="CMA"),$AD$42,IF(OR('NORD-09'!O8="CDE"),$AD$43,"0")))))))))))))))))))+IF(OR('NORD-09'!P8="D"),$V$44,IF(OR('NORD-09'!P8="J"),$H$40,IF(OR('NORD-09'!P8="J1"),$H$41,IF(OR('NORD-09'!P8="J2"),$H$42,IF(OR('NORD-09'!P8="J3"),$H$43,IF(OR('NORD-09'!P8="J4"),$H$44,IF(OR('NORD-09'!P8="J5"),$P$40,IF(OR('NORD-09'!P8="J6"),$P$41,IF(OR('NORD-09'!P8="J7"),$P$42,IF(OR('NORD-09'!P8="J8"),$P$43,IF(OR('NORD-09'!P8="J9"),$P$44,IF(OR('NORD-09'!P8="F"),$V$40,IF(OR('NORD-09'!P8="R"),$V$41,IF(OR('NORD-09'!P8="HR"),$V$42,IF(OR('NORD-09'!P8="E"),$V$43,IF(OR('NORD-09'!P8="CP"),$AD$40,IF(OR('NORD-09'!P8="CM"),$AD$41,IF(OR('NORD-09'!P8="CMA"),$AD$42,IF(OR('NORD-09'!P8="CDE"),$AD$43,"0")))))))))))))))))))+IF(OR('NORD-09'!Q8="D"),$V$44,IF(OR('NORD-09'!Q8="J"),$H$40,IF(OR('NORD-09'!Q8="J1"),$H$41,IF(OR('NORD-09'!Q8="J2"),$H$42,IF(OR('NORD-09'!Q8="J3"),$H$43,IF(OR('NORD-09'!Q8="J4"),$H$44,IF(OR('NORD-09'!Q8="J5"),$P$40,IF(OR('NORD-09'!Q8="J6"),$P$41,IF(OR('NORD-09'!Q8="J7"),$P$42,IF(OR('NORD-09'!Q8="J8"),$P$43,IF(OR('NORD-09'!Q8="J9"),$P$44,IF(OR('NORD-09'!Q8="F"),$V$40,IF(OR('NORD-09'!Q8="R"),$V$41,IF(OR('NORD-09'!Q8="HR"),$V$42,IF(OR('NORD-09'!Q8="E"),$V$43,IF(OR('NORD-09'!Q8="CP"),$AD$40,IF(OR('NORD-09'!Q8="CM"),$AD$41,IF(OR('NORD-09'!Q8="CMA"),$AD$42,IF(OR('NORD-09'!Q8="CDE"),$AD$43,"0")))))))))))))))))))+IF(OR('NORD-09'!R8="D"),$V$44,IF(OR('NORD-09'!R8="J"),$H$40,IF(OR('NORD-09'!R8="J1"),$H$41,IF(OR('NORD-09'!R8="J2"),$H$42,IF(OR('NORD-09'!R8="J3"),$H$43,IF(OR('NORD-09'!R8="J4"),$H$44,IF(OR('NORD-09'!R8="J5"),$P$40,IF(OR('NORD-09'!R8="J6"),$P$41,IF(OR('NORD-09'!R8="J7"),$P$42,IF(OR('NORD-09'!R8="J8"),$P$43,IF(OR('NORD-09'!R8="J9"),$P$44,IF(OR('NORD-09'!R8="F"),$V$40,IF(OR('NORD-09'!R8="R"),$V$41,IF(OR('NORD-09'!R8="HR"),$V$42,IF(OR('NORD-09'!R8="E"),$V$43,IF(OR('NORD-09'!R8="CP"),$AD$40,IF(OR('NORD-09'!R8="CM"),$AD$41,IF(OR('NORD-09'!R8="CMA"),$AD$42,IF(OR('NORD-09'!R8="CDE"),$AD$43,"0")))))))))))))))))))</f>
        <v>0</v>
      </c>
      <c r="AM8" s="151">
        <f>IF(OR('NORD-09'!S8="D"),$V$44,IF(OR('NORD-09'!S8="J"),$H$40,IF(OR('NORD-09'!S8="J1"),$H$41,IF(OR('NORD-09'!S8="J2"),$H$42,IF(OR('NORD-09'!S8="J3"),$H$43,IF(OR('NORD-09'!S8="J4"),$H$44,IF(OR('NORD-09'!S8="J5"),$P$40,IF(OR('NORD-09'!S8="J6"),$P$41,IF(OR('NORD-09'!S8="J7"),$P$42,IF(OR('NORD-09'!S8="J8"),$P$43,IF(OR('NORD-09'!S8="J9"),$P$44,IF(OR('NORD-09'!S8="F"),$V$40,IF(OR('NORD-09'!S8="R"),$V$41,IF(OR('NORD-09'!S8="HR"),$V$42,IF(OR('NORD-09'!S8="E"),$V$43,IF(OR('NORD-09'!S8="CP"),$AD$40,IF(OR('NORD-09'!S8="CM"),$AD$41,IF(OR('NORD-09'!S8="CMA"),$AD$42,IF(OR('NORD-09'!S8="CDE"),$AD$43,"0")))))))))))))))))))+IF(OR('NORD-09'!T8="D"),$V$44,IF(OR('NORD-09'!T8="J"),$H$40,IF(OR('NORD-09'!T8="J1"),$H$41,IF(OR('NORD-09'!T8="J2"),$H$42,IF(OR('NORD-09'!T8="J3"),$H$43,IF(OR('NORD-09'!T8="J4"),$H$44,IF(OR('NORD-09'!T8="J5"),$P$40,IF(OR('NORD-09'!T8="J6"),$P$41,IF(OR('NORD-09'!T8="J7"),$P$42,IF(OR('NORD-09'!T8="J8"),$P$43,IF(OR('NORD-09'!T8="J9"),$P$44,IF(OR('NORD-09'!T8="F"),$V$40,IF(OR('NORD-09'!T8="R"),$V$41,IF(OR('NORD-09'!T8="HR"),$V$42,IF(OR('NORD-09'!T8="E"),$V$43,IF(OR('NORD-09'!T8="CP"),$AD$40,IF(OR('NORD-09'!T8="CM"),$AD$41,IF(OR('NORD-09'!T8="CMA"),$AD$42,IF(OR('NORD-09'!T8="CDE"),$AD$43,"0")))))))))))))))))))+IF(OR('NORD-09'!U8="D"),$V$44,IF(OR('NORD-09'!U8="J"),$H$40,IF(OR('NORD-09'!U8="J1"),$H$41,IF(OR('NORD-09'!U8="J2"),$H$42,IF(OR('NORD-09'!U8="J3"),$H$43,IF(OR('NORD-09'!U8="J4"),$H$44,IF(OR('NORD-09'!U8="J5"),$P$40,IF(OR('NORD-09'!U8="J6"),$P$41,IF(OR('NORD-09'!U8="J7"),$P$42,IF(OR('NORD-09'!U8="J8"),$P$43,IF(OR('NORD-09'!U8="J9"),$P$44,IF(OR('NORD-09'!U8="F"),$V$40,IF(OR('NORD-09'!U8="R"),$V$41,IF(OR('NORD-09'!U8="HR"),$V$42,IF(OR('NORD-09'!U8="E"),$V$43,IF(OR('NORD-09'!U8="CP"),$AD$40,IF(OR('NORD-09'!U8="CM"),$AD$41,IF(OR('NORD-09'!U8="CMA"),$AD$42,IF(OR('NORD-09'!U8="CDE"),$AD$43,"0")))))))))))))))))))+IF(OR('NORD-09'!V8="D"),$V$44,IF(OR('NORD-09'!V8="J"),$H$40,IF(OR('NORD-09'!V8="J1"),$H$41,IF(OR('NORD-09'!V8="J2"),$H$42,IF(OR('NORD-09'!V8="J3"),$H$43,IF(OR('NORD-09'!V8="J4"),$H$44,IF(OR('NORD-09'!V8="J5"),$P$40,IF(OR('NORD-09'!V8="J6"),$P$41,IF(OR('NORD-09'!V8="J7"),$P$42,IF(OR('NORD-09'!V8="J8"),$P$43,IF(OR('NORD-09'!V8="J9"),$P$44,IF(OR('NORD-09'!V8="F"),$V$40,IF(OR('NORD-09'!V8="R"),$V$41,IF(OR('NORD-09'!V8="HR"),$V$42,IF(OR('NORD-09'!V8="E"),$V$43,IF(OR('NORD-09'!V8="CP"),$AD$40,IF(OR('NORD-09'!V8="CM"),$AD$41,IF(OR('NORD-09'!V8="CMA"),$AD$42,IF(OR('NORD-09'!V8="CDE"),$AD$43,"0")))))))))))))))))))+IF(OR('NORD-09'!W8="D"),$V$44,IF(OR('NORD-09'!W8="J"),$H$40,IF(OR('NORD-09'!W8="J1"),$H$41,IF(OR('NORD-09'!W8="J2"),$H$42,IF(OR('NORD-09'!W8="J3"),$H$43,IF(OR('NORD-09'!W8="J4"),$H$44,IF(OR('NORD-09'!W8="J5"),$P$40,IF(OR('NORD-09'!W8="J6"),$P$41,IF(OR('NORD-09'!W8="J7"),$P$42,IF(OR('NORD-09'!W8="J8"),$P$43,IF(OR('NORD-09'!W8="J9"),$P$44,IF(OR('NORD-09'!W8="F"),$V$40,IF(OR('NORD-09'!W8="R"),$V$41,IF(OR('NORD-09'!W8="HR"),$V$42,IF(OR('NORD-09'!W8="E"),$V$43,IF(OR('NORD-09'!W8="CP"),$AD$40,IF(OR('NORD-09'!W8="CM"),$AD$41,IF(OR('NORD-09'!W8="CMA"),$AD$42,IF(OR('NORD-09'!W8="CDE"),$AD$43,"0")))))))))))))))))))+IF(OR('NORD-09'!X8="D"),$V$44,IF(OR('NORD-09'!X8="J"),$H$40,IF(OR('NORD-09'!X8="J1"),$H$41,IF(OR('NORD-09'!X8="J2"),$H$42,IF(OR('NORD-09'!X8="J3"),$H$43,IF(OR('NORD-09'!X8="J4"),$H$44,IF(OR('NORD-09'!X8="J5"),$P$40,IF(OR('NORD-09'!X8="J6"),$P$41,IF(OR('NORD-09'!X8="J7"),$P$42,IF(OR('NORD-09'!X8="J8"),$P$43,IF(OR('NORD-09'!X8="J9"),$P$44,IF(OR('NORD-09'!X8="F"),$V$40,IF(OR('NORD-09'!X8="R"),$V$41,IF(OR('NORD-09'!X8="HR"),$V$42,IF(OR('NORD-09'!X8="E"),$V$43,IF(OR('NORD-09'!X8="CP"),$AD$40,IF(OR('NORD-09'!X8="CM"),$AD$41,IF(OR('NORD-09'!X8="CMA"),$AD$42,IF(OR('NORD-09'!X8="CDE"),$AD$43,"0")))))))))))))))))))+IF(OR('NORD-09'!Y8="D"),$V$44,IF(OR('NORD-09'!Y8="J"),$H$40,IF(OR('NORD-09'!Y8="J1"),$H$41,IF(OR('NORD-09'!Y8="J2"),$H$42,IF(OR('NORD-09'!Y8="J3"),$H$43,IF(OR('NORD-09'!Y8="J4"),$H$44,IF(OR('NORD-09'!Y8="J5"),$P$40,IF(OR('NORD-09'!Y8="J6"),$P$41,IF(OR('NORD-09'!Y8="J7"),$P$42,IF(OR('NORD-09'!Y8="J8"),$P$43,IF(OR('NORD-09'!Y8="J9"),$P$44,IF(OR('NORD-09'!Y8="F"),$V$40,IF(OR('NORD-09'!Y8="R"),$V$41,IF(OR('NORD-09'!Y8="HR"),$V$42,IF(OR('NORD-09'!Y8="E"),$V$43,IF(OR('NORD-09'!Y8="CP"),$AD$40,IF(OR('NORD-09'!Y8="CM"),$AD$41,IF(OR('NORD-09'!Y8="CMA"),$AD$42,IF(OR('NORD-09'!Y8="CDE"),$AD$43,"0")))))))))))))))))))</f>
        <v>0</v>
      </c>
      <c r="AN8" s="151">
        <f>IF(OR('NORD-09'!Z8="D"),$V$44,IF(OR('NORD-09'!Z8="J"),$H$40,IF(OR('NORD-09'!Z8="J1"),$H$41,IF(OR('NORD-09'!Z8="J2"),$H$42,IF(OR('NORD-09'!Z8="J3"),$H$43,IF(OR('NORD-09'!Z8="J4"),$H$44,IF(OR('NORD-09'!Z8="J5"),$P$40,IF(OR('NORD-09'!Z8="J6"),$P$41,IF(OR('NORD-09'!Z8="J7"),$P$42,IF(OR('NORD-09'!Z8="J8"),$P$43,IF(OR('NORD-09'!Z8="J9"),$P$44,IF(OR('NORD-09'!Z8="F"),$V$40,IF(OR('NORD-09'!Z8="R"),$V$41,IF(OR('NORD-09'!Z8="HR"),$V$42,IF(OR('NORD-09'!Z8="E"),$V$43,IF(OR('NORD-09'!Z8="CP"),$AD$40,IF(OR('NORD-09'!Z8="CM"),$AD$41,IF(OR('NORD-09'!Z8="CMA"),$AD$42,IF(OR('NORD-09'!Z8="CDE"),$AD$43,"0")))))))))))))))))))+IF(OR('NORD-09'!AA8="D"),$V$44,IF(OR('NORD-09'!AA8="J"),$H$40,IF(OR('NORD-09'!AA8="J1"),$H$41,IF(OR('NORD-09'!AA8="J2"),$H$42,IF(OR('NORD-09'!AA8="J3"),$H$43,IF(OR('NORD-09'!AA8="J4"),$H$44,IF(OR('NORD-09'!AA8="J5"),$P$40,IF(OR('NORD-09'!AA8="J6"),$P$41,IF(OR('NORD-09'!AA8="J7"),$P$42,IF(OR('NORD-09'!AA8="J8"),$P$43,IF(OR('NORD-09'!AA8="J9"),$P$44,IF(OR('NORD-09'!AA8="F"),$V$40,IF(OR('NORD-09'!AA8="R"),$V$41,IF(OR('NORD-09'!AA8="HR"),$V$42,IF(OR('NORD-09'!AA8="E"),$V$43,IF(OR('NORD-09'!AA8="CP"),$AD$40,IF(OR('NORD-09'!AA8="CM"),$AD$41,IF(OR('NORD-09'!AA8="CMA"),$AD$42,IF(OR('NORD-09'!AA8="CDE"),$AD$43,"0")))))))))))))))))))+IF(OR('NORD-09'!AB8="D"),$V$44,IF(OR('NORD-09'!AB8="J"),$H$40,IF(OR('NORD-09'!AB8="J1"),$H$41,IF(OR('NORD-09'!AB8="J2"),$H$42,IF(OR('NORD-09'!AB8="J3"),$H$43,IF(OR('NORD-09'!AB8="J4"),$H$44,IF(OR('NORD-09'!AB8="J5"),$P$40,IF(OR('NORD-09'!AB8="J6"),$P$41,IF(OR('NORD-09'!AB8="J7"),$P$42,IF(OR('NORD-09'!AB8="J8"),$P$43,IF(OR('NORD-09'!AB8="J9"),$P$44,IF(OR('NORD-09'!AB8="F"),$V$40,IF(OR('NORD-09'!AB8="R"),$V$41,IF(OR('NORD-09'!AB8="HR"),$V$42,IF(OR('NORD-09'!AB8="E"),$V$43,IF(OR('NORD-09'!AB8="CP"),$AD$40,IF(OR('NORD-09'!AB8="CM"),$AD$41,IF(OR('NORD-09'!AB8="CMA"),$AD$42,IF(OR('NORD-09'!AB8="CDE"),$AD$43,"0")))))))))))))))))))+IF(OR('NORD-09'!AC8="D"),$V$44,IF(OR('NORD-09'!AC8="J"),$H$40,IF(OR('NORD-09'!AC8="J1"),$H$41,IF(OR('NORD-09'!AC8="J2"),$H$42,IF(OR('NORD-09'!AC8="J3"),$H$43,IF(OR('NORD-09'!AC8="J4"),$H$44,IF(OR('NORD-09'!AC8="J5"),$P$40,IF(OR('NORD-09'!AC8="J6"),$P$41,IF(OR('NORD-09'!AC8="J7"),$P$42,IF(OR('NORD-09'!AC8="J8"),$P$43,IF(OR('NORD-09'!AC8="J9"),$P$44,IF(OR('NORD-09'!AC8="F"),$V$40,IF(OR('NORD-09'!AC8="R"),$V$41,IF(OR('NORD-09'!AC8="HR"),$V$42,IF(OR('NORD-09'!AC8="E"),$V$43,IF(OR('NORD-09'!AC8="CP"),$AD$40,IF(OR('NORD-09'!AC8="CM"),$AD$41,IF(OR('NORD-09'!AC8="CMA"),$AD$42,IF(OR('NORD-09'!AC8="CDE"),$AD$43,"0")))))))))))))))))))+IF(OR('NORD-09'!AD8="D"),$V$44,IF(OR('NORD-09'!AD8="J"),$H$40,IF(OR('NORD-09'!AD8="J1"),$H$41,IF(OR('NORD-09'!AD8="J2"),$H$42,IF(OR('NORD-09'!AD8="J3"),$H$43,IF(OR('NORD-09'!AD8="J4"),$H$44,IF(OR('NORD-09'!AD8="J5"),$P$40,IF(OR('NORD-09'!AD8="J6"),$P$41,IF(OR('NORD-09'!AD8="J7"),$P$42,IF(OR('NORD-09'!AD8="J8"),$P$43,IF(OR('NORD-09'!AD8="J9"),$P$44,IF(OR('NORD-09'!AD8="F"),$V$40,IF(OR('NORD-09'!AD8="R"),$V$41,IF(OR('NORD-09'!AD8="HR"),$V$42,IF(OR('NORD-09'!AD8="E"),$V$43,IF(OR('NORD-09'!AD8="CP"),$AD$40,IF(OR('NORD-09'!AD8="CM"),$AD$41,IF(OR('NORD-09'!AD8="CMA"),$AD$42,IF(OR('NORD-09'!AD8="CDE"),$AD$43,"0")))))))))))))))))))+IF(OR('NORD-09'!AE8="D"),$V$44,IF(OR('NORD-09'!AE8="J"),$H$40,IF(OR('NORD-09'!AE8="J1"),$H$41,IF(OR('NORD-09'!AE8="J2"),$H$42,IF(OR('NORD-09'!AE8="J3"),$H$43,IF(OR('NORD-09'!AE8="J4"),$H$44,IF(OR('NORD-09'!AE8="J5"),$P$40,IF(OR('NORD-09'!AE8="J6"),$P$41,IF(OR('NORD-09'!AE8="J7"),$P$42,IF(OR('NORD-09'!AE8="J8"),$P$43,IF(OR('NORD-09'!AE8="J9"),$P$44,IF(OR('NORD-09'!AE8="F"),$V$40,IF(OR('NORD-09'!AE8="R"),$V$41,IF(OR('NORD-09'!AE8="HR"),$V$42,IF(OR('NORD-09'!AE8="E"),$V$43,IF(OR('NORD-09'!AE8="CP"),$AD$40,IF(OR('NORD-09'!AE8="CM"),$AD$41,IF(OR('NORD-09'!AE8="CMA"),$AD$42,IF(OR('NORD-09'!AE8="CDE"),$AD$43,"0")))))))))))))))))))</f>
        <v>0</v>
      </c>
    </row>
    <row r="9" spans="1:40" ht="15.75" customHeight="1">
      <c r="A9" s="16" t="s">
        <v>24</v>
      </c>
      <c r="B9" s="6" t="s">
        <v>38</v>
      </c>
      <c r="C9" s="6" t="s">
        <v>38</v>
      </c>
      <c r="D9" s="2"/>
      <c r="E9" s="6" t="s">
        <v>38</v>
      </c>
      <c r="F9" s="6" t="s">
        <v>38</v>
      </c>
      <c r="G9" s="6" t="s">
        <v>38</v>
      </c>
      <c r="H9" s="6" t="s">
        <v>46</v>
      </c>
      <c r="I9" s="6" t="s">
        <v>38</v>
      </c>
      <c r="J9" s="6" t="s">
        <v>38</v>
      </c>
      <c r="K9" s="2"/>
      <c r="L9" s="6" t="s">
        <v>38</v>
      </c>
      <c r="M9" s="6" t="s">
        <v>38</v>
      </c>
      <c r="N9" s="6" t="s">
        <v>38</v>
      </c>
      <c r="O9" s="6" t="s">
        <v>46</v>
      </c>
      <c r="P9" s="6" t="s">
        <v>38</v>
      </c>
      <c r="Q9" s="6" t="s">
        <v>38</v>
      </c>
      <c r="R9" s="2"/>
      <c r="S9" s="6" t="s">
        <v>47</v>
      </c>
      <c r="T9" s="6" t="s">
        <v>38</v>
      </c>
      <c r="U9" s="6" t="s">
        <v>38</v>
      </c>
      <c r="V9" s="6" t="s">
        <v>46</v>
      </c>
      <c r="W9" s="6" t="s">
        <v>38</v>
      </c>
      <c r="X9" s="6" t="s">
        <v>38</v>
      </c>
      <c r="Y9" s="2"/>
      <c r="Z9" s="6" t="s">
        <v>66</v>
      </c>
      <c r="AA9" s="6" t="s">
        <v>66</v>
      </c>
      <c r="AB9" s="6" t="s">
        <v>66</v>
      </c>
      <c r="AC9" s="6" t="s">
        <v>66</v>
      </c>
      <c r="AD9" s="6" t="s">
        <v>66</v>
      </c>
      <c r="AE9" s="6" t="s">
        <v>66</v>
      </c>
      <c r="AF9" s="11"/>
      <c r="AG9" s="116"/>
      <c r="AH9" s="147">
        <f t="shared" ref="AH9:AH14" si="3">IF(B9="HR",7.5)+IF(C9="HR",7.5)+IF(E9="HR",7.5)+IF(F9="HR",7.5)+IF(G9="HR",7.5)+IF(H9="HR",7.5)+IF(I9="HR",7.5)+IF(J9="HR",7.5)+IF(L9="HR",7.5)+IF(M9="HR",7.5)+IF(N9="HR",7.5)+IF(O9="HR",7.5)+IF(P9="HR",7.5)+IF(Q9="HR",7.5)+IF(S9="HR",7.5)+IF(T9="HR",7.5)+IF(U9="HR",7.5)+IF(V9="HR",7.5)+IF(W9="HR",7.5)+IF(X9="HR",7.5)+IF(Z9="HR",7.5)+IF(AA9="HR",7.5)+IF(AB9="HR",7.5)+IF(AC9="HR",7.5)+IF(AD9="HR",7.5)+IF(AE9="HR",7.5,"0")</f>
        <v>0</v>
      </c>
      <c r="AJ9" s="151">
        <f>IF(OR('NORD-09'!B9="D"),$V$44,IF(OR('NORD-09'!B9="J"),$H$40,IF(OR('NORD-09'!B9="J1"),$H$41,IF(OR('NORD-09'!B9="J2"),$H$42,IF(OR('NORD-09'!B9="J3"),$H$43,IF(OR('NORD-09'!B9="J4"),$H$44,IF(OR('NORD-09'!B9="J5"),$P$40,IF(OR('NORD-09'!B9="J6"),$P$41,IF(OR('NORD-09'!B9="J7"),$P$42,IF(OR('NORD-09'!B9="J8"),$P$43,IF(OR('NORD-09'!B9="J9"),$P$44,IF(OR('NORD-09'!B9="F"),$V$40,IF(OR('NORD-09'!B9="R"),$V$41,IF(OR('NORD-09'!B9="HR"),$V$42,IF(OR('NORD-09'!B9="E"),$V$43,IF(OR('NORD-09'!B9="CP"),$AD$40,IF(OR('NORD-09'!B9="CM"),$AD$41,IF(OR('NORD-09'!B9="CMA"),$AD$42,IF(OR('NORD-09'!B9="CDE"),$AD$43,"0")))))))))))))))))))+IF(OR('NORD-09'!C9="D"),$V$44,IF(OR('NORD-09'!C9="J"),$H$40,IF(OR('NORD-09'!C9="J1"),$H$41,IF(OR('NORD-09'!C9="J2"),$H$42,IF(OR('NORD-09'!C9="J3"),$H$43,IF(OR('NORD-09'!C9="J4"),$H$44,IF(OR('NORD-09'!C9="J5"),$P$40,IF(OR('NORD-09'!C9="J6"),$P$41,IF(OR('NORD-09'!C9="J7"),$P$42,IF(OR('NORD-09'!C9="J8"),$P$43,IF(OR('NORD-09'!C9="J9"),$P$44,IF(OR('NORD-09'!C9="F"),$V$40,IF(OR('NORD-09'!C9="R"),$V$41,IF(OR('NORD-09'!C9="HR"),$V$42,IF(OR('NORD-09'!C9="E"),$V$43,IF(OR('NORD-09'!C9="CP"),$AD$40,IF(OR('NORD-09'!C9="CM"),$AD$41,IF(OR('NORD-09'!C9="CMA"),$AD$42,IF(OR('NORD-09'!C9="CDE"),$AD$43,"0")))))))))))))))))))+IF(OR('NORD-09'!D9="D"),$V$44,IF(OR('NORD-09'!D9="J"),$H$40,IF(OR('NORD-09'!D9="J1"),$H$41,IF(OR('NORD-09'!D9="J2"),$H$42,IF(OR('NORD-09'!D9="J3"),$H$43,IF(OR('NORD-09'!D9="J4"),$H$44,IF(OR('NORD-09'!D9="J5"),$P$40,IF(OR('NORD-09'!D9="J6"),$P$41,IF(OR('NORD-09'!D9="J7"),$P$42,IF(OR('NORD-09'!D9="J8"),$P$43,IF(OR('NORD-09'!D9="J9"),$P$44,IF(OR('NORD-09'!D9="F"),$V$40,IF(OR('NORD-09'!D9="R"),$V$41,IF(OR('NORD-09'!D9="HR"),$V$42,IF(OR('NORD-09'!D9="E"),$V$43,IF(OR('NORD-09'!D9="CP"),$AD$40,IF(OR('NORD-09'!D9="CM"),$AD$41,IF(OR('NORD-09'!D9="CMA"),$AD$42,IF(OR('NORD-09'!D9="CDE"),$AD$43,"0")))))))))))))))))))</f>
        <v>15</v>
      </c>
      <c r="AK9" s="151">
        <f>IF(OR('NORD-09'!E9="D"),$V$44,IF(OR('NORD-09'!E9="J"),$H$40,IF(OR('NORD-09'!E9="J1"),$H$41,IF(OR('NORD-09'!E9="J2"),$H$42,IF(OR('NORD-09'!E9="J3"),$H$43,IF(OR('NORD-09'!E9="J4"),$H$44,IF(OR('NORD-09'!E9="J5"),$P$40,IF(OR('NORD-09'!E9="J6"),$P$41,IF(OR('NORD-09'!E9="J7"),$P$42,IF(OR('NORD-09'!E9="J8"),$P$43,IF(OR('NORD-09'!E9="J9"),$P$44,IF(OR('NORD-09'!E9="F"),$V$40,IF(OR('NORD-09'!E9="R"),$V$41,IF(OR('NORD-09'!E9="HR"),$V$42,IF(OR('NORD-09'!E9="E"),$V$43,IF(OR('NORD-09'!E9="CP"),$AD$40,IF(OR('NORD-09'!E9="CM"),$AD$41,IF(OR('NORD-09'!E9="CMA"),$AD$42,IF(OR('NORD-09'!E9="CDE"),$AD$43,"0")))))))))))))))))))+IF(OR('NORD-09'!F9="D"),$V$44,IF(OR('NORD-09'!F9="J"),$H$40,IF(OR('NORD-09'!F9="J1"),$H$41,IF(OR('NORD-09'!F9="J2"),$H$42,IF(OR('NORD-09'!F9="J3"),$H$43,IF(OR('NORD-09'!F9="J4"),$H$44,IF(OR('NORD-09'!F9="J5"),$P$40,IF(OR('NORD-09'!F9="J6"),$P$41,IF(OR('NORD-09'!F9="J7"),$P$42,IF(OR('NORD-09'!F9="J8"),$P$43,IF(OR('NORD-09'!F9="J9"),$P$44,IF(OR('NORD-09'!F9="F"),$V$40,IF(OR('NORD-09'!F9="R"),$V$41,IF(OR('NORD-09'!F9="HR"),$V$42,IF(OR('NORD-09'!F9="E"),$V$43,IF(OR('NORD-09'!F9="CP"),$AD$40,IF(OR('NORD-09'!F9="CM"),$AD$41,IF(OR('NORD-09'!F9="CMA"),$AD$42,IF(OR('NORD-09'!F9="CDE"),$AD$43,"0")))))))))))))))))))+IF(OR('NORD-09'!G9="D"),$V$44,IF(OR('NORD-09'!G9="J"),$H$40,IF(OR('NORD-09'!G9="J1"),$H$41,IF(OR('NORD-09'!G9="J2"),$H$42,IF(OR('NORD-09'!G9="J3"),$H$43,IF(OR('NORD-09'!G9="J4"),$H$44,IF(OR('NORD-09'!G9="J5"),$P$40,IF(OR('NORD-09'!G9="J6"),$P$41,IF(OR('NORD-09'!G9="J7"),$P$42,IF(OR('NORD-09'!G9="J8"),$P$43,IF(OR('NORD-09'!G9="J9"),$P$44,IF(OR('NORD-09'!G9="F"),$V$40,IF(OR('NORD-09'!G9="R"),$V$41,IF(OR('NORD-09'!G9="HR"),$V$42,IF(OR('NORD-09'!G9="E"),$V$43,IF(OR('NORD-09'!G9="CP"),$AD$40,IF(OR('NORD-09'!G9="CM"),$AD$41,IF(OR('NORD-09'!G9="CMA"),$AD$42,IF(OR('NORD-09'!G9="CDE"),$AD$43,"0")))))))))))))))))))+IF(OR('NORD-09'!H9="D"),$V$44,IF(OR('NORD-09'!H9="J"),$H$40,IF(OR('NORD-09'!H9="J1"),$H$41,IF(OR('NORD-09'!H9="J2"),$H$42,IF(OR('NORD-09'!H9="J3"),$H$43,IF(OR('NORD-09'!H9="J4"),$H$44,IF(OR('NORD-09'!H9="J5"),$P$40,IF(OR('NORD-09'!H9="J6"),$P$41,IF(OR('NORD-09'!H9="J7"),$P$42,IF(OR('NORD-09'!H9="J8"),$P$43,IF(OR('NORD-09'!H9="J9"),$P$44,IF(OR('NORD-09'!H9="F"),$V$40,IF(OR('NORD-09'!H9="R"),$V$41,IF(OR('NORD-09'!H9="HR"),$V$42,IF(OR('NORD-09'!H9="E"),$V$43,IF(OR('NORD-09'!H9="CP"),$AD$40,IF(OR('NORD-09'!H9="CM"),$AD$41,IF(OR('NORD-09'!H9="CMA"),$AD$42,IF(OR('NORD-09'!H9="CDE"),$AD$43,"0")))))))))))))))))))+IF(OR('NORD-09'!I9="D"),$V$44,IF(OR('NORD-09'!I9="J"),$H$40,IF(OR('NORD-09'!I9="J1"),$H$41,IF(OR('NORD-09'!I9="J2"),$H$42,IF(OR('NORD-09'!I9="J3"),$H$43,IF(OR('NORD-09'!I9="J4"),$H$44,IF(OR('NORD-09'!I9="J5"),$P$40,IF(OR('NORD-09'!I9="J6"),$P$41,IF(OR('NORD-09'!I9="J7"),$P$42,IF(OR('NORD-09'!I9="J8"),$P$43,IF(OR('NORD-09'!I9="J9"),$P$44,IF(OR('NORD-09'!I9="F"),$V$40,IF(OR('NORD-09'!I9="R"),$V$41,IF(OR('NORD-09'!I9="HR"),$V$42,IF(OR('NORD-09'!I9="E"),$V$43,IF(OR('NORD-09'!I9="CP"),$AD$40,IF(OR('NORD-09'!I9="CM"),$AD$41,IF(OR('NORD-09'!I9="CMA"),$AD$42,IF(OR('NORD-09'!I9="CDE"),$AD$43,"0")))))))))))))))))))+IF(OR('NORD-09'!J9="D"),$V$44,IF(OR('NORD-09'!J9="J"),$H$40,IF(OR('NORD-09'!J9="J1"),$H$41,IF(OR('NORD-09'!J9="J2"),$H$42,IF(OR('NORD-09'!J9="J3"),$H$43,IF(OR('NORD-09'!J9="J4"),$H$44,IF(OR('NORD-09'!J9="J5"),$P$40,IF(OR('NORD-09'!J9="J6"),$P$41,IF(OR('NORD-09'!J9="J7"),$P$42,IF(OR('NORD-09'!J9="J8"),$P$43,IF(OR('NORD-09'!J9="J9"),$P$44,IF(OR('NORD-09'!J9="F"),$V$40,IF(OR('NORD-09'!J9="R"),$V$41,IF(OR('NORD-09'!J9="HR"),$V$42,IF(OR('NORD-09'!J9="E"),$V$43,IF(OR('NORD-09'!J9="CP"),$AD$40,IF(OR('NORD-09'!J9="CM"),$AD$41,IF(OR('NORD-09'!J9="CMA"),$AD$42,IF(OR('NORD-09'!J9="CDE"),$AD$43,"0")))))))))))))))))))+IF(OR('NORD-09'!K9="D"),$V$44,IF(OR('NORD-09'!K9="J"),$H$40,IF(OR('NORD-09'!K9="J1"),$H$41,IF(OR('NORD-09'!K9="J2"),$H$42,IF(OR('NORD-09'!K9="J3"),$H$43,IF(OR('NORD-09'!K9="J4"),$H$44,IF(OR('NORD-09'!K9="J5"),$P$40,IF(OR('NORD-09'!K9="J6"),$P$41,IF(OR('NORD-09'!K9="J7"),$P$42,IF(OR('NORD-09'!K9="J8"),$P$43,IF(OR('NORD-09'!K9="J9"),$P$44,IF(OR('NORD-09'!K9="F"),$V$40,IF(OR('NORD-09'!K9="R"),$V$41,IF(OR('NORD-09'!K9="HR"),$V$42,IF(OR('NORD-09'!K9="E"),$V$43,IF(OR('NORD-09'!K9="CP"),$AD$40,IF(OR('NORD-09'!K9="CM"),$AD$41,IF(OR('NORD-09'!K9="CMA"),$AD$42,IF(OR('NORD-09'!K9="CDE"),$AD$43,"0")))))))))))))))))))</f>
        <v>37.5</v>
      </c>
      <c r="AL9" s="151">
        <f>IF(OR('NORD-09'!L9="D"),$V$44,IF(OR('NORD-09'!L9="J"),$H$40,IF(OR('NORD-09'!L9="J1"),$H$41,IF(OR('NORD-09'!L9="J2"),$H$42,IF(OR('NORD-09'!L9="J3"),$H$43,IF(OR('NORD-09'!L9="J4"),$H$44,IF(OR('NORD-09'!L9="J5"),$P$40,IF(OR('NORD-09'!L9="J6"),$P$41,IF(OR('NORD-09'!L9="J7"),$P$42,IF(OR('NORD-09'!L9="J8"),$P$43,IF(OR('NORD-09'!L9="J9"),$P$44,IF(OR('NORD-09'!L9="F"),$V$40,IF(OR('NORD-09'!L9="R"),$V$41,IF(OR('NORD-09'!L9="HR"),$V$42,IF(OR('NORD-09'!L9="E"),$V$43,IF(OR('NORD-09'!L9="CP"),$AD$40,IF(OR('NORD-09'!L9="CM"),$AD$41,IF(OR('NORD-09'!L9="CMA"),$AD$42,IF(OR('NORD-09'!L9="CDE"),$AD$43,"0")))))))))))))))))))+IF(OR('NORD-09'!M9="D"),$V$44,IF(OR('NORD-09'!M9="J"),$H$40,IF(OR('NORD-09'!M9="J1"),$H$41,IF(OR('NORD-09'!M9="J2"),$H$42,IF(OR('NORD-09'!M9="J3"),$H$43,IF(OR('NORD-09'!M9="J4"),$H$44,IF(OR('NORD-09'!M9="J5"),$P$40,IF(OR('NORD-09'!M9="J6"),$P$41,IF(OR('NORD-09'!M9="J7"),$P$42,IF(OR('NORD-09'!M9="J8"),$P$43,IF(OR('NORD-09'!M9="J9"),$P$44,IF(OR('NORD-09'!M9="F"),$V$40,IF(OR('NORD-09'!M9="R"),$V$41,IF(OR('NORD-09'!M9="HR"),$V$42,IF(OR('NORD-09'!M9="E"),$V$43,IF(OR('NORD-09'!M9="CP"),$AD$40,IF(OR('NORD-09'!M9="CM"),$AD$41,IF(OR('NORD-09'!M9="CMA"),$AD$42,IF(OR('NORD-09'!M9="CDE"),$AD$43,"0")))))))))))))))))))+IF(OR('NORD-09'!N9="D"),$V$44,IF(OR('NORD-09'!N9="J"),$H$40,IF(OR('NORD-09'!N9="J1"),$H$41,IF(OR('NORD-09'!N9="J2"),$H$42,IF(OR('NORD-09'!N9="J3"),$H$43,IF(OR('NORD-09'!N9="J4"),$H$44,IF(OR('NORD-09'!N9="J5"),$P$40,IF(OR('NORD-09'!N9="J6"),$P$41,IF(OR('NORD-09'!N9="J7"),$P$42,IF(OR('NORD-09'!N9="J8"),$P$43,IF(OR('NORD-09'!N9="J9"),$P$44,IF(OR('NORD-09'!N9="F"),$V$40,IF(OR('NORD-09'!N9="R"),$V$41,IF(OR('NORD-09'!N9="HR"),$V$42,IF(OR('NORD-09'!N9="E"),$V$43,IF(OR('NORD-09'!N9="CP"),$AD$40,IF(OR('NORD-09'!N9="CM"),$AD$41,IF(OR('NORD-09'!N9="CMA"),$AD$42,IF(OR('NORD-09'!N9="CDE"),$AD$43,"0")))))))))))))))))))+IF(OR('NORD-09'!O9="D"),$V$44,IF(OR('NORD-09'!O9="J"),$H$40,IF(OR('NORD-09'!O9="J1"),$H$41,IF(OR('NORD-09'!O9="J2"),$H$42,IF(OR('NORD-09'!O9="J3"),$H$43,IF(OR('NORD-09'!O9="J4"),$H$44,IF(OR('NORD-09'!O9="J5"),$P$40,IF(OR('NORD-09'!O9="J6"),$P$41,IF(OR('NORD-09'!O9="J7"),$P$42,IF(OR('NORD-09'!O9="J8"),$P$43,IF(OR('NORD-09'!O9="J9"),$P$44,IF(OR('NORD-09'!O9="F"),$V$40,IF(OR('NORD-09'!O9="R"),$V$41,IF(OR('NORD-09'!O9="HR"),$V$42,IF(OR('NORD-09'!O9="E"),$V$43,IF(OR('NORD-09'!O9="CP"),$AD$40,IF(OR('NORD-09'!O9="CM"),$AD$41,IF(OR('NORD-09'!O9="CMA"),$AD$42,IF(OR('NORD-09'!O9="CDE"),$AD$43,"0")))))))))))))))))))+IF(OR('NORD-09'!P9="D"),$V$44,IF(OR('NORD-09'!P9="J"),$H$40,IF(OR('NORD-09'!P9="J1"),$H$41,IF(OR('NORD-09'!P9="J2"),$H$42,IF(OR('NORD-09'!P9="J3"),$H$43,IF(OR('NORD-09'!P9="J4"),$H$44,IF(OR('NORD-09'!P9="J5"),$P$40,IF(OR('NORD-09'!P9="J6"),$P$41,IF(OR('NORD-09'!P9="J7"),$P$42,IF(OR('NORD-09'!P9="J8"),$P$43,IF(OR('NORD-09'!P9="J9"),$P$44,IF(OR('NORD-09'!P9="F"),$V$40,IF(OR('NORD-09'!P9="R"),$V$41,IF(OR('NORD-09'!P9="HR"),$V$42,IF(OR('NORD-09'!P9="E"),$V$43,IF(OR('NORD-09'!P9="CP"),$AD$40,IF(OR('NORD-09'!P9="CM"),$AD$41,IF(OR('NORD-09'!P9="CMA"),$AD$42,IF(OR('NORD-09'!P9="CDE"),$AD$43,"0")))))))))))))))))))+IF(OR('NORD-09'!Q9="D"),$V$44,IF(OR('NORD-09'!Q9="J"),$H$40,IF(OR('NORD-09'!Q9="J1"),$H$41,IF(OR('NORD-09'!Q9="J2"),$H$42,IF(OR('NORD-09'!Q9="J3"),$H$43,IF(OR('NORD-09'!Q9="J4"),$H$44,IF(OR('NORD-09'!Q9="J5"),$P$40,IF(OR('NORD-09'!Q9="J6"),$P$41,IF(OR('NORD-09'!Q9="J7"),$P$42,IF(OR('NORD-09'!Q9="J8"),$P$43,IF(OR('NORD-09'!Q9="J9"),$P$44,IF(OR('NORD-09'!Q9="F"),$V$40,IF(OR('NORD-09'!Q9="R"),$V$41,IF(OR('NORD-09'!Q9="HR"),$V$42,IF(OR('NORD-09'!Q9="E"),$V$43,IF(OR('NORD-09'!Q9="CP"),$AD$40,IF(OR('NORD-09'!Q9="CM"),$AD$41,IF(OR('NORD-09'!Q9="CMA"),$AD$42,IF(OR('NORD-09'!Q9="CDE"),$AD$43,"0")))))))))))))))))))+IF(OR('NORD-09'!R9="D"),$V$44,IF(OR('NORD-09'!R9="J"),$H$40,IF(OR('NORD-09'!R9="J1"),$H$41,IF(OR('NORD-09'!R9="J2"),$H$42,IF(OR('NORD-09'!R9="J3"),$H$43,IF(OR('NORD-09'!R9="J4"),$H$44,IF(OR('NORD-09'!R9="J5"),$P$40,IF(OR('NORD-09'!R9="J6"),$P$41,IF(OR('NORD-09'!R9="J7"),$P$42,IF(OR('NORD-09'!R9="J8"),$P$43,IF(OR('NORD-09'!R9="J9"),$P$44,IF(OR('NORD-09'!R9="F"),$V$40,IF(OR('NORD-09'!R9="R"),$V$41,IF(OR('NORD-09'!R9="HR"),$V$42,IF(OR('NORD-09'!R9="E"),$V$43,IF(OR('NORD-09'!R9="CP"),$AD$40,IF(OR('NORD-09'!R9="CM"),$AD$41,IF(OR('NORD-09'!R9="CMA"),$AD$42,IF(OR('NORD-09'!R9="CDE"),$AD$43,"0")))))))))))))))))))</f>
        <v>37.5</v>
      </c>
      <c r="AM9" s="151">
        <f>IF(OR('NORD-09'!S9="D"),$V$44,IF(OR('NORD-09'!S9="J"),$H$40,IF(OR('NORD-09'!S9="J1"),$H$41,IF(OR('NORD-09'!S9="J2"),$H$42,IF(OR('NORD-09'!S9="J3"),$H$43,IF(OR('NORD-09'!S9="J4"),$H$44,IF(OR('NORD-09'!S9="J5"),$P$40,IF(OR('NORD-09'!S9="J6"),$P$41,IF(OR('NORD-09'!S9="J7"),$P$42,IF(OR('NORD-09'!S9="J8"),$P$43,IF(OR('NORD-09'!S9="J9"),$P$44,IF(OR('NORD-09'!S9="F"),$V$40,IF(OR('NORD-09'!S9="R"),$V$41,IF(OR('NORD-09'!S9="HR"),$V$42,IF(OR('NORD-09'!S9="E"),$V$43,IF(OR('NORD-09'!S9="CP"),$AD$40,IF(OR('NORD-09'!S9="CM"),$AD$41,IF(OR('NORD-09'!S9="CMA"),$AD$42,IF(OR('NORD-09'!S9="CDE"),$AD$43,"0")))))))))))))))))))+IF(OR('NORD-09'!T9="D"),$V$44,IF(OR('NORD-09'!T9="J"),$H$40,IF(OR('NORD-09'!T9="J1"),$H$41,IF(OR('NORD-09'!T9="J2"),$H$42,IF(OR('NORD-09'!T9="J3"),$H$43,IF(OR('NORD-09'!T9="J4"),$H$44,IF(OR('NORD-09'!T9="J5"),$P$40,IF(OR('NORD-09'!T9="J6"),$P$41,IF(OR('NORD-09'!T9="J7"),$P$42,IF(OR('NORD-09'!T9="J8"),$P$43,IF(OR('NORD-09'!T9="J9"),$P$44,IF(OR('NORD-09'!T9="F"),$V$40,IF(OR('NORD-09'!T9="R"),$V$41,IF(OR('NORD-09'!T9="HR"),$V$42,IF(OR('NORD-09'!T9="E"),$V$43,IF(OR('NORD-09'!T9="CP"),$AD$40,IF(OR('NORD-09'!T9="CM"),$AD$41,IF(OR('NORD-09'!T9="CMA"),$AD$42,IF(OR('NORD-09'!T9="CDE"),$AD$43,"0")))))))))))))))))))+IF(OR('NORD-09'!U9="D"),$V$44,IF(OR('NORD-09'!U9="J"),$H$40,IF(OR('NORD-09'!U9="J1"),$H$41,IF(OR('NORD-09'!U9="J2"),$H$42,IF(OR('NORD-09'!U9="J3"),$H$43,IF(OR('NORD-09'!U9="J4"),$H$44,IF(OR('NORD-09'!U9="J5"),$P$40,IF(OR('NORD-09'!U9="J6"),$P$41,IF(OR('NORD-09'!U9="J7"),$P$42,IF(OR('NORD-09'!U9="J8"),$P$43,IF(OR('NORD-09'!U9="J9"),$P$44,IF(OR('NORD-09'!U9="F"),$V$40,IF(OR('NORD-09'!U9="R"),$V$41,IF(OR('NORD-09'!U9="HR"),$V$42,IF(OR('NORD-09'!U9="E"),$V$43,IF(OR('NORD-09'!U9="CP"),$AD$40,IF(OR('NORD-09'!U9="CM"),$AD$41,IF(OR('NORD-09'!U9="CMA"),$AD$42,IF(OR('NORD-09'!U9="CDE"),$AD$43,"0")))))))))))))))))))+IF(OR('NORD-09'!V9="D"),$V$44,IF(OR('NORD-09'!V9="J"),$H$40,IF(OR('NORD-09'!V9="J1"),$H$41,IF(OR('NORD-09'!V9="J2"),$H$42,IF(OR('NORD-09'!V9="J3"),$H$43,IF(OR('NORD-09'!V9="J4"),$H$44,IF(OR('NORD-09'!V9="J5"),$P$40,IF(OR('NORD-09'!V9="J6"),$P$41,IF(OR('NORD-09'!V9="J7"),$P$42,IF(OR('NORD-09'!V9="J8"),$P$43,IF(OR('NORD-09'!V9="J9"),$P$44,IF(OR('NORD-09'!V9="F"),$V$40,IF(OR('NORD-09'!V9="R"),$V$41,IF(OR('NORD-09'!V9="HR"),$V$42,IF(OR('NORD-09'!V9="E"),$V$43,IF(OR('NORD-09'!V9="CP"),$AD$40,IF(OR('NORD-09'!V9="CM"),$AD$41,IF(OR('NORD-09'!V9="CMA"),$AD$42,IF(OR('NORD-09'!V9="CDE"),$AD$43,"0")))))))))))))))))))+IF(OR('NORD-09'!W9="D"),$V$44,IF(OR('NORD-09'!W9="J"),$H$40,IF(OR('NORD-09'!W9="J1"),$H$41,IF(OR('NORD-09'!W9="J2"),$H$42,IF(OR('NORD-09'!W9="J3"),$H$43,IF(OR('NORD-09'!W9="J4"),$H$44,IF(OR('NORD-09'!W9="J5"),$P$40,IF(OR('NORD-09'!W9="J6"),$P$41,IF(OR('NORD-09'!W9="J7"),$P$42,IF(OR('NORD-09'!W9="J8"),$P$43,IF(OR('NORD-09'!W9="J9"),$P$44,IF(OR('NORD-09'!W9="F"),$V$40,IF(OR('NORD-09'!W9="R"),$V$41,IF(OR('NORD-09'!W9="HR"),$V$42,IF(OR('NORD-09'!W9="E"),$V$43,IF(OR('NORD-09'!W9="CP"),$AD$40,IF(OR('NORD-09'!W9="CM"),$AD$41,IF(OR('NORD-09'!W9="CMA"),$AD$42,IF(OR('NORD-09'!W9="CDE"),$AD$43,"0")))))))))))))))))))+IF(OR('NORD-09'!X9="D"),$V$44,IF(OR('NORD-09'!X9="J"),$H$40,IF(OR('NORD-09'!X9="J1"),$H$41,IF(OR('NORD-09'!X9="J2"),$H$42,IF(OR('NORD-09'!X9="J3"),$H$43,IF(OR('NORD-09'!X9="J4"),$H$44,IF(OR('NORD-09'!X9="J5"),$P$40,IF(OR('NORD-09'!X9="J6"),$P$41,IF(OR('NORD-09'!X9="J7"),$P$42,IF(OR('NORD-09'!X9="J8"),$P$43,IF(OR('NORD-09'!X9="J9"),$P$44,IF(OR('NORD-09'!X9="F"),$V$40,IF(OR('NORD-09'!X9="R"),$V$41,IF(OR('NORD-09'!X9="HR"),$V$42,IF(OR('NORD-09'!X9="E"),$V$43,IF(OR('NORD-09'!X9="CP"),$AD$40,IF(OR('NORD-09'!X9="CM"),$AD$41,IF(OR('NORD-09'!X9="CMA"),$AD$42,IF(OR('NORD-09'!X9="CDE"),$AD$43,"0")))))))))))))))))))+IF(OR('NORD-09'!Y9="D"),$V$44,IF(OR('NORD-09'!Y9="J"),$H$40,IF(OR('NORD-09'!Y9="J1"),$H$41,IF(OR('NORD-09'!Y9="J2"),$H$42,IF(OR('NORD-09'!Y9="J3"),$H$43,IF(OR('NORD-09'!Y9="J4"),$H$44,IF(OR('NORD-09'!Y9="J5"),$P$40,IF(OR('NORD-09'!Y9="J6"),$P$41,IF(OR('NORD-09'!Y9="J7"),$P$42,IF(OR('NORD-09'!Y9="J8"),$P$43,IF(OR('NORD-09'!Y9="J9"),$P$44,IF(OR('NORD-09'!Y9="F"),$V$40,IF(OR('NORD-09'!Y9="R"),$V$41,IF(OR('NORD-09'!Y9="HR"),$V$42,IF(OR('NORD-09'!Y9="E"),$V$43,IF(OR('NORD-09'!Y9="CP"),$AD$40,IF(OR('NORD-09'!Y9="CM"),$AD$41,IF(OR('NORD-09'!Y9="CMA"),$AD$42,IF(OR('NORD-09'!Y9="CDE"),$AD$43,"0")))))))))))))))))))</f>
        <v>37.5</v>
      </c>
      <c r="AN9" s="151">
        <f>IF(OR('NORD-09'!Z9="D"),$V$44,IF(OR('NORD-09'!Z9="J"),$H$40,IF(OR('NORD-09'!Z9="J1"),$H$41,IF(OR('NORD-09'!Z9="J2"),$H$42,IF(OR('NORD-09'!Z9="J3"),$H$43,IF(OR('NORD-09'!Z9="J4"),$H$44,IF(OR('NORD-09'!Z9="J5"),$P$40,IF(OR('NORD-09'!Z9="J6"),$P$41,IF(OR('NORD-09'!Z9="J7"),$P$42,IF(OR('NORD-09'!Z9="J8"),$P$43,IF(OR('NORD-09'!Z9="J9"),$P$44,IF(OR('NORD-09'!Z9="F"),$V$40,IF(OR('NORD-09'!Z9="R"),$V$41,IF(OR('NORD-09'!Z9="HR"),$V$42,IF(OR('NORD-09'!Z9="E"),$V$43,IF(OR('NORD-09'!Z9="CP"),$AD$40,IF(OR('NORD-09'!Z9="CM"),$AD$41,IF(OR('NORD-09'!Z9="CMA"),$AD$42,IF(OR('NORD-09'!Z9="CDE"),$AD$43,"0")))))))))))))))))))+IF(OR('NORD-09'!AA9="D"),$V$44,IF(OR('NORD-09'!AA9="J"),$H$40,IF(OR('NORD-09'!AA9="J1"),$H$41,IF(OR('NORD-09'!AA9="J2"),$H$42,IF(OR('NORD-09'!AA9="J3"),$H$43,IF(OR('NORD-09'!AA9="J4"),$H$44,IF(OR('NORD-09'!AA9="J5"),$P$40,IF(OR('NORD-09'!AA9="J6"),$P$41,IF(OR('NORD-09'!AA9="J7"),$P$42,IF(OR('NORD-09'!AA9="J8"),$P$43,IF(OR('NORD-09'!AA9="J9"),$P$44,IF(OR('NORD-09'!AA9="F"),$V$40,IF(OR('NORD-09'!AA9="R"),$V$41,IF(OR('NORD-09'!AA9="HR"),$V$42,IF(OR('NORD-09'!AA9="E"),$V$43,IF(OR('NORD-09'!AA9="CP"),$AD$40,IF(OR('NORD-09'!AA9="CM"),$AD$41,IF(OR('NORD-09'!AA9="CMA"),$AD$42,IF(OR('NORD-09'!AA9="CDE"),$AD$43,"0")))))))))))))))))))+IF(OR('NORD-09'!AB9="D"),$V$44,IF(OR('NORD-09'!AB9="J"),$H$40,IF(OR('NORD-09'!AB9="J1"),$H$41,IF(OR('NORD-09'!AB9="J2"),$H$42,IF(OR('NORD-09'!AB9="J3"),$H$43,IF(OR('NORD-09'!AB9="J4"),$H$44,IF(OR('NORD-09'!AB9="J5"),$P$40,IF(OR('NORD-09'!AB9="J6"),$P$41,IF(OR('NORD-09'!AB9="J7"),$P$42,IF(OR('NORD-09'!AB9="J8"),$P$43,IF(OR('NORD-09'!AB9="J9"),$P$44,IF(OR('NORD-09'!AB9="F"),$V$40,IF(OR('NORD-09'!AB9="R"),$V$41,IF(OR('NORD-09'!AB9="HR"),$V$42,IF(OR('NORD-09'!AB9="E"),$V$43,IF(OR('NORD-09'!AB9="CP"),$AD$40,IF(OR('NORD-09'!AB9="CM"),$AD$41,IF(OR('NORD-09'!AB9="CMA"),$AD$42,IF(OR('NORD-09'!AB9="CDE"),$AD$43,"0")))))))))))))))))))+IF(OR('NORD-09'!AC9="D"),$V$44,IF(OR('NORD-09'!AC9="J"),$H$40,IF(OR('NORD-09'!AC9="J1"),$H$41,IF(OR('NORD-09'!AC9="J2"),$H$42,IF(OR('NORD-09'!AC9="J3"),$H$43,IF(OR('NORD-09'!AC9="J4"),$H$44,IF(OR('NORD-09'!AC9="J5"),$P$40,IF(OR('NORD-09'!AC9="J6"),$P$41,IF(OR('NORD-09'!AC9="J7"),$P$42,IF(OR('NORD-09'!AC9="J8"),$P$43,IF(OR('NORD-09'!AC9="J9"),$P$44,IF(OR('NORD-09'!AC9="F"),$V$40,IF(OR('NORD-09'!AC9="R"),$V$41,IF(OR('NORD-09'!AC9="HR"),$V$42,IF(OR('NORD-09'!AC9="E"),$V$43,IF(OR('NORD-09'!AC9="CP"),$AD$40,IF(OR('NORD-09'!AC9="CM"),$AD$41,IF(OR('NORD-09'!AC9="CMA"),$AD$42,IF(OR('NORD-09'!AC9="CDE"),$AD$43,"0")))))))))))))))))))+IF(OR('NORD-09'!AD9="D"),$V$44,IF(OR('NORD-09'!AD9="J"),$H$40,IF(OR('NORD-09'!AD9="J1"),$H$41,IF(OR('NORD-09'!AD9="J2"),$H$42,IF(OR('NORD-09'!AD9="J3"),$H$43,IF(OR('NORD-09'!AD9="J4"),$H$44,IF(OR('NORD-09'!AD9="J5"),$P$40,IF(OR('NORD-09'!AD9="J6"),$P$41,IF(OR('NORD-09'!AD9="J7"),$P$42,IF(OR('NORD-09'!AD9="J8"),$P$43,IF(OR('NORD-09'!AD9="J9"),$P$44,IF(OR('NORD-09'!AD9="F"),$V$40,IF(OR('NORD-09'!AD9="R"),$V$41,IF(OR('NORD-09'!AD9="HR"),$V$42,IF(OR('NORD-09'!AD9="E"),$V$43,IF(OR('NORD-09'!AD9="CP"),$AD$40,IF(OR('NORD-09'!AD9="CM"),$AD$41,IF(OR('NORD-09'!AD9="CMA"),$AD$42,IF(OR('NORD-09'!AD9="CDE"),$AD$43,"0")))))))))))))))))))+IF(OR('NORD-09'!AE9="D"),$V$44,IF(OR('NORD-09'!AE9="J"),$H$40,IF(OR('NORD-09'!AE9="J1"),$H$41,IF(OR('NORD-09'!AE9="J2"),$H$42,IF(OR('NORD-09'!AE9="J3"),$H$43,IF(OR('NORD-09'!AE9="J4"),$H$44,IF(OR('NORD-09'!AE9="J5"),$P$40,IF(OR('NORD-09'!AE9="J6"),$P$41,IF(OR('NORD-09'!AE9="J7"),$P$42,IF(OR('NORD-09'!AE9="J8"),$P$43,IF(OR('NORD-09'!AE9="J9"),$P$44,IF(OR('NORD-09'!AE9="F"),$V$40,IF(OR('NORD-09'!AE9="R"),$V$41,IF(OR('NORD-09'!AE9="HR"),$V$42,IF(OR('NORD-09'!AE9="E"),$V$43,IF(OR('NORD-09'!AE9="CP"),$AD$40,IF(OR('NORD-09'!AE9="CM"),$AD$41,IF(OR('NORD-09'!AE9="CMA"),$AD$42,IF(OR('NORD-09'!AE9="CDE"),$AD$43,"0")))))))))))))))))))</f>
        <v>0</v>
      </c>
    </row>
    <row r="10" spans="1:40" ht="15.75" customHeight="1">
      <c r="A10" s="16" t="s">
        <v>25</v>
      </c>
      <c r="B10" s="6" t="s">
        <v>52</v>
      </c>
      <c r="C10" s="6" t="s">
        <v>52</v>
      </c>
      <c r="D10" s="2"/>
      <c r="E10" s="6" t="s">
        <v>52</v>
      </c>
      <c r="F10" s="6" t="s">
        <v>53</v>
      </c>
      <c r="G10" s="6" t="s">
        <v>52</v>
      </c>
      <c r="H10" s="6" t="s">
        <v>38</v>
      </c>
      <c r="I10" s="6" t="s">
        <v>46</v>
      </c>
      <c r="J10" s="6" t="s">
        <v>52</v>
      </c>
      <c r="K10" s="6"/>
      <c r="L10" s="6" t="s">
        <v>52</v>
      </c>
      <c r="M10" s="6" t="s">
        <v>53</v>
      </c>
      <c r="N10" s="6" t="s">
        <v>46</v>
      </c>
      <c r="O10" s="6" t="s">
        <v>38</v>
      </c>
      <c r="P10" s="6" t="s">
        <v>52</v>
      </c>
      <c r="Q10" s="6" t="s">
        <v>52</v>
      </c>
      <c r="R10" s="6"/>
      <c r="S10" s="6" t="s">
        <v>52</v>
      </c>
      <c r="T10" s="6" t="s">
        <v>53</v>
      </c>
      <c r="U10" s="6" t="s">
        <v>46</v>
      </c>
      <c r="V10" s="6" t="s">
        <v>38</v>
      </c>
      <c r="W10" s="6" t="s">
        <v>52</v>
      </c>
      <c r="X10" s="6" t="s">
        <v>52</v>
      </c>
      <c r="Y10" s="2"/>
      <c r="Z10" s="6" t="s">
        <v>38</v>
      </c>
      <c r="AA10" s="6" t="s">
        <v>53</v>
      </c>
      <c r="AB10" s="6" t="s">
        <v>46</v>
      </c>
      <c r="AC10" s="6" t="s">
        <v>52</v>
      </c>
      <c r="AD10" s="6" t="s">
        <v>52</v>
      </c>
      <c r="AE10" s="6" t="s">
        <v>52</v>
      </c>
      <c r="AF10" s="11"/>
      <c r="AG10" s="116"/>
      <c r="AH10" s="147">
        <f t="shared" si="3"/>
        <v>0</v>
      </c>
      <c r="AJ10" s="151">
        <f>IF(OR('NORD-09'!B10="D"),$V$44,IF(OR('NORD-09'!B10="J"),$H$40,IF(OR('NORD-09'!B10="J1"),$H$41,IF(OR('NORD-09'!B10="J2"),$H$42,IF(OR('NORD-09'!B10="J3"),$H$43,IF(OR('NORD-09'!B10="J4"),$H$44,IF(OR('NORD-09'!B10="J5"),$P$40,IF(OR('NORD-09'!B10="J6"),$P$41,IF(OR('NORD-09'!B10="J7"),$P$42,IF(OR('NORD-09'!B10="J8"),$P$43,IF(OR('NORD-09'!B10="J9"),$P$44,IF(OR('NORD-09'!B10="F"),$V$40,IF(OR('NORD-09'!B10="R"),$V$41,IF(OR('NORD-09'!B10="HR"),$V$42,IF(OR('NORD-09'!B10="E"),$V$43,IF(OR('NORD-09'!B10="CP"),$AD$40,IF(OR('NORD-09'!B10="CM"),$AD$41,IF(OR('NORD-09'!B10="CMA"),$AD$42,IF(OR('NORD-09'!B10="CDE"),$AD$43,"0")))))))))))))))))))+IF(OR('NORD-09'!C10="D"),$V$44,IF(OR('NORD-09'!C10="J"),$H$40,IF(OR('NORD-09'!C10="J1"),$H$41,IF(OR('NORD-09'!C10="J2"),$H$42,IF(OR('NORD-09'!C10="J3"),$H$43,IF(OR('NORD-09'!C10="J4"),$H$44,IF(OR('NORD-09'!C10="J5"),$P$40,IF(OR('NORD-09'!C10="J6"),$P$41,IF(OR('NORD-09'!C10="J7"),$P$42,IF(OR('NORD-09'!C10="J8"),$P$43,IF(OR('NORD-09'!C10="J9"),$P$44,IF(OR('NORD-09'!C10="F"),$V$40,IF(OR('NORD-09'!C10="R"),$V$41,IF(OR('NORD-09'!C10="HR"),$V$42,IF(OR('NORD-09'!C10="E"),$V$43,IF(OR('NORD-09'!C10="CP"),$AD$40,IF(OR('NORD-09'!C10="CM"),$AD$41,IF(OR('NORD-09'!C10="CMA"),$AD$42,IF(OR('NORD-09'!C10="CDE"),$AD$43,"0")))))))))))))))))))+IF(OR('NORD-09'!D10="D"),$V$44,IF(OR('NORD-09'!D10="J"),$H$40,IF(OR('NORD-09'!D10="J1"),$H$41,IF(OR('NORD-09'!D10="J2"),$H$42,IF(OR('NORD-09'!D10="J3"),$H$43,IF(OR('NORD-09'!D10="J4"),$H$44,IF(OR('NORD-09'!D10="J5"),$P$40,IF(OR('NORD-09'!D10="J6"),$P$41,IF(OR('NORD-09'!D10="J7"),$P$42,IF(OR('NORD-09'!D10="J8"),$P$43,IF(OR('NORD-09'!D10="J9"),$P$44,IF(OR('NORD-09'!D10="F"),$V$40,IF(OR('NORD-09'!D10="R"),$V$41,IF(OR('NORD-09'!D10="HR"),$V$42,IF(OR('NORD-09'!D10="E"),$V$43,IF(OR('NORD-09'!D10="CP"),$AD$40,IF(OR('NORD-09'!D10="CM"),$AD$41,IF(OR('NORD-09'!D10="CMA"),$AD$42,IF(OR('NORD-09'!D10="CDE"),$AD$43,"0")))))))))))))))))))</f>
        <v>14</v>
      </c>
      <c r="AK10" s="151">
        <f>IF(OR('NORD-09'!E10="D"),$V$44,IF(OR('NORD-09'!E10="J"),$H$40,IF(OR('NORD-09'!E10="J1"),$H$41,IF(OR('NORD-09'!E10="J2"),$H$42,IF(OR('NORD-09'!E10="J3"),$H$43,IF(OR('NORD-09'!E10="J4"),$H$44,IF(OR('NORD-09'!E10="J5"),$P$40,IF(OR('NORD-09'!E10="J6"),$P$41,IF(OR('NORD-09'!E10="J7"),$P$42,IF(OR('NORD-09'!E10="J8"),$P$43,IF(OR('NORD-09'!E10="J9"),$P$44,IF(OR('NORD-09'!E10="F"),$V$40,IF(OR('NORD-09'!E10="R"),$V$41,IF(OR('NORD-09'!E10="HR"),$V$42,IF(OR('NORD-09'!E10="E"),$V$43,IF(OR('NORD-09'!E10="CP"),$AD$40,IF(OR('NORD-09'!E10="CM"),$AD$41,IF(OR('NORD-09'!E10="CMA"),$AD$42,IF(OR('NORD-09'!E10="CDE"),$AD$43,"0")))))))))))))))))))+IF(OR('NORD-09'!F10="D"),$V$44,IF(OR('NORD-09'!F10="J"),$H$40,IF(OR('NORD-09'!F10="J1"),$H$41,IF(OR('NORD-09'!F10="J2"),$H$42,IF(OR('NORD-09'!F10="J3"),$H$43,IF(OR('NORD-09'!F10="J4"),$H$44,IF(OR('NORD-09'!F10="J5"),$P$40,IF(OR('NORD-09'!F10="J6"),$P$41,IF(OR('NORD-09'!F10="J7"),$P$42,IF(OR('NORD-09'!F10="J8"),$P$43,IF(OR('NORD-09'!F10="J9"),$P$44,IF(OR('NORD-09'!F10="F"),$V$40,IF(OR('NORD-09'!F10="R"),$V$41,IF(OR('NORD-09'!F10="HR"),$V$42,IF(OR('NORD-09'!F10="E"),$V$43,IF(OR('NORD-09'!F10="CP"),$AD$40,IF(OR('NORD-09'!F10="CM"),$AD$41,IF(OR('NORD-09'!F10="CMA"),$AD$42,IF(OR('NORD-09'!F10="CDE"),$AD$43,"0")))))))))))))))))))+IF(OR('NORD-09'!G10="D"),$V$44,IF(OR('NORD-09'!G10="J"),$H$40,IF(OR('NORD-09'!G10="J1"),$H$41,IF(OR('NORD-09'!G10="J2"),$H$42,IF(OR('NORD-09'!G10="J3"),$H$43,IF(OR('NORD-09'!G10="J4"),$H$44,IF(OR('NORD-09'!G10="J5"),$P$40,IF(OR('NORD-09'!G10="J6"),$P$41,IF(OR('NORD-09'!G10="J7"),$P$42,IF(OR('NORD-09'!G10="J8"),$P$43,IF(OR('NORD-09'!G10="J9"),$P$44,IF(OR('NORD-09'!G10="F"),$V$40,IF(OR('NORD-09'!G10="R"),$V$41,IF(OR('NORD-09'!G10="HR"),$V$42,IF(OR('NORD-09'!G10="E"),$V$43,IF(OR('NORD-09'!G10="CP"),$AD$40,IF(OR('NORD-09'!G10="CM"),$AD$41,IF(OR('NORD-09'!G10="CMA"),$AD$42,IF(OR('NORD-09'!G10="CDE"),$AD$43,"0")))))))))))))))))))+IF(OR('NORD-09'!H10="D"),$V$44,IF(OR('NORD-09'!H10="J"),$H$40,IF(OR('NORD-09'!H10="J1"),$H$41,IF(OR('NORD-09'!H10="J2"),$H$42,IF(OR('NORD-09'!H10="J3"),$H$43,IF(OR('NORD-09'!H10="J4"),$H$44,IF(OR('NORD-09'!H10="J5"),$P$40,IF(OR('NORD-09'!H10="J6"),$P$41,IF(OR('NORD-09'!H10="J7"),$P$42,IF(OR('NORD-09'!H10="J8"),$P$43,IF(OR('NORD-09'!H10="J9"),$P$44,IF(OR('NORD-09'!H10="F"),$V$40,IF(OR('NORD-09'!H10="R"),$V$41,IF(OR('NORD-09'!H10="HR"),$V$42,IF(OR('NORD-09'!H10="E"),$V$43,IF(OR('NORD-09'!H10="CP"),$AD$40,IF(OR('NORD-09'!H10="CM"),$AD$41,IF(OR('NORD-09'!H10="CMA"),$AD$42,IF(OR('NORD-09'!H10="CDE"),$AD$43,"0")))))))))))))))))))+IF(OR('NORD-09'!I10="D"),$V$44,IF(OR('NORD-09'!I10="J"),$H$40,IF(OR('NORD-09'!I10="J1"),$H$41,IF(OR('NORD-09'!I10="J2"),$H$42,IF(OR('NORD-09'!I10="J3"),$H$43,IF(OR('NORD-09'!I10="J4"),$H$44,IF(OR('NORD-09'!I10="J5"),$P$40,IF(OR('NORD-09'!I10="J6"),$P$41,IF(OR('NORD-09'!I10="J7"),$P$42,IF(OR('NORD-09'!I10="J8"),$P$43,IF(OR('NORD-09'!I10="J9"),$P$44,IF(OR('NORD-09'!I10="F"),$V$40,IF(OR('NORD-09'!I10="R"),$V$41,IF(OR('NORD-09'!I10="HR"),$V$42,IF(OR('NORD-09'!I10="E"),$V$43,IF(OR('NORD-09'!I10="CP"),$AD$40,IF(OR('NORD-09'!I10="CM"),$AD$41,IF(OR('NORD-09'!I10="CMA"),$AD$42,IF(OR('NORD-09'!I10="CDE"),$AD$43,"0")))))))))))))))))))+IF(OR('NORD-09'!J10="D"),$V$44,IF(OR('NORD-09'!J10="J"),$H$40,IF(OR('NORD-09'!J10="J1"),$H$41,IF(OR('NORD-09'!J10="J2"),$H$42,IF(OR('NORD-09'!J10="J3"),$H$43,IF(OR('NORD-09'!J10="J4"),$H$44,IF(OR('NORD-09'!J10="J5"),$P$40,IF(OR('NORD-09'!J10="J6"),$P$41,IF(OR('NORD-09'!J10="J7"),$P$42,IF(OR('NORD-09'!J10="J8"),$P$43,IF(OR('NORD-09'!J10="J9"),$P$44,IF(OR('NORD-09'!J10="F"),$V$40,IF(OR('NORD-09'!J10="R"),$V$41,IF(OR('NORD-09'!J10="HR"),$V$42,IF(OR('NORD-09'!J10="E"),$V$43,IF(OR('NORD-09'!J10="CP"),$AD$40,IF(OR('NORD-09'!J10="CM"),$AD$41,IF(OR('NORD-09'!J10="CMA"),$AD$42,IF(OR('NORD-09'!J10="CDE"),$AD$43,"0")))))))))))))))))))+IF(OR('NORD-09'!K10="D"),$V$44,IF(OR('NORD-09'!K10="J"),$H$40,IF(OR('NORD-09'!K10="J1"),$H$41,IF(OR('NORD-09'!K10="J2"),$H$42,IF(OR('NORD-09'!K10="J3"),$H$43,IF(OR('NORD-09'!K10="J4"),$H$44,IF(OR('NORD-09'!K10="J5"),$P$40,IF(OR('NORD-09'!K10="J6"),$P$41,IF(OR('NORD-09'!K10="J7"),$P$42,IF(OR('NORD-09'!K10="J8"),$P$43,IF(OR('NORD-09'!K10="J9"),$P$44,IF(OR('NORD-09'!K10="F"),$V$40,IF(OR('NORD-09'!K10="R"),$V$41,IF(OR('NORD-09'!K10="HR"),$V$42,IF(OR('NORD-09'!K10="E"),$V$43,IF(OR('NORD-09'!K10="CP"),$AD$40,IF(OR('NORD-09'!K10="CM"),$AD$41,IF(OR('NORD-09'!K10="CMA"),$AD$42,IF(OR('NORD-09'!K10="CDE"),$AD$43,"0")))))))))))))))))))</f>
        <v>35</v>
      </c>
      <c r="AL10" s="151">
        <f>IF(OR('NORD-09'!L10="D"),$V$44,IF(OR('NORD-09'!L10="J"),$H$40,IF(OR('NORD-09'!L10="J1"),$H$41,IF(OR('NORD-09'!L10="J2"),$H$42,IF(OR('NORD-09'!L10="J3"),$H$43,IF(OR('NORD-09'!L10="J4"),$H$44,IF(OR('NORD-09'!L10="J5"),$P$40,IF(OR('NORD-09'!L10="J6"),$P$41,IF(OR('NORD-09'!L10="J7"),$P$42,IF(OR('NORD-09'!L10="J8"),$P$43,IF(OR('NORD-09'!L10="J9"),$P$44,IF(OR('NORD-09'!L10="F"),$V$40,IF(OR('NORD-09'!L10="R"),$V$41,IF(OR('NORD-09'!L10="HR"),$V$42,IF(OR('NORD-09'!L10="E"),$V$43,IF(OR('NORD-09'!L10="CP"),$AD$40,IF(OR('NORD-09'!L10="CM"),$AD$41,IF(OR('NORD-09'!L10="CMA"),$AD$42,IF(OR('NORD-09'!L10="CDE"),$AD$43,"0")))))))))))))))))))+IF(OR('NORD-09'!M10="D"),$V$44,IF(OR('NORD-09'!M10="J"),$H$40,IF(OR('NORD-09'!M10="J1"),$H$41,IF(OR('NORD-09'!M10="J2"),$H$42,IF(OR('NORD-09'!M10="J3"),$H$43,IF(OR('NORD-09'!M10="J4"),$H$44,IF(OR('NORD-09'!M10="J5"),$P$40,IF(OR('NORD-09'!M10="J6"),$P$41,IF(OR('NORD-09'!M10="J7"),$P$42,IF(OR('NORD-09'!M10="J8"),$P$43,IF(OR('NORD-09'!M10="J9"),$P$44,IF(OR('NORD-09'!M10="F"),$V$40,IF(OR('NORD-09'!M10="R"),$V$41,IF(OR('NORD-09'!M10="HR"),$V$42,IF(OR('NORD-09'!M10="E"),$V$43,IF(OR('NORD-09'!M10="CP"),$AD$40,IF(OR('NORD-09'!M10="CM"),$AD$41,IF(OR('NORD-09'!M10="CMA"),$AD$42,IF(OR('NORD-09'!M10="CDE"),$AD$43,"0")))))))))))))))))))+IF(OR('NORD-09'!N10="D"),$V$44,IF(OR('NORD-09'!N10="J"),$H$40,IF(OR('NORD-09'!N10="J1"),$H$41,IF(OR('NORD-09'!N10="J2"),$H$42,IF(OR('NORD-09'!N10="J3"),$H$43,IF(OR('NORD-09'!N10="J4"),$H$44,IF(OR('NORD-09'!N10="J5"),$P$40,IF(OR('NORD-09'!N10="J6"),$P$41,IF(OR('NORD-09'!N10="J7"),$P$42,IF(OR('NORD-09'!N10="J8"),$P$43,IF(OR('NORD-09'!N10="J9"),$P$44,IF(OR('NORD-09'!N10="F"),$V$40,IF(OR('NORD-09'!N10="R"),$V$41,IF(OR('NORD-09'!N10="HR"),$V$42,IF(OR('NORD-09'!N10="E"),$V$43,IF(OR('NORD-09'!N10="CP"),$AD$40,IF(OR('NORD-09'!N10="CM"),$AD$41,IF(OR('NORD-09'!N10="CMA"),$AD$42,IF(OR('NORD-09'!N10="CDE"),$AD$43,"0")))))))))))))))))))+IF(OR('NORD-09'!O10="D"),$V$44,IF(OR('NORD-09'!O10="J"),$H$40,IF(OR('NORD-09'!O10="J1"),$H$41,IF(OR('NORD-09'!O10="J2"),$H$42,IF(OR('NORD-09'!O10="J3"),$H$43,IF(OR('NORD-09'!O10="J4"),$H$44,IF(OR('NORD-09'!O10="J5"),$P$40,IF(OR('NORD-09'!O10="J6"),$P$41,IF(OR('NORD-09'!O10="J7"),$P$42,IF(OR('NORD-09'!O10="J8"),$P$43,IF(OR('NORD-09'!O10="J9"),$P$44,IF(OR('NORD-09'!O10="F"),$V$40,IF(OR('NORD-09'!O10="R"),$V$41,IF(OR('NORD-09'!O10="HR"),$V$42,IF(OR('NORD-09'!O10="E"),$V$43,IF(OR('NORD-09'!O10="CP"),$AD$40,IF(OR('NORD-09'!O10="CM"),$AD$41,IF(OR('NORD-09'!O10="CMA"),$AD$42,IF(OR('NORD-09'!O10="CDE"),$AD$43,"0")))))))))))))))))))+IF(OR('NORD-09'!P10="D"),$V$44,IF(OR('NORD-09'!P10="J"),$H$40,IF(OR('NORD-09'!P10="J1"),$H$41,IF(OR('NORD-09'!P10="J2"),$H$42,IF(OR('NORD-09'!P10="J3"),$H$43,IF(OR('NORD-09'!P10="J4"),$H$44,IF(OR('NORD-09'!P10="J5"),$P$40,IF(OR('NORD-09'!P10="J6"),$P$41,IF(OR('NORD-09'!P10="J7"),$P$42,IF(OR('NORD-09'!P10="J8"),$P$43,IF(OR('NORD-09'!P10="J9"),$P$44,IF(OR('NORD-09'!P10="F"),$V$40,IF(OR('NORD-09'!P10="R"),$V$41,IF(OR('NORD-09'!P10="HR"),$V$42,IF(OR('NORD-09'!P10="E"),$V$43,IF(OR('NORD-09'!P10="CP"),$AD$40,IF(OR('NORD-09'!P10="CM"),$AD$41,IF(OR('NORD-09'!P10="CMA"),$AD$42,IF(OR('NORD-09'!P10="CDE"),$AD$43,"0")))))))))))))))))))+IF(OR('NORD-09'!Q10="D"),$V$44,IF(OR('NORD-09'!Q10="J"),$H$40,IF(OR('NORD-09'!Q10="J1"),$H$41,IF(OR('NORD-09'!Q10="J2"),$H$42,IF(OR('NORD-09'!Q10="J3"),$H$43,IF(OR('NORD-09'!Q10="J4"),$H$44,IF(OR('NORD-09'!Q10="J5"),$P$40,IF(OR('NORD-09'!Q10="J6"),$P$41,IF(OR('NORD-09'!Q10="J7"),$P$42,IF(OR('NORD-09'!Q10="J8"),$P$43,IF(OR('NORD-09'!Q10="J9"),$P$44,IF(OR('NORD-09'!Q10="F"),$V$40,IF(OR('NORD-09'!Q10="R"),$V$41,IF(OR('NORD-09'!Q10="HR"),$V$42,IF(OR('NORD-09'!Q10="E"),$V$43,IF(OR('NORD-09'!Q10="CP"),$AD$40,IF(OR('NORD-09'!Q10="CM"),$AD$41,IF(OR('NORD-09'!Q10="CMA"),$AD$42,IF(OR('NORD-09'!Q10="CDE"),$AD$43,"0")))))))))))))))))))+IF(OR('NORD-09'!R10="D"),$V$44,IF(OR('NORD-09'!R10="J"),$H$40,IF(OR('NORD-09'!R10="J1"),$H$41,IF(OR('NORD-09'!R10="J2"),$H$42,IF(OR('NORD-09'!R10="J3"),$H$43,IF(OR('NORD-09'!R10="J4"),$H$44,IF(OR('NORD-09'!R10="J5"),$P$40,IF(OR('NORD-09'!R10="J6"),$P$41,IF(OR('NORD-09'!R10="J7"),$P$42,IF(OR('NORD-09'!R10="J8"),$P$43,IF(OR('NORD-09'!R10="J9"),$P$44,IF(OR('NORD-09'!R10="F"),$V$40,IF(OR('NORD-09'!R10="R"),$V$41,IF(OR('NORD-09'!R10="HR"),$V$42,IF(OR('NORD-09'!R10="E"),$V$43,IF(OR('NORD-09'!R10="CP"),$AD$40,IF(OR('NORD-09'!R10="CM"),$AD$41,IF(OR('NORD-09'!R10="CMA"),$AD$42,IF(OR('NORD-09'!R10="CDE"),$AD$43,"0")))))))))))))))))))</f>
        <v>35</v>
      </c>
      <c r="AM10" s="151">
        <f>IF(OR('NORD-09'!S10="D"),$V$44,IF(OR('NORD-09'!S10="J"),$H$40,IF(OR('NORD-09'!S10="J1"),$H$41,IF(OR('NORD-09'!S10="J2"),$H$42,IF(OR('NORD-09'!S10="J3"),$H$43,IF(OR('NORD-09'!S10="J4"),$H$44,IF(OR('NORD-09'!S10="J5"),$P$40,IF(OR('NORD-09'!S10="J6"),$P$41,IF(OR('NORD-09'!S10="J7"),$P$42,IF(OR('NORD-09'!S10="J8"),$P$43,IF(OR('NORD-09'!S10="J9"),$P$44,IF(OR('NORD-09'!S10="F"),$V$40,IF(OR('NORD-09'!S10="R"),$V$41,IF(OR('NORD-09'!S10="HR"),$V$42,IF(OR('NORD-09'!S10="E"),$V$43,IF(OR('NORD-09'!S10="CP"),$AD$40,IF(OR('NORD-09'!S10="CM"),$AD$41,IF(OR('NORD-09'!S10="CMA"),$AD$42,IF(OR('NORD-09'!S10="CDE"),$AD$43,"0")))))))))))))))))))+IF(OR('NORD-09'!T10="D"),$V$44,IF(OR('NORD-09'!T10="J"),$H$40,IF(OR('NORD-09'!T10="J1"),$H$41,IF(OR('NORD-09'!T10="J2"),$H$42,IF(OR('NORD-09'!T10="J3"),$H$43,IF(OR('NORD-09'!T10="J4"),$H$44,IF(OR('NORD-09'!T10="J5"),$P$40,IF(OR('NORD-09'!T10="J6"),$P$41,IF(OR('NORD-09'!T10="J7"),$P$42,IF(OR('NORD-09'!T10="J8"),$P$43,IF(OR('NORD-09'!T10="J9"),$P$44,IF(OR('NORD-09'!T10="F"),$V$40,IF(OR('NORD-09'!T10="R"),$V$41,IF(OR('NORD-09'!T10="HR"),$V$42,IF(OR('NORD-09'!T10="E"),$V$43,IF(OR('NORD-09'!T10="CP"),$AD$40,IF(OR('NORD-09'!T10="CM"),$AD$41,IF(OR('NORD-09'!T10="CMA"),$AD$42,IF(OR('NORD-09'!T10="CDE"),$AD$43,"0")))))))))))))))))))+IF(OR('NORD-09'!U10="D"),$V$44,IF(OR('NORD-09'!U10="J"),$H$40,IF(OR('NORD-09'!U10="J1"),$H$41,IF(OR('NORD-09'!U10="J2"),$H$42,IF(OR('NORD-09'!U10="J3"),$H$43,IF(OR('NORD-09'!U10="J4"),$H$44,IF(OR('NORD-09'!U10="J5"),$P$40,IF(OR('NORD-09'!U10="J6"),$P$41,IF(OR('NORD-09'!U10="J7"),$P$42,IF(OR('NORD-09'!U10="J8"),$P$43,IF(OR('NORD-09'!U10="J9"),$P$44,IF(OR('NORD-09'!U10="F"),$V$40,IF(OR('NORD-09'!U10="R"),$V$41,IF(OR('NORD-09'!U10="HR"),$V$42,IF(OR('NORD-09'!U10="E"),$V$43,IF(OR('NORD-09'!U10="CP"),$AD$40,IF(OR('NORD-09'!U10="CM"),$AD$41,IF(OR('NORD-09'!U10="CMA"),$AD$42,IF(OR('NORD-09'!U10="CDE"),$AD$43,"0")))))))))))))))))))+IF(OR('NORD-09'!V10="D"),$V$44,IF(OR('NORD-09'!V10="J"),$H$40,IF(OR('NORD-09'!V10="J1"),$H$41,IF(OR('NORD-09'!V10="J2"),$H$42,IF(OR('NORD-09'!V10="J3"),$H$43,IF(OR('NORD-09'!V10="J4"),$H$44,IF(OR('NORD-09'!V10="J5"),$P$40,IF(OR('NORD-09'!V10="J6"),$P$41,IF(OR('NORD-09'!V10="J7"),$P$42,IF(OR('NORD-09'!V10="J8"),$P$43,IF(OR('NORD-09'!V10="J9"),$P$44,IF(OR('NORD-09'!V10="F"),$V$40,IF(OR('NORD-09'!V10="R"),$V$41,IF(OR('NORD-09'!V10="HR"),$V$42,IF(OR('NORD-09'!V10="E"),$V$43,IF(OR('NORD-09'!V10="CP"),$AD$40,IF(OR('NORD-09'!V10="CM"),$AD$41,IF(OR('NORD-09'!V10="CMA"),$AD$42,IF(OR('NORD-09'!V10="CDE"),$AD$43,"0")))))))))))))))))))+IF(OR('NORD-09'!W10="D"),$V$44,IF(OR('NORD-09'!W10="J"),$H$40,IF(OR('NORD-09'!W10="J1"),$H$41,IF(OR('NORD-09'!W10="J2"),$H$42,IF(OR('NORD-09'!W10="J3"),$H$43,IF(OR('NORD-09'!W10="J4"),$H$44,IF(OR('NORD-09'!W10="J5"),$P$40,IF(OR('NORD-09'!W10="J6"),$P$41,IF(OR('NORD-09'!W10="J7"),$P$42,IF(OR('NORD-09'!W10="J8"),$P$43,IF(OR('NORD-09'!W10="J9"),$P$44,IF(OR('NORD-09'!W10="F"),$V$40,IF(OR('NORD-09'!W10="R"),$V$41,IF(OR('NORD-09'!W10="HR"),$V$42,IF(OR('NORD-09'!W10="E"),$V$43,IF(OR('NORD-09'!W10="CP"),$AD$40,IF(OR('NORD-09'!W10="CM"),$AD$41,IF(OR('NORD-09'!W10="CMA"),$AD$42,IF(OR('NORD-09'!W10="CDE"),$AD$43,"0")))))))))))))))))))+IF(OR('NORD-09'!X10="D"),$V$44,IF(OR('NORD-09'!X10="J"),$H$40,IF(OR('NORD-09'!X10="J1"),$H$41,IF(OR('NORD-09'!X10="J2"),$H$42,IF(OR('NORD-09'!X10="J3"),$H$43,IF(OR('NORD-09'!X10="J4"),$H$44,IF(OR('NORD-09'!X10="J5"),$P$40,IF(OR('NORD-09'!X10="J6"),$P$41,IF(OR('NORD-09'!X10="J7"),$P$42,IF(OR('NORD-09'!X10="J8"),$P$43,IF(OR('NORD-09'!X10="J9"),$P$44,IF(OR('NORD-09'!X10="F"),$V$40,IF(OR('NORD-09'!X10="R"),$V$41,IF(OR('NORD-09'!X10="HR"),$V$42,IF(OR('NORD-09'!X10="E"),$V$43,IF(OR('NORD-09'!X10="CP"),$AD$40,IF(OR('NORD-09'!X10="CM"),$AD$41,IF(OR('NORD-09'!X10="CMA"),$AD$42,IF(OR('NORD-09'!X10="CDE"),$AD$43,"0")))))))))))))))))))+IF(OR('NORD-09'!Y10="D"),$V$44,IF(OR('NORD-09'!Y10="J"),$H$40,IF(OR('NORD-09'!Y10="J1"),$H$41,IF(OR('NORD-09'!Y10="J2"),$H$42,IF(OR('NORD-09'!Y10="J3"),$H$43,IF(OR('NORD-09'!Y10="J4"),$H$44,IF(OR('NORD-09'!Y10="J5"),$P$40,IF(OR('NORD-09'!Y10="J6"),$P$41,IF(OR('NORD-09'!Y10="J7"),$P$42,IF(OR('NORD-09'!Y10="J8"),$P$43,IF(OR('NORD-09'!Y10="J9"),$P$44,IF(OR('NORD-09'!Y10="F"),$V$40,IF(OR('NORD-09'!Y10="R"),$V$41,IF(OR('NORD-09'!Y10="HR"),$V$42,IF(OR('NORD-09'!Y10="E"),$V$43,IF(OR('NORD-09'!Y10="CP"),$AD$40,IF(OR('NORD-09'!Y10="CM"),$AD$41,IF(OR('NORD-09'!Y10="CMA"),$AD$42,IF(OR('NORD-09'!Y10="CDE"),$AD$43,"0")))))))))))))))))))</f>
        <v>35</v>
      </c>
      <c r="AN10" s="151">
        <f>IF(OR('NORD-09'!Z10="D"),$V$44,IF(OR('NORD-09'!Z10="J"),$H$40,IF(OR('NORD-09'!Z10="J1"),$H$41,IF(OR('NORD-09'!Z10="J2"),$H$42,IF(OR('NORD-09'!Z10="J3"),$H$43,IF(OR('NORD-09'!Z10="J4"),$H$44,IF(OR('NORD-09'!Z10="J5"),$P$40,IF(OR('NORD-09'!Z10="J6"),$P$41,IF(OR('NORD-09'!Z10="J7"),$P$42,IF(OR('NORD-09'!Z10="J8"),$P$43,IF(OR('NORD-09'!Z10="J9"),$P$44,IF(OR('NORD-09'!Z10="F"),$V$40,IF(OR('NORD-09'!Z10="R"),$V$41,IF(OR('NORD-09'!Z10="HR"),$V$42,IF(OR('NORD-09'!Z10="E"),$V$43,IF(OR('NORD-09'!Z10="CP"),$AD$40,IF(OR('NORD-09'!Z10="CM"),$AD$41,IF(OR('NORD-09'!Z10="CMA"),$AD$42,IF(OR('NORD-09'!Z10="CDE"),$AD$43,"0")))))))))))))))))))+IF(OR('NORD-09'!AA10="D"),$V$44,IF(OR('NORD-09'!AA10="J"),$H$40,IF(OR('NORD-09'!AA10="J1"),$H$41,IF(OR('NORD-09'!AA10="J2"),$H$42,IF(OR('NORD-09'!AA10="J3"),$H$43,IF(OR('NORD-09'!AA10="J4"),$H$44,IF(OR('NORD-09'!AA10="J5"),$P$40,IF(OR('NORD-09'!AA10="J6"),$P$41,IF(OR('NORD-09'!AA10="J7"),$P$42,IF(OR('NORD-09'!AA10="J8"),$P$43,IF(OR('NORD-09'!AA10="J9"),$P$44,IF(OR('NORD-09'!AA10="F"),$V$40,IF(OR('NORD-09'!AA10="R"),$V$41,IF(OR('NORD-09'!AA10="HR"),$V$42,IF(OR('NORD-09'!AA10="E"),$V$43,IF(OR('NORD-09'!AA10="CP"),$AD$40,IF(OR('NORD-09'!AA10="CM"),$AD$41,IF(OR('NORD-09'!AA10="CMA"),$AD$42,IF(OR('NORD-09'!AA10="CDE"),$AD$43,"0")))))))))))))))))))+IF(OR('NORD-09'!AB10="D"),$V$44,IF(OR('NORD-09'!AB10="J"),$H$40,IF(OR('NORD-09'!AB10="J1"),$H$41,IF(OR('NORD-09'!AB10="J2"),$H$42,IF(OR('NORD-09'!AB10="J3"),$H$43,IF(OR('NORD-09'!AB10="J4"),$H$44,IF(OR('NORD-09'!AB10="J5"),$P$40,IF(OR('NORD-09'!AB10="J6"),$P$41,IF(OR('NORD-09'!AB10="J7"),$P$42,IF(OR('NORD-09'!AB10="J8"),$P$43,IF(OR('NORD-09'!AB10="J9"),$P$44,IF(OR('NORD-09'!AB10="F"),$V$40,IF(OR('NORD-09'!AB10="R"),$V$41,IF(OR('NORD-09'!AB10="HR"),$V$42,IF(OR('NORD-09'!AB10="E"),$V$43,IF(OR('NORD-09'!AB10="CP"),$AD$40,IF(OR('NORD-09'!AB10="CM"),$AD$41,IF(OR('NORD-09'!AB10="CMA"),$AD$42,IF(OR('NORD-09'!AB10="CDE"),$AD$43,"0")))))))))))))))))))+IF(OR('NORD-09'!AC10="D"),$V$44,IF(OR('NORD-09'!AC10="J"),$H$40,IF(OR('NORD-09'!AC10="J1"),$H$41,IF(OR('NORD-09'!AC10="J2"),$H$42,IF(OR('NORD-09'!AC10="J3"),$H$43,IF(OR('NORD-09'!AC10="J4"),$H$44,IF(OR('NORD-09'!AC10="J5"),$P$40,IF(OR('NORD-09'!AC10="J6"),$P$41,IF(OR('NORD-09'!AC10="J7"),$P$42,IF(OR('NORD-09'!AC10="J8"),$P$43,IF(OR('NORD-09'!AC10="J9"),$P$44,IF(OR('NORD-09'!AC10="F"),$V$40,IF(OR('NORD-09'!AC10="R"),$V$41,IF(OR('NORD-09'!AC10="HR"),$V$42,IF(OR('NORD-09'!AC10="E"),$V$43,IF(OR('NORD-09'!AC10="CP"),$AD$40,IF(OR('NORD-09'!AC10="CM"),$AD$41,IF(OR('NORD-09'!AC10="CMA"),$AD$42,IF(OR('NORD-09'!AC10="CDE"),$AD$43,"0")))))))))))))))))))+IF(OR('NORD-09'!AD10="D"),$V$44,IF(OR('NORD-09'!AD10="J"),$H$40,IF(OR('NORD-09'!AD10="J1"),$H$41,IF(OR('NORD-09'!AD10="J2"),$H$42,IF(OR('NORD-09'!AD10="J3"),$H$43,IF(OR('NORD-09'!AD10="J4"),$H$44,IF(OR('NORD-09'!AD10="J5"),$P$40,IF(OR('NORD-09'!AD10="J6"),$P$41,IF(OR('NORD-09'!AD10="J7"),$P$42,IF(OR('NORD-09'!AD10="J8"),$P$43,IF(OR('NORD-09'!AD10="J9"),$P$44,IF(OR('NORD-09'!AD10="F"),$V$40,IF(OR('NORD-09'!AD10="R"),$V$41,IF(OR('NORD-09'!AD10="HR"),$V$42,IF(OR('NORD-09'!AD10="E"),$V$43,IF(OR('NORD-09'!AD10="CP"),$AD$40,IF(OR('NORD-09'!AD10="CM"),$AD$41,IF(OR('NORD-09'!AD10="CMA"),$AD$42,IF(OR('NORD-09'!AD10="CDE"),$AD$43,"0")))))))))))))))))))+IF(OR('NORD-09'!AE10="D"),$V$44,IF(OR('NORD-09'!AE10="J"),$H$40,IF(OR('NORD-09'!AE10="J1"),$H$41,IF(OR('NORD-09'!AE10="J2"),$H$42,IF(OR('NORD-09'!AE10="J3"),$H$43,IF(OR('NORD-09'!AE10="J4"),$H$44,IF(OR('NORD-09'!AE10="J5"),$P$40,IF(OR('NORD-09'!AE10="J6"),$P$41,IF(OR('NORD-09'!AE10="J7"),$P$42,IF(OR('NORD-09'!AE10="J8"),$P$43,IF(OR('NORD-09'!AE10="J9"),$P$44,IF(OR('NORD-09'!AE10="F"),$V$40,IF(OR('NORD-09'!AE10="R"),$V$41,IF(OR('NORD-09'!AE10="HR"),$V$42,IF(OR('NORD-09'!AE10="E"),$V$43,IF(OR('NORD-09'!AE10="CP"),$AD$40,IF(OR('NORD-09'!AE10="CM"),$AD$41,IF(OR('NORD-09'!AE10="CMA"),$AD$42,IF(OR('NORD-09'!AE10="CDE"),$AD$43,"0")))))))))))))))))))</f>
        <v>35</v>
      </c>
    </row>
    <row r="11" spans="1:40" ht="15.75" customHeight="1">
      <c r="A11" s="16" t="s">
        <v>26</v>
      </c>
      <c r="B11" s="6" t="s">
        <v>47</v>
      </c>
      <c r="C11" s="6" t="s">
        <v>47</v>
      </c>
      <c r="D11" s="2"/>
      <c r="E11" s="6" t="s">
        <v>47</v>
      </c>
      <c r="F11" s="6" t="s">
        <v>46</v>
      </c>
      <c r="G11" s="6" t="s">
        <v>47</v>
      </c>
      <c r="H11" s="6" t="s">
        <v>47</v>
      </c>
      <c r="I11" s="6" t="s">
        <v>47</v>
      </c>
      <c r="J11" s="6" t="s">
        <v>47</v>
      </c>
      <c r="K11" s="2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46</v>
      </c>
      <c r="Q11" s="6" t="s">
        <v>47</v>
      </c>
      <c r="R11" s="2"/>
      <c r="S11" s="6" t="s">
        <v>47</v>
      </c>
      <c r="T11" s="6" t="s">
        <v>47</v>
      </c>
      <c r="U11" s="6" t="s">
        <v>47</v>
      </c>
      <c r="V11" s="6" t="s">
        <v>47</v>
      </c>
      <c r="W11" s="6" t="s">
        <v>46</v>
      </c>
      <c r="X11" s="6" t="s">
        <v>47</v>
      </c>
      <c r="Y11" s="2"/>
      <c r="Z11" s="6" t="s">
        <v>47</v>
      </c>
      <c r="AA11" s="6" t="s">
        <v>47</v>
      </c>
      <c r="AB11" s="6" t="s">
        <v>47</v>
      </c>
      <c r="AC11" s="6" t="s">
        <v>47</v>
      </c>
      <c r="AD11" s="6" t="s">
        <v>46</v>
      </c>
      <c r="AE11" s="6" t="s">
        <v>47</v>
      </c>
      <c r="AF11" s="11"/>
      <c r="AG11" s="116"/>
      <c r="AH11" s="147">
        <f t="shared" si="3"/>
        <v>0</v>
      </c>
      <c r="AJ11" s="151">
        <f>IF(OR('NORD-09'!B11="D"),$V$44,IF(OR('NORD-09'!B11="J"),$H$40,IF(OR('NORD-09'!B11="J1"),$H$41,IF(OR('NORD-09'!B11="J2"),$H$42,IF(OR('NORD-09'!B11="J3"),$H$43,IF(OR('NORD-09'!B11="J4"),$H$44,IF(OR('NORD-09'!B11="J5"),$P$40,IF(OR('NORD-09'!B11="J6"),$P$41,IF(OR('NORD-09'!B11="J7"),$P$42,IF(OR('NORD-09'!B11="J8"),$P$43,IF(OR('NORD-09'!B11="J9"),$P$44,IF(OR('NORD-09'!B11="F"),$V$40,IF(OR('NORD-09'!B11="R"),$V$41,IF(OR('NORD-09'!B11="HR"),$V$42,IF(OR('NORD-09'!B11="E"),$V$43,IF(OR('NORD-09'!B11="CP"),$AD$40,IF(OR('NORD-09'!B11="CM"),$AD$41,IF(OR('NORD-09'!B11="CMA"),$AD$42,IF(OR('NORD-09'!B11="CDE"),$AD$43,"0")))))))))))))))))))+IF(OR('NORD-09'!C11="D"),$V$44,IF(OR('NORD-09'!C11="J"),$H$40,IF(OR('NORD-09'!C11="J1"),$H$41,IF(OR('NORD-09'!C11="J2"),$H$42,IF(OR('NORD-09'!C11="J3"),$H$43,IF(OR('NORD-09'!C11="J4"),$H$44,IF(OR('NORD-09'!C11="J5"),$P$40,IF(OR('NORD-09'!C11="J6"),$P$41,IF(OR('NORD-09'!C11="J7"),$P$42,IF(OR('NORD-09'!C11="J8"),$P$43,IF(OR('NORD-09'!C11="J9"),$P$44,IF(OR('NORD-09'!C11="F"),$V$40,IF(OR('NORD-09'!C11="R"),$V$41,IF(OR('NORD-09'!C11="HR"),$V$42,IF(OR('NORD-09'!C11="E"),$V$43,IF(OR('NORD-09'!C11="CP"),$AD$40,IF(OR('NORD-09'!C11="CM"),$AD$41,IF(OR('NORD-09'!C11="CMA"),$AD$42,IF(OR('NORD-09'!C11="CDE"),$AD$43,"0")))))))))))))))))))+IF(OR('NORD-09'!D11="D"),$V$44,IF(OR('NORD-09'!D11="J"),$H$40,IF(OR('NORD-09'!D11="J1"),$H$41,IF(OR('NORD-09'!D11="J2"),$H$42,IF(OR('NORD-09'!D11="J3"),$H$43,IF(OR('NORD-09'!D11="J4"),$H$44,IF(OR('NORD-09'!D11="J5"),$P$40,IF(OR('NORD-09'!D11="J6"),$P$41,IF(OR('NORD-09'!D11="J7"),$P$42,IF(OR('NORD-09'!D11="J8"),$P$43,IF(OR('NORD-09'!D11="J9"),$P$44,IF(OR('NORD-09'!D11="F"),$V$40,IF(OR('NORD-09'!D11="R"),$V$41,IF(OR('NORD-09'!D11="HR"),$V$42,IF(OR('NORD-09'!D11="E"),$V$43,IF(OR('NORD-09'!D11="CP"),$AD$40,IF(OR('NORD-09'!D11="CM"),$AD$41,IF(OR('NORD-09'!D11="CMA"),$AD$42,IF(OR('NORD-09'!D11="CDE"),$AD$43,"0")))))))))))))))))))</f>
        <v>15</v>
      </c>
      <c r="AK11" s="151">
        <f>IF(OR('NORD-09'!E11="D"),$V$44,IF(OR('NORD-09'!E11="J"),$H$40,IF(OR('NORD-09'!E11="J1"),$H$41,IF(OR('NORD-09'!E11="J2"),$H$42,IF(OR('NORD-09'!E11="J3"),$H$43,IF(OR('NORD-09'!E11="J4"),$H$44,IF(OR('NORD-09'!E11="J5"),$P$40,IF(OR('NORD-09'!E11="J6"),$P$41,IF(OR('NORD-09'!E11="J7"),$P$42,IF(OR('NORD-09'!E11="J8"),$P$43,IF(OR('NORD-09'!E11="J9"),$P$44,IF(OR('NORD-09'!E11="F"),$V$40,IF(OR('NORD-09'!E11="R"),$V$41,IF(OR('NORD-09'!E11="HR"),$V$42,IF(OR('NORD-09'!E11="E"),$V$43,IF(OR('NORD-09'!E11="CP"),$AD$40,IF(OR('NORD-09'!E11="CM"),$AD$41,IF(OR('NORD-09'!E11="CMA"),$AD$42,IF(OR('NORD-09'!E11="CDE"),$AD$43,"0")))))))))))))))))))+IF(OR('NORD-09'!F11="D"),$V$44,IF(OR('NORD-09'!F11="J"),$H$40,IF(OR('NORD-09'!F11="J1"),$H$41,IF(OR('NORD-09'!F11="J2"),$H$42,IF(OR('NORD-09'!F11="J3"),$H$43,IF(OR('NORD-09'!F11="J4"),$H$44,IF(OR('NORD-09'!F11="J5"),$P$40,IF(OR('NORD-09'!F11="J6"),$P$41,IF(OR('NORD-09'!F11="J7"),$P$42,IF(OR('NORD-09'!F11="J8"),$P$43,IF(OR('NORD-09'!F11="J9"),$P$44,IF(OR('NORD-09'!F11="F"),$V$40,IF(OR('NORD-09'!F11="R"),$V$41,IF(OR('NORD-09'!F11="HR"),$V$42,IF(OR('NORD-09'!F11="E"),$V$43,IF(OR('NORD-09'!F11="CP"),$AD$40,IF(OR('NORD-09'!F11="CM"),$AD$41,IF(OR('NORD-09'!F11="CMA"),$AD$42,IF(OR('NORD-09'!F11="CDE"),$AD$43,"0")))))))))))))))))))+IF(OR('NORD-09'!G11="D"),$V$44,IF(OR('NORD-09'!G11="J"),$H$40,IF(OR('NORD-09'!G11="J1"),$H$41,IF(OR('NORD-09'!G11="J2"),$H$42,IF(OR('NORD-09'!G11="J3"),$H$43,IF(OR('NORD-09'!G11="J4"),$H$44,IF(OR('NORD-09'!G11="J5"),$P$40,IF(OR('NORD-09'!G11="J6"),$P$41,IF(OR('NORD-09'!G11="J7"),$P$42,IF(OR('NORD-09'!G11="J8"),$P$43,IF(OR('NORD-09'!G11="J9"),$P$44,IF(OR('NORD-09'!G11="F"),$V$40,IF(OR('NORD-09'!G11="R"),$V$41,IF(OR('NORD-09'!G11="HR"),$V$42,IF(OR('NORD-09'!G11="E"),$V$43,IF(OR('NORD-09'!G11="CP"),$AD$40,IF(OR('NORD-09'!G11="CM"),$AD$41,IF(OR('NORD-09'!G11="CMA"),$AD$42,IF(OR('NORD-09'!G11="CDE"),$AD$43,"0")))))))))))))))))))+IF(OR('NORD-09'!H11="D"),$V$44,IF(OR('NORD-09'!H11="J"),$H$40,IF(OR('NORD-09'!H11="J1"),$H$41,IF(OR('NORD-09'!H11="J2"),$H$42,IF(OR('NORD-09'!H11="J3"),$H$43,IF(OR('NORD-09'!H11="J4"),$H$44,IF(OR('NORD-09'!H11="J5"),$P$40,IF(OR('NORD-09'!H11="J6"),$P$41,IF(OR('NORD-09'!H11="J7"),$P$42,IF(OR('NORD-09'!H11="J8"),$P$43,IF(OR('NORD-09'!H11="J9"),$P$44,IF(OR('NORD-09'!H11="F"),$V$40,IF(OR('NORD-09'!H11="R"),$V$41,IF(OR('NORD-09'!H11="HR"),$V$42,IF(OR('NORD-09'!H11="E"),$V$43,IF(OR('NORD-09'!H11="CP"),$AD$40,IF(OR('NORD-09'!H11="CM"),$AD$41,IF(OR('NORD-09'!H11="CMA"),$AD$42,IF(OR('NORD-09'!H11="CDE"),$AD$43,"0")))))))))))))))))))+IF(OR('NORD-09'!I11="D"),$V$44,IF(OR('NORD-09'!I11="J"),$H$40,IF(OR('NORD-09'!I11="J1"),$H$41,IF(OR('NORD-09'!I11="J2"),$H$42,IF(OR('NORD-09'!I11="J3"),$H$43,IF(OR('NORD-09'!I11="J4"),$H$44,IF(OR('NORD-09'!I11="J5"),$P$40,IF(OR('NORD-09'!I11="J6"),$P$41,IF(OR('NORD-09'!I11="J7"),$P$42,IF(OR('NORD-09'!I11="J8"),$P$43,IF(OR('NORD-09'!I11="J9"),$P$44,IF(OR('NORD-09'!I11="F"),$V$40,IF(OR('NORD-09'!I11="R"),$V$41,IF(OR('NORD-09'!I11="HR"),$V$42,IF(OR('NORD-09'!I11="E"),$V$43,IF(OR('NORD-09'!I11="CP"),$AD$40,IF(OR('NORD-09'!I11="CM"),$AD$41,IF(OR('NORD-09'!I11="CMA"),$AD$42,IF(OR('NORD-09'!I11="CDE"),$AD$43,"0")))))))))))))))))))+IF(OR('NORD-09'!J11="D"),$V$44,IF(OR('NORD-09'!J11="J"),$H$40,IF(OR('NORD-09'!J11="J1"),$H$41,IF(OR('NORD-09'!J11="J2"),$H$42,IF(OR('NORD-09'!J11="J3"),$H$43,IF(OR('NORD-09'!J11="J4"),$H$44,IF(OR('NORD-09'!J11="J5"),$P$40,IF(OR('NORD-09'!J11="J6"),$P$41,IF(OR('NORD-09'!J11="J7"),$P$42,IF(OR('NORD-09'!J11="J8"),$P$43,IF(OR('NORD-09'!J11="J9"),$P$44,IF(OR('NORD-09'!J11="F"),$V$40,IF(OR('NORD-09'!J11="R"),$V$41,IF(OR('NORD-09'!J11="HR"),$V$42,IF(OR('NORD-09'!J11="E"),$V$43,IF(OR('NORD-09'!J11="CP"),$AD$40,IF(OR('NORD-09'!J11="CM"),$AD$41,IF(OR('NORD-09'!J11="CMA"),$AD$42,IF(OR('NORD-09'!J11="CDE"),$AD$43,"0")))))))))))))))))))+IF(OR('NORD-09'!K11="D"),$V$44,IF(OR('NORD-09'!K11="J"),$H$40,IF(OR('NORD-09'!K11="J1"),$H$41,IF(OR('NORD-09'!K11="J2"),$H$42,IF(OR('NORD-09'!K11="J3"),$H$43,IF(OR('NORD-09'!K11="J4"),$H$44,IF(OR('NORD-09'!K11="J5"),$P$40,IF(OR('NORD-09'!K11="J6"),$P$41,IF(OR('NORD-09'!K11="J7"),$P$42,IF(OR('NORD-09'!K11="J8"),$P$43,IF(OR('NORD-09'!K11="J9"),$P$44,IF(OR('NORD-09'!K11="F"),$V$40,IF(OR('NORD-09'!K11="R"),$V$41,IF(OR('NORD-09'!K11="HR"),$V$42,IF(OR('NORD-09'!K11="E"),$V$43,IF(OR('NORD-09'!K11="CP"),$AD$40,IF(OR('NORD-09'!K11="CM"),$AD$41,IF(OR('NORD-09'!K11="CMA"),$AD$42,IF(OR('NORD-09'!K11="CDE"),$AD$43,"0")))))))))))))))))))</f>
        <v>37.5</v>
      </c>
      <c r="AL11" s="151">
        <f>IF(OR('NORD-09'!L11="D"),$V$44,IF(OR('NORD-09'!L11="J"),$H$40,IF(OR('NORD-09'!L11="J1"),$H$41,IF(OR('NORD-09'!L11="J2"),$H$42,IF(OR('NORD-09'!L11="J3"),$H$43,IF(OR('NORD-09'!L11="J4"),$H$44,IF(OR('NORD-09'!L11="J5"),$P$40,IF(OR('NORD-09'!L11="J6"),$P$41,IF(OR('NORD-09'!L11="J7"),$P$42,IF(OR('NORD-09'!L11="J8"),$P$43,IF(OR('NORD-09'!L11="J9"),$P$44,IF(OR('NORD-09'!L11="F"),$V$40,IF(OR('NORD-09'!L11="R"),$V$41,IF(OR('NORD-09'!L11="HR"),$V$42,IF(OR('NORD-09'!L11="E"),$V$43,IF(OR('NORD-09'!L11="CP"),$AD$40,IF(OR('NORD-09'!L11="CM"),$AD$41,IF(OR('NORD-09'!L11="CMA"),$AD$42,IF(OR('NORD-09'!L11="CDE"),$AD$43,"0")))))))))))))))))))+IF(OR('NORD-09'!M11="D"),$V$44,IF(OR('NORD-09'!M11="J"),$H$40,IF(OR('NORD-09'!M11="J1"),$H$41,IF(OR('NORD-09'!M11="J2"),$H$42,IF(OR('NORD-09'!M11="J3"),$H$43,IF(OR('NORD-09'!M11="J4"),$H$44,IF(OR('NORD-09'!M11="J5"),$P$40,IF(OR('NORD-09'!M11="J6"),$P$41,IF(OR('NORD-09'!M11="J7"),$P$42,IF(OR('NORD-09'!M11="J8"),$P$43,IF(OR('NORD-09'!M11="J9"),$P$44,IF(OR('NORD-09'!M11="F"),$V$40,IF(OR('NORD-09'!M11="R"),$V$41,IF(OR('NORD-09'!M11="HR"),$V$42,IF(OR('NORD-09'!M11="E"),$V$43,IF(OR('NORD-09'!M11="CP"),$AD$40,IF(OR('NORD-09'!M11="CM"),$AD$41,IF(OR('NORD-09'!M11="CMA"),$AD$42,IF(OR('NORD-09'!M11="CDE"),$AD$43,"0")))))))))))))))))))+IF(OR('NORD-09'!N11="D"),$V$44,IF(OR('NORD-09'!N11="J"),$H$40,IF(OR('NORD-09'!N11="J1"),$H$41,IF(OR('NORD-09'!N11="J2"),$H$42,IF(OR('NORD-09'!N11="J3"),$H$43,IF(OR('NORD-09'!N11="J4"),$H$44,IF(OR('NORD-09'!N11="J5"),$P$40,IF(OR('NORD-09'!N11="J6"),$P$41,IF(OR('NORD-09'!N11="J7"),$P$42,IF(OR('NORD-09'!N11="J8"),$P$43,IF(OR('NORD-09'!N11="J9"),$P$44,IF(OR('NORD-09'!N11="F"),$V$40,IF(OR('NORD-09'!N11="R"),$V$41,IF(OR('NORD-09'!N11="HR"),$V$42,IF(OR('NORD-09'!N11="E"),$V$43,IF(OR('NORD-09'!N11="CP"),$AD$40,IF(OR('NORD-09'!N11="CM"),$AD$41,IF(OR('NORD-09'!N11="CMA"),$AD$42,IF(OR('NORD-09'!N11="CDE"),$AD$43,"0")))))))))))))))))))+IF(OR('NORD-09'!O11="D"),$V$44,IF(OR('NORD-09'!O11="J"),$H$40,IF(OR('NORD-09'!O11="J1"),$H$41,IF(OR('NORD-09'!O11="J2"),$H$42,IF(OR('NORD-09'!O11="J3"),$H$43,IF(OR('NORD-09'!O11="J4"),$H$44,IF(OR('NORD-09'!O11="J5"),$P$40,IF(OR('NORD-09'!O11="J6"),$P$41,IF(OR('NORD-09'!O11="J7"),$P$42,IF(OR('NORD-09'!O11="J8"),$P$43,IF(OR('NORD-09'!O11="J9"),$P$44,IF(OR('NORD-09'!O11="F"),$V$40,IF(OR('NORD-09'!O11="R"),$V$41,IF(OR('NORD-09'!O11="HR"),$V$42,IF(OR('NORD-09'!O11="E"),$V$43,IF(OR('NORD-09'!O11="CP"),$AD$40,IF(OR('NORD-09'!O11="CM"),$AD$41,IF(OR('NORD-09'!O11="CMA"),$AD$42,IF(OR('NORD-09'!O11="CDE"),$AD$43,"0")))))))))))))))))))+IF(OR('NORD-09'!P11="D"),$V$44,IF(OR('NORD-09'!P11="J"),$H$40,IF(OR('NORD-09'!P11="J1"),$H$41,IF(OR('NORD-09'!P11="J2"),$H$42,IF(OR('NORD-09'!P11="J3"),$H$43,IF(OR('NORD-09'!P11="J4"),$H$44,IF(OR('NORD-09'!P11="J5"),$P$40,IF(OR('NORD-09'!P11="J6"),$P$41,IF(OR('NORD-09'!P11="J7"),$P$42,IF(OR('NORD-09'!P11="J8"),$P$43,IF(OR('NORD-09'!P11="J9"),$P$44,IF(OR('NORD-09'!P11="F"),$V$40,IF(OR('NORD-09'!P11="R"),$V$41,IF(OR('NORD-09'!P11="HR"),$V$42,IF(OR('NORD-09'!P11="E"),$V$43,IF(OR('NORD-09'!P11="CP"),$AD$40,IF(OR('NORD-09'!P11="CM"),$AD$41,IF(OR('NORD-09'!P11="CMA"),$AD$42,IF(OR('NORD-09'!P11="CDE"),$AD$43,"0")))))))))))))))))))+IF(OR('NORD-09'!Q11="D"),$V$44,IF(OR('NORD-09'!Q11="J"),$H$40,IF(OR('NORD-09'!Q11="J1"),$H$41,IF(OR('NORD-09'!Q11="J2"),$H$42,IF(OR('NORD-09'!Q11="J3"),$H$43,IF(OR('NORD-09'!Q11="J4"),$H$44,IF(OR('NORD-09'!Q11="J5"),$P$40,IF(OR('NORD-09'!Q11="J6"),$P$41,IF(OR('NORD-09'!Q11="J7"),$P$42,IF(OR('NORD-09'!Q11="J8"),$P$43,IF(OR('NORD-09'!Q11="J9"),$P$44,IF(OR('NORD-09'!Q11="F"),$V$40,IF(OR('NORD-09'!Q11="R"),$V$41,IF(OR('NORD-09'!Q11="HR"),$V$42,IF(OR('NORD-09'!Q11="E"),$V$43,IF(OR('NORD-09'!Q11="CP"),$AD$40,IF(OR('NORD-09'!Q11="CM"),$AD$41,IF(OR('NORD-09'!Q11="CMA"),$AD$42,IF(OR('NORD-09'!Q11="CDE"),$AD$43,"0")))))))))))))))))))+IF(OR('NORD-09'!R11="D"),$V$44,IF(OR('NORD-09'!R11="J"),$H$40,IF(OR('NORD-09'!R11="J1"),$H$41,IF(OR('NORD-09'!R11="J2"),$H$42,IF(OR('NORD-09'!R11="J3"),$H$43,IF(OR('NORD-09'!R11="J4"),$H$44,IF(OR('NORD-09'!R11="J5"),$P$40,IF(OR('NORD-09'!R11="J6"),$P$41,IF(OR('NORD-09'!R11="J7"),$P$42,IF(OR('NORD-09'!R11="J8"),$P$43,IF(OR('NORD-09'!R11="J9"),$P$44,IF(OR('NORD-09'!R11="F"),$V$40,IF(OR('NORD-09'!R11="R"),$V$41,IF(OR('NORD-09'!R11="HR"),$V$42,IF(OR('NORD-09'!R11="E"),$V$43,IF(OR('NORD-09'!R11="CP"),$AD$40,IF(OR('NORD-09'!R11="CM"),$AD$41,IF(OR('NORD-09'!R11="CMA"),$AD$42,IF(OR('NORD-09'!R11="CDE"),$AD$43,"0")))))))))))))))))))</f>
        <v>37.5</v>
      </c>
      <c r="AM11" s="151">
        <f>IF(OR('NORD-09'!S11="D"),$V$44,IF(OR('NORD-09'!S11="J"),$H$40,IF(OR('NORD-09'!S11="J1"),$H$41,IF(OR('NORD-09'!S11="J2"),$H$42,IF(OR('NORD-09'!S11="J3"),$H$43,IF(OR('NORD-09'!S11="J4"),$H$44,IF(OR('NORD-09'!S11="J5"),$P$40,IF(OR('NORD-09'!S11="J6"),$P$41,IF(OR('NORD-09'!S11="J7"),$P$42,IF(OR('NORD-09'!S11="J8"),$P$43,IF(OR('NORD-09'!S11="J9"),$P$44,IF(OR('NORD-09'!S11="F"),$V$40,IF(OR('NORD-09'!S11="R"),$V$41,IF(OR('NORD-09'!S11="HR"),$V$42,IF(OR('NORD-09'!S11="E"),$V$43,IF(OR('NORD-09'!S11="CP"),$AD$40,IF(OR('NORD-09'!S11="CM"),$AD$41,IF(OR('NORD-09'!S11="CMA"),$AD$42,IF(OR('NORD-09'!S11="CDE"),$AD$43,"0")))))))))))))))))))+IF(OR('NORD-09'!T11="D"),$V$44,IF(OR('NORD-09'!T11="J"),$H$40,IF(OR('NORD-09'!T11="J1"),$H$41,IF(OR('NORD-09'!T11="J2"),$H$42,IF(OR('NORD-09'!T11="J3"),$H$43,IF(OR('NORD-09'!T11="J4"),$H$44,IF(OR('NORD-09'!T11="J5"),$P$40,IF(OR('NORD-09'!T11="J6"),$P$41,IF(OR('NORD-09'!T11="J7"),$P$42,IF(OR('NORD-09'!T11="J8"),$P$43,IF(OR('NORD-09'!T11="J9"),$P$44,IF(OR('NORD-09'!T11="F"),$V$40,IF(OR('NORD-09'!T11="R"),$V$41,IF(OR('NORD-09'!T11="HR"),$V$42,IF(OR('NORD-09'!T11="E"),$V$43,IF(OR('NORD-09'!T11="CP"),$AD$40,IF(OR('NORD-09'!T11="CM"),$AD$41,IF(OR('NORD-09'!T11="CMA"),$AD$42,IF(OR('NORD-09'!T11="CDE"),$AD$43,"0")))))))))))))))))))+IF(OR('NORD-09'!U11="D"),$V$44,IF(OR('NORD-09'!U11="J"),$H$40,IF(OR('NORD-09'!U11="J1"),$H$41,IF(OR('NORD-09'!U11="J2"),$H$42,IF(OR('NORD-09'!U11="J3"),$H$43,IF(OR('NORD-09'!U11="J4"),$H$44,IF(OR('NORD-09'!U11="J5"),$P$40,IF(OR('NORD-09'!U11="J6"),$P$41,IF(OR('NORD-09'!U11="J7"),$P$42,IF(OR('NORD-09'!U11="J8"),$P$43,IF(OR('NORD-09'!U11="J9"),$P$44,IF(OR('NORD-09'!U11="F"),$V$40,IF(OR('NORD-09'!U11="R"),$V$41,IF(OR('NORD-09'!U11="HR"),$V$42,IF(OR('NORD-09'!U11="E"),$V$43,IF(OR('NORD-09'!U11="CP"),$AD$40,IF(OR('NORD-09'!U11="CM"),$AD$41,IF(OR('NORD-09'!U11="CMA"),$AD$42,IF(OR('NORD-09'!U11="CDE"),$AD$43,"0")))))))))))))))))))+IF(OR('NORD-09'!V11="D"),$V$44,IF(OR('NORD-09'!V11="J"),$H$40,IF(OR('NORD-09'!V11="J1"),$H$41,IF(OR('NORD-09'!V11="J2"),$H$42,IF(OR('NORD-09'!V11="J3"),$H$43,IF(OR('NORD-09'!V11="J4"),$H$44,IF(OR('NORD-09'!V11="J5"),$P$40,IF(OR('NORD-09'!V11="J6"),$P$41,IF(OR('NORD-09'!V11="J7"),$P$42,IF(OR('NORD-09'!V11="J8"),$P$43,IF(OR('NORD-09'!V11="J9"),$P$44,IF(OR('NORD-09'!V11="F"),$V$40,IF(OR('NORD-09'!V11="R"),$V$41,IF(OR('NORD-09'!V11="HR"),$V$42,IF(OR('NORD-09'!V11="E"),$V$43,IF(OR('NORD-09'!V11="CP"),$AD$40,IF(OR('NORD-09'!V11="CM"),$AD$41,IF(OR('NORD-09'!V11="CMA"),$AD$42,IF(OR('NORD-09'!V11="CDE"),$AD$43,"0")))))))))))))))))))+IF(OR('NORD-09'!W11="D"),$V$44,IF(OR('NORD-09'!W11="J"),$H$40,IF(OR('NORD-09'!W11="J1"),$H$41,IF(OR('NORD-09'!W11="J2"),$H$42,IF(OR('NORD-09'!W11="J3"),$H$43,IF(OR('NORD-09'!W11="J4"),$H$44,IF(OR('NORD-09'!W11="J5"),$P$40,IF(OR('NORD-09'!W11="J6"),$P$41,IF(OR('NORD-09'!W11="J7"),$P$42,IF(OR('NORD-09'!W11="J8"),$P$43,IF(OR('NORD-09'!W11="J9"),$P$44,IF(OR('NORD-09'!W11="F"),$V$40,IF(OR('NORD-09'!W11="R"),$V$41,IF(OR('NORD-09'!W11="HR"),$V$42,IF(OR('NORD-09'!W11="E"),$V$43,IF(OR('NORD-09'!W11="CP"),$AD$40,IF(OR('NORD-09'!W11="CM"),$AD$41,IF(OR('NORD-09'!W11="CMA"),$AD$42,IF(OR('NORD-09'!W11="CDE"),$AD$43,"0")))))))))))))))))))+IF(OR('NORD-09'!X11="D"),$V$44,IF(OR('NORD-09'!X11="J"),$H$40,IF(OR('NORD-09'!X11="J1"),$H$41,IF(OR('NORD-09'!X11="J2"),$H$42,IF(OR('NORD-09'!X11="J3"),$H$43,IF(OR('NORD-09'!X11="J4"),$H$44,IF(OR('NORD-09'!X11="J5"),$P$40,IF(OR('NORD-09'!X11="J6"),$P$41,IF(OR('NORD-09'!X11="J7"),$P$42,IF(OR('NORD-09'!X11="J8"),$P$43,IF(OR('NORD-09'!X11="J9"),$P$44,IF(OR('NORD-09'!X11="F"),$V$40,IF(OR('NORD-09'!X11="R"),$V$41,IF(OR('NORD-09'!X11="HR"),$V$42,IF(OR('NORD-09'!X11="E"),$V$43,IF(OR('NORD-09'!X11="CP"),$AD$40,IF(OR('NORD-09'!X11="CM"),$AD$41,IF(OR('NORD-09'!X11="CMA"),$AD$42,IF(OR('NORD-09'!X11="CDE"),$AD$43,"0")))))))))))))))))))+IF(OR('NORD-09'!Y11="D"),$V$44,IF(OR('NORD-09'!Y11="J"),$H$40,IF(OR('NORD-09'!Y11="J1"),$H$41,IF(OR('NORD-09'!Y11="J2"),$H$42,IF(OR('NORD-09'!Y11="J3"),$H$43,IF(OR('NORD-09'!Y11="J4"),$H$44,IF(OR('NORD-09'!Y11="J5"),$P$40,IF(OR('NORD-09'!Y11="J6"),$P$41,IF(OR('NORD-09'!Y11="J7"),$P$42,IF(OR('NORD-09'!Y11="J8"),$P$43,IF(OR('NORD-09'!Y11="J9"),$P$44,IF(OR('NORD-09'!Y11="F"),$V$40,IF(OR('NORD-09'!Y11="R"),$V$41,IF(OR('NORD-09'!Y11="HR"),$V$42,IF(OR('NORD-09'!Y11="E"),$V$43,IF(OR('NORD-09'!Y11="CP"),$AD$40,IF(OR('NORD-09'!Y11="CM"),$AD$41,IF(OR('NORD-09'!Y11="CMA"),$AD$42,IF(OR('NORD-09'!Y11="CDE"),$AD$43,"0")))))))))))))))))))</f>
        <v>37.5</v>
      </c>
      <c r="AN11" s="151">
        <f>IF(OR('NORD-09'!Z11="D"),$V$44,IF(OR('NORD-09'!Z11="J"),$H$40,IF(OR('NORD-09'!Z11="J1"),$H$41,IF(OR('NORD-09'!Z11="J2"),$H$42,IF(OR('NORD-09'!Z11="J3"),$H$43,IF(OR('NORD-09'!Z11="J4"),$H$44,IF(OR('NORD-09'!Z11="J5"),$P$40,IF(OR('NORD-09'!Z11="J6"),$P$41,IF(OR('NORD-09'!Z11="J7"),$P$42,IF(OR('NORD-09'!Z11="J8"),$P$43,IF(OR('NORD-09'!Z11="J9"),$P$44,IF(OR('NORD-09'!Z11="F"),$V$40,IF(OR('NORD-09'!Z11="R"),$V$41,IF(OR('NORD-09'!Z11="HR"),$V$42,IF(OR('NORD-09'!Z11="E"),$V$43,IF(OR('NORD-09'!Z11="CP"),$AD$40,IF(OR('NORD-09'!Z11="CM"),$AD$41,IF(OR('NORD-09'!Z11="CMA"),$AD$42,IF(OR('NORD-09'!Z11="CDE"),$AD$43,"0")))))))))))))))))))+IF(OR('NORD-09'!AA11="D"),$V$44,IF(OR('NORD-09'!AA11="J"),$H$40,IF(OR('NORD-09'!AA11="J1"),$H$41,IF(OR('NORD-09'!AA11="J2"),$H$42,IF(OR('NORD-09'!AA11="J3"),$H$43,IF(OR('NORD-09'!AA11="J4"),$H$44,IF(OR('NORD-09'!AA11="J5"),$P$40,IF(OR('NORD-09'!AA11="J6"),$P$41,IF(OR('NORD-09'!AA11="J7"),$P$42,IF(OR('NORD-09'!AA11="J8"),$P$43,IF(OR('NORD-09'!AA11="J9"),$P$44,IF(OR('NORD-09'!AA11="F"),$V$40,IF(OR('NORD-09'!AA11="R"),$V$41,IF(OR('NORD-09'!AA11="HR"),$V$42,IF(OR('NORD-09'!AA11="E"),$V$43,IF(OR('NORD-09'!AA11="CP"),$AD$40,IF(OR('NORD-09'!AA11="CM"),$AD$41,IF(OR('NORD-09'!AA11="CMA"),$AD$42,IF(OR('NORD-09'!AA11="CDE"),$AD$43,"0")))))))))))))))))))+IF(OR('NORD-09'!AB11="D"),$V$44,IF(OR('NORD-09'!AB11="J"),$H$40,IF(OR('NORD-09'!AB11="J1"),$H$41,IF(OR('NORD-09'!AB11="J2"),$H$42,IF(OR('NORD-09'!AB11="J3"),$H$43,IF(OR('NORD-09'!AB11="J4"),$H$44,IF(OR('NORD-09'!AB11="J5"),$P$40,IF(OR('NORD-09'!AB11="J6"),$P$41,IF(OR('NORD-09'!AB11="J7"),$P$42,IF(OR('NORD-09'!AB11="J8"),$P$43,IF(OR('NORD-09'!AB11="J9"),$P$44,IF(OR('NORD-09'!AB11="F"),$V$40,IF(OR('NORD-09'!AB11="R"),$V$41,IF(OR('NORD-09'!AB11="HR"),$V$42,IF(OR('NORD-09'!AB11="E"),$V$43,IF(OR('NORD-09'!AB11="CP"),$AD$40,IF(OR('NORD-09'!AB11="CM"),$AD$41,IF(OR('NORD-09'!AB11="CMA"),$AD$42,IF(OR('NORD-09'!AB11="CDE"),$AD$43,"0")))))))))))))))))))+IF(OR('NORD-09'!AC11="D"),$V$44,IF(OR('NORD-09'!AC11="J"),$H$40,IF(OR('NORD-09'!AC11="J1"),$H$41,IF(OR('NORD-09'!AC11="J2"),$H$42,IF(OR('NORD-09'!AC11="J3"),$H$43,IF(OR('NORD-09'!AC11="J4"),$H$44,IF(OR('NORD-09'!AC11="J5"),$P$40,IF(OR('NORD-09'!AC11="J6"),$P$41,IF(OR('NORD-09'!AC11="J7"),$P$42,IF(OR('NORD-09'!AC11="J8"),$P$43,IF(OR('NORD-09'!AC11="J9"),$P$44,IF(OR('NORD-09'!AC11="F"),$V$40,IF(OR('NORD-09'!AC11="R"),$V$41,IF(OR('NORD-09'!AC11="HR"),$V$42,IF(OR('NORD-09'!AC11="E"),$V$43,IF(OR('NORD-09'!AC11="CP"),$AD$40,IF(OR('NORD-09'!AC11="CM"),$AD$41,IF(OR('NORD-09'!AC11="CMA"),$AD$42,IF(OR('NORD-09'!AC11="CDE"),$AD$43,"0")))))))))))))))))))+IF(OR('NORD-09'!AD11="D"),$V$44,IF(OR('NORD-09'!AD11="J"),$H$40,IF(OR('NORD-09'!AD11="J1"),$H$41,IF(OR('NORD-09'!AD11="J2"),$H$42,IF(OR('NORD-09'!AD11="J3"),$H$43,IF(OR('NORD-09'!AD11="J4"),$H$44,IF(OR('NORD-09'!AD11="J5"),$P$40,IF(OR('NORD-09'!AD11="J6"),$P$41,IF(OR('NORD-09'!AD11="J7"),$P$42,IF(OR('NORD-09'!AD11="J8"),$P$43,IF(OR('NORD-09'!AD11="J9"),$P$44,IF(OR('NORD-09'!AD11="F"),$V$40,IF(OR('NORD-09'!AD11="R"),$V$41,IF(OR('NORD-09'!AD11="HR"),$V$42,IF(OR('NORD-09'!AD11="E"),$V$43,IF(OR('NORD-09'!AD11="CP"),$AD$40,IF(OR('NORD-09'!AD11="CM"),$AD$41,IF(OR('NORD-09'!AD11="CMA"),$AD$42,IF(OR('NORD-09'!AD11="CDE"),$AD$43,"0")))))))))))))))))))+IF(OR('NORD-09'!AE11="D"),$V$44,IF(OR('NORD-09'!AE11="J"),$H$40,IF(OR('NORD-09'!AE11="J1"),$H$41,IF(OR('NORD-09'!AE11="J2"),$H$42,IF(OR('NORD-09'!AE11="J3"),$H$43,IF(OR('NORD-09'!AE11="J4"),$H$44,IF(OR('NORD-09'!AE11="J5"),$P$40,IF(OR('NORD-09'!AE11="J6"),$P$41,IF(OR('NORD-09'!AE11="J7"),$P$42,IF(OR('NORD-09'!AE11="J8"),$P$43,IF(OR('NORD-09'!AE11="J9"),$P$44,IF(OR('NORD-09'!AE11="F"),$V$40,IF(OR('NORD-09'!AE11="R"),$V$41,IF(OR('NORD-09'!AE11="HR"),$V$42,IF(OR('NORD-09'!AE11="E"),$V$43,IF(OR('NORD-09'!AE11="CP"),$AD$40,IF(OR('NORD-09'!AE11="CM"),$AD$41,IF(OR('NORD-09'!AE11="CMA"),$AD$42,IF(OR('NORD-09'!AE11="CDE"),$AD$43,"0")))))))))))))))))))</f>
        <v>37.5</v>
      </c>
    </row>
    <row r="12" spans="1:40" ht="15.75" customHeight="1">
      <c r="A12" s="16" t="s">
        <v>108</v>
      </c>
      <c r="B12" s="6" t="s">
        <v>69</v>
      </c>
      <c r="C12" s="2" t="s">
        <v>69</v>
      </c>
      <c r="D12" s="2"/>
      <c r="E12" s="2" t="s">
        <v>69</v>
      </c>
      <c r="F12" s="6" t="s">
        <v>69</v>
      </c>
      <c r="G12" s="6" t="s">
        <v>69</v>
      </c>
      <c r="H12" s="2" t="s">
        <v>69</v>
      </c>
      <c r="I12" s="2" t="s">
        <v>69</v>
      </c>
      <c r="J12" s="2" t="s">
        <v>69</v>
      </c>
      <c r="K12" s="2"/>
      <c r="L12" s="2" t="s">
        <v>69</v>
      </c>
      <c r="M12" s="2" t="s">
        <v>69</v>
      </c>
      <c r="N12" s="10" t="s">
        <v>69</v>
      </c>
      <c r="O12" s="2" t="s">
        <v>69</v>
      </c>
      <c r="P12" s="2" t="s">
        <v>69</v>
      </c>
      <c r="Q12" s="2" t="s">
        <v>69</v>
      </c>
      <c r="R12" s="2"/>
      <c r="S12" s="6" t="s">
        <v>47</v>
      </c>
      <c r="T12" s="6" t="s">
        <v>46</v>
      </c>
      <c r="U12" s="6" t="s">
        <v>47</v>
      </c>
      <c r="V12" s="6" t="s">
        <v>47</v>
      </c>
      <c r="W12" s="6" t="s">
        <v>47</v>
      </c>
      <c r="X12" s="6" t="s">
        <v>47</v>
      </c>
      <c r="Y12" s="2"/>
      <c r="Z12" s="2" t="s">
        <v>47</v>
      </c>
      <c r="AA12" s="6" t="s">
        <v>46</v>
      </c>
      <c r="AB12" s="6" t="s">
        <v>47</v>
      </c>
      <c r="AC12" s="6" t="s">
        <v>47</v>
      </c>
      <c r="AD12" s="6" t="s">
        <v>47</v>
      </c>
      <c r="AE12" s="6" t="s">
        <v>47</v>
      </c>
      <c r="AF12" s="11"/>
      <c r="AG12" s="116"/>
      <c r="AH12" s="147">
        <f t="shared" si="3"/>
        <v>0</v>
      </c>
      <c r="AJ12" s="151">
        <f>IF(OR('NORD-09'!B12="D"),$V$44,IF(OR('NORD-09'!B12="J"),$H$40,IF(OR('NORD-09'!B12="J1"),$H$41,IF(OR('NORD-09'!B12="J2"),$H$42,IF(OR('NORD-09'!B12="J3"),$H$43,IF(OR('NORD-09'!B12="J4"),$H$44,IF(OR('NORD-09'!B12="J5"),$P$40,IF(OR('NORD-09'!B12="J6"),$P$41,IF(OR('NORD-09'!B12="J7"),$P$42,IF(OR('NORD-09'!B12="J8"),$P$43,IF(OR('NORD-09'!B12="J9"),$P$44,IF(OR('NORD-09'!B12="F"),$V$40,IF(OR('NORD-09'!B12="R"),$V$41,IF(OR('NORD-09'!B12="HR"),$V$42,IF(OR('NORD-09'!B12="E"),$V$43,IF(OR('NORD-09'!B12="CP"),$AD$40,IF(OR('NORD-09'!B12="CM"),$AD$41,IF(OR('NORD-09'!B12="CMA"),$AD$42,IF(OR('NORD-09'!B12="CDE"),$AD$43,"0")))))))))))))))))))+IF(OR('NORD-09'!C12="D"),$V$44,IF(OR('NORD-09'!C12="J"),$H$40,IF(OR('NORD-09'!C12="J1"),$H$41,IF(OR('NORD-09'!C12="J2"),$H$42,IF(OR('NORD-09'!C12="J3"),$H$43,IF(OR('NORD-09'!C12="J4"),$H$44,IF(OR('NORD-09'!C12="J5"),$P$40,IF(OR('NORD-09'!C12="J6"),$P$41,IF(OR('NORD-09'!C12="J7"),$P$42,IF(OR('NORD-09'!C12="J8"),$P$43,IF(OR('NORD-09'!C12="J9"),$P$44,IF(OR('NORD-09'!C12="F"),$V$40,IF(OR('NORD-09'!C12="R"),$V$41,IF(OR('NORD-09'!C12="HR"),$V$42,IF(OR('NORD-09'!C12="E"),$V$43,IF(OR('NORD-09'!C12="CP"),$AD$40,IF(OR('NORD-09'!C12="CM"),$AD$41,IF(OR('NORD-09'!C12="CMA"),$AD$42,IF(OR('NORD-09'!C12="CDE"),$AD$43,"0")))))))))))))))))))+IF(OR('NORD-09'!D12="D"),$V$44,IF(OR('NORD-09'!D12="J"),$H$40,IF(OR('NORD-09'!D12="J1"),$H$41,IF(OR('NORD-09'!D12="J2"),$H$42,IF(OR('NORD-09'!D12="J3"),$H$43,IF(OR('NORD-09'!D12="J4"),$H$44,IF(OR('NORD-09'!D12="J5"),$P$40,IF(OR('NORD-09'!D12="J6"),$P$41,IF(OR('NORD-09'!D12="J7"),$P$42,IF(OR('NORD-09'!D12="J8"),$P$43,IF(OR('NORD-09'!D12="J9"),$P$44,IF(OR('NORD-09'!D12="F"),$V$40,IF(OR('NORD-09'!D12="R"),$V$41,IF(OR('NORD-09'!D12="HR"),$V$42,IF(OR('NORD-09'!D12="E"),$V$43,IF(OR('NORD-09'!D12="CP"),$AD$40,IF(OR('NORD-09'!D12="CM"),$AD$41,IF(OR('NORD-09'!D12="CMA"),$AD$42,IF(OR('NORD-09'!D12="CDE"),$AD$43,"0")))))))))))))))))))</f>
        <v>15</v>
      </c>
      <c r="AK12" s="151">
        <f>IF(OR('NORD-09'!E12="D"),$V$44,IF(OR('NORD-09'!E12="J"),$H$40,IF(OR('NORD-09'!E12="J1"),$H$41,IF(OR('NORD-09'!E12="J2"),$H$42,IF(OR('NORD-09'!E12="J3"),$H$43,IF(OR('NORD-09'!E12="J4"),$H$44,IF(OR('NORD-09'!E12="J5"),$P$40,IF(OR('NORD-09'!E12="J6"),$P$41,IF(OR('NORD-09'!E12="J7"),$P$42,IF(OR('NORD-09'!E12="J8"),$P$43,IF(OR('NORD-09'!E12="J9"),$P$44,IF(OR('NORD-09'!E12="F"),$V$40,IF(OR('NORD-09'!E12="R"),$V$41,IF(OR('NORD-09'!E12="HR"),$V$42,IF(OR('NORD-09'!E12="E"),$V$43,IF(OR('NORD-09'!E12="CP"),$AD$40,IF(OR('NORD-09'!E12="CM"),$AD$41,IF(OR('NORD-09'!E12="CMA"),$AD$42,IF(OR('NORD-09'!E12="CDE"),$AD$43,"0")))))))))))))))))))+IF(OR('NORD-09'!F12="D"),$V$44,IF(OR('NORD-09'!F12="J"),$H$40,IF(OR('NORD-09'!F12="J1"),$H$41,IF(OR('NORD-09'!F12="J2"),$H$42,IF(OR('NORD-09'!F12="J3"),$H$43,IF(OR('NORD-09'!F12="J4"),$H$44,IF(OR('NORD-09'!F12="J5"),$P$40,IF(OR('NORD-09'!F12="J6"),$P$41,IF(OR('NORD-09'!F12="J7"),$P$42,IF(OR('NORD-09'!F12="J8"),$P$43,IF(OR('NORD-09'!F12="J9"),$P$44,IF(OR('NORD-09'!F12="F"),$V$40,IF(OR('NORD-09'!F12="R"),$V$41,IF(OR('NORD-09'!F12="HR"),$V$42,IF(OR('NORD-09'!F12="E"),$V$43,IF(OR('NORD-09'!F12="CP"),$AD$40,IF(OR('NORD-09'!F12="CM"),$AD$41,IF(OR('NORD-09'!F12="CMA"),$AD$42,IF(OR('NORD-09'!F12="CDE"),$AD$43,"0")))))))))))))))))))+IF(OR('NORD-09'!G12="D"),$V$44,IF(OR('NORD-09'!G12="J"),$H$40,IF(OR('NORD-09'!G12="J1"),$H$41,IF(OR('NORD-09'!G12="J2"),$H$42,IF(OR('NORD-09'!G12="J3"),$H$43,IF(OR('NORD-09'!G12="J4"),$H$44,IF(OR('NORD-09'!G12="J5"),$P$40,IF(OR('NORD-09'!G12="J6"),$P$41,IF(OR('NORD-09'!G12="J7"),$P$42,IF(OR('NORD-09'!G12="J8"),$P$43,IF(OR('NORD-09'!G12="J9"),$P$44,IF(OR('NORD-09'!G12="F"),$V$40,IF(OR('NORD-09'!G12="R"),$V$41,IF(OR('NORD-09'!G12="HR"),$V$42,IF(OR('NORD-09'!G12="E"),$V$43,IF(OR('NORD-09'!G12="CP"),$AD$40,IF(OR('NORD-09'!G12="CM"),$AD$41,IF(OR('NORD-09'!G12="CMA"),$AD$42,IF(OR('NORD-09'!G12="CDE"),$AD$43,"0")))))))))))))))))))+IF(OR('NORD-09'!H12="D"),$V$44,IF(OR('NORD-09'!H12="J"),$H$40,IF(OR('NORD-09'!H12="J1"),$H$41,IF(OR('NORD-09'!H12="J2"),$H$42,IF(OR('NORD-09'!H12="J3"),$H$43,IF(OR('NORD-09'!H12="J4"),$H$44,IF(OR('NORD-09'!H12="J5"),$P$40,IF(OR('NORD-09'!H12="J6"),$P$41,IF(OR('NORD-09'!H12="J7"),$P$42,IF(OR('NORD-09'!H12="J8"),$P$43,IF(OR('NORD-09'!H12="J9"),$P$44,IF(OR('NORD-09'!H12="F"),$V$40,IF(OR('NORD-09'!H12="R"),$V$41,IF(OR('NORD-09'!H12="HR"),$V$42,IF(OR('NORD-09'!H12="E"),$V$43,IF(OR('NORD-09'!H12="CP"),$AD$40,IF(OR('NORD-09'!H12="CM"),$AD$41,IF(OR('NORD-09'!H12="CMA"),$AD$42,IF(OR('NORD-09'!H12="CDE"),$AD$43,"0")))))))))))))))))))+IF(OR('NORD-09'!I12="D"),$V$44,IF(OR('NORD-09'!I12="J"),$H$40,IF(OR('NORD-09'!I12="J1"),$H$41,IF(OR('NORD-09'!I12="J2"),$H$42,IF(OR('NORD-09'!I12="J3"),$H$43,IF(OR('NORD-09'!I12="J4"),$H$44,IF(OR('NORD-09'!I12="J5"),$P$40,IF(OR('NORD-09'!I12="J6"),$P$41,IF(OR('NORD-09'!I12="J7"),$P$42,IF(OR('NORD-09'!I12="J8"),$P$43,IF(OR('NORD-09'!I12="J9"),$P$44,IF(OR('NORD-09'!I12="F"),$V$40,IF(OR('NORD-09'!I12="R"),$V$41,IF(OR('NORD-09'!I12="HR"),$V$42,IF(OR('NORD-09'!I12="E"),$V$43,IF(OR('NORD-09'!I12="CP"),$AD$40,IF(OR('NORD-09'!I12="CM"),$AD$41,IF(OR('NORD-09'!I12="CMA"),$AD$42,IF(OR('NORD-09'!I12="CDE"),$AD$43,"0")))))))))))))))))))+IF(OR('NORD-09'!J12="D"),$V$44,IF(OR('NORD-09'!J12="J"),$H$40,IF(OR('NORD-09'!J12="J1"),$H$41,IF(OR('NORD-09'!J12="J2"),$H$42,IF(OR('NORD-09'!J12="J3"),$H$43,IF(OR('NORD-09'!J12="J4"),$H$44,IF(OR('NORD-09'!J12="J5"),$P$40,IF(OR('NORD-09'!J12="J6"),$P$41,IF(OR('NORD-09'!J12="J7"),$P$42,IF(OR('NORD-09'!J12="J8"),$P$43,IF(OR('NORD-09'!J12="J9"),$P$44,IF(OR('NORD-09'!J12="F"),$V$40,IF(OR('NORD-09'!J12="R"),$V$41,IF(OR('NORD-09'!J12="HR"),$V$42,IF(OR('NORD-09'!J12="E"),$V$43,IF(OR('NORD-09'!J12="CP"),$AD$40,IF(OR('NORD-09'!J12="CM"),$AD$41,IF(OR('NORD-09'!J12="CMA"),$AD$42,IF(OR('NORD-09'!J12="CDE"),$AD$43,"0")))))))))))))))))))+IF(OR('NORD-09'!K12="D"),$V$44,IF(OR('NORD-09'!K12="J"),$H$40,IF(OR('NORD-09'!K12="J1"),$H$41,IF(OR('NORD-09'!K12="J2"),$H$42,IF(OR('NORD-09'!K12="J3"),$H$43,IF(OR('NORD-09'!K12="J4"),$H$44,IF(OR('NORD-09'!K12="J5"),$P$40,IF(OR('NORD-09'!K12="J6"),$P$41,IF(OR('NORD-09'!K12="J7"),$P$42,IF(OR('NORD-09'!K12="J8"),$P$43,IF(OR('NORD-09'!K12="J9"),$P$44,IF(OR('NORD-09'!K12="F"),$V$40,IF(OR('NORD-09'!K12="R"),$V$41,IF(OR('NORD-09'!K12="HR"),$V$42,IF(OR('NORD-09'!K12="E"),$V$43,IF(OR('NORD-09'!K12="CP"),$AD$40,IF(OR('NORD-09'!K12="CM"),$AD$41,IF(OR('NORD-09'!K12="CMA"),$AD$42,IF(OR('NORD-09'!K12="CDE"),$AD$43,"0")))))))))))))))))))</f>
        <v>45</v>
      </c>
      <c r="AL12" s="151">
        <f>IF(OR('NORD-09'!L12="D"),$V$44,IF(OR('NORD-09'!L12="J"),$H$40,IF(OR('NORD-09'!L12="J1"),$H$41,IF(OR('NORD-09'!L12="J2"),$H$42,IF(OR('NORD-09'!L12="J3"),$H$43,IF(OR('NORD-09'!L12="J4"),$H$44,IF(OR('NORD-09'!L12="J5"),$P$40,IF(OR('NORD-09'!L12="J6"),$P$41,IF(OR('NORD-09'!L12="J7"),$P$42,IF(OR('NORD-09'!L12="J8"),$P$43,IF(OR('NORD-09'!L12="J9"),$P$44,IF(OR('NORD-09'!L12="F"),$V$40,IF(OR('NORD-09'!L12="R"),$V$41,IF(OR('NORD-09'!L12="HR"),$V$42,IF(OR('NORD-09'!L12="E"),$V$43,IF(OR('NORD-09'!L12="CP"),$AD$40,IF(OR('NORD-09'!L12="CM"),$AD$41,IF(OR('NORD-09'!L12="CMA"),$AD$42,IF(OR('NORD-09'!L12="CDE"),$AD$43,"0")))))))))))))))))))+IF(OR('NORD-09'!M12="D"),$V$44,IF(OR('NORD-09'!M12="J"),$H$40,IF(OR('NORD-09'!M12="J1"),$H$41,IF(OR('NORD-09'!M12="J2"),$H$42,IF(OR('NORD-09'!M12="J3"),$H$43,IF(OR('NORD-09'!M12="J4"),$H$44,IF(OR('NORD-09'!M12="J5"),$P$40,IF(OR('NORD-09'!M12="J6"),$P$41,IF(OR('NORD-09'!M12="J7"),$P$42,IF(OR('NORD-09'!M12="J8"),$P$43,IF(OR('NORD-09'!M12="J9"),$P$44,IF(OR('NORD-09'!M12="F"),$V$40,IF(OR('NORD-09'!M12="R"),$V$41,IF(OR('NORD-09'!M12="HR"),$V$42,IF(OR('NORD-09'!M12="E"),$V$43,IF(OR('NORD-09'!M12="CP"),$AD$40,IF(OR('NORD-09'!M12="CM"),$AD$41,IF(OR('NORD-09'!M12="CMA"),$AD$42,IF(OR('NORD-09'!M12="CDE"),$AD$43,"0")))))))))))))))))))+IF(OR('NORD-09'!N12="D"),$V$44,IF(OR('NORD-09'!N12="J"),$H$40,IF(OR('NORD-09'!N12="J1"),$H$41,IF(OR('NORD-09'!N12="J2"),$H$42,IF(OR('NORD-09'!N12="J3"),$H$43,IF(OR('NORD-09'!N12="J4"),$H$44,IF(OR('NORD-09'!N12="J5"),$P$40,IF(OR('NORD-09'!N12="J6"),$P$41,IF(OR('NORD-09'!N12="J7"),$P$42,IF(OR('NORD-09'!N12="J8"),$P$43,IF(OR('NORD-09'!N12="J9"),$P$44,IF(OR('NORD-09'!N12="F"),$V$40,IF(OR('NORD-09'!N12="R"),$V$41,IF(OR('NORD-09'!N12="HR"),$V$42,IF(OR('NORD-09'!N12="E"),$V$43,IF(OR('NORD-09'!N12="CP"),$AD$40,IF(OR('NORD-09'!N12="CM"),$AD$41,IF(OR('NORD-09'!N12="CMA"),$AD$42,IF(OR('NORD-09'!N12="CDE"),$AD$43,"0")))))))))))))))))))+IF(OR('NORD-09'!O12="D"),$V$44,IF(OR('NORD-09'!O12="J"),$H$40,IF(OR('NORD-09'!O12="J1"),$H$41,IF(OR('NORD-09'!O12="J2"),$H$42,IF(OR('NORD-09'!O12="J3"),$H$43,IF(OR('NORD-09'!O12="J4"),$H$44,IF(OR('NORD-09'!O12="J5"),$P$40,IF(OR('NORD-09'!O12="J6"),$P$41,IF(OR('NORD-09'!O12="J7"),$P$42,IF(OR('NORD-09'!O12="J8"),$P$43,IF(OR('NORD-09'!O12="J9"),$P$44,IF(OR('NORD-09'!O12="F"),$V$40,IF(OR('NORD-09'!O12="R"),$V$41,IF(OR('NORD-09'!O12="HR"),$V$42,IF(OR('NORD-09'!O12="E"),$V$43,IF(OR('NORD-09'!O12="CP"),$AD$40,IF(OR('NORD-09'!O12="CM"),$AD$41,IF(OR('NORD-09'!O12="CMA"),$AD$42,IF(OR('NORD-09'!O12="CDE"),$AD$43,"0")))))))))))))))))))+IF(OR('NORD-09'!P12="D"),$V$44,IF(OR('NORD-09'!P12="J"),$H$40,IF(OR('NORD-09'!P12="J1"),$H$41,IF(OR('NORD-09'!P12="J2"),$H$42,IF(OR('NORD-09'!P12="J3"),$H$43,IF(OR('NORD-09'!P12="J4"),$H$44,IF(OR('NORD-09'!P12="J5"),$P$40,IF(OR('NORD-09'!P12="J6"),$P$41,IF(OR('NORD-09'!P12="J7"),$P$42,IF(OR('NORD-09'!P12="J8"),$P$43,IF(OR('NORD-09'!P12="J9"),$P$44,IF(OR('NORD-09'!P12="F"),$V$40,IF(OR('NORD-09'!P12="R"),$V$41,IF(OR('NORD-09'!P12="HR"),$V$42,IF(OR('NORD-09'!P12="E"),$V$43,IF(OR('NORD-09'!P12="CP"),$AD$40,IF(OR('NORD-09'!P12="CM"),$AD$41,IF(OR('NORD-09'!P12="CMA"),$AD$42,IF(OR('NORD-09'!P12="CDE"),$AD$43,"0")))))))))))))))))))+IF(OR('NORD-09'!Q12="D"),$V$44,IF(OR('NORD-09'!Q12="J"),$H$40,IF(OR('NORD-09'!Q12="J1"),$H$41,IF(OR('NORD-09'!Q12="J2"),$H$42,IF(OR('NORD-09'!Q12="J3"),$H$43,IF(OR('NORD-09'!Q12="J4"),$H$44,IF(OR('NORD-09'!Q12="J5"),$P$40,IF(OR('NORD-09'!Q12="J6"),$P$41,IF(OR('NORD-09'!Q12="J7"),$P$42,IF(OR('NORD-09'!Q12="J8"),$P$43,IF(OR('NORD-09'!Q12="J9"),$P$44,IF(OR('NORD-09'!Q12="F"),$V$40,IF(OR('NORD-09'!Q12="R"),$V$41,IF(OR('NORD-09'!Q12="HR"),$V$42,IF(OR('NORD-09'!Q12="E"),$V$43,IF(OR('NORD-09'!Q12="CP"),$AD$40,IF(OR('NORD-09'!Q12="CM"),$AD$41,IF(OR('NORD-09'!Q12="CMA"),$AD$42,IF(OR('NORD-09'!Q12="CDE"),$AD$43,"0")))))))))))))))))))+IF(OR('NORD-09'!R12="D"),$V$44,IF(OR('NORD-09'!R12="J"),$H$40,IF(OR('NORD-09'!R12="J1"),$H$41,IF(OR('NORD-09'!R12="J2"),$H$42,IF(OR('NORD-09'!R12="J3"),$H$43,IF(OR('NORD-09'!R12="J4"),$H$44,IF(OR('NORD-09'!R12="J5"),$P$40,IF(OR('NORD-09'!R12="J6"),$P$41,IF(OR('NORD-09'!R12="J7"),$P$42,IF(OR('NORD-09'!R12="J8"),$P$43,IF(OR('NORD-09'!R12="J9"),$P$44,IF(OR('NORD-09'!R12="F"),$V$40,IF(OR('NORD-09'!R12="R"),$V$41,IF(OR('NORD-09'!R12="HR"),$V$42,IF(OR('NORD-09'!R12="E"),$V$43,IF(OR('NORD-09'!R12="CP"),$AD$40,IF(OR('NORD-09'!R12="CM"),$AD$41,IF(OR('NORD-09'!R12="CMA"),$AD$42,IF(OR('NORD-09'!R12="CDE"),$AD$43,"0")))))))))))))))))))</f>
        <v>45</v>
      </c>
      <c r="AM12" s="151">
        <f>IF(OR('NORD-09'!S12="D"),$V$44,IF(OR('NORD-09'!S12="J"),$H$40,IF(OR('NORD-09'!S12="J1"),$H$41,IF(OR('NORD-09'!S12="J2"),$H$42,IF(OR('NORD-09'!S12="J3"),$H$43,IF(OR('NORD-09'!S12="J4"),$H$44,IF(OR('NORD-09'!S12="J5"),$P$40,IF(OR('NORD-09'!S12="J6"),$P$41,IF(OR('NORD-09'!S12="J7"),$P$42,IF(OR('NORD-09'!S12="J8"),$P$43,IF(OR('NORD-09'!S12="J9"),$P$44,IF(OR('NORD-09'!S12="F"),$V$40,IF(OR('NORD-09'!S12="R"),$V$41,IF(OR('NORD-09'!S12="HR"),$V$42,IF(OR('NORD-09'!S12="E"),$V$43,IF(OR('NORD-09'!S12="CP"),$AD$40,IF(OR('NORD-09'!S12="CM"),$AD$41,IF(OR('NORD-09'!S12="CMA"),$AD$42,IF(OR('NORD-09'!S12="CDE"),$AD$43,"0")))))))))))))))))))+IF(OR('NORD-09'!T12="D"),$V$44,IF(OR('NORD-09'!T12="J"),$H$40,IF(OR('NORD-09'!T12="J1"),$H$41,IF(OR('NORD-09'!T12="J2"),$H$42,IF(OR('NORD-09'!T12="J3"),$H$43,IF(OR('NORD-09'!T12="J4"),$H$44,IF(OR('NORD-09'!T12="J5"),$P$40,IF(OR('NORD-09'!T12="J6"),$P$41,IF(OR('NORD-09'!T12="J7"),$P$42,IF(OR('NORD-09'!T12="J8"),$P$43,IF(OR('NORD-09'!T12="J9"),$P$44,IF(OR('NORD-09'!T12="F"),$V$40,IF(OR('NORD-09'!T12="R"),$V$41,IF(OR('NORD-09'!T12="HR"),$V$42,IF(OR('NORD-09'!T12="E"),$V$43,IF(OR('NORD-09'!T12="CP"),$AD$40,IF(OR('NORD-09'!T12="CM"),$AD$41,IF(OR('NORD-09'!T12="CMA"),$AD$42,IF(OR('NORD-09'!T12="CDE"),$AD$43,"0")))))))))))))))))))+IF(OR('NORD-09'!U12="D"),$V$44,IF(OR('NORD-09'!U12="J"),$H$40,IF(OR('NORD-09'!U12="J1"),$H$41,IF(OR('NORD-09'!U12="J2"),$H$42,IF(OR('NORD-09'!U12="J3"),$H$43,IF(OR('NORD-09'!U12="J4"),$H$44,IF(OR('NORD-09'!U12="J5"),$P$40,IF(OR('NORD-09'!U12="J6"),$P$41,IF(OR('NORD-09'!U12="J7"),$P$42,IF(OR('NORD-09'!U12="J8"),$P$43,IF(OR('NORD-09'!U12="J9"),$P$44,IF(OR('NORD-09'!U12="F"),$V$40,IF(OR('NORD-09'!U12="R"),$V$41,IF(OR('NORD-09'!U12="HR"),$V$42,IF(OR('NORD-09'!U12="E"),$V$43,IF(OR('NORD-09'!U12="CP"),$AD$40,IF(OR('NORD-09'!U12="CM"),$AD$41,IF(OR('NORD-09'!U12="CMA"),$AD$42,IF(OR('NORD-09'!U12="CDE"),$AD$43,"0")))))))))))))))))))+IF(OR('NORD-09'!V12="D"),$V$44,IF(OR('NORD-09'!V12="J"),$H$40,IF(OR('NORD-09'!V12="J1"),$H$41,IF(OR('NORD-09'!V12="J2"),$H$42,IF(OR('NORD-09'!V12="J3"),$H$43,IF(OR('NORD-09'!V12="J4"),$H$44,IF(OR('NORD-09'!V12="J5"),$P$40,IF(OR('NORD-09'!V12="J6"),$P$41,IF(OR('NORD-09'!V12="J7"),$P$42,IF(OR('NORD-09'!V12="J8"),$P$43,IF(OR('NORD-09'!V12="J9"),$P$44,IF(OR('NORD-09'!V12="F"),$V$40,IF(OR('NORD-09'!V12="R"),$V$41,IF(OR('NORD-09'!V12="HR"),$V$42,IF(OR('NORD-09'!V12="E"),$V$43,IF(OR('NORD-09'!V12="CP"),$AD$40,IF(OR('NORD-09'!V12="CM"),$AD$41,IF(OR('NORD-09'!V12="CMA"),$AD$42,IF(OR('NORD-09'!V12="CDE"),$AD$43,"0")))))))))))))))))))+IF(OR('NORD-09'!W12="D"),$V$44,IF(OR('NORD-09'!W12="J"),$H$40,IF(OR('NORD-09'!W12="J1"),$H$41,IF(OR('NORD-09'!W12="J2"),$H$42,IF(OR('NORD-09'!W12="J3"),$H$43,IF(OR('NORD-09'!W12="J4"),$H$44,IF(OR('NORD-09'!W12="J5"),$P$40,IF(OR('NORD-09'!W12="J6"),$P$41,IF(OR('NORD-09'!W12="J7"),$P$42,IF(OR('NORD-09'!W12="J8"),$P$43,IF(OR('NORD-09'!W12="J9"),$P$44,IF(OR('NORD-09'!W12="F"),$V$40,IF(OR('NORD-09'!W12="R"),$V$41,IF(OR('NORD-09'!W12="HR"),$V$42,IF(OR('NORD-09'!W12="E"),$V$43,IF(OR('NORD-09'!W12="CP"),$AD$40,IF(OR('NORD-09'!W12="CM"),$AD$41,IF(OR('NORD-09'!W12="CMA"),$AD$42,IF(OR('NORD-09'!W12="CDE"),$AD$43,"0")))))))))))))))))))+IF(OR('NORD-09'!X12="D"),$V$44,IF(OR('NORD-09'!X12="J"),$H$40,IF(OR('NORD-09'!X12="J1"),$H$41,IF(OR('NORD-09'!X12="J2"),$H$42,IF(OR('NORD-09'!X12="J3"),$H$43,IF(OR('NORD-09'!X12="J4"),$H$44,IF(OR('NORD-09'!X12="J5"),$P$40,IF(OR('NORD-09'!X12="J6"),$P$41,IF(OR('NORD-09'!X12="J7"),$P$42,IF(OR('NORD-09'!X12="J8"),$P$43,IF(OR('NORD-09'!X12="J9"),$P$44,IF(OR('NORD-09'!X12="F"),$V$40,IF(OR('NORD-09'!X12="R"),$V$41,IF(OR('NORD-09'!X12="HR"),$V$42,IF(OR('NORD-09'!X12="E"),$V$43,IF(OR('NORD-09'!X12="CP"),$AD$40,IF(OR('NORD-09'!X12="CM"),$AD$41,IF(OR('NORD-09'!X12="CMA"),$AD$42,IF(OR('NORD-09'!X12="CDE"),$AD$43,"0")))))))))))))))))))+IF(OR('NORD-09'!Y12="D"),$V$44,IF(OR('NORD-09'!Y12="J"),$H$40,IF(OR('NORD-09'!Y12="J1"),$H$41,IF(OR('NORD-09'!Y12="J2"),$H$42,IF(OR('NORD-09'!Y12="J3"),$H$43,IF(OR('NORD-09'!Y12="J4"),$H$44,IF(OR('NORD-09'!Y12="J5"),$P$40,IF(OR('NORD-09'!Y12="J6"),$P$41,IF(OR('NORD-09'!Y12="J7"),$P$42,IF(OR('NORD-09'!Y12="J8"),$P$43,IF(OR('NORD-09'!Y12="J9"),$P$44,IF(OR('NORD-09'!Y12="F"),$V$40,IF(OR('NORD-09'!Y12="R"),$V$41,IF(OR('NORD-09'!Y12="HR"),$V$42,IF(OR('NORD-09'!Y12="E"),$V$43,IF(OR('NORD-09'!Y12="CP"),$AD$40,IF(OR('NORD-09'!Y12="CM"),$AD$41,IF(OR('NORD-09'!Y12="CMA"),$AD$42,IF(OR('NORD-09'!Y12="CDE"),$AD$43,"0")))))))))))))))))))</f>
        <v>37.5</v>
      </c>
      <c r="AN12" s="151">
        <f>IF(OR('NORD-09'!Z12="D"),$V$44,IF(OR('NORD-09'!Z12="J"),$H$40,IF(OR('NORD-09'!Z12="J1"),$H$41,IF(OR('NORD-09'!Z12="J2"),$H$42,IF(OR('NORD-09'!Z12="J3"),$H$43,IF(OR('NORD-09'!Z12="J4"),$H$44,IF(OR('NORD-09'!Z12="J5"),$P$40,IF(OR('NORD-09'!Z12="J6"),$P$41,IF(OR('NORD-09'!Z12="J7"),$P$42,IF(OR('NORD-09'!Z12="J8"),$P$43,IF(OR('NORD-09'!Z12="J9"),$P$44,IF(OR('NORD-09'!Z12="F"),$V$40,IF(OR('NORD-09'!Z12="R"),$V$41,IF(OR('NORD-09'!Z12="HR"),$V$42,IF(OR('NORD-09'!Z12="E"),$V$43,IF(OR('NORD-09'!Z12="CP"),$AD$40,IF(OR('NORD-09'!Z12="CM"),$AD$41,IF(OR('NORD-09'!Z12="CMA"),$AD$42,IF(OR('NORD-09'!Z12="CDE"),$AD$43,"0")))))))))))))))))))+IF(OR('NORD-09'!AA12="D"),$V$44,IF(OR('NORD-09'!AA12="J"),$H$40,IF(OR('NORD-09'!AA12="J1"),$H$41,IF(OR('NORD-09'!AA12="J2"),$H$42,IF(OR('NORD-09'!AA12="J3"),$H$43,IF(OR('NORD-09'!AA12="J4"),$H$44,IF(OR('NORD-09'!AA12="J5"),$P$40,IF(OR('NORD-09'!AA12="J6"),$P$41,IF(OR('NORD-09'!AA12="J7"),$P$42,IF(OR('NORD-09'!AA12="J8"),$P$43,IF(OR('NORD-09'!AA12="J9"),$P$44,IF(OR('NORD-09'!AA12="F"),$V$40,IF(OR('NORD-09'!AA12="R"),$V$41,IF(OR('NORD-09'!AA12="HR"),$V$42,IF(OR('NORD-09'!AA12="E"),$V$43,IF(OR('NORD-09'!AA12="CP"),$AD$40,IF(OR('NORD-09'!AA12="CM"),$AD$41,IF(OR('NORD-09'!AA12="CMA"),$AD$42,IF(OR('NORD-09'!AA12="CDE"),$AD$43,"0")))))))))))))))))))+IF(OR('NORD-09'!AB12="D"),$V$44,IF(OR('NORD-09'!AB12="J"),$H$40,IF(OR('NORD-09'!AB12="J1"),$H$41,IF(OR('NORD-09'!AB12="J2"),$H$42,IF(OR('NORD-09'!AB12="J3"),$H$43,IF(OR('NORD-09'!AB12="J4"),$H$44,IF(OR('NORD-09'!AB12="J5"),$P$40,IF(OR('NORD-09'!AB12="J6"),$P$41,IF(OR('NORD-09'!AB12="J7"),$P$42,IF(OR('NORD-09'!AB12="J8"),$P$43,IF(OR('NORD-09'!AB12="J9"),$P$44,IF(OR('NORD-09'!AB12="F"),$V$40,IF(OR('NORD-09'!AB12="R"),$V$41,IF(OR('NORD-09'!AB12="HR"),$V$42,IF(OR('NORD-09'!AB12="E"),$V$43,IF(OR('NORD-09'!AB12="CP"),$AD$40,IF(OR('NORD-09'!AB12="CM"),$AD$41,IF(OR('NORD-09'!AB12="CMA"),$AD$42,IF(OR('NORD-09'!AB12="CDE"),$AD$43,"0")))))))))))))))))))+IF(OR('NORD-09'!AC12="D"),$V$44,IF(OR('NORD-09'!AC12="J"),$H$40,IF(OR('NORD-09'!AC12="J1"),$H$41,IF(OR('NORD-09'!AC12="J2"),$H$42,IF(OR('NORD-09'!AC12="J3"),$H$43,IF(OR('NORD-09'!AC12="J4"),$H$44,IF(OR('NORD-09'!AC12="J5"),$P$40,IF(OR('NORD-09'!AC12="J6"),$P$41,IF(OR('NORD-09'!AC12="J7"),$P$42,IF(OR('NORD-09'!AC12="J8"),$P$43,IF(OR('NORD-09'!AC12="J9"),$P$44,IF(OR('NORD-09'!AC12="F"),$V$40,IF(OR('NORD-09'!AC12="R"),$V$41,IF(OR('NORD-09'!AC12="HR"),$V$42,IF(OR('NORD-09'!AC12="E"),$V$43,IF(OR('NORD-09'!AC12="CP"),$AD$40,IF(OR('NORD-09'!AC12="CM"),$AD$41,IF(OR('NORD-09'!AC12="CMA"),$AD$42,IF(OR('NORD-09'!AC12="CDE"),$AD$43,"0")))))))))))))))))))+IF(OR('NORD-09'!AD12="D"),$V$44,IF(OR('NORD-09'!AD12="J"),$H$40,IF(OR('NORD-09'!AD12="J1"),$H$41,IF(OR('NORD-09'!AD12="J2"),$H$42,IF(OR('NORD-09'!AD12="J3"),$H$43,IF(OR('NORD-09'!AD12="J4"),$H$44,IF(OR('NORD-09'!AD12="J5"),$P$40,IF(OR('NORD-09'!AD12="J6"),$P$41,IF(OR('NORD-09'!AD12="J7"),$P$42,IF(OR('NORD-09'!AD12="J8"),$P$43,IF(OR('NORD-09'!AD12="J9"),$P$44,IF(OR('NORD-09'!AD12="F"),$V$40,IF(OR('NORD-09'!AD12="R"),$V$41,IF(OR('NORD-09'!AD12="HR"),$V$42,IF(OR('NORD-09'!AD12="E"),$V$43,IF(OR('NORD-09'!AD12="CP"),$AD$40,IF(OR('NORD-09'!AD12="CM"),$AD$41,IF(OR('NORD-09'!AD12="CMA"),$AD$42,IF(OR('NORD-09'!AD12="CDE"),$AD$43,"0")))))))))))))))))))+IF(OR('NORD-09'!AE12="D"),$V$44,IF(OR('NORD-09'!AE12="J"),$H$40,IF(OR('NORD-09'!AE12="J1"),$H$41,IF(OR('NORD-09'!AE12="J2"),$H$42,IF(OR('NORD-09'!AE12="J3"),$H$43,IF(OR('NORD-09'!AE12="J4"),$H$44,IF(OR('NORD-09'!AE12="J5"),$P$40,IF(OR('NORD-09'!AE12="J6"),$P$41,IF(OR('NORD-09'!AE12="J7"),$P$42,IF(OR('NORD-09'!AE12="J8"),$P$43,IF(OR('NORD-09'!AE12="J9"),$P$44,IF(OR('NORD-09'!AE12="F"),$V$40,IF(OR('NORD-09'!AE12="R"),$V$41,IF(OR('NORD-09'!AE12="HR"),$V$42,IF(OR('NORD-09'!AE12="E"),$V$43,IF(OR('NORD-09'!AE12="CP"),$AD$40,IF(OR('NORD-09'!AE12="CM"),$AD$41,IF(OR('NORD-09'!AE12="CMA"),$AD$42,IF(OR('NORD-09'!AE12="CDE"),$AD$43,"0")))))))))))))))))))</f>
        <v>37.5</v>
      </c>
    </row>
    <row r="13" spans="1:40" ht="15.75" customHeight="1">
      <c r="A13" s="16" t="s">
        <v>90</v>
      </c>
      <c r="B13" s="6"/>
      <c r="C13" s="2"/>
      <c r="D13" s="2"/>
      <c r="E13" s="2"/>
      <c r="F13" s="6"/>
      <c r="G13" s="6"/>
      <c r="H13" s="2"/>
      <c r="I13" s="2"/>
      <c r="J13" s="2"/>
      <c r="K13" s="2"/>
      <c r="L13" s="6" t="s">
        <v>46</v>
      </c>
      <c r="M13" s="6" t="s">
        <v>38</v>
      </c>
      <c r="N13" s="6" t="s">
        <v>38</v>
      </c>
      <c r="O13" s="6" t="s">
        <v>38</v>
      </c>
      <c r="P13" s="6" t="s">
        <v>38</v>
      </c>
      <c r="Q13" s="6" t="s">
        <v>38</v>
      </c>
      <c r="R13" s="2"/>
      <c r="S13" s="6" t="s">
        <v>47</v>
      </c>
      <c r="T13" s="6" t="s">
        <v>38</v>
      </c>
      <c r="U13" s="6" t="s">
        <v>38</v>
      </c>
      <c r="V13" s="6" t="s">
        <v>38</v>
      </c>
      <c r="W13" s="6" t="s">
        <v>46</v>
      </c>
      <c r="X13" s="6" t="s">
        <v>38</v>
      </c>
      <c r="Y13" s="2"/>
      <c r="Z13" s="6" t="s">
        <v>46</v>
      </c>
      <c r="AA13" s="6" t="s">
        <v>38</v>
      </c>
      <c r="AB13" s="6" t="s">
        <v>38</v>
      </c>
      <c r="AC13" s="6" t="s">
        <v>38</v>
      </c>
      <c r="AD13" s="6" t="s">
        <v>38</v>
      </c>
      <c r="AE13" s="6" t="s">
        <v>38</v>
      </c>
      <c r="AF13" s="11"/>
      <c r="AG13" s="116"/>
      <c r="AH13" s="147">
        <f t="shared" si="3"/>
        <v>0</v>
      </c>
      <c r="AJ13" s="151">
        <f>IF(OR('NORD-09'!B13="D"),$V$44,IF(OR('NORD-09'!B13="J"),$H$40,IF(OR('NORD-09'!B13="J1"),$H$41,IF(OR('NORD-09'!B13="J2"),$H$42,IF(OR('NORD-09'!B13="J3"),$H$43,IF(OR('NORD-09'!B13="J4"),$H$44,IF(OR('NORD-09'!B13="J5"),$P$40,IF(OR('NORD-09'!B13="J6"),$P$41,IF(OR('NORD-09'!B13="J7"),$P$42,IF(OR('NORD-09'!B13="J8"),$P$43,IF(OR('NORD-09'!B13="J9"),$P$44,IF(OR('NORD-09'!B13="F"),$V$40,IF(OR('NORD-09'!B13="R"),$V$41,IF(OR('NORD-09'!B13="HR"),$V$42,IF(OR('NORD-09'!B13="E"),$V$43,IF(OR('NORD-09'!B13="CP"),$AD$40,IF(OR('NORD-09'!B13="CM"),$AD$41,IF(OR('NORD-09'!B13="CMA"),$AD$42,IF(OR('NORD-09'!B13="CDE"),$AD$43,"0")))))))))))))))))))+IF(OR('NORD-09'!C13="D"),$V$44,IF(OR('NORD-09'!C13="J"),$H$40,IF(OR('NORD-09'!C13="J1"),$H$41,IF(OR('NORD-09'!C13="J2"),$H$42,IF(OR('NORD-09'!C13="J3"),$H$43,IF(OR('NORD-09'!C13="J4"),$H$44,IF(OR('NORD-09'!C13="J5"),$P$40,IF(OR('NORD-09'!C13="J6"),$P$41,IF(OR('NORD-09'!C13="J7"),$P$42,IF(OR('NORD-09'!C13="J8"),$P$43,IF(OR('NORD-09'!C13="J9"),$P$44,IF(OR('NORD-09'!C13="F"),$V$40,IF(OR('NORD-09'!C13="R"),$V$41,IF(OR('NORD-09'!C13="HR"),$V$42,IF(OR('NORD-09'!C13="E"),$V$43,IF(OR('NORD-09'!C13="CP"),$AD$40,IF(OR('NORD-09'!C13="CM"),$AD$41,IF(OR('NORD-09'!C13="CMA"),$AD$42,IF(OR('NORD-09'!C13="CDE"),$AD$43,"0")))))))))))))))))))+IF(OR('NORD-09'!D13="D"),$V$44,IF(OR('NORD-09'!D13="J"),$H$40,IF(OR('NORD-09'!D13="J1"),$H$41,IF(OR('NORD-09'!D13="J2"),$H$42,IF(OR('NORD-09'!D13="J3"),$H$43,IF(OR('NORD-09'!D13="J4"),$H$44,IF(OR('NORD-09'!D13="J5"),$P$40,IF(OR('NORD-09'!D13="J6"),$P$41,IF(OR('NORD-09'!D13="J7"),$P$42,IF(OR('NORD-09'!D13="J8"),$P$43,IF(OR('NORD-09'!D13="J9"),$P$44,IF(OR('NORD-09'!D13="F"),$V$40,IF(OR('NORD-09'!D13="R"),$V$41,IF(OR('NORD-09'!D13="HR"),$V$42,IF(OR('NORD-09'!D13="E"),$V$43,IF(OR('NORD-09'!D13="CP"),$AD$40,IF(OR('NORD-09'!D13="CM"),$AD$41,IF(OR('NORD-09'!D13="CMA"),$AD$42,IF(OR('NORD-09'!D13="CDE"),$AD$43,"0")))))))))))))))))))</f>
        <v>0</v>
      </c>
      <c r="AK13" s="151">
        <f>IF(OR('NORD-09'!E13="D"),$V$44,IF(OR('NORD-09'!E13="J"),$H$40,IF(OR('NORD-09'!E13="J1"),$H$41,IF(OR('NORD-09'!E13="J2"),$H$42,IF(OR('NORD-09'!E13="J3"),$H$43,IF(OR('NORD-09'!E13="J4"),$H$44,IF(OR('NORD-09'!E13="J5"),$P$40,IF(OR('NORD-09'!E13="J6"),$P$41,IF(OR('NORD-09'!E13="J7"),$P$42,IF(OR('NORD-09'!E13="J8"),$P$43,IF(OR('NORD-09'!E13="J9"),$P$44,IF(OR('NORD-09'!E13="F"),$V$40,IF(OR('NORD-09'!E13="R"),$V$41,IF(OR('NORD-09'!E13="HR"),$V$42,IF(OR('NORD-09'!E13="E"),$V$43,IF(OR('NORD-09'!E13="CP"),$AD$40,IF(OR('NORD-09'!E13="CM"),$AD$41,IF(OR('NORD-09'!E13="CMA"),$AD$42,IF(OR('NORD-09'!E13="CDE"),$AD$43,"0")))))))))))))))))))+IF(OR('NORD-09'!F13="D"),$V$44,IF(OR('NORD-09'!F13="J"),$H$40,IF(OR('NORD-09'!F13="J1"),$H$41,IF(OR('NORD-09'!F13="J2"),$H$42,IF(OR('NORD-09'!F13="J3"),$H$43,IF(OR('NORD-09'!F13="J4"),$H$44,IF(OR('NORD-09'!F13="J5"),$P$40,IF(OR('NORD-09'!F13="J6"),$P$41,IF(OR('NORD-09'!F13="J7"),$P$42,IF(OR('NORD-09'!F13="J8"),$P$43,IF(OR('NORD-09'!F13="J9"),$P$44,IF(OR('NORD-09'!F13="F"),$V$40,IF(OR('NORD-09'!F13="R"),$V$41,IF(OR('NORD-09'!F13="HR"),$V$42,IF(OR('NORD-09'!F13="E"),$V$43,IF(OR('NORD-09'!F13="CP"),$AD$40,IF(OR('NORD-09'!F13="CM"),$AD$41,IF(OR('NORD-09'!F13="CMA"),$AD$42,IF(OR('NORD-09'!F13="CDE"),$AD$43,"0")))))))))))))))))))+IF(OR('NORD-09'!G13="D"),$V$44,IF(OR('NORD-09'!G13="J"),$H$40,IF(OR('NORD-09'!G13="J1"),$H$41,IF(OR('NORD-09'!G13="J2"),$H$42,IF(OR('NORD-09'!G13="J3"),$H$43,IF(OR('NORD-09'!G13="J4"),$H$44,IF(OR('NORD-09'!G13="J5"),$P$40,IF(OR('NORD-09'!G13="J6"),$P$41,IF(OR('NORD-09'!G13="J7"),$P$42,IF(OR('NORD-09'!G13="J8"),$P$43,IF(OR('NORD-09'!G13="J9"),$P$44,IF(OR('NORD-09'!G13="F"),$V$40,IF(OR('NORD-09'!G13="R"),$V$41,IF(OR('NORD-09'!G13="HR"),$V$42,IF(OR('NORD-09'!G13="E"),$V$43,IF(OR('NORD-09'!G13="CP"),$AD$40,IF(OR('NORD-09'!G13="CM"),$AD$41,IF(OR('NORD-09'!G13="CMA"),$AD$42,IF(OR('NORD-09'!G13="CDE"),$AD$43,"0")))))))))))))))))))+IF(OR('NORD-09'!H13="D"),$V$44,IF(OR('NORD-09'!H13="J"),$H$40,IF(OR('NORD-09'!H13="J1"),$H$41,IF(OR('NORD-09'!H13="J2"),$H$42,IF(OR('NORD-09'!H13="J3"),$H$43,IF(OR('NORD-09'!H13="J4"),$H$44,IF(OR('NORD-09'!H13="J5"),$P$40,IF(OR('NORD-09'!H13="J6"),$P$41,IF(OR('NORD-09'!H13="J7"),$P$42,IF(OR('NORD-09'!H13="J8"),$P$43,IF(OR('NORD-09'!H13="J9"),$P$44,IF(OR('NORD-09'!H13="F"),$V$40,IF(OR('NORD-09'!H13="R"),$V$41,IF(OR('NORD-09'!H13="HR"),$V$42,IF(OR('NORD-09'!H13="E"),$V$43,IF(OR('NORD-09'!H13="CP"),$AD$40,IF(OR('NORD-09'!H13="CM"),$AD$41,IF(OR('NORD-09'!H13="CMA"),$AD$42,IF(OR('NORD-09'!H13="CDE"),$AD$43,"0")))))))))))))))))))+IF(OR('NORD-09'!I13="D"),$V$44,IF(OR('NORD-09'!I13="J"),$H$40,IF(OR('NORD-09'!I13="J1"),$H$41,IF(OR('NORD-09'!I13="J2"),$H$42,IF(OR('NORD-09'!I13="J3"),$H$43,IF(OR('NORD-09'!I13="J4"),$H$44,IF(OR('NORD-09'!I13="J5"),$P$40,IF(OR('NORD-09'!I13="J6"),$P$41,IF(OR('NORD-09'!I13="J7"),$P$42,IF(OR('NORD-09'!I13="J8"),$P$43,IF(OR('NORD-09'!I13="J9"),$P$44,IF(OR('NORD-09'!I13="F"),$V$40,IF(OR('NORD-09'!I13="R"),$V$41,IF(OR('NORD-09'!I13="HR"),$V$42,IF(OR('NORD-09'!I13="E"),$V$43,IF(OR('NORD-09'!I13="CP"),$AD$40,IF(OR('NORD-09'!I13="CM"),$AD$41,IF(OR('NORD-09'!I13="CMA"),$AD$42,IF(OR('NORD-09'!I13="CDE"),$AD$43,"0")))))))))))))))))))+IF(OR('NORD-09'!J13="D"),$V$44,IF(OR('NORD-09'!J13="J"),$H$40,IF(OR('NORD-09'!J13="J1"),$H$41,IF(OR('NORD-09'!J13="J2"),$H$42,IF(OR('NORD-09'!J13="J3"),$H$43,IF(OR('NORD-09'!J13="J4"),$H$44,IF(OR('NORD-09'!J13="J5"),$P$40,IF(OR('NORD-09'!J13="J6"),$P$41,IF(OR('NORD-09'!J13="J7"),$P$42,IF(OR('NORD-09'!J13="J8"),$P$43,IF(OR('NORD-09'!J13="J9"),$P$44,IF(OR('NORD-09'!J13="F"),$V$40,IF(OR('NORD-09'!J13="R"),$V$41,IF(OR('NORD-09'!J13="HR"),$V$42,IF(OR('NORD-09'!J13="E"),$V$43,IF(OR('NORD-09'!J13="CP"),$AD$40,IF(OR('NORD-09'!J13="CM"),$AD$41,IF(OR('NORD-09'!J13="CMA"),$AD$42,IF(OR('NORD-09'!J13="CDE"),$AD$43,"0")))))))))))))))))))+IF(OR('NORD-09'!K13="D"),$V$44,IF(OR('NORD-09'!K13="J"),$H$40,IF(OR('NORD-09'!K13="J1"),$H$41,IF(OR('NORD-09'!K13="J2"),$H$42,IF(OR('NORD-09'!K13="J3"),$H$43,IF(OR('NORD-09'!K13="J4"),$H$44,IF(OR('NORD-09'!K13="J5"),$P$40,IF(OR('NORD-09'!K13="J6"),$P$41,IF(OR('NORD-09'!K13="J7"),$P$42,IF(OR('NORD-09'!K13="J8"),$P$43,IF(OR('NORD-09'!K13="J9"),$P$44,IF(OR('NORD-09'!K13="F"),$V$40,IF(OR('NORD-09'!K13="R"),$V$41,IF(OR('NORD-09'!K13="HR"),$V$42,IF(OR('NORD-09'!K13="E"),$V$43,IF(OR('NORD-09'!K13="CP"),$AD$40,IF(OR('NORD-09'!K13="CM"),$AD$41,IF(OR('NORD-09'!K13="CMA"),$AD$42,IF(OR('NORD-09'!K13="CDE"),$AD$43,"0")))))))))))))))))))</f>
        <v>0</v>
      </c>
      <c r="AL13" s="151">
        <f>IF(OR('NORD-09'!L13="D"),$V$44,IF(OR('NORD-09'!L13="J"),$H$40,IF(OR('NORD-09'!L13="J1"),$H$41,IF(OR('NORD-09'!L13="J2"),$H$42,IF(OR('NORD-09'!L13="J3"),$H$43,IF(OR('NORD-09'!L13="J4"),$H$44,IF(OR('NORD-09'!L13="J5"),$P$40,IF(OR('NORD-09'!L13="J6"),$P$41,IF(OR('NORD-09'!L13="J7"),$P$42,IF(OR('NORD-09'!L13="J8"),$P$43,IF(OR('NORD-09'!L13="J9"),$P$44,IF(OR('NORD-09'!L13="F"),$V$40,IF(OR('NORD-09'!L13="R"),$V$41,IF(OR('NORD-09'!L13="HR"),$V$42,IF(OR('NORD-09'!L13="E"),$V$43,IF(OR('NORD-09'!L13="CP"),$AD$40,IF(OR('NORD-09'!L13="CM"),$AD$41,IF(OR('NORD-09'!L13="CMA"),$AD$42,IF(OR('NORD-09'!L13="CDE"),$AD$43,"0")))))))))))))))))))+IF(OR('NORD-09'!M13="D"),$V$44,IF(OR('NORD-09'!M13="J"),$H$40,IF(OR('NORD-09'!M13="J1"),$H$41,IF(OR('NORD-09'!M13="J2"),$H$42,IF(OR('NORD-09'!M13="J3"),$H$43,IF(OR('NORD-09'!M13="J4"),$H$44,IF(OR('NORD-09'!M13="J5"),$P$40,IF(OR('NORD-09'!M13="J6"),$P$41,IF(OR('NORD-09'!M13="J7"),$P$42,IF(OR('NORD-09'!M13="J8"),$P$43,IF(OR('NORD-09'!M13="J9"),$P$44,IF(OR('NORD-09'!M13="F"),$V$40,IF(OR('NORD-09'!M13="R"),$V$41,IF(OR('NORD-09'!M13="HR"),$V$42,IF(OR('NORD-09'!M13="E"),$V$43,IF(OR('NORD-09'!M13="CP"),$AD$40,IF(OR('NORD-09'!M13="CM"),$AD$41,IF(OR('NORD-09'!M13="CMA"),$AD$42,IF(OR('NORD-09'!M13="CDE"),$AD$43,"0")))))))))))))))))))+IF(OR('NORD-09'!N13="D"),$V$44,IF(OR('NORD-09'!N13="J"),$H$40,IF(OR('NORD-09'!N13="J1"),$H$41,IF(OR('NORD-09'!N13="J2"),$H$42,IF(OR('NORD-09'!N13="J3"),$H$43,IF(OR('NORD-09'!N13="J4"),$H$44,IF(OR('NORD-09'!N13="J5"),$P$40,IF(OR('NORD-09'!N13="J6"),$P$41,IF(OR('NORD-09'!N13="J7"),$P$42,IF(OR('NORD-09'!N13="J8"),$P$43,IF(OR('NORD-09'!N13="J9"),$P$44,IF(OR('NORD-09'!N13="F"),$V$40,IF(OR('NORD-09'!N13="R"),$V$41,IF(OR('NORD-09'!N13="HR"),$V$42,IF(OR('NORD-09'!N13="E"),$V$43,IF(OR('NORD-09'!N13="CP"),$AD$40,IF(OR('NORD-09'!N13="CM"),$AD$41,IF(OR('NORD-09'!N13="CMA"),$AD$42,IF(OR('NORD-09'!N13="CDE"),$AD$43,"0")))))))))))))))))))+IF(OR('NORD-09'!O13="D"),$V$44,IF(OR('NORD-09'!O13="J"),$H$40,IF(OR('NORD-09'!O13="J1"),$H$41,IF(OR('NORD-09'!O13="J2"),$H$42,IF(OR('NORD-09'!O13="J3"),$H$43,IF(OR('NORD-09'!O13="J4"),$H$44,IF(OR('NORD-09'!O13="J5"),$P$40,IF(OR('NORD-09'!O13="J6"),$P$41,IF(OR('NORD-09'!O13="J7"),$P$42,IF(OR('NORD-09'!O13="J8"),$P$43,IF(OR('NORD-09'!O13="J9"),$P$44,IF(OR('NORD-09'!O13="F"),$V$40,IF(OR('NORD-09'!O13="R"),$V$41,IF(OR('NORD-09'!O13="HR"),$V$42,IF(OR('NORD-09'!O13="E"),$V$43,IF(OR('NORD-09'!O13="CP"),$AD$40,IF(OR('NORD-09'!O13="CM"),$AD$41,IF(OR('NORD-09'!O13="CMA"),$AD$42,IF(OR('NORD-09'!O13="CDE"),$AD$43,"0")))))))))))))))))))+IF(OR('NORD-09'!P13="D"),$V$44,IF(OR('NORD-09'!P13="J"),$H$40,IF(OR('NORD-09'!P13="J1"),$H$41,IF(OR('NORD-09'!P13="J2"),$H$42,IF(OR('NORD-09'!P13="J3"),$H$43,IF(OR('NORD-09'!P13="J4"),$H$44,IF(OR('NORD-09'!P13="J5"),$P$40,IF(OR('NORD-09'!P13="J6"),$P$41,IF(OR('NORD-09'!P13="J7"),$P$42,IF(OR('NORD-09'!P13="J8"),$P$43,IF(OR('NORD-09'!P13="J9"),$P$44,IF(OR('NORD-09'!P13="F"),$V$40,IF(OR('NORD-09'!P13="R"),$V$41,IF(OR('NORD-09'!P13="HR"),$V$42,IF(OR('NORD-09'!P13="E"),$V$43,IF(OR('NORD-09'!P13="CP"),$AD$40,IF(OR('NORD-09'!P13="CM"),$AD$41,IF(OR('NORD-09'!P13="CMA"),$AD$42,IF(OR('NORD-09'!P13="CDE"),$AD$43,"0")))))))))))))))))))+IF(OR('NORD-09'!Q13="D"),$V$44,IF(OR('NORD-09'!Q13="J"),$H$40,IF(OR('NORD-09'!Q13="J1"),$H$41,IF(OR('NORD-09'!Q13="J2"),$H$42,IF(OR('NORD-09'!Q13="J3"),$H$43,IF(OR('NORD-09'!Q13="J4"),$H$44,IF(OR('NORD-09'!Q13="J5"),$P$40,IF(OR('NORD-09'!Q13="J6"),$P$41,IF(OR('NORD-09'!Q13="J7"),$P$42,IF(OR('NORD-09'!Q13="J8"),$P$43,IF(OR('NORD-09'!Q13="J9"),$P$44,IF(OR('NORD-09'!Q13="F"),$V$40,IF(OR('NORD-09'!Q13="R"),$V$41,IF(OR('NORD-09'!Q13="HR"),$V$42,IF(OR('NORD-09'!Q13="E"),$V$43,IF(OR('NORD-09'!Q13="CP"),$AD$40,IF(OR('NORD-09'!Q13="CM"),$AD$41,IF(OR('NORD-09'!Q13="CMA"),$AD$42,IF(OR('NORD-09'!Q13="CDE"),$AD$43,"0")))))))))))))))))))+IF(OR('NORD-09'!R13="D"),$V$44,IF(OR('NORD-09'!R13="J"),$H$40,IF(OR('NORD-09'!R13="J1"),$H$41,IF(OR('NORD-09'!R13="J2"),$H$42,IF(OR('NORD-09'!R13="J3"),$H$43,IF(OR('NORD-09'!R13="J4"),$H$44,IF(OR('NORD-09'!R13="J5"),$P$40,IF(OR('NORD-09'!R13="J6"),$P$41,IF(OR('NORD-09'!R13="J7"),$P$42,IF(OR('NORD-09'!R13="J8"),$P$43,IF(OR('NORD-09'!R13="J9"),$P$44,IF(OR('NORD-09'!R13="F"),$V$40,IF(OR('NORD-09'!R13="R"),$V$41,IF(OR('NORD-09'!R13="HR"),$V$42,IF(OR('NORD-09'!R13="E"),$V$43,IF(OR('NORD-09'!R13="CP"),$AD$40,IF(OR('NORD-09'!R13="CM"),$AD$41,IF(OR('NORD-09'!R13="CMA"),$AD$42,IF(OR('NORD-09'!R13="CDE"),$AD$43,"0")))))))))))))))))))</f>
        <v>37.5</v>
      </c>
      <c r="AM13" s="151">
        <f>IF(OR('NORD-09'!S13="D"),$V$44,IF(OR('NORD-09'!S13="J"),$H$40,IF(OR('NORD-09'!S13="J1"),$H$41,IF(OR('NORD-09'!S13="J2"),$H$42,IF(OR('NORD-09'!S13="J3"),$H$43,IF(OR('NORD-09'!S13="J4"),$H$44,IF(OR('NORD-09'!S13="J5"),$P$40,IF(OR('NORD-09'!S13="J6"),$P$41,IF(OR('NORD-09'!S13="J7"),$P$42,IF(OR('NORD-09'!S13="J8"),$P$43,IF(OR('NORD-09'!S13="J9"),$P$44,IF(OR('NORD-09'!S13="F"),$V$40,IF(OR('NORD-09'!S13="R"),$V$41,IF(OR('NORD-09'!S13="HR"),$V$42,IF(OR('NORD-09'!S13="E"),$V$43,IF(OR('NORD-09'!S13="CP"),$AD$40,IF(OR('NORD-09'!S13="CM"),$AD$41,IF(OR('NORD-09'!S13="CMA"),$AD$42,IF(OR('NORD-09'!S13="CDE"),$AD$43,"0")))))))))))))))))))+IF(OR('NORD-09'!T13="D"),$V$44,IF(OR('NORD-09'!T13="J"),$H$40,IF(OR('NORD-09'!T13="J1"),$H$41,IF(OR('NORD-09'!T13="J2"),$H$42,IF(OR('NORD-09'!T13="J3"),$H$43,IF(OR('NORD-09'!T13="J4"),$H$44,IF(OR('NORD-09'!T13="J5"),$P$40,IF(OR('NORD-09'!T13="J6"),$P$41,IF(OR('NORD-09'!T13="J7"),$P$42,IF(OR('NORD-09'!T13="J8"),$P$43,IF(OR('NORD-09'!T13="J9"),$P$44,IF(OR('NORD-09'!T13="F"),$V$40,IF(OR('NORD-09'!T13="R"),$V$41,IF(OR('NORD-09'!T13="HR"),$V$42,IF(OR('NORD-09'!T13="E"),$V$43,IF(OR('NORD-09'!T13="CP"),$AD$40,IF(OR('NORD-09'!T13="CM"),$AD$41,IF(OR('NORD-09'!T13="CMA"),$AD$42,IF(OR('NORD-09'!T13="CDE"),$AD$43,"0")))))))))))))))))))+IF(OR('NORD-09'!U13="D"),$V$44,IF(OR('NORD-09'!U13="J"),$H$40,IF(OR('NORD-09'!U13="J1"),$H$41,IF(OR('NORD-09'!U13="J2"),$H$42,IF(OR('NORD-09'!U13="J3"),$H$43,IF(OR('NORD-09'!U13="J4"),$H$44,IF(OR('NORD-09'!U13="J5"),$P$40,IF(OR('NORD-09'!U13="J6"),$P$41,IF(OR('NORD-09'!U13="J7"),$P$42,IF(OR('NORD-09'!U13="J8"),$P$43,IF(OR('NORD-09'!U13="J9"),$P$44,IF(OR('NORD-09'!U13="F"),$V$40,IF(OR('NORD-09'!U13="R"),$V$41,IF(OR('NORD-09'!U13="HR"),$V$42,IF(OR('NORD-09'!U13="E"),$V$43,IF(OR('NORD-09'!U13="CP"),$AD$40,IF(OR('NORD-09'!U13="CM"),$AD$41,IF(OR('NORD-09'!U13="CMA"),$AD$42,IF(OR('NORD-09'!U13="CDE"),$AD$43,"0")))))))))))))))))))+IF(OR('NORD-09'!V13="D"),$V$44,IF(OR('NORD-09'!V13="J"),$H$40,IF(OR('NORD-09'!V13="J1"),$H$41,IF(OR('NORD-09'!V13="J2"),$H$42,IF(OR('NORD-09'!V13="J3"),$H$43,IF(OR('NORD-09'!V13="J4"),$H$44,IF(OR('NORD-09'!V13="J5"),$P$40,IF(OR('NORD-09'!V13="J6"),$P$41,IF(OR('NORD-09'!V13="J7"),$P$42,IF(OR('NORD-09'!V13="J8"),$P$43,IF(OR('NORD-09'!V13="J9"),$P$44,IF(OR('NORD-09'!V13="F"),$V$40,IF(OR('NORD-09'!V13="R"),$V$41,IF(OR('NORD-09'!V13="HR"),$V$42,IF(OR('NORD-09'!V13="E"),$V$43,IF(OR('NORD-09'!V13="CP"),$AD$40,IF(OR('NORD-09'!V13="CM"),$AD$41,IF(OR('NORD-09'!V13="CMA"),$AD$42,IF(OR('NORD-09'!V13="CDE"),$AD$43,"0")))))))))))))))))))+IF(OR('NORD-09'!W13="D"),$V$44,IF(OR('NORD-09'!W13="J"),$H$40,IF(OR('NORD-09'!W13="J1"),$H$41,IF(OR('NORD-09'!W13="J2"),$H$42,IF(OR('NORD-09'!W13="J3"),$H$43,IF(OR('NORD-09'!W13="J4"),$H$44,IF(OR('NORD-09'!W13="J5"),$P$40,IF(OR('NORD-09'!W13="J6"),$P$41,IF(OR('NORD-09'!W13="J7"),$P$42,IF(OR('NORD-09'!W13="J8"),$P$43,IF(OR('NORD-09'!W13="J9"),$P$44,IF(OR('NORD-09'!W13="F"),$V$40,IF(OR('NORD-09'!W13="R"),$V$41,IF(OR('NORD-09'!W13="HR"),$V$42,IF(OR('NORD-09'!W13="E"),$V$43,IF(OR('NORD-09'!W13="CP"),$AD$40,IF(OR('NORD-09'!W13="CM"),$AD$41,IF(OR('NORD-09'!W13="CMA"),$AD$42,IF(OR('NORD-09'!W13="CDE"),$AD$43,"0")))))))))))))))))))+IF(OR('NORD-09'!X13="D"),$V$44,IF(OR('NORD-09'!X13="J"),$H$40,IF(OR('NORD-09'!X13="J1"),$H$41,IF(OR('NORD-09'!X13="J2"),$H$42,IF(OR('NORD-09'!X13="J3"),$H$43,IF(OR('NORD-09'!X13="J4"),$H$44,IF(OR('NORD-09'!X13="J5"),$P$40,IF(OR('NORD-09'!X13="J6"),$P$41,IF(OR('NORD-09'!X13="J7"),$P$42,IF(OR('NORD-09'!X13="J8"),$P$43,IF(OR('NORD-09'!X13="J9"),$P$44,IF(OR('NORD-09'!X13="F"),$V$40,IF(OR('NORD-09'!X13="R"),$V$41,IF(OR('NORD-09'!X13="HR"),$V$42,IF(OR('NORD-09'!X13="E"),$V$43,IF(OR('NORD-09'!X13="CP"),$AD$40,IF(OR('NORD-09'!X13="CM"),$AD$41,IF(OR('NORD-09'!X13="CMA"),$AD$42,IF(OR('NORD-09'!X13="CDE"),$AD$43,"0")))))))))))))))))))+IF(OR('NORD-09'!Y13="D"),$V$44,IF(OR('NORD-09'!Y13="J"),$H$40,IF(OR('NORD-09'!Y13="J1"),$H$41,IF(OR('NORD-09'!Y13="J2"),$H$42,IF(OR('NORD-09'!Y13="J3"),$H$43,IF(OR('NORD-09'!Y13="J4"),$H$44,IF(OR('NORD-09'!Y13="J5"),$P$40,IF(OR('NORD-09'!Y13="J6"),$P$41,IF(OR('NORD-09'!Y13="J7"),$P$42,IF(OR('NORD-09'!Y13="J8"),$P$43,IF(OR('NORD-09'!Y13="J9"),$P$44,IF(OR('NORD-09'!Y13="F"),$V$40,IF(OR('NORD-09'!Y13="R"),$V$41,IF(OR('NORD-09'!Y13="HR"),$V$42,IF(OR('NORD-09'!Y13="E"),$V$43,IF(OR('NORD-09'!Y13="CP"),$AD$40,IF(OR('NORD-09'!Y13="CM"),$AD$41,IF(OR('NORD-09'!Y13="CMA"),$AD$42,IF(OR('NORD-09'!Y13="CDE"),$AD$43,"0")))))))))))))))))))</f>
        <v>37.5</v>
      </c>
      <c r="AN13" s="151">
        <f>IF(OR('NORD-09'!Z13="D"),$V$44,IF(OR('NORD-09'!Z13="J"),$H$40,IF(OR('NORD-09'!Z13="J1"),$H$41,IF(OR('NORD-09'!Z13="J2"),$H$42,IF(OR('NORD-09'!Z13="J3"),$H$43,IF(OR('NORD-09'!Z13="J4"),$H$44,IF(OR('NORD-09'!Z13="J5"),$P$40,IF(OR('NORD-09'!Z13="J6"),$P$41,IF(OR('NORD-09'!Z13="J7"),$P$42,IF(OR('NORD-09'!Z13="J8"),$P$43,IF(OR('NORD-09'!Z13="J9"),$P$44,IF(OR('NORD-09'!Z13="F"),$V$40,IF(OR('NORD-09'!Z13="R"),$V$41,IF(OR('NORD-09'!Z13="HR"),$V$42,IF(OR('NORD-09'!Z13="E"),$V$43,IF(OR('NORD-09'!Z13="CP"),$AD$40,IF(OR('NORD-09'!Z13="CM"),$AD$41,IF(OR('NORD-09'!Z13="CMA"),$AD$42,IF(OR('NORD-09'!Z13="CDE"),$AD$43,"0")))))))))))))))))))+IF(OR('NORD-09'!AA13="D"),$V$44,IF(OR('NORD-09'!AA13="J"),$H$40,IF(OR('NORD-09'!AA13="J1"),$H$41,IF(OR('NORD-09'!AA13="J2"),$H$42,IF(OR('NORD-09'!AA13="J3"),$H$43,IF(OR('NORD-09'!AA13="J4"),$H$44,IF(OR('NORD-09'!AA13="J5"),$P$40,IF(OR('NORD-09'!AA13="J6"),$P$41,IF(OR('NORD-09'!AA13="J7"),$P$42,IF(OR('NORD-09'!AA13="J8"),$P$43,IF(OR('NORD-09'!AA13="J9"),$P$44,IF(OR('NORD-09'!AA13="F"),$V$40,IF(OR('NORD-09'!AA13="R"),$V$41,IF(OR('NORD-09'!AA13="HR"),$V$42,IF(OR('NORD-09'!AA13="E"),$V$43,IF(OR('NORD-09'!AA13="CP"),$AD$40,IF(OR('NORD-09'!AA13="CM"),$AD$41,IF(OR('NORD-09'!AA13="CMA"),$AD$42,IF(OR('NORD-09'!AA13="CDE"),$AD$43,"0")))))))))))))))))))+IF(OR('NORD-09'!AB13="D"),$V$44,IF(OR('NORD-09'!AB13="J"),$H$40,IF(OR('NORD-09'!AB13="J1"),$H$41,IF(OR('NORD-09'!AB13="J2"),$H$42,IF(OR('NORD-09'!AB13="J3"),$H$43,IF(OR('NORD-09'!AB13="J4"),$H$44,IF(OR('NORD-09'!AB13="J5"),$P$40,IF(OR('NORD-09'!AB13="J6"),$P$41,IF(OR('NORD-09'!AB13="J7"),$P$42,IF(OR('NORD-09'!AB13="J8"),$P$43,IF(OR('NORD-09'!AB13="J9"),$P$44,IF(OR('NORD-09'!AB13="F"),$V$40,IF(OR('NORD-09'!AB13="R"),$V$41,IF(OR('NORD-09'!AB13="HR"),$V$42,IF(OR('NORD-09'!AB13="E"),$V$43,IF(OR('NORD-09'!AB13="CP"),$AD$40,IF(OR('NORD-09'!AB13="CM"),$AD$41,IF(OR('NORD-09'!AB13="CMA"),$AD$42,IF(OR('NORD-09'!AB13="CDE"),$AD$43,"0")))))))))))))))))))+IF(OR('NORD-09'!AC13="D"),$V$44,IF(OR('NORD-09'!AC13="J"),$H$40,IF(OR('NORD-09'!AC13="J1"),$H$41,IF(OR('NORD-09'!AC13="J2"),$H$42,IF(OR('NORD-09'!AC13="J3"),$H$43,IF(OR('NORD-09'!AC13="J4"),$H$44,IF(OR('NORD-09'!AC13="J5"),$P$40,IF(OR('NORD-09'!AC13="J6"),$P$41,IF(OR('NORD-09'!AC13="J7"),$P$42,IF(OR('NORD-09'!AC13="J8"),$P$43,IF(OR('NORD-09'!AC13="J9"),$P$44,IF(OR('NORD-09'!AC13="F"),$V$40,IF(OR('NORD-09'!AC13="R"),$V$41,IF(OR('NORD-09'!AC13="HR"),$V$42,IF(OR('NORD-09'!AC13="E"),$V$43,IF(OR('NORD-09'!AC13="CP"),$AD$40,IF(OR('NORD-09'!AC13="CM"),$AD$41,IF(OR('NORD-09'!AC13="CMA"),$AD$42,IF(OR('NORD-09'!AC13="CDE"),$AD$43,"0")))))))))))))))))))+IF(OR('NORD-09'!AD13="D"),$V$44,IF(OR('NORD-09'!AD13="J"),$H$40,IF(OR('NORD-09'!AD13="J1"),$H$41,IF(OR('NORD-09'!AD13="J2"),$H$42,IF(OR('NORD-09'!AD13="J3"),$H$43,IF(OR('NORD-09'!AD13="J4"),$H$44,IF(OR('NORD-09'!AD13="J5"),$P$40,IF(OR('NORD-09'!AD13="J6"),$P$41,IF(OR('NORD-09'!AD13="J7"),$P$42,IF(OR('NORD-09'!AD13="J8"),$P$43,IF(OR('NORD-09'!AD13="J9"),$P$44,IF(OR('NORD-09'!AD13="F"),$V$40,IF(OR('NORD-09'!AD13="R"),$V$41,IF(OR('NORD-09'!AD13="HR"),$V$42,IF(OR('NORD-09'!AD13="E"),$V$43,IF(OR('NORD-09'!AD13="CP"),$AD$40,IF(OR('NORD-09'!AD13="CM"),$AD$41,IF(OR('NORD-09'!AD13="CMA"),$AD$42,IF(OR('NORD-09'!AD13="CDE"),$AD$43,"0")))))))))))))))))))+IF(OR('NORD-09'!AE13="D"),$V$44,IF(OR('NORD-09'!AE13="J"),$H$40,IF(OR('NORD-09'!AE13="J1"),$H$41,IF(OR('NORD-09'!AE13="J2"),$H$42,IF(OR('NORD-09'!AE13="J3"),$H$43,IF(OR('NORD-09'!AE13="J4"),$H$44,IF(OR('NORD-09'!AE13="J5"),$P$40,IF(OR('NORD-09'!AE13="J6"),$P$41,IF(OR('NORD-09'!AE13="J7"),$P$42,IF(OR('NORD-09'!AE13="J8"),$P$43,IF(OR('NORD-09'!AE13="J9"),$P$44,IF(OR('NORD-09'!AE13="F"),$V$40,IF(OR('NORD-09'!AE13="R"),$V$41,IF(OR('NORD-09'!AE13="HR"),$V$42,IF(OR('NORD-09'!AE13="E"),$V$43,IF(OR('NORD-09'!AE13="CP"),$AD$40,IF(OR('NORD-09'!AE13="CM"),$AD$41,IF(OR('NORD-09'!AE13="CMA"),$AD$42,IF(OR('NORD-09'!AE13="CDE"),$AD$43,"0")))))))))))))))))))</f>
        <v>37.5</v>
      </c>
    </row>
    <row r="14" spans="1:40" ht="15.75" hidden="1" customHeight="1" outlineLevel="1">
      <c r="A14" s="16" t="s">
        <v>36</v>
      </c>
      <c r="B14" s="6"/>
      <c r="C14" s="2"/>
      <c r="D14" s="2"/>
      <c r="E14" s="2"/>
      <c r="F14" s="13"/>
      <c r="G14" s="13"/>
      <c r="H14" s="2"/>
      <c r="I14" s="2"/>
      <c r="J14" s="2"/>
      <c r="K14" s="2"/>
      <c r="L14" s="2"/>
      <c r="M14" s="2"/>
      <c r="N14" s="13"/>
      <c r="O14" s="12"/>
      <c r="P14" s="12"/>
      <c r="Q14" s="12"/>
      <c r="R14" s="12"/>
      <c r="S14" s="12"/>
      <c r="T14" s="13"/>
      <c r="U14" s="13"/>
      <c r="V14" s="12"/>
      <c r="W14" s="12"/>
      <c r="X14" s="12"/>
      <c r="Y14" s="12"/>
      <c r="Z14" s="12"/>
      <c r="AA14" s="13"/>
      <c r="AB14" s="13"/>
      <c r="AC14" s="13"/>
      <c r="AD14" s="13"/>
      <c r="AE14" s="13"/>
      <c r="AF14" s="14"/>
      <c r="AG14" s="116"/>
      <c r="AH14" s="147">
        <f t="shared" si="3"/>
        <v>0</v>
      </c>
      <c r="AJ14" s="151">
        <f>IF(OR('NORD-09'!B14="D"),$V$44,IF(OR('NORD-09'!B14="J"),$H$40,IF(OR('NORD-09'!B14="J1"),$H$41,IF(OR('NORD-09'!B14="J2"),$H$42,IF(OR('NORD-09'!B14="J3"),$H$43,IF(OR('NORD-09'!B14="J4"),$H$44,IF(OR('NORD-09'!B14="J5"),$P$40,IF(OR('NORD-09'!B14="J6"),$P$41,IF(OR('NORD-09'!B14="J7"),$P$42,IF(OR('NORD-09'!B14="J8"),$P$43,IF(OR('NORD-09'!B14="J9"),$P$44,IF(OR('NORD-09'!B14="F"),$V$40,IF(OR('NORD-09'!B14="R"),$V$41,IF(OR('NORD-09'!B14="HR"),$V$42,IF(OR('NORD-09'!B14="E"),$V$43,IF(OR('NORD-09'!B14="CP"),$AD$40,IF(OR('NORD-09'!B14="CM"),$AD$41,IF(OR('NORD-09'!B14="CMA"),$AD$42,IF(OR('NORD-09'!B14="CDE"),$AD$43,"0")))))))))))))))))))+IF(OR('NORD-09'!C14="D"),$V$44,IF(OR('NORD-09'!C14="J"),$H$40,IF(OR('NORD-09'!C14="J1"),$H$41,IF(OR('NORD-09'!C14="J2"),$H$42,IF(OR('NORD-09'!C14="J3"),$H$43,IF(OR('NORD-09'!C14="J4"),$H$44,IF(OR('NORD-09'!C14="J5"),$P$40,IF(OR('NORD-09'!C14="J6"),$P$41,IF(OR('NORD-09'!C14="J7"),$P$42,IF(OR('NORD-09'!C14="J8"),$P$43,IF(OR('NORD-09'!C14="J9"),$P$44,IF(OR('NORD-09'!C14="F"),$V$40,IF(OR('NORD-09'!C14="R"),$V$41,IF(OR('NORD-09'!C14="HR"),$V$42,IF(OR('NORD-09'!C14="E"),$V$43,IF(OR('NORD-09'!C14="CP"),$AD$40,IF(OR('NORD-09'!C14="CM"),$AD$41,IF(OR('NORD-09'!C14="CMA"),$AD$42,IF(OR('NORD-09'!C14="CDE"),$AD$43,"0")))))))))))))))))))+IF(OR('NORD-09'!D14="D"),$V$44,IF(OR('NORD-09'!D14="J"),$H$40,IF(OR('NORD-09'!D14="J1"),$H$41,IF(OR('NORD-09'!D14="J2"),$H$42,IF(OR('NORD-09'!D14="J3"),$H$43,IF(OR('NORD-09'!D14="J4"),$H$44,IF(OR('NORD-09'!D14="J5"),$P$40,IF(OR('NORD-09'!D14="J6"),$P$41,IF(OR('NORD-09'!D14="J7"),$P$42,IF(OR('NORD-09'!D14="J8"),$P$43,IF(OR('NORD-09'!D14="J9"),$P$44,IF(OR('NORD-09'!D14="F"),$V$40,IF(OR('NORD-09'!D14="R"),$V$41,IF(OR('NORD-09'!D14="HR"),$V$42,IF(OR('NORD-09'!D14="E"),$V$43,IF(OR('NORD-09'!D14="CP"),$AD$40,IF(OR('NORD-09'!D14="CM"),$AD$41,IF(OR('NORD-09'!D14="CMA"),$AD$42,IF(OR('NORD-09'!D14="CDE"),$AD$43,"0")))))))))))))))))))</f>
        <v>0</v>
      </c>
      <c r="AK14" s="151">
        <f>IF(OR('NORD-09'!E14="D"),$V$44,IF(OR('NORD-09'!E14="J"),$H$40,IF(OR('NORD-09'!E14="J1"),$H$41,IF(OR('NORD-09'!E14="J2"),$H$42,IF(OR('NORD-09'!E14="J3"),$H$43,IF(OR('NORD-09'!E14="J4"),$H$44,IF(OR('NORD-09'!E14="J5"),$P$40,IF(OR('NORD-09'!E14="J6"),$P$41,IF(OR('NORD-09'!E14="J7"),$P$42,IF(OR('NORD-09'!E14="J8"),$P$43,IF(OR('NORD-09'!E14="J9"),$P$44,IF(OR('NORD-09'!E14="F"),$V$40,IF(OR('NORD-09'!E14="R"),$V$41,IF(OR('NORD-09'!E14="HR"),$V$42,IF(OR('NORD-09'!E14="E"),$V$43,IF(OR('NORD-09'!E14="CP"),$AD$40,IF(OR('NORD-09'!E14="CM"),$AD$41,IF(OR('NORD-09'!E14="CMA"),$AD$42,IF(OR('NORD-09'!E14="CDE"),$AD$43,"0")))))))))))))))))))+IF(OR('NORD-09'!F14="D"),$V$44,IF(OR('NORD-09'!F14="J"),$H$40,IF(OR('NORD-09'!F14="J1"),$H$41,IF(OR('NORD-09'!F14="J2"),$H$42,IF(OR('NORD-09'!F14="J3"),$H$43,IF(OR('NORD-09'!F14="J4"),$H$44,IF(OR('NORD-09'!F14="J5"),$P$40,IF(OR('NORD-09'!F14="J6"),$P$41,IF(OR('NORD-09'!F14="J7"),$P$42,IF(OR('NORD-09'!F14="J8"),$P$43,IF(OR('NORD-09'!F14="J9"),$P$44,IF(OR('NORD-09'!F14="F"),$V$40,IF(OR('NORD-09'!F14="R"),$V$41,IF(OR('NORD-09'!F14="HR"),$V$42,IF(OR('NORD-09'!F14="E"),$V$43,IF(OR('NORD-09'!F14="CP"),$AD$40,IF(OR('NORD-09'!F14="CM"),$AD$41,IF(OR('NORD-09'!F14="CMA"),$AD$42,IF(OR('NORD-09'!F14="CDE"),$AD$43,"0")))))))))))))))))))+IF(OR('NORD-09'!G14="D"),$V$44,IF(OR('NORD-09'!G14="J"),$H$40,IF(OR('NORD-09'!G14="J1"),$H$41,IF(OR('NORD-09'!G14="J2"),$H$42,IF(OR('NORD-09'!G14="J3"),$H$43,IF(OR('NORD-09'!G14="J4"),$H$44,IF(OR('NORD-09'!G14="J5"),$P$40,IF(OR('NORD-09'!G14="J6"),$P$41,IF(OR('NORD-09'!G14="J7"),$P$42,IF(OR('NORD-09'!G14="J8"),$P$43,IF(OR('NORD-09'!G14="J9"),$P$44,IF(OR('NORD-09'!G14="F"),$V$40,IF(OR('NORD-09'!G14="R"),$V$41,IF(OR('NORD-09'!G14="HR"),$V$42,IF(OR('NORD-09'!G14="E"),$V$43,IF(OR('NORD-09'!G14="CP"),$AD$40,IF(OR('NORD-09'!G14="CM"),$AD$41,IF(OR('NORD-09'!G14="CMA"),$AD$42,IF(OR('NORD-09'!G14="CDE"),$AD$43,"0")))))))))))))))))))+IF(OR('NORD-09'!H14="D"),$V$44,IF(OR('NORD-09'!H14="J"),$H$40,IF(OR('NORD-09'!H14="J1"),$H$41,IF(OR('NORD-09'!H14="J2"),$H$42,IF(OR('NORD-09'!H14="J3"),$H$43,IF(OR('NORD-09'!H14="J4"),$H$44,IF(OR('NORD-09'!H14="J5"),$P$40,IF(OR('NORD-09'!H14="J6"),$P$41,IF(OR('NORD-09'!H14="J7"),$P$42,IF(OR('NORD-09'!H14="J8"),$P$43,IF(OR('NORD-09'!H14="J9"),$P$44,IF(OR('NORD-09'!H14="F"),$V$40,IF(OR('NORD-09'!H14="R"),$V$41,IF(OR('NORD-09'!H14="HR"),$V$42,IF(OR('NORD-09'!H14="E"),$V$43,IF(OR('NORD-09'!H14="CP"),$AD$40,IF(OR('NORD-09'!H14="CM"),$AD$41,IF(OR('NORD-09'!H14="CMA"),$AD$42,IF(OR('NORD-09'!H14="CDE"),$AD$43,"0")))))))))))))))))))+IF(OR('NORD-09'!I14="D"),$V$44,IF(OR('NORD-09'!I14="J"),$H$40,IF(OR('NORD-09'!I14="J1"),$H$41,IF(OR('NORD-09'!I14="J2"),$H$42,IF(OR('NORD-09'!I14="J3"),$H$43,IF(OR('NORD-09'!I14="J4"),$H$44,IF(OR('NORD-09'!I14="J5"),$P$40,IF(OR('NORD-09'!I14="J6"),$P$41,IF(OR('NORD-09'!I14="J7"),$P$42,IF(OR('NORD-09'!I14="J8"),$P$43,IF(OR('NORD-09'!I14="J9"),$P$44,IF(OR('NORD-09'!I14="F"),$V$40,IF(OR('NORD-09'!I14="R"),$V$41,IF(OR('NORD-09'!I14="HR"),$V$42,IF(OR('NORD-09'!I14="E"),$V$43,IF(OR('NORD-09'!I14="CP"),$AD$40,IF(OR('NORD-09'!I14="CM"),$AD$41,IF(OR('NORD-09'!I14="CMA"),$AD$42,IF(OR('NORD-09'!I14="CDE"),$AD$43,"0")))))))))))))))))))+IF(OR('NORD-09'!J14="D"),$V$44,IF(OR('NORD-09'!J14="J"),$H$40,IF(OR('NORD-09'!J14="J1"),$H$41,IF(OR('NORD-09'!J14="J2"),$H$42,IF(OR('NORD-09'!J14="J3"),$H$43,IF(OR('NORD-09'!J14="J4"),$H$44,IF(OR('NORD-09'!J14="J5"),$P$40,IF(OR('NORD-09'!J14="J6"),$P$41,IF(OR('NORD-09'!J14="J7"),$P$42,IF(OR('NORD-09'!J14="J8"),$P$43,IF(OR('NORD-09'!J14="J9"),$P$44,IF(OR('NORD-09'!J14="F"),$V$40,IF(OR('NORD-09'!J14="R"),$V$41,IF(OR('NORD-09'!J14="HR"),$V$42,IF(OR('NORD-09'!J14="E"),$V$43,IF(OR('NORD-09'!J14="CP"),$AD$40,IF(OR('NORD-09'!J14="CM"),$AD$41,IF(OR('NORD-09'!J14="CMA"),$AD$42,IF(OR('NORD-09'!J14="CDE"),$AD$43,"0")))))))))))))))))))+IF(OR('NORD-09'!K14="D"),$V$44,IF(OR('NORD-09'!K14="J"),$H$40,IF(OR('NORD-09'!K14="J1"),$H$41,IF(OR('NORD-09'!K14="J2"),$H$42,IF(OR('NORD-09'!K14="J3"),$H$43,IF(OR('NORD-09'!K14="J4"),$H$44,IF(OR('NORD-09'!K14="J5"),$P$40,IF(OR('NORD-09'!K14="J6"),$P$41,IF(OR('NORD-09'!K14="J7"),$P$42,IF(OR('NORD-09'!K14="J8"),$P$43,IF(OR('NORD-09'!K14="J9"),$P$44,IF(OR('NORD-09'!K14="F"),$V$40,IF(OR('NORD-09'!K14="R"),$V$41,IF(OR('NORD-09'!K14="HR"),$V$42,IF(OR('NORD-09'!K14="E"),$V$43,IF(OR('NORD-09'!K14="CP"),$AD$40,IF(OR('NORD-09'!K14="CM"),$AD$41,IF(OR('NORD-09'!K14="CMA"),$AD$42,IF(OR('NORD-09'!K14="CDE"),$AD$43,"0")))))))))))))))))))</f>
        <v>0</v>
      </c>
      <c r="AL14" s="151">
        <f>IF(OR('NORD-09'!L14="D"),$V$44,IF(OR('NORD-09'!L14="J"),$H$40,IF(OR('NORD-09'!L14="J1"),$H$41,IF(OR('NORD-09'!L14="J2"),$H$42,IF(OR('NORD-09'!L14="J3"),$H$43,IF(OR('NORD-09'!L14="J4"),$H$44,IF(OR('NORD-09'!L14="J5"),$P$40,IF(OR('NORD-09'!L14="J6"),$P$41,IF(OR('NORD-09'!L14="J7"),$P$42,IF(OR('NORD-09'!L14="J8"),$P$43,IF(OR('NORD-09'!L14="J9"),$P$44,IF(OR('NORD-09'!L14="F"),$V$40,IF(OR('NORD-09'!L14="R"),$V$41,IF(OR('NORD-09'!L14="HR"),$V$42,IF(OR('NORD-09'!L14="E"),$V$43,IF(OR('NORD-09'!L14="CP"),$AD$40,IF(OR('NORD-09'!L14="CM"),$AD$41,IF(OR('NORD-09'!L14="CMA"),$AD$42,IF(OR('NORD-09'!L14="CDE"),$AD$43,"0")))))))))))))))))))+IF(OR('NORD-09'!M14="D"),$V$44,IF(OR('NORD-09'!M14="J"),$H$40,IF(OR('NORD-09'!M14="J1"),$H$41,IF(OR('NORD-09'!M14="J2"),$H$42,IF(OR('NORD-09'!M14="J3"),$H$43,IF(OR('NORD-09'!M14="J4"),$H$44,IF(OR('NORD-09'!M14="J5"),$P$40,IF(OR('NORD-09'!M14="J6"),$P$41,IF(OR('NORD-09'!M14="J7"),$P$42,IF(OR('NORD-09'!M14="J8"),$P$43,IF(OR('NORD-09'!M14="J9"),$P$44,IF(OR('NORD-09'!M14="F"),$V$40,IF(OR('NORD-09'!M14="R"),$V$41,IF(OR('NORD-09'!M14="HR"),$V$42,IF(OR('NORD-09'!M14="E"),$V$43,IF(OR('NORD-09'!M14="CP"),$AD$40,IF(OR('NORD-09'!M14="CM"),$AD$41,IF(OR('NORD-09'!M14="CMA"),$AD$42,IF(OR('NORD-09'!M14="CDE"),$AD$43,"0")))))))))))))))))))+IF(OR('NORD-09'!N14="D"),$V$44,IF(OR('NORD-09'!N14="J"),$H$40,IF(OR('NORD-09'!N14="J1"),$H$41,IF(OR('NORD-09'!N14="J2"),$H$42,IF(OR('NORD-09'!N14="J3"),$H$43,IF(OR('NORD-09'!N14="J4"),$H$44,IF(OR('NORD-09'!N14="J5"),$P$40,IF(OR('NORD-09'!N14="J6"),$P$41,IF(OR('NORD-09'!N14="J7"),$P$42,IF(OR('NORD-09'!N14="J8"),$P$43,IF(OR('NORD-09'!N14="J9"),$P$44,IF(OR('NORD-09'!N14="F"),$V$40,IF(OR('NORD-09'!N14="R"),$V$41,IF(OR('NORD-09'!N14="HR"),$V$42,IF(OR('NORD-09'!N14="E"),$V$43,IF(OR('NORD-09'!N14="CP"),$AD$40,IF(OR('NORD-09'!N14="CM"),$AD$41,IF(OR('NORD-09'!N14="CMA"),$AD$42,IF(OR('NORD-09'!N14="CDE"),$AD$43,"0")))))))))))))))))))+IF(OR('NORD-09'!O14="D"),$V$44,IF(OR('NORD-09'!O14="J"),$H$40,IF(OR('NORD-09'!O14="J1"),$H$41,IF(OR('NORD-09'!O14="J2"),$H$42,IF(OR('NORD-09'!O14="J3"),$H$43,IF(OR('NORD-09'!O14="J4"),$H$44,IF(OR('NORD-09'!O14="J5"),$P$40,IF(OR('NORD-09'!O14="J6"),$P$41,IF(OR('NORD-09'!O14="J7"),$P$42,IF(OR('NORD-09'!O14="J8"),$P$43,IF(OR('NORD-09'!O14="J9"),$P$44,IF(OR('NORD-09'!O14="F"),$V$40,IF(OR('NORD-09'!O14="R"),$V$41,IF(OR('NORD-09'!O14="HR"),$V$42,IF(OR('NORD-09'!O14="E"),$V$43,IF(OR('NORD-09'!O14="CP"),$AD$40,IF(OR('NORD-09'!O14="CM"),$AD$41,IF(OR('NORD-09'!O14="CMA"),$AD$42,IF(OR('NORD-09'!O14="CDE"),$AD$43,"0")))))))))))))))))))+IF(OR('NORD-09'!P14="D"),$V$44,IF(OR('NORD-09'!P14="J"),$H$40,IF(OR('NORD-09'!P14="J1"),$H$41,IF(OR('NORD-09'!P14="J2"),$H$42,IF(OR('NORD-09'!P14="J3"),$H$43,IF(OR('NORD-09'!P14="J4"),$H$44,IF(OR('NORD-09'!P14="J5"),$P$40,IF(OR('NORD-09'!P14="J6"),$P$41,IF(OR('NORD-09'!P14="J7"),$P$42,IF(OR('NORD-09'!P14="J8"),$P$43,IF(OR('NORD-09'!P14="J9"),$P$44,IF(OR('NORD-09'!P14="F"),$V$40,IF(OR('NORD-09'!P14="R"),$V$41,IF(OR('NORD-09'!P14="HR"),$V$42,IF(OR('NORD-09'!P14="E"),$V$43,IF(OR('NORD-09'!P14="CP"),$AD$40,IF(OR('NORD-09'!P14="CM"),$AD$41,IF(OR('NORD-09'!P14="CMA"),$AD$42,IF(OR('NORD-09'!P14="CDE"),$AD$43,"0")))))))))))))))))))+IF(OR('NORD-09'!Q14="D"),$V$44,IF(OR('NORD-09'!Q14="J"),$H$40,IF(OR('NORD-09'!Q14="J1"),$H$41,IF(OR('NORD-09'!Q14="J2"),$H$42,IF(OR('NORD-09'!Q14="J3"),$H$43,IF(OR('NORD-09'!Q14="J4"),$H$44,IF(OR('NORD-09'!Q14="J5"),$P$40,IF(OR('NORD-09'!Q14="J6"),$P$41,IF(OR('NORD-09'!Q14="J7"),$P$42,IF(OR('NORD-09'!Q14="J8"),$P$43,IF(OR('NORD-09'!Q14="J9"),$P$44,IF(OR('NORD-09'!Q14="F"),$V$40,IF(OR('NORD-09'!Q14="R"),$V$41,IF(OR('NORD-09'!Q14="HR"),$V$42,IF(OR('NORD-09'!Q14="E"),$V$43,IF(OR('NORD-09'!Q14="CP"),$AD$40,IF(OR('NORD-09'!Q14="CM"),$AD$41,IF(OR('NORD-09'!Q14="CMA"),$AD$42,IF(OR('NORD-09'!Q14="CDE"),$AD$43,"0")))))))))))))))))))+IF(OR('NORD-09'!R14="D"),$V$44,IF(OR('NORD-09'!R14="J"),$H$40,IF(OR('NORD-09'!R14="J1"),$H$41,IF(OR('NORD-09'!R14="J2"),$H$42,IF(OR('NORD-09'!R14="J3"),$H$43,IF(OR('NORD-09'!R14="J4"),$H$44,IF(OR('NORD-09'!R14="J5"),$P$40,IF(OR('NORD-09'!R14="J6"),$P$41,IF(OR('NORD-09'!R14="J7"),$P$42,IF(OR('NORD-09'!R14="J8"),$P$43,IF(OR('NORD-09'!R14="J9"),$P$44,IF(OR('NORD-09'!R14="F"),$V$40,IF(OR('NORD-09'!R14="R"),$V$41,IF(OR('NORD-09'!R14="HR"),$V$42,IF(OR('NORD-09'!R14="E"),$V$43,IF(OR('NORD-09'!R14="CP"),$AD$40,IF(OR('NORD-09'!R14="CM"),$AD$41,IF(OR('NORD-09'!R14="CMA"),$AD$42,IF(OR('NORD-09'!R14="CDE"),$AD$43,"0")))))))))))))))))))</f>
        <v>0</v>
      </c>
      <c r="AM14" s="151">
        <f>IF(OR('NORD-09'!S14="D"),$V$44,IF(OR('NORD-09'!S14="J"),$H$40,IF(OR('NORD-09'!S14="J1"),$H$41,IF(OR('NORD-09'!S14="J2"),$H$42,IF(OR('NORD-09'!S14="J3"),$H$43,IF(OR('NORD-09'!S14="J4"),$H$44,IF(OR('NORD-09'!S14="J5"),$P$40,IF(OR('NORD-09'!S14="J6"),$P$41,IF(OR('NORD-09'!S14="J7"),$P$42,IF(OR('NORD-09'!S14="J8"),$P$43,IF(OR('NORD-09'!S14="J9"),$P$44,IF(OR('NORD-09'!S14="F"),$V$40,IF(OR('NORD-09'!S14="R"),$V$41,IF(OR('NORD-09'!S14="HR"),$V$42,IF(OR('NORD-09'!S14="E"),$V$43,IF(OR('NORD-09'!S14="CP"),$AD$40,IF(OR('NORD-09'!S14="CM"),$AD$41,IF(OR('NORD-09'!S14="CMA"),$AD$42,IF(OR('NORD-09'!S14="CDE"),$AD$43,"0")))))))))))))))))))+IF(OR('NORD-09'!T14="D"),$V$44,IF(OR('NORD-09'!T14="J"),$H$40,IF(OR('NORD-09'!T14="J1"),$H$41,IF(OR('NORD-09'!T14="J2"),$H$42,IF(OR('NORD-09'!T14="J3"),$H$43,IF(OR('NORD-09'!T14="J4"),$H$44,IF(OR('NORD-09'!T14="J5"),$P$40,IF(OR('NORD-09'!T14="J6"),$P$41,IF(OR('NORD-09'!T14="J7"),$P$42,IF(OR('NORD-09'!T14="J8"),$P$43,IF(OR('NORD-09'!T14="J9"),$P$44,IF(OR('NORD-09'!T14="F"),$V$40,IF(OR('NORD-09'!T14="R"),$V$41,IF(OR('NORD-09'!T14="HR"),$V$42,IF(OR('NORD-09'!T14="E"),$V$43,IF(OR('NORD-09'!T14="CP"),$AD$40,IF(OR('NORD-09'!T14="CM"),$AD$41,IF(OR('NORD-09'!T14="CMA"),$AD$42,IF(OR('NORD-09'!T14="CDE"),$AD$43,"0")))))))))))))))))))+IF(OR('NORD-09'!U14="D"),$V$44,IF(OR('NORD-09'!U14="J"),$H$40,IF(OR('NORD-09'!U14="J1"),$H$41,IF(OR('NORD-09'!U14="J2"),$H$42,IF(OR('NORD-09'!U14="J3"),$H$43,IF(OR('NORD-09'!U14="J4"),$H$44,IF(OR('NORD-09'!U14="J5"),$P$40,IF(OR('NORD-09'!U14="J6"),$P$41,IF(OR('NORD-09'!U14="J7"),$P$42,IF(OR('NORD-09'!U14="J8"),$P$43,IF(OR('NORD-09'!U14="J9"),$P$44,IF(OR('NORD-09'!U14="F"),$V$40,IF(OR('NORD-09'!U14="R"),$V$41,IF(OR('NORD-09'!U14="HR"),$V$42,IF(OR('NORD-09'!U14="E"),$V$43,IF(OR('NORD-09'!U14="CP"),$AD$40,IF(OR('NORD-09'!U14="CM"),$AD$41,IF(OR('NORD-09'!U14="CMA"),$AD$42,IF(OR('NORD-09'!U14="CDE"),$AD$43,"0")))))))))))))))))))+IF(OR('NORD-09'!V14="D"),$V$44,IF(OR('NORD-09'!V14="J"),$H$40,IF(OR('NORD-09'!V14="J1"),$H$41,IF(OR('NORD-09'!V14="J2"),$H$42,IF(OR('NORD-09'!V14="J3"),$H$43,IF(OR('NORD-09'!V14="J4"),$H$44,IF(OR('NORD-09'!V14="J5"),$P$40,IF(OR('NORD-09'!V14="J6"),$P$41,IF(OR('NORD-09'!V14="J7"),$P$42,IF(OR('NORD-09'!V14="J8"),$P$43,IF(OR('NORD-09'!V14="J9"),$P$44,IF(OR('NORD-09'!V14="F"),$V$40,IF(OR('NORD-09'!V14="R"),$V$41,IF(OR('NORD-09'!V14="HR"),$V$42,IF(OR('NORD-09'!V14="E"),$V$43,IF(OR('NORD-09'!V14="CP"),$AD$40,IF(OR('NORD-09'!V14="CM"),$AD$41,IF(OR('NORD-09'!V14="CMA"),$AD$42,IF(OR('NORD-09'!V14="CDE"),$AD$43,"0")))))))))))))))))))+IF(OR('NORD-09'!W14="D"),$V$44,IF(OR('NORD-09'!W14="J"),$H$40,IF(OR('NORD-09'!W14="J1"),$H$41,IF(OR('NORD-09'!W14="J2"),$H$42,IF(OR('NORD-09'!W14="J3"),$H$43,IF(OR('NORD-09'!W14="J4"),$H$44,IF(OR('NORD-09'!W14="J5"),$P$40,IF(OR('NORD-09'!W14="J6"),$P$41,IF(OR('NORD-09'!W14="J7"),$P$42,IF(OR('NORD-09'!W14="J8"),$P$43,IF(OR('NORD-09'!W14="J9"),$P$44,IF(OR('NORD-09'!W14="F"),$V$40,IF(OR('NORD-09'!W14="R"),$V$41,IF(OR('NORD-09'!W14="HR"),$V$42,IF(OR('NORD-09'!W14="E"),$V$43,IF(OR('NORD-09'!W14="CP"),$AD$40,IF(OR('NORD-09'!W14="CM"),$AD$41,IF(OR('NORD-09'!W14="CMA"),$AD$42,IF(OR('NORD-09'!W14="CDE"),$AD$43,"0")))))))))))))))))))+IF(OR('NORD-09'!X14="D"),$V$44,IF(OR('NORD-09'!X14="J"),$H$40,IF(OR('NORD-09'!X14="J1"),$H$41,IF(OR('NORD-09'!X14="J2"),$H$42,IF(OR('NORD-09'!X14="J3"),$H$43,IF(OR('NORD-09'!X14="J4"),$H$44,IF(OR('NORD-09'!X14="J5"),$P$40,IF(OR('NORD-09'!X14="J6"),$P$41,IF(OR('NORD-09'!X14="J7"),$P$42,IF(OR('NORD-09'!X14="J8"),$P$43,IF(OR('NORD-09'!X14="J9"),$P$44,IF(OR('NORD-09'!X14="F"),$V$40,IF(OR('NORD-09'!X14="R"),$V$41,IF(OR('NORD-09'!X14="HR"),$V$42,IF(OR('NORD-09'!X14="E"),$V$43,IF(OR('NORD-09'!X14="CP"),$AD$40,IF(OR('NORD-09'!X14="CM"),$AD$41,IF(OR('NORD-09'!X14="CMA"),$AD$42,IF(OR('NORD-09'!X14="CDE"),$AD$43,"0")))))))))))))))))))+IF(OR('NORD-09'!Y14="D"),$V$44,IF(OR('NORD-09'!Y14="J"),$H$40,IF(OR('NORD-09'!Y14="J1"),$H$41,IF(OR('NORD-09'!Y14="J2"),$H$42,IF(OR('NORD-09'!Y14="J3"),$H$43,IF(OR('NORD-09'!Y14="J4"),$H$44,IF(OR('NORD-09'!Y14="J5"),$P$40,IF(OR('NORD-09'!Y14="J6"),$P$41,IF(OR('NORD-09'!Y14="J7"),$P$42,IF(OR('NORD-09'!Y14="J8"),$P$43,IF(OR('NORD-09'!Y14="J9"),$P$44,IF(OR('NORD-09'!Y14="F"),$V$40,IF(OR('NORD-09'!Y14="R"),$V$41,IF(OR('NORD-09'!Y14="HR"),$V$42,IF(OR('NORD-09'!Y14="E"),$V$43,IF(OR('NORD-09'!Y14="CP"),$AD$40,IF(OR('NORD-09'!Y14="CM"),$AD$41,IF(OR('NORD-09'!Y14="CMA"),$AD$42,IF(OR('NORD-09'!Y14="CDE"),$AD$43,"0")))))))))))))))))))</f>
        <v>0</v>
      </c>
      <c r="AN14" s="151">
        <f>IF(OR('NORD-09'!Z14="D"),$V$44,IF(OR('NORD-09'!Z14="J"),$H$40,IF(OR('NORD-09'!Z14="J1"),$H$41,IF(OR('NORD-09'!Z14="J2"),$H$42,IF(OR('NORD-09'!Z14="J3"),$H$43,IF(OR('NORD-09'!Z14="J4"),$H$44,IF(OR('NORD-09'!Z14="J5"),$P$40,IF(OR('NORD-09'!Z14="J6"),$P$41,IF(OR('NORD-09'!Z14="J7"),$P$42,IF(OR('NORD-09'!Z14="J8"),$P$43,IF(OR('NORD-09'!Z14="J9"),$P$44,IF(OR('NORD-09'!Z14="F"),$V$40,IF(OR('NORD-09'!Z14="R"),$V$41,IF(OR('NORD-09'!Z14="HR"),$V$42,IF(OR('NORD-09'!Z14="E"),$V$43,IF(OR('NORD-09'!Z14="CP"),$AD$40,IF(OR('NORD-09'!Z14="CM"),$AD$41,IF(OR('NORD-09'!Z14="CMA"),$AD$42,IF(OR('NORD-09'!Z14="CDE"),$AD$43,"0")))))))))))))))))))+IF(OR('NORD-09'!AA14="D"),$V$44,IF(OR('NORD-09'!AA14="J"),$H$40,IF(OR('NORD-09'!AA14="J1"),$H$41,IF(OR('NORD-09'!AA14="J2"),$H$42,IF(OR('NORD-09'!AA14="J3"),$H$43,IF(OR('NORD-09'!AA14="J4"),$H$44,IF(OR('NORD-09'!AA14="J5"),$P$40,IF(OR('NORD-09'!AA14="J6"),$P$41,IF(OR('NORD-09'!AA14="J7"),$P$42,IF(OR('NORD-09'!AA14="J8"),$P$43,IF(OR('NORD-09'!AA14="J9"),$P$44,IF(OR('NORD-09'!AA14="F"),$V$40,IF(OR('NORD-09'!AA14="R"),$V$41,IF(OR('NORD-09'!AA14="HR"),$V$42,IF(OR('NORD-09'!AA14="E"),$V$43,IF(OR('NORD-09'!AA14="CP"),$AD$40,IF(OR('NORD-09'!AA14="CM"),$AD$41,IF(OR('NORD-09'!AA14="CMA"),$AD$42,IF(OR('NORD-09'!AA14="CDE"),$AD$43,"0")))))))))))))))))))+IF(OR('NORD-09'!AB14="D"),$V$44,IF(OR('NORD-09'!AB14="J"),$H$40,IF(OR('NORD-09'!AB14="J1"),$H$41,IF(OR('NORD-09'!AB14="J2"),$H$42,IF(OR('NORD-09'!AB14="J3"),$H$43,IF(OR('NORD-09'!AB14="J4"),$H$44,IF(OR('NORD-09'!AB14="J5"),$P$40,IF(OR('NORD-09'!AB14="J6"),$P$41,IF(OR('NORD-09'!AB14="J7"),$P$42,IF(OR('NORD-09'!AB14="J8"),$P$43,IF(OR('NORD-09'!AB14="J9"),$P$44,IF(OR('NORD-09'!AB14="F"),$V$40,IF(OR('NORD-09'!AB14="R"),$V$41,IF(OR('NORD-09'!AB14="HR"),$V$42,IF(OR('NORD-09'!AB14="E"),$V$43,IF(OR('NORD-09'!AB14="CP"),$AD$40,IF(OR('NORD-09'!AB14="CM"),$AD$41,IF(OR('NORD-09'!AB14="CMA"),$AD$42,IF(OR('NORD-09'!AB14="CDE"),$AD$43,"0")))))))))))))))))))+IF(OR('NORD-09'!AC14="D"),$V$44,IF(OR('NORD-09'!AC14="J"),$H$40,IF(OR('NORD-09'!AC14="J1"),$H$41,IF(OR('NORD-09'!AC14="J2"),$H$42,IF(OR('NORD-09'!AC14="J3"),$H$43,IF(OR('NORD-09'!AC14="J4"),$H$44,IF(OR('NORD-09'!AC14="J5"),$P$40,IF(OR('NORD-09'!AC14="J6"),$P$41,IF(OR('NORD-09'!AC14="J7"),$P$42,IF(OR('NORD-09'!AC14="J8"),$P$43,IF(OR('NORD-09'!AC14="J9"),$P$44,IF(OR('NORD-09'!AC14="F"),$V$40,IF(OR('NORD-09'!AC14="R"),$V$41,IF(OR('NORD-09'!AC14="HR"),$V$42,IF(OR('NORD-09'!AC14="E"),$V$43,IF(OR('NORD-09'!AC14="CP"),$AD$40,IF(OR('NORD-09'!AC14="CM"),$AD$41,IF(OR('NORD-09'!AC14="CMA"),$AD$42,IF(OR('NORD-09'!AC14="CDE"),$AD$43,"0")))))))))))))))))))+IF(OR('NORD-09'!AD14="D"),$V$44,IF(OR('NORD-09'!AD14="J"),$H$40,IF(OR('NORD-09'!AD14="J1"),$H$41,IF(OR('NORD-09'!AD14="J2"),$H$42,IF(OR('NORD-09'!AD14="J3"),$H$43,IF(OR('NORD-09'!AD14="J4"),$H$44,IF(OR('NORD-09'!AD14="J5"),$P$40,IF(OR('NORD-09'!AD14="J6"),$P$41,IF(OR('NORD-09'!AD14="J7"),$P$42,IF(OR('NORD-09'!AD14="J8"),$P$43,IF(OR('NORD-09'!AD14="J9"),$P$44,IF(OR('NORD-09'!AD14="F"),$V$40,IF(OR('NORD-09'!AD14="R"),$V$41,IF(OR('NORD-09'!AD14="HR"),$V$42,IF(OR('NORD-09'!AD14="E"),$V$43,IF(OR('NORD-09'!AD14="CP"),$AD$40,IF(OR('NORD-09'!AD14="CM"),$AD$41,IF(OR('NORD-09'!AD14="CMA"),$AD$42,IF(OR('NORD-09'!AD14="CDE"),$AD$43,"0")))))))))))))))))))+IF(OR('NORD-09'!AE14="D"),$V$44,IF(OR('NORD-09'!AE14="J"),$H$40,IF(OR('NORD-09'!AE14="J1"),$H$41,IF(OR('NORD-09'!AE14="J2"),$H$42,IF(OR('NORD-09'!AE14="J3"),$H$43,IF(OR('NORD-09'!AE14="J4"),$H$44,IF(OR('NORD-09'!AE14="J5"),$P$40,IF(OR('NORD-09'!AE14="J6"),$P$41,IF(OR('NORD-09'!AE14="J7"),$P$42,IF(OR('NORD-09'!AE14="J8"),$P$43,IF(OR('NORD-09'!AE14="J9"),$P$44,IF(OR('NORD-09'!AE14="F"),$V$40,IF(OR('NORD-09'!AE14="R"),$V$41,IF(OR('NORD-09'!AE14="HR"),$V$42,IF(OR('NORD-09'!AE14="E"),$V$43,IF(OR('NORD-09'!AE14="CP"),$AD$40,IF(OR('NORD-09'!AE14="CM"),$AD$41,IF(OR('NORD-09'!AE14="CMA"),$AD$42,IF(OR('NORD-09'!AE14="CDE"),$AD$43,"0")))))))))))))))))))</f>
        <v>0</v>
      </c>
    </row>
    <row r="15" spans="1:40" ht="18.75" customHeight="1" collapsed="1">
      <c r="A15" s="191" t="s">
        <v>76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207"/>
      <c r="AG15" s="165"/>
      <c r="AH15" s="166"/>
      <c r="AJ15" s="155" t="s">
        <v>124</v>
      </c>
      <c r="AK15" s="156" t="s">
        <v>125</v>
      </c>
      <c r="AL15" s="155" t="s">
        <v>126</v>
      </c>
      <c r="AM15" s="155" t="s">
        <v>127</v>
      </c>
      <c r="AN15" s="157" t="s">
        <v>128</v>
      </c>
    </row>
    <row r="16" spans="1:40" ht="15.75" customHeight="1">
      <c r="A16" s="16" t="s">
        <v>27</v>
      </c>
      <c r="B16" s="6" t="s">
        <v>38</v>
      </c>
      <c r="C16" s="6" t="s">
        <v>38</v>
      </c>
      <c r="D16" s="6"/>
      <c r="E16" s="6" t="s">
        <v>38</v>
      </c>
      <c r="F16" s="6" t="s">
        <v>38</v>
      </c>
      <c r="G16" s="6" t="s">
        <v>46</v>
      </c>
      <c r="H16" s="6" t="s">
        <v>38</v>
      </c>
      <c r="I16" s="6" t="s">
        <v>38</v>
      </c>
      <c r="J16" s="6" t="s">
        <v>38</v>
      </c>
      <c r="K16" s="6"/>
      <c r="L16" s="6" t="s">
        <v>38</v>
      </c>
      <c r="M16" s="6" t="s">
        <v>38</v>
      </c>
      <c r="N16" s="6" t="s">
        <v>46</v>
      </c>
      <c r="O16" s="6" t="s">
        <v>38</v>
      </c>
      <c r="P16" s="6" t="s">
        <v>38</v>
      </c>
      <c r="Q16" s="6" t="s">
        <v>38</v>
      </c>
      <c r="R16" s="6"/>
      <c r="S16" s="6" t="s">
        <v>47</v>
      </c>
      <c r="T16" s="6" t="s">
        <v>38</v>
      </c>
      <c r="U16" s="6" t="s">
        <v>46</v>
      </c>
      <c r="V16" s="6" t="s">
        <v>38</v>
      </c>
      <c r="W16" s="6" t="s">
        <v>38</v>
      </c>
      <c r="X16" s="6" t="s">
        <v>38</v>
      </c>
      <c r="Y16" s="6"/>
      <c r="Z16" s="6" t="s">
        <v>38</v>
      </c>
      <c r="AA16" s="6" t="s">
        <v>38</v>
      </c>
      <c r="AB16" s="6" t="s">
        <v>46</v>
      </c>
      <c r="AC16" s="6" t="s">
        <v>38</v>
      </c>
      <c r="AD16" s="6" t="s">
        <v>38</v>
      </c>
      <c r="AE16" s="6" t="s">
        <v>38</v>
      </c>
      <c r="AF16" s="6"/>
      <c r="AG16" s="116"/>
      <c r="AH16" s="147">
        <f>IF(B16="HR",7.5)+IF(C16="HR",7.5)+IF(E16="HR",7.5)+IF(F16="HR",7.5)+IF(G16="HR",7.5)+IF(H16="HR",7.5)+IF(I16="HR",7.5)+IF(J16="HR",7.5)+IF(L16="HR",7.5)+IF(M16="HR",7.5)+IF(N16="HR",7.5)+IF(O16="HR",7.5)+IF(P16="HR",7.5)+IF(Q16="HR",7.5)+IF(S16="HR",7.5)+IF(T16="HR",7.5)+IF(U16="HR",7.5)+IF(V16="HR",7.5)+IF(W16="HR",7.5)+IF(X16="HR",7.5)+IF(Z16="HR",7.5)+IF(AA16="HR",7.5)+IF(AB16="HR",7.5)+IF(AC16="HR",7.5)+IF(AD16="HR",7.5)+IF(AE16="HR",7.5,"0")</f>
        <v>0</v>
      </c>
      <c r="AJ16" s="151">
        <f>IF(OR('NORD-09'!B16="D"),$V$44,IF(OR('NORD-09'!B16="J"),$H$40,IF(OR('NORD-09'!B16="J1"),$H$41,IF(OR('NORD-09'!B16="J2"),$H$42,IF(OR('NORD-09'!B16="J3"),$H$43,IF(OR('NORD-09'!B16="J4"),$H$44,IF(OR('NORD-09'!B16="J5"),$P$40,IF(OR('NORD-09'!B16="J6"),$P$41,IF(OR('NORD-09'!B16="J7"),$P$42,IF(OR('NORD-09'!B16="J8"),$P$43,IF(OR('NORD-09'!B16="J9"),$P$44,IF(OR('NORD-09'!B16="F"),$V$40,IF(OR('NORD-09'!B16="R"),$V$41,IF(OR('NORD-09'!B16="HR"),$V$42,IF(OR('NORD-09'!B16="E"),$V$43,IF(OR('NORD-09'!B16="CP"),$AD$40,IF(OR('NORD-09'!B16="CM"),$AD$41,IF(OR('NORD-09'!B16="CMA"),$AD$42,IF(OR('NORD-09'!B16="CDE"),$AD$43,"0")))))))))))))))))))+IF(OR('NORD-09'!C16="D"),$V$44,IF(OR('NORD-09'!C16="J"),$H$40,IF(OR('NORD-09'!C16="J1"),$H$41,IF(OR('NORD-09'!C16="J2"),$H$42,IF(OR('NORD-09'!C16="J3"),$H$43,IF(OR('NORD-09'!C16="J4"),$H$44,IF(OR('NORD-09'!C16="J5"),$P$40,IF(OR('NORD-09'!C16="J6"),$P$41,IF(OR('NORD-09'!C16="J7"),$P$42,IF(OR('NORD-09'!C16="J8"),$P$43,IF(OR('NORD-09'!C16="J9"),$P$44,IF(OR('NORD-09'!C16="F"),$V$40,IF(OR('NORD-09'!C16="R"),$V$41,IF(OR('NORD-09'!C16="HR"),$V$42,IF(OR('NORD-09'!C16="E"),$V$43,IF(OR('NORD-09'!C16="CP"),$AD$40,IF(OR('NORD-09'!C16="CM"),$AD$41,IF(OR('NORD-09'!C16="CMA"),$AD$42,IF(OR('NORD-09'!C16="CDE"),$AD$43,"0")))))))))))))))))))+IF(OR('NORD-09'!D16="D"),$V$44,IF(OR('NORD-09'!D16="J"),$H$40,IF(OR('NORD-09'!D16="J1"),$H$41,IF(OR('NORD-09'!D16="J2"),$H$42,IF(OR('NORD-09'!D16="J3"),$H$43,IF(OR('NORD-09'!D16="J4"),$H$44,IF(OR('NORD-09'!D16="J5"),$P$40,IF(OR('NORD-09'!D16="J6"),$P$41,IF(OR('NORD-09'!D16="J7"),$P$42,IF(OR('NORD-09'!D16="J8"),$P$43,IF(OR('NORD-09'!D16="J9"),$P$44,IF(OR('NORD-09'!D16="F"),$V$40,IF(OR('NORD-09'!D16="R"),$V$41,IF(OR('NORD-09'!D16="HR"),$V$42,IF(OR('NORD-09'!D16="E"),$V$43,IF(OR('NORD-09'!D16="CP"),$AD$40,IF(OR('NORD-09'!D16="CM"),$AD$41,IF(OR('NORD-09'!D16="CMA"),$AD$42,IF(OR('NORD-09'!D16="CDE"),$AD$43,"0")))))))))))))))))))</f>
        <v>15</v>
      </c>
      <c r="AK16" s="151">
        <f>IF(OR('NORD-09'!E16="D"),$V$44,IF(OR('NORD-09'!E16="J"),$H$40,IF(OR('NORD-09'!E16="J1"),$H$41,IF(OR('NORD-09'!E16="J2"),$H$42,IF(OR('NORD-09'!E16="J3"),$H$43,IF(OR('NORD-09'!E16="J4"),$H$44,IF(OR('NORD-09'!E16="J5"),$P$40,IF(OR('NORD-09'!E16="J6"),$P$41,IF(OR('NORD-09'!E16="J7"),$P$42,IF(OR('NORD-09'!E16="J8"),$P$43,IF(OR('NORD-09'!E16="J9"),$P$44,IF(OR('NORD-09'!E16="F"),$V$40,IF(OR('NORD-09'!E16="R"),$V$41,IF(OR('NORD-09'!E16="HR"),$V$42,IF(OR('NORD-09'!E16="E"),$V$43,IF(OR('NORD-09'!E16="CP"),$AD$40,IF(OR('NORD-09'!E16="CM"),$AD$41,IF(OR('NORD-09'!E16="CMA"),$AD$42,IF(OR('NORD-09'!E16="CDE"),$AD$43,"0")))))))))))))))))))+IF(OR('NORD-09'!F16="D"),$V$44,IF(OR('NORD-09'!F16="J"),$H$40,IF(OR('NORD-09'!F16="J1"),$H$41,IF(OR('NORD-09'!F16="J2"),$H$42,IF(OR('NORD-09'!F16="J3"),$H$43,IF(OR('NORD-09'!F16="J4"),$H$44,IF(OR('NORD-09'!F16="J5"),$P$40,IF(OR('NORD-09'!F16="J6"),$P$41,IF(OR('NORD-09'!F16="J7"),$P$42,IF(OR('NORD-09'!F16="J8"),$P$43,IF(OR('NORD-09'!F16="J9"),$P$44,IF(OR('NORD-09'!F16="F"),$V$40,IF(OR('NORD-09'!F16="R"),$V$41,IF(OR('NORD-09'!F16="HR"),$V$42,IF(OR('NORD-09'!F16="E"),$V$43,IF(OR('NORD-09'!F16="CP"),$AD$40,IF(OR('NORD-09'!F16="CM"),$AD$41,IF(OR('NORD-09'!F16="CMA"),$AD$42,IF(OR('NORD-09'!F16="CDE"),$AD$43,"0")))))))))))))))))))+IF(OR('NORD-09'!G16="D"),$V$44,IF(OR('NORD-09'!G16="J"),$H$40,IF(OR('NORD-09'!G16="J1"),$H$41,IF(OR('NORD-09'!G16="J2"),$H$42,IF(OR('NORD-09'!G16="J3"),$H$43,IF(OR('NORD-09'!G16="J4"),$H$44,IF(OR('NORD-09'!G16="J5"),$P$40,IF(OR('NORD-09'!G16="J6"),$P$41,IF(OR('NORD-09'!G16="J7"),$P$42,IF(OR('NORD-09'!G16="J8"),$P$43,IF(OR('NORD-09'!G16="J9"),$P$44,IF(OR('NORD-09'!G16="F"),$V$40,IF(OR('NORD-09'!G16="R"),$V$41,IF(OR('NORD-09'!G16="HR"),$V$42,IF(OR('NORD-09'!G16="E"),$V$43,IF(OR('NORD-09'!G16="CP"),$AD$40,IF(OR('NORD-09'!G16="CM"),$AD$41,IF(OR('NORD-09'!G16="CMA"),$AD$42,IF(OR('NORD-09'!G16="CDE"),$AD$43,"0")))))))))))))))))))+IF(OR('NORD-09'!H16="D"),$V$44,IF(OR('NORD-09'!H16="J"),$H$40,IF(OR('NORD-09'!H16="J1"),$H$41,IF(OR('NORD-09'!H16="J2"),$H$42,IF(OR('NORD-09'!H16="J3"),$H$43,IF(OR('NORD-09'!H16="J4"),$H$44,IF(OR('NORD-09'!H16="J5"),$P$40,IF(OR('NORD-09'!H16="J6"),$P$41,IF(OR('NORD-09'!H16="J7"),$P$42,IF(OR('NORD-09'!H16="J8"),$P$43,IF(OR('NORD-09'!H16="J9"),$P$44,IF(OR('NORD-09'!H16="F"),$V$40,IF(OR('NORD-09'!H16="R"),$V$41,IF(OR('NORD-09'!H16="HR"),$V$42,IF(OR('NORD-09'!H16="E"),$V$43,IF(OR('NORD-09'!H16="CP"),$AD$40,IF(OR('NORD-09'!H16="CM"),$AD$41,IF(OR('NORD-09'!H16="CMA"),$AD$42,IF(OR('NORD-09'!H16="CDE"),$AD$43,"0")))))))))))))))))))+IF(OR('NORD-09'!I16="D"),$V$44,IF(OR('NORD-09'!I16="J"),$H$40,IF(OR('NORD-09'!I16="J1"),$H$41,IF(OR('NORD-09'!I16="J2"),$H$42,IF(OR('NORD-09'!I16="J3"),$H$43,IF(OR('NORD-09'!I16="J4"),$H$44,IF(OR('NORD-09'!I16="J5"),$P$40,IF(OR('NORD-09'!I16="J6"),$P$41,IF(OR('NORD-09'!I16="J7"),$P$42,IF(OR('NORD-09'!I16="J8"),$P$43,IF(OR('NORD-09'!I16="J9"),$P$44,IF(OR('NORD-09'!I16="F"),$V$40,IF(OR('NORD-09'!I16="R"),$V$41,IF(OR('NORD-09'!I16="HR"),$V$42,IF(OR('NORD-09'!I16="E"),$V$43,IF(OR('NORD-09'!I16="CP"),$AD$40,IF(OR('NORD-09'!I16="CM"),$AD$41,IF(OR('NORD-09'!I16="CMA"),$AD$42,IF(OR('NORD-09'!I16="CDE"),$AD$43,"0")))))))))))))))))))+IF(OR('NORD-09'!J16="D"),$V$44,IF(OR('NORD-09'!J16="J"),$H$40,IF(OR('NORD-09'!J16="J1"),$H$41,IF(OR('NORD-09'!J16="J2"),$H$42,IF(OR('NORD-09'!J16="J3"),$H$43,IF(OR('NORD-09'!J16="J4"),$H$44,IF(OR('NORD-09'!J16="J5"),$P$40,IF(OR('NORD-09'!J16="J6"),$P$41,IF(OR('NORD-09'!J16="J7"),$P$42,IF(OR('NORD-09'!J16="J8"),$P$43,IF(OR('NORD-09'!J16="J9"),$P$44,IF(OR('NORD-09'!J16="F"),$V$40,IF(OR('NORD-09'!J16="R"),$V$41,IF(OR('NORD-09'!J16="HR"),$V$42,IF(OR('NORD-09'!J16="E"),$V$43,IF(OR('NORD-09'!J16="CP"),$AD$40,IF(OR('NORD-09'!J16="CM"),$AD$41,IF(OR('NORD-09'!J16="CMA"),$AD$42,IF(OR('NORD-09'!J16="CDE"),$AD$43,"0")))))))))))))))))))+IF(OR('NORD-09'!K16="D"),$V$44,IF(OR('NORD-09'!K16="J"),$H$40,IF(OR('NORD-09'!K16="J1"),$H$41,IF(OR('NORD-09'!K16="J2"),$H$42,IF(OR('NORD-09'!K16="J3"),$H$43,IF(OR('NORD-09'!K16="J4"),$H$44,IF(OR('NORD-09'!K16="J5"),$P$40,IF(OR('NORD-09'!K16="J6"),$P$41,IF(OR('NORD-09'!K16="J7"),$P$42,IF(OR('NORD-09'!K16="J8"),$P$43,IF(OR('NORD-09'!K16="J9"),$P$44,IF(OR('NORD-09'!K16="F"),$V$40,IF(OR('NORD-09'!K16="R"),$V$41,IF(OR('NORD-09'!K16="HR"),$V$42,IF(OR('NORD-09'!K16="E"),$V$43,IF(OR('NORD-09'!K16="CP"),$AD$40,IF(OR('NORD-09'!K16="CM"),$AD$41,IF(OR('NORD-09'!K16="CMA"),$AD$42,IF(OR('NORD-09'!K16="CDE"),$AD$43,"0")))))))))))))))))))</f>
        <v>37.5</v>
      </c>
      <c r="AL16" s="151">
        <f>IF(OR('NORD-09'!L16="D"),$V$44,IF(OR('NORD-09'!L16="J"),$H$40,IF(OR('NORD-09'!L16="J1"),$H$41,IF(OR('NORD-09'!L16="J2"),$H$42,IF(OR('NORD-09'!L16="J3"),$H$43,IF(OR('NORD-09'!L16="J4"),$H$44,IF(OR('NORD-09'!L16="J5"),$P$40,IF(OR('NORD-09'!L16="J6"),$P$41,IF(OR('NORD-09'!L16="J7"),$P$42,IF(OR('NORD-09'!L16="J8"),$P$43,IF(OR('NORD-09'!L16="J9"),$P$44,IF(OR('NORD-09'!L16="F"),$V$40,IF(OR('NORD-09'!L16="R"),$V$41,IF(OR('NORD-09'!L16="HR"),$V$42,IF(OR('NORD-09'!L16="E"),$V$43,IF(OR('NORD-09'!L16="CP"),$AD$40,IF(OR('NORD-09'!L16="CM"),$AD$41,IF(OR('NORD-09'!L16="CMA"),$AD$42,IF(OR('NORD-09'!L16="CDE"),$AD$43,"0")))))))))))))))))))+IF(OR('NORD-09'!M16="D"),$V$44,IF(OR('NORD-09'!M16="J"),$H$40,IF(OR('NORD-09'!M16="J1"),$H$41,IF(OR('NORD-09'!M16="J2"),$H$42,IF(OR('NORD-09'!M16="J3"),$H$43,IF(OR('NORD-09'!M16="J4"),$H$44,IF(OR('NORD-09'!M16="J5"),$P$40,IF(OR('NORD-09'!M16="J6"),$P$41,IF(OR('NORD-09'!M16="J7"),$P$42,IF(OR('NORD-09'!M16="J8"),$P$43,IF(OR('NORD-09'!M16="J9"),$P$44,IF(OR('NORD-09'!M16="F"),$V$40,IF(OR('NORD-09'!M16="R"),$V$41,IF(OR('NORD-09'!M16="HR"),$V$42,IF(OR('NORD-09'!M16="E"),$V$43,IF(OR('NORD-09'!M16="CP"),$AD$40,IF(OR('NORD-09'!M16="CM"),$AD$41,IF(OR('NORD-09'!M16="CMA"),$AD$42,IF(OR('NORD-09'!M16="CDE"),$AD$43,"0")))))))))))))))))))+IF(OR('NORD-09'!N16="D"),$V$44,IF(OR('NORD-09'!N16="J"),$H$40,IF(OR('NORD-09'!N16="J1"),$H$41,IF(OR('NORD-09'!N16="J2"),$H$42,IF(OR('NORD-09'!N16="J3"),$H$43,IF(OR('NORD-09'!N16="J4"),$H$44,IF(OR('NORD-09'!N16="J5"),$P$40,IF(OR('NORD-09'!N16="J6"),$P$41,IF(OR('NORD-09'!N16="J7"),$P$42,IF(OR('NORD-09'!N16="J8"),$P$43,IF(OR('NORD-09'!N16="J9"),$P$44,IF(OR('NORD-09'!N16="F"),$V$40,IF(OR('NORD-09'!N16="R"),$V$41,IF(OR('NORD-09'!N16="HR"),$V$42,IF(OR('NORD-09'!N16="E"),$V$43,IF(OR('NORD-09'!N16="CP"),$AD$40,IF(OR('NORD-09'!N16="CM"),$AD$41,IF(OR('NORD-09'!N16="CMA"),$AD$42,IF(OR('NORD-09'!N16="CDE"),$AD$43,"0")))))))))))))))))))+IF(OR('NORD-09'!O16="D"),$V$44,IF(OR('NORD-09'!O16="J"),$H$40,IF(OR('NORD-09'!O16="J1"),$H$41,IF(OR('NORD-09'!O16="J2"),$H$42,IF(OR('NORD-09'!O16="J3"),$H$43,IF(OR('NORD-09'!O16="J4"),$H$44,IF(OR('NORD-09'!O16="J5"),$P$40,IF(OR('NORD-09'!O16="J6"),$P$41,IF(OR('NORD-09'!O16="J7"),$P$42,IF(OR('NORD-09'!O16="J8"),$P$43,IF(OR('NORD-09'!O16="J9"),$P$44,IF(OR('NORD-09'!O16="F"),$V$40,IF(OR('NORD-09'!O16="R"),$V$41,IF(OR('NORD-09'!O16="HR"),$V$42,IF(OR('NORD-09'!O16="E"),$V$43,IF(OR('NORD-09'!O16="CP"),$AD$40,IF(OR('NORD-09'!O16="CM"),$AD$41,IF(OR('NORD-09'!O16="CMA"),$AD$42,IF(OR('NORD-09'!O16="CDE"),$AD$43,"0")))))))))))))))))))+IF(OR('NORD-09'!P16="D"),$V$44,IF(OR('NORD-09'!P16="J"),$H$40,IF(OR('NORD-09'!P16="J1"),$H$41,IF(OR('NORD-09'!P16="J2"),$H$42,IF(OR('NORD-09'!P16="J3"),$H$43,IF(OR('NORD-09'!P16="J4"),$H$44,IF(OR('NORD-09'!P16="J5"),$P$40,IF(OR('NORD-09'!P16="J6"),$P$41,IF(OR('NORD-09'!P16="J7"),$P$42,IF(OR('NORD-09'!P16="J8"),$P$43,IF(OR('NORD-09'!P16="J9"),$P$44,IF(OR('NORD-09'!P16="F"),$V$40,IF(OR('NORD-09'!P16="R"),$V$41,IF(OR('NORD-09'!P16="HR"),$V$42,IF(OR('NORD-09'!P16="E"),$V$43,IF(OR('NORD-09'!P16="CP"),$AD$40,IF(OR('NORD-09'!P16="CM"),$AD$41,IF(OR('NORD-09'!P16="CMA"),$AD$42,IF(OR('NORD-09'!P16="CDE"),$AD$43,"0")))))))))))))))))))+IF(OR('NORD-09'!Q16="D"),$V$44,IF(OR('NORD-09'!Q16="J"),$H$40,IF(OR('NORD-09'!Q16="J1"),$H$41,IF(OR('NORD-09'!Q16="J2"),$H$42,IF(OR('NORD-09'!Q16="J3"),$H$43,IF(OR('NORD-09'!Q16="J4"),$H$44,IF(OR('NORD-09'!Q16="J5"),$P$40,IF(OR('NORD-09'!Q16="J6"),$P$41,IF(OR('NORD-09'!Q16="J7"),$P$42,IF(OR('NORD-09'!Q16="J8"),$P$43,IF(OR('NORD-09'!Q16="J9"),$P$44,IF(OR('NORD-09'!Q16="F"),$V$40,IF(OR('NORD-09'!Q16="R"),$V$41,IF(OR('NORD-09'!Q16="HR"),$V$42,IF(OR('NORD-09'!Q16="E"),$V$43,IF(OR('NORD-09'!Q16="CP"),$AD$40,IF(OR('NORD-09'!Q16="CM"),$AD$41,IF(OR('NORD-09'!Q16="CMA"),$AD$42,IF(OR('NORD-09'!Q16="CDE"),$AD$43,"0")))))))))))))))))))+IF(OR('NORD-09'!R16="D"),$V$44,IF(OR('NORD-09'!R16="J"),$H$40,IF(OR('NORD-09'!R16="J1"),$H$41,IF(OR('NORD-09'!R16="J2"),$H$42,IF(OR('NORD-09'!R16="J3"),$H$43,IF(OR('NORD-09'!R16="J4"),$H$44,IF(OR('NORD-09'!R16="J5"),$P$40,IF(OR('NORD-09'!R16="J6"),$P$41,IF(OR('NORD-09'!R16="J7"),$P$42,IF(OR('NORD-09'!R16="J8"),$P$43,IF(OR('NORD-09'!R16="J9"),$P$44,IF(OR('NORD-09'!R16="F"),$V$40,IF(OR('NORD-09'!R16="R"),$V$41,IF(OR('NORD-09'!R16="HR"),$V$42,IF(OR('NORD-09'!R16="E"),$V$43,IF(OR('NORD-09'!R16="CP"),$AD$40,IF(OR('NORD-09'!R16="CM"),$AD$41,IF(OR('NORD-09'!R16="CMA"),$AD$42,IF(OR('NORD-09'!R16="CDE"),$AD$43,"0")))))))))))))))))))</f>
        <v>37.5</v>
      </c>
      <c r="AM16" s="151">
        <f>IF(OR('NORD-09'!S16="D"),$V$44,IF(OR('NORD-09'!S16="J"),$H$40,IF(OR('NORD-09'!S16="J1"),$H$41,IF(OR('NORD-09'!S16="J2"),$H$42,IF(OR('NORD-09'!S16="J3"),$H$43,IF(OR('NORD-09'!S16="J4"),$H$44,IF(OR('NORD-09'!S16="J5"),$P$40,IF(OR('NORD-09'!S16="J6"),$P$41,IF(OR('NORD-09'!S16="J7"),$P$42,IF(OR('NORD-09'!S16="J8"),$P$43,IF(OR('NORD-09'!S16="J9"),$P$44,IF(OR('NORD-09'!S16="F"),$V$40,IF(OR('NORD-09'!S16="R"),$V$41,IF(OR('NORD-09'!S16="HR"),$V$42,IF(OR('NORD-09'!S16="E"),$V$43,IF(OR('NORD-09'!S16="CP"),$AD$40,IF(OR('NORD-09'!S16="CM"),$AD$41,IF(OR('NORD-09'!S16="CMA"),$AD$42,IF(OR('NORD-09'!S16="CDE"),$AD$43,"0")))))))))))))))))))+IF(OR('NORD-09'!T16="D"),$V$44,IF(OR('NORD-09'!T16="J"),$H$40,IF(OR('NORD-09'!T16="J1"),$H$41,IF(OR('NORD-09'!T16="J2"),$H$42,IF(OR('NORD-09'!T16="J3"),$H$43,IF(OR('NORD-09'!T16="J4"),$H$44,IF(OR('NORD-09'!T16="J5"),$P$40,IF(OR('NORD-09'!T16="J6"),$P$41,IF(OR('NORD-09'!T16="J7"),$P$42,IF(OR('NORD-09'!T16="J8"),$P$43,IF(OR('NORD-09'!T16="J9"),$P$44,IF(OR('NORD-09'!T16="F"),$V$40,IF(OR('NORD-09'!T16="R"),$V$41,IF(OR('NORD-09'!T16="HR"),$V$42,IF(OR('NORD-09'!T16="E"),$V$43,IF(OR('NORD-09'!T16="CP"),$AD$40,IF(OR('NORD-09'!T16="CM"),$AD$41,IF(OR('NORD-09'!T16="CMA"),$AD$42,IF(OR('NORD-09'!T16="CDE"),$AD$43,"0")))))))))))))))))))+IF(OR('NORD-09'!U16="D"),$V$44,IF(OR('NORD-09'!U16="J"),$H$40,IF(OR('NORD-09'!U16="J1"),$H$41,IF(OR('NORD-09'!U16="J2"),$H$42,IF(OR('NORD-09'!U16="J3"),$H$43,IF(OR('NORD-09'!U16="J4"),$H$44,IF(OR('NORD-09'!U16="J5"),$P$40,IF(OR('NORD-09'!U16="J6"),$P$41,IF(OR('NORD-09'!U16="J7"),$P$42,IF(OR('NORD-09'!U16="J8"),$P$43,IF(OR('NORD-09'!U16="J9"),$P$44,IF(OR('NORD-09'!U16="F"),$V$40,IF(OR('NORD-09'!U16="R"),$V$41,IF(OR('NORD-09'!U16="HR"),$V$42,IF(OR('NORD-09'!U16="E"),$V$43,IF(OR('NORD-09'!U16="CP"),$AD$40,IF(OR('NORD-09'!U16="CM"),$AD$41,IF(OR('NORD-09'!U16="CMA"),$AD$42,IF(OR('NORD-09'!U16="CDE"),$AD$43,"0")))))))))))))))))))+IF(OR('NORD-09'!V16="D"),$V$44,IF(OR('NORD-09'!V16="J"),$H$40,IF(OR('NORD-09'!V16="J1"),$H$41,IF(OR('NORD-09'!V16="J2"),$H$42,IF(OR('NORD-09'!V16="J3"),$H$43,IF(OR('NORD-09'!V16="J4"),$H$44,IF(OR('NORD-09'!V16="J5"),$P$40,IF(OR('NORD-09'!V16="J6"),$P$41,IF(OR('NORD-09'!V16="J7"),$P$42,IF(OR('NORD-09'!V16="J8"),$P$43,IF(OR('NORD-09'!V16="J9"),$P$44,IF(OR('NORD-09'!V16="F"),$V$40,IF(OR('NORD-09'!V16="R"),$V$41,IF(OR('NORD-09'!V16="HR"),$V$42,IF(OR('NORD-09'!V16="E"),$V$43,IF(OR('NORD-09'!V16="CP"),$AD$40,IF(OR('NORD-09'!V16="CM"),$AD$41,IF(OR('NORD-09'!V16="CMA"),$AD$42,IF(OR('NORD-09'!V16="CDE"),$AD$43,"0")))))))))))))))))))+IF(OR('NORD-09'!W16="D"),$V$44,IF(OR('NORD-09'!W16="J"),$H$40,IF(OR('NORD-09'!W16="J1"),$H$41,IF(OR('NORD-09'!W16="J2"),$H$42,IF(OR('NORD-09'!W16="J3"),$H$43,IF(OR('NORD-09'!W16="J4"),$H$44,IF(OR('NORD-09'!W16="J5"),$P$40,IF(OR('NORD-09'!W16="J6"),$P$41,IF(OR('NORD-09'!W16="J7"),$P$42,IF(OR('NORD-09'!W16="J8"),$P$43,IF(OR('NORD-09'!W16="J9"),$P$44,IF(OR('NORD-09'!W16="F"),$V$40,IF(OR('NORD-09'!W16="R"),$V$41,IF(OR('NORD-09'!W16="HR"),$V$42,IF(OR('NORD-09'!W16="E"),$V$43,IF(OR('NORD-09'!W16="CP"),$AD$40,IF(OR('NORD-09'!W16="CM"),$AD$41,IF(OR('NORD-09'!W16="CMA"),$AD$42,IF(OR('NORD-09'!W16="CDE"),$AD$43,"0")))))))))))))))))))+IF(OR('NORD-09'!X16="D"),$V$44,IF(OR('NORD-09'!X16="J"),$H$40,IF(OR('NORD-09'!X16="J1"),$H$41,IF(OR('NORD-09'!X16="J2"),$H$42,IF(OR('NORD-09'!X16="J3"),$H$43,IF(OR('NORD-09'!X16="J4"),$H$44,IF(OR('NORD-09'!X16="J5"),$P$40,IF(OR('NORD-09'!X16="J6"),$P$41,IF(OR('NORD-09'!X16="J7"),$P$42,IF(OR('NORD-09'!X16="J8"),$P$43,IF(OR('NORD-09'!X16="J9"),$P$44,IF(OR('NORD-09'!X16="F"),$V$40,IF(OR('NORD-09'!X16="R"),$V$41,IF(OR('NORD-09'!X16="HR"),$V$42,IF(OR('NORD-09'!X16="E"),$V$43,IF(OR('NORD-09'!X16="CP"),$AD$40,IF(OR('NORD-09'!X16="CM"),$AD$41,IF(OR('NORD-09'!X16="CMA"),$AD$42,IF(OR('NORD-09'!X16="CDE"),$AD$43,"0")))))))))))))))))))+IF(OR('NORD-09'!Y16="D"),$V$44,IF(OR('NORD-09'!Y16="J"),$H$40,IF(OR('NORD-09'!Y16="J1"),$H$41,IF(OR('NORD-09'!Y16="J2"),$H$42,IF(OR('NORD-09'!Y16="J3"),$H$43,IF(OR('NORD-09'!Y16="J4"),$H$44,IF(OR('NORD-09'!Y16="J5"),$P$40,IF(OR('NORD-09'!Y16="J6"),$P$41,IF(OR('NORD-09'!Y16="J7"),$P$42,IF(OR('NORD-09'!Y16="J8"),$P$43,IF(OR('NORD-09'!Y16="J9"),$P$44,IF(OR('NORD-09'!Y16="F"),$V$40,IF(OR('NORD-09'!Y16="R"),$V$41,IF(OR('NORD-09'!Y16="HR"),$V$42,IF(OR('NORD-09'!Y16="E"),$V$43,IF(OR('NORD-09'!Y16="CP"),$AD$40,IF(OR('NORD-09'!Y16="CM"),$AD$41,IF(OR('NORD-09'!Y16="CMA"),$AD$42,IF(OR('NORD-09'!Y16="CDE"),$AD$43,"0")))))))))))))))))))</f>
        <v>37.5</v>
      </c>
      <c r="AN16" s="151">
        <f>IF(OR('NORD-09'!Z16="D"),$V$44,IF(OR('NORD-09'!Z16="J"),$H$40,IF(OR('NORD-09'!Z16="J1"),$H$41,IF(OR('NORD-09'!Z16="J2"),$H$42,IF(OR('NORD-09'!Z16="J3"),$H$43,IF(OR('NORD-09'!Z16="J4"),$H$44,IF(OR('NORD-09'!Z16="J5"),$P$40,IF(OR('NORD-09'!Z16="J6"),$P$41,IF(OR('NORD-09'!Z16="J7"),$P$42,IF(OR('NORD-09'!Z16="J8"),$P$43,IF(OR('NORD-09'!Z16="J9"),$P$44,IF(OR('NORD-09'!Z16="F"),$V$40,IF(OR('NORD-09'!Z16="R"),$V$41,IF(OR('NORD-09'!Z16="HR"),$V$42,IF(OR('NORD-09'!Z16="E"),$V$43,IF(OR('NORD-09'!Z16="CP"),$AD$40,IF(OR('NORD-09'!Z16="CM"),$AD$41,IF(OR('NORD-09'!Z16="CMA"),$AD$42,IF(OR('NORD-09'!Z16="CDE"),$AD$43,"0")))))))))))))))))))+IF(OR('NORD-09'!AA16="D"),$V$44,IF(OR('NORD-09'!AA16="J"),$H$40,IF(OR('NORD-09'!AA16="J1"),$H$41,IF(OR('NORD-09'!AA16="J2"),$H$42,IF(OR('NORD-09'!AA16="J3"),$H$43,IF(OR('NORD-09'!AA16="J4"),$H$44,IF(OR('NORD-09'!AA16="J5"),$P$40,IF(OR('NORD-09'!AA16="J6"),$P$41,IF(OR('NORD-09'!AA16="J7"),$P$42,IF(OR('NORD-09'!AA16="J8"),$P$43,IF(OR('NORD-09'!AA16="J9"),$P$44,IF(OR('NORD-09'!AA16="F"),$V$40,IF(OR('NORD-09'!AA16="R"),$V$41,IF(OR('NORD-09'!AA16="HR"),$V$42,IF(OR('NORD-09'!AA16="E"),$V$43,IF(OR('NORD-09'!AA16="CP"),$AD$40,IF(OR('NORD-09'!AA16="CM"),$AD$41,IF(OR('NORD-09'!AA16="CMA"),$AD$42,IF(OR('NORD-09'!AA16="CDE"),$AD$43,"0")))))))))))))))))))+IF(OR('NORD-09'!AB16="D"),$V$44,IF(OR('NORD-09'!AB16="J"),$H$40,IF(OR('NORD-09'!AB16="J1"),$H$41,IF(OR('NORD-09'!AB16="J2"),$H$42,IF(OR('NORD-09'!AB16="J3"),$H$43,IF(OR('NORD-09'!AB16="J4"),$H$44,IF(OR('NORD-09'!AB16="J5"),$P$40,IF(OR('NORD-09'!AB16="J6"),$P$41,IF(OR('NORD-09'!AB16="J7"),$P$42,IF(OR('NORD-09'!AB16="J8"),$P$43,IF(OR('NORD-09'!AB16="J9"),$P$44,IF(OR('NORD-09'!AB16="F"),$V$40,IF(OR('NORD-09'!AB16="R"),$V$41,IF(OR('NORD-09'!AB16="HR"),$V$42,IF(OR('NORD-09'!AB16="E"),$V$43,IF(OR('NORD-09'!AB16="CP"),$AD$40,IF(OR('NORD-09'!AB16="CM"),$AD$41,IF(OR('NORD-09'!AB16="CMA"),$AD$42,IF(OR('NORD-09'!AB16="CDE"),$AD$43,"0")))))))))))))))))))+IF(OR('NORD-09'!AC16="D"),$V$44,IF(OR('NORD-09'!AC16="J"),$H$40,IF(OR('NORD-09'!AC16="J1"),$H$41,IF(OR('NORD-09'!AC16="J2"),$H$42,IF(OR('NORD-09'!AC16="J3"),$H$43,IF(OR('NORD-09'!AC16="J4"),$H$44,IF(OR('NORD-09'!AC16="J5"),$P$40,IF(OR('NORD-09'!AC16="J6"),$P$41,IF(OR('NORD-09'!AC16="J7"),$P$42,IF(OR('NORD-09'!AC16="J8"),$P$43,IF(OR('NORD-09'!AC16="J9"),$P$44,IF(OR('NORD-09'!AC16="F"),$V$40,IF(OR('NORD-09'!AC16="R"),$V$41,IF(OR('NORD-09'!AC16="HR"),$V$42,IF(OR('NORD-09'!AC16="E"),$V$43,IF(OR('NORD-09'!AC16="CP"),$AD$40,IF(OR('NORD-09'!AC16="CM"),$AD$41,IF(OR('NORD-09'!AC16="CMA"),$AD$42,IF(OR('NORD-09'!AC16="CDE"),$AD$43,"0")))))))))))))))))))+IF(OR('NORD-09'!AD16="D"),$V$44,IF(OR('NORD-09'!AD16="J"),$H$40,IF(OR('NORD-09'!AD16="J1"),$H$41,IF(OR('NORD-09'!AD16="J2"),$H$42,IF(OR('NORD-09'!AD16="J3"),$H$43,IF(OR('NORD-09'!AD16="J4"),$H$44,IF(OR('NORD-09'!AD16="J5"),$P$40,IF(OR('NORD-09'!AD16="J6"),$P$41,IF(OR('NORD-09'!AD16="J7"),$P$42,IF(OR('NORD-09'!AD16="J8"),$P$43,IF(OR('NORD-09'!AD16="J9"),$P$44,IF(OR('NORD-09'!AD16="F"),$V$40,IF(OR('NORD-09'!AD16="R"),$V$41,IF(OR('NORD-09'!AD16="HR"),$V$42,IF(OR('NORD-09'!AD16="E"),$V$43,IF(OR('NORD-09'!AD16="CP"),$AD$40,IF(OR('NORD-09'!AD16="CM"),$AD$41,IF(OR('NORD-09'!AD16="CMA"),$AD$42,IF(OR('NORD-09'!AD16="CDE"),$AD$43,"0")))))))))))))))))))+IF(OR('NORD-09'!AE16="D"),$V$44,IF(OR('NORD-09'!AE16="J"),$H$40,IF(OR('NORD-09'!AE16="J1"),$H$41,IF(OR('NORD-09'!AE16="J2"),$H$42,IF(OR('NORD-09'!AE16="J3"),$H$43,IF(OR('NORD-09'!AE16="J4"),$H$44,IF(OR('NORD-09'!AE16="J5"),$P$40,IF(OR('NORD-09'!AE16="J6"),$P$41,IF(OR('NORD-09'!AE16="J7"),$P$42,IF(OR('NORD-09'!AE16="J8"),$P$43,IF(OR('NORD-09'!AE16="J9"),$P$44,IF(OR('NORD-09'!AE16="F"),$V$40,IF(OR('NORD-09'!AE16="R"),$V$41,IF(OR('NORD-09'!AE16="HR"),$V$42,IF(OR('NORD-09'!AE16="E"),$V$43,IF(OR('NORD-09'!AE16="CP"),$AD$40,IF(OR('NORD-09'!AE16="CM"),$AD$41,IF(OR('NORD-09'!AE16="CMA"),$AD$42,IF(OR('NORD-09'!AE16="CDE"),$AD$43,"0")))))))))))))))))))</f>
        <v>37.5</v>
      </c>
    </row>
    <row r="17" spans="1:40" ht="15.75" customHeight="1">
      <c r="A17" s="16" t="s">
        <v>28</v>
      </c>
      <c r="B17" s="6" t="s">
        <v>46</v>
      </c>
      <c r="C17" s="6" t="s">
        <v>38</v>
      </c>
      <c r="D17" s="6"/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46</v>
      </c>
      <c r="K17" s="6"/>
      <c r="L17" s="6" t="s">
        <v>38</v>
      </c>
      <c r="M17" s="6" t="s">
        <v>38</v>
      </c>
      <c r="N17" s="6" t="s">
        <v>38</v>
      </c>
      <c r="O17" s="6" t="s">
        <v>46</v>
      </c>
      <c r="P17" s="6" t="s">
        <v>38</v>
      </c>
      <c r="Q17" s="6" t="s">
        <v>38</v>
      </c>
      <c r="R17" s="6"/>
      <c r="S17" s="6" t="s">
        <v>38</v>
      </c>
      <c r="T17" s="6" t="s">
        <v>38</v>
      </c>
      <c r="U17" s="6" t="s">
        <v>38</v>
      </c>
      <c r="V17" s="6" t="s">
        <v>38</v>
      </c>
      <c r="W17" s="6" t="s">
        <v>38</v>
      </c>
      <c r="X17" s="6" t="s">
        <v>46</v>
      </c>
      <c r="Y17" s="6"/>
      <c r="Z17" s="6" t="s">
        <v>38</v>
      </c>
      <c r="AA17" s="6" t="s">
        <v>38</v>
      </c>
      <c r="AB17" s="6" t="s">
        <v>38</v>
      </c>
      <c r="AC17" s="6" t="s">
        <v>46</v>
      </c>
      <c r="AD17" s="6" t="s">
        <v>38</v>
      </c>
      <c r="AE17" s="6" t="s">
        <v>38</v>
      </c>
      <c r="AF17" s="6"/>
      <c r="AG17" s="116"/>
      <c r="AH17" s="147">
        <f t="shared" ref="AH17:AH22" si="4">IF(B17="HR",7.5)+IF(C17="HR",7.5)+IF(E17="HR",7.5)+IF(F17="HR",7.5)+IF(G17="HR",7.5)+IF(H17="HR",7.5)+IF(I17="HR",7.5)+IF(J17="HR",7.5)+IF(L17="HR",7.5)+IF(M17="HR",7.5)+IF(N17="HR",7.5)+IF(O17="HR",7.5)+IF(P17="HR",7.5)+IF(Q17="HR",7.5)+IF(S17="HR",7.5)+IF(T17="HR",7.5)+IF(U17="HR",7.5)+IF(V17="HR",7.5)+IF(W17="HR",7.5)+IF(X17="HR",7.5)+IF(Z17="HR",7.5)+IF(AA17="HR",7.5)+IF(AB17="HR",7.5)+IF(AC17="HR",7.5)+IF(AD17="HR",7.5)+IF(AE17="HR",7.5,"0")</f>
        <v>0</v>
      </c>
      <c r="AJ17" s="151">
        <f>IF(OR('NORD-09'!B17="D"),$V$44,IF(OR('NORD-09'!B17="J"),$H$40,IF(OR('NORD-09'!B17="J1"),$H$41,IF(OR('NORD-09'!B17="J2"),$H$42,IF(OR('NORD-09'!B17="J3"),$H$43,IF(OR('NORD-09'!B17="J4"),$H$44,IF(OR('NORD-09'!B17="J5"),$P$40,IF(OR('NORD-09'!B17="J6"),$P$41,IF(OR('NORD-09'!B17="J7"),$P$42,IF(OR('NORD-09'!B17="J8"),$P$43,IF(OR('NORD-09'!B17="J9"),$P$44,IF(OR('NORD-09'!B17="F"),$V$40,IF(OR('NORD-09'!B17="R"),$V$41,IF(OR('NORD-09'!B17="HR"),$V$42,IF(OR('NORD-09'!B17="E"),$V$43,IF(OR('NORD-09'!B17="CP"),$AD$40,IF(OR('NORD-09'!B17="CM"),$AD$41,IF(OR('NORD-09'!B17="CMA"),$AD$42,IF(OR('NORD-09'!B17="CDE"),$AD$43,"0")))))))))))))))))))+IF(OR('NORD-09'!C17="D"),$V$44,IF(OR('NORD-09'!C17="J"),$H$40,IF(OR('NORD-09'!C17="J1"),$H$41,IF(OR('NORD-09'!C17="J2"),$H$42,IF(OR('NORD-09'!C17="J3"),$H$43,IF(OR('NORD-09'!C17="J4"),$H$44,IF(OR('NORD-09'!C17="J5"),$P$40,IF(OR('NORD-09'!C17="J6"),$P$41,IF(OR('NORD-09'!C17="J7"),$P$42,IF(OR('NORD-09'!C17="J8"),$P$43,IF(OR('NORD-09'!C17="J9"),$P$44,IF(OR('NORD-09'!C17="F"),$V$40,IF(OR('NORD-09'!C17="R"),$V$41,IF(OR('NORD-09'!C17="HR"),$V$42,IF(OR('NORD-09'!C17="E"),$V$43,IF(OR('NORD-09'!C17="CP"),$AD$40,IF(OR('NORD-09'!C17="CM"),$AD$41,IF(OR('NORD-09'!C17="CMA"),$AD$42,IF(OR('NORD-09'!C17="CDE"),$AD$43,"0")))))))))))))))))))+IF(OR('NORD-09'!D17="D"),$V$44,IF(OR('NORD-09'!D17="J"),$H$40,IF(OR('NORD-09'!D17="J1"),$H$41,IF(OR('NORD-09'!D17="J2"),$H$42,IF(OR('NORD-09'!D17="J3"),$H$43,IF(OR('NORD-09'!D17="J4"),$H$44,IF(OR('NORD-09'!D17="J5"),$P$40,IF(OR('NORD-09'!D17="J6"),$P$41,IF(OR('NORD-09'!D17="J7"),$P$42,IF(OR('NORD-09'!D17="J8"),$P$43,IF(OR('NORD-09'!D17="J9"),$P$44,IF(OR('NORD-09'!D17="F"),$V$40,IF(OR('NORD-09'!D17="R"),$V$41,IF(OR('NORD-09'!D17="HR"),$V$42,IF(OR('NORD-09'!D17="E"),$V$43,IF(OR('NORD-09'!D17="CP"),$AD$40,IF(OR('NORD-09'!D17="CM"),$AD$41,IF(OR('NORD-09'!D17="CMA"),$AD$42,IF(OR('NORD-09'!D17="CDE"),$AD$43,"0")))))))))))))))))))</f>
        <v>7.5</v>
      </c>
      <c r="AK17" s="151">
        <f>IF(OR('NORD-09'!E17="D"),$V$44,IF(OR('NORD-09'!E17="J"),$H$40,IF(OR('NORD-09'!E17="J1"),$H$41,IF(OR('NORD-09'!E17="J2"),$H$42,IF(OR('NORD-09'!E17="J3"),$H$43,IF(OR('NORD-09'!E17="J4"),$H$44,IF(OR('NORD-09'!E17="J5"),$P$40,IF(OR('NORD-09'!E17="J6"),$P$41,IF(OR('NORD-09'!E17="J7"),$P$42,IF(OR('NORD-09'!E17="J8"),$P$43,IF(OR('NORD-09'!E17="J9"),$P$44,IF(OR('NORD-09'!E17="F"),$V$40,IF(OR('NORD-09'!E17="R"),$V$41,IF(OR('NORD-09'!E17="HR"),$V$42,IF(OR('NORD-09'!E17="E"),$V$43,IF(OR('NORD-09'!E17="CP"),$AD$40,IF(OR('NORD-09'!E17="CM"),$AD$41,IF(OR('NORD-09'!E17="CMA"),$AD$42,IF(OR('NORD-09'!E17="CDE"),$AD$43,"0")))))))))))))))))))+IF(OR('NORD-09'!F17="D"),$V$44,IF(OR('NORD-09'!F17="J"),$H$40,IF(OR('NORD-09'!F17="J1"),$H$41,IF(OR('NORD-09'!F17="J2"),$H$42,IF(OR('NORD-09'!F17="J3"),$H$43,IF(OR('NORD-09'!F17="J4"),$H$44,IF(OR('NORD-09'!F17="J5"),$P$40,IF(OR('NORD-09'!F17="J6"),$P$41,IF(OR('NORD-09'!F17="J7"),$P$42,IF(OR('NORD-09'!F17="J8"),$P$43,IF(OR('NORD-09'!F17="J9"),$P$44,IF(OR('NORD-09'!F17="F"),$V$40,IF(OR('NORD-09'!F17="R"),$V$41,IF(OR('NORD-09'!F17="HR"),$V$42,IF(OR('NORD-09'!F17="E"),$V$43,IF(OR('NORD-09'!F17="CP"),$AD$40,IF(OR('NORD-09'!F17="CM"),$AD$41,IF(OR('NORD-09'!F17="CMA"),$AD$42,IF(OR('NORD-09'!F17="CDE"),$AD$43,"0")))))))))))))))))))+IF(OR('NORD-09'!G17="D"),$V$44,IF(OR('NORD-09'!G17="J"),$H$40,IF(OR('NORD-09'!G17="J1"),$H$41,IF(OR('NORD-09'!G17="J2"),$H$42,IF(OR('NORD-09'!G17="J3"),$H$43,IF(OR('NORD-09'!G17="J4"),$H$44,IF(OR('NORD-09'!G17="J5"),$P$40,IF(OR('NORD-09'!G17="J6"),$P$41,IF(OR('NORD-09'!G17="J7"),$P$42,IF(OR('NORD-09'!G17="J8"),$P$43,IF(OR('NORD-09'!G17="J9"),$P$44,IF(OR('NORD-09'!G17="F"),$V$40,IF(OR('NORD-09'!G17="R"),$V$41,IF(OR('NORD-09'!G17="HR"),$V$42,IF(OR('NORD-09'!G17="E"),$V$43,IF(OR('NORD-09'!G17="CP"),$AD$40,IF(OR('NORD-09'!G17="CM"),$AD$41,IF(OR('NORD-09'!G17="CMA"),$AD$42,IF(OR('NORD-09'!G17="CDE"),$AD$43,"0")))))))))))))))))))+IF(OR('NORD-09'!H17="D"),$V$44,IF(OR('NORD-09'!H17="J"),$H$40,IF(OR('NORD-09'!H17="J1"),$H$41,IF(OR('NORD-09'!H17="J2"),$H$42,IF(OR('NORD-09'!H17="J3"),$H$43,IF(OR('NORD-09'!H17="J4"),$H$44,IF(OR('NORD-09'!H17="J5"),$P$40,IF(OR('NORD-09'!H17="J6"),$P$41,IF(OR('NORD-09'!H17="J7"),$P$42,IF(OR('NORD-09'!H17="J8"),$P$43,IF(OR('NORD-09'!H17="J9"),$P$44,IF(OR('NORD-09'!H17="F"),$V$40,IF(OR('NORD-09'!H17="R"),$V$41,IF(OR('NORD-09'!H17="HR"),$V$42,IF(OR('NORD-09'!H17="E"),$V$43,IF(OR('NORD-09'!H17="CP"),$AD$40,IF(OR('NORD-09'!H17="CM"),$AD$41,IF(OR('NORD-09'!H17="CMA"),$AD$42,IF(OR('NORD-09'!H17="CDE"),$AD$43,"0")))))))))))))))))))+IF(OR('NORD-09'!I17="D"),$V$44,IF(OR('NORD-09'!I17="J"),$H$40,IF(OR('NORD-09'!I17="J1"),$H$41,IF(OR('NORD-09'!I17="J2"),$H$42,IF(OR('NORD-09'!I17="J3"),$H$43,IF(OR('NORD-09'!I17="J4"),$H$44,IF(OR('NORD-09'!I17="J5"),$P$40,IF(OR('NORD-09'!I17="J6"),$P$41,IF(OR('NORD-09'!I17="J7"),$P$42,IF(OR('NORD-09'!I17="J8"),$P$43,IF(OR('NORD-09'!I17="J9"),$P$44,IF(OR('NORD-09'!I17="F"),$V$40,IF(OR('NORD-09'!I17="R"),$V$41,IF(OR('NORD-09'!I17="HR"),$V$42,IF(OR('NORD-09'!I17="E"),$V$43,IF(OR('NORD-09'!I17="CP"),$AD$40,IF(OR('NORD-09'!I17="CM"),$AD$41,IF(OR('NORD-09'!I17="CMA"),$AD$42,IF(OR('NORD-09'!I17="CDE"),$AD$43,"0")))))))))))))))))))+IF(OR('NORD-09'!J17="D"),$V$44,IF(OR('NORD-09'!J17="J"),$H$40,IF(OR('NORD-09'!J17="J1"),$H$41,IF(OR('NORD-09'!J17="J2"),$H$42,IF(OR('NORD-09'!J17="J3"),$H$43,IF(OR('NORD-09'!J17="J4"),$H$44,IF(OR('NORD-09'!J17="J5"),$P$40,IF(OR('NORD-09'!J17="J6"),$P$41,IF(OR('NORD-09'!J17="J7"),$P$42,IF(OR('NORD-09'!J17="J8"),$P$43,IF(OR('NORD-09'!J17="J9"),$P$44,IF(OR('NORD-09'!J17="F"),$V$40,IF(OR('NORD-09'!J17="R"),$V$41,IF(OR('NORD-09'!J17="HR"),$V$42,IF(OR('NORD-09'!J17="E"),$V$43,IF(OR('NORD-09'!J17="CP"),$AD$40,IF(OR('NORD-09'!J17="CM"),$AD$41,IF(OR('NORD-09'!J17="CMA"),$AD$42,IF(OR('NORD-09'!J17="CDE"),$AD$43,"0")))))))))))))))))))+IF(OR('NORD-09'!K17="D"),$V$44,IF(OR('NORD-09'!K17="J"),$H$40,IF(OR('NORD-09'!K17="J1"),$H$41,IF(OR('NORD-09'!K17="J2"),$H$42,IF(OR('NORD-09'!K17="J3"),$H$43,IF(OR('NORD-09'!K17="J4"),$H$44,IF(OR('NORD-09'!K17="J5"),$P$40,IF(OR('NORD-09'!K17="J6"),$P$41,IF(OR('NORD-09'!K17="J7"),$P$42,IF(OR('NORD-09'!K17="J8"),$P$43,IF(OR('NORD-09'!K17="J9"),$P$44,IF(OR('NORD-09'!K17="F"),$V$40,IF(OR('NORD-09'!K17="R"),$V$41,IF(OR('NORD-09'!K17="HR"),$V$42,IF(OR('NORD-09'!K17="E"),$V$43,IF(OR('NORD-09'!K17="CP"),$AD$40,IF(OR('NORD-09'!K17="CM"),$AD$41,IF(OR('NORD-09'!K17="CMA"),$AD$42,IF(OR('NORD-09'!K17="CDE"),$AD$43,"0")))))))))))))))))))</f>
        <v>37.5</v>
      </c>
      <c r="AL17" s="151">
        <f>IF(OR('NORD-09'!L17="D"),$V$44,IF(OR('NORD-09'!L17="J"),$H$40,IF(OR('NORD-09'!L17="J1"),$H$41,IF(OR('NORD-09'!L17="J2"),$H$42,IF(OR('NORD-09'!L17="J3"),$H$43,IF(OR('NORD-09'!L17="J4"),$H$44,IF(OR('NORD-09'!L17="J5"),$P$40,IF(OR('NORD-09'!L17="J6"),$P$41,IF(OR('NORD-09'!L17="J7"),$P$42,IF(OR('NORD-09'!L17="J8"),$P$43,IF(OR('NORD-09'!L17="J9"),$P$44,IF(OR('NORD-09'!L17="F"),$V$40,IF(OR('NORD-09'!L17="R"),$V$41,IF(OR('NORD-09'!L17="HR"),$V$42,IF(OR('NORD-09'!L17="E"),$V$43,IF(OR('NORD-09'!L17="CP"),$AD$40,IF(OR('NORD-09'!L17="CM"),$AD$41,IF(OR('NORD-09'!L17="CMA"),$AD$42,IF(OR('NORD-09'!L17="CDE"),$AD$43,"0")))))))))))))))))))+IF(OR('NORD-09'!M17="D"),$V$44,IF(OR('NORD-09'!M17="J"),$H$40,IF(OR('NORD-09'!M17="J1"),$H$41,IF(OR('NORD-09'!M17="J2"),$H$42,IF(OR('NORD-09'!M17="J3"),$H$43,IF(OR('NORD-09'!M17="J4"),$H$44,IF(OR('NORD-09'!M17="J5"),$P$40,IF(OR('NORD-09'!M17="J6"),$P$41,IF(OR('NORD-09'!M17="J7"),$P$42,IF(OR('NORD-09'!M17="J8"),$P$43,IF(OR('NORD-09'!M17="J9"),$P$44,IF(OR('NORD-09'!M17="F"),$V$40,IF(OR('NORD-09'!M17="R"),$V$41,IF(OR('NORD-09'!M17="HR"),$V$42,IF(OR('NORD-09'!M17="E"),$V$43,IF(OR('NORD-09'!M17="CP"),$AD$40,IF(OR('NORD-09'!M17="CM"),$AD$41,IF(OR('NORD-09'!M17="CMA"),$AD$42,IF(OR('NORD-09'!M17="CDE"),$AD$43,"0")))))))))))))))))))+IF(OR('NORD-09'!N17="D"),$V$44,IF(OR('NORD-09'!N17="J"),$H$40,IF(OR('NORD-09'!N17="J1"),$H$41,IF(OR('NORD-09'!N17="J2"),$H$42,IF(OR('NORD-09'!N17="J3"),$H$43,IF(OR('NORD-09'!N17="J4"),$H$44,IF(OR('NORD-09'!N17="J5"),$P$40,IF(OR('NORD-09'!N17="J6"),$P$41,IF(OR('NORD-09'!N17="J7"),$P$42,IF(OR('NORD-09'!N17="J8"),$P$43,IF(OR('NORD-09'!N17="J9"),$P$44,IF(OR('NORD-09'!N17="F"),$V$40,IF(OR('NORD-09'!N17="R"),$V$41,IF(OR('NORD-09'!N17="HR"),$V$42,IF(OR('NORD-09'!N17="E"),$V$43,IF(OR('NORD-09'!N17="CP"),$AD$40,IF(OR('NORD-09'!N17="CM"),$AD$41,IF(OR('NORD-09'!N17="CMA"),$AD$42,IF(OR('NORD-09'!N17="CDE"),$AD$43,"0")))))))))))))))))))+IF(OR('NORD-09'!O17="D"),$V$44,IF(OR('NORD-09'!O17="J"),$H$40,IF(OR('NORD-09'!O17="J1"),$H$41,IF(OR('NORD-09'!O17="J2"),$H$42,IF(OR('NORD-09'!O17="J3"),$H$43,IF(OR('NORD-09'!O17="J4"),$H$44,IF(OR('NORD-09'!O17="J5"),$P$40,IF(OR('NORD-09'!O17="J6"),$P$41,IF(OR('NORD-09'!O17="J7"),$P$42,IF(OR('NORD-09'!O17="J8"),$P$43,IF(OR('NORD-09'!O17="J9"),$P$44,IF(OR('NORD-09'!O17="F"),$V$40,IF(OR('NORD-09'!O17="R"),$V$41,IF(OR('NORD-09'!O17="HR"),$V$42,IF(OR('NORD-09'!O17="E"),$V$43,IF(OR('NORD-09'!O17="CP"),$AD$40,IF(OR('NORD-09'!O17="CM"),$AD$41,IF(OR('NORD-09'!O17="CMA"),$AD$42,IF(OR('NORD-09'!O17="CDE"),$AD$43,"0")))))))))))))))))))+IF(OR('NORD-09'!P17="D"),$V$44,IF(OR('NORD-09'!P17="J"),$H$40,IF(OR('NORD-09'!P17="J1"),$H$41,IF(OR('NORD-09'!P17="J2"),$H$42,IF(OR('NORD-09'!P17="J3"),$H$43,IF(OR('NORD-09'!P17="J4"),$H$44,IF(OR('NORD-09'!P17="J5"),$P$40,IF(OR('NORD-09'!P17="J6"),$P$41,IF(OR('NORD-09'!P17="J7"),$P$42,IF(OR('NORD-09'!P17="J8"),$P$43,IF(OR('NORD-09'!P17="J9"),$P$44,IF(OR('NORD-09'!P17="F"),$V$40,IF(OR('NORD-09'!P17="R"),$V$41,IF(OR('NORD-09'!P17="HR"),$V$42,IF(OR('NORD-09'!P17="E"),$V$43,IF(OR('NORD-09'!P17="CP"),$AD$40,IF(OR('NORD-09'!P17="CM"),$AD$41,IF(OR('NORD-09'!P17="CMA"),$AD$42,IF(OR('NORD-09'!P17="CDE"),$AD$43,"0")))))))))))))))))))+IF(OR('NORD-09'!Q17="D"),$V$44,IF(OR('NORD-09'!Q17="J"),$H$40,IF(OR('NORD-09'!Q17="J1"),$H$41,IF(OR('NORD-09'!Q17="J2"),$H$42,IF(OR('NORD-09'!Q17="J3"),$H$43,IF(OR('NORD-09'!Q17="J4"),$H$44,IF(OR('NORD-09'!Q17="J5"),$P$40,IF(OR('NORD-09'!Q17="J6"),$P$41,IF(OR('NORD-09'!Q17="J7"),$P$42,IF(OR('NORD-09'!Q17="J8"),$P$43,IF(OR('NORD-09'!Q17="J9"),$P$44,IF(OR('NORD-09'!Q17="F"),$V$40,IF(OR('NORD-09'!Q17="R"),$V$41,IF(OR('NORD-09'!Q17="HR"),$V$42,IF(OR('NORD-09'!Q17="E"),$V$43,IF(OR('NORD-09'!Q17="CP"),$AD$40,IF(OR('NORD-09'!Q17="CM"),$AD$41,IF(OR('NORD-09'!Q17="CMA"),$AD$42,IF(OR('NORD-09'!Q17="CDE"),$AD$43,"0")))))))))))))))))))+IF(OR('NORD-09'!R17="D"),$V$44,IF(OR('NORD-09'!R17="J"),$H$40,IF(OR('NORD-09'!R17="J1"),$H$41,IF(OR('NORD-09'!R17="J2"),$H$42,IF(OR('NORD-09'!R17="J3"),$H$43,IF(OR('NORD-09'!R17="J4"),$H$44,IF(OR('NORD-09'!R17="J5"),$P$40,IF(OR('NORD-09'!R17="J6"),$P$41,IF(OR('NORD-09'!R17="J7"),$P$42,IF(OR('NORD-09'!R17="J8"),$P$43,IF(OR('NORD-09'!R17="J9"),$P$44,IF(OR('NORD-09'!R17="F"),$V$40,IF(OR('NORD-09'!R17="R"),$V$41,IF(OR('NORD-09'!R17="HR"),$V$42,IF(OR('NORD-09'!R17="E"),$V$43,IF(OR('NORD-09'!R17="CP"),$AD$40,IF(OR('NORD-09'!R17="CM"),$AD$41,IF(OR('NORD-09'!R17="CMA"),$AD$42,IF(OR('NORD-09'!R17="CDE"),$AD$43,"0")))))))))))))))))))</f>
        <v>37.5</v>
      </c>
      <c r="AM17" s="151">
        <f>IF(OR('NORD-09'!S17="D"),$V$44,IF(OR('NORD-09'!S17="J"),$H$40,IF(OR('NORD-09'!S17="J1"),$H$41,IF(OR('NORD-09'!S17="J2"),$H$42,IF(OR('NORD-09'!S17="J3"),$H$43,IF(OR('NORD-09'!S17="J4"),$H$44,IF(OR('NORD-09'!S17="J5"),$P$40,IF(OR('NORD-09'!S17="J6"),$P$41,IF(OR('NORD-09'!S17="J7"),$P$42,IF(OR('NORD-09'!S17="J8"),$P$43,IF(OR('NORD-09'!S17="J9"),$P$44,IF(OR('NORD-09'!S17="F"),$V$40,IF(OR('NORD-09'!S17="R"),$V$41,IF(OR('NORD-09'!S17="HR"),$V$42,IF(OR('NORD-09'!S17="E"),$V$43,IF(OR('NORD-09'!S17="CP"),$AD$40,IF(OR('NORD-09'!S17="CM"),$AD$41,IF(OR('NORD-09'!S17="CMA"),$AD$42,IF(OR('NORD-09'!S17="CDE"),$AD$43,"0")))))))))))))))))))+IF(OR('NORD-09'!T17="D"),$V$44,IF(OR('NORD-09'!T17="J"),$H$40,IF(OR('NORD-09'!T17="J1"),$H$41,IF(OR('NORD-09'!T17="J2"),$H$42,IF(OR('NORD-09'!T17="J3"),$H$43,IF(OR('NORD-09'!T17="J4"),$H$44,IF(OR('NORD-09'!T17="J5"),$P$40,IF(OR('NORD-09'!T17="J6"),$P$41,IF(OR('NORD-09'!T17="J7"),$P$42,IF(OR('NORD-09'!T17="J8"),$P$43,IF(OR('NORD-09'!T17="J9"),$P$44,IF(OR('NORD-09'!T17="F"),$V$40,IF(OR('NORD-09'!T17="R"),$V$41,IF(OR('NORD-09'!T17="HR"),$V$42,IF(OR('NORD-09'!T17="E"),$V$43,IF(OR('NORD-09'!T17="CP"),$AD$40,IF(OR('NORD-09'!T17="CM"),$AD$41,IF(OR('NORD-09'!T17="CMA"),$AD$42,IF(OR('NORD-09'!T17="CDE"),$AD$43,"0")))))))))))))))))))+IF(OR('NORD-09'!U17="D"),$V$44,IF(OR('NORD-09'!U17="J"),$H$40,IF(OR('NORD-09'!U17="J1"),$H$41,IF(OR('NORD-09'!U17="J2"),$H$42,IF(OR('NORD-09'!U17="J3"),$H$43,IF(OR('NORD-09'!U17="J4"),$H$44,IF(OR('NORD-09'!U17="J5"),$P$40,IF(OR('NORD-09'!U17="J6"),$P$41,IF(OR('NORD-09'!U17="J7"),$P$42,IF(OR('NORD-09'!U17="J8"),$P$43,IF(OR('NORD-09'!U17="J9"),$P$44,IF(OR('NORD-09'!U17="F"),$V$40,IF(OR('NORD-09'!U17="R"),$V$41,IF(OR('NORD-09'!U17="HR"),$V$42,IF(OR('NORD-09'!U17="E"),$V$43,IF(OR('NORD-09'!U17="CP"),$AD$40,IF(OR('NORD-09'!U17="CM"),$AD$41,IF(OR('NORD-09'!U17="CMA"),$AD$42,IF(OR('NORD-09'!U17="CDE"),$AD$43,"0")))))))))))))))))))+IF(OR('NORD-09'!V17="D"),$V$44,IF(OR('NORD-09'!V17="J"),$H$40,IF(OR('NORD-09'!V17="J1"),$H$41,IF(OR('NORD-09'!V17="J2"),$H$42,IF(OR('NORD-09'!V17="J3"),$H$43,IF(OR('NORD-09'!V17="J4"),$H$44,IF(OR('NORD-09'!V17="J5"),$P$40,IF(OR('NORD-09'!V17="J6"),$P$41,IF(OR('NORD-09'!V17="J7"),$P$42,IF(OR('NORD-09'!V17="J8"),$P$43,IF(OR('NORD-09'!V17="J9"),$P$44,IF(OR('NORD-09'!V17="F"),$V$40,IF(OR('NORD-09'!V17="R"),$V$41,IF(OR('NORD-09'!V17="HR"),$V$42,IF(OR('NORD-09'!V17="E"),$V$43,IF(OR('NORD-09'!V17="CP"),$AD$40,IF(OR('NORD-09'!V17="CM"),$AD$41,IF(OR('NORD-09'!V17="CMA"),$AD$42,IF(OR('NORD-09'!V17="CDE"),$AD$43,"0")))))))))))))))))))+IF(OR('NORD-09'!W17="D"),$V$44,IF(OR('NORD-09'!W17="J"),$H$40,IF(OR('NORD-09'!W17="J1"),$H$41,IF(OR('NORD-09'!W17="J2"),$H$42,IF(OR('NORD-09'!W17="J3"),$H$43,IF(OR('NORD-09'!W17="J4"),$H$44,IF(OR('NORD-09'!W17="J5"),$P$40,IF(OR('NORD-09'!W17="J6"),$P$41,IF(OR('NORD-09'!W17="J7"),$P$42,IF(OR('NORD-09'!W17="J8"),$P$43,IF(OR('NORD-09'!W17="J9"),$P$44,IF(OR('NORD-09'!W17="F"),$V$40,IF(OR('NORD-09'!W17="R"),$V$41,IF(OR('NORD-09'!W17="HR"),$V$42,IF(OR('NORD-09'!W17="E"),$V$43,IF(OR('NORD-09'!W17="CP"),$AD$40,IF(OR('NORD-09'!W17="CM"),$AD$41,IF(OR('NORD-09'!W17="CMA"),$AD$42,IF(OR('NORD-09'!W17="CDE"),$AD$43,"0")))))))))))))))))))+IF(OR('NORD-09'!X17="D"),$V$44,IF(OR('NORD-09'!X17="J"),$H$40,IF(OR('NORD-09'!X17="J1"),$H$41,IF(OR('NORD-09'!X17="J2"),$H$42,IF(OR('NORD-09'!X17="J3"),$H$43,IF(OR('NORD-09'!X17="J4"),$H$44,IF(OR('NORD-09'!X17="J5"),$P$40,IF(OR('NORD-09'!X17="J6"),$P$41,IF(OR('NORD-09'!X17="J7"),$P$42,IF(OR('NORD-09'!X17="J8"),$P$43,IF(OR('NORD-09'!X17="J9"),$P$44,IF(OR('NORD-09'!X17="F"),$V$40,IF(OR('NORD-09'!X17="R"),$V$41,IF(OR('NORD-09'!X17="HR"),$V$42,IF(OR('NORD-09'!X17="E"),$V$43,IF(OR('NORD-09'!X17="CP"),$AD$40,IF(OR('NORD-09'!X17="CM"),$AD$41,IF(OR('NORD-09'!X17="CMA"),$AD$42,IF(OR('NORD-09'!X17="CDE"),$AD$43,"0")))))))))))))))))))+IF(OR('NORD-09'!Y17="D"),$V$44,IF(OR('NORD-09'!Y17="J"),$H$40,IF(OR('NORD-09'!Y17="J1"),$H$41,IF(OR('NORD-09'!Y17="J2"),$H$42,IF(OR('NORD-09'!Y17="J3"),$H$43,IF(OR('NORD-09'!Y17="J4"),$H$44,IF(OR('NORD-09'!Y17="J5"),$P$40,IF(OR('NORD-09'!Y17="J6"),$P$41,IF(OR('NORD-09'!Y17="J7"),$P$42,IF(OR('NORD-09'!Y17="J8"),$P$43,IF(OR('NORD-09'!Y17="J9"),$P$44,IF(OR('NORD-09'!Y17="F"),$V$40,IF(OR('NORD-09'!Y17="R"),$V$41,IF(OR('NORD-09'!Y17="HR"),$V$42,IF(OR('NORD-09'!Y17="E"),$V$43,IF(OR('NORD-09'!Y17="CP"),$AD$40,IF(OR('NORD-09'!Y17="CM"),$AD$41,IF(OR('NORD-09'!Y17="CMA"),$AD$42,IF(OR('NORD-09'!Y17="CDE"),$AD$43,"0")))))))))))))))))))</f>
        <v>37.5</v>
      </c>
      <c r="AN17" s="151">
        <f>IF(OR('NORD-09'!Z17="D"),$V$44,IF(OR('NORD-09'!Z17="J"),$H$40,IF(OR('NORD-09'!Z17="J1"),$H$41,IF(OR('NORD-09'!Z17="J2"),$H$42,IF(OR('NORD-09'!Z17="J3"),$H$43,IF(OR('NORD-09'!Z17="J4"),$H$44,IF(OR('NORD-09'!Z17="J5"),$P$40,IF(OR('NORD-09'!Z17="J6"),$P$41,IF(OR('NORD-09'!Z17="J7"),$P$42,IF(OR('NORD-09'!Z17="J8"),$P$43,IF(OR('NORD-09'!Z17="J9"),$P$44,IF(OR('NORD-09'!Z17="F"),$V$40,IF(OR('NORD-09'!Z17="R"),$V$41,IF(OR('NORD-09'!Z17="HR"),$V$42,IF(OR('NORD-09'!Z17="E"),$V$43,IF(OR('NORD-09'!Z17="CP"),$AD$40,IF(OR('NORD-09'!Z17="CM"),$AD$41,IF(OR('NORD-09'!Z17="CMA"),$AD$42,IF(OR('NORD-09'!Z17="CDE"),$AD$43,"0")))))))))))))))))))+IF(OR('NORD-09'!AA17="D"),$V$44,IF(OR('NORD-09'!AA17="J"),$H$40,IF(OR('NORD-09'!AA17="J1"),$H$41,IF(OR('NORD-09'!AA17="J2"),$H$42,IF(OR('NORD-09'!AA17="J3"),$H$43,IF(OR('NORD-09'!AA17="J4"),$H$44,IF(OR('NORD-09'!AA17="J5"),$P$40,IF(OR('NORD-09'!AA17="J6"),$P$41,IF(OR('NORD-09'!AA17="J7"),$P$42,IF(OR('NORD-09'!AA17="J8"),$P$43,IF(OR('NORD-09'!AA17="J9"),$P$44,IF(OR('NORD-09'!AA17="F"),$V$40,IF(OR('NORD-09'!AA17="R"),$V$41,IF(OR('NORD-09'!AA17="HR"),$V$42,IF(OR('NORD-09'!AA17="E"),$V$43,IF(OR('NORD-09'!AA17="CP"),$AD$40,IF(OR('NORD-09'!AA17="CM"),$AD$41,IF(OR('NORD-09'!AA17="CMA"),$AD$42,IF(OR('NORD-09'!AA17="CDE"),$AD$43,"0")))))))))))))))))))+IF(OR('NORD-09'!AB17="D"),$V$44,IF(OR('NORD-09'!AB17="J"),$H$40,IF(OR('NORD-09'!AB17="J1"),$H$41,IF(OR('NORD-09'!AB17="J2"),$H$42,IF(OR('NORD-09'!AB17="J3"),$H$43,IF(OR('NORD-09'!AB17="J4"),$H$44,IF(OR('NORD-09'!AB17="J5"),$P$40,IF(OR('NORD-09'!AB17="J6"),$P$41,IF(OR('NORD-09'!AB17="J7"),$P$42,IF(OR('NORD-09'!AB17="J8"),$P$43,IF(OR('NORD-09'!AB17="J9"),$P$44,IF(OR('NORD-09'!AB17="F"),$V$40,IF(OR('NORD-09'!AB17="R"),$V$41,IF(OR('NORD-09'!AB17="HR"),$V$42,IF(OR('NORD-09'!AB17="E"),$V$43,IF(OR('NORD-09'!AB17="CP"),$AD$40,IF(OR('NORD-09'!AB17="CM"),$AD$41,IF(OR('NORD-09'!AB17="CMA"),$AD$42,IF(OR('NORD-09'!AB17="CDE"),$AD$43,"0")))))))))))))))))))+IF(OR('NORD-09'!AC17="D"),$V$44,IF(OR('NORD-09'!AC17="J"),$H$40,IF(OR('NORD-09'!AC17="J1"),$H$41,IF(OR('NORD-09'!AC17="J2"),$H$42,IF(OR('NORD-09'!AC17="J3"),$H$43,IF(OR('NORD-09'!AC17="J4"),$H$44,IF(OR('NORD-09'!AC17="J5"),$P$40,IF(OR('NORD-09'!AC17="J6"),$P$41,IF(OR('NORD-09'!AC17="J7"),$P$42,IF(OR('NORD-09'!AC17="J8"),$P$43,IF(OR('NORD-09'!AC17="J9"),$P$44,IF(OR('NORD-09'!AC17="F"),$V$40,IF(OR('NORD-09'!AC17="R"),$V$41,IF(OR('NORD-09'!AC17="HR"),$V$42,IF(OR('NORD-09'!AC17="E"),$V$43,IF(OR('NORD-09'!AC17="CP"),$AD$40,IF(OR('NORD-09'!AC17="CM"),$AD$41,IF(OR('NORD-09'!AC17="CMA"),$AD$42,IF(OR('NORD-09'!AC17="CDE"),$AD$43,"0")))))))))))))))))))+IF(OR('NORD-09'!AD17="D"),$V$44,IF(OR('NORD-09'!AD17="J"),$H$40,IF(OR('NORD-09'!AD17="J1"),$H$41,IF(OR('NORD-09'!AD17="J2"),$H$42,IF(OR('NORD-09'!AD17="J3"),$H$43,IF(OR('NORD-09'!AD17="J4"),$H$44,IF(OR('NORD-09'!AD17="J5"),$P$40,IF(OR('NORD-09'!AD17="J6"),$P$41,IF(OR('NORD-09'!AD17="J7"),$P$42,IF(OR('NORD-09'!AD17="J8"),$P$43,IF(OR('NORD-09'!AD17="J9"),$P$44,IF(OR('NORD-09'!AD17="F"),$V$40,IF(OR('NORD-09'!AD17="R"),$V$41,IF(OR('NORD-09'!AD17="HR"),$V$42,IF(OR('NORD-09'!AD17="E"),$V$43,IF(OR('NORD-09'!AD17="CP"),$AD$40,IF(OR('NORD-09'!AD17="CM"),$AD$41,IF(OR('NORD-09'!AD17="CMA"),$AD$42,IF(OR('NORD-09'!AD17="CDE"),$AD$43,"0")))))))))))))))))))+IF(OR('NORD-09'!AE17="D"),$V$44,IF(OR('NORD-09'!AE17="J"),$H$40,IF(OR('NORD-09'!AE17="J1"),$H$41,IF(OR('NORD-09'!AE17="J2"),$H$42,IF(OR('NORD-09'!AE17="J3"),$H$43,IF(OR('NORD-09'!AE17="J4"),$H$44,IF(OR('NORD-09'!AE17="J5"),$P$40,IF(OR('NORD-09'!AE17="J6"),$P$41,IF(OR('NORD-09'!AE17="J7"),$P$42,IF(OR('NORD-09'!AE17="J8"),$P$43,IF(OR('NORD-09'!AE17="J9"),$P$44,IF(OR('NORD-09'!AE17="F"),$V$40,IF(OR('NORD-09'!AE17="R"),$V$41,IF(OR('NORD-09'!AE17="HR"),$V$42,IF(OR('NORD-09'!AE17="E"),$V$43,IF(OR('NORD-09'!AE17="CP"),$AD$40,IF(OR('NORD-09'!AE17="CM"),$AD$41,IF(OR('NORD-09'!AE17="CMA"),$AD$42,IF(OR('NORD-09'!AE17="CDE"),$AD$43,"0")))))))))))))))))))</f>
        <v>37.5</v>
      </c>
    </row>
    <row r="18" spans="1:40" ht="15.75" customHeight="1">
      <c r="A18" s="16" t="s">
        <v>29</v>
      </c>
      <c r="B18" s="6" t="s">
        <v>66</v>
      </c>
      <c r="C18" s="6" t="s">
        <v>66</v>
      </c>
      <c r="D18" s="6"/>
      <c r="E18" s="6" t="s">
        <v>38</v>
      </c>
      <c r="F18" s="6" t="s">
        <v>46</v>
      </c>
      <c r="G18" s="6" t="s">
        <v>38</v>
      </c>
      <c r="H18" s="6" t="s">
        <v>69</v>
      </c>
      <c r="I18" s="6" t="s">
        <v>69</v>
      </c>
      <c r="J18" s="6" t="s">
        <v>38</v>
      </c>
      <c r="K18" s="6"/>
      <c r="L18" s="6" t="s">
        <v>69</v>
      </c>
      <c r="M18" s="6" t="s">
        <v>46</v>
      </c>
      <c r="N18" s="6" t="s">
        <v>38</v>
      </c>
      <c r="O18" s="6" t="s">
        <v>38</v>
      </c>
      <c r="P18" s="6" t="s">
        <v>66</v>
      </c>
      <c r="Q18" s="6" t="s">
        <v>66</v>
      </c>
      <c r="R18" s="6"/>
      <c r="S18" s="6" t="s">
        <v>38</v>
      </c>
      <c r="T18" s="6" t="s">
        <v>46</v>
      </c>
      <c r="U18" s="6" t="s">
        <v>38</v>
      </c>
      <c r="V18" s="6" t="s">
        <v>38</v>
      </c>
      <c r="W18" s="6" t="s">
        <v>38</v>
      </c>
      <c r="X18" s="6" t="s">
        <v>38</v>
      </c>
      <c r="Y18" s="6"/>
      <c r="Z18" s="6" t="s">
        <v>38</v>
      </c>
      <c r="AA18" s="6" t="s">
        <v>46</v>
      </c>
      <c r="AB18" s="6" t="s">
        <v>38</v>
      </c>
      <c r="AC18" s="6" t="s">
        <v>38</v>
      </c>
      <c r="AD18" s="6" t="s">
        <v>38</v>
      </c>
      <c r="AE18" s="6" t="s">
        <v>38</v>
      </c>
      <c r="AF18" s="6"/>
      <c r="AG18" s="116"/>
      <c r="AH18" s="147">
        <f t="shared" si="4"/>
        <v>0</v>
      </c>
      <c r="AJ18" s="151">
        <f>IF(OR('NORD-09'!B18="D"),$V$44,IF(OR('NORD-09'!B18="J"),$H$40,IF(OR('NORD-09'!B18="J1"),$H$41,IF(OR('NORD-09'!B18="J2"),$H$42,IF(OR('NORD-09'!B18="J3"),$H$43,IF(OR('NORD-09'!B18="J4"),$H$44,IF(OR('NORD-09'!B18="J5"),$P$40,IF(OR('NORD-09'!B18="J6"),$P$41,IF(OR('NORD-09'!B18="J7"),$P$42,IF(OR('NORD-09'!B18="J8"),$P$43,IF(OR('NORD-09'!B18="J9"),$P$44,IF(OR('NORD-09'!B18="F"),$V$40,IF(OR('NORD-09'!B18="R"),$V$41,IF(OR('NORD-09'!B18="HR"),$V$42,IF(OR('NORD-09'!B18="E"),$V$43,IF(OR('NORD-09'!B18="CP"),$AD$40,IF(OR('NORD-09'!B18="CM"),$AD$41,IF(OR('NORD-09'!B18="CMA"),$AD$42,IF(OR('NORD-09'!B18="CDE"),$AD$43,"0")))))))))))))))))))+IF(OR('NORD-09'!C18="D"),$V$44,IF(OR('NORD-09'!C18="J"),$H$40,IF(OR('NORD-09'!C18="J1"),$H$41,IF(OR('NORD-09'!C18="J2"),$H$42,IF(OR('NORD-09'!C18="J3"),$H$43,IF(OR('NORD-09'!C18="J4"),$H$44,IF(OR('NORD-09'!C18="J5"),$P$40,IF(OR('NORD-09'!C18="J6"),$P$41,IF(OR('NORD-09'!C18="J7"),$P$42,IF(OR('NORD-09'!C18="J8"),$P$43,IF(OR('NORD-09'!C18="J9"),$P$44,IF(OR('NORD-09'!C18="F"),$V$40,IF(OR('NORD-09'!C18="R"),$V$41,IF(OR('NORD-09'!C18="HR"),$V$42,IF(OR('NORD-09'!C18="E"),$V$43,IF(OR('NORD-09'!C18="CP"),$AD$40,IF(OR('NORD-09'!C18="CM"),$AD$41,IF(OR('NORD-09'!C18="CMA"),$AD$42,IF(OR('NORD-09'!C18="CDE"),$AD$43,"0")))))))))))))))))))+IF(OR('NORD-09'!D18="D"),$V$44,IF(OR('NORD-09'!D18="J"),$H$40,IF(OR('NORD-09'!D18="J1"),$H$41,IF(OR('NORD-09'!D18="J2"),$H$42,IF(OR('NORD-09'!D18="J3"),$H$43,IF(OR('NORD-09'!D18="J4"),$H$44,IF(OR('NORD-09'!D18="J5"),$P$40,IF(OR('NORD-09'!D18="J6"),$P$41,IF(OR('NORD-09'!D18="J7"),$P$42,IF(OR('NORD-09'!D18="J8"),$P$43,IF(OR('NORD-09'!D18="J9"),$P$44,IF(OR('NORD-09'!D18="F"),$V$40,IF(OR('NORD-09'!D18="R"),$V$41,IF(OR('NORD-09'!D18="HR"),$V$42,IF(OR('NORD-09'!D18="E"),$V$43,IF(OR('NORD-09'!D18="CP"),$AD$40,IF(OR('NORD-09'!D18="CM"),$AD$41,IF(OR('NORD-09'!D18="CMA"),$AD$42,IF(OR('NORD-09'!D18="CDE"),$AD$43,"0")))))))))))))))))))</f>
        <v>0</v>
      </c>
      <c r="AK18" s="151">
        <f>IF(OR('NORD-09'!E18="D"),$V$44,IF(OR('NORD-09'!E18="J"),$H$40,IF(OR('NORD-09'!E18="J1"),$H$41,IF(OR('NORD-09'!E18="J2"),$H$42,IF(OR('NORD-09'!E18="J3"),$H$43,IF(OR('NORD-09'!E18="J4"),$H$44,IF(OR('NORD-09'!E18="J5"),$P$40,IF(OR('NORD-09'!E18="J6"),$P$41,IF(OR('NORD-09'!E18="J7"),$P$42,IF(OR('NORD-09'!E18="J8"),$P$43,IF(OR('NORD-09'!E18="J9"),$P$44,IF(OR('NORD-09'!E18="F"),$V$40,IF(OR('NORD-09'!E18="R"),$V$41,IF(OR('NORD-09'!E18="HR"),$V$42,IF(OR('NORD-09'!E18="E"),$V$43,IF(OR('NORD-09'!E18="CP"),$AD$40,IF(OR('NORD-09'!E18="CM"),$AD$41,IF(OR('NORD-09'!E18="CMA"),$AD$42,IF(OR('NORD-09'!E18="CDE"),$AD$43,"0")))))))))))))))))))+IF(OR('NORD-09'!F18="D"),$V$44,IF(OR('NORD-09'!F18="J"),$H$40,IF(OR('NORD-09'!F18="J1"),$H$41,IF(OR('NORD-09'!F18="J2"),$H$42,IF(OR('NORD-09'!F18="J3"),$H$43,IF(OR('NORD-09'!F18="J4"),$H$44,IF(OR('NORD-09'!F18="J5"),$P$40,IF(OR('NORD-09'!F18="J6"),$P$41,IF(OR('NORD-09'!F18="J7"),$P$42,IF(OR('NORD-09'!F18="J8"),$P$43,IF(OR('NORD-09'!F18="J9"),$P$44,IF(OR('NORD-09'!F18="F"),$V$40,IF(OR('NORD-09'!F18="R"),$V$41,IF(OR('NORD-09'!F18="HR"),$V$42,IF(OR('NORD-09'!F18="E"),$V$43,IF(OR('NORD-09'!F18="CP"),$AD$40,IF(OR('NORD-09'!F18="CM"),$AD$41,IF(OR('NORD-09'!F18="CMA"),$AD$42,IF(OR('NORD-09'!F18="CDE"),$AD$43,"0")))))))))))))))))))+IF(OR('NORD-09'!G18="D"),$V$44,IF(OR('NORD-09'!G18="J"),$H$40,IF(OR('NORD-09'!G18="J1"),$H$41,IF(OR('NORD-09'!G18="J2"),$H$42,IF(OR('NORD-09'!G18="J3"),$H$43,IF(OR('NORD-09'!G18="J4"),$H$44,IF(OR('NORD-09'!G18="J5"),$P$40,IF(OR('NORD-09'!G18="J6"),$P$41,IF(OR('NORD-09'!G18="J7"),$P$42,IF(OR('NORD-09'!G18="J8"),$P$43,IF(OR('NORD-09'!G18="J9"),$P$44,IF(OR('NORD-09'!G18="F"),$V$40,IF(OR('NORD-09'!G18="R"),$V$41,IF(OR('NORD-09'!G18="HR"),$V$42,IF(OR('NORD-09'!G18="E"),$V$43,IF(OR('NORD-09'!G18="CP"),$AD$40,IF(OR('NORD-09'!G18="CM"),$AD$41,IF(OR('NORD-09'!G18="CMA"),$AD$42,IF(OR('NORD-09'!G18="CDE"),$AD$43,"0")))))))))))))))))))+IF(OR('NORD-09'!H18="D"),$V$44,IF(OR('NORD-09'!H18="J"),$H$40,IF(OR('NORD-09'!H18="J1"),$H$41,IF(OR('NORD-09'!H18="J2"),$H$42,IF(OR('NORD-09'!H18="J3"),$H$43,IF(OR('NORD-09'!H18="J4"),$H$44,IF(OR('NORD-09'!H18="J5"),$P$40,IF(OR('NORD-09'!H18="J6"),$P$41,IF(OR('NORD-09'!H18="J7"),$P$42,IF(OR('NORD-09'!H18="J8"),$P$43,IF(OR('NORD-09'!H18="J9"),$P$44,IF(OR('NORD-09'!H18="F"),$V$40,IF(OR('NORD-09'!H18="R"),$V$41,IF(OR('NORD-09'!H18="HR"),$V$42,IF(OR('NORD-09'!H18="E"),$V$43,IF(OR('NORD-09'!H18="CP"),$AD$40,IF(OR('NORD-09'!H18="CM"),$AD$41,IF(OR('NORD-09'!H18="CMA"),$AD$42,IF(OR('NORD-09'!H18="CDE"),$AD$43,"0")))))))))))))))))))+IF(OR('NORD-09'!I18="D"),$V$44,IF(OR('NORD-09'!I18="J"),$H$40,IF(OR('NORD-09'!I18="J1"),$H$41,IF(OR('NORD-09'!I18="J2"),$H$42,IF(OR('NORD-09'!I18="J3"),$H$43,IF(OR('NORD-09'!I18="J4"),$H$44,IF(OR('NORD-09'!I18="J5"),$P$40,IF(OR('NORD-09'!I18="J6"),$P$41,IF(OR('NORD-09'!I18="J7"),$P$42,IF(OR('NORD-09'!I18="J8"),$P$43,IF(OR('NORD-09'!I18="J9"),$P$44,IF(OR('NORD-09'!I18="F"),$V$40,IF(OR('NORD-09'!I18="R"),$V$41,IF(OR('NORD-09'!I18="HR"),$V$42,IF(OR('NORD-09'!I18="E"),$V$43,IF(OR('NORD-09'!I18="CP"),$AD$40,IF(OR('NORD-09'!I18="CM"),$AD$41,IF(OR('NORD-09'!I18="CMA"),$AD$42,IF(OR('NORD-09'!I18="CDE"),$AD$43,"0")))))))))))))))))))+IF(OR('NORD-09'!J18="D"),$V$44,IF(OR('NORD-09'!J18="J"),$H$40,IF(OR('NORD-09'!J18="J1"),$H$41,IF(OR('NORD-09'!J18="J2"),$H$42,IF(OR('NORD-09'!J18="J3"),$H$43,IF(OR('NORD-09'!J18="J4"),$H$44,IF(OR('NORD-09'!J18="J5"),$P$40,IF(OR('NORD-09'!J18="J6"),$P$41,IF(OR('NORD-09'!J18="J7"),$P$42,IF(OR('NORD-09'!J18="J8"),$P$43,IF(OR('NORD-09'!J18="J9"),$P$44,IF(OR('NORD-09'!J18="F"),$V$40,IF(OR('NORD-09'!J18="R"),$V$41,IF(OR('NORD-09'!J18="HR"),$V$42,IF(OR('NORD-09'!J18="E"),$V$43,IF(OR('NORD-09'!J18="CP"),$AD$40,IF(OR('NORD-09'!J18="CM"),$AD$41,IF(OR('NORD-09'!J18="CMA"),$AD$42,IF(OR('NORD-09'!J18="CDE"),$AD$43,"0")))))))))))))))))))+IF(OR('NORD-09'!K18="D"),$V$44,IF(OR('NORD-09'!K18="J"),$H$40,IF(OR('NORD-09'!K18="J1"),$H$41,IF(OR('NORD-09'!K18="J2"),$H$42,IF(OR('NORD-09'!K18="J3"),$H$43,IF(OR('NORD-09'!K18="J4"),$H$44,IF(OR('NORD-09'!K18="J5"),$P$40,IF(OR('NORD-09'!K18="J6"),$P$41,IF(OR('NORD-09'!K18="J7"),$P$42,IF(OR('NORD-09'!K18="J8"),$P$43,IF(OR('NORD-09'!K18="J9"),$P$44,IF(OR('NORD-09'!K18="F"),$V$40,IF(OR('NORD-09'!K18="R"),$V$41,IF(OR('NORD-09'!K18="HR"),$V$42,IF(OR('NORD-09'!K18="E"),$V$43,IF(OR('NORD-09'!K18="CP"),$AD$40,IF(OR('NORD-09'!K18="CM"),$AD$41,IF(OR('NORD-09'!K18="CMA"),$AD$42,IF(OR('NORD-09'!K18="CDE"),$AD$43,"0")))))))))))))))))))</f>
        <v>37.5</v>
      </c>
      <c r="AL18" s="151">
        <f>IF(OR('NORD-09'!L18="D"),$V$44,IF(OR('NORD-09'!L18="J"),$H$40,IF(OR('NORD-09'!L18="J1"),$H$41,IF(OR('NORD-09'!L18="J2"),$H$42,IF(OR('NORD-09'!L18="J3"),$H$43,IF(OR('NORD-09'!L18="J4"),$H$44,IF(OR('NORD-09'!L18="J5"),$P$40,IF(OR('NORD-09'!L18="J6"),$P$41,IF(OR('NORD-09'!L18="J7"),$P$42,IF(OR('NORD-09'!L18="J8"),$P$43,IF(OR('NORD-09'!L18="J9"),$P$44,IF(OR('NORD-09'!L18="F"),$V$40,IF(OR('NORD-09'!L18="R"),$V$41,IF(OR('NORD-09'!L18="HR"),$V$42,IF(OR('NORD-09'!L18="E"),$V$43,IF(OR('NORD-09'!L18="CP"),$AD$40,IF(OR('NORD-09'!L18="CM"),$AD$41,IF(OR('NORD-09'!L18="CMA"),$AD$42,IF(OR('NORD-09'!L18="CDE"),$AD$43,"0")))))))))))))))))))+IF(OR('NORD-09'!M18="D"),$V$44,IF(OR('NORD-09'!M18="J"),$H$40,IF(OR('NORD-09'!M18="J1"),$H$41,IF(OR('NORD-09'!M18="J2"),$H$42,IF(OR('NORD-09'!M18="J3"),$H$43,IF(OR('NORD-09'!M18="J4"),$H$44,IF(OR('NORD-09'!M18="J5"),$P$40,IF(OR('NORD-09'!M18="J6"),$P$41,IF(OR('NORD-09'!M18="J7"),$P$42,IF(OR('NORD-09'!M18="J8"),$P$43,IF(OR('NORD-09'!M18="J9"),$P$44,IF(OR('NORD-09'!M18="F"),$V$40,IF(OR('NORD-09'!M18="R"),$V$41,IF(OR('NORD-09'!M18="HR"),$V$42,IF(OR('NORD-09'!M18="E"),$V$43,IF(OR('NORD-09'!M18="CP"),$AD$40,IF(OR('NORD-09'!M18="CM"),$AD$41,IF(OR('NORD-09'!M18="CMA"),$AD$42,IF(OR('NORD-09'!M18="CDE"),$AD$43,"0")))))))))))))))))))+IF(OR('NORD-09'!N18="D"),$V$44,IF(OR('NORD-09'!N18="J"),$H$40,IF(OR('NORD-09'!N18="J1"),$H$41,IF(OR('NORD-09'!N18="J2"),$H$42,IF(OR('NORD-09'!N18="J3"),$H$43,IF(OR('NORD-09'!N18="J4"),$H$44,IF(OR('NORD-09'!N18="J5"),$P$40,IF(OR('NORD-09'!N18="J6"),$P$41,IF(OR('NORD-09'!N18="J7"),$P$42,IF(OR('NORD-09'!N18="J8"),$P$43,IF(OR('NORD-09'!N18="J9"),$P$44,IF(OR('NORD-09'!N18="F"),$V$40,IF(OR('NORD-09'!N18="R"),$V$41,IF(OR('NORD-09'!N18="HR"),$V$42,IF(OR('NORD-09'!N18="E"),$V$43,IF(OR('NORD-09'!N18="CP"),$AD$40,IF(OR('NORD-09'!N18="CM"),$AD$41,IF(OR('NORD-09'!N18="CMA"),$AD$42,IF(OR('NORD-09'!N18="CDE"),$AD$43,"0")))))))))))))))))))+IF(OR('NORD-09'!O18="D"),$V$44,IF(OR('NORD-09'!O18="J"),$H$40,IF(OR('NORD-09'!O18="J1"),$H$41,IF(OR('NORD-09'!O18="J2"),$H$42,IF(OR('NORD-09'!O18="J3"),$H$43,IF(OR('NORD-09'!O18="J4"),$H$44,IF(OR('NORD-09'!O18="J5"),$P$40,IF(OR('NORD-09'!O18="J6"),$P$41,IF(OR('NORD-09'!O18="J7"),$P$42,IF(OR('NORD-09'!O18="J8"),$P$43,IF(OR('NORD-09'!O18="J9"),$P$44,IF(OR('NORD-09'!O18="F"),$V$40,IF(OR('NORD-09'!O18="R"),$V$41,IF(OR('NORD-09'!O18="HR"),$V$42,IF(OR('NORD-09'!O18="E"),$V$43,IF(OR('NORD-09'!O18="CP"),$AD$40,IF(OR('NORD-09'!O18="CM"),$AD$41,IF(OR('NORD-09'!O18="CMA"),$AD$42,IF(OR('NORD-09'!O18="CDE"),$AD$43,"0")))))))))))))))))))+IF(OR('NORD-09'!P18="D"),$V$44,IF(OR('NORD-09'!P18="J"),$H$40,IF(OR('NORD-09'!P18="J1"),$H$41,IF(OR('NORD-09'!P18="J2"),$H$42,IF(OR('NORD-09'!P18="J3"),$H$43,IF(OR('NORD-09'!P18="J4"),$H$44,IF(OR('NORD-09'!P18="J5"),$P$40,IF(OR('NORD-09'!P18="J6"),$P$41,IF(OR('NORD-09'!P18="J7"),$P$42,IF(OR('NORD-09'!P18="J8"),$P$43,IF(OR('NORD-09'!P18="J9"),$P$44,IF(OR('NORD-09'!P18="F"),$V$40,IF(OR('NORD-09'!P18="R"),$V$41,IF(OR('NORD-09'!P18="HR"),$V$42,IF(OR('NORD-09'!P18="E"),$V$43,IF(OR('NORD-09'!P18="CP"),$AD$40,IF(OR('NORD-09'!P18="CM"),$AD$41,IF(OR('NORD-09'!P18="CMA"),$AD$42,IF(OR('NORD-09'!P18="CDE"),$AD$43,"0")))))))))))))))))))+IF(OR('NORD-09'!Q18="D"),$V$44,IF(OR('NORD-09'!Q18="J"),$H$40,IF(OR('NORD-09'!Q18="J1"),$H$41,IF(OR('NORD-09'!Q18="J2"),$H$42,IF(OR('NORD-09'!Q18="J3"),$H$43,IF(OR('NORD-09'!Q18="J4"),$H$44,IF(OR('NORD-09'!Q18="J5"),$P$40,IF(OR('NORD-09'!Q18="J6"),$P$41,IF(OR('NORD-09'!Q18="J7"),$P$42,IF(OR('NORD-09'!Q18="J8"),$P$43,IF(OR('NORD-09'!Q18="J9"),$P$44,IF(OR('NORD-09'!Q18="F"),$V$40,IF(OR('NORD-09'!Q18="R"),$V$41,IF(OR('NORD-09'!Q18="HR"),$V$42,IF(OR('NORD-09'!Q18="E"),$V$43,IF(OR('NORD-09'!Q18="CP"),$AD$40,IF(OR('NORD-09'!Q18="CM"),$AD$41,IF(OR('NORD-09'!Q18="CMA"),$AD$42,IF(OR('NORD-09'!Q18="CDE"),$AD$43,"0")))))))))))))))))))+IF(OR('NORD-09'!R18="D"),$V$44,IF(OR('NORD-09'!R18="J"),$H$40,IF(OR('NORD-09'!R18="J1"),$H$41,IF(OR('NORD-09'!R18="J2"),$H$42,IF(OR('NORD-09'!R18="J3"),$H$43,IF(OR('NORD-09'!R18="J4"),$H$44,IF(OR('NORD-09'!R18="J5"),$P$40,IF(OR('NORD-09'!R18="J6"),$P$41,IF(OR('NORD-09'!R18="J7"),$P$42,IF(OR('NORD-09'!R18="J8"),$P$43,IF(OR('NORD-09'!R18="J9"),$P$44,IF(OR('NORD-09'!R18="F"),$V$40,IF(OR('NORD-09'!R18="R"),$V$41,IF(OR('NORD-09'!R18="HR"),$V$42,IF(OR('NORD-09'!R18="E"),$V$43,IF(OR('NORD-09'!R18="CP"),$AD$40,IF(OR('NORD-09'!R18="CM"),$AD$41,IF(OR('NORD-09'!R18="CMA"),$AD$42,IF(OR('NORD-09'!R18="CDE"),$AD$43,"0")))))))))))))))))))</f>
        <v>22.5</v>
      </c>
      <c r="AM18" s="151">
        <f>IF(OR('NORD-09'!S18="D"),$V$44,IF(OR('NORD-09'!S18="J"),$H$40,IF(OR('NORD-09'!S18="J1"),$H$41,IF(OR('NORD-09'!S18="J2"),$H$42,IF(OR('NORD-09'!S18="J3"),$H$43,IF(OR('NORD-09'!S18="J4"),$H$44,IF(OR('NORD-09'!S18="J5"),$P$40,IF(OR('NORD-09'!S18="J6"),$P$41,IF(OR('NORD-09'!S18="J7"),$P$42,IF(OR('NORD-09'!S18="J8"),$P$43,IF(OR('NORD-09'!S18="J9"),$P$44,IF(OR('NORD-09'!S18="F"),$V$40,IF(OR('NORD-09'!S18="R"),$V$41,IF(OR('NORD-09'!S18="HR"),$V$42,IF(OR('NORD-09'!S18="E"),$V$43,IF(OR('NORD-09'!S18="CP"),$AD$40,IF(OR('NORD-09'!S18="CM"),$AD$41,IF(OR('NORD-09'!S18="CMA"),$AD$42,IF(OR('NORD-09'!S18="CDE"),$AD$43,"0")))))))))))))))))))+IF(OR('NORD-09'!T18="D"),$V$44,IF(OR('NORD-09'!T18="J"),$H$40,IF(OR('NORD-09'!T18="J1"),$H$41,IF(OR('NORD-09'!T18="J2"),$H$42,IF(OR('NORD-09'!T18="J3"),$H$43,IF(OR('NORD-09'!T18="J4"),$H$44,IF(OR('NORD-09'!T18="J5"),$P$40,IF(OR('NORD-09'!T18="J6"),$P$41,IF(OR('NORD-09'!T18="J7"),$P$42,IF(OR('NORD-09'!T18="J8"),$P$43,IF(OR('NORD-09'!T18="J9"),$P$44,IF(OR('NORD-09'!T18="F"),$V$40,IF(OR('NORD-09'!T18="R"),$V$41,IF(OR('NORD-09'!T18="HR"),$V$42,IF(OR('NORD-09'!T18="E"),$V$43,IF(OR('NORD-09'!T18="CP"),$AD$40,IF(OR('NORD-09'!T18="CM"),$AD$41,IF(OR('NORD-09'!T18="CMA"),$AD$42,IF(OR('NORD-09'!T18="CDE"),$AD$43,"0")))))))))))))))))))+IF(OR('NORD-09'!U18="D"),$V$44,IF(OR('NORD-09'!U18="J"),$H$40,IF(OR('NORD-09'!U18="J1"),$H$41,IF(OR('NORD-09'!U18="J2"),$H$42,IF(OR('NORD-09'!U18="J3"),$H$43,IF(OR('NORD-09'!U18="J4"),$H$44,IF(OR('NORD-09'!U18="J5"),$P$40,IF(OR('NORD-09'!U18="J6"),$P$41,IF(OR('NORD-09'!U18="J7"),$P$42,IF(OR('NORD-09'!U18="J8"),$P$43,IF(OR('NORD-09'!U18="J9"),$P$44,IF(OR('NORD-09'!U18="F"),$V$40,IF(OR('NORD-09'!U18="R"),$V$41,IF(OR('NORD-09'!U18="HR"),$V$42,IF(OR('NORD-09'!U18="E"),$V$43,IF(OR('NORD-09'!U18="CP"),$AD$40,IF(OR('NORD-09'!U18="CM"),$AD$41,IF(OR('NORD-09'!U18="CMA"),$AD$42,IF(OR('NORD-09'!U18="CDE"),$AD$43,"0")))))))))))))))))))+IF(OR('NORD-09'!V18="D"),$V$44,IF(OR('NORD-09'!V18="J"),$H$40,IF(OR('NORD-09'!V18="J1"),$H$41,IF(OR('NORD-09'!V18="J2"),$H$42,IF(OR('NORD-09'!V18="J3"),$H$43,IF(OR('NORD-09'!V18="J4"),$H$44,IF(OR('NORD-09'!V18="J5"),$P$40,IF(OR('NORD-09'!V18="J6"),$P$41,IF(OR('NORD-09'!V18="J7"),$P$42,IF(OR('NORD-09'!V18="J8"),$P$43,IF(OR('NORD-09'!V18="J9"),$P$44,IF(OR('NORD-09'!V18="F"),$V$40,IF(OR('NORD-09'!V18="R"),$V$41,IF(OR('NORD-09'!V18="HR"),$V$42,IF(OR('NORD-09'!V18="E"),$V$43,IF(OR('NORD-09'!V18="CP"),$AD$40,IF(OR('NORD-09'!V18="CM"),$AD$41,IF(OR('NORD-09'!V18="CMA"),$AD$42,IF(OR('NORD-09'!V18="CDE"),$AD$43,"0")))))))))))))))))))+IF(OR('NORD-09'!W18="D"),$V$44,IF(OR('NORD-09'!W18="J"),$H$40,IF(OR('NORD-09'!W18="J1"),$H$41,IF(OR('NORD-09'!W18="J2"),$H$42,IF(OR('NORD-09'!W18="J3"),$H$43,IF(OR('NORD-09'!W18="J4"),$H$44,IF(OR('NORD-09'!W18="J5"),$P$40,IF(OR('NORD-09'!W18="J6"),$P$41,IF(OR('NORD-09'!W18="J7"),$P$42,IF(OR('NORD-09'!W18="J8"),$P$43,IF(OR('NORD-09'!W18="J9"),$P$44,IF(OR('NORD-09'!W18="F"),$V$40,IF(OR('NORD-09'!W18="R"),$V$41,IF(OR('NORD-09'!W18="HR"),$V$42,IF(OR('NORD-09'!W18="E"),$V$43,IF(OR('NORD-09'!W18="CP"),$AD$40,IF(OR('NORD-09'!W18="CM"),$AD$41,IF(OR('NORD-09'!W18="CMA"),$AD$42,IF(OR('NORD-09'!W18="CDE"),$AD$43,"0")))))))))))))))))))+IF(OR('NORD-09'!X18="D"),$V$44,IF(OR('NORD-09'!X18="J"),$H$40,IF(OR('NORD-09'!X18="J1"),$H$41,IF(OR('NORD-09'!X18="J2"),$H$42,IF(OR('NORD-09'!X18="J3"),$H$43,IF(OR('NORD-09'!X18="J4"),$H$44,IF(OR('NORD-09'!X18="J5"),$P$40,IF(OR('NORD-09'!X18="J6"),$P$41,IF(OR('NORD-09'!X18="J7"),$P$42,IF(OR('NORD-09'!X18="J8"),$P$43,IF(OR('NORD-09'!X18="J9"),$P$44,IF(OR('NORD-09'!X18="F"),$V$40,IF(OR('NORD-09'!X18="R"),$V$41,IF(OR('NORD-09'!X18="HR"),$V$42,IF(OR('NORD-09'!X18="E"),$V$43,IF(OR('NORD-09'!X18="CP"),$AD$40,IF(OR('NORD-09'!X18="CM"),$AD$41,IF(OR('NORD-09'!X18="CMA"),$AD$42,IF(OR('NORD-09'!X18="CDE"),$AD$43,"0")))))))))))))))))))+IF(OR('NORD-09'!Y18="D"),$V$44,IF(OR('NORD-09'!Y18="J"),$H$40,IF(OR('NORD-09'!Y18="J1"),$H$41,IF(OR('NORD-09'!Y18="J2"),$H$42,IF(OR('NORD-09'!Y18="J3"),$H$43,IF(OR('NORD-09'!Y18="J4"),$H$44,IF(OR('NORD-09'!Y18="J5"),$P$40,IF(OR('NORD-09'!Y18="J6"),$P$41,IF(OR('NORD-09'!Y18="J7"),$P$42,IF(OR('NORD-09'!Y18="J8"),$P$43,IF(OR('NORD-09'!Y18="J9"),$P$44,IF(OR('NORD-09'!Y18="F"),$V$40,IF(OR('NORD-09'!Y18="R"),$V$41,IF(OR('NORD-09'!Y18="HR"),$V$42,IF(OR('NORD-09'!Y18="E"),$V$43,IF(OR('NORD-09'!Y18="CP"),$AD$40,IF(OR('NORD-09'!Y18="CM"),$AD$41,IF(OR('NORD-09'!Y18="CMA"),$AD$42,IF(OR('NORD-09'!Y18="CDE"),$AD$43,"0")))))))))))))))))))</f>
        <v>37.5</v>
      </c>
      <c r="AN18" s="151">
        <f>IF(OR('NORD-09'!Z18="D"),$V$44,IF(OR('NORD-09'!Z18="J"),$H$40,IF(OR('NORD-09'!Z18="J1"),$H$41,IF(OR('NORD-09'!Z18="J2"),$H$42,IF(OR('NORD-09'!Z18="J3"),$H$43,IF(OR('NORD-09'!Z18="J4"),$H$44,IF(OR('NORD-09'!Z18="J5"),$P$40,IF(OR('NORD-09'!Z18="J6"),$P$41,IF(OR('NORD-09'!Z18="J7"),$P$42,IF(OR('NORD-09'!Z18="J8"),$P$43,IF(OR('NORD-09'!Z18="J9"),$P$44,IF(OR('NORD-09'!Z18="F"),$V$40,IF(OR('NORD-09'!Z18="R"),$V$41,IF(OR('NORD-09'!Z18="HR"),$V$42,IF(OR('NORD-09'!Z18="E"),$V$43,IF(OR('NORD-09'!Z18="CP"),$AD$40,IF(OR('NORD-09'!Z18="CM"),$AD$41,IF(OR('NORD-09'!Z18="CMA"),$AD$42,IF(OR('NORD-09'!Z18="CDE"),$AD$43,"0")))))))))))))))))))+IF(OR('NORD-09'!AA18="D"),$V$44,IF(OR('NORD-09'!AA18="J"),$H$40,IF(OR('NORD-09'!AA18="J1"),$H$41,IF(OR('NORD-09'!AA18="J2"),$H$42,IF(OR('NORD-09'!AA18="J3"),$H$43,IF(OR('NORD-09'!AA18="J4"),$H$44,IF(OR('NORD-09'!AA18="J5"),$P$40,IF(OR('NORD-09'!AA18="J6"),$P$41,IF(OR('NORD-09'!AA18="J7"),$P$42,IF(OR('NORD-09'!AA18="J8"),$P$43,IF(OR('NORD-09'!AA18="J9"),$P$44,IF(OR('NORD-09'!AA18="F"),$V$40,IF(OR('NORD-09'!AA18="R"),$V$41,IF(OR('NORD-09'!AA18="HR"),$V$42,IF(OR('NORD-09'!AA18="E"),$V$43,IF(OR('NORD-09'!AA18="CP"),$AD$40,IF(OR('NORD-09'!AA18="CM"),$AD$41,IF(OR('NORD-09'!AA18="CMA"),$AD$42,IF(OR('NORD-09'!AA18="CDE"),$AD$43,"0")))))))))))))))))))+IF(OR('NORD-09'!AB18="D"),$V$44,IF(OR('NORD-09'!AB18="J"),$H$40,IF(OR('NORD-09'!AB18="J1"),$H$41,IF(OR('NORD-09'!AB18="J2"),$H$42,IF(OR('NORD-09'!AB18="J3"),$H$43,IF(OR('NORD-09'!AB18="J4"),$H$44,IF(OR('NORD-09'!AB18="J5"),$P$40,IF(OR('NORD-09'!AB18="J6"),$P$41,IF(OR('NORD-09'!AB18="J7"),$P$42,IF(OR('NORD-09'!AB18="J8"),$P$43,IF(OR('NORD-09'!AB18="J9"),$P$44,IF(OR('NORD-09'!AB18="F"),$V$40,IF(OR('NORD-09'!AB18="R"),$V$41,IF(OR('NORD-09'!AB18="HR"),$V$42,IF(OR('NORD-09'!AB18="E"),$V$43,IF(OR('NORD-09'!AB18="CP"),$AD$40,IF(OR('NORD-09'!AB18="CM"),$AD$41,IF(OR('NORD-09'!AB18="CMA"),$AD$42,IF(OR('NORD-09'!AB18="CDE"),$AD$43,"0")))))))))))))))))))+IF(OR('NORD-09'!AC18="D"),$V$44,IF(OR('NORD-09'!AC18="J"),$H$40,IF(OR('NORD-09'!AC18="J1"),$H$41,IF(OR('NORD-09'!AC18="J2"),$H$42,IF(OR('NORD-09'!AC18="J3"),$H$43,IF(OR('NORD-09'!AC18="J4"),$H$44,IF(OR('NORD-09'!AC18="J5"),$P$40,IF(OR('NORD-09'!AC18="J6"),$P$41,IF(OR('NORD-09'!AC18="J7"),$P$42,IF(OR('NORD-09'!AC18="J8"),$P$43,IF(OR('NORD-09'!AC18="J9"),$P$44,IF(OR('NORD-09'!AC18="F"),$V$40,IF(OR('NORD-09'!AC18="R"),$V$41,IF(OR('NORD-09'!AC18="HR"),$V$42,IF(OR('NORD-09'!AC18="E"),$V$43,IF(OR('NORD-09'!AC18="CP"),$AD$40,IF(OR('NORD-09'!AC18="CM"),$AD$41,IF(OR('NORD-09'!AC18="CMA"),$AD$42,IF(OR('NORD-09'!AC18="CDE"),$AD$43,"0")))))))))))))))))))+IF(OR('NORD-09'!AD18="D"),$V$44,IF(OR('NORD-09'!AD18="J"),$H$40,IF(OR('NORD-09'!AD18="J1"),$H$41,IF(OR('NORD-09'!AD18="J2"),$H$42,IF(OR('NORD-09'!AD18="J3"),$H$43,IF(OR('NORD-09'!AD18="J4"),$H$44,IF(OR('NORD-09'!AD18="J5"),$P$40,IF(OR('NORD-09'!AD18="J6"),$P$41,IF(OR('NORD-09'!AD18="J7"),$P$42,IF(OR('NORD-09'!AD18="J8"),$P$43,IF(OR('NORD-09'!AD18="J9"),$P$44,IF(OR('NORD-09'!AD18="F"),$V$40,IF(OR('NORD-09'!AD18="R"),$V$41,IF(OR('NORD-09'!AD18="HR"),$V$42,IF(OR('NORD-09'!AD18="E"),$V$43,IF(OR('NORD-09'!AD18="CP"),$AD$40,IF(OR('NORD-09'!AD18="CM"),$AD$41,IF(OR('NORD-09'!AD18="CMA"),$AD$42,IF(OR('NORD-09'!AD18="CDE"),$AD$43,"0")))))))))))))))))))+IF(OR('NORD-09'!AE18="D"),$V$44,IF(OR('NORD-09'!AE18="J"),$H$40,IF(OR('NORD-09'!AE18="J1"),$H$41,IF(OR('NORD-09'!AE18="J2"),$H$42,IF(OR('NORD-09'!AE18="J3"),$H$43,IF(OR('NORD-09'!AE18="J4"),$H$44,IF(OR('NORD-09'!AE18="J5"),$P$40,IF(OR('NORD-09'!AE18="J6"),$P$41,IF(OR('NORD-09'!AE18="J7"),$P$42,IF(OR('NORD-09'!AE18="J8"),$P$43,IF(OR('NORD-09'!AE18="J9"),$P$44,IF(OR('NORD-09'!AE18="F"),$V$40,IF(OR('NORD-09'!AE18="R"),$V$41,IF(OR('NORD-09'!AE18="HR"),$V$42,IF(OR('NORD-09'!AE18="E"),$V$43,IF(OR('NORD-09'!AE18="CP"),$AD$40,IF(OR('NORD-09'!AE18="CM"),$AD$41,IF(OR('NORD-09'!AE18="CMA"),$AD$42,IF(OR('NORD-09'!AE18="CDE"),$AD$43,"0")))))))))))))))))))</f>
        <v>37.5</v>
      </c>
    </row>
    <row r="19" spans="1:40" ht="15.75" customHeight="1">
      <c r="A19" s="16" t="s">
        <v>110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 t="s">
        <v>47</v>
      </c>
      <c r="M19" s="6" t="s">
        <v>47</v>
      </c>
      <c r="N19" s="6" t="s">
        <v>47</v>
      </c>
      <c r="O19" s="6" t="s">
        <v>46</v>
      </c>
      <c r="P19" s="6" t="s">
        <v>47</v>
      </c>
      <c r="Q19" s="6" t="s">
        <v>47</v>
      </c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116"/>
      <c r="AH19" s="147">
        <f t="shared" si="4"/>
        <v>0</v>
      </c>
      <c r="AJ19" s="151">
        <f>IF(OR('NORD-09'!B19="D"),$V$44,IF(OR('NORD-09'!B19="J"),$H$40,IF(OR('NORD-09'!B19="J1"),$H$41,IF(OR('NORD-09'!B19="J2"),$H$42,IF(OR('NORD-09'!B19="J3"),$H$43,IF(OR('NORD-09'!B19="J4"),$H$44,IF(OR('NORD-09'!B19="J5"),$P$40,IF(OR('NORD-09'!B19="J6"),$P$41,IF(OR('NORD-09'!B19="J7"),$P$42,IF(OR('NORD-09'!B19="J8"),$P$43,IF(OR('NORD-09'!B19="J9"),$P$44,IF(OR('NORD-09'!B19="F"),$V$40,IF(OR('NORD-09'!B19="R"),$V$41,IF(OR('NORD-09'!B19="HR"),$V$42,IF(OR('NORD-09'!B19="E"),$V$43,IF(OR('NORD-09'!B19="CP"),$AD$40,IF(OR('NORD-09'!B19="CM"),$AD$41,IF(OR('NORD-09'!B19="CMA"),$AD$42,IF(OR('NORD-09'!B19="CDE"),$AD$43,"0")))))))))))))))))))+IF(OR('NORD-09'!C19="D"),$V$44,IF(OR('NORD-09'!C19="J"),$H$40,IF(OR('NORD-09'!C19="J1"),$H$41,IF(OR('NORD-09'!C19="J2"),$H$42,IF(OR('NORD-09'!C19="J3"),$H$43,IF(OR('NORD-09'!C19="J4"),$H$44,IF(OR('NORD-09'!C19="J5"),$P$40,IF(OR('NORD-09'!C19="J6"),$P$41,IF(OR('NORD-09'!C19="J7"),$P$42,IF(OR('NORD-09'!C19="J8"),$P$43,IF(OR('NORD-09'!C19="J9"),$P$44,IF(OR('NORD-09'!C19="F"),$V$40,IF(OR('NORD-09'!C19="R"),$V$41,IF(OR('NORD-09'!C19="HR"),$V$42,IF(OR('NORD-09'!C19="E"),$V$43,IF(OR('NORD-09'!C19="CP"),$AD$40,IF(OR('NORD-09'!C19="CM"),$AD$41,IF(OR('NORD-09'!C19="CMA"),$AD$42,IF(OR('NORD-09'!C19="CDE"),$AD$43,"0")))))))))))))))))))+IF(OR('NORD-09'!D19="D"),$V$44,IF(OR('NORD-09'!D19="J"),$H$40,IF(OR('NORD-09'!D19="J1"),$H$41,IF(OR('NORD-09'!D19="J2"),$H$42,IF(OR('NORD-09'!D19="J3"),$H$43,IF(OR('NORD-09'!D19="J4"),$H$44,IF(OR('NORD-09'!D19="J5"),$P$40,IF(OR('NORD-09'!D19="J6"),$P$41,IF(OR('NORD-09'!D19="J7"),$P$42,IF(OR('NORD-09'!D19="J8"),$P$43,IF(OR('NORD-09'!D19="J9"),$P$44,IF(OR('NORD-09'!D19="F"),$V$40,IF(OR('NORD-09'!D19="R"),$V$41,IF(OR('NORD-09'!D19="HR"),$V$42,IF(OR('NORD-09'!D19="E"),$V$43,IF(OR('NORD-09'!D19="CP"),$AD$40,IF(OR('NORD-09'!D19="CM"),$AD$41,IF(OR('NORD-09'!D19="CMA"),$AD$42,IF(OR('NORD-09'!D19="CDE"),$AD$43,"0")))))))))))))))))))</f>
        <v>0</v>
      </c>
      <c r="AK19" s="151">
        <f>IF(OR('NORD-09'!E19="D"),$V$44,IF(OR('NORD-09'!E19="J"),$H$40,IF(OR('NORD-09'!E19="J1"),$H$41,IF(OR('NORD-09'!E19="J2"),$H$42,IF(OR('NORD-09'!E19="J3"),$H$43,IF(OR('NORD-09'!E19="J4"),$H$44,IF(OR('NORD-09'!E19="J5"),$P$40,IF(OR('NORD-09'!E19="J6"),$P$41,IF(OR('NORD-09'!E19="J7"),$P$42,IF(OR('NORD-09'!E19="J8"),$P$43,IF(OR('NORD-09'!E19="J9"),$P$44,IF(OR('NORD-09'!E19="F"),$V$40,IF(OR('NORD-09'!E19="R"),$V$41,IF(OR('NORD-09'!E19="HR"),$V$42,IF(OR('NORD-09'!E19="E"),$V$43,IF(OR('NORD-09'!E19="CP"),$AD$40,IF(OR('NORD-09'!E19="CM"),$AD$41,IF(OR('NORD-09'!E19="CMA"),$AD$42,IF(OR('NORD-09'!E19="CDE"),$AD$43,"0")))))))))))))))))))+IF(OR('NORD-09'!F19="D"),$V$44,IF(OR('NORD-09'!F19="J"),$H$40,IF(OR('NORD-09'!F19="J1"),$H$41,IF(OR('NORD-09'!F19="J2"),$H$42,IF(OR('NORD-09'!F19="J3"),$H$43,IF(OR('NORD-09'!F19="J4"),$H$44,IF(OR('NORD-09'!F19="J5"),$P$40,IF(OR('NORD-09'!F19="J6"),$P$41,IF(OR('NORD-09'!F19="J7"),$P$42,IF(OR('NORD-09'!F19="J8"),$P$43,IF(OR('NORD-09'!F19="J9"),$P$44,IF(OR('NORD-09'!F19="F"),$V$40,IF(OR('NORD-09'!F19="R"),$V$41,IF(OR('NORD-09'!F19="HR"),$V$42,IF(OR('NORD-09'!F19="E"),$V$43,IF(OR('NORD-09'!F19="CP"),$AD$40,IF(OR('NORD-09'!F19="CM"),$AD$41,IF(OR('NORD-09'!F19="CMA"),$AD$42,IF(OR('NORD-09'!F19="CDE"),$AD$43,"0")))))))))))))))))))+IF(OR('NORD-09'!G19="D"),$V$44,IF(OR('NORD-09'!G19="J"),$H$40,IF(OR('NORD-09'!G19="J1"),$H$41,IF(OR('NORD-09'!G19="J2"),$H$42,IF(OR('NORD-09'!G19="J3"),$H$43,IF(OR('NORD-09'!G19="J4"),$H$44,IF(OR('NORD-09'!G19="J5"),$P$40,IF(OR('NORD-09'!G19="J6"),$P$41,IF(OR('NORD-09'!G19="J7"),$P$42,IF(OR('NORD-09'!G19="J8"),$P$43,IF(OR('NORD-09'!G19="J9"),$P$44,IF(OR('NORD-09'!G19="F"),$V$40,IF(OR('NORD-09'!G19="R"),$V$41,IF(OR('NORD-09'!G19="HR"),$V$42,IF(OR('NORD-09'!G19="E"),$V$43,IF(OR('NORD-09'!G19="CP"),$AD$40,IF(OR('NORD-09'!G19="CM"),$AD$41,IF(OR('NORD-09'!G19="CMA"),$AD$42,IF(OR('NORD-09'!G19="CDE"),$AD$43,"0")))))))))))))))))))+IF(OR('NORD-09'!H19="D"),$V$44,IF(OR('NORD-09'!H19="J"),$H$40,IF(OR('NORD-09'!H19="J1"),$H$41,IF(OR('NORD-09'!H19="J2"),$H$42,IF(OR('NORD-09'!H19="J3"),$H$43,IF(OR('NORD-09'!H19="J4"),$H$44,IF(OR('NORD-09'!H19="J5"),$P$40,IF(OR('NORD-09'!H19="J6"),$P$41,IF(OR('NORD-09'!H19="J7"),$P$42,IF(OR('NORD-09'!H19="J8"),$P$43,IF(OR('NORD-09'!H19="J9"),$P$44,IF(OR('NORD-09'!H19="F"),$V$40,IF(OR('NORD-09'!H19="R"),$V$41,IF(OR('NORD-09'!H19="HR"),$V$42,IF(OR('NORD-09'!H19="E"),$V$43,IF(OR('NORD-09'!H19="CP"),$AD$40,IF(OR('NORD-09'!H19="CM"),$AD$41,IF(OR('NORD-09'!H19="CMA"),$AD$42,IF(OR('NORD-09'!H19="CDE"),$AD$43,"0")))))))))))))))))))+IF(OR('NORD-09'!I19="D"),$V$44,IF(OR('NORD-09'!I19="J"),$H$40,IF(OR('NORD-09'!I19="J1"),$H$41,IF(OR('NORD-09'!I19="J2"),$H$42,IF(OR('NORD-09'!I19="J3"),$H$43,IF(OR('NORD-09'!I19="J4"),$H$44,IF(OR('NORD-09'!I19="J5"),$P$40,IF(OR('NORD-09'!I19="J6"),$P$41,IF(OR('NORD-09'!I19="J7"),$P$42,IF(OR('NORD-09'!I19="J8"),$P$43,IF(OR('NORD-09'!I19="J9"),$P$44,IF(OR('NORD-09'!I19="F"),$V$40,IF(OR('NORD-09'!I19="R"),$V$41,IF(OR('NORD-09'!I19="HR"),$V$42,IF(OR('NORD-09'!I19="E"),$V$43,IF(OR('NORD-09'!I19="CP"),$AD$40,IF(OR('NORD-09'!I19="CM"),$AD$41,IF(OR('NORD-09'!I19="CMA"),$AD$42,IF(OR('NORD-09'!I19="CDE"),$AD$43,"0")))))))))))))))))))+IF(OR('NORD-09'!J19="D"),$V$44,IF(OR('NORD-09'!J19="J"),$H$40,IF(OR('NORD-09'!J19="J1"),$H$41,IF(OR('NORD-09'!J19="J2"),$H$42,IF(OR('NORD-09'!J19="J3"),$H$43,IF(OR('NORD-09'!J19="J4"),$H$44,IF(OR('NORD-09'!J19="J5"),$P$40,IF(OR('NORD-09'!J19="J6"),$P$41,IF(OR('NORD-09'!J19="J7"),$P$42,IF(OR('NORD-09'!J19="J8"),$P$43,IF(OR('NORD-09'!J19="J9"),$P$44,IF(OR('NORD-09'!J19="F"),$V$40,IF(OR('NORD-09'!J19="R"),$V$41,IF(OR('NORD-09'!J19="HR"),$V$42,IF(OR('NORD-09'!J19="E"),$V$43,IF(OR('NORD-09'!J19="CP"),$AD$40,IF(OR('NORD-09'!J19="CM"),$AD$41,IF(OR('NORD-09'!J19="CMA"),$AD$42,IF(OR('NORD-09'!J19="CDE"),$AD$43,"0")))))))))))))))))))+IF(OR('NORD-09'!K19="D"),$V$44,IF(OR('NORD-09'!K19="J"),$H$40,IF(OR('NORD-09'!K19="J1"),$H$41,IF(OR('NORD-09'!K19="J2"),$H$42,IF(OR('NORD-09'!K19="J3"),$H$43,IF(OR('NORD-09'!K19="J4"),$H$44,IF(OR('NORD-09'!K19="J5"),$P$40,IF(OR('NORD-09'!K19="J6"),$P$41,IF(OR('NORD-09'!K19="J7"),$P$42,IF(OR('NORD-09'!K19="J8"),$P$43,IF(OR('NORD-09'!K19="J9"),$P$44,IF(OR('NORD-09'!K19="F"),$V$40,IF(OR('NORD-09'!K19="R"),$V$41,IF(OR('NORD-09'!K19="HR"),$V$42,IF(OR('NORD-09'!K19="E"),$V$43,IF(OR('NORD-09'!K19="CP"),$AD$40,IF(OR('NORD-09'!K19="CM"),$AD$41,IF(OR('NORD-09'!K19="CMA"),$AD$42,IF(OR('NORD-09'!K19="CDE"),$AD$43,"0")))))))))))))))))))</f>
        <v>0</v>
      </c>
      <c r="AL19" s="151">
        <f>IF(OR('NORD-09'!L19="D"),$V$44,IF(OR('NORD-09'!L19="J"),$H$40,IF(OR('NORD-09'!L19="J1"),$H$41,IF(OR('NORD-09'!L19="J2"),$H$42,IF(OR('NORD-09'!L19="J3"),$H$43,IF(OR('NORD-09'!L19="J4"),$H$44,IF(OR('NORD-09'!L19="J5"),$P$40,IF(OR('NORD-09'!L19="J6"),$P$41,IF(OR('NORD-09'!L19="J7"),$P$42,IF(OR('NORD-09'!L19="J8"),$P$43,IF(OR('NORD-09'!L19="J9"),$P$44,IF(OR('NORD-09'!L19="F"),$V$40,IF(OR('NORD-09'!L19="R"),$V$41,IF(OR('NORD-09'!L19="HR"),$V$42,IF(OR('NORD-09'!L19="E"),$V$43,IF(OR('NORD-09'!L19="CP"),$AD$40,IF(OR('NORD-09'!L19="CM"),$AD$41,IF(OR('NORD-09'!L19="CMA"),$AD$42,IF(OR('NORD-09'!L19="CDE"),$AD$43,"0")))))))))))))))))))+IF(OR('NORD-09'!M19="D"),$V$44,IF(OR('NORD-09'!M19="J"),$H$40,IF(OR('NORD-09'!M19="J1"),$H$41,IF(OR('NORD-09'!M19="J2"),$H$42,IF(OR('NORD-09'!M19="J3"),$H$43,IF(OR('NORD-09'!M19="J4"),$H$44,IF(OR('NORD-09'!M19="J5"),$P$40,IF(OR('NORD-09'!M19="J6"),$P$41,IF(OR('NORD-09'!M19="J7"),$P$42,IF(OR('NORD-09'!M19="J8"),$P$43,IF(OR('NORD-09'!M19="J9"),$P$44,IF(OR('NORD-09'!M19="F"),$V$40,IF(OR('NORD-09'!M19="R"),$V$41,IF(OR('NORD-09'!M19="HR"),$V$42,IF(OR('NORD-09'!M19="E"),$V$43,IF(OR('NORD-09'!M19="CP"),$AD$40,IF(OR('NORD-09'!M19="CM"),$AD$41,IF(OR('NORD-09'!M19="CMA"),$AD$42,IF(OR('NORD-09'!M19="CDE"),$AD$43,"0")))))))))))))))))))+IF(OR('NORD-09'!N19="D"),$V$44,IF(OR('NORD-09'!N19="J"),$H$40,IF(OR('NORD-09'!N19="J1"),$H$41,IF(OR('NORD-09'!N19="J2"),$H$42,IF(OR('NORD-09'!N19="J3"),$H$43,IF(OR('NORD-09'!N19="J4"),$H$44,IF(OR('NORD-09'!N19="J5"),$P$40,IF(OR('NORD-09'!N19="J6"),$P$41,IF(OR('NORD-09'!N19="J7"),$P$42,IF(OR('NORD-09'!N19="J8"),$P$43,IF(OR('NORD-09'!N19="J9"),$P$44,IF(OR('NORD-09'!N19="F"),$V$40,IF(OR('NORD-09'!N19="R"),$V$41,IF(OR('NORD-09'!N19="HR"),$V$42,IF(OR('NORD-09'!N19="E"),$V$43,IF(OR('NORD-09'!N19="CP"),$AD$40,IF(OR('NORD-09'!N19="CM"),$AD$41,IF(OR('NORD-09'!N19="CMA"),$AD$42,IF(OR('NORD-09'!N19="CDE"),$AD$43,"0")))))))))))))))))))+IF(OR('NORD-09'!O19="D"),$V$44,IF(OR('NORD-09'!O19="J"),$H$40,IF(OR('NORD-09'!O19="J1"),$H$41,IF(OR('NORD-09'!O19="J2"),$H$42,IF(OR('NORD-09'!O19="J3"),$H$43,IF(OR('NORD-09'!O19="J4"),$H$44,IF(OR('NORD-09'!O19="J5"),$P$40,IF(OR('NORD-09'!O19="J6"),$P$41,IF(OR('NORD-09'!O19="J7"),$P$42,IF(OR('NORD-09'!O19="J8"),$P$43,IF(OR('NORD-09'!O19="J9"),$P$44,IF(OR('NORD-09'!O19="F"),$V$40,IF(OR('NORD-09'!O19="R"),$V$41,IF(OR('NORD-09'!O19="HR"),$V$42,IF(OR('NORD-09'!O19="E"),$V$43,IF(OR('NORD-09'!O19="CP"),$AD$40,IF(OR('NORD-09'!O19="CM"),$AD$41,IF(OR('NORD-09'!O19="CMA"),$AD$42,IF(OR('NORD-09'!O19="CDE"),$AD$43,"0")))))))))))))))))))+IF(OR('NORD-09'!P19="D"),$V$44,IF(OR('NORD-09'!P19="J"),$H$40,IF(OR('NORD-09'!P19="J1"),$H$41,IF(OR('NORD-09'!P19="J2"),$H$42,IF(OR('NORD-09'!P19="J3"),$H$43,IF(OR('NORD-09'!P19="J4"),$H$44,IF(OR('NORD-09'!P19="J5"),$P$40,IF(OR('NORD-09'!P19="J6"),$P$41,IF(OR('NORD-09'!P19="J7"),$P$42,IF(OR('NORD-09'!P19="J8"),$P$43,IF(OR('NORD-09'!P19="J9"),$P$44,IF(OR('NORD-09'!P19="F"),$V$40,IF(OR('NORD-09'!P19="R"),$V$41,IF(OR('NORD-09'!P19="HR"),$V$42,IF(OR('NORD-09'!P19="E"),$V$43,IF(OR('NORD-09'!P19="CP"),$AD$40,IF(OR('NORD-09'!P19="CM"),$AD$41,IF(OR('NORD-09'!P19="CMA"),$AD$42,IF(OR('NORD-09'!P19="CDE"),$AD$43,"0")))))))))))))))))))+IF(OR('NORD-09'!Q19="D"),$V$44,IF(OR('NORD-09'!Q19="J"),$H$40,IF(OR('NORD-09'!Q19="J1"),$H$41,IF(OR('NORD-09'!Q19="J2"),$H$42,IF(OR('NORD-09'!Q19="J3"),$H$43,IF(OR('NORD-09'!Q19="J4"),$H$44,IF(OR('NORD-09'!Q19="J5"),$P$40,IF(OR('NORD-09'!Q19="J6"),$P$41,IF(OR('NORD-09'!Q19="J7"),$P$42,IF(OR('NORD-09'!Q19="J8"),$P$43,IF(OR('NORD-09'!Q19="J9"),$P$44,IF(OR('NORD-09'!Q19="F"),$V$40,IF(OR('NORD-09'!Q19="R"),$V$41,IF(OR('NORD-09'!Q19="HR"),$V$42,IF(OR('NORD-09'!Q19="E"),$V$43,IF(OR('NORD-09'!Q19="CP"),$AD$40,IF(OR('NORD-09'!Q19="CM"),$AD$41,IF(OR('NORD-09'!Q19="CMA"),$AD$42,IF(OR('NORD-09'!Q19="CDE"),$AD$43,"0")))))))))))))))))))+IF(OR('NORD-09'!R19="D"),$V$44,IF(OR('NORD-09'!R19="J"),$H$40,IF(OR('NORD-09'!R19="J1"),$H$41,IF(OR('NORD-09'!R19="J2"),$H$42,IF(OR('NORD-09'!R19="J3"),$H$43,IF(OR('NORD-09'!R19="J4"),$H$44,IF(OR('NORD-09'!R19="J5"),$P$40,IF(OR('NORD-09'!R19="J6"),$P$41,IF(OR('NORD-09'!R19="J7"),$P$42,IF(OR('NORD-09'!R19="J8"),$P$43,IF(OR('NORD-09'!R19="J9"),$P$44,IF(OR('NORD-09'!R19="F"),$V$40,IF(OR('NORD-09'!R19="R"),$V$41,IF(OR('NORD-09'!R19="HR"),$V$42,IF(OR('NORD-09'!R19="E"),$V$43,IF(OR('NORD-09'!R19="CP"),$AD$40,IF(OR('NORD-09'!R19="CM"),$AD$41,IF(OR('NORD-09'!R19="CMA"),$AD$42,IF(OR('NORD-09'!R19="CDE"),$AD$43,"0")))))))))))))))))))</f>
        <v>37.5</v>
      </c>
      <c r="AM19" s="151">
        <f>IF(OR('NORD-09'!S19="D"),$V$44,IF(OR('NORD-09'!S19="J"),$H$40,IF(OR('NORD-09'!S19="J1"),$H$41,IF(OR('NORD-09'!S19="J2"),$H$42,IF(OR('NORD-09'!S19="J3"),$H$43,IF(OR('NORD-09'!S19="J4"),$H$44,IF(OR('NORD-09'!S19="J5"),$P$40,IF(OR('NORD-09'!S19="J6"),$P$41,IF(OR('NORD-09'!S19="J7"),$P$42,IF(OR('NORD-09'!S19="J8"),$P$43,IF(OR('NORD-09'!S19="J9"),$P$44,IF(OR('NORD-09'!S19="F"),$V$40,IF(OR('NORD-09'!S19="R"),$V$41,IF(OR('NORD-09'!S19="HR"),$V$42,IF(OR('NORD-09'!S19="E"),$V$43,IF(OR('NORD-09'!S19="CP"),$AD$40,IF(OR('NORD-09'!S19="CM"),$AD$41,IF(OR('NORD-09'!S19="CMA"),$AD$42,IF(OR('NORD-09'!S19="CDE"),$AD$43,"0")))))))))))))))))))+IF(OR('NORD-09'!T19="D"),$V$44,IF(OR('NORD-09'!T19="J"),$H$40,IF(OR('NORD-09'!T19="J1"),$H$41,IF(OR('NORD-09'!T19="J2"),$H$42,IF(OR('NORD-09'!T19="J3"),$H$43,IF(OR('NORD-09'!T19="J4"),$H$44,IF(OR('NORD-09'!T19="J5"),$P$40,IF(OR('NORD-09'!T19="J6"),$P$41,IF(OR('NORD-09'!T19="J7"),$P$42,IF(OR('NORD-09'!T19="J8"),$P$43,IF(OR('NORD-09'!T19="J9"),$P$44,IF(OR('NORD-09'!T19="F"),$V$40,IF(OR('NORD-09'!T19="R"),$V$41,IF(OR('NORD-09'!T19="HR"),$V$42,IF(OR('NORD-09'!T19="E"),$V$43,IF(OR('NORD-09'!T19="CP"),$AD$40,IF(OR('NORD-09'!T19="CM"),$AD$41,IF(OR('NORD-09'!T19="CMA"),$AD$42,IF(OR('NORD-09'!T19="CDE"),$AD$43,"0")))))))))))))))))))+IF(OR('NORD-09'!U19="D"),$V$44,IF(OR('NORD-09'!U19="J"),$H$40,IF(OR('NORD-09'!U19="J1"),$H$41,IF(OR('NORD-09'!U19="J2"),$H$42,IF(OR('NORD-09'!U19="J3"),$H$43,IF(OR('NORD-09'!U19="J4"),$H$44,IF(OR('NORD-09'!U19="J5"),$P$40,IF(OR('NORD-09'!U19="J6"),$P$41,IF(OR('NORD-09'!U19="J7"),$P$42,IF(OR('NORD-09'!U19="J8"),$P$43,IF(OR('NORD-09'!U19="J9"),$P$44,IF(OR('NORD-09'!U19="F"),$V$40,IF(OR('NORD-09'!U19="R"),$V$41,IF(OR('NORD-09'!U19="HR"),$V$42,IF(OR('NORD-09'!U19="E"),$V$43,IF(OR('NORD-09'!U19="CP"),$AD$40,IF(OR('NORD-09'!U19="CM"),$AD$41,IF(OR('NORD-09'!U19="CMA"),$AD$42,IF(OR('NORD-09'!U19="CDE"),$AD$43,"0")))))))))))))))))))+IF(OR('NORD-09'!V19="D"),$V$44,IF(OR('NORD-09'!V19="J"),$H$40,IF(OR('NORD-09'!V19="J1"),$H$41,IF(OR('NORD-09'!V19="J2"),$H$42,IF(OR('NORD-09'!V19="J3"),$H$43,IF(OR('NORD-09'!V19="J4"),$H$44,IF(OR('NORD-09'!V19="J5"),$P$40,IF(OR('NORD-09'!V19="J6"),$P$41,IF(OR('NORD-09'!V19="J7"),$P$42,IF(OR('NORD-09'!V19="J8"),$P$43,IF(OR('NORD-09'!V19="J9"),$P$44,IF(OR('NORD-09'!V19="F"),$V$40,IF(OR('NORD-09'!V19="R"),$V$41,IF(OR('NORD-09'!V19="HR"),$V$42,IF(OR('NORD-09'!V19="E"),$V$43,IF(OR('NORD-09'!V19="CP"),$AD$40,IF(OR('NORD-09'!V19="CM"),$AD$41,IF(OR('NORD-09'!V19="CMA"),$AD$42,IF(OR('NORD-09'!V19="CDE"),$AD$43,"0")))))))))))))))))))+IF(OR('NORD-09'!W19="D"),$V$44,IF(OR('NORD-09'!W19="J"),$H$40,IF(OR('NORD-09'!W19="J1"),$H$41,IF(OR('NORD-09'!W19="J2"),$H$42,IF(OR('NORD-09'!W19="J3"),$H$43,IF(OR('NORD-09'!W19="J4"),$H$44,IF(OR('NORD-09'!W19="J5"),$P$40,IF(OR('NORD-09'!W19="J6"),$P$41,IF(OR('NORD-09'!W19="J7"),$P$42,IF(OR('NORD-09'!W19="J8"),$P$43,IF(OR('NORD-09'!W19="J9"),$P$44,IF(OR('NORD-09'!W19="F"),$V$40,IF(OR('NORD-09'!W19="R"),$V$41,IF(OR('NORD-09'!W19="HR"),$V$42,IF(OR('NORD-09'!W19="E"),$V$43,IF(OR('NORD-09'!W19="CP"),$AD$40,IF(OR('NORD-09'!W19="CM"),$AD$41,IF(OR('NORD-09'!W19="CMA"),$AD$42,IF(OR('NORD-09'!W19="CDE"),$AD$43,"0")))))))))))))))))))+IF(OR('NORD-09'!X19="D"),$V$44,IF(OR('NORD-09'!X19="J"),$H$40,IF(OR('NORD-09'!X19="J1"),$H$41,IF(OR('NORD-09'!X19="J2"),$H$42,IF(OR('NORD-09'!X19="J3"),$H$43,IF(OR('NORD-09'!X19="J4"),$H$44,IF(OR('NORD-09'!X19="J5"),$P$40,IF(OR('NORD-09'!X19="J6"),$P$41,IF(OR('NORD-09'!X19="J7"),$P$42,IF(OR('NORD-09'!X19="J8"),$P$43,IF(OR('NORD-09'!X19="J9"),$P$44,IF(OR('NORD-09'!X19="F"),$V$40,IF(OR('NORD-09'!X19="R"),$V$41,IF(OR('NORD-09'!X19="HR"),$V$42,IF(OR('NORD-09'!X19="E"),$V$43,IF(OR('NORD-09'!X19="CP"),$AD$40,IF(OR('NORD-09'!X19="CM"),$AD$41,IF(OR('NORD-09'!X19="CMA"),$AD$42,IF(OR('NORD-09'!X19="CDE"),$AD$43,"0")))))))))))))))))))+IF(OR('NORD-09'!Y19="D"),$V$44,IF(OR('NORD-09'!Y19="J"),$H$40,IF(OR('NORD-09'!Y19="J1"),$H$41,IF(OR('NORD-09'!Y19="J2"),$H$42,IF(OR('NORD-09'!Y19="J3"),$H$43,IF(OR('NORD-09'!Y19="J4"),$H$44,IF(OR('NORD-09'!Y19="J5"),$P$40,IF(OR('NORD-09'!Y19="J6"),$P$41,IF(OR('NORD-09'!Y19="J7"),$P$42,IF(OR('NORD-09'!Y19="J8"),$P$43,IF(OR('NORD-09'!Y19="J9"),$P$44,IF(OR('NORD-09'!Y19="F"),$V$40,IF(OR('NORD-09'!Y19="R"),$V$41,IF(OR('NORD-09'!Y19="HR"),$V$42,IF(OR('NORD-09'!Y19="E"),$V$43,IF(OR('NORD-09'!Y19="CP"),$AD$40,IF(OR('NORD-09'!Y19="CM"),$AD$41,IF(OR('NORD-09'!Y19="CMA"),$AD$42,IF(OR('NORD-09'!Y19="CDE"),$AD$43,"0")))))))))))))))))))</f>
        <v>0</v>
      </c>
      <c r="AN19" s="151">
        <f>IF(OR('NORD-09'!Z19="D"),$V$44,IF(OR('NORD-09'!Z19="J"),$H$40,IF(OR('NORD-09'!Z19="J1"),$H$41,IF(OR('NORD-09'!Z19="J2"),$H$42,IF(OR('NORD-09'!Z19="J3"),$H$43,IF(OR('NORD-09'!Z19="J4"),$H$44,IF(OR('NORD-09'!Z19="J5"),$P$40,IF(OR('NORD-09'!Z19="J6"),$P$41,IF(OR('NORD-09'!Z19="J7"),$P$42,IF(OR('NORD-09'!Z19="J8"),$P$43,IF(OR('NORD-09'!Z19="J9"),$P$44,IF(OR('NORD-09'!Z19="F"),$V$40,IF(OR('NORD-09'!Z19="R"),$V$41,IF(OR('NORD-09'!Z19="HR"),$V$42,IF(OR('NORD-09'!Z19="E"),$V$43,IF(OR('NORD-09'!Z19="CP"),$AD$40,IF(OR('NORD-09'!Z19="CM"),$AD$41,IF(OR('NORD-09'!Z19="CMA"),$AD$42,IF(OR('NORD-09'!Z19="CDE"),$AD$43,"0")))))))))))))))))))+IF(OR('NORD-09'!AA19="D"),$V$44,IF(OR('NORD-09'!AA19="J"),$H$40,IF(OR('NORD-09'!AA19="J1"),$H$41,IF(OR('NORD-09'!AA19="J2"),$H$42,IF(OR('NORD-09'!AA19="J3"),$H$43,IF(OR('NORD-09'!AA19="J4"),$H$44,IF(OR('NORD-09'!AA19="J5"),$P$40,IF(OR('NORD-09'!AA19="J6"),$P$41,IF(OR('NORD-09'!AA19="J7"),$P$42,IF(OR('NORD-09'!AA19="J8"),$P$43,IF(OR('NORD-09'!AA19="J9"),$P$44,IF(OR('NORD-09'!AA19="F"),$V$40,IF(OR('NORD-09'!AA19="R"),$V$41,IF(OR('NORD-09'!AA19="HR"),$V$42,IF(OR('NORD-09'!AA19="E"),$V$43,IF(OR('NORD-09'!AA19="CP"),$AD$40,IF(OR('NORD-09'!AA19="CM"),$AD$41,IF(OR('NORD-09'!AA19="CMA"),$AD$42,IF(OR('NORD-09'!AA19="CDE"),$AD$43,"0")))))))))))))))))))+IF(OR('NORD-09'!AB19="D"),$V$44,IF(OR('NORD-09'!AB19="J"),$H$40,IF(OR('NORD-09'!AB19="J1"),$H$41,IF(OR('NORD-09'!AB19="J2"),$H$42,IF(OR('NORD-09'!AB19="J3"),$H$43,IF(OR('NORD-09'!AB19="J4"),$H$44,IF(OR('NORD-09'!AB19="J5"),$P$40,IF(OR('NORD-09'!AB19="J6"),$P$41,IF(OR('NORD-09'!AB19="J7"),$P$42,IF(OR('NORD-09'!AB19="J8"),$P$43,IF(OR('NORD-09'!AB19="J9"),$P$44,IF(OR('NORD-09'!AB19="F"),$V$40,IF(OR('NORD-09'!AB19="R"),$V$41,IF(OR('NORD-09'!AB19="HR"),$V$42,IF(OR('NORD-09'!AB19="E"),$V$43,IF(OR('NORD-09'!AB19="CP"),$AD$40,IF(OR('NORD-09'!AB19="CM"),$AD$41,IF(OR('NORD-09'!AB19="CMA"),$AD$42,IF(OR('NORD-09'!AB19="CDE"),$AD$43,"0")))))))))))))))))))+IF(OR('NORD-09'!AC19="D"),$V$44,IF(OR('NORD-09'!AC19="J"),$H$40,IF(OR('NORD-09'!AC19="J1"),$H$41,IF(OR('NORD-09'!AC19="J2"),$H$42,IF(OR('NORD-09'!AC19="J3"),$H$43,IF(OR('NORD-09'!AC19="J4"),$H$44,IF(OR('NORD-09'!AC19="J5"),$P$40,IF(OR('NORD-09'!AC19="J6"),$P$41,IF(OR('NORD-09'!AC19="J7"),$P$42,IF(OR('NORD-09'!AC19="J8"),$P$43,IF(OR('NORD-09'!AC19="J9"),$P$44,IF(OR('NORD-09'!AC19="F"),$V$40,IF(OR('NORD-09'!AC19="R"),$V$41,IF(OR('NORD-09'!AC19="HR"),$V$42,IF(OR('NORD-09'!AC19="E"),$V$43,IF(OR('NORD-09'!AC19="CP"),$AD$40,IF(OR('NORD-09'!AC19="CM"),$AD$41,IF(OR('NORD-09'!AC19="CMA"),$AD$42,IF(OR('NORD-09'!AC19="CDE"),$AD$43,"0")))))))))))))))))))+IF(OR('NORD-09'!AD19="D"),$V$44,IF(OR('NORD-09'!AD19="J"),$H$40,IF(OR('NORD-09'!AD19="J1"),$H$41,IF(OR('NORD-09'!AD19="J2"),$H$42,IF(OR('NORD-09'!AD19="J3"),$H$43,IF(OR('NORD-09'!AD19="J4"),$H$44,IF(OR('NORD-09'!AD19="J5"),$P$40,IF(OR('NORD-09'!AD19="J6"),$P$41,IF(OR('NORD-09'!AD19="J7"),$P$42,IF(OR('NORD-09'!AD19="J8"),$P$43,IF(OR('NORD-09'!AD19="J9"),$P$44,IF(OR('NORD-09'!AD19="F"),$V$40,IF(OR('NORD-09'!AD19="R"),$V$41,IF(OR('NORD-09'!AD19="HR"),$V$42,IF(OR('NORD-09'!AD19="E"),$V$43,IF(OR('NORD-09'!AD19="CP"),$AD$40,IF(OR('NORD-09'!AD19="CM"),$AD$41,IF(OR('NORD-09'!AD19="CMA"),$AD$42,IF(OR('NORD-09'!AD19="CDE"),$AD$43,"0")))))))))))))))))))+IF(OR('NORD-09'!AE19="D"),$V$44,IF(OR('NORD-09'!AE19="J"),$H$40,IF(OR('NORD-09'!AE19="J1"),$H$41,IF(OR('NORD-09'!AE19="J2"),$H$42,IF(OR('NORD-09'!AE19="J3"),$H$43,IF(OR('NORD-09'!AE19="J4"),$H$44,IF(OR('NORD-09'!AE19="J5"),$P$40,IF(OR('NORD-09'!AE19="J6"),$P$41,IF(OR('NORD-09'!AE19="J7"),$P$42,IF(OR('NORD-09'!AE19="J8"),$P$43,IF(OR('NORD-09'!AE19="J9"),$P$44,IF(OR('NORD-09'!AE19="F"),$V$40,IF(OR('NORD-09'!AE19="R"),$V$41,IF(OR('NORD-09'!AE19="HR"),$V$42,IF(OR('NORD-09'!AE19="E"),$V$43,IF(OR('NORD-09'!AE19="CP"),$AD$40,IF(OR('NORD-09'!AE19="CM"),$AD$41,IF(OR('NORD-09'!AE19="CMA"),$AD$42,IF(OR('NORD-09'!AE19="CDE"),$AD$43,"0")))))))))))))))))))</f>
        <v>0</v>
      </c>
    </row>
    <row r="20" spans="1:40" ht="15.75" hidden="1" customHeight="1" outlineLevel="1">
      <c r="A20" s="16" t="s">
        <v>36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10"/>
      <c r="O20" s="6"/>
      <c r="P20" s="2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116"/>
      <c r="AH20" s="147">
        <f>IF(B20="HR",7.5)+IF(C20="HR",7.5)+IF(E20="HR",7.5)+IF(F20="HR",7.5)+IF(G20="HR",7.5)+IF(H20="HR",7.5)+IF(I20="HR",7.5)+IF(J20="HR",7.5)+IF(L20="HR",7.5)+IF(M20="HR",7.5)+IF(N20="HR",7.5)+IF(O20="HR",7.5)+IF(P20="HR",7.5)+IF(Q20="HR",7.5)+IF(S20="HR",7.5)+IF(T20="HR",7.5)+IF(U20="HR",7.5)+IF(V20="HR",7.5)+IF(W20="HR",7.5)+IF(X20="HR",7.5)+IF(Z20="HR",7.5)+IF(AA20="HR",7.5)+IF(AB20="HR",7.5)+IF(AC20="HR",7.5)+IF(AD20="HR",7.5)+IF(AE20="HR",7.5,"0")</f>
        <v>0</v>
      </c>
      <c r="AJ20" s="151">
        <f>IF(OR('NORD-09'!B20="D"),'MOIS-09'!$V$20,IF(OR('NORD-09'!B20="J"),'MOIS-09'!$H$16,IF(OR('NORD-09'!B20="J1"),'MOIS-09'!$H$17,IF(OR('NORD-09'!B20="J2"),'MOIS-09'!$H$18,IF(OR('NORD-09'!B20="J3"),'MOIS-09'!$H$19,IF(OR('NORD-09'!B20="J4"),'MOIS-09'!$H$20,IF(OR('NORD-09'!B20="J5"),'MOIS-09'!$P$16,IF(OR('NORD-09'!B20="J6"),'MOIS-09'!$P$17,IF(OR('NORD-09'!B20="J7"),'MOIS-09'!$P$18,IF(OR('NORD-09'!B20="J8"),'MOIS-09'!$P$19,IF(OR('NORD-09'!B20="J9"),'MOIS-09'!$P$20,IF(OR('NORD-09'!B20="F"),'MOIS-09'!$V$16,IF(OR('NORD-09'!B20="R"),'MOIS-09'!$V$17,IF(OR('NORD-09'!B20="HR"),'MOIS-09'!$V$18,IF(OR('NORD-09'!B20="E"),'MOIS-09'!$V$19,IF(OR('NORD-09'!B20="CP"),'MOIS-09'!$AD$16,IF(OR('NORD-09'!B20="CM"),'MOIS-09'!$AD$17,IF(OR('NORD-09'!B20="CMA"),'MOIS-09'!$AD$18,IF(OR('NORD-09'!B20="CDE"),'MOIS-09'!$AD$19,"0")))))))))))))))))))+IF(OR('NORD-09'!C20="D"),'MOIS-09'!$V$20,IF(OR('NORD-09'!C20="J"),'MOIS-09'!$H$16,IF(OR('NORD-09'!C20="J1"),'MOIS-09'!$H$17,IF(OR('NORD-09'!C20="J2"),'MOIS-09'!$H$18,IF(OR('NORD-09'!C20="J3"),'MOIS-09'!$H$19,IF(OR('NORD-09'!C20="J4"),'MOIS-09'!$H$20,IF(OR('NORD-09'!C20="J5"),'MOIS-09'!$P$16,IF(OR('NORD-09'!C20="J6"),'MOIS-09'!$P$17,IF(OR('NORD-09'!C20="J7"),'MOIS-09'!$P$18,IF(OR('NORD-09'!C20="J8"),'MOIS-09'!$P$19,IF(OR('NORD-09'!C20="J9"),'MOIS-09'!$P$20,IF(OR('NORD-09'!C20="F"),'MOIS-09'!$V$16,IF(OR('NORD-09'!C20="R"),'MOIS-09'!$V$17,IF(OR('NORD-09'!C20="HR"),'MOIS-09'!$V$18,IF(OR('NORD-09'!C20="E"),'MOIS-09'!$V$19,IF(OR('NORD-09'!C20="CP"),'MOIS-09'!$AD$16,IF(OR('NORD-09'!C20="CM"),'MOIS-09'!$AD$17,IF(OR('NORD-09'!C20="CMA"),'MOIS-09'!$AD$18,IF(OR('NORD-09'!C20="CDE"),'MOIS-09'!$AD$19,"0")))))))))))))))))))+IF(OR('NORD-09'!D20="D"),'MOIS-09'!$V$20,IF(OR('NORD-09'!D20="J"),'MOIS-09'!$H$16,IF(OR('NORD-09'!D20="J1"),'MOIS-09'!$H$17,IF(OR('NORD-09'!D20="J2"),'MOIS-09'!$H$18,IF(OR('NORD-09'!D20="J3"),'MOIS-09'!$H$19,IF(OR('NORD-09'!D20="J4"),'MOIS-09'!$H$20,IF(OR('NORD-09'!D20="J5"),'MOIS-09'!$P$16,IF(OR('NORD-09'!D20="J6"),'MOIS-09'!$P$17,IF(OR('NORD-09'!D20="J7"),'MOIS-09'!$P$18,IF(OR('NORD-09'!D20="J8"),'MOIS-09'!$P$19,IF(OR('NORD-09'!D20="J9"),'MOIS-09'!$P$20,IF(OR('NORD-09'!D20="F"),'MOIS-09'!$V$16,IF(OR('NORD-09'!D20="R"),'MOIS-09'!$V$17,IF(OR('NORD-09'!D20="HR"),'MOIS-09'!$V$18,IF(OR('NORD-09'!D20="E"),'MOIS-09'!$V$19,IF(OR('NORD-09'!D20="CP"),'MOIS-09'!$AD$16,IF(OR('NORD-09'!D20="CM"),'MOIS-09'!$AD$17,IF(OR('NORD-09'!D20="CMA"),'MOIS-09'!$AD$18,IF(OR('NORD-09'!D20="CDE"),'MOIS-09'!$AD$19,"0")))))))))))))))))))</f>
        <v>0</v>
      </c>
      <c r="AK20" s="151">
        <f>IF(OR('NORD-09'!E20="D"),'MOIS-09'!$V$20,IF(OR('NORD-09'!E20="J"),'MOIS-09'!$H$16,IF(OR('NORD-09'!E20="J1"),'MOIS-09'!$H$17,IF(OR('NORD-09'!E20="J2"),'MOIS-09'!$H$18,IF(OR('NORD-09'!E20="J3"),'MOIS-09'!$H$19,IF(OR('NORD-09'!E20="J4"),'MOIS-09'!$H$20,IF(OR('NORD-09'!E20="J5"),'MOIS-09'!$P$16,IF(OR('NORD-09'!E20="J6"),'MOIS-09'!$P$17,IF(OR('NORD-09'!E20="J7"),'MOIS-09'!$P$18,IF(OR('NORD-09'!E20="J8"),'MOIS-09'!$P$19,IF(OR('NORD-09'!E20="J9"),'MOIS-09'!$P$20,IF(OR('NORD-09'!E20="F"),'MOIS-09'!$V$16,IF(OR('NORD-09'!E20="R"),'MOIS-09'!$V$17,IF(OR('NORD-09'!E20="HR"),'MOIS-09'!$V$18,IF(OR('NORD-09'!E20="E"),'MOIS-09'!$V$19,IF(OR('NORD-09'!E20="CP"),'MOIS-09'!$AD$16,IF(OR('NORD-09'!E20="CM"),'MOIS-09'!$AD$17,IF(OR('NORD-09'!E20="CMA"),'MOIS-09'!$AD$18,IF(OR('NORD-09'!E20="CDE"),'MOIS-09'!$AD$19,"0")))))))))))))))))))+IF(OR('NORD-09'!F20="D"),'MOIS-09'!$V$20,IF(OR('NORD-09'!F20="J"),'MOIS-09'!$H$16,IF(OR('NORD-09'!F20="J1"),'MOIS-09'!$H$17,IF(OR('NORD-09'!F20="J2"),'MOIS-09'!$H$18,IF(OR('NORD-09'!F20="J3"),'MOIS-09'!$H$19,IF(OR('NORD-09'!F20="J4"),'MOIS-09'!$H$20,IF(OR('NORD-09'!F20="J5"),'MOIS-09'!$P$16,IF(OR('NORD-09'!F20="J6"),'MOIS-09'!$P$17,IF(OR('NORD-09'!F20="J7"),'MOIS-09'!$P$18,IF(OR('NORD-09'!F20="J8"),'MOIS-09'!$P$19,IF(OR('NORD-09'!F20="J9"),'MOIS-09'!$P$20,IF(OR('NORD-09'!F20="F"),'MOIS-09'!$V$16,IF(OR('NORD-09'!F20="R"),'MOIS-09'!$V$17,IF(OR('NORD-09'!F20="HR"),'MOIS-09'!$V$18,IF(OR('NORD-09'!F20="E"),'MOIS-09'!$V$19,IF(OR('NORD-09'!F20="CP"),'MOIS-09'!$AD$16,IF(OR('NORD-09'!F20="CM"),'MOIS-09'!$AD$17,IF(OR('NORD-09'!F20="CMA"),'MOIS-09'!$AD$18,IF(OR('NORD-09'!F20="CDE"),'MOIS-09'!$AD$19,"0")))))))))))))))))))+IF(OR('NORD-09'!G20="D"),'MOIS-09'!$V$20,IF(OR('NORD-09'!G20="J"),'MOIS-09'!$H$16,IF(OR('NORD-09'!G20="J1"),'MOIS-09'!$H$17,IF(OR('NORD-09'!G20="J2"),'MOIS-09'!$H$18,IF(OR('NORD-09'!G20="J3"),'MOIS-09'!$H$19,IF(OR('NORD-09'!G20="J4"),'MOIS-09'!$H$20,IF(OR('NORD-09'!G20="J5"),'MOIS-09'!$P$16,IF(OR('NORD-09'!G20="J6"),'MOIS-09'!$P$17,IF(OR('NORD-09'!G20="J7"),'MOIS-09'!$P$18,IF(OR('NORD-09'!G20="J8"),'MOIS-09'!$P$19,IF(OR('NORD-09'!G20="J9"),'MOIS-09'!$P$20,IF(OR('NORD-09'!G20="F"),'MOIS-09'!$V$16,IF(OR('NORD-09'!G20="R"),'MOIS-09'!$V$17,IF(OR('NORD-09'!G20="HR"),'MOIS-09'!$V$18,IF(OR('NORD-09'!G20="E"),'MOIS-09'!$V$19,IF(OR('NORD-09'!G20="CP"),'MOIS-09'!$AD$16,IF(OR('NORD-09'!G20="CM"),'MOIS-09'!$AD$17,IF(OR('NORD-09'!G20="CMA"),'MOIS-09'!$AD$18,IF(OR('NORD-09'!G20="CDE"),'MOIS-09'!$AD$19,"0")))))))))))))))))))+IF(OR('NORD-09'!H20="D"),'MOIS-09'!$V$20,IF(OR('NORD-09'!H20="J"),'MOIS-09'!$H$16,IF(OR('NORD-09'!H20="J1"),'MOIS-09'!$H$17,IF(OR('NORD-09'!H20="J2"),'MOIS-09'!$H$18,IF(OR('NORD-09'!H20="J3"),'MOIS-09'!$H$19,IF(OR('NORD-09'!H20="J4"),'MOIS-09'!$H$20,IF(OR('NORD-09'!H20="J5"),'MOIS-09'!$P$16,IF(OR('NORD-09'!H20="J6"),'MOIS-09'!$P$17,IF(OR('NORD-09'!H20="J7"),'MOIS-09'!$P$18,IF(OR('NORD-09'!H20="J8"),'MOIS-09'!$P$19,IF(OR('NORD-09'!H20="J9"),'MOIS-09'!$P$20,IF(OR('NORD-09'!H20="F"),'MOIS-09'!$V$16,IF(OR('NORD-09'!H20="R"),'MOIS-09'!$V$17,IF(OR('NORD-09'!H20="HR"),'MOIS-09'!$V$18,IF(OR('NORD-09'!H20="E"),'MOIS-09'!$V$19,IF(OR('NORD-09'!H20="CP"),'MOIS-09'!$AD$16,IF(OR('NORD-09'!H20="CM"),'MOIS-09'!$AD$17,IF(OR('NORD-09'!H20="CMA"),'MOIS-09'!$AD$18,IF(OR('NORD-09'!H20="CDE"),'MOIS-09'!$AD$19,"0")))))))))))))))))))+IF(OR('NORD-09'!I20="D"),'MOIS-09'!$V$20,IF(OR('NORD-09'!I20="J"),'MOIS-09'!$H$16,IF(OR('NORD-09'!I20="J1"),'MOIS-09'!$H$17,IF(OR('NORD-09'!I20="J2"),'MOIS-09'!$H$18,IF(OR('NORD-09'!I20="J3"),'MOIS-09'!$H$19,IF(OR('NORD-09'!I20="J4"),'MOIS-09'!$H$20,IF(OR('NORD-09'!I20="J5"),'MOIS-09'!$P$16,IF(OR('NORD-09'!I20="J6"),'MOIS-09'!$P$17,IF(OR('NORD-09'!I20="J7"),'MOIS-09'!$P$18,IF(OR('NORD-09'!I20="J8"),'MOIS-09'!$P$19,IF(OR('NORD-09'!I20="J9"),'MOIS-09'!$P$20,IF(OR('NORD-09'!I20="F"),'MOIS-09'!$V$16,IF(OR('NORD-09'!I20="R"),'MOIS-09'!$V$17,IF(OR('NORD-09'!I20="HR"),'MOIS-09'!$V$18,IF(OR('NORD-09'!I20="E"),'MOIS-09'!$V$19,IF(OR('NORD-09'!I20="CP"),'MOIS-09'!$AD$16,IF(OR('NORD-09'!I20="CM"),'MOIS-09'!$AD$17,IF(OR('NORD-09'!I20="CMA"),'MOIS-09'!$AD$18,IF(OR('NORD-09'!I20="CDE"),'MOIS-09'!$AD$19,"0")))))))))))))))))))+IF(OR('NORD-09'!J20="D"),'MOIS-09'!$V$20,IF(OR('NORD-09'!J20="J"),'MOIS-09'!$H$16,IF(OR('NORD-09'!J20="J1"),'MOIS-09'!$H$17,IF(OR('NORD-09'!J20="J2"),'MOIS-09'!$H$18,IF(OR('NORD-09'!J20="J3"),'MOIS-09'!$H$19,IF(OR('NORD-09'!J20="J4"),'MOIS-09'!$H$20,IF(OR('NORD-09'!J20="J5"),'MOIS-09'!$P$16,IF(OR('NORD-09'!J20="J6"),'MOIS-09'!$P$17,IF(OR('NORD-09'!J20="J7"),'MOIS-09'!$P$18,IF(OR('NORD-09'!J20="J8"),'MOIS-09'!$P$19,IF(OR('NORD-09'!J20="J9"),'MOIS-09'!$P$20,IF(OR('NORD-09'!J20="F"),'MOIS-09'!$V$16,IF(OR('NORD-09'!J20="R"),'MOIS-09'!$V$17,IF(OR('NORD-09'!J20="HR"),'MOIS-09'!$V$18,IF(OR('NORD-09'!J20="E"),'MOIS-09'!$V$19,IF(OR('NORD-09'!J20="CP"),'MOIS-09'!$AD$16,IF(OR('NORD-09'!J20="CM"),'MOIS-09'!$AD$17,IF(OR('NORD-09'!J20="CMA"),'MOIS-09'!$AD$18,IF(OR('NORD-09'!J20="CDE"),'MOIS-09'!$AD$19,"0")))))))))))))))))))+IF(OR('NORD-09'!K20="D"),'MOIS-09'!$V$20,IF(OR('NORD-09'!K20="J"),'MOIS-09'!$H$16,IF(OR('NORD-09'!K20="J1"),'MOIS-09'!$H$17,IF(OR('NORD-09'!K20="J2"),'MOIS-09'!$H$18,IF(OR('NORD-09'!K20="J3"),'MOIS-09'!$H$19,IF(OR('NORD-09'!K20="J4"),'MOIS-09'!$H$20,IF(OR('NORD-09'!K20="J5"),'MOIS-09'!$P$16,IF(OR('NORD-09'!K20="J6"),'MOIS-09'!$P$17,IF(OR('NORD-09'!K20="J7"),'MOIS-09'!$P$18,IF(OR('NORD-09'!K20="J8"),'MOIS-09'!$P$19,IF(OR('NORD-09'!K20="J9"),'MOIS-09'!$P$20,IF(OR('NORD-09'!K20="F"),'MOIS-09'!$V$16,IF(OR('NORD-09'!K20="R"),'MOIS-09'!$V$17,IF(OR('NORD-09'!K20="HR"),'MOIS-09'!$V$18,IF(OR('NORD-09'!K20="E"),'MOIS-09'!$V$19,IF(OR('NORD-09'!K20="CP"),'MOIS-09'!$AD$16,IF(OR('NORD-09'!K20="CM"),'MOIS-09'!$AD$17,IF(OR('NORD-09'!K20="CMA"),'MOIS-09'!$AD$18,IF(OR('NORD-09'!K20="CDE"),'MOIS-09'!$AD$19,"0")))))))))))))))))))</f>
        <v>0</v>
      </c>
      <c r="AL20" s="151">
        <f>IF(OR('NORD-09'!L20="D"),'MOIS-09'!$V$20,IF(OR('NORD-09'!L20="J"),'MOIS-09'!$H$16,IF(OR('NORD-09'!L20="J1"),'MOIS-09'!$H$17,IF(OR('NORD-09'!L20="J2"),'MOIS-09'!$H$18,IF(OR('NORD-09'!L20="J3"),'MOIS-09'!$H$19,IF(OR('NORD-09'!L20="J4"),'MOIS-09'!$H$20,IF(OR('NORD-09'!L20="J5"),'MOIS-09'!$P$16,IF(OR('NORD-09'!L20="J6"),'MOIS-09'!$P$17,IF(OR('NORD-09'!L20="J7"),'MOIS-09'!$P$18,IF(OR('NORD-09'!L20="J8"),'MOIS-09'!$P$19,IF(OR('NORD-09'!L20="J9"),'MOIS-09'!$P$20,IF(OR('NORD-09'!L20="F"),'MOIS-09'!$V$16,IF(OR('NORD-09'!L20="R"),'MOIS-09'!$V$17,IF(OR('NORD-09'!L20="HR"),'MOIS-09'!$V$18,IF(OR('NORD-09'!L20="E"),'MOIS-09'!$V$19,IF(OR('NORD-09'!L20="CP"),'MOIS-09'!$AD$16,IF(OR('NORD-09'!L20="CM"),'MOIS-09'!$AD$17,IF(OR('NORD-09'!L20="CMA"),'MOIS-09'!$AD$18,IF(OR('NORD-09'!L20="CDE"),'MOIS-09'!$AD$19,"0")))))))))))))))))))+IF(OR('NORD-09'!M20="D"),'MOIS-09'!$V$20,IF(OR('NORD-09'!M20="J"),'MOIS-09'!$H$16,IF(OR('NORD-09'!M20="J1"),'MOIS-09'!$H$17,IF(OR('NORD-09'!M20="J2"),'MOIS-09'!$H$18,IF(OR('NORD-09'!M20="J3"),'MOIS-09'!$H$19,IF(OR('NORD-09'!M20="J4"),'MOIS-09'!$H$20,IF(OR('NORD-09'!M20="J5"),'MOIS-09'!$P$16,IF(OR('NORD-09'!M20="J6"),'MOIS-09'!$P$17,IF(OR('NORD-09'!M20="J7"),'MOIS-09'!$P$18,IF(OR('NORD-09'!M20="J8"),'MOIS-09'!$P$19,IF(OR('NORD-09'!M20="J9"),'MOIS-09'!$P$20,IF(OR('NORD-09'!M20="F"),'MOIS-09'!$V$16,IF(OR('NORD-09'!M20="R"),'MOIS-09'!$V$17,IF(OR('NORD-09'!M20="HR"),'MOIS-09'!$V$18,IF(OR('NORD-09'!M20="E"),'MOIS-09'!$V$19,IF(OR('NORD-09'!M20="CP"),'MOIS-09'!$AD$16,IF(OR('NORD-09'!M20="CM"),'MOIS-09'!$AD$17,IF(OR('NORD-09'!M20="CMA"),'MOIS-09'!$AD$18,IF(OR('NORD-09'!M20="CDE"),'MOIS-09'!$AD$19,"0")))))))))))))))))))+IF(OR('NORD-09'!N20="D"),'MOIS-09'!$V$20,IF(OR('NORD-09'!N20="J"),'MOIS-09'!$H$16,IF(OR('NORD-09'!N20="J1"),'MOIS-09'!$H$17,IF(OR('NORD-09'!N20="J2"),'MOIS-09'!$H$18,IF(OR('NORD-09'!N20="J3"),'MOIS-09'!$H$19,IF(OR('NORD-09'!N20="J4"),'MOIS-09'!$H$20,IF(OR('NORD-09'!N20="J5"),'MOIS-09'!$P$16,IF(OR('NORD-09'!N20="J6"),'MOIS-09'!$P$17,IF(OR('NORD-09'!N20="J7"),'MOIS-09'!$P$18,IF(OR('NORD-09'!N20="J8"),'MOIS-09'!$P$19,IF(OR('NORD-09'!N20="J9"),'MOIS-09'!$P$20,IF(OR('NORD-09'!N20="F"),'MOIS-09'!$V$16,IF(OR('NORD-09'!N20="R"),'MOIS-09'!$V$17,IF(OR('NORD-09'!N20="HR"),'MOIS-09'!$V$18,IF(OR('NORD-09'!N20="E"),'MOIS-09'!$V$19,IF(OR('NORD-09'!N20="CP"),'MOIS-09'!$AD$16,IF(OR('NORD-09'!N20="CM"),'MOIS-09'!$AD$17,IF(OR('NORD-09'!N20="CMA"),'MOIS-09'!$AD$18,IF(OR('NORD-09'!N20="CDE"),'MOIS-09'!$AD$19,"0")))))))))))))))))))+IF(OR('NORD-09'!O20="D"),'MOIS-09'!$V$20,IF(OR('NORD-09'!O20="J"),'MOIS-09'!$H$16,IF(OR('NORD-09'!O20="J1"),'MOIS-09'!$H$17,IF(OR('NORD-09'!O20="J2"),'MOIS-09'!$H$18,IF(OR('NORD-09'!O20="J3"),'MOIS-09'!$H$19,IF(OR('NORD-09'!O20="J4"),'MOIS-09'!$H$20,IF(OR('NORD-09'!O20="J5"),'MOIS-09'!$P$16,IF(OR('NORD-09'!O20="J6"),'MOIS-09'!$P$17,IF(OR('NORD-09'!O20="J7"),'MOIS-09'!$P$18,IF(OR('NORD-09'!O20="J8"),'MOIS-09'!$P$19,IF(OR('NORD-09'!O20="J9"),'MOIS-09'!$P$20,IF(OR('NORD-09'!O20="F"),'MOIS-09'!$V$16,IF(OR('NORD-09'!O20="R"),'MOIS-09'!$V$17,IF(OR('NORD-09'!O20="HR"),'MOIS-09'!$V$18,IF(OR('NORD-09'!O20="E"),'MOIS-09'!$V$19,IF(OR('NORD-09'!O20="CP"),'MOIS-09'!$AD$16,IF(OR('NORD-09'!O20="CM"),'MOIS-09'!$AD$17,IF(OR('NORD-09'!O20="CMA"),'MOIS-09'!$AD$18,IF(OR('NORD-09'!O20="CDE"),'MOIS-09'!$AD$19,"0")))))))))))))))))))+IF(OR('NORD-09'!P20="D"),'MOIS-09'!$V$20,IF(OR('NORD-09'!P20="J"),'MOIS-09'!$H$16,IF(OR('NORD-09'!P20="J1"),'MOIS-09'!$H$17,IF(OR('NORD-09'!P20="J2"),'MOIS-09'!$H$18,IF(OR('NORD-09'!P20="J3"),'MOIS-09'!$H$19,IF(OR('NORD-09'!P20="J4"),'MOIS-09'!$H$20,IF(OR('NORD-09'!P20="J5"),'MOIS-09'!$P$16,IF(OR('NORD-09'!P20="J6"),'MOIS-09'!$P$17,IF(OR('NORD-09'!P20="J7"),'MOIS-09'!$P$18,IF(OR('NORD-09'!P20="J8"),'MOIS-09'!$P$19,IF(OR('NORD-09'!P20="J9"),'MOIS-09'!$P$20,IF(OR('NORD-09'!P20="F"),'MOIS-09'!$V$16,IF(OR('NORD-09'!P20="R"),'MOIS-09'!$V$17,IF(OR('NORD-09'!P20="HR"),'MOIS-09'!$V$18,IF(OR('NORD-09'!P20="E"),'MOIS-09'!$V$19,IF(OR('NORD-09'!P20="CP"),'MOIS-09'!$AD$16,IF(OR('NORD-09'!P20="CM"),'MOIS-09'!$AD$17,IF(OR('NORD-09'!P20="CMA"),'MOIS-09'!$AD$18,IF(OR('NORD-09'!P20="CDE"),'MOIS-09'!$AD$19,"0")))))))))))))))))))+IF(OR('NORD-09'!Q20="D"),'MOIS-09'!$V$20,IF(OR('NORD-09'!Q20="J"),'MOIS-09'!$H$16,IF(OR('NORD-09'!Q20="J1"),'MOIS-09'!$H$17,IF(OR('NORD-09'!Q20="J2"),'MOIS-09'!$H$18,IF(OR('NORD-09'!Q20="J3"),'MOIS-09'!$H$19,IF(OR('NORD-09'!Q20="J4"),'MOIS-09'!$H$20,IF(OR('NORD-09'!Q20="J5"),'MOIS-09'!$P$16,IF(OR('NORD-09'!Q20="J6"),'MOIS-09'!$P$17,IF(OR('NORD-09'!Q20="J7"),'MOIS-09'!$P$18,IF(OR('NORD-09'!Q20="J8"),'MOIS-09'!$P$19,IF(OR('NORD-09'!Q20="J9"),'MOIS-09'!$P$20,IF(OR('NORD-09'!Q20="F"),'MOIS-09'!$V$16,IF(OR('NORD-09'!Q20="R"),'MOIS-09'!$V$17,IF(OR('NORD-09'!Q20="HR"),'MOIS-09'!$V$18,IF(OR('NORD-09'!Q20="E"),'MOIS-09'!$V$19,IF(OR('NORD-09'!Q20="CP"),'MOIS-09'!$AD$16,IF(OR('NORD-09'!Q20="CM"),'MOIS-09'!$AD$17,IF(OR('NORD-09'!Q20="CMA"),'MOIS-09'!$AD$18,IF(OR('NORD-09'!Q20="CDE"),'MOIS-09'!$AD$19,"0")))))))))))))))))))+IF(OR('NORD-09'!R20="D"),'MOIS-09'!$V$20,IF(OR('NORD-09'!R20="J"),'MOIS-09'!$H$16,IF(OR('NORD-09'!R20="J1"),'MOIS-09'!$H$17,IF(OR('NORD-09'!R20="J2"),'MOIS-09'!$H$18,IF(OR('NORD-09'!R20="J3"),'MOIS-09'!$H$19,IF(OR('NORD-09'!R20="J4"),'MOIS-09'!$H$20,IF(OR('NORD-09'!R20="J5"),'MOIS-09'!$P$16,IF(OR('NORD-09'!R20="J6"),'MOIS-09'!$P$17,IF(OR('NORD-09'!R20="J7"),'MOIS-09'!$P$18,IF(OR('NORD-09'!R20="J8"),'MOIS-09'!$P$19,IF(OR('NORD-09'!R20="J9"),'MOIS-09'!$P$20,IF(OR('NORD-09'!R20="F"),'MOIS-09'!$V$16,IF(OR('NORD-09'!R20="R"),'MOIS-09'!$V$17,IF(OR('NORD-09'!R20="HR"),'MOIS-09'!$V$18,IF(OR('NORD-09'!R20="E"),'MOIS-09'!$V$19,IF(OR('NORD-09'!R20="CP"),'MOIS-09'!$AD$16,IF(OR('NORD-09'!R20="CM"),'MOIS-09'!$AD$17,IF(OR('NORD-09'!R20="CMA"),'MOIS-09'!$AD$18,IF(OR('NORD-09'!R20="CDE"),'MOIS-09'!$AD$19,"0")))))))))))))))))))</f>
        <v>0</v>
      </c>
      <c r="AM20" s="151">
        <f>IF(OR('NORD-09'!S20="D"),'MOIS-09'!$V$20,IF(OR('NORD-09'!S20="J"),'MOIS-09'!$H$16,IF(OR('NORD-09'!S20="J1"),'MOIS-09'!$H$17,IF(OR('NORD-09'!S20="J2"),'MOIS-09'!$H$18,IF(OR('NORD-09'!S20="J3"),'MOIS-09'!$H$19,IF(OR('NORD-09'!S20="J4"),'MOIS-09'!$H$20,IF(OR('NORD-09'!S20="J5"),'MOIS-09'!$P$16,IF(OR('NORD-09'!S20="J6"),'MOIS-09'!$P$17,IF(OR('NORD-09'!S20="J7"),'MOIS-09'!$P$18,IF(OR('NORD-09'!S20="J8"),'MOIS-09'!$P$19,IF(OR('NORD-09'!S20="J9"),'MOIS-09'!$P$20,IF(OR('NORD-09'!S20="F"),'MOIS-09'!$V$16,IF(OR('NORD-09'!S20="R"),'MOIS-09'!$V$17,IF(OR('NORD-09'!S20="HR"),'MOIS-09'!$V$18,IF(OR('NORD-09'!S20="E"),'MOIS-09'!$V$19,IF(OR('NORD-09'!S20="CP"),'MOIS-09'!$AD$16,IF(OR('NORD-09'!S20="CM"),'MOIS-09'!$AD$17,IF(OR('NORD-09'!S20="CMA"),'MOIS-09'!$AD$18,IF(OR('NORD-09'!S20="CDE"),'MOIS-09'!$AD$19,"0")))))))))))))))))))+IF(OR('NORD-09'!T20="D"),'MOIS-09'!$V$20,IF(OR('NORD-09'!T20="J"),'MOIS-09'!$H$16,IF(OR('NORD-09'!T20="J1"),'MOIS-09'!$H$17,IF(OR('NORD-09'!T20="J2"),'MOIS-09'!$H$18,IF(OR('NORD-09'!T20="J3"),'MOIS-09'!$H$19,IF(OR('NORD-09'!T20="J4"),'MOIS-09'!$H$20,IF(OR('NORD-09'!T20="J5"),'MOIS-09'!$P$16,IF(OR('NORD-09'!T20="J6"),'MOIS-09'!$P$17,IF(OR('NORD-09'!T20="J7"),'MOIS-09'!$P$18,IF(OR('NORD-09'!T20="J8"),'MOIS-09'!$P$19,IF(OR('NORD-09'!T20="J9"),'MOIS-09'!$P$20,IF(OR('NORD-09'!T20="F"),'MOIS-09'!$V$16,IF(OR('NORD-09'!T20="R"),'MOIS-09'!$V$17,IF(OR('NORD-09'!T20="HR"),'MOIS-09'!$V$18,IF(OR('NORD-09'!T20="E"),'MOIS-09'!$V$19,IF(OR('NORD-09'!T20="CP"),'MOIS-09'!$AD$16,IF(OR('NORD-09'!T20="CM"),'MOIS-09'!$AD$17,IF(OR('NORD-09'!T20="CMA"),'MOIS-09'!$AD$18,IF(OR('NORD-09'!T20="CDE"),'MOIS-09'!$AD$19,"0")))))))))))))))))))+IF(OR('NORD-09'!U20="D"),'MOIS-09'!$V$20,IF(OR('NORD-09'!U20="J"),'MOIS-09'!$H$16,IF(OR('NORD-09'!U20="J1"),'MOIS-09'!$H$17,IF(OR('NORD-09'!U20="J2"),'MOIS-09'!$H$18,IF(OR('NORD-09'!U20="J3"),'MOIS-09'!$H$19,IF(OR('NORD-09'!U20="J4"),'MOIS-09'!$H$20,IF(OR('NORD-09'!U20="J5"),'MOIS-09'!$P$16,IF(OR('NORD-09'!U20="J6"),'MOIS-09'!$P$17,IF(OR('NORD-09'!U20="J7"),'MOIS-09'!$P$18,IF(OR('NORD-09'!U20="J8"),'MOIS-09'!$P$19,IF(OR('NORD-09'!U20="J9"),'MOIS-09'!$P$20,IF(OR('NORD-09'!U20="F"),'MOIS-09'!$V$16,IF(OR('NORD-09'!U20="R"),'MOIS-09'!$V$17,IF(OR('NORD-09'!U20="HR"),'MOIS-09'!$V$18,IF(OR('NORD-09'!U20="E"),'MOIS-09'!$V$19,IF(OR('NORD-09'!U20="CP"),'MOIS-09'!$AD$16,IF(OR('NORD-09'!U20="CM"),'MOIS-09'!$AD$17,IF(OR('NORD-09'!U20="CMA"),'MOIS-09'!$AD$18,IF(OR('NORD-09'!U20="CDE"),'MOIS-09'!$AD$19,"0")))))))))))))))))))+IF(OR('NORD-09'!V20="D"),'MOIS-09'!$V$20,IF(OR('NORD-09'!V20="J"),'MOIS-09'!$H$16,IF(OR('NORD-09'!V20="J1"),'MOIS-09'!$H$17,IF(OR('NORD-09'!V20="J2"),'MOIS-09'!$H$18,IF(OR('NORD-09'!V20="J3"),'MOIS-09'!$H$19,IF(OR('NORD-09'!V20="J4"),'MOIS-09'!$H$20,IF(OR('NORD-09'!V20="J5"),'MOIS-09'!$P$16,IF(OR('NORD-09'!V20="J6"),'MOIS-09'!$P$17,IF(OR('NORD-09'!V20="J7"),'MOIS-09'!$P$18,IF(OR('NORD-09'!V20="J8"),'MOIS-09'!$P$19,IF(OR('NORD-09'!V20="J9"),'MOIS-09'!$P$20,IF(OR('NORD-09'!V20="F"),'MOIS-09'!$V$16,IF(OR('NORD-09'!V20="R"),'MOIS-09'!$V$17,IF(OR('NORD-09'!V20="HR"),'MOIS-09'!$V$18,IF(OR('NORD-09'!V20="E"),'MOIS-09'!$V$19,IF(OR('NORD-09'!V20="CP"),'MOIS-09'!$AD$16,IF(OR('NORD-09'!V20="CM"),'MOIS-09'!$AD$17,IF(OR('NORD-09'!V20="CMA"),'MOIS-09'!$AD$18,IF(OR('NORD-09'!V20="CDE"),'MOIS-09'!$AD$19,"0")))))))))))))))))))+IF(OR('NORD-09'!W20="D"),'MOIS-09'!$V$20,IF(OR('NORD-09'!W20="J"),'MOIS-09'!$H$16,IF(OR('NORD-09'!W20="J1"),'MOIS-09'!$H$17,IF(OR('NORD-09'!W20="J2"),'MOIS-09'!$H$18,IF(OR('NORD-09'!W20="J3"),'MOIS-09'!$H$19,IF(OR('NORD-09'!W20="J4"),'MOIS-09'!$H$20,IF(OR('NORD-09'!W20="J5"),'MOIS-09'!$P$16,IF(OR('NORD-09'!W20="J6"),'MOIS-09'!$P$17,IF(OR('NORD-09'!W20="J7"),'MOIS-09'!$P$18,IF(OR('NORD-09'!W20="J8"),'MOIS-09'!$P$19,IF(OR('NORD-09'!W20="J9"),'MOIS-09'!$P$20,IF(OR('NORD-09'!W20="F"),'MOIS-09'!$V$16,IF(OR('NORD-09'!W20="R"),'MOIS-09'!$V$17,IF(OR('NORD-09'!W20="HR"),'MOIS-09'!$V$18,IF(OR('NORD-09'!W20="E"),'MOIS-09'!$V$19,IF(OR('NORD-09'!W20="CP"),'MOIS-09'!$AD$16,IF(OR('NORD-09'!W20="CM"),'MOIS-09'!$AD$17,IF(OR('NORD-09'!W20="CMA"),'MOIS-09'!$AD$18,IF(OR('NORD-09'!W20="CDE"),'MOIS-09'!$AD$19,"0")))))))))))))))))))+IF(OR('NORD-09'!X20="D"),'MOIS-09'!$V$20,IF(OR('NORD-09'!X20="J"),'MOIS-09'!$H$16,IF(OR('NORD-09'!X20="J1"),'MOIS-09'!$H$17,IF(OR('NORD-09'!X20="J2"),'MOIS-09'!$H$18,IF(OR('NORD-09'!X20="J3"),'MOIS-09'!$H$19,IF(OR('NORD-09'!X20="J4"),'MOIS-09'!$H$20,IF(OR('NORD-09'!X20="J5"),'MOIS-09'!$P$16,IF(OR('NORD-09'!X20="J6"),'MOIS-09'!$P$17,IF(OR('NORD-09'!X20="J7"),'MOIS-09'!$P$18,IF(OR('NORD-09'!X20="J8"),'MOIS-09'!$P$19,IF(OR('NORD-09'!X20="J9"),'MOIS-09'!$P$20,IF(OR('NORD-09'!X20="F"),'MOIS-09'!$V$16,IF(OR('NORD-09'!X20="R"),'MOIS-09'!$V$17,IF(OR('NORD-09'!X20="HR"),'MOIS-09'!$V$18,IF(OR('NORD-09'!X20="E"),'MOIS-09'!$V$19,IF(OR('NORD-09'!X20="CP"),'MOIS-09'!$AD$16,IF(OR('NORD-09'!X20="CM"),'MOIS-09'!$AD$17,IF(OR('NORD-09'!X20="CMA"),'MOIS-09'!$AD$18,IF(OR('NORD-09'!X20="CDE"),'MOIS-09'!$AD$19,"0")))))))))))))))))))+IF(OR('NORD-09'!Y20="D"),'MOIS-09'!$V$20,IF(OR('NORD-09'!Y20="J"),'MOIS-09'!$H$16,IF(OR('NORD-09'!Y20="J1"),'MOIS-09'!$H$17,IF(OR('NORD-09'!Y20="J2"),'MOIS-09'!$H$18,IF(OR('NORD-09'!Y20="J3"),'MOIS-09'!$H$19,IF(OR('NORD-09'!Y20="J4"),'MOIS-09'!$H$20,IF(OR('NORD-09'!Y20="J5"),'MOIS-09'!$P$16,IF(OR('NORD-09'!Y20="J6"),'MOIS-09'!$P$17,IF(OR('NORD-09'!Y20="J7"),'MOIS-09'!$P$18,IF(OR('NORD-09'!Y20="J8"),'MOIS-09'!$P$19,IF(OR('NORD-09'!Y20="J9"),'MOIS-09'!$P$20,IF(OR('NORD-09'!Y20="F"),'MOIS-09'!$V$16,IF(OR('NORD-09'!Y20="R"),'MOIS-09'!$V$17,IF(OR('NORD-09'!Y20="HR"),'MOIS-09'!$V$18,IF(OR('NORD-09'!Y20="E"),'MOIS-09'!$V$19,IF(OR('NORD-09'!Y20="CP"),'MOIS-09'!$AD$16,IF(OR('NORD-09'!Y20="CM"),'MOIS-09'!$AD$17,IF(OR('NORD-09'!Y20="CMA"),'MOIS-09'!$AD$18,IF(OR('NORD-09'!Y20="CDE"),'MOIS-09'!$AD$19,"0")))))))))))))))))))</f>
        <v>0</v>
      </c>
      <c r="AN20" s="151">
        <f>IF(OR('NORD-09'!Z20="D"),'MOIS-09'!$V$20,IF(OR('NORD-09'!Z20="J"),'MOIS-09'!$H$16,IF(OR('NORD-09'!Z20="J1"),'MOIS-09'!$H$17,IF(OR('NORD-09'!Z20="J2"),'MOIS-09'!$H$18,IF(OR('NORD-09'!Z20="J3"),'MOIS-09'!$H$19,IF(OR('NORD-09'!Z20="J4"),'MOIS-09'!$H$20,IF(OR('NORD-09'!Z20="J5"),'MOIS-09'!$P$16,IF(OR('NORD-09'!Z20="J6"),'MOIS-09'!$P$17,IF(OR('NORD-09'!Z20="J7"),'MOIS-09'!$P$18,IF(OR('NORD-09'!Z20="J8"),'MOIS-09'!$P$19,IF(OR('NORD-09'!Z20="J9"),'MOIS-09'!$P$20,IF(OR('NORD-09'!Z20="F"),'MOIS-09'!$V$16,IF(OR('NORD-09'!Z20="R"),'MOIS-09'!$V$17,IF(OR('NORD-09'!Z20="HR"),'MOIS-09'!$V$18,IF(OR('NORD-09'!Z20="E"),'MOIS-09'!$V$19,IF(OR('NORD-09'!Z20="CP"),'MOIS-09'!$AD$16,IF(OR('NORD-09'!Z20="CM"),'MOIS-09'!$AD$17,IF(OR('NORD-09'!Z20="CMA"),'MOIS-09'!$AD$18,IF(OR('NORD-09'!Z20="CDE"),'MOIS-09'!$AD$19,"0")))))))))))))))))))+IF(OR('NORD-09'!AA20="D"),'MOIS-09'!$V$20,IF(OR('NORD-09'!AA20="J"),'MOIS-09'!$H$16,IF(OR('NORD-09'!AA20="J1"),'MOIS-09'!$H$17,IF(OR('NORD-09'!AA20="J2"),'MOIS-09'!$H$18,IF(OR('NORD-09'!AA20="J3"),'MOIS-09'!$H$19,IF(OR('NORD-09'!AA20="J4"),'MOIS-09'!$H$20,IF(OR('NORD-09'!AA20="J5"),'MOIS-09'!$P$16,IF(OR('NORD-09'!AA20="J6"),'MOIS-09'!$P$17,IF(OR('NORD-09'!AA20="J7"),'MOIS-09'!$P$18,IF(OR('NORD-09'!AA20="J8"),'MOIS-09'!$P$19,IF(OR('NORD-09'!AA20="J9"),'MOIS-09'!$P$20,IF(OR('NORD-09'!AA20="F"),'MOIS-09'!$V$16,IF(OR('NORD-09'!AA20="R"),'MOIS-09'!$V$17,IF(OR('NORD-09'!AA20="HR"),'MOIS-09'!$V$18,IF(OR('NORD-09'!AA20="E"),'MOIS-09'!$V$19,IF(OR('NORD-09'!AA20="CP"),'MOIS-09'!$AD$16,IF(OR('NORD-09'!AA20="CM"),'MOIS-09'!$AD$17,IF(OR('NORD-09'!AA20="CMA"),'MOIS-09'!$AD$18,IF(OR('NORD-09'!AA20="CDE"),'MOIS-09'!$AD$19,"0")))))))))))))))))))+IF(OR('NORD-09'!AB20="D"),'MOIS-09'!$V$20,IF(OR('NORD-09'!AB20="J"),'MOIS-09'!$H$16,IF(OR('NORD-09'!AB20="J1"),'MOIS-09'!$H$17,IF(OR('NORD-09'!AB20="J2"),'MOIS-09'!$H$18,IF(OR('NORD-09'!AB20="J3"),'MOIS-09'!$H$19,IF(OR('NORD-09'!AB20="J4"),'MOIS-09'!$H$20,IF(OR('NORD-09'!AB20="J5"),'MOIS-09'!$P$16,IF(OR('NORD-09'!AB20="J6"),'MOIS-09'!$P$17,IF(OR('NORD-09'!AB20="J7"),'MOIS-09'!$P$18,IF(OR('NORD-09'!AB20="J8"),'MOIS-09'!$P$19,IF(OR('NORD-09'!AB20="J9"),'MOIS-09'!$P$20,IF(OR('NORD-09'!AB20="F"),'MOIS-09'!$V$16,IF(OR('NORD-09'!AB20="R"),'MOIS-09'!$V$17,IF(OR('NORD-09'!AB20="HR"),'MOIS-09'!$V$18,IF(OR('NORD-09'!AB20="E"),'MOIS-09'!$V$19,IF(OR('NORD-09'!AB20="CP"),'MOIS-09'!$AD$16,IF(OR('NORD-09'!AB20="CM"),'MOIS-09'!$AD$17,IF(OR('NORD-09'!AB20="CMA"),'MOIS-09'!$AD$18,IF(OR('NORD-09'!AB20="CDE"),'MOIS-09'!$AD$19,"0")))))))))))))))))))+IF(OR('NORD-09'!AC20="D"),'MOIS-09'!$V$20,IF(OR('NORD-09'!AC20="J"),'MOIS-09'!$H$16,IF(OR('NORD-09'!AC20="J1"),'MOIS-09'!$H$17,IF(OR('NORD-09'!AC20="J2"),'MOIS-09'!$H$18,IF(OR('NORD-09'!AC20="J3"),'MOIS-09'!$H$19,IF(OR('NORD-09'!AC20="J4"),'MOIS-09'!$H$20,IF(OR('NORD-09'!AC20="J5"),'MOIS-09'!$P$16,IF(OR('NORD-09'!AC20="J6"),'MOIS-09'!$P$17,IF(OR('NORD-09'!AC20="J7"),'MOIS-09'!$P$18,IF(OR('NORD-09'!AC20="J8"),'MOIS-09'!$P$19,IF(OR('NORD-09'!AC20="J9"),'MOIS-09'!$P$20,IF(OR('NORD-09'!AC20="F"),'MOIS-09'!$V$16,IF(OR('NORD-09'!AC20="R"),'MOIS-09'!$V$17,IF(OR('NORD-09'!AC20="HR"),'MOIS-09'!$V$18,IF(OR('NORD-09'!AC20="E"),'MOIS-09'!$V$19,IF(OR('NORD-09'!AC20="CP"),'MOIS-09'!$AD$16,IF(OR('NORD-09'!AC20="CM"),'MOIS-09'!$AD$17,IF(OR('NORD-09'!AC20="CMA"),'MOIS-09'!$AD$18,IF(OR('NORD-09'!AC20="CDE"),'MOIS-09'!$AD$19,"0")))))))))))))))))))+IF(OR('NORD-09'!AD20="D"),'MOIS-09'!$V$20,IF(OR('NORD-09'!AD20="J"),'MOIS-09'!$H$16,IF(OR('NORD-09'!AD20="J1"),'MOIS-09'!$H$17,IF(OR('NORD-09'!AD20="J2"),'MOIS-09'!$H$18,IF(OR('NORD-09'!AD20="J3"),'MOIS-09'!$H$19,IF(OR('NORD-09'!AD20="J4"),'MOIS-09'!$H$20,IF(OR('NORD-09'!AD20="J5"),'MOIS-09'!$P$16,IF(OR('NORD-09'!AD20="J6"),'MOIS-09'!$P$17,IF(OR('NORD-09'!AD20="J7"),'MOIS-09'!$P$18,IF(OR('NORD-09'!AD20="J8"),'MOIS-09'!$P$19,IF(OR('NORD-09'!AD20="J9"),'MOIS-09'!$P$20,IF(OR('NORD-09'!AD20="F"),'MOIS-09'!$V$16,IF(OR('NORD-09'!AD20="R"),'MOIS-09'!$V$17,IF(OR('NORD-09'!AD20="HR"),'MOIS-09'!$V$18,IF(OR('NORD-09'!AD20="E"),'MOIS-09'!$V$19,IF(OR('NORD-09'!AD20="CP"),'MOIS-09'!$AD$16,IF(OR('NORD-09'!AD20="CM"),'MOIS-09'!$AD$17,IF(OR('NORD-09'!AD20="CMA"),'MOIS-09'!$AD$18,IF(OR('NORD-09'!AD20="CDE"),'MOIS-09'!$AD$19,"0")))))))))))))))))))+IF(OR('NORD-09'!AE20="D"),'MOIS-09'!$V$20,IF(OR('NORD-09'!AE20="J"),'MOIS-09'!$H$16,IF(OR('NORD-09'!AE20="J1"),'MOIS-09'!$H$17,IF(OR('NORD-09'!AE20="J2"),'MOIS-09'!$H$18,IF(OR('NORD-09'!AE20="J3"),'MOIS-09'!$H$19,IF(OR('NORD-09'!AE20="J4"),'MOIS-09'!$H$20,IF(OR('NORD-09'!AE20="J5"),'MOIS-09'!$P$16,IF(OR('NORD-09'!AE20="J6"),'MOIS-09'!$P$17,IF(OR('NORD-09'!AE20="J7"),'MOIS-09'!$P$18,IF(OR('NORD-09'!AE20="J8"),'MOIS-09'!$P$19,IF(OR('NORD-09'!AE20="J9"),'MOIS-09'!$P$20,IF(OR('NORD-09'!AE20="F"),'MOIS-09'!$V$16,IF(OR('NORD-09'!AE20="R"),'MOIS-09'!$V$17,IF(OR('NORD-09'!AE20="HR"),'MOIS-09'!$V$18,IF(OR('NORD-09'!AE20="E"),'MOIS-09'!$V$19,IF(OR('NORD-09'!AE20="CP"),'MOIS-09'!$AD$16,IF(OR('NORD-09'!AE20="CM"),'MOIS-09'!$AD$17,IF(OR('NORD-09'!AE20="CMA"),'MOIS-09'!$AD$18,IF(OR('NORD-09'!AE20="CDE"),'MOIS-09'!$AD$19,"0")))))))))))))))))))</f>
        <v>0</v>
      </c>
    </row>
    <row r="21" spans="1:40" ht="15.75" hidden="1" customHeight="1" outlineLevel="1">
      <c r="A21" s="16" t="s">
        <v>36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2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116"/>
      <c r="AH21" s="147">
        <f t="shared" si="4"/>
        <v>0</v>
      </c>
      <c r="AJ21" s="151">
        <f>IF(OR('NORD-09'!B21="D"),'MOIS-09'!$V$20,IF(OR('NORD-09'!B21="J"),'MOIS-09'!$H$16,IF(OR('NORD-09'!B21="J1"),'MOIS-09'!$H$17,IF(OR('NORD-09'!B21="J2"),'MOIS-09'!$H$18,IF(OR('NORD-09'!B21="J3"),'MOIS-09'!$H$19,IF(OR('NORD-09'!B21="J4"),'MOIS-09'!$H$20,IF(OR('NORD-09'!B21="J5"),'MOIS-09'!$P$16,IF(OR('NORD-09'!B21="J6"),'MOIS-09'!$P$17,IF(OR('NORD-09'!B21="J7"),'MOIS-09'!$P$18,IF(OR('NORD-09'!B21="J8"),'MOIS-09'!$P$19,IF(OR('NORD-09'!B21="J9"),'MOIS-09'!$P$20,IF(OR('NORD-09'!B21="F"),'MOIS-09'!$V$16,IF(OR('NORD-09'!B21="R"),'MOIS-09'!$V$17,IF(OR('NORD-09'!B21="HR"),'MOIS-09'!$V$18,IF(OR('NORD-09'!B21="E"),'MOIS-09'!$V$19,IF(OR('NORD-09'!B21="CP"),'MOIS-09'!$AD$16,IF(OR('NORD-09'!B21="CM"),'MOIS-09'!$AD$17,IF(OR('NORD-09'!B21="CMA"),'MOIS-09'!$AD$18,IF(OR('NORD-09'!B21="CDE"),'MOIS-09'!$AD$19,"0")))))))))))))))))))+IF(OR('NORD-09'!C21="D"),'MOIS-09'!$V$20,IF(OR('NORD-09'!C21="J"),'MOIS-09'!$H$16,IF(OR('NORD-09'!C21="J1"),'MOIS-09'!$H$17,IF(OR('NORD-09'!C21="J2"),'MOIS-09'!$H$18,IF(OR('NORD-09'!C21="J3"),'MOIS-09'!$H$19,IF(OR('NORD-09'!C21="J4"),'MOIS-09'!$H$20,IF(OR('NORD-09'!C21="J5"),'MOIS-09'!$P$16,IF(OR('NORD-09'!C21="J6"),'MOIS-09'!$P$17,IF(OR('NORD-09'!C21="J7"),'MOIS-09'!$P$18,IF(OR('NORD-09'!C21="J8"),'MOIS-09'!$P$19,IF(OR('NORD-09'!C21="J9"),'MOIS-09'!$P$20,IF(OR('NORD-09'!C21="F"),'MOIS-09'!$V$16,IF(OR('NORD-09'!C21="R"),'MOIS-09'!$V$17,IF(OR('NORD-09'!C21="HR"),'MOIS-09'!$V$18,IF(OR('NORD-09'!C21="E"),'MOIS-09'!$V$19,IF(OR('NORD-09'!C21="CP"),'MOIS-09'!$AD$16,IF(OR('NORD-09'!C21="CM"),'MOIS-09'!$AD$17,IF(OR('NORD-09'!C21="CMA"),'MOIS-09'!$AD$18,IF(OR('NORD-09'!C21="CDE"),'MOIS-09'!$AD$19,"0")))))))))))))))))))+IF(OR('NORD-09'!D21="D"),'MOIS-09'!$V$20,IF(OR('NORD-09'!D21="J"),'MOIS-09'!$H$16,IF(OR('NORD-09'!D21="J1"),'MOIS-09'!$H$17,IF(OR('NORD-09'!D21="J2"),'MOIS-09'!$H$18,IF(OR('NORD-09'!D21="J3"),'MOIS-09'!$H$19,IF(OR('NORD-09'!D21="J4"),'MOIS-09'!$H$20,IF(OR('NORD-09'!D21="J5"),'MOIS-09'!$P$16,IF(OR('NORD-09'!D21="J6"),'MOIS-09'!$P$17,IF(OR('NORD-09'!D21="J7"),'MOIS-09'!$P$18,IF(OR('NORD-09'!D21="J8"),'MOIS-09'!$P$19,IF(OR('NORD-09'!D21="J9"),'MOIS-09'!$P$20,IF(OR('NORD-09'!D21="F"),'MOIS-09'!$V$16,IF(OR('NORD-09'!D21="R"),'MOIS-09'!$V$17,IF(OR('NORD-09'!D21="HR"),'MOIS-09'!$V$18,IF(OR('NORD-09'!D21="E"),'MOIS-09'!$V$19,IF(OR('NORD-09'!D21="CP"),'MOIS-09'!$AD$16,IF(OR('NORD-09'!D21="CM"),'MOIS-09'!$AD$17,IF(OR('NORD-09'!D21="CMA"),'MOIS-09'!$AD$18,IF(OR('NORD-09'!D21="CDE"),'MOIS-09'!$AD$19,"0")))))))))))))))))))</f>
        <v>0</v>
      </c>
      <c r="AK21" s="151">
        <f>IF(OR('NORD-09'!E21="D"),'MOIS-09'!$V$20,IF(OR('NORD-09'!E21="J"),'MOIS-09'!$H$16,IF(OR('NORD-09'!E21="J1"),'MOIS-09'!$H$17,IF(OR('NORD-09'!E21="J2"),'MOIS-09'!$H$18,IF(OR('NORD-09'!E21="J3"),'MOIS-09'!$H$19,IF(OR('NORD-09'!E21="J4"),'MOIS-09'!$H$20,IF(OR('NORD-09'!E21="J5"),'MOIS-09'!$P$16,IF(OR('NORD-09'!E21="J6"),'MOIS-09'!$P$17,IF(OR('NORD-09'!E21="J7"),'MOIS-09'!$P$18,IF(OR('NORD-09'!E21="J8"),'MOIS-09'!$P$19,IF(OR('NORD-09'!E21="J9"),'MOIS-09'!$P$20,IF(OR('NORD-09'!E21="F"),'MOIS-09'!$V$16,IF(OR('NORD-09'!E21="R"),'MOIS-09'!$V$17,IF(OR('NORD-09'!E21="HR"),'MOIS-09'!$V$18,IF(OR('NORD-09'!E21="E"),'MOIS-09'!$V$19,IF(OR('NORD-09'!E21="CP"),'MOIS-09'!$AD$16,IF(OR('NORD-09'!E21="CM"),'MOIS-09'!$AD$17,IF(OR('NORD-09'!E21="CMA"),'MOIS-09'!$AD$18,IF(OR('NORD-09'!E21="CDE"),'MOIS-09'!$AD$19,"0")))))))))))))))))))+IF(OR('NORD-09'!F21="D"),'MOIS-09'!$V$20,IF(OR('NORD-09'!F21="J"),'MOIS-09'!$H$16,IF(OR('NORD-09'!F21="J1"),'MOIS-09'!$H$17,IF(OR('NORD-09'!F21="J2"),'MOIS-09'!$H$18,IF(OR('NORD-09'!F21="J3"),'MOIS-09'!$H$19,IF(OR('NORD-09'!F21="J4"),'MOIS-09'!$H$20,IF(OR('NORD-09'!F21="J5"),'MOIS-09'!$P$16,IF(OR('NORD-09'!F21="J6"),'MOIS-09'!$P$17,IF(OR('NORD-09'!F21="J7"),'MOIS-09'!$P$18,IF(OR('NORD-09'!F21="J8"),'MOIS-09'!$P$19,IF(OR('NORD-09'!F21="J9"),'MOIS-09'!$P$20,IF(OR('NORD-09'!F21="F"),'MOIS-09'!$V$16,IF(OR('NORD-09'!F21="R"),'MOIS-09'!$V$17,IF(OR('NORD-09'!F21="HR"),'MOIS-09'!$V$18,IF(OR('NORD-09'!F21="E"),'MOIS-09'!$V$19,IF(OR('NORD-09'!F21="CP"),'MOIS-09'!$AD$16,IF(OR('NORD-09'!F21="CM"),'MOIS-09'!$AD$17,IF(OR('NORD-09'!F21="CMA"),'MOIS-09'!$AD$18,IF(OR('NORD-09'!F21="CDE"),'MOIS-09'!$AD$19,"0")))))))))))))))))))+IF(OR('NORD-09'!G21="D"),'MOIS-09'!$V$20,IF(OR('NORD-09'!G21="J"),'MOIS-09'!$H$16,IF(OR('NORD-09'!G21="J1"),'MOIS-09'!$H$17,IF(OR('NORD-09'!G21="J2"),'MOIS-09'!$H$18,IF(OR('NORD-09'!G21="J3"),'MOIS-09'!$H$19,IF(OR('NORD-09'!G21="J4"),'MOIS-09'!$H$20,IF(OR('NORD-09'!G21="J5"),'MOIS-09'!$P$16,IF(OR('NORD-09'!G21="J6"),'MOIS-09'!$P$17,IF(OR('NORD-09'!G21="J7"),'MOIS-09'!$P$18,IF(OR('NORD-09'!G21="J8"),'MOIS-09'!$P$19,IF(OR('NORD-09'!G21="J9"),'MOIS-09'!$P$20,IF(OR('NORD-09'!G21="F"),'MOIS-09'!$V$16,IF(OR('NORD-09'!G21="R"),'MOIS-09'!$V$17,IF(OR('NORD-09'!G21="HR"),'MOIS-09'!$V$18,IF(OR('NORD-09'!G21="E"),'MOIS-09'!$V$19,IF(OR('NORD-09'!G21="CP"),'MOIS-09'!$AD$16,IF(OR('NORD-09'!G21="CM"),'MOIS-09'!$AD$17,IF(OR('NORD-09'!G21="CMA"),'MOIS-09'!$AD$18,IF(OR('NORD-09'!G21="CDE"),'MOIS-09'!$AD$19,"0")))))))))))))))))))+IF(OR('NORD-09'!H21="D"),'MOIS-09'!$V$20,IF(OR('NORD-09'!H21="J"),'MOIS-09'!$H$16,IF(OR('NORD-09'!H21="J1"),'MOIS-09'!$H$17,IF(OR('NORD-09'!H21="J2"),'MOIS-09'!$H$18,IF(OR('NORD-09'!H21="J3"),'MOIS-09'!$H$19,IF(OR('NORD-09'!H21="J4"),'MOIS-09'!$H$20,IF(OR('NORD-09'!H21="J5"),'MOIS-09'!$P$16,IF(OR('NORD-09'!H21="J6"),'MOIS-09'!$P$17,IF(OR('NORD-09'!H21="J7"),'MOIS-09'!$P$18,IF(OR('NORD-09'!H21="J8"),'MOIS-09'!$P$19,IF(OR('NORD-09'!H21="J9"),'MOIS-09'!$P$20,IF(OR('NORD-09'!H21="F"),'MOIS-09'!$V$16,IF(OR('NORD-09'!H21="R"),'MOIS-09'!$V$17,IF(OR('NORD-09'!H21="HR"),'MOIS-09'!$V$18,IF(OR('NORD-09'!H21="E"),'MOIS-09'!$V$19,IF(OR('NORD-09'!H21="CP"),'MOIS-09'!$AD$16,IF(OR('NORD-09'!H21="CM"),'MOIS-09'!$AD$17,IF(OR('NORD-09'!H21="CMA"),'MOIS-09'!$AD$18,IF(OR('NORD-09'!H21="CDE"),'MOIS-09'!$AD$19,"0")))))))))))))))))))+IF(OR('NORD-09'!I21="D"),'MOIS-09'!$V$20,IF(OR('NORD-09'!I21="J"),'MOIS-09'!$H$16,IF(OR('NORD-09'!I21="J1"),'MOIS-09'!$H$17,IF(OR('NORD-09'!I21="J2"),'MOIS-09'!$H$18,IF(OR('NORD-09'!I21="J3"),'MOIS-09'!$H$19,IF(OR('NORD-09'!I21="J4"),'MOIS-09'!$H$20,IF(OR('NORD-09'!I21="J5"),'MOIS-09'!$P$16,IF(OR('NORD-09'!I21="J6"),'MOIS-09'!$P$17,IF(OR('NORD-09'!I21="J7"),'MOIS-09'!$P$18,IF(OR('NORD-09'!I21="J8"),'MOIS-09'!$P$19,IF(OR('NORD-09'!I21="J9"),'MOIS-09'!$P$20,IF(OR('NORD-09'!I21="F"),'MOIS-09'!$V$16,IF(OR('NORD-09'!I21="R"),'MOIS-09'!$V$17,IF(OR('NORD-09'!I21="HR"),'MOIS-09'!$V$18,IF(OR('NORD-09'!I21="E"),'MOIS-09'!$V$19,IF(OR('NORD-09'!I21="CP"),'MOIS-09'!$AD$16,IF(OR('NORD-09'!I21="CM"),'MOIS-09'!$AD$17,IF(OR('NORD-09'!I21="CMA"),'MOIS-09'!$AD$18,IF(OR('NORD-09'!I21="CDE"),'MOIS-09'!$AD$19,"0")))))))))))))))))))+IF(OR('NORD-09'!J21="D"),'MOIS-09'!$V$20,IF(OR('NORD-09'!J21="J"),'MOIS-09'!$H$16,IF(OR('NORD-09'!J21="J1"),'MOIS-09'!$H$17,IF(OR('NORD-09'!J21="J2"),'MOIS-09'!$H$18,IF(OR('NORD-09'!J21="J3"),'MOIS-09'!$H$19,IF(OR('NORD-09'!J21="J4"),'MOIS-09'!$H$20,IF(OR('NORD-09'!J21="J5"),'MOIS-09'!$P$16,IF(OR('NORD-09'!J21="J6"),'MOIS-09'!$P$17,IF(OR('NORD-09'!J21="J7"),'MOIS-09'!$P$18,IF(OR('NORD-09'!J21="J8"),'MOIS-09'!$P$19,IF(OR('NORD-09'!J21="J9"),'MOIS-09'!$P$20,IF(OR('NORD-09'!J21="F"),'MOIS-09'!$V$16,IF(OR('NORD-09'!J21="R"),'MOIS-09'!$V$17,IF(OR('NORD-09'!J21="HR"),'MOIS-09'!$V$18,IF(OR('NORD-09'!J21="E"),'MOIS-09'!$V$19,IF(OR('NORD-09'!J21="CP"),'MOIS-09'!$AD$16,IF(OR('NORD-09'!J21="CM"),'MOIS-09'!$AD$17,IF(OR('NORD-09'!J21="CMA"),'MOIS-09'!$AD$18,IF(OR('NORD-09'!J21="CDE"),'MOIS-09'!$AD$19,"0")))))))))))))))))))+IF(OR('NORD-09'!K21="D"),'MOIS-09'!$V$20,IF(OR('NORD-09'!K21="J"),'MOIS-09'!$H$16,IF(OR('NORD-09'!K21="J1"),'MOIS-09'!$H$17,IF(OR('NORD-09'!K21="J2"),'MOIS-09'!$H$18,IF(OR('NORD-09'!K21="J3"),'MOIS-09'!$H$19,IF(OR('NORD-09'!K21="J4"),'MOIS-09'!$H$20,IF(OR('NORD-09'!K21="J5"),'MOIS-09'!$P$16,IF(OR('NORD-09'!K21="J6"),'MOIS-09'!$P$17,IF(OR('NORD-09'!K21="J7"),'MOIS-09'!$P$18,IF(OR('NORD-09'!K21="J8"),'MOIS-09'!$P$19,IF(OR('NORD-09'!K21="J9"),'MOIS-09'!$P$20,IF(OR('NORD-09'!K21="F"),'MOIS-09'!$V$16,IF(OR('NORD-09'!K21="R"),'MOIS-09'!$V$17,IF(OR('NORD-09'!K21="HR"),'MOIS-09'!$V$18,IF(OR('NORD-09'!K21="E"),'MOIS-09'!$V$19,IF(OR('NORD-09'!K21="CP"),'MOIS-09'!$AD$16,IF(OR('NORD-09'!K21="CM"),'MOIS-09'!$AD$17,IF(OR('NORD-09'!K21="CMA"),'MOIS-09'!$AD$18,IF(OR('NORD-09'!K21="CDE"),'MOIS-09'!$AD$19,"0")))))))))))))))))))</f>
        <v>0</v>
      </c>
      <c r="AL21" s="151">
        <f>IF(OR('NORD-09'!L21="D"),'MOIS-09'!$V$20,IF(OR('NORD-09'!L21="J"),'MOIS-09'!$H$16,IF(OR('NORD-09'!L21="J1"),'MOIS-09'!$H$17,IF(OR('NORD-09'!L21="J2"),'MOIS-09'!$H$18,IF(OR('NORD-09'!L21="J3"),'MOIS-09'!$H$19,IF(OR('NORD-09'!L21="J4"),'MOIS-09'!$H$20,IF(OR('NORD-09'!L21="J5"),'MOIS-09'!$P$16,IF(OR('NORD-09'!L21="J6"),'MOIS-09'!$P$17,IF(OR('NORD-09'!L21="J7"),'MOIS-09'!$P$18,IF(OR('NORD-09'!L21="J8"),'MOIS-09'!$P$19,IF(OR('NORD-09'!L21="J9"),'MOIS-09'!$P$20,IF(OR('NORD-09'!L21="F"),'MOIS-09'!$V$16,IF(OR('NORD-09'!L21="R"),'MOIS-09'!$V$17,IF(OR('NORD-09'!L21="HR"),'MOIS-09'!$V$18,IF(OR('NORD-09'!L21="E"),'MOIS-09'!$V$19,IF(OR('NORD-09'!L21="CP"),'MOIS-09'!$AD$16,IF(OR('NORD-09'!L21="CM"),'MOIS-09'!$AD$17,IF(OR('NORD-09'!L21="CMA"),'MOIS-09'!$AD$18,IF(OR('NORD-09'!L21="CDE"),'MOIS-09'!$AD$19,"0")))))))))))))))))))+IF(OR('NORD-09'!M21="D"),'MOIS-09'!$V$20,IF(OR('NORD-09'!M21="J"),'MOIS-09'!$H$16,IF(OR('NORD-09'!M21="J1"),'MOIS-09'!$H$17,IF(OR('NORD-09'!M21="J2"),'MOIS-09'!$H$18,IF(OR('NORD-09'!M21="J3"),'MOIS-09'!$H$19,IF(OR('NORD-09'!M21="J4"),'MOIS-09'!$H$20,IF(OR('NORD-09'!M21="J5"),'MOIS-09'!$P$16,IF(OR('NORD-09'!M21="J6"),'MOIS-09'!$P$17,IF(OR('NORD-09'!M21="J7"),'MOIS-09'!$P$18,IF(OR('NORD-09'!M21="J8"),'MOIS-09'!$P$19,IF(OR('NORD-09'!M21="J9"),'MOIS-09'!$P$20,IF(OR('NORD-09'!M21="F"),'MOIS-09'!$V$16,IF(OR('NORD-09'!M21="R"),'MOIS-09'!$V$17,IF(OR('NORD-09'!M21="HR"),'MOIS-09'!$V$18,IF(OR('NORD-09'!M21="E"),'MOIS-09'!$V$19,IF(OR('NORD-09'!M21="CP"),'MOIS-09'!$AD$16,IF(OR('NORD-09'!M21="CM"),'MOIS-09'!$AD$17,IF(OR('NORD-09'!M21="CMA"),'MOIS-09'!$AD$18,IF(OR('NORD-09'!M21="CDE"),'MOIS-09'!$AD$19,"0")))))))))))))))))))+IF(OR('NORD-09'!N21="D"),'MOIS-09'!$V$20,IF(OR('NORD-09'!N21="J"),'MOIS-09'!$H$16,IF(OR('NORD-09'!N21="J1"),'MOIS-09'!$H$17,IF(OR('NORD-09'!N21="J2"),'MOIS-09'!$H$18,IF(OR('NORD-09'!N21="J3"),'MOIS-09'!$H$19,IF(OR('NORD-09'!N21="J4"),'MOIS-09'!$H$20,IF(OR('NORD-09'!N21="J5"),'MOIS-09'!$P$16,IF(OR('NORD-09'!N21="J6"),'MOIS-09'!$P$17,IF(OR('NORD-09'!N21="J7"),'MOIS-09'!$P$18,IF(OR('NORD-09'!N21="J8"),'MOIS-09'!$P$19,IF(OR('NORD-09'!N21="J9"),'MOIS-09'!$P$20,IF(OR('NORD-09'!N21="F"),'MOIS-09'!$V$16,IF(OR('NORD-09'!N21="R"),'MOIS-09'!$V$17,IF(OR('NORD-09'!N21="HR"),'MOIS-09'!$V$18,IF(OR('NORD-09'!N21="E"),'MOIS-09'!$V$19,IF(OR('NORD-09'!N21="CP"),'MOIS-09'!$AD$16,IF(OR('NORD-09'!N21="CM"),'MOIS-09'!$AD$17,IF(OR('NORD-09'!N21="CMA"),'MOIS-09'!$AD$18,IF(OR('NORD-09'!N21="CDE"),'MOIS-09'!$AD$19,"0")))))))))))))))))))+IF(OR('NORD-09'!O21="D"),'MOIS-09'!$V$20,IF(OR('NORD-09'!O21="J"),'MOIS-09'!$H$16,IF(OR('NORD-09'!O21="J1"),'MOIS-09'!$H$17,IF(OR('NORD-09'!O21="J2"),'MOIS-09'!$H$18,IF(OR('NORD-09'!O21="J3"),'MOIS-09'!$H$19,IF(OR('NORD-09'!O21="J4"),'MOIS-09'!$H$20,IF(OR('NORD-09'!O21="J5"),'MOIS-09'!$P$16,IF(OR('NORD-09'!O21="J6"),'MOIS-09'!$P$17,IF(OR('NORD-09'!O21="J7"),'MOIS-09'!$P$18,IF(OR('NORD-09'!O21="J8"),'MOIS-09'!$P$19,IF(OR('NORD-09'!O21="J9"),'MOIS-09'!$P$20,IF(OR('NORD-09'!O21="F"),'MOIS-09'!$V$16,IF(OR('NORD-09'!O21="R"),'MOIS-09'!$V$17,IF(OR('NORD-09'!O21="HR"),'MOIS-09'!$V$18,IF(OR('NORD-09'!O21="E"),'MOIS-09'!$V$19,IF(OR('NORD-09'!O21="CP"),'MOIS-09'!$AD$16,IF(OR('NORD-09'!O21="CM"),'MOIS-09'!$AD$17,IF(OR('NORD-09'!O21="CMA"),'MOIS-09'!$AD$18,IF(OR('NORD-09'!O21="CDE"),'MOIS-09'!$AD$19,"0")))))))))))))))))))+IF(OR('NORD-09'!P21="D"),'MOIS-09'!$V$20,IF(OR('NORD-09'!P21="J"),'MOIS-09'!$H$16,IF(OR('NORD-09'!P21="J1"),'MOIS-09'!$H$17,IF(OR('NORD-09'!P21="J2"),'MOIS-09'!$H$18,IF(OR('NORD-09'!P21="J3"),'MOIS-09'!$H$19,IF(OR('NORD-09'!P21="J4"),'MOIS-09'!$H$20,IF(OR('NORD-09'!P21="J5"),'MOIS-09'!$P$16,IF(OR('NORD-09'!P21="J6"),'MOIS-09'!$P$17,IF(OR('NORD-09'!P21="J7"),'MOIS-09'!$P$18,IF(OR('NORD-09'!P21="J8"),'MOIS-09'!$P$19,IF(OR('NORD-09'!P21="J9"),'MOIS-09'!$P$20,IF(OR('NORD-09'!P21="F"),'MOIS-09'!$V$16,IF(OR('NORD-09'!P21="R"),'MOIS-09'!$V$17,IF(OR('NORD-09'!P21="HR"),'MOIS-09'!$V$18,IF(OR('NORD-09'!P21="E"),'MOIS-09'!$V$19,IF(OR('NORD-09'!P21="CP"),'MOIS-09'!$AD$16,IF(OR('NORD-09'!P21="CM"),'MOIS-09'!$AD$17,IF(OR('NORD-09'!P21="CMA"),'MOIS-09'!$AD$18,IF(OR('NORD-09'!P21="CDE"),'MOIS-09'!$AD$19,"0")))))))))))))))))))+IF(OR('NORD-09'!Q21="D"),'MOIS-09'!$V$20,IF(OR('NORD-09'!Q21="J"),'MOIS-09'!$H$16,IF(OR('NORD-09'!Q21="J1"),'MOIS-09'!$H$17,IF(OR('NORD-09'!Q21="J2"),'MOIS-09'!$H$18,IF(OR('NORD-09'!Q21="J3"),'MOIS-09'!$H$19,IF(OR('NORD-09'!Q21="J4"),'MOIS-09'!$H$20,IF(OR('NORD-09'!Q21="J5"),'MOIS-09'!$P$16,IF(OR('NORD-09'!Q21="J6"),'MOIS-09'!$P$17,IF(OR('NORD-09'!Q21="J7"),'MOIS-09'!$P$18,IF(OR('NORD-09'!Q21="J8"),'MOIS-09'!$P$19,IF(OR('NORD-09'!Q21="J9"),'MOIS-09'!$P$20,IF(OR('NORD-09'!Q21="F"),'MOIS-09'!$V$16,IF(OR('NORD-09'!Q21="R"),'MOIS-09'!$V$17,IF(OR('NORD-09'!Q21="HR"),'MOIS-09'!$V$18,IF(OR('NORD-09'!Q21="E"),'MOIS-09'!$V$19,IF(OR('NORD-09'!Q21="CP"),'MOIS-09'!$AD$16,IF(OR('NORD-09'!Q21="CM"),'MOIS-09'!$AD$17,IF(OR('NORD-09'!Q21="CMA"),'MOIS-09'!$AD$18,IF(OR('NORD-09'!Q21="CDE"),'MOIS-09'!$AD$19,"0")))))))))))))))))))+IF(OR('NORD-09'!R21="D"),'MOIS-09'!$V$20,IF(OR('NORD-09'!R21="J"),'MOIS-09'!$H$16,IF(OR('NORD-09'!R21="J1"),'MOIS-09'!$H$17,IF(OR('NORD-09'!R21="J2"),'MOIS-09'!$H$18,IF(OR('NORD-09'!R21="J3"),'MOIS-09'!$H$19,IF(OR('NORD-09'!R21="J4"),'MOIS-09'!$H$20,IF(OR('NORD-09'!R21="J5"),'MOIS-09'!$P$16,IF(OR('NORD-09'!R21="J6"),'MOIS-09'!$P$17,IF(OR('NORD-09'!R21="J7"),'MOIS-09'!$P$18,IF(OR('NORD-09'!R21="J8"),'MOIS-09'!$P$19,IF(OR('NORD-09'!R21="J9"),'MOIS-09'!$P$20,IF(OR('NORD-09'!R21="F"),'MOIS-09'!$V$16,IF(OR('NORD-09'!R21="R"),'MOIS-09'!$V$17,IF(OR('NORD-09'!R21="HR"),'MOIS-09'!$V$18,IF(OR('NORD-09'!R21="E"),'MOIS-09'!$V$19,IF(OR('NORD-09'!R21="CP"),'MOIS-09'!$AD$16,IF(OR('NORD-09'!R21="CM"),'MOIS-09'!$AD$17,IF(OR('NORD-09'!R21="CMA"),'MOIS-09'!$AD$18,IF(OR('NORD-09'!R21="CDE"),'MOIS-09'!$AD$19,"0")))))))))))))))))))</f>
        <v>0</v>
      </c>
      <c r="AM21" s="151">
        <f>IF(OR('NORD-09'!S21="D"),'MOIS-09'!$V$20,IF(OR('NORD-09'!S21="J"),'MOIS-09'!$H$16,IF(OR('NORD-09'!S21="J1"),'MOIS-09'!$H$17,IF(OR('NORD-09'!S21="J2"),'MOIS-09'!$H$18,IF(OR('NORD-09'!S21="J3"),'MOIS-09'!$H$19,IF(OR('NORD-09'!S21="J4"),'MOIS-09'!$H$20,IF(OR('NORD-09'!S21="J5"),'MOIS-09'!$P$16,IF(OR('NORD-09'!S21="J6"),'MOIS-09'!$P$17,IF(OR('NORD-09'!S21="J7"),'MOIS-09'!$P$18,IF(OR('NORD-09'!S21="J8"),'MOIS-09'!$P$19,IF(OR('NORD-09'!S21="J9"),'MOIS-09'!$P$20,IF(OR('NORD-09'!S21="F"),'MOIS-09'!$V$16,IF(OR('NORD-09'!S21="R"),'MOIS-09'!$V$17,IF(OR('NORD-09'!S21="HR"),'MOIS-09'!$V$18,IF(OR('NORD-09'!S21="E"),'MOIS-09'!$V$19,IF(OR('NORD-09'!S21="CP"),'MOIS-09'!$AD$16,IF(OR('NORD-09'!S21="CM"),'MOIS-09'!$AD$17,IF(OR('NORD-09'!S21="CMA"),'MOIS-09'!$AD$18,IF(OR('NORD-09'!S21="CDE"),'MOIS-09'!$AD$19,"0")))))))))))))))))))+IF(OR('NORD-09'!T21="D"),'MOIS-09'!$V$20,IF(OR('NORD-09'!T21="J"),'MOIS-09'!$H$16,IF(OR('NORD-09'!T21="J1"),'MOIS-09'!$H$17,IF(OR('NORD-09'!T21="J2"),'MOIS-09'!$H$18,IF(OR('NORD-09'!T21="J3"),'MOIS-09'!$H$19,IF(OR('NORD-09'!T21="J4"),'MOIS-09'!$H$20,IF(OR('NORD-09'!T21="J5"),'MOIS-09'!$P$16,IF(OR('NORD-09'!T21="J6"),'MOIS-09'!$P$17,IF(OR('NORD-09'!T21="J7"),'MOIS-09'!$P$18,IF(OR('NORD-09'!T21="J8"),'MOIS-09'!$P$19,IF(OR('NORD-09'!T21="J9"),'MOIS-09'!$P$20,IF(OR('NORD-09'!T21="F"),'MOIS-09'!$V$16,IF(OR('NORD-09'!T21="R"),'MOIS-09'!$V$17,IF(OR('NORD-09'!T21="HR"),'MOIS-09'!$V$18,IF(OR('NORD-09'!T21="E"),'MOIS-09'!$V$19,IF(OR('NORD-09'!T21="CP"),'MOIS-09'!$AD$16,IF(OR('NORD-09'!T21="CM"),'MOIS-09'!$AD$17,IF(OR('NORD-09'!T21="CMA"),'MOIS-09'!$AD$18,IF(OR('NORD-09'!T21="CDE"),'MOIS-09'!$AD$19,"0")))))))))))))))))))+IF(OR('NORD-09'!U21="D"),'MOIS-09'!$V$20,IF(OR('NORD-09'!U21="J"),'MOIS-09'!$H$16,IF(OR('NORD-09'!U21="J1"),'MOIS-09'!$H$17,IF(OR('NORD-09'!U21="J2"),'MOIS-09'!$H$18,IF(OR('NORD-09'!U21="J3"),'MOIS-09'!$H$19,IF(OR('NORD-09'!U21="J4"),'MOIS-09'!$H$20,IF(OR('NORD-09'!U21="J5"),'MOIS-09'!$P$16,IF(OR('NORD-09'!U21="J6"),'MOIS-09'!$P$17,IF(OR('NORD-09'!U21="J7"),'MOIS-09'!$P$18,IF(OR('NORD-09'!U21="J8"),'MOIS-09'!$P$19,IF(OR('NORD-09'!U21="J9"),'MOIS-09'!$P$20,IF(OR('NORD-09'!U21="F"),'MOIS-09'!$V$16,IF(OR('NORD-09'!U21="R"),'MOIS-09'!$V$17,IF(OR('NORD-09'!U21="HR"),'MOIS-09'!$V$18,IF(OR('NORD-09'!U21="E"),'MOIS-09'!$V$19,IF(OR('NORD-09'!U21="CP"),'MOIS-09'!$AD$16,IF(OR('NORD-09'!U21="CM"),'MOIS-09'!$AD$17,IF(OR('NORD-09'!U21="CMA"),'MOIS-09'!$AD$18,IF(OR('NORD-09'!U21="CDE"),'MOIS-09'!$AD$19,"0")))))))))))))))))))+IF(OR('NORD-09'!V21="D"),'MOIS-09'!$V$20,IF(OR('NORD-09'!V21="J"),'MOIS-09'!$H$16,IF(OR('NORD-09'!V21="J1"),'MOIS-09'!$H$17,IF(OR('NORD-09'!V21="J2"),'MOIS-09'!$H$18,IF(OR('NORD-09'!V21="J3"),'MOIS-09'!$H$19,IF(OR('NORD-09'!V21="J4"),'MOIS-09'!$H$20,IF(OR('NORD-09'!V21="J5"),'MOIS-09'!$P$16,IF(OR('NORD-09'!V21="J6"),'MOIS-09'!$P$17,IF(OR('NORD-09'!V21="J7"),'MOIS-09'!$P$18,IF(OR('NORD-09'!V21="J8"),'MOIS-09'!$P$19,IF(OR('NORD-09'!V21="J9"),'MOIS-09'!$P$20,IF(OR('NORD-09'!V21="F"),'MOIS-09'!$V$16,IF(OR('NORD-09'!V21="R"),'MOIS-09'!$V$17,IF(OR('NORD-09'!V21="HR"),'MOIS-09'!$V$18,IF(OR('NORD-09'!V21="E"),'MOIS-09'!$V$19,IF(OR('NORD-09'!V21="CP"),'MOIS-09'!$AD$16,IF(OR('NORD-09'!V21="CM"),'MOIS-09'!$AD$17,IF(OR('NORD-09'!V21="CMA"),'MOIS-09'!$AD$18,IF(OR('NORD-09'!V21="CDE"),'MOIS-09'!$AD$19,"0")))))))))))))))))))+IF(OR('NORD-09'!W21="D"),'MOIS-09'!$V$20,IF(OR('NORD-09'!W21="J"),'MOIS-09'!$H$16,IF(OR('NORD-09'!W21="J1"),'MOIS-09'!$H$17,IF(OR('NORD-09'!W21="J2"),'MOIS-09'!$H$18,IF(OR('NORD-09'!W21="J3"),'MOIS-09'!$H$19,IF(OR('NORD-09'!W21="J4"),'MOIS-09'!$H$20,IF(OR('NORD-09'!W21="J5"),'MOIS-09'!$P$16,IF(OR('NORD-09'!W21="J6"),'MOIS-09'!$P$17,IF(OR('NORD-09'!W21="J7"),'MOIS-09'!$P$18,IF(OR('NORD-09'!W21="J8"),'MOIS-09'!$P$19,IF(OR('NORD-09'!W21="J9"),'MOIS-09'!$P$20,IF(OR('NORD-09'!W21="F"),'MOIS-09'!$V$16,IF(OR('NORD-09'!W21="R"),'MOIS-09'!$V$17,IF(OR('NORD-09'!W21="HR"),'MOIS-09'!$V$18,IF(OR('NORD-09'!W21="E"),'MOIS-09'!$V$19,IF(OR('NORD-09'!W21="CP"),'MOIS-09'!$AD$16,IF(OR('NORD-09'!W21="CM"),'MOIS-09'!$AD$17,IF(OR('NORD-09'!W21="CMA"),'MOIS-09'!$AD$18,IF(OR('NORD-09'!W21="CDE"),'MOIS-09'!$AD$19,"0")))))))))))))))))))+IF(OR('NORD-09'!X21="D"),'MOIS-09'!$V$20,IF(OR('NORD-09'!X21="J"),'MOIS-09'!$H$16,IF(OR('NORD-09'!X21="J1"),'MOIS-09'!$H$17,IF(OR('NORD-09'!X21="J2"),'MOIS-09'!$H$18,IF(OR('NORD-09'!X21="J3"),'MOIS-09'!$H$19,IF(OR('NORD-09'!X21="J4"),'MOIS-09'!$H$20,IF(OR('NORD-09'!X21="J5"),'MOIS-09'!$P$16,IF(OR('NORD-09'!X21="J6"),'MOIS-09'!$P$17,IF(OR('NORD-09'!X21="J7"),'MOIS-09'!$P$18,IF(OR('NORD-09'!X21="J8"),'MOIS-09'!$P$19,IF(OR('NORD-09'!X21="J9"),'MOIS-09'!$P$20,IF(OR('NORD-09'!X21="F"),'MOIS-09'!$V$16,IF(OR('NORD-09'!X21="R"),'MOIS-09'!$V$17,IF(OR('NORD-09'!X21="HR"),'MOIS-09'!$V$18,IF(OR('NORD-09'!X21="E"),'MOIS-09'!$V$19,IF(OR('NORD-09'!X21="CP"),'MOIS-09'!$AD$16,IF(OR('NORD-09'!X21="CM"),'MOIS-09'!$AD$17,IF(OR('NORD-09'!X21="CMA"),'MOIS-09'!$AD$18,IF(OR('NORD-09'!X21="CDE"),'MOIS-09'!$AD$19,"0")))))))))))))))))))+IF(OR('NORD-09'!Y21="D"),'MOIS-09'!$V$20,IF(OR('NORD-09'!Y21="J"),'MOIS-09'!$H$16,IF(OR('NORD-09'!Y21="J1"),'MOIS-09'!$H$17,IF(OR('NORD-09'!Y21="J2"),'MOIS-09'!$H$18,IF(OR('NORD-09'!Y21="J3"),'MOIS-09'!$H$19,IF(OR('NORD-09'!Y21="J4"),'MOIS-09'!$H$20,IF(OR('NORD-09'!Y21="J5"),'MOIS-09'!$P$16,IF(OR('NORD-09'!Y21="J6"),'MOIS-09'!$P$17,IF(OR('NORD-09'!Y21="J7"),'MOIS-09'!$P$18,IF(OR('NORD-09'!Y21="J8"),'MOIS-09'!$P$19,IF(OR('NORD-09'!Y21="J9"),'MOIS-09'!$P$20,IF(OR('NORD-09'!Y21="F"),'MOIS-09'!$V$16,IF(OR('NORD-09'!Y21="R"),'MOIS-09'!$V$17,IF(OR('NORD-09'!Y21="HR"),'MOIS-09'!$V$18,IF(OR('NORD-09'!Y21="E"),'MOIS-09'!$V$19,IF(OR('NORD-09'!Y21="CP"),'MOIS-09'!$AD$16,IF(OR('NORD-09'!Y21="CM"),'MOIS-09'!$AD$17,IF(OR('NORD-09'!Y21="CMA"),'MOIS-09'!$AD$18,IF(OR('NORD-09'!Y21="CDE"),'MOIS-09'!$AD$19,"0")))))))))))))))))))</f>
        <v>0</v>
      </c>
      <c r="AN21" s="151">
        <f>IF(OR('NORD-09'!Z21="D"),'MOIS-09'!$V$20,IF(OR('NORD-09'!Z21="J"),'MOIS-09'!$H$16,IF(OR('NORD-09'!Z21="J1"),'MOIS-09'!$H$17,IF(OR('NORD-09'!Z21="J2"),'MOIS-09'!$H$18,IF(OR('NORD-09'!Z21="J3"),'MOIS-09'!$H$19,IF(OR('NORD-09'!Z21="J4"),'MOIS-09'!$H$20,IF(OR('NORD-09'!Z21="J5"),'MOIS-09'!$P$16,IF(OR('NORD-09'!Z21="J6"),'MOIS-09'!$P$17,IF(OR('NORD-09'!Z21="J7"),'MOIS-09'!$P$18,IF(OR('NORD-09'!Z21="J8"),'MOIS-09'!$P$19,IF(OR('NORD-09'!Z21="J9"),'MOIS-09'!$P$20,IF(OR('NORD-09'!Z21="F"),'MOIS-09'!$V$16,IF(OR('NORD-09'!Z21="R"),'MOIS-09'!$V$17,IF(OR('NORD-09'!Z21="HR"),'MOIS-09'!$V$18,IF(OR('NORD-09'!Z21="E"),'MOIS-09'!$V$19,IF(OR('NORD-09'!Z21="CP"),'MOIS-09'!$AD$16,IF(OR('NORD-09'!Z21="CM"),'MOIS-09'!$AD$17,IF(OR('NORD-09'!Z21="CMA"),'MOIS-09'!$AD$18,IF(OR('NORD-09'!Z21="CDE"),'MOIS-09'!$AD$19,"0")))))))))))))))))))+IF(OR('NORD-09'!AA21="D"),'MOIS-09'!$V$20,IF(OR('NORD-09'!AA21="J"),'MOIS-09'!$H$16,IF(OR('NORD-09'!AA21="J1"),'MOIS-09'!$H$17,IF(OR('NORD-09'!AA21="J2"),'MOIS-09'!$H$18,IF(OR('NORD-09'!AA21="J3"),'MOIS-09'!$H$19,IF(OR('NORD-09'!AA21="J4"),'MOIS-09'!$H$20,IF(OR('NORD-09'!AA21="J5"),'MOIS-09'!$P$16,IF(OR('NORD-09'!AA21="J6"),'MOIS-09'!$P$17,IF(OR('NORD-09'!AA21="J7"),'MOIS-09'!$P$18,IF(OR('NORD-09'!AA21="J8"),'MOIS-09'!$P$19,IF(OR('NORD-09'!AA21="J9"),'MOIS-09'!$P$20,IF(OR('NORD-09'!AA21="F"),'MOIS-09'!$V$16,IF(OR('NORD-09'!AA21="R"),'MOIS-09'!$V$17,IF(OR('NORD-09'!AA21="HR"),'MOIS-09'!$V$18,IF(OR('NORD-09'!AA21="E"),'MOIS-09'!$V$19,IF(OR('NORD-09'!AA21="CP"),'MOIS-09'!$AD$16,IF(OR('NORD-09'!AA21="CM"),'MOIS-09'!$AD$17,IF(OR('NORD-09'!AA21="CMA"),'MOIS-09'!$AD$18,IF(OR('NORD-09'!AA21="CDE"),'MOIS-09'!$AD$19,"0")))))))))))))))))))+IF(OR('NORD-09'!AB21="D"),'MOIS-09'!$V$20,IF(OR('NORD-09'!AB21="J"),'MOIS-09'!$H$16,IF(OR('NORD-09'!AB21="J1"),'MOIS-09'!$H$17,IF(OR('NORD-09'!AB21="J2"),'MOIS-09'!$H$18,IF(OR('NORD-09'!AB21="J3"),'MOIS-09'!$H$19,IF(OR('NORD-09'!AB21="J4"),'MOIS-09'!$H$20,IF(OR('NORD-09'!AB21="J5"),'MOIS-09'!$P$16,IF(OR('NORD-09'!AB21="J6"),'MOIS-09'!$P$17,IF(OR('NORD-09'!AB21="J7"),'MOIS-09'!$P$18,IF(OR('NORD-09'!AB21="J8"),'MOIS-09'!$P$19,IF(OR('NORD-09'!AB21="J9"),'MOIS-09'!$P$20,IF(OR('NORD-09'!AB21="F"),'MOIS-09'!$V$16,IF(OR('NORD-09'!AB21="R"),'MOIS-09'!$V$17,IF(OR('NORD-09'!AB21="HR"),'MOIS-09'!$V$18,IF(OR('NORD-09'!AB21="E"),'MOIS-09'!$V$19,IF(OR('NORD-09'!AB21="CP"),'MOIS-09'!$AD$16,IF(OR('NORD-09'!AB21="CM"),'MOIS-09'!$AD$17,IF(OR('NORD-09'!AB21="CMA"),'MOIS-09'!$AD$18,IF(OR('NORD-09'!AB21="CDE"),'MOIS-09'!$AD$19,"0")))))))))))))))))))+IF(OR('NORD-09'!AC21="D"),'MOIS-09'!$V$20,IF(OR('NORD-09'!AC21="J"),'MOIS-09'!$H$16,IF(OR('NORD-09'!AC21="J1"),'MOIS-09'!$H$17,IF(OR('NORD-09'!AC21="J2"),'MOIS-09'!$H$18,IF(OR('NORD-09'!AC21="J3"),'MOIS-09'!$H$19,IF(OR('NORD-09'!AC21="J4"),'MOIS-09'!$H$20,IF(OR('NORD-09'!AC21="J5"),'MOIS-09'!$P$16,IF(OR('NORD-09'!AC21="J6"),'MOIS-09'!$P$17,IF(OR('NORD-09'!AC21="J7"),'MOIS-09'!$P$18,IF(OR('NORD-09'!AC21="J8"),'MOIS-09'!$P$19,IF(OR('NORD-09'!AC21="J9"),'MOIS-09'!$P$20,IF(OR('NORD-09'!AC21="F"),'MOIS-09'!$V$16,IF(OR('NORD-09'!AC21="R"),'MOIS-09'!$V$17,IF(OR('NORD-09'!AC21="HR"),'MOIS-09'!$V$18,IF(OR('NORD-09'!AC21="E"),'MOIS-09'!$V$19,IF(OR('NORD-09'!AC21="CP"),'MOIS-09'!$AD$16,IF(OR('NORD-09'!AC21="CM"),'MOIS-09'!$AD$17,IF(OR('NORD-09'!AC21="CMA"),'MOIS-09'!$AD$18,IF(OR('NORD-09'!AC21="CDE"),'MOIS-09'!$AD$19,"0")))))))))))))))))))+IF(OR('NORD-09'!AD21="D"),'MOIS-09'!$V$20,IF(OR('NORD-09'!AD21="J"),'MOIS-09'!$H$16,IF(OR('NORD-09'!AD21="J1"),'MOIS-09'!$H$17,IF(OR('NORD-09'!AD21="J2"),'MOIS-09'!$H$18,IF(OR('NORD-09'!AD21="J3"),'MOIS-09'!$H$19,IF(OR('NORD-09'!AD21="J4"),'MOIS-09'!$H$20,IF(OR('NORD-09'!AD21="J5"),'MOIS-09'!$P$16,IF(OR('NORD-09'!AD21="J6"),'MOIS-09'!$P$17,IF(OR('NORD-09'!AD21="J7"),'MOIS-09'!$P$18,IF(OR('NORD-09'!AD21="J8"),'MOIS-09'!$P$19,IF(OR('NORD-09'!AD21="J9"),'MOIS-09'!$P$20,IF(OR('NORD-09'!AD21="F"),'MOIS-09'!$V$16,IF(OR('NORD-09'!AD21="R"),'MOIS-09'!$V$17,IF(OR('NORD-09'!AD21="HR"),'MOIS-09'!$V$18,IF(OR('NORD-09'!AD21="E"),'MOIS-09'!$V$19,IF(OR('NORD-09'!AD21="CP"),'MOIS-09'!$AD$16,IF(OR('NORD-09'!AD21="CM"),'MOIS-09'!$AD$17,IF(OR('NORD-09'!AD21="CMA"),'MOIS-09'!$AD$18,IF(OR('NORD-09'!AD21="CDE"),'MOIS-09'!$AD$19,"0")))))))))))))))))))+IF(OR('NORD-09'!AE21="D"),'MOIS-09'!$V$20,IF(OR('NORD-09'!AE21="J"),'MOIS-09'!$H$16,IF(OR('NORD-09'!AE21="J1"),'MOIS-09'!$H$17,IF(OR('NORD-09'!AE21="J2"),'MOIS-09'!$H$18,IF(OR('NORD-09'!AE21="J3"),'MOIS-09'!$H$19,IF(OR('NORD-09'!AE21="J4"),'MOIS-09'!$H$20,IF(OR('NORD-09'!AE21="J5"),'MOIS-09'!$P$16,IF(OR('NORD-09'!AE21="J6"),'MOIS-09'!$P$17,IF(OR('NORD-09'!AE21="J7"),'MOIS-09'!$P$18,IF(OR('NORD-09'!AE21="J8"),'MOIS-09'!$P$19,IF(OR('NORD-09'!AE21="J9"),'MOIS-09'!$P$20,IF(OR('NORD-09'!AE21="F"),'MOIS-09'!$V$16,IF(OR('NORD-09'!AE21="R"),'MOIS-09'!$V$17,IF(OR('NORD-09'!AE21="HR"),'MOIS-09'!$V$18,IF(OR('NORD-09'!AE21="E"),'MOIS-09'!$V$19,IF(OR('NORD-09'!AE21="CP"),'MOIS-09'!$AD$16,IF(OR('NORD-09'!AE21="CM"),'MOIS-09'!$AD$17,IF(OR('NORD-09'!AE21="CMA"),'MOIS-09'!$AD$18,IF(OR('NORD-09'!AE21="CDE"),'MOIS-09'!$AD$19,"0")))))))))))))))))))</f>
        <v>0</v>
      </c>
    </row>
    <row r="22" spans="1:40" ht="15.75" hidden="1" customHeight="1" outlineLevel="1">
      <c r="A22" s="16" t="s">
        <v>36</v>
      </c>
      <c r="B22" s="17"/>
      <c r="C22" s="12"/>
      <c r="D22" s="12"/>
      <c r="E22" s="12"/>
      <c r="F22" s="13"/>
      <c r="G22" s="13"/>
      <c r="H22" s="2"/>
      <c r="I22" s="2"/>
      <c r="J22" s="2"/>
      <c r="K22" s="2"/>
      <c r="L22" s="2"/>
      <c r="M22" s="2"/>
      <c r="N22" s="13"/>
      <c r="O22" s="12"/>
      <c r="P22" s="12"/>
      <c r="Q22" s="12"/>
      <c r="R22" s="12"/>
      <c r="S22" s="12"/>
      <c r="T22" s="13"/>
      <c r="U22" s="13"/>
      <c r="V22" s="12"/>
      <c r="W22" s="12"/>
      <c r="X22" s="12"/>
      <c r="Y22" s="12"/>
      <c r="Z22" s="12"/>
      <c r="AA22" s="13"/>
      <c r="AB22" s="13"/>
      <c r="AC22" s="13"/>
      <c r="AD22" s="13"/>
      <c r="AE22" s="13"/>
      <c r="AF22" s="14"/>
      <c r="AG22" s="116"/>
      <c r="AH22" s="147">
        <f t="shared" si="4"/>
        <v>0</v>
      </c>
      <c r="AJ22" s="151">
        <f>IF(OR('NORD-09'!B22="D"),'MOIS-09'!$V$20,IF(OR('NORD-09'!B22="J"),'MOIS-09'!$H$16,IF(OR('NORD-09'!B22="J1"),'MOIS-09'!$H$17,IF(OR('NORD-09'!B22="J2"),'MOIS-09'!$H$18,IF(OR('NORD-09'!B22="J3"),'MOIS-09'!$H$19,IF(OR('NORD-09'!B22="J4"),'MOIS-09'!$H$20,IF(OR('NORD-09'!B22="J5"),'MOIS-09'!$P$16,IF(OR('NORD-09'!B22="J6"),'MOIS-09'!$P$17,IF(OR('NORD-09'!B22="J7"),'MOIS-09'!$P$18,IF(OR('NORD-09'!B22="J8"),'MOIS-09'!$P$19,IF(OR('NORD-09'!B22="J9"),'MOIS-09'!$P$20,IF(OR('NORD-09'!B22="F"),'MOIS-09'!$V$16,IF(OR('NORD-09'!B22="R"),'MOIS-09'!$V$17,IF(OR('NORD-09'!B22="HR"),'MOIS-09'!$V$18,IF(OR('NORD-09'!B22="E"),'MOIS-09'!$V$19,IF(OR('NORD-09'!B22="CP"),'MOIS-09'!$AD$16,IF(OR('NORD-09'!B22="CM"),'MOIS-09'!$AD$17,IF(OR('NORD-09'!B22="CMA"),'MOIS-09'!$AD$18,IF(OR('NORD-09'!B22="CDE"),'MOIS-09'!$AD$19,"0")))))))))))))))))))+IF(OR('NORD-09'!C22="D"),'MOIS-09'!$V$20,IF(OR('NORD-09'!C22="J"),'MOIS-09'!$H$16,IF(OR('NORD-09'!C22="J1"),'MOIS-09'!$H$17,IF(OR('NORD-09'!C22="J2"),'MOIS-09'!$H$18,IF(OR('NORD-09'!C22="J3"),'MOIS-09'!$H$19,IF(OR('NORD-09'!C22="J4"),'MOIS-09'!$H$20,IF(OR('NORD-09'!C22="J5"),'MOIS-09'!$P$16,IF(OR('NORD-09'!C22="J6"),'MOIS-09'!$P$17,IF(OR('NORD-09'!C22="J7"),'MOIS-09'!$P$18,IF(OR('NORD-09'!C22="J8"),'MOIS-09'!$P$19,IF(OR('NORD-09'!C22="J9"),'MOIS-09'!$P$20,IF(OR('NORD-09'!C22="F"),'MOIS-09'!$V$16,IF(OR('NORD-09'!C22="R"),'MOIS-09'!$V$17,IF(OR('NORD-09'!C22="HR"),'MOIS-09'!$V$18,IF(OR('NORD-09'!C22="E"),'MOIS-09'!$V$19,IF(OR('NORD-09'!C22="CP"),'MOIS-09'!$AD$16,IF(OR('NORD-09'!C22="CM"),'MOIS-09'!$AD$17,IF(OR('NORD-09'!C22="CMA"),'MOIS-09'!$AD$18,IF(OR('NORD-09'!C22="CDE"),'MOIS-09'!$AD$19,"0")))))))))))))))))))+IF(OR('NORD-09'!D22="D"),'MOIS-09'!$V$20,IF(OR('NORD-09'!D22="J"),'MOIS-09'!$H$16,IF(OR('NORD-09'!D22="J1"),'MOIS-09'!$H$17,IF(OR('NORD-09'!D22="J2"),'MOIS-09'!$H$18,IF(OR('NORD-09'!D22="J3"),'MOIS-09'!$H$19,IF(OR('NORD-09'!D22="J4"),'MOIS-09'!$H$20,IF(OR('NORD-09'!D22="J5"),'MOIS-09'!$P$16,IF(OR('NORD-09'!D22="J6"),'MOIS-09'!$P$17,IF(OR('NORD-09'!D22="J7"),'MOIS-09'!$P$18,IF(OR('NORD-09'!D22="J8"),'MOIS-09'!$P$19,IF(OR('NORD-09'!D22="J9"),'MOIS-09'!$P$20,IF(OR('NORD-09'!D22="F"),'MOIS-09'!$V$16,IF(OR('NORD-09'!D22="R"),'MOIS-09'!$V$17,IF(OR('NORD-09'!D22="HR"),'MOIS-09'!$V$18,IF(OR('NORD-09'!D22="E"),'MOIS-09'!$V$19,IF(OR('NORD-09'!D22="CP"),'MOIS-09'!$AD$16,IF(OR('NORD-09'!D22="CM"),'MOIS-09'!$AD$17,IF(OR('NORD-09'!D22="CMA"),'MOIS-09'!$AD$18,IF(OR('NORD-09'!D22="CDE"),'MOIS-09'!$AD$19,"0")))))))))))))))))))</f>
        <v>0</v>
      </c>
      <c r="AK22" s="151">
        <f>IF(OR('NORD-09'!E22="D"),'MOIS-09'!$V$20,IF(OR('NORD-09'!E22="J"),'MOIS-09'!$H$16,IF(OR('NORD-09'!E22="J1"),'MOIS-09'!$H$17,IF(OR('NORD-09'!E22="J2"),'MOIS-09'!$H$18,IF(OR('NORD-09'!E22="J3"),'MOIS-09'!$H$19,IF(OR('NORD-09'!E22="J4"),'MOIS-09'!$H$20,IF(OR('NORD-09'!E22="J5"),'MOIS-09'!$P$16,IF(OR('NORD-09'!E22="J6"),'MOIS-09'!$P$17,IF(OR('NORD-09'!E22="J7"),'MOIS-09'!$P$18,IF(OR('NORD-09'!E22="J8"),'MOIS-09'!$P$19,IF(OR('NORD-09'!E22="J9"),'MOIS-09'!$P$20,IF(OR('NORD-09'!E22="F"),'MOIS-09'!$V$16,IF(OR('NORD-09'!E22="R"),'MOIS-09'!$V$17,IF(OR('NORD-09'!E22="HR"),'MOIS-09'!$V$18,IF(OR('NORD-09'!E22="E"),'MOIS-09'!$V$19,IF(OR('NORD-09'!E22="CP"),'MOIS-09'!$AD$16,IF(OR('NORD-09'!E22="CM"),'MOIS-09'!$AD$17,IF(OR('NORD-09'!E22="CMA"),'MOIS-09'!$AD$18,IF(OR('NORD-09'!E22="CDE"),'MOIS-09'!$AD$19,"0")))))))))))))))))))+IF(OR('NORD-09'!F22="D"),'MOIS-09'!$V$20,IF(OR('NORD-09'!F22="J"),'MOIS-09'!$H$16,IF(OR('NORD-09'!F22="J1"),'MOIS-09'!$H$17,IF(OR('NORD-09'!F22="J2"),'MOIS-09'!$H$18,IF(OR('NORD-09'!F22="J3"),'MOIS-09'!$H$19,IF(OR('NORD-09'!F22="J4"),'MOIS-09'!$H$20,IF(OR('NORD-09'!F22="J5"),'MOIS-09'!$P$16,IF(OR('NORD-09'!F22="J6"),'MOIS-09'!$P$17,IF(OR('NORD-09'!F22="J7"),'MOIS-09'!$P$18,IF(OR('NORD-09'!F22="J8"),'MOIS-09'!$P$19,IF(OR('NORD-09'!F22="J9"),'MOIS-09'!$P$20,IF(OR('NORD-09'!F22="F"),'MOIS-09'!$V$16,IF(OR('NORD-09'!F22="R"),'MOIS-09'!$V$17,IF(OR('NORD-09'!F22="HR"),'MOIS-09'!$V$18,IF(OR('NORD-09'!F22="E"),'MOIS-09'!$V$19,IF(OR('NORD-09'!F22="CP"),'MOIS-09'!$AD$16,IF(OR('NORD-09'!F22="CM"),'MOIS-09'!$AD$17,IF(OR('NORD-09'!F22="CMA"),'MOIS-09'!$AD$18,IF(OR('NORD-09'!F22="CDE"),'MOIS-09'!$AD$19,"0")))))))))))))))))))+IF(OR('NORD-09'!G22="D"),'MOIS-09'!$V$20,IF(OR('NORD-09'!G22="J"),'MOIS-09'!$H$16,IF(OR('NORD-09'!G22="J1"),'MOIS-09'!$H$17,IF(OR('NORD-09'!G22="J2"),'MOIS-09'!$H$18,IF(OR('NORD-09'!G22="J3"),'MOIS-09'!$H$19,IF(OR('NORD-09'!G22="J4"),'MOIS-09'!$H$20,IF(OR('NORD-09'!G22="J5"),'MOIS-09'!$P$16,IF(OR('NORD-09'!G22="J6"),'MOIS-09'!$P$17,IF(OR('NORD-09'!G22="J7"),'MOIS-09'!$P$18,IF(OR('NORD-09'!G22="J8"),'MOIS-09'!$P$19,IF(OR('NORD-09'!G22="J9"),'MOIS-09'!$P$20,IF(OR('NORD-09'!G22="F"),'MOIS-09'!$V$16,IF(OR('NORD-09'!G22="R"),'MOIS-09'!$V$17,IF(OR('NORD-09'!G22="HR"),'MOIS-09'!$V$18,IF(OR('NORD-09'!G22="E"),'MOIS-09'!$V$19,IF(OR('NORD-09'!G22="CP"),'MOIS-09'!$AD$16,IF(OR('NORD-09'!G22="CM"),'MOIS-09'!$AD$17,IF(OR('NORD-09'!G22="CMA"),'MOIS-09'!$AD$18,IF(OR('NORD-09'!G22="CDE"),'MOIS-09'!$AD$19,"0")))))))))))))))))))+IF(OR('NORD-09'!H22="D"),'MOIS-09'!$V$20,IF(OR('NORD-09'!H22="J"),'MOIS-09'!$H$16,IF(OR('NORD-09'!H22="J1"),'MOIS-09'!$H$17,IF(OR('NORD-09'!H22="J2"),'MOIS-09'!$H$18,IF(OR('NORD-09'!H22="J3"),'MOIS-09'!$H$19,IF(OR('NORD-09'!H22="J4"),'MOIS-09'!$H$20,IF(OR('NORD-09'!H22="J5"),'MOIS-09'!$P$16,IF(OR('NORD-09'!H22="J6"),'MOIS-09'!$P$17,IF(OR('NORD-09'!H22="J7"),'MOIS-09'!$P$18,IF(OR('NORD-09'!H22="J8"),'MOIS-09'!$P$19,IF(OR('NORD-09'!H22="J9"),'MOIS-09'!$P$20,IF(OR('NORD-09'!H22="F"),'MOIS-09'!$V$16,IF(OR('NORD-09'!H22="R"),'MOIS-09'!$V$17,IF(OR('NORD-09'!H22="HR"),'MOIS-09'!$V$18,IF(OR('NORD-09'!H22="E"),'MOIS-09'!$V$19,IF(OR('NORD-09'!H22="CP"),'MOIS-09'!$AD$16,IF(OR('NORD-09'!H22="CM"),'MOIS-09'!$AD$17,IF(OR('NORD-09'!H22="CMA"),'MOIS-09'!$AD$18,IF(OR('NORD-09'!H22="CDE"),'MOIS-09'!$AD$19,"0")))))))))))))))))))+IF(OR('NORD-09'!I22="D"),'MOIS-09'!$V$20,IF(OR('NORD-09'!I22="J"),'MOIS-09'!$H$16,IF(OR('NORD-09'!I22="J1"),'MOIS-09'!$H$17,IF(OR('NORD-09'!I22="J2"),'MOIS-09'!$H$18,IF(OR('NORD-09'!I22="J3"),'MOIS-09'!$H$19,IF(OR('NORD-09'!I22="J4"),'MOIS-09'!$H$20,IF(OR('NORD-09'!I22="J5"),'MOIS-09'!$P$16,IF(OR('NORD-09'!I22="J6"),'MOIS-09'!$P$17,IF(OR('NORD-09'!I22="J7"),'MOIS-09'!$P$18,IF(OR('NORD-09'!I22="J8"),'MOIS-09'!$P$19,IF(OR('NORD-09'!I22="J9"),'MOIS-09'!$P$20,IF(OR('NORD-09'!I22="F"),'MOIS-09'!$V$16,IF(OR('NORD-09'!I22="R"),'MOIS-09'!$V$17,IF(OR('NORD-09'!I22="HR"),'MOIS-09'!$V$18,IF(OR('NORD-09'!I22="E"),'MOIS-09'!$V$19,IF(OR('NORD-09'!I22="CP"),'MOIS-09'!$AD$16,IF(OR('NORD-09'!I22="CM"),'MOIS-09'!$AD$17,IF(OR('NORD-09'!I22="CMA"),'MOIS-09'!$AD$18,IF(OR('NORD-09'!I22="CDE"),'MOIS-09'!$AD$19,"0")))))))))))))))))))+IF(OR('NORD-09'!J22="D"),'MOIS-09'!$V$20,IF(OR('NORD-09'!J22="J"),'MOIS-09'!$H$16,IF(OR('NORD-09'!J22="J1"),'MOIS-09'!$H$17,IF(OR('NORD-09'!J22="J2"),'MOIS-09'!$H$18,IF(OR('NORD-09'!J22="J3"),'MOIS-09'!$H$19,IF(OR('NORD-09'!J22="J4"),'MOIS-09'!$H$20,IF(OR('NORD-09'!J22="J5"),'MOIS-09'!$P$16,IF(OR('NORD-09'!J22="J6"),'MOIS-09'!$P$17,IF(OR('NORD-09'!J22="J7"),'MOIS-09'!$P$18,IF(OR('NORD-09'!J22="J8"),'MOIS-09'!$P$19,IF(OR('NORD-09'!J22="J9"),'MOIS-09'!$P$20,IF(OR('NORD-09'!J22="F"),'MOIS-09'!$V$16,IF(OR('NORD-09'!J22="R"),'MOIS-09'!$V$17,IF(OR('NORD-09'!J22="HR"),'MOIS-09'!$V$18,IF(OR('NORD-09'!J22="E"),'MOIS-09'!$V$19,IF(OR('NORD-09'!J22="CP"),'MOIS-09'!$AD$16,IF(OR('NORD-09'!J22="CM"),'MOIS-09'!$AD$17,IF(OR('NORD-09'!J22="CMA"),'MOIS-09'!$AD$18,IF(OR('NORD-09'!J22="CDE"),'MOIS-09'!$AD$19,"0")))))))))))))))))))+IF(OR('NORD-09'!K22="D"),'MOIS-09'!$V$20,IF(OR('NORD-09'!K22="J"),'MOIS-09'!$H$16,IF(OR('NORD-09'!K22="J1"),'MOIS-09'!$H$17,IF(OR('NORD-09'!K22="J2"),'MOIS-09'!$H$18,IF(OR('NORD-09'!K22="J3"),'MOIS-09'!$H$19,IF(OR('NORD-09'!K22="J4"),'MOIS-09'!$H$20,IF(OR('NORD-09'!K22="J5"),'MOIS-09'!$P$16,IF(OR('NORD-09'!K22="J6"),'MOIS-09'!$P$17,IF(OR('NORD-09'!K22="J7"),'MOIS-09'!$P$18,IF(OR('NORD-09'!K22="J8"),'MOIS-09'!$P$19,IF(OR('NORD-09'!K22="J9"),'MOIS-09'!$P$20,IF(OR('NORD-09'!K22="F"),'MOIS-09'!$V$16,IF(OR('NORD-09'!K22="R"),'MOIS-09'!$V$17,IF(OR('NORD-09'!K22="HR"),'MOIS-09'!$V$18,IF(OR('NORD-09'!K22="E"),'MOIS-09'!$V$19,IF(OR('NORD-09'!K22="CP"),'MOIS-09'!$AD$16,IF(OR('NORD-09'!K22="CM"),'MOIS-09'!$AD$17,IF(OR('NORD-09'!K22="CMA"),'MOIS-09'!$AD$18,IF(OR('NORD-09'!K22="CDE"),'MOIS-09'!$AD$19,"0")))))))))))))))))))</f>
        <v>0</v>
      </c>
      <c r="AL22" s="151">
        <f>IF(OR('NORD-09'!L22="D"),'MOIS-09'!$V$20,IF(OR('NORD-09'!L22="J"),'MOIS-09'!$H$16,IF(OR('NORD-09'!L22="J1"),'MOIS-09'!$H$17,IF(OR('NORD-09'!L22="J2"),'MOIS-09'!$H$18,IF(OR('NORD-09'!L22="J3"),'MOIS-09'!$H$19,IF(OR('NORD-09'!L22="J4"),'MOIS-09'!$H$20,IF(OR('NORD-09'!L22="J5"),'MOIS-09'!$P$16,IF(OR('NORD-09'!L22="J6"),'MOIS-09'!$P$17,IF(OR('NORD-09'!L22="J7"),'MOIS-09'!$P$18,IF(OR('NORD-09'!L22="J8"),'MOIS-09'!$P$19,IF(OR('NORD-09'!L22="J9"),'MOIS-09'!$P$20,IF(OR('NORD-09'!L22="F"),'MOIS-09'!$V$16,IF(OR('NORD-09'!L22="R"),'MOIS-09'!$V$17,IF(OR('NORD-09'!L22="HR"),'MOIS-09'!$V$18,IF(OR('NORD-09'!L22="E"),'MOIS-09'!$V$19,IF(OR('NORD-09'!L22="CP"),'MOIS-09'!$AD$16,IF(OR('NORD-09'!L22="CM"),'MOIS-09'!$AD$17,IF(OR('NORD-09'!L22="CMA"),'MOIS-09'!$AD$18,IF(OR('NORD-09'!L22="CDE"),'MOIS-09'!$AD$19,"0")))))))))))))))))))+IF(OR('NORD-09'!M22="D"),'MOIS-09'!$V$20,IF(OR('NORD-09'!M22="J"),'MOIS-09'!$H$16,IF(OR('NORD-09'!M22="J1"),'MOIS-09'!$H$17,IF(OR('NORD-09'!M22="J2"),'MOIS-09'!$H$18,IF(OR('NORD-09'!M22="J3"),'MOIS-09'!$H$19,IF(OR('NORD-09'!M22="J4"),'MOIS-09'!$H$20,IF(OR('NORD-09'!M22="J5"),'MOIS-09'!$P$16,IF(OR('NORD-09'!M22="J6"),'MOIS-09'!$P$17,IF(OR('NORD-09'!M22="J7"),'MOIS-09'!$P$18,IF(OR('NORD-09'!M22="J8"),'MOIS-09'!$P$19,IF(OR('NORD-09'!M22="J9"),'MOIS-09'!$P$20,IF(OR('NORD-09'!M22="F"),'MOIS-09'!$V$16,IF(OR('NORD-09'!M22="R"),'MOIS-09'!$V$17,IF(OR('NORD-09'!M22="HR"),'MOIS-09'!$V$18,IF(OR('NORD-09'!M22="E"),'MOIS-09'!$V$19,IF(OR('NORD-09'!M22="CP"),'MOIS-09'!$AD$16,IF(OR('NORD-09'!M22="CM"),'MOIS-09'!$AD$17,IF(OR('NORD-09'!M22="CMA"),'MOIS-09'!$AD$18,IF(OR('NORD-09'!M22="CDE"),'MOIS-09'!$AD$19,"0")))))))))))))))))))+IF(OR('NORD-09'!N22="D"),'MOIS-09'!$V$20,IF(OR('NORD-09'!N22="J"),'MOIS-09'!$H$16,IF(OR('NORD-09'!N22="J1"),'MOIS-09'!$H$17,IF(OR('NORD-09'!N22="J2"),'MOIS-09'!$H$18,IF(OR('NORD-09'!N22="J3"),'MOIS-09'!$H$19,IF(OR('NORD-09'!N22="J4"),'MOIS-09'!$H$20,IF(OR('NORD-09'!N22="J5"),'MOIS-09'!$P$16,IF(OR('NORD-09'!N22="J6"),'MOIS-09'!$P$17,IF(OR('NORD-09'!N22="J7"),'MOIS-09'!$P$18,IF(OR('NORD-09'!N22="J8"),'MOIS-09'!$P$19,IF(OR('NORD-09'!N22="J9"),'MOIS-09'!$P$20,IF(OR('NORD-09'!N22="F"),'MOIS-09'!$V$16,IF(OR('NORD-09'!N22="R"),'MOIS-09'!$V$17,IF(OR('NORD-09'!N22="HR"),'MOIS-09'!$V$18,IF(OR('NORD-09'!N22="E"),'MOIS-09'!$V$19,IF(OR('NORD-09'!N22="CP"),'MOIS-09'!$AD$16,IF(OR('NORD-09'!N22="CM"),'MOIS-09'!$AD$17,IF(OR('NORD-09'!N22="CMA"),'MOIS-09'!$AD$18,IF(OR('NORD-09'!N22="CDE"),'MOIS-09'!$AD$19,"0")))))))))))))))))))+IF(OR('NORD-09'!O22="D"),'MOIS-09'!$V$20,IF(OR('NORD-09'!O22="J"),'MOIS-09'!$H$16,IF(OR('NORD-09'!O22="J1"),'MOIS-09'!$H$17,IF(OR('NORD-09'!O22="J2"),'MOIS-09'!$H$18,IF(OR('NORD-09'!O22="J3"),'MOIS-09'!$H$19,IF(OR('NORD-09'!O22="J4"),'MOIS-09'!$H$20,IF(OR('NORD-09'!O22="J5"),'MOIS-09'!$P$16,IF(OR('NORD-09'!O22="J6"),'MOIS-09'!$P$17,IF(OR('NORD-09'!O22="J7"),'MOIS-09'!$P$18,IF(OR('NORD-09'!O22="J8"),'MOIS-09'!$P$19,IF(OR('NORD-09'!O22="J9"),'MOIS-09'!$P$20,IF(OR('NORD-09'!O22="F"),'MOIS-09'!$V$16,IF(OR('NORD-09'!O22="R"),'MOIS-09'!$V$17,IF(OR('NORD-09'!O22="HR"),'MOIS-09'!$V$18,IF(OR('NORD-09'!O22="E"),'MOIS-09'!$V$19,IF(OR('NORD-09'!O22="CP"),'MOIS-09'!$AD$16,IF(OR('NORD-09'!O22="CM"),'MOIS-09'!$AD$17,IF(OR('NORD-09'!O22="CMA"),'MOIS-09'!$AD$18,IF(OR('NORD-09'!O22="CDE"),'MOIS-09'!$AD$19,"0")))))))))))))))))))+IF(OR('NORD-09'!P22="D"),'MOIS-09'!$V$20,IF(OR('NORD-09'!P22="J"),'MOIS-09'!$H$16,IF(OR('NORD-09'!P22="J1"),'MOIS-09'!$H$17,IF(OR('NORD-09'!P22="J2"),'MOIS-09'!$H$18,IF(OR('NORD-09'!P22="J3"),'MOIS-09'!$H$19,IF(OR('NORD-09'!P22="J4"),'MOIS-09'!$H$20,IF(OR('NORD-09'!P22="J5"),'MOIS-09'!$P$16,IF(OR('NORD-09'!P22="J6"),'MOIS-09'!$P$17,IF(OR('NORD-09'!P22="J7"),'MOIS-09'!$P$18,IF(OR('NORD-09'!P22="J8"),'MOIS-09'!$P$19,IF(OR('NORD-09'!P22="J9"),'MOIS-09'!$P$20,IF(OR('NORD-09'!P22="F"),'MOIS-09'!$V$16,IF(OR('NORD-09'!P22="R"),'MOIS-09'!$V$17,IF(OR('NORD-09'!P22="HR"),'MOIS-09'!$V$18,IF(OR('NORD-09'!P22="E"),'MOIS-09'!$V$19,IF(OR('NORD-09'!P22="CP"),'MOIS-09'!$AD$16,IF(OR('NORD-09'!P22="CM"),'MOIS-09'!$AD$17,IF(OR('NORD-09'!P22="CMA"),'MOIS-09'!$AD$18,IF(OR('NORD-09'!P22="CDE"),'MOIS-09'!$AD$19,"0")))))))))))))))))))+IF(OR('NORD-09'!Q22="D"),'MOIS-09'!$V$20,IF(OR('NORD-09'!Q22="J"),'MOIS-09'!$H$16,IF(OR('NORD-09'!Q22="J1"),'MOIS-09'!$H$17,IF(OR('NORD-09'!Q22="J2"),'MOIS-09'!$H$18,IF(OR('NORD-09'!Q22="J3"),'MOIS-09'!$H$19,IF(OR('NORD-09'!Q22="J4"),'MOIS-09'!$H$20,IF(OR('NORD-09'!Q22="J5"),'MOIS-09'!$P$16,IF(OR('NORD-09'!Q22="J6"),'MOIS-09'!$P$17,IF(OR('NORD-09'!Q22="J7"),'MOIS-09'!$P$18,IF(OR('NORD-09'!Q22="J8"),'MOIS-09'!$P$19,IF(OR('NORD-09'!Q22="J9"),'MOIS-09'!$P$20,IF(OR('NORD-09'!Q22="F"),'MOIS-09'!$V$16,IF(OR('NORD-09'!Q22="R"),'MOIS-09'!$V$17,IF(OR('NORD-09'!Q22="HR"),'MOIS-09'!$V$18,IF(OR('NORD-09'!Q22="E"),'MOIS-09'!$V$19,IF(OR('NORD-09'!Q22="CP"),'MOIS-09'!$AD$16,IF(OR('NORD-09'!Q22="CM"),'MOIS-09'!$AD$17,IF(OR('NORD-09'!Q22="CMA"),'MOIS-09'!$AD$18,IF(OR('NORD-09'!Q22="CDE"),'MOIS-09'!$AD$19,"0")))))))))))))))))))+IF(OR('NORD-09'!R22="D"),'MOIS-09'!$V$20,IF(OR('NORD-09'!R22="J"),'MOIS-09'!$H$16,IF(OR('NORD-09'!R22="J1"),'MOIS-09'!$H$17,IF(OR('NORD-09'!R22="J2"),'MOIS-09'!$H$18,IF(OR('NORD-09'!R22="J3"),'MOIS-09'!$H$19,IF(OR('NORD-09'!R22="J4"),'MOIS-09'!$H$20,IF(OR('NORD-09'!R22="J5"),'MOIS-09'!$P$16,IF(OR('NORD-09'!R22="J6"),'MOIS-09'!$P$17,IF(OR('NORD-09'!R22="J7"),'MOIS-09'!$P$18,IF(OR('NORD-09'!R22="J8"),'MOIS-09'!$P$19,IF(OR('NORD-09'!R22="J9"),'MOIS-09'!$P$20,IF(OR('NORD-09'!R22="F"),'MOIS-09'!$V$16,IF(OR('NORD-09'!R22="R"),'MOIS-09'!$V$17,IF(OR('NORD-09'!R22="HR"),'MOIS-09'!$V$18,IF(OR('NORD-09'!R22="E"),'MOIS-09'!$V$19,IF(OR('NORD-09'!R22="CP"),'MOIS-09'!$AD$16,IF(OR('NORD-09'!R22="CM"),'MOIS-09'!$AD$17,IF(OR('NORD-09'!R22="CMA"),'MOIS-09'!$AD$18,IF(OR('NORD-09'!R22="CDE"),'MOIS-09'!$AD$19,"0")))))))))))))))))))</f>
        <v>0</v>
      </c>
      <c r="AM22" s="151">
        <f>IF(OR('NORD-09'!S22="D"),'MOIS-09'!$V$20,IF(OR('NORD-09'!S22="J"),'MOIS-09'!$H$16,IF(OR('NORD-09'!S22="J1"),'MOIS-09'!$H$17,IF(OR('NORD-09'!S22="J2"),'MOIS-09'!$H$18,IF(OR('NORD-09'!S22="J3"),'MOIS-09'!$H$19,IF(OR('NORD-09'!S22="J4"),'MOIS-09'!$H$20,IF(OR('NORD-09'!S22="J5"),'MOIS-09'!$P$16,IF(OR('NORD-09'!S22="J6"),'MOIS-09'!$P$17,IF(OR('NORD-09'!S22="J7"),'MOIS-09'!$P$18,IF(OR('NORD-09'!S22="J8"),'MOIS-09'!$P$19,IF(OR('NORD-09'!S22="J9"),'MOIS-09'!$P$20,IF(OR('NORD-09'!S22="F"),'MOIS-09'!$V$16,IF(OR('NORD-09'!S22="R"),'MOIS-09'!$V$17,IF(OR('NORD-09'!S22="HR"),'MOIS-09'!$V$18,IF(OR('NORD-09'!S22="E"),'MOIS-09'!$V$19,IF(OR('NORD-09'!S22="CP"),'MOIS-09'!$AD$16,IF(OR('NORD-09'!S22="CM"),'MOIS-09'!$AD$17,IF(OR('NORD-09'!S22="CMA"),'MOIS-09'!$AD$18,IF(OR('NORD-09'!S22="CDE"),'MOIS-09'!$AD$19,"0")))))))))))))))))))+IF(OR('NORD-09'!T22="D"),'MOIS-09'!$V$20,IF(OR('NORD-09'!T22="J"),'MOIS-09'!$H$16,IF(OR('NORD-09'!T22="J1"),'MOIS-09'!$H$17,IF(OR('NORD-09'!T22="J2"),'MOIS-09'!$H$18,IF(OR('NORD-09'!T22="J3"),'MOIS-09'!$H$19,IF(OR('NORD-09'!T22="J4"),'MOIS-09'!$H$20,IF(OR('NORD-09'!T22="J5"),'MOIS-09'!$P$16,IF(OR('NORD-09'!T22="J6"),'MOIS-09'!$P$17,IF(OR('NORD-09'!T22="J7"),'MOIS-09'!$P$18,IF(OR('NORD-09'!T22="J8"),'MOIS-09'!$P$19,IF(OR('NORD-09'!T22="J9"),'MOIS-09'!$P$20,IF(OR('NORD-09'!T22="F"),'MOIS-09'!$V$16,IF(OR('NORD-09'!T22="R"),'MOIS-09'!$V$17,IF(OR('NORD-09'!T22="HR"),'MOIS-09'!$V$18,IF(OR('NORD-09'!T22="E"),'MOIS-09'!$V$19,IF(OR('NORD-09'!T22="CP"),'MOIS-09'!$AD$16,IF(OR('NORD-09'!T22="CM"),'MOIS-09'!$AD$17,IF(OR('NORD-09'!T22="CMA"),'MOIS-09'!$AD$18,IF(OR('NORD-09'!T22="CDE"),'MOIS-09'!$AD$19,"0")))))))))))))))))))+IF(OR('NORD-09'!U22="D"),'MOIS-09'!$V$20,IF(OR('NORD-09'!U22="J"),'MOIS-09'!$H$16,IF(OR('NORD-09'!U22="J1"),'MOIS-09'!$H$17,IF(OR('NORD-09'!U22="J2"),'MOIS-09'!$H$18,IF(OR('NORD-09'!U22="J3"),'MOIS-09'!$H$19,IF(OR('NORD-09'!U22="J4"),'MOIS-09'!$H$20,IF(OR('NORD-09'!U22="J5"),'MOIS-09'!$P$16,IF(OR('NORD-09'!U22="J6"),'MOIS-09'!$P$17,IF(OR('NORD-09'!U22="J7"),'MOIS-09'!$P$18,IF(OR('NORD-09'!U22="J8"),'MOIS-09'!$P$19,IF(OR('NORD-09'!U22="J9"),'MOIS-09'!$P$20,IF(OR('NORD-09'!U22="F"),'MOIS-09'!$V$16,IF(OR('NORD-09'!U22="R"),'MOIS-09'!$V$17,IF(OR('NORD-09'!U22="HR"),'MOIS-09'!$V$18,IF(OR('NORD-09'!U22="E"),'MOIS-09'!$V$19,IF(OR('NORD-09'!U22="CP"),'MOIS-09'!$AD$16,IF(OR('NORD-09'!U22="CM"),'MOIS-09'!$AD$17,IF(OR('NORD-09'!U22="CMA"),'MOIS-09'!$AD$18,IF(OR('NORD-09'!U22="CDE"),'MOIS-09'!$AD$19,"0")))))))))))))))))))+IF(OR('NORD-09'!V22="D"),'MOIS-09'!$V$20,IF(OR('NORD-09'!V22="J"),'MOIS-09'!$H$16,IF(OR('NORD-09'!V22="J1"),'MOIS-09'!$H$17,IF(OR('NORD-09'!V22="J2"),'MOIS-09'!$H$18,IF(OR('NORD-09'!V22="J3"),'MOIS-09'!$H$19,IF(OR('NORD-09'!V22="J4"),'MOIS-09'!$H$20,IF(OR('NORD-09'!V22="J5"),'MOIS-09'!$P$16,IF(OR('NORD-09'!V22="J6"),'MOIS-09'!$P$17,IF(OR('NORD-09'!V22="J7"),'MOIS-09'!$P$18,IF(OR('NORD-09'!V22="J8"),'MOIS-09'!$P$19,IF(OR('NORD-09'!V22="J9"),'MOIS-09'!$P$20,IF(OR('NORD-09'!V22="F"),'MOIS-09'!$V$16,IF(OR('NORD-09'!V22="R"),'MOIS-09'!$V$17,IF(OR('NORD-09'!V22="HR"),'MOIS-09'!$V$18,IF(OR('NORD-09'!V22="E"),'MOIS-09'!$V$19,IF(OR('NORD-09'!V22="CP"),'MOIS-09'!$AD$16,IF(OR('NORD-09'!V22="CM"),'MOIS-09'!$AD$17,IF(OR('NORD-09'!V22="CMA"),'MOIS-09'!$AD$18,IF(OR('NORD-09'!V22="CDE"),'MOIS-09'!$AD$19,"0")))))))))))))))))))+IF(OR('NORD-09'!W22="D"),'MOIS-09'!$V$20,IF(OR('NORD-09'!W22="J"),'MOIS-09'!$H$16,IF(OR('NORD-09'!W22="J1"),'MOIS-09'!$H$17,IF(OR('NORD-09'!W22="J2"),'MOIS-09'!$H$18,IF(OR('NORD-09'!W22="J3"),'MOIS-09'!$H$19,IF(OR('NORD-09'!W22="J4"),'MOIS-09'!$H$20,IF(OR('NORD-09'!W22="J5"),'MOIS-09'!$P$16,IF(OR('NORD-09'!W22="J6"),'MOIS-09'!$P$17,IF(OR('NORD-09'!W22="J7"),'MOIS-09'!$P$18,IF(OR('NORD-09'!W22="J8"),'MOIS-09'!$P$19,IF(OR('NORD-09'!W22="J9"),'MOIS-09'!$P$20,IF(OR('NORD-09'!W22="F"),'MOIS-09'!$V$16,IF(OR('NORD-09'!W22="R"),'MOIS-09'!$V$17,IF(OR('NORD-09'!W22="HR"),'MOIS-09'!$V$18,IF(OR('NORD-09'!W22="E"),'MOIS-09'!$V$19,IF(OR('NORD-09'!W22="CP"),'MOIS-09'!$AD$16,IF(OR('NORD-09'!W22="CM"),'MOIS-09'!$AD$17,IF(OR('NORD-09'!W22="CMA"),'MOIS-09'!$AD$18,IF(OR('NORD-09'!W22="CDE"),'MOIS-09'!$AD$19,"0")))))))))))))))))))+IF(OR('NORD-09'!X22="D"),'MOIS-09'!$V$20,IF(OR('NORD-09'!X22="J"),'MOIS-09'!$H$16,IF(OR('NORD-09'!X22="J1"),'MOIS-09'!$H$17,IF(OR('NORD-09'!X22="J2"),'MOIS-09'!$H$18,IF(OR('NORD-09'!X22="J3"),'MOIS-09'!$H$19,IF(OR('NORD-09'!X22="J4"),'MOIS-09'!$H$20,IF(OR('NORD-09'!X22="J5"),'MOIS-09'!$P$16,IF(OR('NORD-09'!X22="J6"),'MOIS-09'!$P$17,IF(OR('NORD-09'!X22="J7"),'MOIS-09'!$P$18,IF(OR('NORD-09'!X22="J8"),'MOIS-09'!$P$19,IF(OR('NORD-09'!X22="J9"),'MOIS-09'!$P$20,IF(OR('NORD-09'!X22="F"),'MOIS-09'!$V$16,IF(OR('NORD-09'!X22="R"),'MOIS-09'!$V$17,IF(OR('NORD-09'!X22="HR"),'MOIS-09'!$V$18,IF(OR('NORD-09'!X22="E"),'MOIS-09'!$V$19,IF(OR('NORD-09'!X22="CP"),'MOIS-09'!$AD$16,IF(OR('NORD-09'!X22="CM"),'MOIS-09'!$AD$17,IF(OR('NORD-09'!X22="CMA"),'MOIS-09'!$AD$18,IF(OR('NORD-09'!X22="CDE"),'MOIS-09'!$AD$19,"0")))))))))))))))))))+IF(OR('NORD-09'!Y22="D"),'MOIS-09'!$V$20,IF(OR('NORD-09'!Y22="J"),'MOIS-09'!$H$16,IF(OR('NORD-09'!Y22="J1"),'MOIS-09'!$H$17,IF(OR('NORD-09'!Y22="J2"),'MOIS-09'!$H$18,IF(OR('NORD-09'!Y22="J3"),'MOIS-09'!$H$19,IF(OR('NORD-09'!Y22="J4"),'MOIS-09'!$H$20,IF(OR('NORD-09'!Y22="J5"),'MOIS-09'!$P$16,IF(OR('NORD-09'!Y22="J6"),'MOIS-09'!$P$17,IF(OR('NORD-09'!Y22="J7"),'MOIS-09'!$P$18,IF(OR('NORD-09'!Y22="J8"),'MOIS-09'!$P$19,IF(OR('NORD-09'!Y22="J9"),'MOIS-09'!$P$20,IF(OR('NORD-09'!Y22="F"),'MOIS-09'!$V$16,IF(OR('NORD-09'!Y22="R"),'MOIS-09'!$V$17,IF(OR('NORD-09'!Y22="HR"),'MOIS-09'!$V$18,IF(OR('NORD-09'!Y22="E"),'MOIS-09'!$V$19,IF(OR('NORD-09'!Y22="CP"),'MOIS-09'!$AD$16,IF(OR('NORD-09'!Y22="CM"),'MOIS-09'!$AD$17,IF(OR('NORD-09'!Y22="CMA"),'MOIS-09'!$AD$18,IF(OR('NORD-09'!Y22="CDE"),'MOIS-09'!$AD$19,"0")))))))))))))))))))</f>
        <v>0</v>
      </c>
      <c r="AN22" s="151">
        <f>IF(OR('NORD-09'!Z22="D"),'MOIS-09'!$V$20,IF(OR('NORD-09'!Z22="J"),'MOIS-09'!$H$16,IF(OR('NORD-09'!Z22="J1"),'MOIS-09'!$H$17,IF(OR('NORD-09'!Z22="J2"),'MOIS-09'!$H$18,IF(OR('NORD-09'!Z22="J3"),'MOIS-09'!$H$19,IF(OR('NORD-09'!Z22="J4"),'MOIS-09'!$H$20,IF(OR('NORD-09'!Z22="J5"),'MOIS-09'!$P$16,IF(OR('NORD-09'!Z22="J6"),'MOIS-09'!$P$17,IF(OR('NORD-09'!Z22="J7"),'MOIS-09'!$P$18,IF(OR('NORD-09'!Z22="J8"),'MOIS-09'!$P$19,IF(OR('NORD-09'!Z22="J9"),'MOIS-09'!$P$20,IF(OR('NORD-09'!Z22="F"),'MOIS-09'!$V$16,IF(OR('NORD-09'!Z22="R"),'MOIS-09'!$V$17,IF(OR('NORD-09'!Z22="HR"),'MOIS-09'!$V$18,IF(OR('NORD-09'!Z22="E"),'MOIS-09'!$V$19,IF(OR('NORD-09'!Z22="CP"),'MOIS-09'!$AD$16,IF(OR('NORD-09'!Z22="CM"),'MOIS-09'!$AD$17,IF(OR('NORD-09'!Z22="CMA"),'MOIS-09'!$AD$18,IF(OR('NORD-09'!Z22="CDE"),'MOIS-09'!$AD$19,"0")))))))))))))))))))+IF(OR('NORD-09'!AA22="D"),'MOIS-09'!$V$20,IF(OR('NORD-09'!AA22="J"),'MOIS-09'!$H$16,IF(OR('NORD-09'!AA22="J1"),'MOIS-09'!$H$17,IF(OR('NORD-09'!AA22="J2"),'MOIS-09'!$H$18,IF(OR('NORD-09'!AA22="J3"),'MOIS-09'!$H$19,IF(OR('NORD-09'!AA22="J4"),'MOIS-09'!$H$20,IF(OR('NORD-09'!AA22="J5"),'MOIS-09'!$P$16,IF(OR('NORD-09'!AA22="J6"),'MOIS-09'!$P$17,IF(OR('NORD-09'!AA22="J7"),'MOIS-09'!$P$18,IF(OR('NORD-09'!AA22="J8"),'MOIS-09'!$P$19,IF(OR('NORD-09'!AA22="J9"),'MOIS-09'!$P$20,IF(OR('NORD-09'!AA22="F"),'MOIS-09'!$V$16,IF(OR('NORD-09'!AA22="R"),'MOIS-09'!$V$17,IF(OR('NORD-09'!AA22="HR"),'MOIS-09'!$V$18,IF(OR('NORD-09'!AA22="E"),'MOIS-09'!$V$19,IF(OR('NORD-09'!AA22="CP"),'MOIS-09'!$AD$16,IF(OR('NORD-09'!AA22="CM"),'MOIS-09'!$AD$17,IF(OR('NORD-09'!AA22="CMA"),'MOIS-09'!$AD$18,IF(OR('NORD-09'!AA22="CDE"),'MOIS-09'!$AD$19,"0")))))))))))))))))))+IF(OR('NORD-09'!AB22="D"),'MOIS-09'!$V$20,IF(OR('NORD-09'!AB22="J"),'MOIS-09'!$H$16,IF(OR('NORD-09'!AB22="J1"),'MOIS-09'!$H$17,IF(OR('NORD-09'!AB22="J2"),'MOIS-09'!$H$18,IF(OR('NORD-09'!AB22="J3"),'MOIS-09'!$H$19,IF(OR('NORD-09'!AB22="J4"),'MOIS-09'!$H$20,IF(OR('NORD-09'!AB22="J5"),'MOIS-09'!$P$16,IF(OR('NORD-09'!AB22="J6"),'MOIS-09'!$P$17,IF(OR('NORD-09'!AB22="J7"),'MOIS-09'!$P$18,IF(OR('NORD-09'!AB22="J8"),'MOIS-09'!$P$19,IF(OR('NORD-09'!AB22="J9"),'MOIS-09'!$P$20,IF(OR('NORD-09'!AB22="F"),'MOIS-09'!$V$16,IF(OR('NORD-09'!AB22="R"),'MOIS-09'!$V$17,IF(OR('NORD-09'!AB22="HR"),'MOIS-09'!$V$18,IF(OR('NORD-09'!AB22="E"),'MOIS-09'!$V$19,IF(OR('NORD-09'!AB22="CP"),'MOIS-09'!$AD$16,IF(OR('NORD-09'!AB22="CM"),'MOIS-09'!$AD$17,IF(OR('NORD-09'!AB22="CMA"),'MOIS-09'!$AD$18,IF(OR('NORD-09'!AB22="CDE"),'MOIS-09'!$AD$19,"0")))))))))))))))))))+IF(OR('NORD-09'!AC22="D"),'MOIS-09'!$V$20,IF(OR('NORD-09'!AC22="J"),'MOIS-09'!$H$16,IF(OR('NORD-09'!AC22="J1"),'MOIS-09'!$H$17,IF(OR('NORD-09'!AC22="J2"),'MOIS-09'!$H$18,IF(OR('NORD-09'!AC22="J3"),'MOIS-09'!$H$19,IF(OR('NORD-09'!AC22="J4"),'MOIS-09'!$H$20,IF(OR('NORD-09'!AC22="J5"),'MOIS-09'!$P$16,IF(OR('NORD-09'!AC22="J6"),'MOIS-09'!$P$17,IF(OR('NORD-09'!AC22="J7"),'MOIS-09'!$P$18,IF(OR('NORD-09'!AC22="J8"),'MOIS-09'!$P$19,IF(OR('NORD-09'!AC22="J9"),'MOIS-09'!$P$20,IF(OR('NORD-09'!AC22="F"),'MOIS-09'!$V$16,IF(OR('NORD-09'!AC22="R"),'MOIS-09'!$V$17,IF(OR('NORD-09'!AC22="HR"),'MOIS-09'!$V$18,IF(OR('NORD-09'!AC22="E"),'MOIS-09'!$V$19,IF(OR('NORD-09'!AC22="CP"),'MOIS-09'!$AD$16,IF(OR('NORD-09'!AC22="CM"),'MOIS-09'!$AD$17,IF(OR('NORD-09'!AC22="CMA"),'MOIS-09'!$AD$18,IF(OR('NORD-09'!AC22="CDE"),'MOIS-09'!$AD$19,"0")))))))))))))))))))+IF(OR('NORD-09'!AD22="D"),'MOIS-09'!$V$20,IF(OR('NORD-09'!AD22="J"),'MOIS-09'!$H$16,IF(OR('NORD-09'!AD22="J1"),'MOIS-09'!$H$17,IF(OR('NORD-09'!AD22="J2"),'MOIS-09'!$H$18,IF(OR('NORD-09'!AD22="J3"),'MOIS-09'!$H$19,IF(OR('NORD-09'!AD22="J4"),'MOIS-09'!$H$20,IF(OR('NORD-09'!AD22="J5"),'MOIS-09'!$P$16,IF(OR('NORD-09'!AD22="J6"),'MOIS-09'!$P$17,IF(OR('NORD-09'!AD22="J7"),'MOIS-09'!$P$18,IF(OR('NORD-09'!AD22="J8"),'MOIS-09'!$P$19,IF(OR('NORD-09'!AD22="J9"),'MOIS-09'!$P$20,IF(OR('NORD-09'!AD22="F"),'MOIS-09'!$V$16,IF(OR('NORD-09'!AD22="R"),'MOIS-09'!$V$17,IF(OR('NORD-09'!AD22="HR"),'MOIS-09'!$V$18,IF(OR('NORD-09'!AD22="E"),'MOIS-09'!$V$19,IF(OR('NORD-09'!AD22="CP"),'MOIS-09'!$AD$16,IF(OR('NORD-09'!AD22="CM"),'MOIS-09'!$AD$17,IF(OR('NORD-09'!AD22="CMA"),'MOIS-09'!$AD$18,IF(OR('NORD-09'!AD22="CDE"),'MOIS-09'!$AD$19,"0")))))))))))))))))))+IF(OR('NORD-09'!AE22="D"),'MOIS-09'!$V$20,IF(OR('NORD-09'!AE22="J"),'MOIS-09'!$H$16,IF(OR('NORD-09'!AE22="J1"),'MOIS-09'!$H$17,IF(OR('NORD-09'!AE22="J2"),'MOIS-09'!$H$18,IF(OR('NORD-09'!AE22="J3"),'MOIS-09'!$H$19,IF(OR('NORD-09'!AE22="J4"),'MOIS-09'!$H$20,IF(OR('NORD-09'!AE22="J5"),'MOIS-09'!$P$16,IF(OR('NORD-09'!AE22="J6"),'MOIS-09'!$P$17,IF(OR('NORD-09'!AE22="J7"),'MOIS-09'!$P$18,IF(OR('NORD-09'!AE22="J8"),'MOIS-09'!$P$19,IF(OR('NORD-09'!AE22="J9"),'MOIS-09'!$P$20,IF(OR('NORD-09'!AE22="F"),'MOIS-09'!$V$16,IF(OR('NORD-09'!AE22="R"),'MOIS-09'!$V$17,IF(OR('NORD-09'!AE22="HR"),'MOIS-09'!$V$18,IF(OR('NORD-09'!AE22="E"),'MOIS-09'!$V$19,IF(OR('NORD-09'!AE22="CP"),'MOIS-09'!$AD$16,IF(OR('NORD-09'!AE22="CM"),'MOIS-09'!$AD$17,IF(OR('NORD-09'!AE22="CMA"),'MOIS-09'!$AD$18,IF(OR('NORD-09'!AE22="CDE"),'MOIS-09'!$AD$19,"0")))))))))))))))))))</f>
        <v>0</v>
      </c>
    </row>
    <row r="23" spans="1:40" ht="18.75" customHeight="1" collapsed="1">
      <c r="A23" s="191" t="s">
        <v>77</v>
      </c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207"/>
      <c r="AG23" s="165"/>
      <c r="AH23" s="166"/>
      <c r="AJ23" s="155" t="s">
        <v>124</v>
      </c>
      <c r="AK23" s="156" t="s">
        <v>125</v>
      </c>
      <c r="AL23" s="155" t="s">
        <v>126</v>
      </c>
      <c r="AM23" s="155" t="s">
        <v>127</v>
      </c>
      <c r="AN23" s="157" t="s">
        <v>128</v>
      </c>
    </row>
    <row r="24" spans="1:40" ht="15.75" customHeight="1">
      <c r="A24" s="16" t="s">
        <v>30</v>
      </c>
      <c r="B24" s="6" t="s">
        <v>38</v>
      </c>
      <c r="C24" s="6" t="s">
        <v>38</v>
      </c>
      <c r="D24" s="6"/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/>
      <c r="S24" s="6" t="s">
        <v>47</v>
      </c>
      <c r="T24" s="6" t="s">
        <v>38</v>
      </c>
      <c r="U24" s="6" t="s">
        <v>46</v>
      </c>
      <c r="V24" s="6" t="s">
        <v>38</v>
      </c>
      <c r="W24" s="6" t="s">
        <v>38</v>
      </c>
      <c r="X24" s="6" t="s">
        <v>38</v>
      </c>
      <c r="Y24" s="6"/>
      <c r="Z24" s="6" t="s">
        <v>38</v>
      </c>
      <c r="AA24" s="6" t="s">
        <v>38</v>
      </c>
      <c r="AB24" s="6" t="s">
        <v>46</v>
      </c>
      <c r="AC24" s="6" t="s">
        <v>38</v>
      </c>
      <c r="AD24" s="6" t="s">
        <v>38</v>
      </c>
      <c r="AE24" s="6" t="s">
        <v>38</v>
      </c>
      <c r="AF24" s="6"/>
      <c r="AG24" s="116"/>
      <c r="AH24" s="147">
        <f>IF(B24="HR",7.5)+IF(C24="HR",7.5)+IF(E24="HR",7.5)+IF(F24="HR",7.5)+IF(G24="HR",7.5)+IF(H24="HR",7.5)+IF(I24="HR",7.5)+IF(J24="HR",7.5)+IF(L24="HR",7.5)+IF(M24="HR",7.5)+IF(N24="HR",7.5)+IF(O24="HR",7.5)+IF(P24="HR",7.5)+IF(Q24="HR",7.5)+IF(S24="HR",7.5)+IF(T24="HR",7.5)+IF(U24="HR",7.5)+IF(V24="HR",7.5)+IF(W24="HR",7.5)+IF(X24="HR",7.5)+IF(Z24="HR",7.5)+IF(AA24="HR",7.5)+IF(AB24="HR",7.5)+IF(AC24="HR",7.5)+IF(AD24="HR",7.5)+IF(AE24="HR",7.5,"0")</f>
        <v>0</v>
      </c>
      <c r="AJ24" s="151">
        <f>IF(OR('NORD-09'!B24="D"),$V$44,IF(OR('NORD-09'!B24="J"),$H$40,IF(OR('NORD-09'!B24="J1"),$H$41,IF(OR('NORD-09'!B24="J2"),$H$42,IF(OR('NORD-09'!B24="J3"),$H$43,IF(OR('NORD-09'!B24="J4"),$H$44,IF(OR('NORD-09'!B24="J5"),$P$40,IF(OR('NORD-09'!B24="J6"),$P$41,IF(OR('NORD-09'!B24="J7"),$P$42,IF(OR('NORD-09'!B24="J8"),$P$43,IF(OR('NORD-09'!B24="J9"),$P$44,IF(OR('NORD-09'!B24="F"),$V$40,IF(OR('NORD-09'!B24="R"),$V$41,IF(OR('NORD-09'!B24="HR"),$V$42,IF(OR('NORD-09'!B24="E"),$V$43,IF(OR('NORD-09'!B24="CP"),$AD$40,IF(OR('NORD-09'!B24="CM"),$AD$41,IF(OR('NORD-09'!B24="CMA"),$AD$42,IF(OR('NORD-09'!B24="CDE"),$AD$43,"0")))))))))))))))))))+IF(OR('NORD-09'!C24="D"),$V$44,IF(OR('NORD-09'!C24="J"),$H$40,IF(OR('NORD-09'!C24="J1"),$H$41,IF(OR('NORD-09'!C24="J2"),$H$42,IF(OR('NORD-09'!C24="J3"),$H$43,IF(OR('NORD-09'!C24="J4"),$H$44,IF(OR('NORD-09'!C24="J5"),$P$40,IF(OR('NORD-09'!C24="J6"),$P$41,IF(OR('NORD-09'!C24="J7"),$P$42,IF(OR('NORD-09'!C24="J8"),$P$43,IF(OR('NORD-09'!C24="J9"),$P$44,IF(OR('NORD-09'!C24="F"),$V$40,IF(OR('NORD-09'!C24="R"),$V$41,IF(OR('NORD-09'!C24="HR"),$V$42,IF(OR('NORD-09'!C24="E"),$V$43,IF(OR('NORD-09'!C24="CP"),$AD$40,IF(OR('NORD-09'!C24="CM"),$AD$41,IF(OR('NORD-09'!C24="CMA"),$AD$42,IF(OR('NORD-09'!C24="CDE"),$AD$43,"0")))))))))))))))))))+IF(OR('NORD-09'!D24="D"),$V$44,IF(OR('NORD-09'!D24="J"),$H$40,IF(OR('NORD-09'!D24="J1"),$H$41,IF(OR('NORD-09'!D24="J2"),$H$42,IF(OR('NORD-09'!D24="J3"),$H$43,IF(OR('NORD-09'!D24="J4"),$H$44,IF(OR('NORD-09'!D24="J5"),$P$40,IF(OR('NORD-09'!D24="J6"),$P$41,IF(OR('NORD-09'!D24="J7"),$P$42,IF(OR('NORD-09'!D24="J8"),$P$43,IF(OR('NORD-09'!D24="J9"),$P$44,IF(OR('NORD-09'!D24="F"),$V$40,IF(OR('NORD-09'!D24="R"),$V$41,IF(OR('NORD-09'!D24="HR"),$V$42,IF(OR('NORD-09'!D24="E"),$V$43,IF(OR('NORD-09'!D24="CP"),$AD$40,IF(OR('NORD-09'!D24="CM"),$AD$41,IF(OR('NORD-09'!D24="CMA"),$AD$42,IF(OR('NORD-09'!D24="CDE"),$AD$43,"0")))))))))))))))))))</f>
        <v>15</v>
      </c>
      <c r="AK24" s="151">
        <f>IF(OR('NORD-09'!E24="D"),$V$44,IF(OR('NORD-09'!E24="J"),$H$40,IF(OR('NORD-09'!E24="J1"),$H$41,IF(OR('NORD-09'!E24="J2"),$H$42,IF(OR('NORD-09'!E24="J3"),$H$43,IF(OR('NORD-09'!E24="J4"),$H$44,IF(OR('NORD-09'!E24="J5"),$P$40,IF(OR('NORD-09'!E24="J6"),$P$41,IF(OR('NORD-09'!E24="J7"),$P$42,IF(OR('NORD-09'!E24="J8"),$P$43,IF(OR('NORD-09'!E24="J9"),$P$44,IF(OR('NORD-09'!E24="F"),$V$40,IF(OR('NORD-09'!E24="R"),$V$41,IF(OR('NORD-09'!E24="HR"),$V$42,IF(OR('NORD-09'!E24="E"),$V$43,IF(OR('NORD-09'!E24="CP"),$AD$40,IF(OR('NORD-09'!E24="CM"),$AD$41,IF(OR('NORD-09'!E24="CMA"),$AD$42,IF(OR('NORD-09'!E24="CDE"),$AD$43,"0")))))))))))))))))))+IF(OR('NORD-09'!F24="D"),$V$44,IF(OR('NORD-09'!F24="J"),$H$40,IF(OR('NORD-09'!F24="J1"),$H$41,IF(OR('NORD-09'!F24="J2"),$H$42,IF(OR('NORD-09'!F24="J3"),$H$43,IF(OR('NORD-09'!F24="J4"),$H$44,IF(OR('NORD-09'!F24="J5"),$P$40,IF(OR('NORD-09'!F24="J6"),$P$41,IF(OR('NORD-09'!F24="J7"),$P$42,IF(OR('NORD-09'!F24="J8"),$P$43,IF(OR('NORD-09'!F24="J9"),$P$44,IF(OR('NORD-09'!F24="F"),$V$40,IF(OR('NORD-09'!F24="R"),$V$41,IF(OR('NORD-09'!F24="HR"),$V$42,IF(OR('NORD-09'!F24="E"),$V$43,IF(OR('NORD-09'!F24="CP"),$AD$40,IF(OR('NORD-09'!F24="CM"),$AD$41,IF(OR('NORD-09'!F24="CMA"),$AD$42,IF(OR('NORD-09'!F24="CDE"),$AD$43,"0")))))))))))))))))))+IF(OR('NORD-09'!G24="D"),$V$44,IF(OR('NORD-09'!G24="J"),$H$40,IF(OR('NORD-09'!G24="J1"),$H$41,IF(OR('NORD-09'!G24="J2"),$H$42,IF(OR('NORD-09'!G24="J3"),$H$43,IF(OR('NORD-09'!G24="J4"),$H$44,IF(OR('NORD-09'!G24="J5"),$P$40,IF(OR('NORD-09'!G24="J6"),$P$41,IF(OR('NORD-09'!G24="J7"),$P$42,IF(OR('NORD-09'!G24="J8"),$P$43,IF(OR('NORD-09'!G24="J9"),$P$44,IF(OR('NORD-09'!G24="F"),$V$40,IF(OR('NORD-09'!G24="R"),$V$41,IF(OR('NORD-09'!G24="HR"),$V$42,IF(OR('NORD-09'!G24="E"),$V$43,IF(OR('NORD-09'!G24="CP"),$AD$40,IF(OR('NORD-09'!G24="CM"),$AD$41,IF(OR('NORD-09'!G24="CMA"),$AD$42,IF(OR('NORD-09'!G24="CDE"),$AD$43,"0")))))))))))))))))))+IF(OR('NORD-09'!H24="D"),$V$44,IF(OR('NORD-09'!H24="J"),$H$40,IF(OR('NORD-09'!H24="J1"),$H$41,IF(OR('NORD-09'!H24="J2"),$H$42,IF(OR('NORD-09'!H24="J3"),$H$43,IF(OR('NORD-09'!H24="J4"),$H$44,IF(OR('NORD-09'!H24="J5"),$P$40,IF(OR('NORD-09'!H24="J6"),$P$41,IF(OR('NORD-09'!H24="J7"),$P$42,IF(OR('NORD-09'!H24="J8"),$P$43,IF(OR('NORD-09'!H24="J9"),$P$44,IF(OR('NORD-09'!H24="F"),$V$40,IF(OR('NORD-09'!H24="R"),$V$41,IF(OR('NORD-09'!H24="HR"),$V$42,IF(OR('NORD-09'!H24="E"),$V$43,IF(OR('NORD-09'!H24="CP"),$AD$40,IF(OR('NORD-09'!H24="CM"),$AD$41,IF(OR('NORD-09'!H24="CMA"),$AD$42,IF(OR('NORD-09'!H24="CDE"),$AD$43,"0")))))))))))))))))))+IF(OR('NORD-09'!I24="D"),$V$44,IF(OR('NORD-09'!I24="J"),$H$40,IF(OR('NORD-09'!I24="J1"),$H$41,IF(OR('NORD-09'!I24="J2"),$H$42,IF(OR('NORD-09'!I24="J3"),$H$43,IF(OR('NORD-09'!I24="J4"),$H$44,IF(OR('NORD-09'!I24="J5"),$P$40,IF(OR('NORD-09'!I24="J6"),$P$41,IF(OR('NORD-09'!I24="J7"),$P$42,IF(OR('NORD-09'!I24="J8"),$P$43,IF(OR('NORD-09'!I24="J9"),$P$44,IF(OR('NORD-09'!I24="F"),$V$40,IF(OR('NORD-09'!I24="R"),$V$41,IF(OR('NORD-09'!I24="HR"),$V$42,IF(OR('NORD-09'!I24="E"),$V$43,IF(OR('NORD-09'!I24="CP"),$AD$40,IF(OR('NORD-09'!I24="CM"),$AD$41,IF(OR('NORD-09'!I24="CMA"),$AD$42,IF(OR('NORD-09'!I24="CDE"),$AD$43,"0")))))))))))))))))))+IF(OR('NORD-09'!J24="D"),$V$44,IF(OR('NORD-09'!J24="J"),$H$40,IF(OR('NORD-09'!J24="J1"),$H$41,IF(OR('NORD-09'!J24="J2"),$H$42,IF(OR('NORD-09'!J24="J3"),$H$43,IF(OR('NORD-09'!J24="J4"),$H$44,IF(OR('NORD-09'!J24="J5"),$P$40,IF(OR('NORD-09'!J24="J6"),$P$41,IF(OR('NORD-09'!J24="J7"),$P$42,IF(OR('NORD-09'!J24="J8"),$P$43,IF(OR('NORD-09'!J24="J9"),$P$44,IF(OR('NORD-09'!J24="F"),$V$40,IF(OR('NORD-09'!J24="R"),$V$41,IF(OR('NORD-09'!J24="HR"),$V$42,IF(OR('NORD-09'!J24="E"),$V$43,IF(OR('NORD-09'!J24="CP"),$AD$40,IF(OR('NORD-09'!J24="CM"),$AD$41,IF(OR('NORD-09'!J24="CMA"),$AD$42,IF(OR('NORD-09'!J24="CDE"),$AD$43,"0")))))))))))))))))))+IF(OR('NORD-09'!K24="D"),$V$44,IF(OR('NORD-09'!K24="J"),$H$40,IF(OR('NORD-09'!K24="J1"),$H$41,IF(OR('NORD-09'!K24="J2"),$H$42,IF(OR('NORD-09'!K24="J3"),$H$43,IF(OR('NORD-09'!K24="J4"),$H$44,IF(OR('NORD-09'!K24="J5"),$P$40,IF(OR('NORD-09'!K24="J6"),$P$41,IF(OR('NORD-09'!K24="J7"),$P$42,IF(OR('NORD-09'!K24="J8"),$P$43,IF(OR('NORD-09'!K24="J9"),$P$44,IF(OR('NORD-09'!K24="F"),$V$40,IF(OR('NORD-09'!K24="R"),$V$41,IF(OR('NORD-09'!K24="HR"),$V$42,IF(OR('NORD-09'!K24="E"),$V$43,IF(OR('NORD-09'!K24="CP"),$AD$40,IF(OR('NORD-09'!K24="CM"),$AD$41,IF(OR('NORD-09'!K24="CMA"),$AD$42,IF(OR('NORD-09'!K24="CDE"),$AD$43,"0")))))))))))))))))))</f>
        <v>0</v>
      </c>
      <c r="AL24" s="151">
        <f>IF(OR('NORD-09'!L24="D"),$V$44,IF(OR('NORD-09'!L24="J"),$H$40,IF(OR('NORD-09'!L24="J1"),$H$41,IF(OR('NORD-09'!L24="J2"),$H$42,IF(OR('NORD-09'!L24="J3"),$H$43,IF(OR('NORD-09'!L24="J4"),$H$44,IF(OR('NORD-09'!L24="J5"),$P$40,IF(OR('NORD-09'!L24="J6"),$P$41,IF(OR('NORD-09'!L24="J7"),$P$42,IF(OR('NORD-09'!L24="J8"),$P$43,IF(OR('NORD-09'!L24="J9"),$P$44,IF(OR('NORD-09'!L24="F"),$V$40,IF(OR('NORD-09'!L24="R"),$V$41,IF(OR('NORD-09'!L24="HR"),$V$42,IF(OR('NORD-09'!L24="E"),$V$43,IF(OR('NORD-09'!L24="CP"),$AD$40,IF(OR('NORD-09'!L24="CM"),$AD$41,IF(OR('NORD-09'!L24="CMA"),$AD$42,IF(OR('NORD-09'!L24="CDE"),$AD$43,"0")))))))))))))))))))+IF(OR('NORD-09'!M24="D"),$V$44,IF(OR('NORD-09'!M24="J"),$H$40,IF(OR('NORD-09'!M24="J1"),$H$41,IF(OR('NORD-09'!M24="J2"),$H$42,IF(OR('NORD-09'!M24="J3"),$H$43,IF(OR('NORD-09'!M24="J4"),$H$44,IF(OR('NORD-09'!M24="J5"),$P$40,IF(OR('NORD-09'!M24="J6"),$P$41,IF(OR('NORD-09'!M24="J7"),$P$42,IF(OR('NORD-09'!M24="J8"),$P$43,IF(OR('NORD-09'!M24="J9"),$P$44,IF(OR('NORD-09'!M24="F"),$V$40,IF(OR('NORD-09'!M24="R"),$V$41,IF(OR('NORD-09'!M24="HR"),$V$42,IF(OR('NORD-09'!M24="E"),$V$43,IF(OR('NORD-09'!M24="CP"),$AD$40,IF(OR('NORD-09'!M24="CM"),$AD$41,IF(OR('NORD-09'!M24="CMA"),$AD$42,IF(OR('NORD-09'!M24="CDE"),$AD$43,"0")))))))))))))))))))+IF(OR('NORD-09'!N24="D"),$V$44,IF(OR('NORD-09'!N24="J"),$H$40,IF(OR('NORD-09'!N24="J1"),$H$41,IF(OR('NORD-09'!N24="J2"),$H$42,IF(OR('NORD-09'!N24="J3"),$H$43,IF(OR('NORD-09'!N24="J4"),$H$44,IF(OR('NORD-09'!N24="J5"),$P$40,IF(OR('NORD-09'!N24="J6"),$P$41,IF(OR('NORD-09'!N24="J7"),$P$42,IF(OR('NORD-09'!N24="J8"),$P$43,IF(OR('NORD-09'!N24="J9"),$P$44,IF(OR('NORD-09'!N24="F"),$V$40,IF(OR('NORD-09'!N24="R"),$V$41,IF(OR('NORD-09'!N24="HR"),$V$42,IF(OR('NORD-09'!N24="E"),$V$43,IF(OR('NORD-09'!N24="CP"),$AD$40,IF(OR('NORD-09'!N24="CM"),$AD$41,IF(OR('NORD-09'!N24="CMA"),$AD$42,IF(OR('NORD-09'!N24="CDE"),$AD$43,"0")))))))))))))))))))+IF(OR('NORD-09'!O24="D"),$V$44,IF(OR('NORD-09'!O24="J"),$H$40,IF(OR('NORD-09'!O24="J1"),$H$41,IF(OR('NORD-09'!O24="J2"),$H$42,IF(OR('NORD-09'!O24="J3"),$H$43,IF(OR('NORD-09'!O24="J4"),$H$44,IF(OR('NORD-09'!O24="J5"),$P$40,IF(OR('NORD-09'!O24="J6"),$P$41,IF(OR('NORD-09'!O24="J7"),$P$42,IF(OR('NORD-09'!O24="J8"),$P$43,IF(OR('NORD-09'!O24="J9"),$P$44,IF(OR('NORD-09'!O24="F"),$V$40,IF(OR('NORD-09'!O24="R"),$V$41,IF(OR('NORD-09'!O24="HR"),$V$42,IF(OR('NORD-09'!O24="E"),$V$43,IF(OR('NORD-09'!O24="CP"),$AD$40,IF(OR('NORD-09'!O24="CM"),$AD$41,IF(OR('NORD-09'!O24="CMA"),$AD$42,IF(OR('NORD-09'!O24="CDE"),$AD$43,"0")))))))))))))))))))+IF(OR('NORD-09'!P24="D"),$V$44,IF(OR('NORD-09'!P24="J"),$H$40,IF(OR('NORD-09'!P24="J1"),$H$41,IF(OR('NORD-09'!P24="J2"),$H$42,IF(OR('NORD-09'!P24="J3"),$H$43,IF(OR('NORD-09'!P24="J4"),$H$44,IF(OR('NORD-09'!P24="J5"),$P$40,IF(OR('NORD-09'!P24="J6"),$P$41,IF(OR('NORD-09'!P24="J7"),$P$42,IF(OR('NORD-09'!P24="J8"),$P$43,IF(OR('NORD-09'!P24="J9"),$P$44,IF(OR('NORD-09'!P24="F"),$V$40,IF(OR('NORD-09'!P24="R"),$V$41,IF(OR('NORD-09'!P24="HR"),$V$42,IF(OR('NORD-09'!P24="E"),$V$43,IF(OR('NORD-09'!P24="CP"),$AD$40,IF(OR('NORD-09'!P24="CM"),$AD$41,IF(OR('NORD-09'!P24="CMA"),$AD$42,IF(OR('NORD-09'!P24="CDE"),$AD$43,"0")))))))))))))))))))+IF(OR('NORD-09'!Q24="D"),$V$44,IF(OR('NORD-09'!Q24="J"),$H$40,IF(OR('NORD-09'!Q24="J1"),$H$41,IF(OR('NORD-09'!Q24="J2"),$H$42,IF(OR('NORD-09'!Q24="J3"),$H$43,IF(OR('NORD-09'!Q24="J4"),$H$44,IF(OR('NORD-09'!Q24="J5"),$P$40,IF(OR('NORD-09'!Q24="J6"),$P$41,IF(OR('NORD-09'!Q24="J7"),$P$42,IF(OR('NORD-09'!Q24="J8"),$P$43,IF(OR('NORD-09'!Q24="J9"),$P$44,IF(OR('NORD-09'!Q24="F"),$V$40,IF(OR('NORD-09'!Q24="R"),$V$41,IF(OR('NORD-09'!Q24="HR"),$V$42,IF(OR('NORD-09'!Q24="E"),$V$43,IF(OR('NORD-09'!Q24="CP"),$AD$40,IF(OR('NORD-09'!Q24="CM"),$AD$41,IF(OR('NORD-09'!Q24="CMA"),$AD$42,IF(OR('NORD-09'!Q24="CDE"),$AD$43,"0")))))))))))))))))))+IF(OR('NORD-09'!R24="D"),$V$44,IF(OR('NORD-09'!R24="J"),$H$40,IF(OR('NORD-09'!R24="J1"),$H$41,IF(OR('NORD-09'!R24="J2"),$H$42,IF(OR('NORD-09'!R24="J3"),$H$43,IF(OR('NORD-09'!R24="J4"),$H$44,IF(OR('NORD-09'!R24="J5"),$P$40,IF(OR('NORD-09'!R24="J6"),$P$41,IF(OR('NORD-09'!R24="J7"),$P$42,IF(OR('NORD-09'!R24="J8"),$P$43,IF(OR('NORD-09'!R24="J9"),$P$44,IF(OR('NORD-09'!R24="F"),$V$40,IF(OR('NORD-09'!R24="R"),$V$41,IF(OR('NORD-09'!R24="HR"),$V$42,IF(OR('NORD-09'!R24="E"),$V$43,IF(OR('NORD-09'!R24="CP"),$AD$40,IF(OR('NORD-09'!R24="CM"),$AD$41,IF(OR('NORD-09'!R24="CMA"),$AD$42,IF(OR('NORD-09'!R24="CDE"),$AD$43,"0")))))))))))))))))))</f>
        <v>0</v>
      </c>
      <c r="AM24" s="151">
        <f>IF(OR('NORD-09'!S24="D"),$V$44,IF(OR('NORD-09'!S24="J"),$H$40,IF(OR('NORD-09'!S24="J1"),$H$41,IF(OR('NORD-09'!S24="J2"),$H$42,IF(OR('NORD-09'!S24="J3"),$H$43,IF(OR('NORD-09'!S24="J4"),$H$44,IF(OR('NORD-09'!S24="J5"),$P$40,IF(OR('NORD-09'!S24="J6"),$P$41,IF(OR('NORD-09'!S24="J7"),$P$42,IF(OR('NORD-09'!S24="J8"),$P$43,IF(OR('NORD-09'!S24="J9"),$P$44,IF(OR('NORD-09'!S24="F"),$V$40,IF(OR('NORD-09'!S24="R"),$V$41,IF(OR('NORD-09'!S24="HR"),$V$42,IF(OR('NORD-09'!S24="E"),$V$43,IF(OR('NORD-09'!S24="CP"),$AD$40,IF(OR('NORD-09'!S24="CM"),$AD$41,IF(OR('NORD-09'!S24="CMA"),$AD$42,IF(OR('NORD-09'!S24="CDE"),$AD$43,"0")))))))))))))))))))+IF(OR('NORD-09'!T24="D"),$V$44,IF(OR('NORD-09'!T24="J"),$H$40,IF(OR('NORD-09'!T24="J1"),$H$41,IF(OR('NORD-09'!T24="J2"),$H$42,IF(OR('NORD-09'!T24="J3"),$H$43,IF(OR('NORD-09'!T24="J4"),$H$44,IF(OR('NORD-09'!T24="J5"),$P$40,IF(OR('NORD-09'!T24="J6"),$P$41,IF(OR('NORD-09'!T24="J7"),$P$42,IF(OR('NORD-09'!T24="J8"),$P$43,IF(OR('NORD-09'!T24="J9"),$P$44,IF(OR('NORD-09'!T24="F"),$V$40,IF(OR('NORD-09'!T24="R"),$V$41,IF(OR('NORD-09'!T24="HR"),$V$42,IF(OR('NORD-09'!T24="E"),$V$43,IF(OR('NORD-09'!T24="CP"),$AD$40,IF(OR('NORD-09'!T24="CM"),$AD$41,IF(OR('NORD-09'!T24="CMA"),$AD$42,IF(OR('NORD-09'!T24="CDE"),$AD$43,"0")))))))))))))))))))+IF(OR('NORD-09'!U24="D"),$V$44,IF(OR('NORD-09'!U24="J"),$H$40,IF(OR('NORD-09'!U24="J1"),$H$41,IF(OR('NORD-09'!U24="J2"),$H$42,IF(OR('NORD-09'!U24="J3"),$H$43,IF(OR('NORD-09'!U24="J4"),$H$44,IF(OR('NORD-09'!U24="J5"),$P$40,IF(OR('NORD-09'!U24="J6"),$P$41,IF(OR('NORD-09'!U24="J7"),$P$42,IF(OR('NORD-09'!U24="J8"),$P$43,IF(OR('NORD-09'!U24="J9"),$P$44,IF(OR('NORD-09'!U24="F"),$V$40,IF(OR('NORD-09'!U24="R"),$V$41,IF(OR('NORD-09'!U24="HR"),$V$42,IF(OR('NORD-09'!U24="E"),$V$43,IF(OR('NORD-09'!U24="CP"),$AD$40,IF(OR('NORD-09'!U24="CM"),$AD$41,IF(OR('NORD-09'!U24="CMA"),$AD$42,IF(OR('NORD-09'!U24="CDE"),$AD$43,"0")))))))))))))))))))+IF(OR('NORD-09'!V24="D"),$V$44,IF(OR('NORD-09'!V24="J"),$H$40,IF(OR('NORD-09'!V24="J1"),$H$41,IF(OR('NORD-09'!V24="J2"),$H$42,IF(OR('NORD-09'!V24="J3"),$H$43,IF(OR('NORD-09'!V24="J4"),$H$44,IF(OR('NORD-09'!V24="J5"),$P$40,IF(OR('NORD-09'!V24="J6"),$P$41,IF(OR('NORD-09'!V24="J7"),$P$42,IF(OR('NORD-09'!V24="J8"),$P$43,IF(OR('NORD-09'!V24="J9"),$P$44,IF(OR('NORD-09'!V24="F"),$V$40,IF(OR('NORD-09'!V24="R"),$V$41,IF(OR('NORD-09'!V24="HR"),$V$42,IF(OR('NORD-09'!V24="E"),$V$43,IF(OR('NORD-09'!V24="CP"),$AD$40,IF(OR('NORD-09'!V24="CM"),$AD$41,IF(OR('NORD-09'!V24="CMA"),$AD$42,IF(OR('NORD-09'!V24="CDE"),$AD$43,"0")))))))))))))))))))+IF(OR('NORD-09'!W24="D"),$V$44,IF(OR('NORD-09'!W24="J"),$H$40,IF(OR('NORD-09'!W24="J1"),$H$41,IF(OR('NORD-09'!W24="J2"),$H$42,IF(OR('NORD-09'!W24="J3"),$H$43,IF(OR('NORD-09'!W24="J4"),$H$44,IF(OR('NORD-09'!W24="J5"),$P$40,IF(OR('NORD-09'!W24="J6"),$P$41,IF(OR('NORD-09'!W24="J7"),$P$42,IF(OR('NORD-09'!W24="J8"),$P$43,IF(OR('NORD-09'!W24="J9"),$P$44,IF(OR('NORD-09'!W24="F"),$V$40,IF(OR('NORD-09'!W24="R"),$V$41,IF(OR('NORD-09'!W24="HR"),$V$42,IF(OR('NORD-09'!W24="E"),$V$43,IF(OR('NORD-09'!W24="CP"),$AD$40,IF(OR('NORD-09'!W24="CM"),$AD$41,IF(OR('NORD-09'!W24="CMA"),$AD$42,IF(OR('NORD-09'!W24="CDE"),$AD$43,"0")))))))))))))))))))+IF(OR('NORD-09'!X24="D"),$V$44,IF(OR('NORD-09'!X24="J"),$H$40,IF(OR('NORD-09'!X24="J1"),$H$41,IF(OR('NORD-09'!X24="J2"),$H$42,IF(OR('NORD-09'!X24="J3"),$H$43,IF(OR('NORD-09'!X24="J4"),$H$44,IF(OR('NORD-09'!X24="J5"),$P$40,IF(OR('NORD-09'!X24="J6"),$P$41,IF(OR('NORD-09'!X24="J7"),$P$42,IF(OR('NORD-09'!X24="J8"),$P$43,IF(OR('NORD-09'!X24="J9"),$P$44,IF(OR('NORD-09'!X24="F"),$V$40,IF(OR('NORD-09'!X24="R"),$V$41,IF(OR('NORD-09'!X24="HR"),$V$42,IF(OR('NORD-09'!X24="E"),$V$43,IF(OR('NORD-09'!X24="CP"),$AD$40,IF(OR('NORD-09'!X24="CM"),$AD$41,IF(OR('NORD-09'!X24="CMA"),$AD$42,IF(OR('NORD-09'!X24="CDE"),$AD$43,"0")))))))))))))))))))+IF(OR('NORD-09'!Y24="D"),$V$44,IF(OR('NORD-09'!Y24="J"),$H$40,IF(OR('NORD-09'!Y24="J1"),$H$41,IF(OR('NORD-09'!Y24="J2"),$H$42,IF(OR('NORD-09'!Y24="J3"),$H$43,IF(OR('NORD-09'!Y24="J4"),$H$44,IF(OR('NORD-09'!Y24="J5"),$P$40,IF(OR('NORD-09'!Y24="J6"),$P$41,IF(OR('NORD-09'!Y24="J7"),$P$42,IF(OR('NORD-09'!Y24="J8"),$P$43,IF(OR('NORD-09'!Y24="J9"),$P$44,IF(OR('NORD-09'!Y24="F"),$V$40,IF(OR('NORD-09'!Y24="R"),$V$41,IF(OR('NORD-09'!Y24="HR"),$V$42,IF(OR('NORD-09'!Y24="E"),$V$43,IF(OR('NORD-09'!Y24="CP"),$AD$40,IF(OR('NORD-09'!Y24="CM"),$AD$41,IF(OR('NORD-09'!Y24="CMA"),$AD$42,IF(OR('NORD-09'!Y24="CDE"),$AD$43,"0")))))))))))))))))))</f>
        <v>37.5</v>
      </c>
      <c r="AN24" s="151">
        <f>IF(OR('NORD-09'!Z24="D"),'MOIS-09'!$V$20,IF(OR('NORD-09'!Z24="J"),'MOIS-09'!$H$16,IF(OR('NORD-09'!Z24="J1"),'MOIS-09'!$H$17,IF(OR('NORD-09'!Z24="J2"),'MOIS-09'!$H$18,IF(OR('NORD-09'!Z24="J3"),'MOIS-09'!$H$19,IF(OR('NORD-09'!Z24="J4"),'MOIS-09'!$H$20,IF(OR('NORD-09'!Z24="J5"),'MOIS-09'!$P$16,IF(OR('NORD-09'!Z24="J6"),'MOIS-09'!$P$17,IF(OR('NORD-09'!Z24="J7"),'MOIS-09'!$P$18,IF(OR('NORD-09'!Z24="J8"),'MOIS-09'!$P$19,IF(OR('NORD-09'!Z24="J9"),'MOIS-09'!$P$20,IF(OR('NORD-09'!Z24="F"),'MOIS-09'!$V$16,IF(OR('NORD-09'!Z24="R"),'MOIS-09'!$V$17,IF(OR('NORD-09'!Z24="HR"),'MOIS-09'!$V$18,IF(OR('NORD-09'!Z24="E"),'MOIS-09'!$V$19,IF(OR('NORD-09'!Z24="CP"),'MOIS-09'!$AD$16,IF(OR('NORD-09'!Z24="CM"),'MOIS-09'!$AD$17,IF(OR('NORD-09'!Z24="CMA"),'MOIS-09'!$AD$18,IF(OR('NORD-09'!Z24="CDE"),'MOIS-09'!$AD$19,"0")))))))))))))))))))+IF(OR('NORD-09'!AA24="D"),'MOIS-09'!$V$20,IF(OR('NORD-09'!AA24="J"),'MOIS-09'!$H$16,IF(OR('NORD-09'!AA24="J1"),'MOIS-09'!$H$17,IF(OR('NORD-09'!AA24="J2"),'MOIS-09'!$H$18,IF(OR('NORD-09'!AA24="J3"),'MOIS-09'!$H$19,IF(OR('NORD-09'!AA24="J4"),'MOIS-09'!$H$20,IF(OR('NORD-09'!AA24="J5"),'MOIS-09'!$P$16,IF(OR('NORD-09'!AA24="J6"),'MOIS-09'!$P$17,IF(OR('NORD-09'!AA24="J7"),'MOIS-09'!$P$18,IF(OR('NORD-09'!AA24="J8"),'MOIS-09'!$P$19,IF(OR('NORD-09'!AA24="J9"),'MOIS-09'!$P$20,IF(OR('NORD-09'!AA24="F"),'MOIS-09'!$V$16,IF(OR('NORD-09'!AA24="R"),'MOIS-09'!$V$17,IF(OR('NORD-09'!AA24="HR"),'MOIS-09'!$V$18,IF(OR('NORD-09'!AA24="E"),'MOIS-09'!$V$19,IF(OR('NORD-09'!AA24="CP"),'MOIS-09'!$AD$16,IF(OR('NORD-09'!AA24="CM"),'MOIS-09'!$AD$17,IF(OR('NORD-09'!AA24="CMA"),'MOIS-09'!$AD$18,IF(OR('NORD-09'!AA24="CDE"),'MOIS-09'!$AD$19,"0")))))))))))))))))))+IF(OR('NORD-09'!AB24="D"),'MOIS-09'!$V$20,IF(OR('NORD-09'!AB24="J"),'MOIS-09'!$H$16,IF(OR('NORD-09'!AB24="J1"),'MOIS-09'!$H$17,IF(OR('NORD-09'!AB24="J2"),'MOIS-09'!$H$18,IF(OR('NORD-09'!AB24="J3"),'MOIS-09'!$H$19,IF(OR('NORD-09'!AB24="J4"),'MOIS-09'!$H$20,IF(OR('NORD-09'!AB24="J5"),'MOIS-09'!$P$16,IF(OR('NORD-09'!AB24="J6"),'MOIS-09'!$P$17,IF(OR('NORD-09'!AB24="J7"),'MOIS-09'!$P$18,IF(OR('NORD-09'!AB24="J8"),'MOIS-09'!$P$19,IF(OR('NORD-09'!AB24="J9"),'MOIS-09'!$P$20,IF(OR('NORD-09'!AB24="F"),'MOIS-09'!$V$16,IF(OR('NORD-09'!AB24="R"),'MOIS-09'!$V$17,IF(OR('NORD-09'!AB24="HR"),'MOIS-09'!$V$18,IF(OR('NORD-09'!AB24="E"),'MOIS-09'!$V$19,IF(OR('NORD-09'!AB24="CP"),'MOIS-09'!$AD$16,IF(OR('NORD-09'!AB24="CM"),'MOIS-09'!$AD$17,IF(OR('NORD-09'!AB24="CMA"),'MOIS-09'!$AD$18,IF(OR('NORD-09'!AB24="CDE"),'MOIS-09'!$AD$19,"0")))))))))))))))))))+IF(OR('NORD-09'!AC24="D"),'MOIS-09'!$V$20,IF(OR('NORD-09'!AC24="J"),'MOIS-09'!$H$16,IF(OR('NORD-09'!AC24="J1"),'MOIS-09'!$H$17,IF(OR('NORD-09'!AC24="J2"),'MOIS-09'!$H$18,IF(OR('NORD-09'!AC24="J3"),'MOIS-09'!$H$19,IF(OR('NORD-09'!AC24="J4"),'MOIS-09'!$H$20,IF(OR('NORD-09'!AC24="J5"),'MOIS-09'!$P$16,IF(OR('NORD-09'!AC24="J6"),'MOIS-09'!$P$17,IF(OR('NORD-09'!AC24="J7"),'MOIS-09'!$P$18,IF(OR('NORD-09'!AC24="J8"),'MOIS-09'!$P$19,IF(OR('NORD-09'!AC24="J9"),'MOIS-09'!$P$20,IF(OR('NORD-09'!AC24="F"),'MOIS-09'!$V$16,IF(OR('NORD-09'!AC24="R"),'MOIS-09'!$V$17,IF(OR('NORD-09'!AC24="HR"),'MOIS-09'!$V$18,IF(OR('NORD-09'!AC24="E"),'MOIS-09'!$V$19,IF(OR('NORD-09'!AC24="CP"),'MOIS-09'!$AD$16,IF(OR('NORD-09'!AC24="CM"),'MOIS-09'!$AD$17,IF(OR('NORD-09'!AC24="CMA"),'MOIS-09'!$AD$18,IF(OR('NORD-09'!AC24="CDE"),'MOIS-09'!$AD$19,"0")))))))))))))))))))+IF(OR('NORD-09'!AD24="D"),'MOIS-09'!$V$20,IF(OR('NORD-09'!AD24="J"),'MOIS-09'!$H$16,IF(OR('NORD-09'!AD24="J1"),'MOIS-09'!$H$17,IF(OR('NORD-09'!AD24="J2"),'MOIS-09'!$H$18,IF(OR('NORD-09'!AD24="J3"),'MOIS-09'!$H$19,IF(OR('NORD-09'!AD24="J4"),'MOIS-09'!$H$20,IF(OR('NORD-09'!AD24="J5"),'MOIS-09'!$P$16,IF(OR('NORD-09'!AD24="J6"),'MOIS-09'!$P$17,IF(OR('NORD-09'!AD24="J7"),'MOIS-09'!$P$18,IF(OR('NORD-09'!AD24="J8"),'MOIS-09'!$P$19,IF(OR('NORD-09'!AD24="J9"),'MOIS-09'!$P$20,IF(OR('NORD-09'!AD24="F"),'MOIS-09'!$V$16,IF(OR('NORD-09'!AD24="R"),'MOIS-09'!$V$17,IF(OR('NORD-09'!AD24="HR"),'MOIS-09'!$V$18,IF(OR('NORD-09'!AD24="E"),'MOIS-09'!$V$19,IF(OR('NORD-09'!AD24="CP"),'MOIS-09'!$AD$16,IF(OR('NORD-09'!AD24="CM"),'MOIS-09'!$AD$17,IF(OR('NORD-09'!AD24="CMA"),'MOIS-09'!$AD$18,IF(OR('NORD-09'!AD24="CDE"),'MOIS-09'!$AD$19,"0")))))))))))))))))))+IF(OR('NORD-09'!AE24="D"),'MOIS-09'!$V$20,IF(OR('NORD-09'!AE24="J"),'MOIS-09'!$H$16,IF(OR('NORD-09'!AE24="J1"),'MOIS-09'!$H$17,IF(OR('NORD-09'!AE24="J2"),'MOIS-09'!$H$18,IF(OR('NORD-09'!AE24="J3"),'MOIS-09'!$H$19,IF(OR('NORD-09'!AE24="J4"),'MOIS-09'!$H$20,IF(OR('NORD-09'!AE24="J5"),'MOIS-09'!$P$16,IF(OR('NORD-09'!AE24="J6"),'MOIS-09'!$P$17,IF(OR('NORD-09'!AE24="J7"),'MOIS-09'!$P$18,IF(OR('NORD-09'!AE24="J8"),'MOIS-09'!$P$19,IF(OR('NORD-09'!AE24="J9"),'MOIS-09'!$P$20,IF(OR('NORD-09'!AE24="F"),'MOIS-09'!$V$16,IF(OR('NORD-09'!AE24="R"),'MOIS-09'!$V$17,IF(OR('NORD-09'!AE24="HR"),'MOIS-09'!$V$18,IF(OR('NORD-09'!AE24="E"),'MOIS-09'!$V$19,IF(OR('NORD-09'!AE24="CP"),'MOIS-09'!$AD$16,IF(OR('NORD-09'!AE24="CM"),'MOIS-09'!$AD$17,IF(OR('NORD-09'!AE24="CMA"),'MOIS-09'!$AD$18,IF(OR('NORD-09'!AE24="CDE"),'MOIS-09'!$AD$19,"0")))))))))))))))))))</f>
        <v>37.5</v>
      </c>
    </row>
    <row r="25" spans="1:40" ht="15.75" customHeight="1">
      <c r="A25" s="16" t="s">
        <v>31</v>
      </c>
      <c r="B25" s="6" t="s">
        <v>38</v>
      </c>
      <c r="C25" s="6" t="s">
        <v>38</v>
      </c>
      <c r="D25" s="6"/>
      <c r="E25" s="6" t="s">
        <v>38</v>
      </c>
      <c r="F25" s="6" t="s">
        <v>38</v>
      </c>
      <c r="G25" s="6" t="s">
        <v>38</v>
      </c>
      <c r="H25" s="6" t="s">
        <v>38</v>
      </c>
      <c r="I25" s="6" t="s">
        <v>46</v>
      </c>
      <c r="J25" s="6" t="s">
        <v>38</v>
      </c>
      <c r="K25" s="6"/>
      <c r="L25" s="6" t="s">
        <v>46</v>
      </c>
      <c r="M25" s="6" t="s">
        <v>38</v>
      </c>
      <c r="N25" s="6" t="s">
        <v>38</v>
      </c>
      <c r="O25" s="6" t="s">
        <v>38</v>
      </c>
      <c r="P25" s="6" t="s">
        <v>38</v>
      </c>
      <c r="Q25" s="6" t="s">
        <v>38</v>
      </c>
      <c r="R25" s="6"/>
      <c r="S25" s="6" t="s">
        <v>38</v>
      </c>
      <c r="T25" s="6" t="s">
        <v>46</v>
      </c>
      <c r="U25" s="6" t="s">
        <v>38</v>
      </c>
      <c r="V25" s="6" t="s">
        <v>38</v>
      </c>
      <c r="W25" s="6" t="s">
        <v>38</v>
      </c>
      <c r="X25" s="6" t="s">
        <v>38</v>
      </c>
      <c r="Y25" s="6"/>
      <c r="Z25" s="6" t="s">
        <v>38</v>
      </c>
      <c r="AA25" s="6" t="s">
        <v>46</v>
      </c>
      <c r="AB25" s="6" t="s">
        <v>38</v>
      </c>
      <c r="AC25" s="6" t="s">
        <v>38</v>
      </c>
      <c r="AD25" s="6" t="s">
        <v>38</v>
      </c>
      <c r="AE25" s="6" t="s">
        <v>38</v>
      </c>
      <c r="AF25" s="6"/>
      <c r="AG25" s="116"/>
      <c r="AH25" s="147">
        <f t="shared" ref="AH25:AH30" si="5">IF(B25="HR",7.5)+IF(C25="HR",7.5)+IF(E25="HR",7.5)+IF(F25="HR",7.5)+IF(G25="HR",7.5)+IF(H25="HR",7.5)+IF(I25="HR",7.5)+IF(J25="HR",7.5)+IF(L25="HR",7.5)+IF(M25="HR",7.5)+IF(N25="HR",7.5)+IF(O25="HR",7.5)+IF(P25="HR",7.5)+IF(Q25="HR",7.5)+IF(S25="HR",7.5)+IF(T25="HR",7.5)+IF(U25="HR",7.5)+IF(V25="HR",7.5)+IF(W25="HR",7.5)+IF(X25="HR",7.5)+IF(Z25="HR",7.5)+IF(AA25="HR",7.5)+IF(AB25="HR",7.5)+IF(AC25="HR",7.5)+IF(AD25="HR",7.5)+IF(AE25="HR",7.5,"0")</f>
        <v>0</v>
      </c>
      <c r="AJ25" s="151">
        <f>IF(OR('NORD-09'!B25="D"),$V$44,IF(OR('NORD-09'!B25="J"),$H$40,IF(OR('NORD-09'!B25="J1"),$H$41,IF(OR('NORD-09'!B25="J2"),$H$42,IF(OR('NORD-09'!B25="J3"),$H$43,IF(OR('NORD-09'!B25="J4"),$H$44,IF(OR('NORD-09'!B25="J5"),$P$40,IF(OR('NORD-09'!B25="J6"),$P$41,IF(OR('NORD-09'!B25="J7"),$P$42,IF(OR('NORD-09'!B25="J8"),$P$43,IF(OR('NORD-09'!B25="J9"),$P$44,IF(OR('NORD-09'!B25="F"),$V$40,IF(OR('NORD-09'!B25="R"),$V$41,IF(OR('NORD-09'!B25="HR"),$V$42,IF(OR('NORD-09'!B25="E"),$V$43,IF(OR('NORD-09'!B25="CP"),$AD$40,IF(OR('NORD-09'!B25="CM"),$AD$41,IF(OR('NORD-09'!B25="CMA"),$AD$42,IF(OR('NORD-09'!B25="CDE"),$AD$43,"0")))))))))))))))))))+IF(OR('NORD-09'!C25="D"),$V$44,IF(OR('NORD-09'!C25="J"),$H$40,IF(OR('NORD-09'!C25="J1"),$H$41,IF(OR('NORD-09'!C25="J2"),$H$42,IF(OR('NORD-09'!C25="J3"),$H$43,IF(OR('NORD-09'!C25="J4"),$H$44,IF(OR('NORD-09'!C25="J5"),$P$40,IF(OR('NORD-09'!C25="J6"),$P$41,IF(OR('NORD-09'!C25="J7"),$P$42,IF(OR('NORD-09'!C25="J8"),$P$43,IF(OR('NORD-09'!C25="J9"),$P$44,IF(OR('NORD-09'!C25="F"),$V$40,IF(OR('NORD-09'!C25="R"),$V$41,IF(OR('NORD-09'!C25="HR"),$V$42,IF(OR('NORD-09'!C25="E"),$V$43,IF(OR('NORD-09'!C25="CP"),$AD$40,IF(OR('NORD-09'!C25="CM"),$AD$41,IF(OR('NORD-09'!C25="CMA"),$AD$42,IF(OR('NORD-09'!C25="CDE"),$AD$43,"0")))))))))))))))))))+IF(OR('NORD-09'!D25="D"),$V$44,IF(OR('NORD-09'!D25="J"),$H$40,IF(OR('NORD-09'!D25="J1"),$H$41,IF(OR('NORD-09'!D25="J2"),$H$42,IF(OR('NORD-09'!D25="J3"),$H$43,IF(OR('NORD-09'!D25="J4"),$H$44,IF(OR('NORD-09'!D25="J5"),$P$40,IF(OR('NORD-09'!D25="J6"),$P$41,IF(OR('NORD-09'!D25="J7"),$P$42,IF(OR('NORD-09'!D25="J8"),$P$43,IF(OR('NORD-09'!D25="J9"),$P$44,IF(OR('NORD-09'!D25="F"),$V$40,IF(OR('NORD-09'!D25="R"),$V$41,IF(OR('NORD-09'!D25="HR"),$V$42,IF(OR('NORD-09'!D25="E"),$V$43,IF(OR('NORD-09'!D25="CP"),$AD$40,IF(OR('NORD-09'!D25="CM"),$AD$41,IF(OR('NORD-09'!D25="CMA"),$AD$42,IF(OR('NORD-09'!D25="CDE"),$AD$43,"0")))))))))))))))))))</f>
        <v>15</v>
      </c>
      <c r="AK25" s="151">
        <f>IF(OR('NORD-09'!E25="D"),$V$44,IF(OR('NORD-09'!E25="J"),$H$40,IF(OR('NORD-09'!E25="J1"),$H$41,IF(OR('NORD-09'!E25="J2"),$H$42,IF(OR('NORD-09'!E25="J3"),$H$43,IF(OR('NORD-09'!E25="J4"),$H$44,IF(OR('NORD-09'!E25="J5"),$P$40,IF(OR('NORD-09'!E25="J6"),$P$41,IF(OR('NORD-09'!E25="J7"),$P$42,IF(OR('NORD-09'!E25="J8"),$P$43,IF(OR('NORD-09'!E25="J9"),$P$44,IF(OR('NORD-09'!E25="F"),$V$40,IF(OR('NORD-09'!E25="R"),$V$41,IF(OR('NORD-09'!E25="HR"),$V$42,IF(OR('NORD-09'!E25="E"),$V$43,IF(OR('NORD-09'!E25="CP"),$AD$40,IF(OR('NORD-09'!E25="CM"),$AD$41,IF(OR('NORD-09'!E25="CMA"),$AD$42,IF(OR('NORD-09'!E25="CDE"),$AD$43,"0")))))))))))))))))))+IF(OR('NORD-09'!F25="D"),$V$44,IF(OR('NORD-09'!F25="J"),$H$40,IF(OR('NORD-09'!F25="J1"),$H$41,IF(OR('NORD-09'!F25="J2"),$H$42,IF(OR('NORD-09'!F25="J3"),$H$43,IF(OR('NORD-09'!F25="J4"),$H$44,IF(OR('NORD-09'!F25="J5"),$P$40,IF(OR('NORD-09'!F25="J6"),$P$41,IF(OR('NORD-09'!F25="J7"),$P$42,IF(OR('NORD-09'!F25="J8"),$P$43,IF(OR('NORD-09'!F25="J9"),$P$44,IF(OR('NORD-09'!F25="F"),$V$40,IF(OR('NORD-09'!F25="R"),$V$41,IF(OR('NORD-09'!F25="HR"),$V$42,IF(OR('NORD-09'!F25="E"),$V$43,IF(OR('NORD-09'!F25="CP"),$AD$40,IF(OR('NORD-09'!F25="CM"),$AD$41,IF(OR('NORD-09'!F25="CMA"),$AD$42,IF(OR('NORD-09'!F25="CDE"),$AD$43,"0")))))))))))))))))))+IF(OR('NORD-09'!G25="D"),$V$44,IF(OR('NORD-09'!G25="J"),$H$40,IF(OR('NORD-09'!G25="J1"),$H$41,IF(OR('NORD-09'!G25="J2"),$H$42,IF(OR('NORD-09'!G25="J3"),$H$43,IF(OR('NORD-09'!G25="J4"),$H$44,IF(OR('NORD-09'!G25="J5"),$P$40,IF(OR('NORD-09'!G25="J6"),$P$41,IF(OR('NORD-09'!G25="J7"),$P$42,IF(OR('NORD-09'!G25="J8"),$P$43,IF(OR('NORD-09'!G25="J9"),$P$44,IF(OR('NORD-09'!G25="F"),$V$40,IF(OR('NORD-09'!G25="R"),$V$41,IF(OR('NORD-09'!G25="HR"),$V$42,IF(OR('NORD-09'!G25="E"),$V$43,IF(OR('NORD-09'!G25="CP"),$AD$40,IF(OR('NORD-09'!G25="CM"),$AD$41,IF(OR('NORD-09'!G25="CMA"),$AD$42,IF(OR('NORD-09'!G25="CDE"),$AD$43,"0")))))))))))))))))))+IF(OR('NORD-09'!H25="D"),$V$44,IF(OR('NORD-09'!H25="J"),$H$40,IF(OR('NORD-09'!H25="J1"),$H$41,IF(OR('NORD-09'!H25="J2"),$H$42,IF(OR('NORD-09'!H25="J3"),$H$43,IF(OR('NORD-09'!H25="J4"),$H$44,IF(OR('NORD-09'!H25="J5"),$P$40,IF(OR('NORD-09'!H25="J6"),$P$41,IF(OR('NORD-09'!H25="J7"),$P$42,IF(OR('NORD-09'!H25="J8"),$P$43,IF(OR('NORD-09'!H25="J9"),$P$44,IF(OR('NORD-09'!H25="F"),$V$40,IF(OR('NORD-09'!H25="R"),$V$41,IF(OR('NORD-09'!H25="HR"),$V$42,IF(OR('NORD-09'!H25="E"),$V$43,IF(OR('NORD-09'!H25="CP"),$AD$40,IF(OR('NORD-09'!H25="CM"),$AD$41,IF(OR('NORD-09'!H25="CMA"),$AD$42,IF(OR('NORD-09'!H25="CDE"),$AD$43,"0")))))))))))))))))))+IF(OR('NORD-09'!I25="D"),$V$44,IF(OR('NORD-09'!I25="J"),$H$40,IF(OR('NORD-09'!I25="J1"),$H$41,IF(OR('NORD-09'!I25="J2"),$H$42,IF(OR('NORD-09'!I25="J3"),$H$43,IF(OR('NORD-09'!I25="J4"),$H$44,IF(OR('NORD-09'!I25="J5"),$P$40,IF(OR('NORD-09'!I25="J6"),$P$41,IF(OR('NORD-09'!I25="J7"),$P$42,IF(OR('NORD-09'!I25="J8"),$P$43,IF(OR('NORD-09'!I25="J9"),$P$44,IF(OR('NORD-09'!I25="F"),$V$40,IF(OR('NORD-09'!I25="R"),$V$41,IF(OR('NORD-09'!I25="HR"),$V$42,IF(OR('NORD-09'!I25="E"),$V$43,IF(OR('NORD-09'!I25="CP"),$AD$40,IF(OR('NORD-09'!I25="CM"),$AD$41,IF(OR('NORD-09'!I25="CMA"),$AD$42,IF(OR('NORD-09'!I25="CDE"),$AD$43,"0")))))))))))))))))))+IF(OR('NORD-09'!J25="D"),$V$44,IF(OR('NORD-09'!J25="J"),$H$40,IF(OR('NORD-09'!J25="J1"),$H$41,IF(OR('NORD-09'!J25="J2"),$H$42,IF(OR('NORD-09'!J25="J3"),$H$43,IF(OR('NORD-09'!J25="J4"),$H$44,IF(OR('NORD-09'!J25="J5"),$P$40,IF(OR('NORD-09'!J25="J6"),$P$41,IF(OR('NORD-09'!J25="J7"),$P$42,IF(OR('NORD-09'!J25="J8"),$P$43,IF(OR('NORD-09'!J25="J9"),$P$44,IF(OR('NORD-09'!J25="F"),$V$40,IF(OR('NORD-09'!J25="R"),$V$41,IF(OR('NORD-09'!J25="HR"),$V$42,IF(OR('NORD-09'!J25="E"),$V$43,IF(OR('NORD-09'!J25="CP"),$AD$40,IF(OR('NORD-09'!J25="CM"),$AD$41,IF(OR('NORD-09'!J25="CMA"),$AD$42,IF(OR('NORD-09'!J25="CDE"),$AD$43,"0")))))))))))))))))))+IF(OR('NORD-09'!K25="D"),$V$44,IF(OR('NORD-09'!K25="J"),$H$40,IF(OR('NORD-09'!K25="J1"),$H$41,IF(OR('NORD-09'!K25="J2"),$H$42,IF(OR('NORD-09'!K25="J3"),$H$43,IF(OR('NORD-09'!K25="J4"),$H$44,IF(OR('NORD-09'!K25="J5"),$P$40,IF(OR('NORD-09'!K25="J6"),$P$41,IF(OR('NORD-09'!K25="J7"),$P$42,IF(OR('NORD-09'!K25="J8"),$P$43,IF(OR('NORD-09'!K25="J9"),$P$44,IF(OR('NORD-09'!K25="F"),$V$40,IF(OR('NORD-09'!K25="R"),$V$41,IF(OR('NORD-09'!K25="HR"),$V$42,IF(OR('NORD-09'!K25="E"),$V$43,IF(OR('NORD-09'!K25="CP"),$AD$40,IF(OR('NORD-09'!K25="CM"),$AD$41,IF(OR('NORD-09'!K25="CMA"),$AD$42,IF(OR('NORD-09'!K25="CDE"),$AD$43,"0")))))))))))))))))))</f>
        <v>37.5</v>
      </c>
      <c r="AL25" s="151">
        <f>IF(OR('NORD-09'!L25="D"),$V$44,IF(OR('NORD-09'!L25="J"),$H$40,IF(OR('NORD-09'!L25="J1"),$H$41,IF(OR('NORD-09'!L25="J2"),$H$42,IF(OR('NORD-09'!L25="J3"),$H$43,IF(OR('NORD-09'!L25="J4"),$H$44,IF(OR('NORD-09'!L25="J5"),$P$40,IF(OR('NORD-09'!L25="J6"),$P$41,IF(OR('NORD-09'!L25="J7"),$P$42,IF(OR('NORD-09'!L25="J8"),$P$43,IF(OR('NORD-09'!L25="J9"),$P$44,IF(OR('NORD-09'!L25="F"),$V$40,IF(OR('NORD-09'!L25="R"),$V$41,IF(OR('NORD-09'!L25="HR"),$V$42,IF(OR('NORD-09'!L25="E"),$V$43,IF(OR('NORD-09'!L25="CP"),$AD$40,IF(OR('NORD-09'!L25="CM"),$AD$41,IF(OR('NORD-09'!L25="CMA"),$AD$42,IF(OR('NORD-09'!L25="CDE"),$AD$43,"0")))))))))))))))))))+IF(OR('NORD-09'!M25="D"),$V$44,IF(OR('NORD-09'!M25="J"),$H$40,IF(OR('NORD-09'!M25="J1"),$H$41,IF(OR('NORD-09'!M25="J2"),$H$42,IF(OR('NORD-09'!M25="J3"),$H$43,IF(OR('NORD-09'!M25="J4"),$H$44,IF(OR('NORD-09'!M25="J5"),$P$40,IF(OR('NORD-09'!M25="J6"),$P$41,IF(OR('NORD-09'!M25="J7"),$P$42,IF(OR('NORD-09'!M25="J8"),$P$43,IF(OR('NORD-09'!M25="J9"),$P$44,IF(OR('NORD-09'!M25="F"),$V$40,IF(OR('NORD-09'!M25="R"),$V$41,IF(OR('NORD-09'!M25="HR"),$V$42,IF(OR('NORD-09'!M25="E"),$V$43,IF(OR('NORD-09'!M25="CP"),$AD$40,IF(OR('NORD-09'!M25="CM"),$AD$41,IF(OR('NORD-09'!M25="CMA"),$AD$42,IF(OR('NORD-09'!M25="CDE"),$AD$43,"0")))))))))))))))))))+IF(OR('NORD-09'!N25="D"),$V$44,IF(OR('NORD-09'!N25="J"),$H$40,IF(OR('NORD-09'!N25="J1"),$H$41,IF(OR('NORD-09'!N25="J2"),$H$42,IF(OR('NORD-09'!N25="J3"),$H$43,IF(OR('NORD-09'!N25="J4"),$H$44,IF(OR('NORD-09'!N25="J5"),$P$40,IF(OR('NORD-09'!N25="J6"),$P$41,IF(OR('NORD-09'!N25="J7"),$P$42,IF(OR('NORD-09'!N25="J8"),$P$43,IF(OR('NORD-09'!N25="J9"),$P$44,IF(OR('NORD-09'!N25="F"),$V$40,IF(OR('NORD-09'!N25="R"),$V$41,IF(OR('NORD-09'!N25="HR"),$V$42,IF(OR('NORD-09'!N25="E"),$V$43,IF(OR('NORD-09'!N25="CP"),$AD$40,IF(OR('NORD-09'!N25="CM"),$AD$41,IF(OR('NORD-09'!N25="CMA"),$AD$42,IF(OR('NORD-09'!N25="CDE"),$AD$43,"0")))))))))))))))))))+IF(OR('NORD-09'!O25="D"),$V$44,IF(OR('NORD-09'!O25="J"),$H$40,IF(OR('NORD-09'!O25="J1"),$H$41,IF(OR('NORD-09'!O25="J2"),$H$42,IF(OR('NORD-09'!O25="J3"),$H$43,IF(OR('NORD-09'!O25="J4"),$H$44,IF(OR('NORD-09'!O25="J5"),$P$40,IF(OR('NORD-09'!O25="J6"),$P$41,IF(OR('NORD-09'!O25="J7"),$P$42,IF(OR('NORD-09'!O25="J8"),$P$43,IF(OR('NORD-09'!O25="J9"),$P$44,IF(OR('NORD-09'!O25="F"),$V$40,IF(OR('NORD-09'!O25="R"),$V$41,IF(OR('NORD-09'!O25="HR"),$V$42,IF(OR('NORD-09'!O25="E"),$V$43,IF(OR('NORD-09'!O25="CP"),$AD$40,IF(OR('NORD-09'!O25="CM"),$AD$41,IF(OR('NORD-09'!O25="CMA"),$AD$42,IF(OR('NORD-09'!O25="CDE"),$AD$43,"0")))))))))))))))))))+IF(OR('NORD-09'!P25="D"),$V$44,IF(OR('NORD-09'!P25="J"),$H$40,IF(OR('NORD-09'!P25="J1"),$H$41,IF(OR('NORD-09'!P25="J2"),$H$42,IF(OR('NORD-09'!P25="J3"),$H$43,IF(OR('NORD-09'!P25="J4"),$H$44,IF(OR('NORD-09'!P25="J5"),$P$40,IF(OR('NORD-09'!P25="J6"),$P$41,IF(OR('NORD-09'!P25="J7"),$P$42,IF(OR('NORD-09'!P25="J8"),$P$43,IF(OR('NORD-09'!P25="J9"),$P$44,IF(OR('NORD-09'!P25="F"),$V$40,IF(OR('NORD-09'!P25="R"),$V$41,IF(OR('NORD-09'!P25="HR"),$V$42,IF(OR('NORD-09'!P25="E"),$V$43,IF(OR('NORD-09'!P25="CP"),$AD$40,IF(OR('NORD-09'!P25="CM"),$AD$41,IF(OR('NORD-09'!P25="CMA"),$AD$42,IF(OR('NORD-09'!P25="CDE"),$AD$43,"0")))))))))))))))))))+IF(OR('NORD-09'!Q25="D"),$V$44,IF(OR('NORD-09'!Q25="J"),$H$40,IF(OR('NORD-09'!Q25="J1"),$H$41,IF(OR('NORD-09'!Q25="J2"),$H$42,IF(OR('NORD-09'!Q25="J3"),$H$43,IF(OR('NORD-09'!Q25="J4"),$H$44,IF(OR('NORD-09'!Q25="J5"),$P$40,IF(OR('NORD-09'!Q25="J6"),$P$41,IF(OR('NORD-09'!Q25="J7"),$P$42,IF(OR('NORD-09'!Q25="J8"),$P$43,IF(OR('NORD-09'!Q25="J9"),$P$44,IF(OR('NORD-09'!Q25="F"),$V$40,IF(OR('NORD-09'!Q25="R"),$V$41,IF(OR('NORD-09'!Q25="HR"),$V$42,IF(OR('NORD-09'!Q25="E"),$V$43,IF(OR('NORD-09'!Q25="CP"),$AD$40,IF(OR('NORD-09'!Q25="CM"),$AD$41,IF(OR('NORD-09'!Q25="CMA"),$AD$42,IF(OR('NORD-09'!Q25="CDE"),$AD$43,"0")))))))))))))))))))+IF(OR('NORD-09'!R25="D"),$V$44,IF(OR('NORD-09'!R25="J"),$H$40,IF(OR('NORD-09'!R25="J1"),$H$41,IF(OR('NORD-09'!R25="J2"),$H$42,IF(OR('NORD-09'!R25="J3"),$H$43,IF(OR('NORD-09'!R25="J4"),$H$44,IF(OR('NORD-09'!R25="J5"),$P$40,IF(OR('NORD-09'!R25="J6"),$P$41,IF(OR('NORD-09'!R25="J7"),$P$42,IF(OR('NORD-09'!R25="J8"),$P$43,IF(OR('NORD-09'!R25="J9"),$P$44,IF(OR('NORD-09'!R25="F"),$V$40,IF(OR('NORD-09'!R25="R"),$V$41,IF(OR('NORD-09'!R25="HR"),$V$42,IF(OR('NORD-09'!R25="E"),$V$43,IF(OR('NORD-09'!R25="CP"),$AD$40,IF(OR('NORD-09'!R25="CM"),$AD$41,IF(OR('NORD-09'!R25="CMA"),$AD$42,IF(OR('NORD-09'!R25="CDE"),$AD$43,"0")))))))))))))))))))</f>
        <v>37.5</v>
      </c>
      <c r="AM25" s="151">
        <f>IF(OR('NORD-09'!S25="D"),$V$44,IF(OR('NORD-09'!S25="J"),$H$40,IF(OR('NORD-09'!S25="J1"),$H$41,IF(OR('NORD-09'!S25="J2"),$H$42,IF(OR('NORD-09'!S25="J3"),$H$43,IF(OR('NORD-09'!S25="J4"),$H$44,IF(OR('NORD-09'!S25="J5"),$P$40,IF(OR('NORD-09'!S25="J6"),$P$41,IF(OR('NORD-09'!S25="J7"),$P$42,IF(OR('NORD-09'!S25="J8"),$P$43,IF(OR('NORD-09'!S25="J9"),$P$44,IF(OR('NORD-09'!S25="F"),$V$40,IF(OR('NORD-09'!S25="R"),$V$41,IF(OR('NORD-09'!S25="HR"),$V$42,IF(OR('NORD-09'!S25="E"),$V$43,IF(OR('NORD-09'!S25="CP"),$AD$40,IF(OR('NORD-09'!S25="CM"),$AD$41,IF(OR('NORD-09'!S25="CMA"),$AD$42,IF(OR('NORD-09'!S25="CDE"),$AD$43,"0")))))))))))))))))))+IF(OR('NORD-09'!T25="D"),$V$44,IF(OR('NORD-09'!T25="J"),$H$40,IF(OR('NORD-09'!T25="J1"),$H$41,IF(OR('NORD-09'!T25="J2"),$H$42,IF(OR('NORD-09'!T25="J3"),$H$43,IF(OR('NORD-09'!T25="J4"),$H$44,IF(OR('NORD-09'!T25="J5"),$P$40,IF(OR('NORD-09'!T25="J6"),$P$41,IF(OR('NORD-09'!T25="J7"),$P$42,IF(OR('NORD-09'!T25="J8"),$P$43,IF(OR('NORD-09'!T25="J9"),$P$44,IF(OR('NORD-09'!T25="F"),$V$40,IF(OR('NORD-09'!T25="R"),$V$41,IF(OR('NORD-09'!T25="HR"),$V$42,IF(OR('NORD-09'!T25="E"),$V$43,IF(OR('NORD-09'!T25="CP"),$AD$40,IF(OR('NORD-09'!T25="CM"),$AD$41,IF(OR('NORD-09'!T25="CMA"),$AD$42,IF(OR('NORD-09'!T25="CDE"),$AD$43,"0")))))))))))))))))))+IF(OR('NORD-09'!U25="D"),$V$44,IF(OR('NORD-09'!U25="J"),$H$40,IF(OR('NORD-09'!U25="J1"),$H$41,IF(OR('NORD-09'!U25="J2"),$H$42,IF(OR('NORD-09'!U25="J3"),$H$43,IF(OR('NORD-09'!U25="J4"),$H$44,IF(OR('NORD-09'!U25="J5"),$P$40,IF(OR('NORD-09'!U25="J6"),$P$41,IF(OR('NORD-09'!U25="J7"),$P$42,IF(OR('NORD-09'!U25="J8"),$P$43,IF(OR('NORD-09'!U25="J9"),$P$44,IF(OR('NORD-09'!U25="F"),$V$40,IF(OR('NORD-09'!U25="R"),$V$41,IF(OR('NORD-09'!U25="HR"),$V$42,IF(OR('NORD-09'!U25="E"),$V$43,IF(OR('NORD-09'!U25="CP"),$AD$40,IF(OR('NORD-09'!U25="CM"),$AD$41,IF(OR('NORD-09'!U25="CMA"),$AD$42,IF(OR('NORD-09'!U25="CDE"),$AD$43,"0")))))))))))))))))))+IF(OR('NORD-09'!V25="D"),$V$44,IF(OR('NORD-09'!V25="J"),$H$40,IF(OR('NORD-09'!V25="J1"),$H$41,IF(OR('NORD-09'!V25="J2"),$H$42,IF(OR('NORD-09'!V25="J3"),$H$43,IF(OR('NORD-09'!V25="J4"),$H$44,IF(OR('NORD-09'!V25="J5"),$P$40,IF(OR('NORD-09'!V25="J6"),$P$41,IF(OR('NORD-09'!V25="J7"),$P$42,IF(OR('NORD-09'!V25="J8"),$P$43,IF(OR('NORD-09'!V25="J9"),$P$44,IF(OR('NORD-09'!V25="F"),$V$40,IF(OR('NORD-09'!V25="R"),$V$41,IF(OR('NORD-09'!V25="HR"),$V$42,IF(OR('NORD-09'!V25="E"),$V$43,IF(OR('NORD-09'!V25="CP"),$AD$40,IF(OR('NORD-09'!V25="CM"),$AD$41,IF(OR('NORD-09'!V25="CMA"),$AD$42,IF(OR('NORD-09'!V25="CDE"),$AD$43,"0")))))))))))))))))))+IF(OR('NORD-09'!W25="D"),$V$44,IF(OR('NORD-09'!W25="J"),$H$40,IF(OR('NORD-09'!W25="J1"),$H$41,IF(OR('NORD-09'!W25="J2"),$H$42,IF(OR('NORD-09'!W25="J3"),$H$43,IF(OR('NORD-09'!W25="J4"),$H$44,IF(OR('NORD-09'!W25="J5"),$P$40,IF(OR('NORD-09'!W25="J6"),$P$41,IF(OR('NORD-09'!W25="J7"),$P$42,IF(OR('NORD-09'!W25="J8"),$P$43,IF(OR('NORD-09'!W25="J9"),$P$44,IF(OR('NORD-09'!W25="F"),$V$40,IF(OR('NORD-09'!W25="R"),$V$41,IF(OR('NORD-09'!W25="HR"),$V$42,IF(OR('NORD-09'!W25="E"),$V$43,IF(OR('NORD-09'!W25="CP"),$AD$40,IF(OR('NORD-09'!W25="CM"),$AD$41,IF(OR('NORD-09'!W25="CMA"),$AD$42,IF(OR('NORD-09'!W25="CDE"),$AD$43,"0")))))))))))))))))))+IF(OR('NORD-09'!X25="D"),$V$44,IF(OR('NORD-09'!X25="J"),$H$40,IF(OR('NORD-09'!X25="J1"),$H$41,IF(OR('NORD-09'!X25="J2"),$H$42,IF(OR('NORD-09'!X25="J3"),$H$43,IF(OR('NORD-09'!X25="J4"),$H$44,IF(OR('NORD-09'!X25="J5"),$P$40,IF(OR('NORD-09'!X25="J6"),$P$41,IF(OR('NORD-09'!X25="J7"),$P$42,IF(OR('NORD-09'!X25="J8"),$P$43,IF(OR('NORD-09'!X25="J9"),$P$44,IF(OR('NORD-09'!X25="F"),$V$40,IF(OR('NORD-09'!X25="R"),$V$41,IF(OR('NORD-09'!X25="HR"),$V$42,IF(OR('NORD-09'!X25="E"),$V$43,IF(OR('NORD-09'!X25="CP"),$AD$40,IF(OR('NORD-09'!X25="CM"),$AD$41,IF(OR('NORD-09'!X25="CMA"),$AD$42,IF(OR('NORD-09'!X25="CDE"),$AD$43,"0")))))))))))))))))))+IF(OR('NORD-09'!Y25="D"),$V$44,IF(OR('NORD-09'!Y25="J"),$H$40,IF(OR('NORD-09'!Y25="J1"),$H$41,IF(OR('NORD-09'!Y25="J2"),$H$42,IF(OR('NORD-09'!Y25="J3"),$H$43,IF(OR('NORD-09'!Y25="J4"),$H$44,IF(OR('NORD-09'!Y25="J5"),$P$40,IF(OR('NORD-09'!Y25="J6"),$P$41,IF(OR('NORD-09'!Y25="J7"),$P$42,IF(OR('NORD-09'!Y25="J8"),$P$43,IF(OR('NORD-09'!Y25="J9"),$P$44,IF(OR('NORD-09'!Y25="F"),$V$40,IF(OR('NORD-09'!Y25="R"),$V$41,IF(OR('NORD-09'!Y25="HR"),$V$42,IF(OR('NORD-09'!Y25="E"),$V$43,IF(OR('NORD-09'!Y25="CP"),$AD$40,IF(OR('NORD-09'!Y25="CM"),$AD$41,IF(OR('NORD-09'!Y25="CMA"),$AD$42,IF(OR('NORD-09'!Y25="CDE"),$AD$43,"0")))))))))))))))))))</f>
        <v>37.5</v>
      </c>
      <c r="AN25" s="151">
        <f>IF(OR('NORD-09'!Z25="D"),'MOIS-09'!$V$20,IF(OR('NORD-09'!Z25="J"),'MOIS-09'!$H$16,IF(OR('NORD-09'!Z25="J1"),'MOIS-09'!$H$17,IF(OR('NORD-09'!Z25="J2"),'MOIS-09'!$H$18,IF(OR('NORD-09'!Z25="J3"),'MOIS-09'!$H$19,IF(OR('NORD-09'!Z25="J4"),'MOIS-09'!$H$20,IF(OR('NORD-09'!Z25="J5"),'MOIS-09'!$P$16,IF(OR('NORD-09'!Z25="J6"),'MOIS-09'!$P$17,IF(OR('NORD-09'!Z25="J7"),'MOIS-09'!$P$18,IF(OR('NORD-09'!Z25="J8"),'MOIS-09'!$P$19,IF(OR('NORD-09'!Z25="J9"),'MOIS-09'!$P$20,IF(OR('NORD-09'!Z25="F"),'MOIS-09'!$V$16,IF(OR('NORD-09'!Z25="R"),'MOIS-09'!$V$17,IF(OR('NORD-09'!Z25="HR"),'MOIS-09'!$V$18,IF(OR('NORD-09'!Z25="E"),'MOIS-09'!$V$19,IF(OR('NORD-09'!Z25="CP"),'MOIS-09'!$AD$16,IF(OR('NORD-09'!Z25="CM"),'MOIS-09'!$AD$17,IF(OR('NORD-09'!Z25="CMA"),'MOIS-09'!$AD$18,IF(OR('NORD-09'!Z25="CDE"),'MOIS-09'!$AD$19,"0")))))))))))))))))))+IF(OR('NORD-09'!AA25="D"),'MOIS-09'!$V$20,IF(OR('NORD-09'!AA25="J"),'MOIS-09'!$H$16,IF(OR('NORD-09'!AA25="J1"),'MOIS-09'!$H$17,IF(OR('NORD-09'!AA25="J2"),'MOIS-09'!$H$18,IF(OR('NORD-09'!AA25="J3"),'MOIS-09'!$H$19,IF(OR('NORD-09'!AA25="J4"),'MOIS-09'!$H$20,IF(OR('NORD-09'!AA25="J5"),'MOIS-09'!$P$16,IF(OR('NORD-09'!AA25="J6"),'MOIS-09'!$P$17,IF(OR('NORD-09'!AA25="J7"),'MOIS-09'!$P$18,IF(OR('NORD-09'!AA25="J8"),'MOIS-09'!$P$19,IF(OR('NORD-09'!AA25="J9"),'MOIS-09'!$P$20,IF(OR('NORD-09'!AA25="F"),'MOIS-09'!$V$16,IF(OR('NORD-09'!AA25="R"),'MOIS-09'!$V$17,IF(OR('NORD-09'!AA25="HR"),'MOIS-09'!$V$18,IF(OR('NORD-09'!AA25="E"),'MOIS-09'!$V$19,IF(OR('NORD-09'!AA25="CP"),'MOIS-09'!$AD$16,IF(OR('NORD-09'!AA25="CM"),'MOIS-09'!$AD$17,IF(OR('NORD-09'!AA25="CMA"),'MOIS-09'!$AD$18,IF(OR('NORD-09'!AA25="CDE"),'MOIS-09'!$AD$19,"0")))))))))))))))))))+IF(OR('NORD-09'!AB25="D"),'MOIS-09'!$V$20,IF(OR('NORD-09'!AB25="J"),'MOIS-09'!$H$16,IF(OR('NORD-09'!AB25="J1"),'MOIS-09'!$H$17,IF(OR('NORD-09'!AB25="J2"),'MOIS-09'!$H$18,IF(OR('NORD-09'!AB25="J3"),'MOIS-09'!$H$19,IF(OR('NORD-09'!AB25="J4"),'MOIS-09'!$H$20,IF(OR('NORD-09'!AB25="J5"),'MOIS-09'!$P$16,IF(OR('NORD-09'!AB25="J6"),'MOIS-09'!$P$17,IF(OR('NORD-09'!AB25="J7"),'MOIS-09'!$P$18,IF(OR('NORD-09'!AB25="J8"),'MOIS-09'!$P$19,IF(OR('NORD-09'!AB25="J9"),'MOIS-09'!$P$20,IF(OR('NORD-09'!AB25="F"),'MOIS-09'!$V$16,IF(OR('NORD-09'!AB25="R"),'MOIS-09'!$V$17,IF(OR('NORD-09'!AB25="HR"),'MOIS-09'!$V$18,IF(OR('NORD-09'!AB25="E"),'MOIS-09'!$V$19,IF(OR('NORD-09'!AB25="CP"),'MOIS-09'!$AD$16,IF(OR('NORD-09'!AB25="CM"),'MOIS-09'!$AD$17,IF(OR('NORD-09'!AB25="CMA"),'MOIS-09'!$AD$18,IF(OR('NORD-09'!AB25="CDE"),'MOIS-09'!$AD$19,"0")))))))))))))))))))+IF(OR('NORD-09'!AC25="D"),'MOIS-09'!$V$20,IF(OR('NORD-09'!AC25="J"),'MOIS-09'!$H$16,IF(OR('NORD-09'!AC25="J1"),'MOIS-09'!$H$17,IF(OR('NORD-09'!AC25="J2"),'MOIS-09'!$H$18,IF(OR('NORD-09'!AC25="J3"),'MOIS-09'!$H$19,IF(OR('NORD-09'!AC25="J4"),'MOIS-09'!$H$20,IF(OR('NORD-09'!AC25="J5"),'MOIS-09'!$P$16,IF(OR('NORD-09'!AC25="J6"),'MOIS-09'!$P$17,IF(OR('NORD-09'!AC25="J7"),'MOIS-09'!$P$18,IF(OR('NORD-09'!AC25="J8"),'MOIS-09'!$P$19,IF(OR('NORD-09'!AC25="J9"),'MOIS-09'!$P$20,IF(OR('NORD-09'!AC25="F"),'MOIS-09'!$V$16,IF(OR('NORD-09'!AC25="R"),'MOIS-09'!$V$17,IF(OR('NORD-09'!AC25="HR"),'MOIS-09'!$V$18,IF(OR('NORD-09'!AC25="E"),'MOIS-09'!$V$19,IF(OR('NORD-09'!AC25="CP"),'MOIS-09'!$AD$16,IF(OR('NORD-09'!AC25="CM"),'MOIS-09'!$AD$17,IF(OR('NORD-09'!AC25="CMA"),'MOIS-09'!$AD$18,IF(OR('NORD-09'!AC25="CDE"),'MOIS-09'!$AD$19,"0")))))))))))))))))))+IF(OR('NORD-09'!AD25="D"),'MOIS-09'!$V$20,IF(OR('NORD-09'!AD25="J"),'MOIS-09'!$H$16,IF(OR('NORD-09'!AD25="J1"),'MOIS-09'!$H$17,IF(OR('NORD-09'!AD25="J2"),'MOIS-09'!$H$18,IF(OR('NORD-09'!AD25="J3"),'MOIS-09'!$H$19,IF(OR('NORD-09'!AD25="J4"),'MOIS-09'!$H$20,IF(OR('NORD-09'!AD25="J5"),'MOIS-09'!$P$16,IF(OR('NORD-09'!AD25="J6"),'MOIS-09'!$P$17,IF(OR('NORD-09'!AD25="J7"),'MOIS-09'!$P$18,IF(OR('NORD-09'!AD25="J8"),'MOIS-09'!$P$19,IF(OR('NORD-09'!AD25="J9"),'MOIS-09'!$P$20,IF(OR('NORD-09'!AD25="F"),'MOIS-09'!$V$16,IF(OR('NORD-09'!AD25="R"),'MOIS-09'!$V$17,IF(OR('NORD-09'!AD25="HR"),'MOIS-09'!$V$18,IF(OR('NORD-09'!AD25="E"),'MOIS-09'!$V$19,IF(OR('NORD-09'!AD25="CP"),'MOIS-09'!$AD$16,IF(OR('NORD-09'!AD25="CM"),'MOIS-09'!$AD$17,IF(OR('NORD-09'!AD25="CMA"),'MOIS-09'!$AD$18,IF(OR('NORD-09'!AD25="CDE"),'MOIS-09'!$AD$19,"0")))))))))))))))))))+IF(OR('NORD-09'!AE25="D"),'MOIS-09'!$V$20,IF(OR('NORD-09'!AE25="J"),'MOIS-09'!$H$16,IF(OR('NORD-09'!AE25="J1"),'MOIS-09'!$H$17,IF(OR('NORD-09'!AE25="J2"),'MOIS-09'!$H$18,IF(OR('NORD-09'!AE25="J3"),'MOIS-09'!$H$19,IF(OR('NORD-09'!AE25="J4"),'MOIS-09'!$H$20,IF(OR('NORD-09'!AE25="J5"),'MOIS-09'!$P$16,IF(OR('NORD-09'!AE25="J6"),'MOIS-09'!$P$17,IF(OR('NORD-09'!AE25="J7"),'MOIS-09'!$P$18,IF(OR('NORD-09'!AE25="J8"),'MOIS-09'!$P$19,IF(OR('NORD-09'!AE25="J9"),'MOIS-09'!$P$20,IF(OR('NORD-09'!AE25="F"),'MOIS-09'!$V$16,IF(OR('NORD-09'!AE25="R"),'MOIS-09'!$V$17,IF(OR('NORD-09'!AE25="HR"),'MOIS-09'!$V$18,IF(OR('NORD-09'!AE25="E"),'MOIS-09'!$V$19,IF(OR('NORD-09'!AE25="CP"),'MOIS-09'!$AD$16,IF(OR('NORD-09'!AE25="CM"),'MOIS-09'!$AD$17,IF(OR('NORD-09'!AE25="CMA"),'MOIS-09'!$AD$18,IF(OR('NORD-09'!AE25="CDE"),'MOIS-09'!$AD$19,"0")))))))))))))))))))</f>
        <v>37.5</v>
      </c>
    </row>
    <row r="26" spans="1:40" ht="15.75" customHeight="1">
      <c r="A26" s="16" t="s">
        <v>32</v>
      </c>
      <c r="B26" s="6" t="s">
        <v>46</v>
      </c>
      <c r="C26" s="6" t="s">
        <v>38</v>
      </c>
      <c r="D26" s="6"/>
      <c r="E26" s="6" t="s">
        <v>38</v>
      </c>
      <c r="F26" s="6" t="s">
        <v>38</v>
      </c>
      <c r="G26" s="6" t="s">
        <v>38</v>
      </c>
      <c r="H26" s="6" t="s">
        <v>46</v>
      </c>
      <c r="I26" s="6" t="s">
        <v>38</v>
      </c>
      <c r="J26" s="6" t="s">
        <v>38</v>
      </c>
      <c r="K26" s="6"/>
      <c r="L26" s="6" t="s">
        <v>38</v>
      </c>
      <c r="M26" s="6" t="s">
        <v>38</v>
      </c>
      <c r="N26" s="6" t="s">
        <v>38</v>
      </c>
      <c r="O26" s="6" t="s">
        <v>46</v>
      </c>
      <c r="P26" s="6" t="s">
        <v>38</v>
      </c>
      <c r="Q26" s="6" t="s">
        <v>38</v>
      </c>
      <c r="R26" s="6"/>
      <c r="S26" s="6" t="s">
        <v>38</v>
      </c>
      <c r="T26" s="6" t="s">
        <v>38</v>
      </c>
      <c r="U26" s="6" t="s">
        <v>38</v>
      </c>
      <c r="V26" s="6" t="s">
        <v>46</v>
      </c>
      <c r="W26" s="6" t="s">
        <v>38</v>
      </c>
      <c r="X26" s="6" t="s">
        <v>38</v>
      </c>
      <c r="Y26" s="6"/>
      <c r="Z26" s="6" t="s">
        <v>38</v>
      </c>
      <c r="AA26" s="6" t="s">
        <v>38</v>
      </c>
      <c r="AB26" s="6" t="s">
        <v>38</v>
      </c>
      <c r="AC26" s="6" t="s">
        <v>46</v>
      </c>
      <c r="AD26" s="6" t="s">
        <v>38</v>
      </c>
      <c r="AE26" s="6" t="s">
        <v>38</v>
      </c>
      <c r="AF26" s="6"/>
      <c r="AG26" s="116"/>
      <c r="AH26" s="147">
        <f t="shared" si="5"/>
        <v>0</v>
      </c>
      <c r="AJ26" s="151">
        <f>IF(OR('NORD-09'!B26="D"),$V$44,IF(OR('NORD-09'!B26="J"),$H$40,IF(OR('NORD-09'!B26="J1"),$H$41,IF(OR('NORD-09'!B26="J2"),$H$42,IF(OR('NORD-09'!B26="J3"),$H$43,IF(OR('NORD-09'!B26="J4"),$H$44,IF(OR('NORD-09'!B26="J5"),$P$40,IF(OR('NORD-09'!B26="J6"),$P$41,IF(OR('NORD-09'!B26="J7"),$P$42,IF(OR('NORD-09'!B26="J8"),$P$43,IF(OR('NORD-09'!B26="J9"),$P$44,IF(OR('NORD-09'!B26="F"),$V$40,IF(OR('NORD-09'!B26="R"),$V$41,IF(OR('NORD-09'!B26="HR"),$V$42,IF(OR('NORD-09'!B26="E"),$V$43,IF(OR('NORD-09'!B26="CP"),$AD$40,IF(OR('NORD-09'!B26="CM"),$AD$41,IF(OR('NORD-09'!B26="CMA"),$AD$42,IF(OR('NORD-09'!B26="CDE"),$AD$43,"0")))))))))))))))))))+IF(OR('NORD-09'!C26="D"),$V$44,IF(OR('NORD-09'!C26="J"),$H$40,IF(OR('NORD-09'!C26="J1"),$H$41,IF(OR('NORD-09'!C26="J2"),$H$42,IF(OR('NORD-09'!C26="J3"),$H$43,IF(OR('NORD-09'!C26="J4"),$H$44,IF(OR('NORD-09'!C26="J5"),$P$40,IF(OR('NORD-09'!C26="J6"),$P$41,IF(OR('NORD-09'!C26="J7"),$P$42,IF(OR('NORD-09'!C26="J8"),$P$43,IF(OR('NORD-09'!C26="J9"),$P$44,IF(OR('NORD-09'!C26="F"),$V$40,IF(OR('NORD-09'!C26="R"),$V$41,IF(OR('NORD-09'!C26="HR"),$V$42,IF(OR('NORD-09'!C26="E"),$V$43,IF(OR('NORD-09'!C26="CP"),$AD$40,IF(OR('NORD-09'!C26="CM"),$AD$41,IF(OR('NORD-09'!C26="CMA"),$AD$42,IF(OR('NORD-09'!C26="CDE"),$AD$43,"0")))))))))))))))))))+IF(OR('NORD-09'!D26="D"),$V$44,IF(OR('NORD-09'!D26="J"),$H$40,IF(OR('NORD-09'!D26="J1"),$H$41,IF(OR('NORD-09'!D26="J2"),$H$42,IF(OR('NORD-09'!D26="J3"),$H$43,IF(OR('NORD-09'!D26="J4"),$H$44,IF(OR('NORD-09'!D26="J5"),$P$40,IF(OR('NORD-09'!D26="J6"),$P$41,IF(OR('NORD-09'!D26="J7"),$P$42,IF(OR('NORD-09'!D26="J8"),$P$43,IF(OR('NORD-09'!D26="J9"),$P$44,IF(OR('NORD-09'!D26="F"),$V$40,IF(OR('NORD-09'!D26="R"),$V$41,IF(OR('NORD-09'!D26="HR"),$V$42,IF(OR('NORD-09'!D26="E"),$V$43,IF(OR('NORD-09'!D26="CP"),$AD$40,IF(OR('NORD-09'!D26="CM"),$AD$41,IF(OR('NORD-09'!D26="CMA"),$AD$42,IF(OR('NORD-09'!D26="CDE"),$AD$43,"0")))))))))))))))))))</f>
        <v>7.5</v>
      </c>
      <c r="AK26" s="151">
        <f>IF(OR('NORD-09'!E26="D"),$V$44,IF(OR('NORD-09'!E26="J"),$H$40,IF(OR('NORD-09'!E26="J1"),$H$41,IF(OR('NORD-09'!E26="J2"),$H$42,IF(OR('NORD-09'!E26="J3"),$H$43,IF(OR('NORD-09'!E26="J4"),$H$44,IF(OR('NORD-09'!E26="J5"),$P$40,IF(OR('NORD-09'!E26="J6"),$P$41,IF(OR('NORD-09'!E26="J7"),$P$42,IF(OR('NORD-09'!E26="J8"),$P$43,IF(OR('NORD-09'!E26="J9"),$P$44,IF(OR('NORD-09'!E26="F"),$V$40,IF(OR('NORD-09'!E26="R"),$V$41,IF(OR('NORD-09'!E26="HR"),$V$42,IF(OR('NORD-09'!E26="E"),$V$43,IF(OR('NORD-09'!E26="CP"),$AD$40,IF(OR('NORD-09'!E26="CM"),$AD$41,IF(OR('NORD-09'!E26="CMA"),$AD$42,IF(OR('NORD-09'!E26="CDE"),$AD$43,"0")))))))))))))))))))+IF(OR('NORD-09'!F26="D"),$V$44,IF(OR('NORD-09'!F26="J"),$H$40,IF(OR('NORD-09'!F26="J1"),$H$41,IF(OR('NORD-09'!F26="J2"),$H$42,IF(OR('NORD-09'!F26="J3"),$H$43,IF(OR('NORD-09'!F26="J4"),$H$44,IF(OR('NORD-09'!F26="J5"),$P$40,IF(OR('NORD-09'!F26="J6"),$P$41,IF(OR('NORD-09'!F26="J7"),$P$42,IF(OR('NORD-09'!F26="J8"),$P$43,IF(OR('NORD-09'!F26="J9"),$P$44,IF(OR('NORD-09'!F26="F"),$V$40,IF(OR('NORD-09'!F26="R"),$V$41,IF(OR('NORD-09'!F26="HR"),$V$42,IF(OR('NORD-09'!F26="E"),$V$43,IF(OR('NORD-09'!F26="CP"),$AD$40,IF(OR('NORD-09'!F26="CM"),$AD$41,IF(OR('NORD-09'!F26="CMA"),$AD$42,IF(OR('NORD-09'!F26="CDE"),$AD$43,"0")))))))))))))))))))+IF(OR('NORD-09'!G26="D"),$V$44,IF(OR('NORD-09'!G26="J"),$H$40,IF(OR('NORD-09'!G26="J1"),$H$41,IF(OR('NORD-09'!G26="J2"),$H$42,IF(OR('NORD-09'!G26="J3"),$H$43,IF(OR('NORD-09'!G26="J4"),$H$44,IF(OR('NORD-09'!G26="J5"),$P$40,IF(OR('NORD-09'!G26="J6"),$P$41,IF(OR('NORD-09'!G26="J7"),$P$42,IF(OR('NORD-09'!G26="J8"),$P$43,IF(OR('NORD-09'!G26="J9"),$P$44,IF(OR('NORD-09'!G26="F"),$V$40,IF(OR('NORD-09'!G26="R"),$V$41,IF(OR('NORD-09'!G26="HR"),$V$42,IF(OR('NORD-09'!G26="E"),$V$43,IF(OR('NORD-09'!G26="CP"),$AD$40,IF(OR('NORD-09'!G26="CM"),$AD$41,IF(OR('NORD-09'!G26="CMA"),$AD$42,IF(OR('NORD-09'!G26="CDE"),$AD$43,"0")))))))))))))))))))+IF(OR('NORD-09'!H26="D"),$V$44,IF(OR('NORD-09'!H26="J"),$H$40,IF(OR('NORD-09'!H26="J1"),$H$41,IF(OR('NORD-09'!H26="J2"),$H$42,IF(OR('NORD-09'!H26="J3"),$H$43,IF(OR('NORD-09'!H26="J4"),$H$44,IF(OR('NORD-09'!H26="J5"),$P$40,IF(OR('NORD-09'!H26="J6"),$P$41,IF(OR('NORD-09'!H26="J7"),$P$42,IF(OR('NORD-09'!H26="J8"),$P$43,IF(OR('NORD-09'!H26="J9"),$P$44,IF(OR('NORD-09'!H26="F"),$V$40,IF(OR('NORD-09'!H26="R"),$V$41,IF(OR('NORD-09'!H26="HR"),$V$42,IF(OR('NORD-09'!H26="E"),$V$43,IF(OR('NORD-09'!H26="CP"),$AD$40,IF(OR('NORD-09'!H26="CM"),$AD$41,IF(OR('NORD-09'!H26="CMA"),$AD$42,IF(OR('NORD-09'!H26="CDE"),$AD$43,"0")))))))))))))))))))+IF(OR('NORD-09'!I26="D"),$V$44,IF(OR('NORD-09'!I26="J"),$H$40,IF(OR('NORD-09'!I26="J1"),$H$41,IF(OR('NORD-09'!I26="J2"),$H$42,IF(OR('NORD-09'!I26="J3"),$H$43,IF(OR('NORD-09'!I26="J4"),$H$44,IF(OR('NORD-09'!I26="J5"),$P$40,IF(OR('NORD-09'!I26="J6"),$P$41,IF(OR('NORD-09'!I26="J7"),$P$42,IF(OR('NORD-09'!I26="J8"),$P$43,IF(OR('NORD-09'!I26="J9"),$P$44,IF(OR('NORD-09'!I26="F"),$V$40,IF(OR('NORD-09'!I26="R"),$V$41,IF(OR('NORD-09'!I26="HR"),$V$42,IF(OR('NORD-09'!I26="E"),$V$43,IF(OR('NORD-09'!I26="CP"),$AD$40,IF(OR('NORD-09'!I26="CM"),$AD$41,IF(OR('NORD-09'!I26="CMA"),$AD$42,IF(OR('NORD-09'!I26="CDE"),$AD$43,"0")))))))))))))))))))+IF(OR('NORD-09'!J26="D"),$V$44,IF(OR('NORD-09'!J26="J"),$H$40,IF(OR('NORD-09'!J26="J1"),$H$41,IF(OR('NORD-09'!J26="J2"),$H$42,IF(OR('NORD-09'!J26="J3"),$H$43,IF(OR('NORD-09'!J26="J4"),$H$44,IF(OR('NORD-09'!J26="J5"),$P$40,IF(OR('NORD-09'!J26="J6"),$P$41,IF(OR('NORD-09'!J26="J7"),$P$42,IF(OR('NORD-09'!J26="J8"),$P$43,IF(OR('NORD-09'!J26="J9"),$P$44,IF(OR('NORD-09'!J26="F"),$V$40,IF(OR('NORD-09'!J26="R"),$V$41,IF(OR('NORD-09'!J26="HR"),$V$42,IF(OR('NORD-09'!J26="E"),$V$43,IF(OR('NORD-09'!J26="CP"),$AD$40,IF(OR('NORD-09'!J26="CM"),$AD$41,IF(OR('NORD-09'!J26="CMA"),$AD$42,IF(OR('NORD-09'!J26="CDE"),$AD$43,"0")))))))))))))))))))+IF(OR('NORD-09'!K26="D"),$V$44,IF(OR('NORD-09'!K26="J"),$H$40,IF(OR('NORD-09'!K26="J1"),$H$41,IF(OR('NORD-09'!K26="J2"),$H$42,IF(OR('NORD-09'!K26="J3"),$H$43,IF(OR('NORD-09'!K26="J4"),$H$44,IF(OR('NORD-09'!K26="J5"),$P$40,IF(OR('NORD-09'!K26="J6"),$P$41,IF(OR('NORD-09'!K26="J7"),$P$42,IF(OR('NORD-09'!K26="J8"),$P$43,IF(OR('NORD-09'!K26="J9"),$P$44,IF(OR('NORD-09'!K26="F"),$V$40,IF(OR('NORD-09'!K26="R"),$V$41,IF(OR('NORD-09'!K26="HR"),$V$42,IF(OR('NORD-09'!K26="E"),$V$43,IF(OR('NORD-09'!K26="CP"),$AD$40,IF(OR('NORD-09'!K26="CM"),$AD$41,IF(OR('NORD-09'!K26="CMA"),$AD$42,IF(OR('NORD-09'!K26="CDE"),$AD$43,"0")))))))))))))))))))</f>
        <v>37.5</v>
      </c>
      <c r="AL26" s="151">
        <f>IF(OR('NORD-09'!L26="D"),$V$44,IF(OR('NORD-09'!L26="J"),$H$40,IF(OR('NORD-09'!L26="J1"),$H$41,IF(OR('NORD-09'!L26="J2"),$H$42,IF(OR('NORD-09'!L26="J3"),$H$43,IF(OR('NORD-09'!L26="J4"),$H$44,IF(OR('NORD-09'!L26="J5"),$P$40,IF(OR('NORD-09'!L26="J6"),$P$41,IF(OR('NORD-09'!L26="J7"),$P$42,IF(OR('NORD-09'!L26="J8"),$P$43,IF(OR('NORD-09'!L26="J9"),$P$44,IF(OR('NORD-09'!L26="F"),$V$40,IF(OR('NORD-09'!L26="R"),$V$41,IF(OR('NORD-09'!L26="HR"),$V$42,IF(OR('NORD-09'!L26="E"),$V$43,IF(OR('NORD-09'!L26="CP"),$AD$40,IF(OR('NORD-09'!L26="CM"),$AD$41,IF(OR('NORD-09'!L26="CMA"),$AD$42,IF(OR('NORD-09'!L26="CDE"),$AD$43,"0")))))))))))))))))))+IF(OR('NORD-09'!M26="D"),$V$44,IF(OR('NORD-09'!M26="J"),$H$40,IF(OR('NORD-09'!M26="J1"),$H$41,IF(OR('NORD-09'!M26="J2"),$H$42,IF(OR('NORD-09'!M26="J3"),$H$43,IF(OR('NORD-09'!M26="J4"),$H$44,IF(OR('NORD-09'!M26="J5"),$P$40,IF(OR('NORD-09'!M26="J6"),$P$41,IF(OR('NORD-09'!M26="J7"),$P$42,IF(OR('NORD-09'!M26="J8"),$P$43,IF(OR('NORD-09'!M26="J9"),$P$44,IF(OR('NORD-09'!M26="F"),$V$40,IF(OR('NORD-09'!M26="R"),$V$41,IF(OR('NORD-09'!M26="HR"),$V$42,IF(OR('NORD-09'!M26="E"),$V$43,IF(OR('NORD-09'!M26="CP"),$AD$40,IF(OR('NORD-09'!M26="CM"),$AD$41,IF(OR('NORD-09'!M26="CMA"),$AD$42,IF(OR('NORD-09'!M26="CDE"),$AD$43,"0")))))))))))))))))))+IF(OR('NORD-09'!N26="D"),$V$44,IF(OR('NORD-09'!N26="J"),$H$40,IF(OR('NORD-09'!N26="J1"),$H$41,IF(OR('NORD-09'!N26="J2"),$H$42,IF(OR('NORD-09'!N26="J3"),$H$43,IF(OR('NORD-09'!N26="J4"),$H$44,IF(OR('NORD-09'!N26="J5"),$P$40,IF(OR('NORD-09'!N26="J6"),$P$41,IF(OR('NORD-09'!N26="J7"),$P$42,IF(OR('NORD-09'!N26="J8"),$P$43,IF(OR('NORD-09'!N26="J9"),$P$44,IF(OR('NORD-09'!N26="F"),$V$40,IF(OR('NORD-09'!N26="R"),$V$41,IF(OR('NORD-09'!N26="HR"),$V$42,IF(OR('NORD-09'!N26="E"),$V$43,IF(OR('NORD-09'!N26="CP"),$AD$40,IF(OR('NORD-09'!N26="CM"),$AD$41,IF(OR('NORD-09'!N26="CMA"),$AD$42,IF(OR('NORD-09'!N26="CDE"),$AD$43,"0")))))))))))))))))))+IF(OR('NORD-09'!O26="D"),$V$44,IF(OR('NORD-09'!O26="J"),$H$40,IF(OR('NORD-09'!O26="J1"),$H$41,IF(OR('NORD-09'!O26="J2"),$H$42,IF(OR('NORD-09'!O26="J3"),$H$43,IF(OR('NORD-09'!O26="J4"),$H$44,IF(OR('NORD-09'!O26="J5"),$P$40,IF(OR('NORD-09'!O26="J6"),$P$41,IF(OR('NORD-09'!O26="J7"),$P$42,IF(OR('NORD-09'!O26="J8"),$P$43,IF(OR('NORD-09'!O26="J9"),$P$44,IF(OR('NORD-09'!O26="F"),$V$40,IF(OR('NORD-09'!O26="R"),$V$41,IF(OR('NORD-09'!O26="HR"),$V$42,IF(OR('NORD-09'!O26="E"),$V$43,IF(OR('NORD-09'!O26="CP"),$AD$40,IF(OR('NORD-09'!O26="CM"),$AD$41,IF(OR('NORD-09'!O26="CMA"),$AD$42,IF(OR('NORD-09'!O26="CDE"),$AD$43,"0")))))))))))))))))))+IF(OR('NORD-09'!P26="D"),$V$44,IF(OR('NORD-09'!P26="J"),$H$40,IF(OR('NORD-09'!P26="J1"),$H$41,IF(OR('NORD-09'!P26="J2"),$H$42,IF(OR('NORD-09'!P26="J3"),$H$43,IF(OR('NORD-09'!P26="J4"),$H$44,IF(OR('NORD-09'!P26="J5"),$P$40,IF(OR('NORD-09'!P26="J6"),$P$41,IF(OR('NORD-09'!P26="J7"),$P$42,IF(OR('NORD-09'!P26="J8"),$P$43,IF(OR('NORD-09'!P26="J9"),$P$44,IF(OR('NORD-09'!P26="F"),$V$40,IF(OR('NORD-09'!P26="R"),$V$41,IF(OR('NORD-09'!P26="HR"),$V$42,IF(OR('NORD-09'!P26="E"),$V$43,IF(OR('NORD-09'!P26="CP"),$AD$40,IF(OR('NORD-09'!P26="CM"),$AD$41,IF(OR('NORD-09'!P26="CMA"),$AD$42,IF(OR('NORD-09'!P26="CDE"),$AD$43,"0")))))))))))))))))))+IF(OR('NORD-09'!Q26="D"),$V$44,IF(OR('NORD-09'!Q26="J"),$H$40,IF(OR('NORD-09'!Q26="J1"),$H$41,IF(OR('NORD-09'!Q26="J2"),$H$42,IF(OR('NORD-09'!Q26="J3"),$H$43,IF(OR('NORD-09'!Q26="J4"),$H$44,IF(OR('NORD-09'!Q26="J5"),$P$40,IF(OR('NORD-09'!Q26="J6"),$P$41,IF(OR('NORD-09'!Q26="J7"),$P$42,IF(OR('NORD-09'!Q26="J8"),$P$43,IF(OR('NORD-09'!Q26="J9"),$P$44,IF(OR('NORD-09'!Q26="F"),$V$40,IF(OR('NORD-09'!Q26="R"),$V$41,IF(OR('NORD-09'!Q26="HR"),$V$42,IF(OR('NORD-09'!Q26="E"),$V$43,IF(OR('NORD-09'!Q26="CP"),$AD$40,IF(OR('NORD-09'!Q26="CM"),$AD$41,IF(OR('NORD-09'!Q26="CMA"),$AD$42,IF(OR('NORD-09'!Q26="CDE"),$AD$43,"0")))))))))))))))))))+IF(OR('NORD-09'!R26="D"),$V$44,IF(OR('NORD-09'!R26="J"),$H$40,IF(OR('NORD-09'!R26="J1"),$H$41,IF(OR('NORD-09'!R26="J2"),$H$42,IF(OR('NORD-09'!R26="J3"),$H$43,IF(OR('NORD-09'!R26="J4"),$H$44,IF(OR('NORD-09'!R26="J5"),$P$40,IF(OR('NORD-09'!R26="J6"),$P$41,IF(OR('NORD-09'!R26="J7"),$P$42,IF(OR('NORD-09'!R26="J8"),$P$43,IF(OR('NORD-09'!R26="J9"),$P$44,IF(OR('NORD-09'!R26="F"),$V$40,IF(OR('NORD-09'!R26="R"),$V$41,IF(OR('NORD-09'!R26="HR"),$V$42,IF(OR('NORD-09'!R26="E"),$V$43,IF(OR('NORD-09'!R26="CP"),$AD$40,IF(OR('NORD-09'!R26="CM"),$AD$41,IF(OR('NORD-09'!R26="CMA"),$AD$42,IF(OR('NORD-09'!R26="CDE"),$AD$43,"0")))))))))))))))))))</f>
        <v>37.5</v>
      </c>
      <c r="AM26" s="151">
        <f>IF(OR('NORD-09'!S26="D"),$V$44,IF(OR('NORD-09'!S26="J"),$H$40,IF(OR('NORD-09'!S26="J1"),$H$41,IF(OR('NORD-09'!S26="J2"),$H$42,IF(OR('NORD-09'!S26="J3"),$H$43,IF(OR('NORD-09'!S26="J4"),$H$44,IF(OR('NORD-09'!S26="J5"),$P$40,IF(OR('NORD-09'!S26="J6"),$P$41,IF(OR('NORD-09'!S26="J7"),$P$42,IF(OR('NORD-09'!S26="J8"),$P$43,IF(OR('NORD-09'!S26="J9"),$P$44,IF(OR('NORD-09'!S26="F"),$V$40,IF(OR('NORD-09'!S26="R"),$V$41,IF(OR('NORD-09'!S26="HR"),$V$42,IF(OR('NORD-09'!S26="E"),$V$43,IF(OR('NORD-09'!S26="CP"),$AD$40,IF(OR('NORD-09'!S26="CM"),$AD$41,IF(OR('NORD-09'!S26="CMA"),$AD$42,IF(OR('NORD-09'!S26="CDE"),$AD$43,"0")))))))))))))))))))+IF(OR('NORD-09'!T26="D"),$V$44,IF(OR('NORD-09'!T26="J"),$H$40,IF(OR('NORD-09'!T26="J1"),$H$41,IF(OR('NORD-09'!T26="J2"),$H$42,IF(OR('NORD-09'!T26="J3"),$H$43,IF(OR('NORD-09'!T26="J4"),$H$44,IF(OR('NORD-09'!T26="J5"),$P$40,IF(OR('NORD-09'!T26="J6"),$P$41,IF(OR('NORD-09'!T26="J7"),$P$42,IF(OR('NORD-09'!T26="J8"),$P$43,IF(OR('NORD-09'!T26="J9"),$P$44,IF(OR('NORD-09'!T26="F"),$V$40,IF(OR('NORD-09'!T26="R"),$V$41,IF(OR('NORD-09'!T26="HR"),$V$42,IF(OR('NORD-09'!T26="E"),$V$43,IF(OR('NORD-09'!T26="CP"),$AD$40,IF(OR('NORD-09'!T26="CM"),$AD$41,IF(OR('NORD-09'!T26="CMA"),$AD$42,IF(OR('NORD-09'!T26="CDE"),$AD$43,"0")))))))))))))))))))+IF(OR('NORD-09'!U26="D"),$V$44,IF(OR('NORD-09'!U26="J"),$H$40,IF(OR('NORD-09'!U26="J1"),$H$41,IF(OR('NORD-09'!U26="J2"),$H$42,IF(OR('NORD-09'!U26="J3"),$H$43,IF(OR('NORD-09'!U26="J4"),$H$44,IF(OR('NORD-09'!U26="J5"),$P$40,IF(OR('NORD-09'!U26="J6"),$P$41,IF(OR('NORD-09'!U26="J7"),$P$42,IF(OR('NORD-09'!U26="J8"),$P$43,IF(OR('NORD-09'!U26="J9"),$P$44,IF(OR('NORD-09'!U26="F"),$V$40,IF(OR('NORD-09'!U26="R"),$V$41,IF(OR('NORD-09'!U26="HR"),$V$42,IF(OR('NORD-09'!U26="E"),$V$43,IF(OR('NORD-09'!U26="CP"),$AD$40,IF(OR('NORD-09'!U26="CM"),$AD$41,IF(OR('NORD-09'!U26="CMA"),$AD$42,IF(OR('NORD-09'!U26="CDE"),$AD$43,"0")))))))))))))))))))+IF(OR('NORD-09'!V26="D"),$V$44,IF(OR('NORD-09'!V26="J"),$H$40,IF(OR('NORD-09'!V26="J1"),$H$41,IF(OR('NORD-09'!V26="J2"),$H$42,IF(OR('NORD-09'!V26="J3"),$H$43,IF(OR('NORD-09'!V26="J4"),$H$44,IF(OR('NORD-09'!V26="J5"),$P$40,IF(OR('NORD-09'!V26="J6"),$P$41,IF(OR('NORD-09'!V26="J7"),$P$42,IF(OR('NORD-09'!V26="J8"),$P$43,IF(OR('NORD-09'!V26="J9"),$P$44,IF(OR('NORD-09'!V26="F"),$V$40,IF(OR('NORD-09'!V26="R"),$V$41,IF(OR('NORD-09'!V26="HR"),$V$42,IF(OR('NORD-09'!V26="E"),$V$43,IF(OR('NORD-09'!V26="CP"),$AD$40,IF(OR('NORD-09'!V26="CM"),$AD$41,IF(OR('NORD-09'!V26="CMA"),$AD$42,IF(OR('NORD-09'!V26="CDE"),$AD$43,"0")))))))))))))))))))+IF(OR('NORD-09'!W26="D"),$V$44,IF(OR('NORD-09'!W26="J"),$H$40,IF(OR('NORD-09'!W26="J1"),$H$41,IF(OR('NORD-09'!W26="J2"),$H$42,IF(OR('NORD-09'!W26="J3"),$H$43,IF(OR('NORD-09'!W26="J4"),$H$44,IF(OR('NORD-09'!W26="J5"),$P$40,IF(OR('NORD-09'!W26="J6"),$P$41,IF(OR('NORD-09'!W26="J7"),$P$42,IF(OR('NORD-09'!W26="J8"),$P$43,IF(OR('NORD-09'!W26="J9"),$P$44,IF(OR('NORD-09'!W26="F"),$V$40,IF(OR('NORD-09'!W26="R"),$V$41,IF(OR('NORD-09'!W26="HR"),$V$42,IF(OR('NORD-09'!W26="E"),$V$43,IF(OR('NORD-09'!W26="CP"),$AD$40,IF(OR('NORD-09'!W26="CM"),$AD$41,IF(OR('NORD-09'!W26="CMA"),$AD$42,IF(OR('NORD-09'!W26="CDE"),$AD$43,"0")))))))))))))))))))+IF(OR('NORD-09'!X26="D"),$V$44,IF(OR('NORD-09'!X26="J"),$H$40,IF(OR('NORD-09'!X26="J1"),$H$41,IF(OR('NORD-09'!X26="J2"),$H$42,IF(OR('NORD-09'!X26="J3"),$H$43,IF(OR('NORD-09'!X26="J4"),$H$44,IF(OR('NORD-09'!X26="J5"),$P$40,IF(OR('NORD-09'!X26="J6"),$P$41,IF(OR('NORD-09'!X26="J7"),$P$42,IF(OR('NORD-09'!X26="J8"),$P$43,IF(OR('NORD-09'!X26="J9"),$P$44,IF(OR('NORD-09'!X26="F"),$V$40,IF(OR('NORD-09'!X26="R"),$V$41,IF(OR('NORD-09'!X26="HR"),$V$42,IF(OR('NORD-09'!X26="E"),$V$43,IF(OR('NORD-09'!X26="CP"),$AD$40,IF(OR('NORD-09'!X26="CM"),$AD$41,IF(OR('NORD-09'!X26="CMA"),$AD$42,IF(OR('NORD-09'!X26="CDE"),$AD$43,"0")))))))))))))))))))+IF(OR('NORD-09'!Y26="D"),$V$44,IF(OR('NORD-09'!Y26="J"),$H$40,IF(OR('NORD-09'!Y26="J1"),$H$41,IF(OR('NORD-09'!Y26="J2"),$H$42,IF(OR('NORD-09'!Y26="J3"),$H$43,IF(OR('NORD-09'!Y26="J4"),$H$44,IF(OR('NORD-09'!Y26="J5"),$P$40,IF(OR('NORD-09'!Y26="J6"),$P$41,IF(OR('NORD-09'!Y26="J7"),$P$42,IF(OR('NORD-09'!Y26="J8"),$P$43,IF(OR('NORD-09'!Y26="J9"),$P$44,IF(OR('NORD-09'!Y26="F"),$V$40,IF(OR('NORD-09'!Y26="R"),$V$41,IF(OR('NORD-09'!Y26="HR"),$V$42,IF(OR('NORD-09'!Y26="E"),$V$43,IF(OR('NORD-09'!Y26="CP"),$AD$40,IF(OR('NORD-09'!Y26="CM"),$AD$41,IF(OR('NORD-09'!Y26="CMA"),$AD$42,IF(OR('NORD-09'!Y26="CDE"),$AD$43,"0")))))))))))))))))))</f>
        <v>37.5</v>
      </c>
      <c r="AN26" s="151">
        <f>IF(OR('NORD-09'!Z26="D"),'MOIS-09'!$V$20,IF(OR('NORD-09'!Z26="J"),'MOIS-09'!$H$16,IF(OR('NORD-09'!Z26="J1"),'MOIS-09'!$H$17,IF(OR('NORD-09'!Z26="J2"),'MOIS-09'!$H$18,IF(OR('NORD-09'!Z26="J3"),'MOIS-09'!$H$19,IF(OR('NORD-09'!Z26="J4"),'MOIS-09'!$H$20,IF(OR('NORD-09'!Z26="J5"),'MOIS-09'!$P$16,IF(OR('NORD-09'!Z26="J6"),'MOIS-09'!$P$17,IF(OR('NORD-09'!Z26="J7"),'MOIS-09'!$P$18,IF(OR('NORD-09'!Z26="J8"),'MOIS-09'!$P$19,IF(OR('NORD-09'!Z26="J9"),'MOIS-09'!$P$20,IF(OR('NORD-09'!Z26="F"),'MOIS-09'!$V$16,IF(OR('NORD-09'!Z26="R"),'MOIS-09'!$V$17,IF(OR('NORD-09'!Z26="HR"),'MOIS-09'!$V$18,IF(OR('NORD-09'!Z26="E"),'MOIS-09'!$V$19,IF(OR('NORD-09'!Z26="CP"),'MOIS-09'!$AD$16,IF(OR('NORD-09'!Z26="CM"),'MOIS-09'!$AD$17,IF(OR('NORD-09'!Z26="CMA"),'MOIS-09'!$AD$18,IF(OR('NORD-09'!Z26="CDE"),'MOIS-09'!$AD$19,"0")))))))))))))))))))+IF(OR('NORD-09'!AA26="D"),'MOIS-09'!$V$20,IF(OR('NORD-09'!AA26="J"),'MOIS-09'!$H$16,IF(OR('NORD-09'!AA26="J1"),'MOIS-09'!$H$17,IF(OR('NORD-09'!AA26="J2"),'MOIS-09'!$H$18,IF(OR('NORD-09'!AA26="J3"),'MOIS-09'!$H$19,IF(OR('NORD-09'!AA26="J4"),'MOIS-09'!$H$20,IF(OR('NORD-09'!AA26="J5"),'MOIS-09'!$P$16,IF(OR('NORD-09'!AA26="J6"),'MOIS-09'!$P$17,IF(OR('NORD-09'!AA26="J7"),'MOIS-09'!$P$18,IF(OR('NORD-09'!AA26="J8"),'MOIS-09'!$P$19,IF(OR('NORD-09'!AA26="J9"),'MOIS-09'!$P$20,IF(OR('NORD-09'!AA26="F"),'MOIS-09'!$V$16,IF(OR('NORD-09'!AA26="R"),'MOIS-09'!$V$17,IF(OR('NORD-09'!AA26="HR"),'MOIS-09'!$V$18,IF(OR('NORD-09'!AA26="E"),'MOIS-09'!$V$19,IF(OR('NORD-09'!AA26="CP"),'MOIS-09'!$AD$16,IF(OR('NORD-09'!AA26="CM"),'MOIS-09'!$AD$17,IF(OR('NORD-09'!AA26="CMA"),'MOIS-09'!$AD$18,IF(OR('NORD-09'!AA26="CDE"),'MOIS-09'!$AD$19,"0")))))))))))))))))))+IF(OR('NORD-09'!AB26="D"),'MOIS-09'!$V$20,IF(OR('NORD-09'!AB26="J"),'MOIS-09'!$H$16,IF(OR('NORD-09'!AB26="J1"),'MOIS-09'!$H$17,IF(OR('NORD-09'!AB26="J2"),'MOIS-09'!$H$18,IF(OR('NORD-09'!AB26="J3"),'MOIS-09'!$H$19,IF(OR('NORD-09'!AB26="J4"),'MOIS-09'!$H$20,IF(OR('NORD-09'!AB26="J5"),'MOIS-09'!$P$16,IF(OR('NORD-09'!AB26="J6"),'MOIS-09'!$P$17,IF(OR('NORD-09'!AB26="J7"),'MOIS-09'!$P$18,IF(OR('NORD-09'!AB26="J8"),'MOIS-09'!$P$19,IF(OR('NORD-09'!AB26="J9"),'MOIS-09'!$P$20,IF(OR('NORD-09'!AB26="F"),'MOIS-09'!$V$16,IF(OR('NORD-09'!AB26="R"),'MOIS-09'!$V$17,IF(OR('NORD-09'!AB26="HR"),'MOIS-09'!$V$18,IF(OR('NORD-09'!AB26="E"),'MOIS-09'!$V$19,IF(OR('NORD-09'!AB26="CP"),'MOIS-09'!$AD$16,IF(OR('NORD-09'!AB26="CM"),'MOIS-09'!$AD$17,IF(OR('NORD-09'!AB26="CMA"),'MOIS-09'!$AD$18,IF(OR('NORD-09'!AB26="CDE"),'MOIS-09'!$AD$19,"0")))))))))))))))))))+IF(OR('NORD-09'!AC26="D"),'MOIS-09'!$V$20,IF(OR('NORD-09'!AC26="J"),'MOIS-09'!$H$16,IF(OR('NORD-09'!AC26="J1"),'MOIS-09'!$H$17,IF(OR('NORD-09'!AC26="J2"),'MOIS-09'!$H$18,IF(OR('NORD-09'!AC26="J3"),'MOIS-09'!$H$19,IF(OR('NORD-09'!AC26="J4"),'MOIS-09'!$H$20,IF(OR('NORD-09'!AC26="J5"),'MOIS-09'!$P$16,IF(OR('NORD-09'!AC26="J6"),'MOIS-09'!$P$17,IF(OR('NORD-09'!AC26="J7"),'MOIS-09'!$P$18,IF(OR('NORD-09'!AC26="J8"),'MOIS-09'!$P$19,IF(OR('NORD-09'!AC26="J9"),'MOIS-09'!$P$20,IF(OR('NORD-09'!AC26="F"),'MOIS-09'!$V$16,IF(OR('NORD-09'!AC26="R"),'MOIS-09'!$V$17,IF(OR('NORD-09'!AC26="HR"),'MOIS-09'!$V$18,IF(OR('NORD-09'!AC26="E"),'MOIS-09'!$V$19,IF(OR('NORD-09'!AC26="CP"),'MOIS-09'!$AD$16,IF(OR('NORD-09'!AC26="CM"),'MOIS-09'!$AD$17,IF(OR('NORD-09'!AC26="CMA"),'MOIS-09'!$AD$18,IF(OR('NORD-09'!AC26="CDE"),'MOIS-09'!$AD$19,"0")))))))))))))))))))+IF(OR('NORD-09'!AD26="D"),'MOIS-09'!$V$20,IF(OR('NORD-09'!AD26="J"),'MOIS-09'!$H$16,IF(OR('NORD-09'!AD26="J1"),'MOIS-09'!$H$17,IF(OR('NORD-09'!AD26="J2"),'MOIS-09'!$H$18,IF(OR('NORD-09'!AD26="J3"),'MOIS-09'!$H$19,IF(OR('NORD-09'!AD26="J4"),'MOIS-09'!$H$20,IF(OR('NORD-09'!AD26="J5"),'MOIS-09'!$P$16,IF(OR('NORD-09'!AD26="J6"),'MOIS-09'!$P$17,IF(OR('NORD-09'!AD26="J7"),'MOIS-09'!$P$18,IF(OR('NORD-09'!AD26="J8"),'MOIS-09'!$P$19,IF(OR('NORD-09'!AD26="J9"),'MOIS-09'!$P$20,IF(OR('NORD-09'!AD26="F"),'MOIS-09'!$V$16,IF(OR('NORD-09'!AD26="R"),'MOIS-09'!$V$17,IF(OR('NORD-09'!AD26="HR"),'MOIS-09'!$V$18,IF(OR('NORD-09'!AD26="E"),'MOIS-09'!$V$19,IF(OR('NORD-09'!AD26="CP"),'MOIS-09'!$AD$16,IF(OR('NORD-09'!AD26="CM"),'MOIS-09'!$AD$17,IF(OR('NORD-09'!AD26="CMA"),'MOIS-09'!$AD$18,IF(OR('NORD-09'!AD26="CDE"),'MOIS-09'!$AD$19,"0")))))))))))))))))))+IF(OR('NORD-09'!AE26="D"),'MOIS-09'!$V$20,IF(OR('NORD-09'!AE26="J"),'MOIS-09'!$H$16,IF(OR('NORD-09'!AE26="J1"),'MOIS-09'!$H$17,IF(OR('NORD-09'!AE26="J2"),'MOIS-09'!$H$18,IF(OR('NORD-09'!AE26="J3"),'MOIS-09'!$H$19,IF(OR('NORD-09'!AE26="J4"),'MOIS-09'!$H$20,IF(OR('NORD-09'!AE26="J5"),'MOIS-09'!$P$16,IF(OR('NORD-09'!AE26="J6"),'MOIS-09'!$P$17,IF(OR('NORD-09'!AE26="J7"),'MOIS-09'!$P$18,IF(OR('NORD-09'!AE26="J8"),'MOIS-09'!$P$19,IF(OR('NORD-09'!AE26="J9"),'MOIS-09'!$P$20,IF(OR('NORD-09'!AE26="F"),'MOIS-09'!$V$16,IF(OR('NORD-09'!AE26="R"),'MOIS-09'!$V$17,IF(OR('NORD-09'!AE26="HR"),'MOIS-09'!$V$18,IF(OR('NORD-09'!AE26="E"),'MOIS-09'!$V$19,IF(OR('NORD-09'!AE26="CP"),'MOIS-09'!$AD$16,IF(OR('NORD-09'!AE26="CM"),'MOIS-09'!$AD$17,IF(OR('NORD-09'!AE26="CMA"),'MOIS-09'!$AD$18,IF(OR('NORD-09'!AE26="CDE"),'MOIS-09'!$AD$19,"0")))))))))))))))))))</f>
        <v>37.5</v>
      </c>
    </row>
    <row r="27" spans="1:40" ht="15.75" customHeight="1">
      <c r="A27" s="16" t="s">
        <v>94</v>
      </c>
      <c r="B27" s="6"/>
      <c r="C27" s="6"/>
      <c r="D27" s="6"/>
      <c r="E27" s="6"/>
      <c r="F27" s="6"/>
      <c r="G27" s="6"/>
      <c r="H27" s="6" t="s">
        <v>38</v>
      </c>
      <c r="I27" s="6" t="s">
        <v>38</v>
      </c>
      <c r="J27" s="6"/>
      <c r="K27" s="2"/>
      <c r="L27" s="6" t="s">
        <v>38</v>
      </c>
      <c r="M27" s="6"/>
      <c r="N27" s="6"/>
      <c r="O27" s="6"/>
      <c r="P27" s="6"/>
      <c r="Q27" s="6"/>
      <c r="R27" s="2"/>
      <c r="S27" s="6"/>
      <c r="T27" s="6"/>
      <c r="U27" s="6"/>
      <c r="V27" s="6"/>
      <c r="W27" s="6"/>
      <c r="X27" s="6"/>
      <c r="Y27" s="2"/>
      <c r="Z27" s="6"/>
      <c r="AA27" s="6"/>
      <c r="AB27" s="6"/>
      <c r="AC27" s="6"/>
      <c r="AD27" s="6"/>
      <c r="AE27" s="6"/>
      <c r="AF27" s="11"/>
      <c r="AG27" s="116"/>
      <c r="AH27" s="147">
        <f t="shared" si="5"/>
        <v>0</v>
      </c>
      <c r="AJ27" s="151">
        <f>IF(OR('NORD-09'!B27="D"),$V$44,IF(OR('NORD-09'!B27="J"),$H$40,IF(OR('NORD-09'!B27="J1"),$H$41,IF(OR('NORD-09'!B27="J2"),$H$42,IF(OR('NORD-09'!B27="J3"),$H$43,IF(OR('NORD-09'!B27="J4"),$H$44,IF(OR('NORD-09'!B27="J5"),$P$40,IF(OR('NORD-09'!B27="J6"),$P$41,IF(OR('NORD-09'!B27="J7"),$P$42,IF(OR('NORD-09'!B27="J8"),$P$43,IF(OR('NORD-09'!B27="J9"),$P$44,IF(OR('NORD-09'!B27="F"),$V$40,IF(OR('NORD-09'!B27="R"),$V$41,IF(OR('NORD-09'!B27="HR"),$V$42,IF(OR('NORD-09'!B27="E"),$V$43,IF(OR('NORD-09'!B27="CP"),$AD$40,IF(OR('NORD-09'!B27="CM"),$AD$41,IF(OR('NORD-09'!B27="CMA"),$AD$42,IF(OR('NORD-09'!B27="CDE"),$AD$43,"0")))))))))))))))))))+IF(OR('NORD-09'!C27="D"),$V$44,IF(OR('NORD-09'!C27="J"),$H$40,IF(OR('NORD-09'!C27="J1"),$H$41,IF(OR('NORD-09'!C27="J2"),$H$42,IF(OR('NORD-09'!C27="J3"),$H$43,IF(OR('NORD-09'!C27="J4"),$H$44,IF(OR('NORD-09'!C27="J5"),$P$40,IF(OR('NORD-09'!C27="J6"),$P$41,IF(OR('NORD-09'!C27="J7"),$P$42,IF(OR('NORD-09'!C27="J8"),$P$43,IF(OR('NORD-09'!C27="J9"),$P$44,IF(OR('NORD-09'!C27="F"),$V$40,IF(OR('NORD-09'!C27="R"),$V$41,IF(OR('NORD-09'!C27="HR"),$V$42,IF(OR('NORD-09'!C27="E"),$V$43,IF(OR('NORD-09'!C27="CP"),$AD$40,IF(OR('NORD-09'!C27="CM"),$AD$41,IF(OR('NORD-09'!C27="CMA"),$AD$42,IF(OR('NORD-09'!C27="CDE"),$AD$43,"0")))))))))))))))))))+IF(OR('NORD-09'!D27="D"),$V$44,IF(OR('NORD-09'!D27="J"),$H$40,IF(OR('NORD-09'!D27="J1"),$H$41,IF(OR('NORD-09'!D27="J2"),$H$42,IF(OR('NORD-09'!D27="J3"),$H$43,IF(OR('NORD-09'!D27="J4"),$H$44,IF(OR('NORD-09'!D27="J5"),$P$40,IF(OR('NORD-09'!D27="J6"),$P$41,IF(OR('NORD-09'!D27="J7"),$P$42,IF(OR('NORD-09'!D27="J8"),$P$43,IF(OR('NORD-09'!D27="J9"),$P$44,IF(OR('NORD-09'!D27="F"),$V$40,IF(OR('NORD-09'!D27="R"),$V$41,IF(OR('NORD-09'!D27="HR"),$V$42,IF(OR('NORD-09'!D27="E"),$V$43,IF(OR('NORD-09'!D27="CP"),$AD$40,IF(OR('NORD-09'!D27="CM"),$AD$41,IF(OR('NORD-09'!D27="CMA"),$AD$42,IF(OR('NORD-09'!D27="CDE"),$AD$43,"0")))))))))))))))))))</f>
        <v>0</v>
      </c>
      <c r="AK27" s="151">
        <f>IF(OR('NORD-09'!E27="D"),$V$44,IF(OR('NORD-09'!E27="J"),$H$40,IF(OR('NORD-09'!E27="J1"),$H$41,IF(OR('NORD-09'!E27="J2"),$H$42,IF(OR('NORD-09'!E27="J3"),$H$43,IF(OR('NORD-09'!E27="J4"),$H$44,IF(OR('NORD-09'!E27="J5"),$P$40,IF(OR('NORD-09'!E27="J6"),$P$41,IF(OR('NORD-09'!E27="J7"),$P$42,IF(OR('NORD-09'!E27="J8"),$P$43,IF(OR('NORD-09'!E27="J9"),$P$44,IF(OR('NORD-09'!E27="F"),$V$40,IF(OR('NORD-09'!E27="R"),$V$41,IF(OR('NORD-09'!E27="HR"),$V$42,IF(OR('NORD-09'!E27="E"),$V$43,IF(OR('NORD-09'!E27="CP"),$AD$40,IF(OR('NORD-09'!E27="CM"),$AD$41,IF(OR('NORD-09'!E27="CMA"),$AD$42,IF(OR('NORD-09'!E27="CDE"),$AD$43,"0")))))))))))))))))))+IF(OR('NORD-09'!F27="D"),$V$44,IF(OR('NORD-09'!F27="J"),$H$40,IF(OR('NORD-09'!F27="J1"),$H$41,IF(OR('NORD-09'!F27="J2"),$H$42,IF(OR('NORD-09'!F27="J3"),$H$43,IF(OR('NORD-09'!F27="J4"),$H$44,IF(OR('NORD-09'!F27="J5"),$P$40,IF(OR('NORD-09'!F27="J6"),$P$41,IF(OR('NORD-09'!F27="J7"),$P$42,IF(OR('NORD-09'!F27="J8"),$P$43,IF(OR('NORD-09'!F27="J9"),$P$44,IF(OR('NORD-09'!F27="F"),$V$40,IF(OR('NORD-09'!F27="R"),$V$41,IF(OR('NORD-09'!F27="HR"),$V$42,IF(OR('NORD-09'!F27="E"),$V$43,IF(OR('NORD-09'!F27="CP"),$AD$40,IF(OR('NORD-09'!F27="CM"),$AD$41,IF(OR('NORD-09'!F27="CMA"),$AD$42,IF(OR('NORD-09'!F27="CDE"),$AD$43,"0")))))))))))))))))))+IF(OR('NORD-09'!G27="D"),$V$44,IF(OR('NORD-09'!G27="J"),$H$40,IF(OR('NORD-09'!G27="J1"),$H$41,IF(OR('NORD-09'!G27="J2"),$H$42,IF(OR('NORD-09'!G27="J3"),$H$43,IF(OR('NORD-09'!G27="J4"),$H$44,IF(OR('NORD-09'!G27="J5"),$P$40,IF(OR('NORD-09'!G27="J6"),$P$41,IF(OR('NORD-09'!G27="J7"),$P$42,IF(OR('NORD-09'!G27="J8"),$P$43,IF(OR('NORD-09'!G27="J9"),$P$44,IF(OR('NORD-09'!G27="F"),$V$40,IF(OR('NORD-09'!G27="R"),$V$41,IF(OR('NORD-09'!G27="HR"),$V$42,IF(OR('NORD-09'!G27="E"),$V$43,IF(OR('NORD-09'!G27="CP"),$AD$40,IF(OR('NORD-09'!G27="CM"),$AD$41,IF(OR('NORD-09'!G27="CMA"),$AD$42,IF(OR('NORD-09'!G27="CDE"),$AD$43,"0")))))))))))))))))))+IF(OR('NORD-09'!H27="D"),$V$44,IF(OR('NORD-09'!H27="J"),$H$40,IF(OR('NORD-09'!H27="J1"),$H$41,IF(OR('NORD-09'!H27="J2"),$H$42,IF(OR('NORD-09'!H27="J3"),$H$43,IF(OR('NORD-09'!H27="J4"),$H$44,IF(OR('NORD-09'!H27="J5"),$P$40,IF(OR('NORD-09'!H27="J6"),$P$41,IF(OR('NORD-09'!H27="J7"),$P$42,IF(OR('NORD-09'!H27="J8"),$P$43,IF(OR('NORD-09'!H27="J9"),$P$44,IF(OR('NORD-09'!H27="F"),$V$40,IF(OR('NORD-09'!H27="R"),$V$41,IF(OR('NORD-09'!H27="HR"),$V$42,IF(OR('NORD-09'!H27="E"),$V$43,IF(OR('NORD-09'!H27="CP"),$AD$40,IF(OR('NORD-09'!H27="CM"),$AD$41,IF(OR('NORD-09'!H27="CMA"),$AD$42,IF(OR('NORD-09'!H27="CDE"),$AD$43,"0")))))))))))))))))))+IF(OR('NORD-09'!I27="D"),$V$44,IF(OR('NORD-09'!I27="J"),$H$40,IF(OR('NORD-09'!I27="J1"),$H$41,IF(OR('NORD-09'!I27="J2"),$H$42,IF(OR('NORD-09'!I27="J3"),$H$43,IF(OR('NORD-09'!I27="J4"),$H$44,IF(OR('NORD-09'!I27="J5"),$P$40,IF(OR('NORD-09'!I27="J6"),$P$41,IF(OR('NORD-09'!I27="J7"),$P$42,IF(OR('NORD-09'!I27="J8"),$P$43,IF(OR('NORD-09'!I27="J9"),$P$44,IF(OR('NORD-09'!I27="F"),$V$40,IF(OR('NORD-09'!I27="R"),$V$41,IF(OR('NORD-09'!I27="HR"),$V$42,IF(OR('NORD-09'!I27="E"),$V$43,IF(OR('NORD-09'!I27="CP"),$AD$40,IF(OR('NORD-09'!I27="CM"),$AD$41,IF(OR('NORD-09'!I27="CMA"),$AD$42,IF(OR('NORD-09'!I27="CDE"),$AD$43,"0")))))))))))))))))))+IF(OR('NORD-09'!J27="D"),$V$44,IF(OR('NORD-09'!J27="J"),$H$40,IF(OR('NORD-09'!J27="J1"),$H$41,IF(OR('NORD-09'!J27="J2"),$H$42,IF(OR('NORD-09'!J27="J3"),$H$43,IF(OR('NORD-09'!J27="J4"),$H$44,IF(OR('NORD-09'!J27="J5"),$P$40,IF(OR('NORD-09'!J27="J6"),$P$41,IF(OR('NORD-09'!J27="J7"),$P$42,IF(OR('NORD-09'!J27="J8"),$P$43,IF(OR('NORD-09'!J27="J9"),$P$44,IF(OR('NORD-09'!J27="F"),$V$40,IF(OR('NORD-09'!J27="R"),$V$41,IF(OR('NORD-09'!J27="HR"),$V$42,IF(OR('NORD-09'!J27="E"),$V$43,IF(OR('NORD-09'!J27="CP"),$AD$40,IF(OR('NORD-09'!J27="CM"),$AD$41,IF(OR('NORD-09'!J27="CMA"),$AD$42,IF(OR('NORD-09'!J27="CDE"),$AD$43,"0")))))))))))))))))))+IF(OR('NORD-09'!K27="D"),$V$44,IF(OR('NORD-09'!K27="J"),$H$40,IF(OR('NORD-09'!K27="J1"),$H$41,IF(OR('NORD-09'!K27="J2"),$H$42,IF(OR('NORD-09'!K27="J3"),$H$43,IF(OR('NORD-09'!K27="J4"),$H$44,IF(OR('NORD-09'!K27="J5"),$P$40,IF(OR('NORD-09'!K27="J6"),$P$41,IF(OR('NORD-09'!K27="J7"),$P$42,IF(OR('NORD-09'!K27="J8"),$P$43,IF(OR('NORD-09'!K27="J9"),$P$44,IF(OR('NORD-09'!K27="F"),$V$40,IF(OR('NORD-09'!K27="R"),$V$41,IF(OR('NORD-09'!K27="HR"),$V$42,IF(OR('NORD-09'!K27="E"),$V$43,IF(OR('NORD-09'!K27="CP"),$AD$40,IF(OR('NORD-09'!K27="CM"),$AD$41,IF(OR('NORD-09'!K27="CMA"),$AD$42,IF(OR('NORD-09'!K27="CDE"),$AD$43,"0")))))))))))))))))))</f>
        <v>15</v>
      </c>
      <c r="AL27" s="151">
        <f>IF(OR('NORD-09'!L27="D"),$V$44,IF(OR('NORD-09'!L27="J"),$H$40,IF(OR('NORD-09'!L27="J1"),$H$41,IF(OR('NORD-09'!L27="J2"),$H$42,IF(OR('NORD-09'!L27="J3"),$H$43,IF(OR('NORD-09'!L27="J4"),$H$44,IF(OR('NORD-09'!L27="J5"),$P$40,IF(OR('NORD-09'!L27="J6"),$P$41,IF(OR('NORD-09'!L27="J7"),$P$42,IF(OR('NORD-09'!L27="J8"),$P$43,IF(OR('NORD-09'!L27="J9"),$P$44,IF(OR('NORD-09'!L27="F"),$V$40,IF(OR('NORD-09'!L27="R"),$V$41,IF(OR('NORD-09'!L27="HR"),$V$42,IF(OR('NORD-09'!L27="E"),$V$43,IF(OR('NORD-09'!L27="CP"),$AD$40,IF(OR('NORD-09'!L27="CM"),$AD$41,IF(OR('NORD-09'!L27="CMA"),$AD$42,IF(OR('NORD-09'!L27="CDE"),$AD$43,"0")))))))))))))))))))+IF(OR('NORD-09'!M27="D"),$V$44,IF(OR('NORD-09'!M27="J"),$H$40,IF(OR('NORD-09'!M27="J1"),$H$41,IF(OR('NORD-09'!M27="J2"),$H$42,IF(OR('NORD-09'!M27="J3"),$H$43,IF(OR('NORD-09'!M27="J4"),$H$44,IF(OR('NORD-09'!M27="J5"),$P$40,IF(OR('NORD-09'!M27="J6"),$P$41,IF(OR('NORD-09'!M27="J7"),$P$42,IF(OR('NORD-09'!M27="J8"),$P$43,IF(OR('NORD-09'!M27="J9"),$P$44,IF(OR('NORD-09'!M27="F"),$V$40,IF(OR('NORD-09'!M27="R"),$V$41,IF(OR('NORD-09'!M27="HR"),$V$42,IF(OR('NORD-09'!M27="E"),$V$43,IF(OR('NORD-09'!M27="CP"),$AD$40,IF(OR('NORD-09'!M27="CM"),$AD$41,IF(OR('NORD-09'!M27="CMA"),$AD$42,IF(OR('NORD-09'!M27="CDE"),$AD$43,"0")))))))))))))))))))+IF(OR('NORD-09'!N27="D"),$V$44,IF(OR('NORD-09'!N27="J"),$H$40,IF(OR('NORD-09'!N27="J1"),$H$41,IF(OR('NORD-09'!N27="J2"),$H$42,IF(OR('NORD-09'!N27="J3"),$H$43,IF(OR('NORD-09'!N27="J4"),$H$44,IF(OR('NORD-09'!N27="J5"),$P$40,IF(OR('NORD-09'!N27="J6"),$P$41,IF(OR('NORD-09'!N27="J7"),$P$42,IF(OR('NORD-09'!N27="J8"),$P$43,IF(OR('NORD-09'!N27="J9"),$P$44,IF(OR('NORD-09'!N27="F"),$V$40,IF(OR('NORD-09'!N27="R"),$V$41,IF(OR('NORD-09'!N27="HR"),$V$42,IF(OR('NORD-09'!N27="E"),$V$43,IF(OR('NORD-09'!N27="CP"),$AD$40,IF(OR('NORD-09'!N27="CM"),$AD$41,IF(OR('NORD-09'!N27="CMA"),$AD$42,IF(OR('NORD-09'!N27="CDE"),$AD$43,"0")))))))))))))))))))+IF(OR('NORD-09'!O27="D"),$V$44,IF(OR('NORD-09'!O27="J"),$H$40,IF(OR('NORD-09'!O27="J1"),$H$41,IF(OR('NORD-09'!O27="J2"),$H$42,IF(OR('NORD-09'!O27="J3"),$H$43,IF(OR('NORD-09'!O27="J4"),$H$44,IF(OR('NORD-09'!O27="J5"),$P$40,IF(OR('NORD-09'!O27="J6"),$P$41,IF(OR('NORD-09'!O27="J7"),$P$42,IF(OR('NORD-09'!O27="J8"),$P$43,IF(OR('NORD-09'!O27="J9"),$P$44,IF(OR('NORD-09'!O27="F"),$V$40,IF(OR('NORD-09'!O27="R"),$V$41,IF(OR('NORD-09'!O27="HR"),$V$42,IF(OR('NORD-09'!O27="E"),$V$43,IF(OR('NORD-09'!O27="CP"),$AD$40,IF(OR('NORD-09'!O27="CM"),$AD$41,IF(OR('NORD-09'!O27="CMA"),$AD$42,IF(OR('NORD-09'!O27="CDE"),$AD$43,"0")))))))))))))))))))+IF(OR('NORD-09'!P27="D"),$V$44,IF(OR('NORD-09'!P27="J"),$H$40,IF(OR('NORD-09'!P27="J1"),$H$41,IF(OR('NORD-09'!P27="J2"),$H$42,IF(OR('NORD-09'!P27="J3"),$H$43,IF(OR('NORD-09'!P27="J4"),$H$44,IF(OR('NORD-09'!P27="J5"),$P$40,IF(OR('NORD-09'!P27="J6"),$P$41,IF(OR('NORD-09'!P27="J7"),$P$42,IF(OR('NORD-09'!P27="J8"),$P$43,IF(OR('NORD-09'!P27="J9"),$P$44,IF(OR('NORD-09'!P27="F"),$V$40,IF(OR('NORD-09'!P27="R"),$V$41,IF(OR('NORD-09'!P27="HR"),$V$42,IF(OR('NORD-09'!P27="E"),$V$43,IF(OR('NORD-09'!P27="CP"),$AD$40,IF(OR('NORD-09'!P27="CM"),$AD$41,IF(OR('NORD-09'!P27="CMA"),$AD$42,IF(OR('NORD-09'!P27="CDE"),$AD$43,"0")))))))))))))))))))+IF(OR('NORD-09'!Q27="D"),$V$44,IF(OR('NORD-09'!Q27="J"),$H$40,IF(OR('NORD-09'!Q27="J1"),$H$41,IF(OR('NORD-09'!Q27="J2"),$H$42,IF(OR('NORD-09'!Q27="J3"),$H$43,IF(OR('NORD-09'!Q27="J4"),$H$44,IF(OR('NORD-09'!Q27="J5"),$P$40,IF(OR('NORD-09'!Q27="J6"),$P$41,IF(OR('NORD-09'!Q27="J7"),$P$42,IF(OR('NORD-09'!Q27="J8"),$P$43,IF(OR('NORD-09'!Q27="J9"),$P$44,IF(OR('NORD-09'!Q27="F"),$V$40,IF(OR('NORD-09'!Q27="R"),$V$41,IF(OR('NORD-09'!Q27="HR"),$V$42,IF(OR('NORD-09'!Q27="E"),$V$43,IF(OR('NORD-09'!Q27="CP"),$AD$40,IF(OR('NORD-09'!Q27="CM"),$AD$41,IF(OR('NORD-09'!Q27="CMA"),$AD$42,IF(OR('NORD-09'!Q27="CDE"),$AD$43,"0")))))))))))))))))))+IF(OR('NORD-09'!R27="D"),$V$44,IF(OR('NORD-09'!R27="J"),$H$40,IF(OR('NORD-09'!R27="J1"),$H$41,IF(OR('NORD-09'!R27="J2"),$H$42,IF(OR('NORD-09'!R27="J3"),$H$43,IF(OR('NORD-09'!R27="J4"),$H$44,IF(OR('NORD-09'!R27="J5"),$P$40,IF(OR('NORD-09'!R27="J6"),$P$41,IF(OR('NORD-09'!R27="J7"),$P$42,IF(OR('NORD-09'!R27="J8"),$P$43,IF(OR('NORD-09'!R27="J9"),$P$44,IF(OR('NORD-09'!R27="F"),$V$40,IF(OR('NORD-09'!R27="R"),$V$41,IF(OR('NORD-09'!R27="HR"),$V$42,IF(OR('NORD-09'!R27="E"),$V$43,IF(OR('NORD-09'!R27="CP"),$AD$40,IF(OR('NORD-09'!R27="CM"),$AD$41,IF(OR('NORD-09'!R27="CMA"),$AD$42,IF(OR('NORD-09'!R27="CDE"),$AD$43,"0")))))))))))))))))))</f>
        <v>7.5</v>
      </c>
      <c r="AM27" s="151">
        <f>IF(OR('NORD-09'!S27="D"),$V$44,IF(OR('NORD-09'!S27="J"),$H$40,IF(OR('NORD-09'!S27="J1"),$H$41,IF(OR('NORD-09'!S27="J2"),$H$42,IF(OR('NORD-09'!S27="J3"),$H$43,IF(OR('NORD-09'!S27="J4"),$H$44,IF(OR('NORD-09'!S27="J5"),$P$40,IF(OR('NORD-09'!S27="J6"),$P$41,IF(OR('NORD-09'!S27="J7"),$P$42,IF(OR('NORD-09'!S27="J8"),$P$43,IF(OR('NORD-09'!S27="J9"),$P$44,IF(OR('NORD-09'!S27="F"),$V$40,IF(OR('NORD-09'!S27="R"),$V$41,IF(OR('NORD-09'!S27="HR"),$V$42,IF(OR('NORD-09'!S27="E"),$V$43,IF(OR('NORD-09'!S27="CP"),$AD$40,IF(OR('NORD-09'!S27="CM"),$AD$41,IF(OR('NORD-09'!S27="CMA"),$AD$42,IF(OR('NORD-09'!S27="CDE"),$AD$43,"0")))))))))))))))))))+IF(OR('NORD-09'!T27="D"),$V$44,IF(OR('NORD-09'!T27="J"),$H$40,IF(OR('NORD-09'!T27="J1"),$H$41,IF(OR('NORD-09'!T27="J2"),$H$42,IF(OR('NORD-09'!T27="J3"),$H$43,IF(OR('NORD-09'!T27="J4"),$H$44,IF(OR('NORD-09'!T27="J5"),$P$40,IF(OR('NORD-09'!T27="J6"),$P$41,IF(OR('NORD-09'!T27="J7"),$P$42,IF(OR('NORD-09'!T27="J8"),$P$43,IF(OR('NORD-09'!T27="J9"),$P$44,IF(OR('NORD-09'!T27="F"),$V$40,IF(OR('NORD-09'!T27="R"),$V$41,IF(OR('NORD-09'!T27="HR"),$V$42,IF(OR('NORD-09'!T27="E"),$V$43,IF(OR('NORD-09'!T27="CP"),$AD$40,IF(OR('NORD-09'!T27="CM"),$AD$41,IF(OR('NORD-09'!T27="CMA"),$AD$42,IF(OR('NORD-09'!T27="CDE"),$AD$43,"0")))))))))))))))))))+IF(OR('NORD-09'!U27="D"),$V$44,IF(OR('NORD-09'!U27="J"),$H$40,IF(OR('NORD-09'!U27="J1"),$H$41,IF(OR('NORD-09'!U27="J2"),$H$42,IF(OR('NORD-09'!U27="J3"),$H$43,IF(OR('NORD-09'!U27="J4"),$H$44,IF(OR('NORD-09'!U27="J5"),$P$40,IF(OR('NORD-09'!U27="J6"),$P$41,IF(OR('NORD-09'!U27="J7"),$P$42,IF(OR('NORD-09'!U27="J8"),$P$43,IF(OR('NORD-09'!U27="J9"),$P$44,IF(OR('NORD-09'!U27="F"),$V$40,IF(OR('NORD-09'!U27="R"),$V$41,IF(OR('NORD-09'!U27="HR"),$V$42,IF(OR('NORD-09'!U27="E"),$V$43,IF(OR('NORD-09'!U27="CP"),$AD$40,IF(OR('NORD-09'!U27="CM"),$AD$41,IF(OR('NORD-09'!U27="CMA"),$AD$42,IF(OR('NORD-09'!U27="CDE"),$AD$43,"0")))))))))))))))))))+IF(OR('NORD-09'!V27="D"),$V$44,IF(OR('NORD-09'!V27="J"),$H$40,IF(OR('NORD-09'!V27="J1"),$H$41,IF(OR('NORD-09'!V27="J2"),$H$42,IF(OR('NORD-09'!V27="J3"),$H$43,IF(OR('NORD-09'!V27="J4"),$H$44,IF(OR('NORD-09'!V27="J5"),$P$40,IF(OR('NORD-09'!V27="J6"),$P$41,IF(OR('NORD-09'!V27="J7"),$P$42,IF(OR('NORD-09'!V27="J8"),$P$43,IF(OR('NORD-09'!V27="J9"),$P$44,IF(OR('NORD-09'!V27="F"),$V$40,IF(OR('NORD-09'!V27="R"),$V$41,IF(OR('NORD-09'!V27="HR"),$V$42,IF(OR('NORD-09'!V27="E"),$V$43,IF(OR('NORD-09'!V27="CP"),$AD$40,IF(OR('NORD-09'!V27="CM"),$AD$41,IF(OR('NORD-09'!V27="CMA"),$AD$42,IF(OR('NORD-09'!V27="CDE"),$AD$43,"0")))))))))))))))))))+IF(OR('NORD-09'!W27="D"),$V$44,IF(OR('NORD-09'!W27="J"),$H$40,IF(OR('NORD-09'!W27="J1"),$H$41,IF(OR('NORD-09'!W27="J2"),$H$42,IF(OR('NORD-09'!W27="J3"),$H$43,IF(OR('NORD-09'!W27="J4"),$H$44,IF(OR('NORD-09'!W27="J5"),$P$40,IF(OR('NORD-09'!W27="J6"),$P$41,IF(OR('NORD-09'!W27="J7"),$P$42,IF(OR('NORD-09'!W27="J8"),$P$43,IF(OR('NORD-09'!W27="J9"),$P$44,IF(OR('NORD-09'!W27="F"),$V$40,IF(OR('NORD-09'!W27="R"),$V$41,IF(OR('NORD-09'!W27="HR"),$V$42,IF(OR('NORD-09'!W27="E"),$V$43,IF(OR('NORD-09'!W27="CP"),$AD$40,IF(OR('NORD-09'!W27="CM"),$AD$41,IF(OR('NORD-09'!W27="CMA"),$AD$42,IF(OR('NORD-09'!W27="CDE"),$AD$43,"0")))))))))))))))))))+IF(OR('NORD-09'!X27="D"),$V$44,IF(OR('NORD-09'!X27="J"),$H$40,IF(OR('NORD-09'!X27="J1"),$H$41,IF(OR('NORD-09'!X27="J2"),$H$42,IF(OR('NORD-09'!X27="J3"),$H$43,IF(OR('NORD-09'!X27="J4"),$H$44,IF(OR('NORD-09'!X27="J5"),$P$40,IF(OR('NORD-09'!X27="J6"),$P$41,IF(OR('NORD-09'!X27="J7"),$P$42,IF(OR('NORD-09'!X27="J8"),$P$43,IF(OR('NORD-09'!X27="J9"),$P$44,IF(OR('NORD-09'!X27="F"),$V$40,IF(OR('NORD-09'!X27="R"),$V$41,IF(OR('NORD-09'!X27="HR"),$V$42,IF(OR('NORD-09'!X27="E"),$V$43,IF(OR('NORD-09'!X27="CP"),$AD$40,IF(OR('NORD-09'!X27="CM"),$AD$41,IF(OR('NORD-09'!X27="CMA"),$AD$42,IF(OR('NORD-09'!X27="CDE"),$AD$43,"0")))))))))))))))))))+IF(OR('NORD-09'!Y27="D"),$V$44,IF(OR('NORD-09'!Y27="J"),$H$40,IF(OR('NORD-09'!Y27="J1"),$H$41,IF(OR('NORD-09'!Y27="J2"),$H$42,IF(OR('NORD-09'!Y27="J3"),$H$43,IF(OR('NORD-09'!Y27="J4"),$H$44,IF(OR('NORD-09'!Y27="J5"),$P$40,IF(OR('NORD-09'!Y27="J6"),$P$41,IF(OR('NORD-09'!Y27="J7"),$P$42,IF(OR('NORD-09'!Y27="J8"),$P$43,IF(OR('NORD-09'!Y27="J9"),$P$44,IF(OR('NORD-09'!Y27="F"),$V$40,IF(OR('NORD-09'!Y27="R"),$V$41,IF(OR('NORD-09'!Y27="HR"),$V$42,IF(OR('NORD-09'!Y27="E"),$V$43,IF(OR('NORD-09'!Y27="CP"),$AD$40,IF(OR('NORD-09'!Y27="CM"),$AD$41,IF(OR('NORD-09'!Y27="CMA"),$AD$42,IF(OR('NORD-09'!Y27="CDE"),$AD$43,"0")))))))))))))))))))</f>
        <v>0</v>
      </c>
      <c r="AN27" s="151">
        <f>IF(OR('NORD-09'!Z27="D"),'MOIS-09'!$V$20,IF(OR('NORD-09'!Z27="J"),'MOIS-09'!$H$16,IF(OR('NORD-09'!Z27="J1"),'MOIS-09'!$H$17,IF(OR('NORD-09'!Z27="J2"),'MOIS-09'!$H$18,IF(OR('NORD-09'!Z27="J3"),'MOIS-09'!$H$19,IF(OR('NORD-09'!Z27="J4"),'MOIS-09'!$H$20,IF(OR('NORD-09'!Z27="J5"),'MOIS-09'!$P$16,IF(OR('NORD-09'!Z27="J6"),'MOIS-09'!$P$17,IF(OR('NORD-09'!Z27="J7"),'MOIS-09'!$P$18,IF(OR('NORD-09'!Z27="J8"),'MOIS-09'!$P$19,IF(OR('NORD-09'!Z27="J9"),'MOIS-09'!$P$20,IF(OR('NORD-09'!Z27="F"),'MOIS-09'!$V$16,IF(OR('NORD-09'!Z27="R"),'MOIS-09'!$V$17,IF(OR('NORD-09'!Z27="HR"),'MOIS-09'!$V$18,IF(OR('NORD-09'!Z27="E"),'MOIS-09'!$V$19,IF(OR('NORD-09'!Z27="CP"),'MOIS-09'!$AD$16,IF(OR('NORD-09'!Z27="CM"),'MOIS-09'!$AD$17,IF(OR('NORD-09'!Z27="CMA"),'MOIS-09'!$AD$18,IF(OR('NORD-09'!Z27="CDE"),'MOIS-09'!$AD$19,"0")))))))))))))))))))+IF(OR('NORD-09'!AA27="D"),'MOIS-09'!$V$20,IF(OR('NORD-09'!AA27="J"),'MOIS-09'!$H$16,IF(OR('NORD-09'!AA27="J1"),'MOIS-09'!$H$17,IF(OR('NORD-09'!AA27="J2"),'MOIS-09'!$H$18,IF(OR('NORD-09'!AA27="J3"),'MOIS-09'!$H$19,IF(OR('NORD-09'!AA27="J4"),'MOIS-09'!$H$20,IF(OR('NORD-09'!AA27="J5"),'MOIS-09'!$P$16,IF(OR('NORD-09'!AA27="J6"),'MOIS-09'!$P$17,IF(OR('NORD-09'!AA27="J7"),'MOIS-09'!$P$18,IF(OR('NORD-09'!AA27="J8"),'MOIS-09'!$P$19,IF(OR('NORD-09'!AA27="J9"),'MOIS-09'!$P$20,IF(OR('NORD-09'!AA27="F"),'MOIS-09'!$V$16,IF(OR('NORD-09'!AA27="R"),'MOIS-09'!$V$17,IF(OR('NORD-09'!AA27="HR"),'MOIS-09'!$V$18,IF(OR('NORD-09'!AA27="E"),'MOIS-09'!$V$19,IF(OR('NORD-09'!AA27="CP"),'MOIS-09'!$AD$16,IF(OR('NORD-09'!AA27="CM"),'MOIS-09'!$AD$17,IF(OR('NORD-09'!AA27="CMA"),'MOIS-09'!$AD$18,IF(OR('NORD-09'!AA27="CDE"),'MOIS-09'!$AD$19,"0")))))))))))))))))))+IF(OR('NORD-09'!AB27="D"),'MOIS-09'!$V$20,IF(OR('NORD-09'!AB27="J"),'MOIS-09'!$H$16,IF(OR('NORD-09'!AB27="J1"),'MOIS-09'!$H$17,IF(OR('NORD-09'!AB27="J2"),'MOIS-09'!$H$18,IF(OR('NORD-09'!AB27="J3"),'MOIS-09'!$H$19,IF(OR('NORD-09'!AB27="J4"),'MOIS-09'!$H$20,IF(OR('NORD-09'!AB27="J5"),'MOIS-09'!$P$16,IF(OR('NORD-09'!AB27="J6"),'MOIS-09'!$P$17,IF(OR('NORD-09'!AB27="J7"),'MOIS-09'!$P$18,IF(OR('NORD-09'!AB27="J8"),'MOIS-09'!$P$19,IF(OR('NORD-09'!AB27="J9"),'MOIS-09'!$P$20,IF(OR('NORD-09'!AB27="F"),'MOIS-09'!$V$16,IF(OR('NORD-09'!AB27="R"),'MOIS-09'!$V$17,IF(OR('NORD-09'!AB27="HR"),'MOIS-09'!$V$18,IF(OR('NORD-09'!AB27="E"),'MOIS-09'!$V$19,IF(OR('NORD-09'!AB27="CP"),'MOIS-09'!$AD$16,IF(OR('NORD-09'!AB27="CM"),'MOIS-09'!$AD$17,IF(OR('NORD-09'!AB27="CMA"),'MOIS-09'!$AD$18,IF(OR('NORD-09'!AB27="CDE"),'MOIS-09'!$AD$19,"0")))))))))))))))))))+IF(OR('NORD-09'!AC27="D"),'MOIS-09'!$V$20,IF(OR('NORD-09'!AC27="J"),'MOIS-09'!$H$16,IF(OR('NORD-09'!AC27="J1"),'MOIS-09'!$H$17,IF(OR('NORD-09'!AC27="J2"),'MOIS-09'!$H$18,IF(OR('NORD-09'!AC27="J3"),'MOIS-09'!$H$19,IF(OR('NORD-09'!AC27="J4"),'MOIS-09'!$H$20,IF(OR('NORD-09'!AC27="J5"),'MOIS-09'!$P$16,IF(OR('NORD-09'!AC27="J6"),'MOIS-09'!$P$17,IF(OR('NORD-09'!AC27="J7"),'MOIS-09'!$P$18,IF(OR('NORD-09'!AC27="J8"),'MOIS-09'!$P$19,IF(OR('NORD-09'!AC27="J9"),'MOIS-09'!$P$20,IF(OR('NORD-09'!AC27="F"),'MOIS-09'!$V$16,IF(OR('NORD-09'!AC27="R"),'MOIS-09'!$V$17,IF(OR('NORD-09'!AC27="HR"),'MOIS-09'!$V$18,IF(OR('NORD-09'!AC27="E"),'MOIS-09'!$V$19,IF(OR('NORD-09'!AC27="CP"),'MOIS-09'!$AD$16,IF(OR('NORD-09'!AC27="CM"),'MOIS-09'!$AD$17,IF(OR('NORD-09'!AC27="CMA"),'MOIS-09'!$AD$18,IF(OR('NORD-09'!AC27="CDE"),'MOIS-09'!$AD$19,"0")))))))))))))))))))+IF(OR('NORD-09'!AD27="D"),'MOIS-09'!$V$20,IF(OR('NORD-09'!AD27="J"),'MOIS-09'!$H$16,IF(OR('NORD-09'!AD27="J1"),'MOIS-09'!$H$17,IF(OR('NORD-09'!AD27="J2"),'MOIS-09'!$H$18,IF(OR('NORD-09'!AD27="J3"),'MOIS-09'!$H$19,IF(OR('NORD-09'!AD27="J4"),'MOIS-09'!$H$20,IF(OR('NORD-09'!AD27="J5"),'MOIS-09'!$P$16,IF(OR('NORD-09'!AD27="J6"),'MOIS-09'!$P$17,IF(OR('NORD-09'!AD27="J7"),'MOIS-09'!$P$18,IF(OR('NORD-09'!AD27="J8"),'MOIS-09'!$P$19,IF(OR('NORD-09'!AD27="J9"),'MOIS-09'!$P$20,IF(OR('NORD-09'!AD27="F"),'MOIS-09'!$V$16,IF(OR('NORD-09'!AD27="R"),'MOIS-09'!$V$17,IF(OR('NORD-09'!AD27="HR"),'MOIS-09'!$V$18,IF(OR('NORD-09'!AD27="E"),'MOIS-09'!$V$19,IF(OR('NORD-09'!AD27="CP"),'MOIS-09'!$AD$16,IF(OR('NORD-09'!AD27="CM"),'MOIS-09'!$AD$17,IF(OR('NORD-09'!AD27="CMA"),'MOIS-09'!$AD$18,IF(OR('NORD-09'!AD27="CDE"),'MOIS-09'!$AD$19,"0")))))))))))))))))))+IF(OR('NORD-09'!AE27="D"),'MOIS-09'!$V$20,IF(OR('NORD-09'!AE27="J"),'MOIS-09'!$H$16,IF(OR('NORD-09'!AE27="J1"),'MOIS-09'!$H$17,IF(OR('NORD-09'!AE27="J2"),'MOIS-09'!$H$18,IF(OR('NORD-09'!AE27="J3"),'MOIS-09'!$H$19,IF(OR('NORD-09'!AE27="J4"),'MOIS-09'!$H$20,IF(OR('NORD-09'!AE27="J5"),'MOIS-09'!$P$16,IF(OR('NORD-09'!AE27="J6"),'MOIS-09'!$P$17,IF(OR('NORD-09'!AE27="J7"),'MOIS-09'!$P$18,IF(OR('NORD-09'!AE27="J8"),'MOIS-09'!$P$19,IF(OR('NORD-09'!AE27="J9"),'MOIS-09'!$P$20,IF(OR('NORD-09'!AE27="F"),'MOIS-09'!$V$16,IF(OR('NORD-09'!AE27="R"),'MOIS-09'!$V$17,IF(OR('NORD-09'!AE27="HR"),'MOIS-09'!$V$18,IF(OR('NORD-09'!AE27="E"),'MOIS-09'!$V$19,IF(OR('NORD-09'!AE27="CP"),'MOIS-09'!$AD$16,IF(OR('NORD-09'!AE27="CM"),'MOIS-09'!$AD$17,IF(OR('NORD-09'!AE27="CMA"),'MOIS-09'!$AD$18,IF(OR('NORD-09'!AE27="CDE"),'MOIS-09'!$AD$19,"0")))))))))))))))))))</f>
        <v>0</v>
      </c>
    </row>
    <row r="28" spans="1:40" ht="15.75" hidden="1" customHeight="1" outlineLevel="1">
      <c r="A28" s="16" t="s">
        <v>36</v>
      </c>
      <c r="B28" s="15"/>
      <c r="C28" s="2"/>
      <c r="D28" s="2"/>
      <c r="E28" s="2"/>
      <c r="F28" s="6"/>
      <c r="G28" s="6"/>
      <c r="H28" s="2"/>
      <c r="I28" s="2"/>
      <c r="J28" s="2"/>
      <c r="K28" s="2"/>
      <c r="L28" s="2"/>
      <c r="M28" s="2"/>
      <c r="N28" s="10"/>
      <c r="O28" s="2"/>
      <c r="P28" s="2"/>
      <c r="Q28" s="2"/>
      <c r="R28" s="2"/>
      <c r="S28" s="2"/>
      <c r="T28" s="6"/>
      <c r="U28" s="6"/>
      <c r="V28" s="2"/>
      <c r="W28" s="2"/>
      <c r="X28" s="2"/>
      <c r="Y28" s="2"/>
      <c r="Z28" s="2"/>
      <c r="AA28" s="6"/>
      <c r="AB28" s="6"/>
      <c r="AC28" s="6"/>
      <c r="AD28" s="6"/>
      <c r="AE28" s="6"/>
      <c r="AF28" s="11"/>
      <c r="AG28" s="116"/>
      <c r="AH28" s="147">
        <f t="shared" si="5"/>
        <v>0</v>
      </c>
      <c r="AJ28" s="151"/>
      <c r="AK28" s="151"/>
      <c r="AL28" s="151"/>
      <c r="AM28" s="151"/>
      <c r="AN28" s="151"/>
    </row>
    <row r="29" spans="1:40" ht="15.75" hidden="1" customHeight="1" outlineLevel="1">
      <c r="A29" s="16" t="s">
        <v>36</v>
      </c>
      <c r="B29" s="15"/>
      <c r="C29" s="2"/>
      <c r="D29" s="2"/>
      <c r="E29" s="2"/>
      <c r="F29" s="6"/>
      <c r="G29" s="6"/>
      <c r="H29" s="2"/>
      <c r="I29" s="2"/>
      <c r="J29" s="2"/>
      <c r="K29" s="2"/>
      <c r="L29" s="2"/>
      <c r="M29" s="2"/>
      <c r="N29" s="6"/>
      <c r="O29" s="2"/>
      <c r="P29" s="2"/>
      <c r="Q29" s="2"/>
      <c r="R29" s="2"/>
      <c r="S29" s="2"/>
      <c r="T29" s="6"/>
      <c r="U29" s="6"/>
      <c r="V29" s="2"/>
      <c r="W29" s="2"/>
      <c r="X29" s="2"/>
      <c r="Y29" s="2"/>
      <c r="Z29" s="2"/>
      <c r="AA29" s="6"/>
      <c r="AB29" s="6"/>
      <c r="AC29" s="6"/>
      <c r="AD29" s="6"/>
      <c r="AE29" s="6"/>
      <c r="AF29" s="11"/>
      <c r="AG29" s="116"/>
      <c r="AH29" s="147">
        <f t="shared" si="5"/>
        <v>0</v>
      </c>
      <c r="AJ29" s="151"/>
      <c r="AK29" s="151"/>
      <c r="AL29" s="151"/>
      <c r="AM29" s="151"/>
      <c r="AN29" s="151"/>
    </row>
    <row r="30" spans="1:40" ht="15.75" hidden="1" customHeight="1" outlineLevel="1">
      <c r="A30" s="16" t="s">
        <v>36</v>
      </c>
      <c r="B30" s="17"/>
      <c r="C30" s="12"/>
      <c r="D30" s="12"/>
      <c r="E30" s="12"/>
      <c r="F30" s="13"/>
      <c r="G30" s="13"/>
      <c r="H30" s="2"/>
      <c r="I30" s="2"/>
      <c r="J30" s="2"/>
      <c r="K30" s="2"/>
      <c r="L30" s="2"/>
      <c r="M30" s="2"/>
      <c r="N30" s="13"/>
      <c r="O30" s="12"/>
      <c r="P30" s="12"/>
      <c r="Q30" s="12"/>
      <c r="R30" s="12"/>
      <c r="S30" s="12"/>
      <c r="T30" s="13"/>
      <c r="U30" s="13"/>
      <c r="V30" s="12"/>
      <c r="W30" s="12"/>
      <c r="X30" s="12"/>
      <c r="Y30" s="12"/>
      <c r="Z30" s="12"/>
      <c r="AA30" s="13"/>
      <c r="AB30" s="13"/>
      <c r="AC30" s="13"/>
      <c r="AD30" s="13"/>
      <c r="AE30" s="13"/>
      <c r="AF30" s="14"/>
      <c r="AG30" s="116"/>
      <c r="AH30" s="147">
        <f t="shared" si="5"/>
        <v>0</v>
      </c>
      <c r="AJ30" s="151"/>
      <c r="AK30" s="151"/>
      <c r="AL30" s="151"/>
      <c r="AM30" s="151"/>
      <c r="AN30" s="151"/>
    </row>
    <row r="31" spans="1:40" ht="18.75" customHeight="1" collapsed="1">
      <c r="A31" s="191" t="s">
        <v>78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207"/>
      <c r="AG31" s="165"/>
      <c r="AH31" s="166"/>
      <c r="AJ31" s="155" t="s">
        <v>124</v>
      </c>
      <c r="AK31" s="156" t="s">
        <v>125</v>
      </c>
      <c r="AL31" s="155" t="s">
        <v>126</v>
      </c>
      <c r="AM31" s="155" t="s">
        <v>127</v>
      </c>
      <c r="AN31" s="157" t="s">
        <v>128</v>
      </c>
    </row>
    <row r="32" spans="1:40" ht="15.75" customHeight="1">
      <c r="A32" s="16" t="s">
        <v>33</v>
      </c>
      <c r="B32" s="6" t="s">
        <v>46</v>
      </c>
      <c r="C32" s="6" t="s">
        <v>38</v>
      </c>
      <c r="D32" s="6"/>
      <c r="E32" s="6" t="s">
        <v>55</v>
      </c>
      <c r="F32" s="6" t="s">
        <v>46</v>
      </c>
      <c r="G32" s="6" t="s">
        <v>101</v>
      </c>
      <c r="H32" s="6" t="s">
        <v>54</v>
      </c>
      <c r="I32" s="6" t="s">
        <v>99</v>
      </c>
      <c r="J32" s="6" t="s">
        <v>55</v>
      </c>
      <c r="K32" s="6"/>
      <c r="L32" s="6"/>
      <c r="M32" s="6"/>
      <c r="N32" s="6"/>
      <c r="O32" s="6"/>
      <c r="P32" s="6" t="s">
        <v>46</v>
      </c>
      <c r="Q32" s="6"/>
      <c r="R32" s="6"/>
      <c r="S32" s="6" t="s">
        <v>47</v>
      </c>
      <c r="T32" s="6"/>
      <c r="U32" s="6"/>
      <c r="V32" s="6"/>
      <c r="W32" s="6"/>
      <c r="X32" s="6" t="s">
        <v>46</v>
      </c>
      <c r="Y32" s="6"/>
      <c r="Z32" s="6"/>
      <c r="AA32" s="6"/>
      <c r="AB32" s="6"/>
      <c r="AC32" s="6"/>
      <c r="AD32" s="6" t="s">
        <v>46</v>
      </c>
      <c r="AE32" s="6"/>
      <c r="AF32" s="6"/>
      <c r="AG32" s="116"/>
      <c r="AH32" s="147">
        <f>IF(B32="HR",7.5)+IF(C32="HR",7.5)+IF(E32="HR",7.5)+IF(F32="HR",7.5)+IF(G32="HR",7.5)+IF(H32="HR",7.5)+IF(I32="HR",7.5)+IF(J32="HR",7.5)+IF(L32="HR",7.5)+IF(M32="HR",7.5)+IF(N32="HR",7.5)+IF(O32="HR",7.5)+IF(P32="HR",7.5)+IF(Q32="HR",7.5)+IF(S32="HR",7.5)+IF(T32="HR",7.5)+IF(U32="HR",7.5)+IF(V32="HR",7.5)+IF(W32="HR",7.5)+IF(X32="HR",7.5)+IF(Z32="HR",7.5)+IF(AA32="HR",7.5)+IF(AB32="HR",7.5)+IF(AC32="HR",7.5)+IF(AD32="HR",7.5)+IF(AE32="HR",7.5,"0")</f>
        <v>0</v>
      </c>
      <c r="AJ32" s="151">
        <f>IF(OR('NORD-09'!B32="D"),$V$44,IF(OR('NORD-09'!B32="J"),$H$40,IF(OR('NORD-09'!B32="J1"),$H$41,IF(OR('NORD-09'!B32="J2"),$H$42,IF(OR('NORD-09'!B32="J3"),$H$43,IF(OR('NORD-09'!B32="J4"),$H$44,IF(OR('NORD-09'!B32="J5"),$P$40,IF(OR('NORD-09'!B32="J6"),$P$41,IF(OR('NORD-09'!B32="J7"),$P$42,IF(OR('NORD-09'!B32="J8"),$P$43,IF(OR('NORD-09'!B32="J9"),$P$44,IF(OR('NORD-09'!B32="F"),$V$40,IF(OR('NORD-09'!B32="R"),$V$41,IF(OR('NORD-09'!B32="HR"),$V$42,IF(OR('NORD-09'!B32="E"),$V$43,IF(OR('NORD-09'!B32="CP"),$AD$40,IF(OR('NORD-09'!B32="CM"),$AD$41,IF(OR('NORD-09'!B32="CMA"),$AD$42,IF(OR('NORD-09'!B32="CDE"),$AD$43,"0")))))))))))))))))))+IF(OR('NORD-09'!C32="D"),$V$44,IF(OR('NORD-09'!C32="J"),$H$40,IF(OR('NORD-09'!C32="J1"),$H$41,IF(OR('NORD-09'!C32="J2"),$H$42,IF(OR('NORD-09'!C32="J3"),$H$43,IF(OR('NORD-09'!C32="J4"),$H$44,IF(OR('NORD-09'!C32="J5"),$P$40,IF(OR('NORD-09'!C32="J6"),$P$41,IF(OR('NORD-09'!C32="J7"),$P$42,IF(OR('NORD-09'!C32="J8"),$P$43,IF(OR('NORD-09'!C32="J9"),$P$44,IF(OR('NORD-09'!C32="F"),$V$40,IF(OR('NORD-09'!C32="R"),$V$41,IF(OR('NORD-09'!C32="HR"),$V$42,IF(OR('NORD-09'!C32="E"),$V$43,IF(OR('NORD-09'!C32="CP"),$AD$40,IF(OR('NORD-09'!C32="CM"),$AD$41,IF(OR('NORD-09'!C32="CMA"),$AD$42,IF(OR('NORD-09'!C32="CDE"),$AD$43,"0")))))))))))))))))))+IF(OR('NORD-09'!D32="D"),$V$44,IF(OR('NORD-09'!D32="J"),$H$40,IF(OR('NORD-09'!D32="J1"),$H$41,IF(OR('NORD-09'!D32="J2"),$H$42,IF(OR('NORD-09'!D32="J3"),$H$43,IF(OR('NORD-09'!D32="J4"),$H$44,IF(OR('NORD-09'!D32="J5"),$P$40,IF(OR('NORD-09'!D32="J6"),$P$41,IF(OR('NORD-09'!D32="J7"),$P$42,IF(OR('NORD-09'!D32="J8"),$P$43,IF(OR('NORD-09'!D32="J9"),$P$44,IF(OR('NORD-09'!D32="F"),$V$40,IF(OR('NORD-09'!D32="R"),$V$41,IF(OR('NORD-09'!D32="HR"),$V$42,IF(OR('NORD-09'!D32="E"),$V$43,IF(OR('NORD-09'!D32="CP"),$AD$40,IF(OR('NORD-09'!D32="CM"),$AD$41,IF(OR('NORD-09'!D32="CMA"),$AD$42,IF(OR('NORD-09'!D32="CDE"),$AD$43,"0")))))))))))))))))))</f>
        <v>7.5</v>
      </c>
      <c r="AK32" s="151">
        <f>IF(OR('NORD-09'!E32="D"),$V$44,IF(OR('NORD-09'!E32="J"),$H$40,IF(OR('NORD-09'!E32="J1"),$H$41,IF(OR('NORD-09'!E32="J2"),$H$42,IF(OR('NORD-09'!E32="J3"),$H$43,IF(OR('NORD-09'!E32="J4"),$H$44,IF(OR('NORD-09'!E32="J5"),$P$40,IF(OR('NORD-09'!E32="J6"),$P$41,IF(OR('NORD-09'!E32="J7"),$P$42,IF(OR('NORD-09'!E32="J8"),$P$43,IF(OR('NORD-09'!E32="J9"),$P$44,IF(OR('NORD-09'!E32="F"),$V$40,IF(OR('NORD-09'!E32="R"),$V$41,IF(OR('NORD-09'!E32="HR"),$V$42,IF(OR('NORD-09'!E32="E"),$V$43,IF(OR('NORD-09'!E32="CP"),$AD$40,IF(OR('NORD-09'!E32="CM"),$AD$41,IF(OR('NORD-09'!E32="CMA"),$AD$42,IF(OR('NORD-09'!E32="CDE"),$AD$43,"0")))))))))))))))))))+IF(OR('NORD-09'!F32="D"),$V$44,IF(OR('NORD-09'!F32="J"),$H$40,IF(OR('NORD-09'!F32="J1"),$H$41,IF(OR('NORD-09'!F32="J2"),$H$42,IF(OR('NORD-09'!F32="J3"),$H$43,IF(OR('NORD-09'!F32="J4"),$H$44,IF(OR('NORD-09'!F32="J5"),$P$40,IF(OR('NORD-09'!F32="J6"),$P$41,IF(OR('NORD-09'!F32="J7"),$P$42,IF(OR('NORD-09'!F32="J8"),$P$43,IF(OR('NORD-09'!F32="J9"),$P$44,IF(OR('NORD-09'!F32="F"),$V$40,IF(OR('NORD-09'!F32="R"),$V$41,IF(OR('NORD-09'!F32="HR"),$V$42,IF(OR('NORD-09'!F32="E"),$V$43,IF(OR('NORD-09'!F32="CP"),$AD$40,IF(OR('NORD-09'!F32="CM"),$AD$41,IF(OR('NORD-09'!F32="CMA"),$AD$42,IF(OR('NORD-09'!F32="CDE"),$AD$43,"0")))))))))))))))))))+IF(OR('NORD-09'!G32="D"),$V$44,IF(OR('NORD-09'!G32="J"),$H$40,IF(OR('NORD-09'!G32="J1"),$H$41,IF(OR('NORD-09'!G32="J2"),$H$42,IF(OR('NORD-09'!G32="J3"),$H$43,IF(OR('NORD-09'!G32="J4"),$H$44,IF(OR('NORD-09'!G32="J5"),$P$40,IF(OR('NORD-09'!G32="J6"),$P$41,IF(OR('NORD-09'!G32="J7"),$P$42,IF(OR('NORD-09'!G32="J8"),$P$43,IF(OR('NORD-09'!G32="J9"),$P$44,IF(OR('NORD-09'!G32="F"),$V$40,IF(OR('NORD-09'!G32="R"),$V$41,IF(OR('NORD-09'!G32="HR"),$V$42,IF(OR('NORD-09'!G32="E"),$V$43,IF(OR('NORD-09'!G32="CP"),$AD$40,IF(OR('NORD-09'!G32="CM"),$AD$41,IF(OR('NORD-09'!G32="CMA"),$AD$42,IF(OR('NORD-09'!G32="CDE"),$AD$43,"0")))))))))))))))))))+IF(OR('NORD-09'!H32="D"),$V$44,IF(OR('NORD-09'!H32="J"),$H$40,IF(OR('NORD-09'!H32="J1"),$H$41,IF(OR('NORD-09'!H32="J2"),$H$42,IF(OR('NORD-09'!H32="J3"),$H$43,IF(OR('NORD-09'!H32="J4"),$H$44,IF(OR('NORD-09'!H32="J5"),$P$40,IF(OR('NORD-09'!H32="J6"),$P$41,IF(OR('NORD-09'!H32="J7"),$P$42,IF(OR('NORD-09'!H32="J8"),$P$43,IF(OR('NORD-09'!H32="J9"),$P$44,IF(OR('NORD-09'!H32="F"),$V$40,IF(OR('NORD-09'!H32="R"),$V$41,IF(OR('NORD-09'!H32="HR"),$V$42,IF(OR('NORD-09'!H32="E"),$V$43,IF(OR('NORD-09'!H32="CP"),$AD$40,IF(OR('NORD-09'!H32="CM"),$AD$41,IF(OR('NORD-09'!H32="CMA"),$AD$42,IF(OR('NORD-09'!H32="CDE"),$AD$43,"0")))))))))))))))))))+IF(OR('NORD-09'!I32="D"),$V$44,IF(OR('NORD-09'!I32="J"),$H$40,IF(OR('NORD-09'!I32="J1"),$H$41,IF(OR('NORD-09'!I32="J2"),$H$42,IF(OR('NORD-09'!I32="J3"),$H$43,IF(OR('NORD-09'!I32="J4"),$H$44,IF(OR('NORD-09'!I32="J5"),$P$40,IF(OR('NORD-09'!I32="J6"),$P$41,IF(OR('NORD-09'!I32="J7"),$P$42,IF(OR('NORD-09'!I32="J8"),$P$43,IF(OR('NORD-09'!I32="J9"),$P$44,IF(OR('NORD-09'!I32="F"),$V$40,IF(OR('NORD-09'!I32="R"),$V$41,IF(OR('NORD-09'!I32="HR"),$V$42,IF(OR('NORD-09'!I32="E"),$V$43,IF(OR('NORD-09'!I32="CP"),$AD$40,IF(OR('NORD-09'!I32="CM"),$AD$41,IF(OR('NORD-09'!I32="CMA"),$AD$42,IF(OR('NORD-09'!I32="CDE"),$AD$43,"0")))))))))))))))))))+IF(OR('NORD-09'!J32="D"),$V$44,IF(OR('NORD-09'!J32="J"),$H$40,IF(OR('NORD-09'!J32="J1"),$H$41,IF(OR('NORD-09'!J32="J2"),$H$42,IF(OR('NORD-09'!J32="J3"),$H$43,IF(OR('NORD-09'!J32="J4"),$H$44,IF(OR('NORD-09'!J32="J5"),$P$40,IF(OR('NORD-09'!J32="J6"),$P$41,IF(OR('NORD-09'!J32="J7"),$P$42,IF(OR('NORD-09'!J32="J8"),$P$43,IF(OR('NORD-09'!J32="J9"),$P$44,IF(OR('NORD-09'!J32="F"),$V$40,IF(OR('NORD-09'!J32="R"),$V$41,IF(OR('NORD-09'!J32="HR"),$V$42,IF(OR('NORD-09'!J32="E"),$V$43,IF(OR('NORD-09'!J32="CP"),$AD$40,IF(OR('NORD-09'!J32="CM"),$AD$41,IF(OR('NORD-09'!J32="CMA"),$AD$42,IF(OR('NORD-09'!J32="CDE"),$AD$43,"0")))))))))))))))))))+IF(OR('NORD-09'!K32="D"),$V$44,IF(OR('NORD-09'!K32="J"),$H$40,IF(OR('NORD-09'!K32="J1"),$H$41,IF(OR('NORD-09'!K32="J2"),$H$42,IF(OR('NORD-09'!K32="J3"),$H$43,IF(OR('NORD-09'!K32="J4"),$H$44,IF(OR('NORD-09'!K32="J5"),$P$40,IF(OR('NORD-09'!K32="J6"),$P$41,IF(OR('NORD-09'!K32="J7"),$P$42,IF(OR('NORD-09'!K32="J8"),$P$43,IF(OR('NORD-09'!K32="J9"),$P$44,IF(OR('NORD-09'!K32="F"),$V$40,IF(OR('NORD-09'!K32="R"),$V$41,IF(OR('NORD-09'!K32="HR"),$V$42,IF(OR('NORD-09'!K32="E"),$V$43,IF(OR('NORD-09'!K32="CP"),$AD$40,IF(OR('NORD-09'!K32="CM"),$AD$41,IF(OR('NORD-09'!K32="CMA"),$AD$42,IF(OR('NORD-09'!K32="CDE"),$AD$43,"0")))))))))))))))))))</f>
        <v>37.5</v>
      </c>
      <c r="AL32" s="151">
        <f>IF(OR('NORD-09'!L32="D"),$V$44,IF(OR('NORD-09'!L32="J"),$H$40,IF(OR('NORD-09'!L32="J1"),$H$41,IF(OR('NORD-09'!L32="J2"),$H$42,IF(OR('NORD-09'!L32="J3"),$H$43,IF(OR('NORD-09'!L32="J4"),$H$44,IF(OR('NORD-09'!L32="J5"),$P$40,IF(OR('NORD-09'!L32="J6"),$P$41,IF(OR('NORD-09'!L32="J7"),$P$42,IF(OR('NORD-09'!L32="J8"),$P$43,IF(OR('NORD-09'!L32="J9"),$P$44,IF(OR('NORD-09'!L32="F"),$V$40,IF(OR('NORD-09'!L32="R"),$V$41,IF(OR('NORD-09'!L32="HR"),$V$42,IF(OR('NORD-09'!L32="E"),$V$43,IF(OR('NORD-09'!L32="CP"),$AD$40,IF(OR('NORD-09'!L32="CM"),$AD$41,IF(OR('NORD-09'!L32="CMA"),$AD$42,IF(OR('NORD-09'!L32="CDE"),$AD$43,"0")))))))))))))))))))+IF(OR('NORD-09'!M32="D"),$V$44,IF(OR('NORD-09'!M32="J"),$H$40,IF(OR('NORD-09'!M32="J1"),$H$41,IF(OR('NORD-09'!M32="J2"),$H$42,IF(OR('NORD-09'!M32="J3"),$H$43,IF(OR('NORD-09'!M32="J4"),$H$44,IF(OR('NORD-09'!M32="J5"),$P$40,IF(OR('NORD-09'!M32="J6"),$P$41,IF(OR('NORD-09'!M32="J7"),$P$42,IF(OR('NORD-09'!M32="J8"),$P$43,IF(OR('NORD-09'!M32="J9"),$P$44,IF(OR('NORD-09'!M32="F"),$V$40,IF(OR('NORD-09'!M32="R"),$V$41,IF(OR('NORD-09'!M32="HR"),$V$42,IF(OR('NORD-09'!M32="E"),$V$43,IF(OR('NORD-09'!M32="CP"),$AD$40,IF(OR('NORD-09'!M32="CM"),$AD$41,IF(OR('NORD-09'!M32="CMA"),$AD$42,IF(OR('NORD-09'!M32="CDE"),$AD$43,"0")))))))))))))))))))+IF(OR('NORD-09'!N32="D"),$V$44,IF(OR('NORD-09'!N32="J"),$H$40,IF(OR('NORD-09'!N32="J1"),$H$41,IF(OR('NORD-09'!N32="J2"),$H$42,IF(OR('NORD-09'!N32="J3"),$H$43,IF(OR('NORD-09'!N32="J4"),$H$44,IF(OR('NORD-09'!N32="J5"),$P$40,IF(OR('NORD-09'!N32="J6"),$P$41,IF(OR('NORD-09'!N32="J7"),$P$42,IF(OR('NORD-09'!N32="J8"),$P$43,IF(OR('NORD-09'!N32="J9"),$P$44,IF(OR('NORD-09'!N32="F"),$V$40,IF(OR('NORD-09'!N32="R"),$V$41,IF(OR('NORD-09'!N32="HR"),$V$42,IF(OR('NORD-09'!N32="E"),$V$43,IF(OR('NORD-09'!N32="CP"),$AD$40,IF(OR('NORD-09'!N32="CM"),$AD$41,IF(OR('NORD-09'!N32="CMA"),$AD$42,IF(OR('NORD-09'!N32="CDE"),$AD$43,"0")))))))))))))))))))+IF(OR('NORD-09'!O32="D"),$V$44,IF(OR('NORD-09'!O32="J"),$H$40,IF(OR('NORD-09'!O32="J1"),$H$41,IF(OR('NORD-09'!O32="J2"),$H$42,IF(OR('NORD-09'!O32="J3"),$H$43,IF(OR('NORD-09'!O32="J4"),$H$44,IF(OR('NORD-09'!O32="J5"),$P$40,IF(OR('NORD-09'!O32="J6"),$P$41,IF(OR('NORD-09'!O32="J7"),$P$42,IF(OR('NORD-09'!O32="J8"),$P$43,IF(OR('NORD-09'!O32="J9"),$P$44,IF(OR('NORD-09'!O32="F"),$V$40,IF(OR('NORD-09'!O32="R"),$V$41,IF(OR('NORD-09'!O32="HR"),$V$42,IF(OR('NORD-09'!O32="E"),$V$43,IF(OR('NORD-09'!O32="CP"),$AD$40,IF(OR('NORD-09'!O32="CM"),$AD$41,IF(OR('NORD-09'!O32="CMA"),$AD$42,IF(OR('NORD-09'!O32="CDE"),$AD$43,"0")))))))))))))))))))+IF(OR('NORD-09'!P32="D"),$V$44,IF(OR('NORD-09'!P32="J"),$H$40,IF(OR('NORD-09'!P32="J1"),$H$41,IF(OR('NORD-09'!P32="J2"),$H$42,IF(OR('NORD-09'!P32="J3"),$H$43,IF(OR('NORD-09'!P32="J4"),$H$44,IF(OR('NORD-09'!P32="J5"),$P$40,IF(OR('NORD-09'!P32="J6"),$P$41,IF(OR('NORD-09'!P32="J7"),$P$42,IF(OR('NORD-09'!P32="J8"),$P$43,IF(OR('NORD-09'!P32="J9"),$P$44,IF(OR('NORD-09'!P32="F"),$V$40,IF(OR('NORD-09'!P32="R"),$V$41,IF(OR('NORD-09'!P32="HR"),$V$42,IF(OR('NORD-09'!P32="E"),$V$43,IF(OR('NORD-09'!P32="CP"),$AD$40,IF(OR('NORD-09'!P32="CM"),$AD$41,IF(OR('NORD-09'!P32="CMA"),$AD$42,IF(OR('NORD-09'!P32="CDE"),$AD$43,"0")))))))))))))))))))+IF(OR('NORD-09'!Q32="D"),$V$44,IF(OR('NORD-09'!Q32="J"),$H$40,IF(OR('NORD-09'!Q32="J1"),$H$41,IF(OR('NORD-09'!Q32="J2"),$H$42,IF(OR('NORD-09'!Q32="J3"),$H$43,IF(OR('NORD-09'!Q32="J4"),$H$44,IF(OR('NORD-09'!Q32="J5"),$P$40,IF(OR('NORD-09'!Q32="J6"),$P$41,IF(OR('NORD-09'!Q32="J7"),$P$42,IF(OR('NORD-09'!Q32="J8"),$P$43,IF(OR('NORD-09'!Q32="J9"),$P$44,IF(OR('NORD-09'!Q32="F"),$V$40,IF(OR('NORD-09'!Q32="R"),$V$41,IF(OR('NORD-09'!Q32="HR"),$V$42,IF(OR('NORD-09'!Q32="E"),$V$43,IF(OR('NORD-09'!Q32="CP"),$AD$40,IF(OR('NORD-09'!Q32="CM"),$AD$41,IF(OR('NORD-09'!Q32="CMA"),$AD$42,IF(OR('NORD-09'!Q32="CDE"),$AD$43,"0")))))))))))))))))))+IF(OR('NORD-09'!R32="D"),$V$44,IF(OR('NORD-09'!R32="J"),$H$40,IF(OR('NORD-09'!R32="J1"),$H$41,IF(OR('NORD-09'!R32="J2"),$H$42,IF(OR('NORD-09'!R32="J3"),$H$43,IF(OR('NORD-09'!R32="J4"),$H$44,IF(OR('NORD-09'!R32="J5"),$P$40,IF(OR('NORD-09'!R32="J6"),$P$41,IF(OR('NORD-09'!R32="J7"),$P$42,IF(OR('NORD-09'!R32="J8"),$P$43,IF(OR('NORD-09'!R32="J9"),$P$44,IF(OR('NORD-09'!R32="F"),$V$40,IF(OR('NORD-09'!R32="R"),$V$41,IF(OR('NORD-09'!R32="HR"),$V$42,IF(OR('NORD-09'!R32="E"),$V$43,IF(OR('NORD-09'!R32="CP"),$AD$40,IF(OR('NORD-09'!R32="CM"),$AD$41,IF(OR('NORD-09'!R32="CMA"),$AD$42,IF(OR('NORD-09'!R32="CDE"),$AD$43,"0")))))))))))))))))))</f>
        <v>0</v>
      </c>
      <c r="AM32" s="151">
        <f>IF(OR('NORD-09'!S32="D"),$V$44,IF(OR('NORD-09'!S32="J"),$H$40,IF(OR('NORD-09'!S32="J1"),$H$41,IF(OR('NORD-09'!S32="J2"),$H$42,IF(OR('NORD-09'!S32="J3"),$H$43,IF(OR('NORD-09'!S32="J4"),$H$44,IF(OR('NORD-09'!S32="J5"),$P$40,IF(OR('NORD-09'!S32="J6"),$P$41,IF(OR('NORD-09'!S32="J7"),$P$42,IF(OR('NORD-09'!S32="J8"),$P$43,IF(OR('NORD-09'!S32="J9"),$P$44,IF(OR('NORD-09'!S32="F"),$V$40,IF(OR('NORD-09'!S32="R"),$V$41,IF(OR('NORD-09'!S32="HR"),$V$42,IF(OR('NORD-09'!S32="E"),$V$43,IF(OR('NORD-09'!S32="CP"),$AD$40,IF(OR('NORD-09'!S32="CM"),$AD$41,IF(OR('NORD-09'!S32="CMA"),$AD$42,IF(OR('NORD-09'!S32="CDE"),$AD$43,"0")))))))))))))))))))+IF(OR('NORD-09'!T32="D"),$V$44,IF(OR('NORD-09'!T32="J"),$H$40,IF(OR('NORD-09'!T32="J1"),$H$41,IF(OR('NORD-09'!T32="J2"),$H$42,IF(OR('NORD-09'!T32="J3"),$H$43,IF(OR('NORD-09'!T32="J4"),$H$44,IF(OR('NORD-09'!T32="J5"),$P$40,IF(OR('NORD-09'!T32="J6"),$P$41,IF(OR('NORD-09'!T32="J7"),$P$42,IF(OR('NORD-09'!T32="J8"),$P$43,IF(OR('NORD-09'!T32="J9"),$P$44,IF(OR('NORD-09'!T32="F"),$V$40,IF(OR('NORD-09'!T32="R"),$V$41,IF(OR('NORD-09'!T32="HR"),$V$42,IF(OR('NORD-09'!T32="E"),$V$43,IF(OR('NORD-09'!T32="CP"),$AD$40,IF(OR('NORD-09'!T32="CM"),$AD$41,IF(OR('NORD-09'!T32="CMA"),$AD$42,IF(OR('NORD-09'!T32="CDE"),$AD$43,"0")))))))))))))))))))+IF(OR('NORD-09'!U32="D"),$V$44,IF(OR('NORD-09'!U32="J"),$H$40,IF(OR('NORD-09'!U32="J1"),$H$41,IF(OR('NORD-09'!U32="J2"),$H$42,IF(OR('NORD-09'!U32="J3"),$H$43,IF(OR('NORD-09'!U32="J4"),$H$44,IF(OR('NORD-09'!U32="J5"),$P$40,IF(OR('NORD-09'!U32="J6"),$P$41,IF(OR('NORD-09'!U32="J7"),$P$42,IF(OR('NORD-09'!U32="J8"),$P$43,IF(OR('NORD-09'!U32="J9"),$P$44,IF(OR('NORD-09'!U32="F"),$V$40,IF(OR('NORD-09'!U32="R"),$V$41,IF(OR('NORD-09'!U32="HR"),$V$42,IF(OR('NORD-09'!U32="E"),$V$43,IF(OR('NORD-09'!U32="CP"),$AD$40,IF(OR('NORD-09'!U32="CM"),$AD$41,IF(OR('NORD-09'!U32="CMA"),$AD$42,IF(OR('NORD-09'!U32="CDE"),$AD$43,"0")))))))))))))))))))+IF(OR('NORD-09'!V32="D"),$V$44,IF(OR('NORD-09'!V32="J"),$H$40,IF(OR('NORD-09'!V32="J1"),$H$41,IF(OR('NORD-09'!V32="J2"),$H$42,IF(OR('NORD-09'!V32="J3"),$H$43,IF(OR('NORD-09'!V32="J4"),$H$44,IF(OR('NORD-09'!V32="J5"),$P$40,IF(OR('NORD-09'!V32="J6"),$P$41,IF(OR('NORD-09'!V32="J7"),$P$42,IF(OR('NORD-09'!V32="J8"),$P$43,IF(OR('NORD-09'!V32="J9"),$P$44,IF(OR('NORD-09'!V32="F"),$V$40,IF(OR('NORD-09'!V32="R"),$V$41,IF(OR('NORD-09'!V32="HR"),$V$42,IF(OR('NORD-09'!V32="E"),$V$43,IF(OR('NORD-09'!V32="CP"),$AD$40,IF(OR('NORD-09'!V32="CM"),$AD$41,IF(OR('NORD-09'!V32="CMA"),$AD$42,IF(OR('NORD-09'!V32="CDE"),$AD$43,"0")))))))))))))))))))+IF(OR('NORD-09'!W32="D"),$V$44,IF(OR('NORD-09'!W32="J"),$H$40,IF(OR('NORD-09'!W32="J1"),$H$41,IF(OR('NORD-09'!W32="J2"),$H$42,IF(OR('NORD-09'!W32="J3"),$H$43,IF(OR('NORD-09'!W32="J4"),$H$44,IF(OR('NORD-09'!W32="J5"),$P$40,IF(OR('NORD-09'!W32="J6"),$P$41,IF(OR('NORD-09'!W32="J7"),$P$42,IF(OR('NORD-09'!W32="J8"),$P$43,IF(OR('NORD-09'!W32="J9"),$P$44,IF(OR('NORD-09'!W32="F"),$V$40,IF(OR('NORD-09'!W32="R"),$V$41,IF(OR('NORD-09'!W32="HR"),$V$42,IF(OR('NORD-09'!W32="E"),$V$43,IF(OR('NORD-09'!W32="CP"),$AD$40,IF(OR('NORD-09'!W32="CM"),$AD$41,IF(OR('NORD-09'!W32="CMA"),$AD$42,IF(OR('NORD-09'!W32="CDE"),$AD$43,"0")))))))))))))))))))+IF(OR('NORD-09'!X32="D"),$V$44,IF(OR('NORD-09'!X32="J"),$H$40,IF(OR('NORD-09'!X32="J1"),$H$41,IF(OR('NORD-09'!X32="J2"),$H$42,IF(OR('NORD-09'!X32="J3"),$H$43,IF(OR('NORD-09'!X32="J4"),$H$44,IF(OR('NORD-09'!X32="J5"),$P$40,IF(OR('NORD-09'!X32="J6"),$P$41,IF(OR('NORD-09'!X32="J7"),$P$42,IF(OR('NORD-09'!X32="J8"),$P$43,IF(OR('NORD-09'!X32="J9"),$P$44,IF(OR('NORD-09'!X32="F"),$V$40,IF(OR('NORD-09'!X32="R"),$V$41,IF(OR('NORD-09'!X32="HR"),$V$42,IF(OR('NORD-09'!X32="E"),$V$43,IF(OR('NORD-09'!X32="CP"),$AD$40,IF(OR('NORD-09'!X32="CM"),$AD$41,IF(OR('NORD-09'!X32="CMA"),$AD$42,IF(OR('NORD-09'!X32="CDE"),$AD$43,"0")))))))))))))))))))+IF(OR('NORD-09'!Y32="D"),$V$44,IF(OR('NORD-09'!Y32="J"),$H$40,IF(OR('NORD-09'!Y32="J1"),$H$41,IF(OR('NORD-09'!Y32="J2"),$H$42,IF(OR('NORD-09'!Y32="J3"),$H$43,IF(OR('NORD-09'!Y32="J4"),$H$44,IF(OR('NORD-09'!Y32="J5"),$P$40,IF(OR('NORD-09'!Y32="J6"),$P$41,IF(OR('NORD-09'!Y32="J7"),$P$42,IF(OR('NORD-09'!Y32="J8"),$P$43,IF(OR('NORD-09'!Y32="J9"),$P$44,IF(OR('NORD-09'!Y32="F"),$V$40,IF(OR('NORD-09'!Y32="R"),$V$41,IF(OR('NORD-09'!Y32="HR"),$V$42,IF(OR('NORD-09'!Y32="E"),$V$43,IF(OR('NORD-09'!Y32="CP"),$AD$40,IF(OR('NORD-09'!Y32="CM"),$AD$41,IF(OR('NORD-09'!Y32="CMA"),$AD$42,IF(OR('NORD-09'!Y32="CDE"),$AD$43,"0")))))))))))))))))))</f>
        <v>7.5</v>
      </c>
      <c r="AN32" s="151">
        <f>IF(OR('NORD-09'!Z32="D"),$V$44,IF(OR('NORD-09'!Z32="J"),$H$40,IF(OR('NORD-09'!Z32="J1"),$H$41,IF(OR('NORD-09'!Z32="J2"),$H$42,IF(OR('NORD-09'!Z32="J3"),$H$43,IF(OR('NORD-09'!Z32="J4"),$H$44,IF(OR('NORD-09'!Z32="J5"),$P$40,IF(OR('NORD-09'!Z32="J6"),$P$41,IF(OR('NORD-09'!Z32="J7"),$P$42,IF(OR('NORD-09'!Z32="J8"),$P$43,IF(OR('NORD-09'!Z32="J9"),$P$44,IF(OR('NORD-09'!Z32="F"),$V$40,IF(OR('NORD-09'!Z32="R"),$V$41,IF(OR('NORD-09'!Z32="HR"),$V$42,IF(OR('NORD-09'!Z32="E"),$V$43,IF(OR('NORD-09'!Z32="CP"),$AD$40,IF(OR('NORD-09'!Z32="CM"),$AD$41,IF(OR('NORD-09'!Z32="CMA"),$AD$42,IF(OR('NORD-09'!Z32="CDE"),$AD$43,"0")))))))))))))))))))+IF(OR('NORD-09'!AA32="D"),$V$44,IF(OR('NORD-09'!AA32="J"),$H$40,IF(OR('NORD-09'!AA32="J1"),$H$41,IF(OR('NORD-09'!AA32="J2"),$H$42,IF(OR('NORD-09'!AA32="J3"),$H$43,IF(OR('NORD-09'!AA32="J4"),$H$44,IF(OR('NORD-09'!AA32="J5"),$P$40,IF(OR('NORD-09'!AA32="J6"),$P$41,IF(OR('NORD-09'!AA32="J7"),$P$42,IF(OR('NORD-09'!AA32="J8"),$P$43,IF(OR('NORD-09'!AA32="J9"),$P$44,IF(OR('NORD-09'!AA32="F"),$V$40,IF(OR('NORD-09'!AA32="R"),$V$41,IF(OR('NORD-09'!AA32="HR"),$V$42,IF(OR('NORD-09'!AA32="E"),$V$43,IF(OR('NORD-09'!AA32="CP"),$AD$40,IF(OR('NORD-09'!AA32="CM"),$AD$41,IF(OR('NORD-09'!AA32="CMA"),$AD$42,IF(OR('NORD-09'!AA32="CDE"),$AD$43,"0")))))))))))))))))))+IF(OR('NORD-09'!AB32="D"),$V$44,IF(OR('NORD-09'!AB32="J"),$H$40,IF(OR('NORD-09'!AB32="J1"),$H$41,IF(OR('NORD-09'!AB32="J2"),$H$42,IF(OR('NORD-09'!AB32="J3"),$H$43,IF(OR('NORD-09'!AB32="J4"),$H$44,IF(OR('NORD-09'!AB32="J5"),$P$40,IF(OR('NORD-09'!AB32="J6"),$P$41,IF(OR('NORD-09'!AB32="J7"),$P$42,IF(OR('NORD-09'!AB32="J8"),$P$43,IF(OR('NORD-09'!AB32="J9"),$P$44,IF(OR('NORD-09'!AB32="F"),$V$40,IF(OR('NORD-09'!AB32="R"),$V$41,IF(OR('NORD-09'!AB32="HR"),$V$42,IF(OR('NORD-09'!AB32="E"),$V$43,IF(OR('NORD-09'!AB32="CP"),$AD$40,IF(OR('NORD-09'!AB32="CM"),$AD$41,IF(OR('NORD-09'!AB32="CMA"),$AD$42,IF(OR('NORD-09'!AB32="CDE"),$AD$43,"0")))))))))))))))))))+IF(OR('NORD-09'!AC32="D"),$V$44,IF(OR('NORD-09'!AC32="J"),$H$40,IF(OR('NORD-09'!AC32="J1"),$H$41,IF(OR('NORD-09'!AC32="J2"),$H$42,IF(OR('NORD-09'!AC32="J3"),$H$43,IF(OR('NORD-09'!AC32="J4"),$H$44,IF(OR('NORD-09'!AC32="J5"),$P$40,IF(OR('NORD-09'!AC32="J6"),$P$41,IF(OR('NORD-09'!AC32="J7"),$P$42,IF(OR('NORD-09'!AC32="J8"),$P$43,IF(OR('NORD-09'!AC32="J9"),$P$44,IF(OR('NORD-09'!AC32="F"),$V$40,IF(OR('NORD-09'!AC32="R"),$V$41,IF(OR('NORD-09'!AC32="HR"),$V$42,IF(OR('NORD-09'!AC32="E"),$V$43,IF(OR('NORD-09'!AC32="CP"),$AD$40,IF(OR('NORD-09'!AC32="CM"),$AD$41,IF(OR('NORD-09'!AC32="CMA"),$AD$42,IF(OR('NORD-09'!AC32="CDE"),$AD$43,"0")))))))))))))))))))+IF(OR('NORD-09'!AD32="D"),$V$44,IF(OR('NORD-09'!AD32="J"),$H$40,IF(OR('NORD-09'!AD32="J1"),$H$41,IF(OR('NORD-09'!AD32="J2"),$H$42,IF(OR('NORD-09'!AD32="J3"),$H$43,IF(OR('NORD-09'!AD32="J4"),$H$44,IF(OR('NORD-09'!AD32="J5"),$P$40,IF(OR('NORD-09'!AD32="J6"),$P$41,IF(OR('NORD-09'!AD32="J7"),$P$42,IF(OR('NORD-09'!AD32="J8"),$P$43,IF(OR('NORD-09'!AD32="J9"),$P$44,IF(OR('NORD-09'!AD32="F"),$V$40,IF(OR('NORD-09'!AD32="R"),$V$41,IF(OR('NORD-09'!AD32="HR"),$V$42,IF(OR('NORD-09'!AD32="E"),$V$43,IF(OR('NORD-09'!AD32="CP"),$AD$40,IF(OR('NORD-09'!AD32="CM"),$AD$41,IF(OR('NORD-09'!AD32="CMA"),$AD$42,IF(OR('NORD-09'!AD32="CDE"),$AD$43,"0")))))))))))))))))))+IF(OR('NORD-09'!AE32="D"),$V$44,IF(OR('NORD-09'!AE32="J"),$H$40,IF(OR('NORD-09'!AE32="J1"),$H$41,IF(OR('NORD-09'!AE32="J2"),$H$42,IF(OR('NORD-09'!AE32="J3"),$H$43,IF(OR('NORD-09'!AE32="J4"),$H$44,IF(OR('NORD-09'!AE32="J5"),$P$40,IF(OR('NORD-09'!AE32="J6"),$P$41,IF(OR('NORD-09'!AE32="J7"),$P$42,IF(OR('NORD-09'!AE32="J8"),$P$43,IF(OR('NORD-09'!AE32="J9"),$P$44,IF(OR('NORD-09'!AE32="F"),$V$40,IF(OR('NORD-09'!AE32="R"),$V$41,IF(OR('NORD-09'!AE32="HR"),$V$42,IF(OR('NORD-09'!AE32="E"),$V$43,IF(OR('NORD-09'!AE32="CP"),$AD$40,IF(OR('NORD-09'!AE32="CM"),$AD$41,IF(OR('NORD-09'!AE32="CMA"),$AD$42,IF(OR('NORD-09'!AE32="CDE"),$AD$43,"0")))))))))))))))))))</f>
        <v>0</v>
      </c>
    </row>
    <row r="33" spans="1:40" ht="15.75" customHeight="1">
      <c r="A33" s="16" t="s">
        <v>37</v>
      </c>
      <c r="B33" s="6" t="s">
        <v>38</v>
      </c>
      <c r="C33" s="6" t="s">
        <v>38</v>
      </c>
      <c r="D33" s="6"/>
      <c r="E33" s="6" t="s">
        <v>98</v>
      </c>
      <c r="F33" s="6" t="s">
        <v>98</v>
      </c>
      <c r="G33" s="6" t="s">
        <v>98</v>
      </c>
      <c r="H33" s="6" t="s">
        <v>46</v>
      </c>
      <c r="I33" s="6" t="s">
        <v>98</v>
      </c>
      <c r="J33" s="6" t="s">
        <v>98</v>
      </c>
      <c r="K33" s="6"/>
      <c r="L33" s="6"/>
      <c r="M33" s="6"/>
      <c r="N33" s="6"/>
      <c r="O33" s="6" t="s">
        <v>46</v>
      </c>
      <c r="P33" s="6"/>
      <c r="Q33" s="6"/>
      <c r="R33" s="6"/>
      <c r="S33" s="6"/>
      <c r="T33" s="6"/>
      <c r="U33" s="6"/>
      <c r="V33" s="6" t="s">
        <v>46</v>
      </c>
      <c r="W33" s="6"/>
      <c r="X33" s="6"/>
      <c r="Y33" s="6"/>
      <c r="Z33" s="6"/>
      <c r="AA33" s="6"/>
      <c r="AB33" s="6"/>
      <c r="AC33" s="6" t="s">
        <v>46</v>
      </c>
      <c r="AD33" s="6"/>
      <c r="AE33" s="6"/>
      <c r="AF33" s="6"/>
      <c r="AG33" s="116"/>
      <c r="AH33" s="147">
        <f t="shared" ref="AH33:AH38" si="6">IF(B33="HR",7.5)+IF(C33="HR",7.5)+IF(E33="HR",7.5)+IF(F33="HR",7.5)+IF(G33="HR",7.5)+IF(H33="HR",7.5)+IF(I33="HR",7.5)+IF(J33="HR",7.5)+IF(L33="HR",7.5)+IF(M33="HR",7.5)+IF(N33="HR",7.5)+IF(O33="HR",7.5)+IF(P33="HR",7.5)+IF(Q33="HR",7.5)+IF(S33="HR",7.5)+IF(T33="HR",7.5)+IF(U33="HR",7.5)+IF(V33="HR",7.5)+IF(W33="HR",7.5)+IF(X33="HR",7.5)+IF(Z33="HR",7.5)+IF(AA33="HR",7.5)+IF(AB33="HR",7.5)+IF(AC33="HR",7.5)+IF(AD33="HR",7.5)+IF(AE33="HR",7.5,"0")</f>
        <v>0</v>
      </c>
      <c r="AJ33" s="151">
        <f>IF(OR('NORD-09'!B33="D"),$V$44,IF(OR('NORD-09'!B33="J"),$H$40,IF(OR('NORD-09'!B33="J1"),$H$41,IF(OR('NORD-09'!B33="J2"),$H$42,IF(OR('NORD-09'!B33="J3"),$H$43,IF(OR('NORD-09'!B33="J4"),$H$44,IF(OR('NORD-09'!B33="J5"),$P$40,IF(OR('NORD-09'!B33="J6"),$P$41,IF(OR('NORD-09'!B33="J7"),$P$42,IF(OR('NORD-09'!B33="J8"),$P$43,IF(OR('NORD-09'!B33="J9"),$P$44,IF(OR('NORD-09'!B33="F"),$V$40,IF(OR('NORD-09'!B33="R"),$V$41,IF(OR('NORD-09'!B33="HR"),$V$42,IF(OR('NORD-09'!B33="E"),$V$43,IF(OR('NORD-09'!B33="CP"),$AD$40,IF(OR('NORD-09'!B33="CM"),$AD$41,IF(OR('NORD-09'!B33="CMA"),$AD$42,IF(OR('NORD-09'!B33="CDE"),$AD$43,"0")))))))))))))))))))+IF(OR('NORD-09'!C33="D"),$V$44,IF(OR('NORD-09'!C33="J"),$H$40,IF(OR('NORD-09'!C33="J1"),$H$41,IF(OR('NORD-09'!C33="J2"),$H$42,IF(OR('NORD-09'!C33="J3"),$H$43,IF(OR('NORD-09'!C33="J4"),$H$44,IF(OR('NORD-09'!C33="J5"),$P$40,IF(OR('NORD-09'!C33="J6"),$P$41,IF(OR('NORD-09'!C33="J7"),$P$42,IF(OR('NORD-09'!C33="J8"),$P$43,IF(OR('NORD-09'!C33="J9"),$P$44,IF(OR('NORD-09'!C33="F"),$V$40,IF(OR('NORD-09'!C33="R"),$V$41,IF(OR('NORD-09'!C33="HR"),$V$42,IF(OR('NORD-09'!C33="E"),$V$43,IF(OR('NORD-09'!C33="CP"),$AD$40,IF(OR('NORD-09'!C33="CM"),$AD$41,IF(OR('NORD-09'!C33="CMA"),$AD$42,IF(OR('NORD-09'!C33="CDE"),$AD$43,"0")))))))))))))))))))+IF(OR('NORD-09'!D33="D"),$V$44,IF(OR('NORD-09'!D33="J"),$H$40,IF(OR('NORD-09'!D33="J1"),$H$41,IF(OR('NORD-09'!D33="J2"),$H$42,IF(OR('NORD-09'!D33="J3"),$H$43,IF(OR('NORD-09'!D33="J4"),$H$44,IF(OR('NORD-09'!D33="J5"),$P$40,IF(OR('NORD-09'!D33="J6"),$P$41,IF(OR('NORD-09'!D33="J7"),$P$42,IF(OR('NORD-09'!D33="J8"),$P$43,IF(OR('NORD-09'!D33="J9"),$P$44,IF(OR('NORD-09'!D33="F"),$V$40,IF(OR('NORD-09'!D33="R"),$V$41,IF(OR('NORD-09'!D33="HR"),$V$42,IF(OR('NORD-09'!D33="E"),$V$43,IF(OR('NORD-09'!D33="CP"),$AD$40,IF(OR('NORD-09'!D33="CM"),$AD$41,IF(OR('NORD-09'!D33="CMA"),$AD$42,IF(OR('NORD-09'!D33="CDE"),$AD$43,"0")))))))))))))))))))</f>
        <v>15</v>
      </c>
      <c r="AK33" s="151">
        <f>IF(OR('NORD-09'!E33="D"),$V$44,IF(OR('NORD-09'!E33="J"),$H$40,IF(OR('NORD-09'!E33="J1"),$H$41,IF(OR('NORD-09'!E33="J2"),$H$42,IF(OR('NORD-09'!E33="J3"),$H$43,IF(OR('NORD-09'!E33="J4"),$H$44,IF(OR('NORD-09'!E33="J5"),$P$40,IF(OR('NORD-09'!E33="J6"),$P$41,IF(OR('NORD-09'!E33="J7"),$P$42,IF(OR('NORD-09'!E33="J8"),$P$43,IF(OR('NORD-09'!E33="J9"),$P$44,IF(OR('NORD-09'!E33="F"),$V$40,IF(OR('NORD-09'!E33="R"),$V$41,IF(OR('NORD-09'!E33="HR"),$V$42,IF(OR('NORD-09'!E33="E"),$V$43,IF(OR('NORD-09'!E33="CP"),$AD$40,IF(OR('NORD-09'!E33="CM"),$AD$41,IF(OR('NORD-09'!E33="CMA"),$AD$42,IF(OR('NORD-09'!E33="CDE"),$AD$43,"0")))))))))))))))))))+IF(OR('NORD-09'!F33="D"),$V$44,IF(OR('NORD-09'!F33="J"),$H$40,IF(OR('NORD-09'!F33="J1"),$H$41,IF(OR('NORD-09'!F33="J2"),$H$42,IF(OR('NORD-09'!F33="J3"),$H$43,IF(OR('NORD-09'!F33="J4"),$H$44,IF(OR('NORD-09'!F33="J5"),$P$40,IF(OR('NORD-09'!F33="J6"),$P$41,IF(OR('NORD-09'!F33="J7"),$P$42,IF(OR('NORD-09'!F33="J8"),$P$43,IF(OR('NORD-09'!F33="J9"),$P$44,IF(OR('NORD-09'!F33="F"),$V$40,IF(OR('NORD-09'!F33="R"),$V$41,IF(OR('NORD-09'!F33="HR"),$V$42,IF(OR('NORD-09'!F33="E"),$V$43,IF(OR('NORD-09'!F33="CP"),$AD$40,IF(OR('NORD-09'!F33="CM"),$AD$41,IF(OR('NORD-09'!F33="CMA"),$AD$42,IF(OR('NORD-09'!F33="CDE"),$AD$43,"0")))))))))))))))))))+IF(OR('NORD-09'!G33="D"),$V$44,IF(OR('NORD-09'!G33="J"),$H$40,IF(OR('NORD-09'!G33="J1"),$H$41,IF(OR('NORD-09'!G33="J2"),$H$42,IF(OR('NORD-09'!G33="J3"),$H$43,IF(OR('NORD-09'!G33="J4"),$H$44,IF(OR('NORD-09'!G33="J5"),$P$40,IF(OR('NORD-09'!G33="J6"),$P$41,IF(OR('NORD-09'!G33="J7"),$P$42,IF(OR('NORD-09'!G33="J8"),$P$43,IF(OR('NORD-09'!G33="J9"),$P$44,IF(OR('NORD-09'!G33="F"),$V$40,IF(OR('NORD-09'!G33="R"),$V$41,IF(OR('NORD-09'!G33="HR"),$V$42,IF(OR('NORD-09'!G33="E"),$V$43,IF(OR('NORD-09'!G33="CP"),$AD$40,IF(OR('NORD-09'!G33="CM"),$AD$41,IF(OR('NORD-09'!G33="CMA"),$AD$42,IF(OR('NORD-09'!G33="CDE"),$AD$43,"0")))))))))))))))))))+IF(OR('NORD-09'!H33="D"),$V$44,IF(OR('NORD-09'!H33="J"),$H$40,IF(OR('NORD-09'!H33="J1"),$H$41,IF(OR('NORD-09'!H33="J2"),$H$42,IF(OR('NORD-09'!H33="J3"),$H$43,IF(OR('NORD-09'!H33="J4"),$H$44,IF(OR('NORD-09'!H33="J5"),$P$40,IF(OR('NORD-09'!H33="J6"),$P$41,IF(OR('NORD-09'!H33="J7"),$P$42,IF(OR('NORD-09'!H33="J8"),$P$43,IF(OR('NORD-09'!H33="J9"),$P$44,IF(OR('NORD-09'!H33="F"),$V$40,IF(OR('NORD-09'!H33="R"),$V$41,IF(OR('NORD-09'!H33="HR"),$V$42,IF(OR('NORD-09'!H33="E"),$V$43,IF(OR('NORD-09'!H33="CP"),$AD$40,IF(OR('NORD-09'!H33="CM"),$AD$41,IF(OR('NORD-09'!H33="CMA"),$AD$42,IF(OR('NORD-09'!H33="CDE"),$AD$43,"0")))))))))))))))))))+IF(OR('NORD-09'!I33="D"),$V$44,IF(OR('NORD-09'!I33="J"),$H$40,IF(OR('NORD-09'!I33="J1"),$H$41,IF(OR('NORD-09'!I33="J2"),$H$42,IF(OR('NORD-09'!I33="J3"),$H$43,IF(OR('NORD-09'!I33="J4"),$H$44,IF(OR('NORD-09'!I33="J5"),$P$40,IF(OR('NORD-09'!I33="J6"),$P$41,IF(OR('NORD-09'!I33="J7"),$P$42,IF(OR('NORD-09'!I33="J8"),$P$43,IF(OR('NORD-09'!I33="J9"),$P$44,IF(OR('NORD-09'!I33="F"),$V$40,IF(OR('NORD-09'!I33="R"),$V$41,IF(OR('NORD-09'!I33="HR"),$V$42,IF(OR('NORD-09'!I33="E"),$V$43,IF(OR('NORD-09'!I33="CP"),$AD$40,IF(OR('NORD-09'!I33="CM"),$AD$41,IF(OR('NORD-09'!I33="CMA"),$AD$42,IF(OR('NORD-09'!I33="CDE"),$AD$43,"0")))))))))))))))))))+IF(OR('NORD-09'!J33="D"),$V$44,IF(OR('NORD-09'!J33="J"),$H$40,IF(OR('NORD-09'!J33="J1"),$H$41,IF(OR('NORD-09'!J33="J2"),$H$42,IF(OR('NORD-09'!J33="J3"),$H$43,IF(OR('NORD-09'!J33="J4"),$H$44,IF(OR('NORD-09'!J33="J5"),$P$40,IF(OR('NORD-09'!J33="J6"),$P$41,IF(OR('NORD-09'!J33="J7"),$P$42,IF(OR('NORD-09'!J33="J8"),$P$43,IF(OR('NORD-09'!J33="J9"),$P$44,IF(OR('NORD-09'!J33="F"),$V$40,IF(OR('NORD-09'!J33="R"),$V$41,IF(OR('NORD-09'!J33="HR"),$V$42,IF(OR('NORD-09'!J33="E"),$V$43,IF(OR('NORD-09'!J33="CP"),$AD$40,IF(OR('NORD-09'!J33="CM"),$AD$41,IF(OR('NORD-09'!J33="CMA"),$AD$42,IF(OR('NORD-09'!J33="CDE"),$AD$43,"0")))))))))))))))))))+IF(OR('NORD-09'!K33="D"),$V$44,IF(OR('NORD-09'!K33="J"),$H$40,IF(OR('NORD-09'!K33="J1"),$H$41,IF(OR('NORD-09'!K33="J2"),$H$42,IF(OR('NORD-09'!K33="J3"),$H$43,IF(OR('NORD-09'!K33="J4"),$H$44,IF(OR('NORD-09'!K33="J5"),$P$40,IF(OR('NORD-09'!K33="J6"),$P$41,IF(OR('NORD-09'!K33="J7"),$P$42,IF(OR('NORD-09'!K33="J8"),$P$43,IF(OR('NORD-09'!K33="J9"),$P$44,IF(OR('NORD-09'!K33="F"),$V$40,IF(OR('NORD-09'!K33="R"),$V$41,IF(OR('NORD-09'!K33="HR"),$V$42,IF(OR('NORD-09'!K33="E"),$V$43,IF(OR('NORD-09'!K33="CP"),$AD$40,IF(OR('NORD-09'!K33="CM"),$AD$41,IF(OR('NORD-09'!K33="CMA"),$AD$42,IF(OR('NORD-09'!K33="CDE"),$AD$43,"0")))))))))))))))))))</f>
        <v>37.5</v>
      </c>
      <c r="AL33" s="151">
        <f>IF(OR('NORD-09'!L33="D"),$V$44,IF(OR('NORD-09'!L33="J"),$H$40,IF(OR('NORD-09'!L33="J1"),$H$41,IF(OR('NORD-09'!L33="J2"),$H$42,IF(OR('NORD-09'!L33="J3"),$H$43,IF(OR('NORD-09'!L33="J4"),$H$44,IF(OR('NORD-09'!L33="J5"),$P$40,IF(OR('NORD-09'!L33="J6"),$P$41,IF(OR('NORD-09'!L33="J7"),$P$42,IF(OR('NORD-09'!L33="J8"),$P$43,IF(OR('NORD-09'!L33="J9"),$P$44,IF(OR('NORD-09'!L33="F"),$V$40,IF(OR('NORD-09'!L33="R"),$V$41,IF(OR('NORD-09'!L33="HR"),$V$42,IF(OR('NORD-09'!L33="E"),$V$43,IF(OR('NORD-09'!L33="CP"),$AD$40,IF(OR('NORD-09'!L33="CM"),$AD$41,IF(OR('NORD-09'!L33="CMA"),$AD$42,IF(OR('NORD-09'!L33="CDE"),$AD$43,"0")))))))))))))))))))+IF(OR('NORD-09'!M33="D"),$V$44,IF(OR('NORD-09'!M33="J"),$H$40,IF(OR('NORD-09'!M33="J1"),$H$41,IF(OR('NORD-09'!M33="J2"),$H$42,IF(OR('NORD-09'!M33="J3"),$H$43,IF(OR('NORD-09'!M33="J4"),$H$44,IF(OR('NORD-09'!M33="J5"),$P$40,IF(OR('NORD-09'!M33="J6"),$P$41,IF(OR('NORD-09'!M33="J7"),$P$42,IF(OR('NORD-09'!M33="J8"),$P$43,IF(OR('NORD-09'!M33="J9"),$P$44,IF(OR('NORD-09'!M33="F"),$V$40,IF(OR('NORD-09'!M33="R"),$V$41,IF(OR('NORD-09'!M33="HR"),$V$42,IF(OR('NORD-09'!M33="E"),$V$43,IF(OR('NORD-09'!M33="CP"),$AD$40,IF(OR('NORD-09'!M33="CM"),$AD$41,IF(OR('NORD-09'!M33="CMA"),$AD$42,IF(OR('NORD-09'!M33="CDE"),$AD$43,"0")))))))))))))))))))+IF(OR('NORD-09'!N33="D"),$V$44,IF(OR('NORD-09'!N33="J"),$H$40,IF(OR('NORD-09'!N33="J1"),$H$41,IF(OR('NORD-09'!N33="J2"),$H$42,IF(OR('NORD-09'!N33="J3"),$H$43,IF(OR('NORD-09'!N33="J4"),$H$44,IF(OR('NORD-09'!N33="J5"),$P$40,IF(OR('NORD-09'!N33="J6"),$P$41,IF(OR('NORD-09'!N33="J7"),$P$42,IF(OR('NORD-09'!N33="J8"),$P$43,IF(OR('NORD-09'!N33="J9"),$P$44,IF(OR('NORD-09'!N33="F"),$V$40,IF(OR('NORD-09'!N33="R"),$V$41,IF(OR('NORD-09'!N33="HR"),$V$42,IF(OR('NORD-09'!N33="E"),$V$43,IF(OR('NORD-09'!N33="CP"),$AD$40,IF(OR('NORD-09'!N33="CM"),$AD$41,IF(OR('NORD-09'!N33="CMA"),$AD$42,IF(OR('NORD-09'!N33="CDE"),$AD$43,"0")))))))))))))))))))+IF(OR('NORD-09'!O33="D"),$V$44,IF(OR('NORD-09'!O33="J"),$H$40,IF(OR('NORD-09'!O33="J1"),$H$41,IF(OR('NORD-09'!O33="J2"),$H$42,IF(OR('NORD-09'!O33="J3"),$H$43,IF(OR('NORD-09'!O33="J4"),$H$44,IF(OR('NORD-09'!O33="J5"),$P$40,IF(OR('NORD-09'!O33="J6"),$P$41,IF(OR('NORD-09'!O33="J7"),$P$42,IF(OR('NORD-09'!O33="J8"),$P$43,IF(OR('NORD-09'!O33="J9"),$P$44,IF(OR('NORD-09'!O33="F"),$V$40,IF(OR('NORD-09'!O33="R"),$V$41,IF(OR('NORD-09'!O33="HR"),$V$42,IF(OR('NORD-09'!O33="E"),$V$43,IF(OR('NORD-09'!O33="CP"),$AD$40,IF(OR('NORD-09'!O33="CM"),$AD$41,IF(OR('NORD-09'!O33="CMA"),$AD$42,IF(OR('NORD-09'!O33="CDE"),$AD$43,"0")))))))))))))))))))+IF(OR('NORD-09'!P33="D"),$V$44,IF(OR('NORD-09'!P33="J"),$H$40,IF(OR('NORD-09'!P33="J1"),$H$41,IF(OR('NORD-09'!P33="J2"),$H$42,IF(OR('NORD-09'!P33="J3"),$H$43,IF(OR('NORD-09'!P33="J4"),$H$44,IF(OR('NORD-09'!P33="J5"),$P$40,IF(OR('NORD-09'!P33="J6"),$P$41,IF(OR('NORD-09'!P33="J7"),$P$42,IF(OR('NORD-09'!P33="J8"),$P$43,IF(OR('NORD-09'!P33="J9"),$P$44,IF(OR('NORD-09'!P33="F"),$V$40,IF(OR('NORD-09'!P33="R"),$V$41,IF(OR('NORD-09'!P33="HR"),$V$42,IF(OR('NORD-09'!P33="E"),$V$43,IF(OR('NORD-09'!P33="CP"),$AD$40,IF(OR('NORD-09'!P33="CM"),$AD$41,IF(OR('NORD-09'!P33="CMA"),$AD$42,IF(OR('NORD-09'!P33="CDE"),$AD$43,"0")))))))))))))))))))+IF(OR('NORD-09'!Q33="D"),$V$44,IF(OR('NORD-09'!Q33="J"),$H$40,IF(OR('NORD-09'!Q33="J1"),$H$41,IF(OR('NORD-09'!Q33="J2"),$H$42,IF(OR('NORD-09'!Q33="J3"),$H$43,IF(OR('NORD-09'!Q33="J4"),$H$44,IF(OR('NORD-09'!Q33="J5"),$P$40,IF(OR('NORD-09'!Q33="J6"),$P$41,IF(OR('NORD-09'!Q33="J7"),$P$42,IF(OR('NORD-09'!Q33="J8"),$P$43,IF(OR('NORD-09'!Q33="J9"),$P$44,IF(OR('NORD-09'!Q33="F"),$V$40,IF(OR('NORD-09'!Q33="R"),$V$41,IF(OR('NORD-09'!Q33="HR"),$V$42,IF(OR('NORD-09'!Q33="E"),$V$43,IF(OR('NORD-09'!Q33="CP"),$AD$40,IF(OR('NORD-09'!Q33="CM"),$AD$41,IF(OR('NORD-09'!Q33="CMA"),$AD$42,IF(OR('NORD-09'!Q33="CDE"),$AD$43,"0")))))))))))))))))))+IF(OR('NORD-09'!R33="D"),$V$44,IF(OR('NORD-09'!R33="J"),$H$40,IF(OR('NORD-09'!R33="J1"),$H$41,IF(OR('NORD-09'!R33="J2"),$H$42,IF(OR('NORD-09'!R33="J3"),$H$43,IF(OR('NORD-09'!R33="J4"),$H$44,IF(OR('NORD-09'!R33="J5"),$P$40,IF(OR('NORD-09'!R33="J6"),$P$41,IF(OR('NORD-09'!R33="J7"),$P$42,IF(OR('NORD-09'!R33="J8"),$P$43,IF(OR('NORD-09'!R33="J9"),$P$44,IF(OR('NORD-09'!R33="F"),$V$40,IF(OR('NORD-09'!R33="R"),$V$41,IF(OR('NORD-09'!R33="HR"),$V$42,IF(OR('NORD-09'!R33="E"),$V$43,IF(OR('NORD-09'!R33="CP"),$AD$40,IF(OR('NORD-09'!R33="CM"),$AD$41,IF(OR('NORD-09'!R33="CMA"),$AD$42,IF(OR('NORD-09'!R33="CDE"),$AD$43,"0")))))))))))))))))))</f>
        <v>0</v>
      </c>
      <c r="AM33" s="151">
        <f>IF(OR('NORD-09'!S33="D"),$V$44,IF(OR('NORD-09'!S33="J"),$H$40,IF(OR('NORD-09'!S33="J1"),$H$41,IF(OR('NORD-09'!S33="J2"),$H$42,IF(OR('NORD-09'!S33="J3"),$H$43,IF(OR('NORD-09'!S33="J4"),$H$44,IF(OR('NORD-09'!S33="J5"),$P$40,IF(OR('NORD-09'!S33="J6"),$P$41,IF(OR('NORD-09'!S33="J7"),$P$42,IF(OR('NORD-09'!S33="J8"),$P$43,IF(OR('NORD-09'!S33="J9"),$P$44,IF(OR('NORD-09'!S33="F"),$V$40,IF(OR('NORD-09'!S33="R"),$V$41,IF(OR('NORD-09'!S33="HR"),$V$42,IF(OR('NORD-09'!S33="E"),$V$43,IF(OR('NORD-09'!S33="CP"),$AD$40,IF(OR('NORD-09'!S33="CM"),$AD$41,IF(OR('NORD-09'!S33="CMA"),$AD$42,IF(OR('NORD-09'!S33="CDE"),$AD$43,"0")))))))))))))))))))+IF(OR('NORD-09'!T33="D"),$V$44,IF(OR('NORD-09'!T33="J"),$H$40,IF(OR('NORD-09'!T33="J1"),$H$41,IF(OR('NORD-09'!T33="J2"),$H$42,IF(OR('NORD-09'!T33="J3"),$H$43,IF(OR('NORD-09'!T33="J4"),$H$44,IF(OR('NORD-09'!T33="J5"),$P$40,IF(OR('NORD-09'!T33="J6"),$P$41,IF(OR('NORD-09'!T33="J7"),$P$42,IF(OR('NORD-09'!T33="J8"),$P$43,IF(OR('NORD-09'!T33="J9"),$P$44,IF(OR('NORD-09'!T33="F"),$V$40,IF(OR('NORD-09'!T33="R"),$V$41,IF(OR('NORD-09'!T33="HR"),$V$42,IF(OR('NORD-09'!T33="E"),$V$43,IF(OR('NORD-09'!T33="CP"),$AD$40,IF(OR('NORD-09'!T33="CM"),$AD$41,IF(OR('NORD-09'!T33="CMA"),$AD$42,IF(OR('NORD-09'!T33="CDE"),$AD$43,"0")))))))))))))))))))+IF(OR('NORD-09'!U33="D"),$V$44,IF(OR('NORD-09'!U33="J"),$H$40,IF(OR('NORD-09'!U33="J1"),$H$41,IF(OR('NORD-09'!U33="J2"),$H$42,IF(OR('NORD-09'!U33="J3"),$H$43,IF(OR('NORD-09'!U33="J4"),$H$44,IF(OR('NORD-09'!U33="J5"),$P$40,IF(OR('NORD-09'!U33="J6"),$P$41,IF(OR('NORD-09'!U33="J7"),$P$42,IF(OR('NORD-09'!U33="J8"),$P$43,IF(OR('NORD-09'!U33="J9"),$P$44,IF(OR('NORD-09'!U33="F"),$V$40,IF(OR('NORD-09'!U33="R"),$V$41,IF(OR('NORD-09'!U33="HR"),$V$42,IF(OR('NORD-09'!U33="E"),$V$43,IF(OR('NORD-09'!U33="CP"),$AD$40,IF(OR('NORD-09'!U33="CM"),$AD$41,IF(OR('NORD-09'!U33="CMA"),$AD$42,IF(OR('NORD-09'!U33="CDE"),$AD$43,"0")))))))))))))))))))+IF(OR('NORD-09'!V33="D"),$V$44,IF(OR('NORD-09'!V33="J"),$H$40,IF(OR('NORD-09'!V33="J1"),$H$41,IF(OR('NORD-09'!V33="J2"),$H$42,IF(OR('NORD-09'!V33="J3"),$H$43,IF(OR('NORD-09'!V33="J4"),$H$44,IF(OR('NORD-09'!V33="J5"),$P$40,IF(OR('NORD-09'!V33="J6"),$P$41,IF(OR('NORD-09'!V33="J7"),$P$42,IF(OR('NORD-09'!V33="J8"),$P$43,IF(OR('NORD-09'!V33="J9"),$P$44,IF(OR('NORD-09'!V33="F"),$V$40,IF(OR('NORD-09'!V33="R"),$V$41,IF(OR('NORD-09'!V33="HR"),$V$42,IF(OR('NORD-09'!V33="E"),$V$43,IF(OR('NORD-09'!V33="CP"),$AD$40,IF(OR('NORD-09'!V33="CM"),$AD$41,IF(OR('NORD-09'!V33="CMA"),$AD$42,IF(OR('NORD-09'!V33="CDE"),$AD$43,"0")))))))))))))))))))+IF(OR('NORD-09'!W33="D"),$V$44,IF(OR('NORD-09'!W33="J"),$H$40,IF(OR('NORD-09'!W33="J1"),$H$41,IF(OR('NORD-09'!W33="J2"),$H$42,IF(OR('NORD-09'!W33="J3"),$H$43,IF(OR('NORD-09'!W33="J4"),$H$44,IF(OR('NORD-09'!W33="J5"),$P$40,IF(OR('NORD-09'!W33="J6"),$P$41,IF(OR('NORD-09'!W33="J7"),$P$42,IF(OR('NORD-09'!W33="J8"),$P$43,IF(OR('NORD-09'!W33="J9"),$P$44,IF(OR('NORD-09'!W33="F"),$V$40,IF(OR('NORD-09'!W33="R"),$V$41,IF(OR('NORD-09'!W33="HR"),$V$42,IF(OR('NORD-09'!W33="E"),$V$43,IF(OR('NORD-09'!W33="CP"),$AD$40,IF(OR('NORD-09'!W33="CM"),$AD$41,IF(OR('NORD-09'!W33="CMA"),$AD$42,IF(OR('NORD-09'!W33="CDE"),$AD$43,"0")))))))))))))))))))+IF(OR('NORD-09'!X33="D"),$V$44,IF(OR('NORD-09'!X33="J"),$H$40,IF(OR('NORD-09'!X33="J1"),$H$41,IF(OR('NORD-09'!X33="J2"),$H$42,IF(OR('NORD-09'!X33="J3"),$H$43,IF(OR('NORD-09'!X33="J4"),$H$44,IF(OR('NORD-09'!X33="J5"),$P$40,IF(OR('NORD-09'!X33="J6"),$P$41,IF(OR('NORD-09'!X33="J7"),$P$42,IF(OR('NORD-09'!X33="J8"),$P$43,IF(OR('NORD-09'!X33="J9"),$P$44,IF(OR('NORD-09'!X33="F"),$V$40,IF(OR('NORD-09'!X33="R"),$V$41,IF(OR('NORD-09'!X33="HR"),$V$42,IF(OR('NORD-09'!X33="E"),$V$43,IF(OR('NORD-09'!X33="CP"),$AD$40,IF(OR('NORD-09'!X33="CM"),$AD$41,IF(OR('NORD-09'!X33="CMA"),$AD$42,IF(OR('NORD-09'!X33="CDE"),$AD$43,"0")))))))))))))))))))+IF(OR('NORD-09'!Y33="D"),$V$44,IF(OR('NORD-09'!Y33="J"),$H$40,IF(OR('NORD-09'!Y33="J1"),$H$41,IF(OR('NORD-09'!Y33="J2"),$H$42,IF(OR('NORD-09'!Y33="J3"),$H$43,IF(OR('NORD-09'!Y33="J4"),$H$44,IF(OR('NORD-09'!Y33="J5"),$P$40,IF(OR('NORD-09'!Y33="J6"),$P$41,IF(OR('NORD-09'!Y33="J7"),$P$42,IF(OR('NORD-09'!Y33="J8"),$P$43,IF(OR('NORD-09'!Y33="J9"),$P$44,IF(OR('NORD-09'!Y33="F"),$V$40,IF(OR('NORD-09'!Y33="R"),$V$41,IF(OR('NORD-09'!Y33="HR"),$V$42,IF(OR('NORD-09'!Y33="E"),$V$43,IF(OR('NORD-09'!Y33="CP"),$AD$40,IF(OR('NORD-09'!Y33="CM"),$AD$41,IF(OR('NORD-09'!Y33="CMA"),$AD$42,IF(OR('NORD-09'!Y33="CDE"),$AD$43,"0")))))))))))))))))))</f>
        <v>0</v>
      </c>
      <c r="AN33" s="151">
        <f>IF(OR('NORD-09'!Z33="D"),$V$44,IF(OR('NORD-09'!Z33="J"),$H$40,IF(OR('NORD-09'!Z33="J1"),$H$41,IF(OR('NORD-09'!Z33="J2"),$H$42,IF(OR('NORD-09'!Z33="J3"),$H$43,IF(OR('NORD-09'!Z33="J4"),$H$44,IF(OR('NORD-09'!Z33="J5"),$P$40,IF(OR('NORD-09'!Z33="J6"),$P$41,IF(OR('NORD-09'!Z33="J7"),$P$42,IF(OR('NORD-09'!Z33="J8"),$P$43,IF(OR('NORD-09'!Z33="J9"),$P$44,IF(OR('NORD-09'!Z33="F"),$V$40,IF(OR('NORD-09'!Z33="R"),$V$41,IF(OR('NORD-09'!Z33="HR"),$V$42,IF(OR('NORD-09'!Z33="E"),$V$43,IF(OR('NORD-09'!Z33="CP"),$AD$40,IF(OR('NORD-09'!Z33="CM"),$AD$41,IF(OR('NORD-09'!Z33="CMA"),$AD$42,IF(OR('NORD-09'!Z33="CDE"),$AD$43,"0")))))))))))))))))))+IF(OR('NORD-09'!AA33="D"),$V$44,IF(OR('NORD-09'!AA33="J"),$H$40,IF(OR('NORD-09'!AA33="J1"),$H$41,IF(OR('NORD-09'!AA33="J2"),$H$42,IF(OR('NORD-09'!AA33="J3"),$H$43,IF(OR('NORD-09'!AA33="J4"),$H$44,IF(OR('NORD-09'!AA33="J5"),$P$40,IF(OR('NORD-09'!AA33="J6"),$P$41,IF(OR('NORD-09'!AA33="J7"),$P$42,IF(OR('NORD-09'!AA33="J8"),$P$43,IF(OR('NORD-09'!AA33="J9"),$P$44,IF(OR('NORD-09'!AA33="F"),$V$40,IF(OR('NORD-09'!AA33="R"),$V$41,IF(OR('NORD-09'!AA33="HR"),$V$42,IF(OR('NORD-09'!AA33="E"),$V$43,IF(OR('NORD-09'!AA33="CP"),$AD$40,IF(OR('NORD-09'!AA33="CM"),$AD$41,IF(OR('NORD-09'!AA33="CMA"),$AD$42,IF(OR('NORD-09'!AA33="CDE"),$AD$43,"0")))))))))))))))))))+IF(OR('NORD-09'!AB33="D"),$V$44,IF(OR('NORD-09'!AB33="J"),$H$40,IF(OR('NORD-09'!AB33="J1"),$H$41,IF(OR('NORD-09'!AB33="J2"),$H$42,IF(OR('NORD-09'!AB33="J3"),$H$43,IF(OR('NORD-09'!AB33="J4"),$H$44,IF(OR('NORD-09'!AB33="J5"),$P$40,IF(OR('NORD-09'!AB33="J6"),$P$41,IF(OR('NORD-09'!AB33="J7"),$P$42,IF(OR('NORD-09'!AB33="J8"),$P$43,IF(OR('NORD-09'!AB33="J9"),$P$44,IF(OR('NORD-09'!AB33="F"),$V$40,IF(OR('NORD-09'!AB33="R"),$V$41,IF(OR('NORD-09'!AB33="HR"),$V$42,IF(OR('NORD-09'!AB33="E"),$V$43,IF(OR('NORD-09'!AB33="CP"),$AD$40,IF(OR('NORD-09'!AB33="CM"),$AD$41,IF(OR('NORD-09'!AB33="CMA"),$AD$42,IF(OR('NORD-09'!AB33="CDE"),$AD$43,"0")))))))))))))))))))+IF(OR('NORD-09'!AC33="D"),$V$44,IF(OR('NORD-09'!AC33="J"),$H$40,IF(OR('NORD-09'!AC33="J1"),$H$41,IF(OR('NORD-09'!AC33="J2"),$H$42,IF(OR('NORD-09'!AC33="J3"),$H$43,IF(OR('NORD-09'!AC33="J4"),$H$44,IF(OR('NORD-09'!AC33="J5"),$P$40,IF(OR('NORD-09'!AC33="J6"),$P$41,IF(OR('NORD-09'!AC33="J7"),$P$42,IF(OR('NORD-09'!AC33="J8"),$P$43,IF(OR('NORD-09'!AC33="J9"),$P$44,IF(OR('NORD-09'!AC33="F"),$V$40,IF(OR('NORD-09'!AC33="R"),$V$41,IF(OR('NORD-09'!AC33="HR"),$V$42,IF(OR('NORD-09'!AC33="E"),$V$43,IF(OR('NORD-09'!AC33="CP"),$AD$40,IF(OR('NORD-09'!AC33="CM"),$AD$41,IF(OR('NORD-09'!AC33="CMA"),$AD$42,IF(OR('NORD-09'!AC33="CDE"),$AD$43,"0")))))))))))))))))))+IF(OR('NORD-09'!AD33="D"),$V$44,IF(OR('NORD-09'!AD33="J"),$H$40,IF(OR('NORD-09'!AD33="J1"),$H$41,IF(OR('NORD-09'!AD33="J2"),$H$42,IF(OR('NORD-09'!AD33="J3"),$H$43,IF(OR('NORD-09'!AD33="J4"),$H$44,IF(OR('NORD-09'!AD33="J5"),$P$40,IF(OR('NORD-09'!AD33="J6"),$P$41,IF(OR('NORD-09'!AD33="J7"),$P$42,IF(OR('NORD-09'!AD33="J8"),$P$43,IF(OR('NORD-09'!AD33="J9"),$P$44,IF(OR('NORD-09'!AD33="F"),$V$40,IF(OR('NORD-09'!AD33="R"),$V$41,IF(OR('NORD-09'!AD33="HR"),$V$42,IF(OR('NORD-09'!AD33="E"),$V$43,IF(OR('NORD-09'!AD33="CP"),$AD$40,IF(OR('NORD-09'!AD33="CM"),$AD$41,IF(OR('NORD-09'!AD33="CMA"),$AD$42,IF(OR('NORD-09'!AD33="CDE"),$AD$43,"0")))))))))))))))))))+IF(OR('NORD-09'!AE33="D"),$V$44,IF(OR('NORD-09'!AE33="J"),$H$40,IF(OR('NORD-09'!AE33="J1"),$H$41,IF(OR('NORD-09'!AE33="J2"),$H$42,IF(OR('NORD-09'!AE33="J3"),$H$43,IF(OR('NORD-09'!AE33="J4"),$H$44,IF(OR('NORD-09'!AE33="J5"),$P$40,IF(OR('NORD-09'!AE33="J6"),$P$41,IF(OR('NORD-09'!AE33="J7"),$P$42,IF(OR('NORD-09'!AE33="J8"),$P$43,IF(OR('NORD-09'!AE33="J9"),$P$44,IF(OR('NORD-09'!AE33="F"),$V$40,IF(OR('NORD-09'!AE33="R"),$V$41,IF(OR('NORD-09'!AE33="HR"),$V$42,IF(OR('NORD-09'!AE33="E"),$V$43,IF(OR('NORD-09'!AE33="CP"),$AD$40,IF(OR('NORD-09'!AE33="CM"),$AD$41,IF(OR('NORD-09'!AE33="CMA"),$AD$42,IF(OR('NORD-09'!AE33="CDE"),$AD$43,"0")))))))))))))))))))</f>
        <v>0</v>
      </c>
    </row>
    <row r="34" spans="1:40" ht="15.75" customHeight="1">
      <c r="A34" s="16" t="s">
        <v>35</v>
      </c>
      <c r="B34" s="6" t="s">
        <v>38</v>
      </c>
      <c r="C34" s="6" t="s">
        <v>38</v>
      </c>
      <c r="D34" s="6"/>
      <c r="E34" s="6" t="s">
        <v>54</v>
      </c>
      <c r="F34" s="6" t="s">
        <v>100</v>
      </c>
      <c r="G34" s="6" t="s">
        <v>46</v>
      </c>
      <c r="H34" s="6" t="s">
        <v>98</v>
      </c>
      <c r="I34" s="6" t="s">
        <v>55</v>
      </c>
      <c r="J34" s="6" t="s">
        <v>99</v>
      </c>
      <c r="K34" s="6"/>
      <c r="L34" s="6"/>
      <c r="M34" s="6"/>
      <c r="N34" s="6" t="s">
        <v>46</v>
      </c>
      <c r="O34" s="6"/>
      <c r="P34" s="6"/>
      <c r="Q34" s="6"/>
      <c r="R34" s="6"/>
      <c r="S34" s="6"/>
      <c r="T34" s="6"/>
      <c r="U34" s="6" t="s">
        <v>46</v>
      </c>
      <c r="V34" s="6"/>
      <c r="W34" s="6"/>
      <c r="X34" s="6"/>
      <c r="Y34" s="6"/>
      <c r="Z34" s="6"/>
      <c r="AA34" s="6"/>
      <c r="AB34" s="6" t="s">
        <v>46</v>
      </c>
      <c r="AC34" s="6"/>
      <c r="AD34" s="6"/>
      <c r="AE34" s="6"/>
      <c r="AF34" s="6"/>
      <c r="AG34" s="116"/>
      <c r="AH34" s="147">
        <f t="shared" si="6"/>
        <v>0</v>
      </c>
      <c r="AJ34" s="151">
        <f>IF(OR('NORD-09'!B34="D"),$V$44,IF(OR('NORD-09'!B34="J"),$H$40,IF(OR('NORD-09'!B34="J1"),$H$41,IF(OR('NORD-09'!B34="J2"),$H$42,IF(OR('NORD-09'!B34="J3"),$H$43,IF(OR('NORD-09'!B34="J4"),$H$44,IF(OR('NORD-09'!B34="J5"),$P$40,IF(OR('NORD-09'!B34="J6"),$P$41,IF(OR('NORD-09'!B34="J7"),$P$42,IF(OR('NORD-09'!B34="J8"),$P$43,IF(OR('NORD-09'!B34="J9"),$P$44,IF(OR('NORD-09'!B34="F"),$V$40,IF(OR('NORD-09'!B34="R"),$V$41,IF(OR('NORD-09'!B34="HR"),$V$42,IF(OR('NORD-09'!B34="E"),$V$43,IF(OR('NORD-09'!B34="CP"),$AD$40,IF(OR('NORD-09'!B34="CM"),$AD$41,IF(OR('NORD-09'!B34="CMA"),$AD$42,IF(OR('NORD-09'!B34="CDE"),$AD$43,"0")))))))))))))))))))+IF(OR('NORD-09'!C34="D"),$V$44,IF(OR('NORD-09'!C34="J"),$H$40,IF(OR('NORD-09'!C34="J1"),$H$41,IF(OR('NORD-09'!C34="J2"),$H$42,IF(OR('NORD-09'!C34="J3"),$H$43,IF(OR('NORD-09'!C34="J4"),$H$44,IF(OR('NORD-09'!C34="J5"),$P$40,IF(OR('NORD-09'!C34="J6"),$P$41,IF(OR('NORD-09'!C34="J7"),$P$42,IF(OR('NORD-09'!C34="J8"),$P$43,IF(OR('NORD-09'!C34="J9"),$P$44,IF(OR('NORD-09'!C34="F"),$V$40,IF(OR('NORD-09'!C34="R"),$V$41,IF(OR('NORD-09'!C34="HR"),$V$42,IF(OR('NORD-09'!C34="E"),$V$43,IF(OR('NORD-09'!C34="CP"),$AD$40,IF(OR('NORD-09'!C34="CM"),$AD$41,IF(OR('NORD-09'!C34="CMA"),$AD$42,IF(OR('NORD-09'!C34="CDE"),$AD$43,"0")))))))))))))))))))+IF(OR('NORD-09'!D34="D"),$V$44,IF(OR('NORD-09'!D34="J"),$H$40,IF(OR('NORD-09'!D34="J1"),$H$41,IF(OR('NORD-09'!D34="J2"),$H$42,IF(OR('NORD-09'!D34="J3"),$H$43,IF(OR('NORD-09'!D34="J4"),$H$44,IF(OR('NORD-09'!D34="J5"),$P$40,IF(OR('NORD-09'!D34="J6"),$P$41,IF(OR('NORD-09'!D34="J7"),$P$42,IF(OR('NORD-09'!D34="J8"),$P$43,IF(OR('NORD-09'!D34="J9"),$P$44,IF(OR('NORD-09'!D34="F"),$V$40,IF(OR('NORD-09'!D34="R"),$V$41,IF(OR('NORD-09'!D34="HR"),$V$42,IF(OR('NORD-09'!D34="E"),$V$43,IF(OR('NORD-09'!D34="CP"),$AD$40,IF(OR('NORD-09'!D34="CM"),$AD$41,IF(OR('NORD-09'!D34="CMA"),$AD$42,IF(OR('NORD-09'!D34="CDE"),$AD$43,"0")))))))))))))))))))</f>
        <v>15</v>
      </c>
      <c r="AK34" s="151">
        <f>IF(OR('NORD-09'!E34="D"),$V$44,IF(OR('NORD-09'!E34="J"),$H$40,IF(OR('NORD-09'!E34="J1"),$H$41,IF(OR('NORD-09'!E34="J2"),$H$42,IF(OR('NORD-09'!E34="J3"),$H$43,IF(OR('NORD-09'!E34="J4"),$H$44,IF(OR('NORD-09'!E34="J5"),$P$40,IF(OR('NORD-09'!E34="J6"),$P$41,IF(OR('NORD-09'!E34="J7"),$P$42,IF(OR('NORD-09'!E34="J8"),$P$43,IF(OR('NORD-09'!E34="J9"),$P$44,IF(OR('NORD-09'!E34="F"),$V$40,IF(OR('NORD-09'!E34="R"),$V$41,IF(OR('NORD-09'!E34="HR"),$V$42,IF(OR('NORD-09'!E34="E"),$V$43,IF(OR('NORD-09'!E34="CP"),$AD$40,IF(OR('NORD-09'!E34="CM"),$AD$41,IF(OR('NORD-09'!E34="CMA"),$AD$42,IF(OR('NORD-09'!E34="CDE"),$AD$43,"0")))))))))))))))))))+IF(OR('NORD-09'!F34="D"),$V$44,IF(OR('NORD-09'!F34="J"),$H$40,IF(OR('NORD-09'!F34="J1"),$H$41,IF(OR('NORD-09'!F34="J2"),$H$42,IF(OR('NORD-09'!F34="J3"),$H$43,IF(OR('NORD-09'!F34="J4"),$H$44,IF(OR('NORD-09'!F34="J5"),$P$40,IF(OR('NORD-09'!F34="J6"),$P$41,IF(OR('NORD-09'!F34="J7"),$P$42,IF(OR('NORD-09'!F34="J8"),$P$43,IF(OR('NORD-09'!F34="J9"),$P$44,IF(OR('NORD-09'!F34="F"),$V$40,IF(OR('NORD-09'!F34="R"),$V$41,IF(OR('NORD-09'!F34="HR"),$V$42,IF(OR('NORD-09'!F34="E"),$V$43,IF(OR('NORD-09'!F34="CP"),$AD$40,IF(OR('NORD-09'!F34="CM"),$AD$41,IF(OR('NORD-09'!F34="CMA"),$AD$42,IF(OR('NORD-09'!F34="CDE"),$AD$43,"0")))))))))))))))))))+IF(OR('NORD-09'!G34="D"),$V$44,IF(OR('NORD-09'!G34="J"),$H$40,IF(OR('NORD-09'!G34="J1"),$H$41,IF(OR('NORD-09'!G34="J2"),$H$42,IF(OR('NORD-09'!G34="J3"),$H$43,IF(OR('NORD-09'!G34="J4"),$H$44,IF(OR('NORD-09'!G34="J5"),$P$40,IF(OR('NORD-09'!G34="J6"),$P$41,IF(OR('NORD-09'!G34="J7"),$P$42,IF(OR('NORD-09'!G34="J8"),$P$43,IF(OR('NORD-09'!G34="J9"),$P$44,IF(OR('NORD-09'!G34="F"),$V$40,IF(OR('NORD-09'!G34="R"),$V$41,IF(OR('NORD-09'!G34="HR"),$V$42,IF(OR('NORD-09'!G34="E"),$V$43,IF(OR('NORD-09'!G34="CP"),$AD$40,IF(OR('NORD-09'!G34="CM"),$AD$41,IF(OR('NORD-09'!G34="CMA"),$AD$42,IF(OR('NORD-09'!G34="CDE"),$AD$43,"0")))))))))))))))))))+IF(OR('NORD-09'!H34="D"),$V$44,IF(OR('NORD-09'!H34="J"),$H$40,IF(OR('NORD-09'!H34="J1"),$H$41,IF(OR('NORD-09'!H34="J2"),$H$42,IF(OR('NORD-09'!H34="J3"),$H$43,IF(OR('NORD-09'!H34="J4"),$H$44,IF(OR('NORD-09'!H34="J5"),$P$40,IF(OR('NORD-09'!H34="J6"),$P$41,IF(OR('NORD-09'!H34="J7"),$P$42,IF(OR('NORD-09'!H34="J8"),$P$43,IF(OR('NORD-09'!H34="J9"),$P$44,IF(OR('NORD-09'!H34="F"),$V$40,IF(OR('NORD-09'!H34="R"),$V$41,IF(OR('NORD-09'!H34="HR"),$V$42,IF(OR('NORD-09'!H34="E"),$V$43,IF(OR('NORD-09'!H34="CP"),$AD$40,IF(OR('NORD-09'!H34="CM"),$AD$41,IF(OR('NORD-09'!H34="CMA"),$AD$42,IF(OR('NORD-09'!H34="CDE"),$AD$43,"0")))))))))))))))))))+IF(OR('NORD-09'!I34="D"),$V$44,IF(OR('NORD-09'!I34="J"),$H$40,IF(OR('NORD-09'!I34="J1"),$H$41,IF(OR('NORD-09'!I34="J2"),$H$42,IF(OR('NORD-09'!I34="J3"),$H$43,IF(OR('NORD-09'!I34="J4"),$H$44,IF(OR('NORD-09'!I34="J5"),$P$40,IF(OR('NORD-09'!I34="J6"),$P$41,IF(OR('NORD-09'!I34="J7"),$P$42,IF(OR('NORD-09'!I34="J8"),$P$43,IF(OR('NORD-09'!I34="J9"),$P$44,IF(OR('NORD-09'!I34="F"),$V$40,IF(OR('NORD-09'!I34="R"),$V$41,IF(OR('NORD-09'!I34="HR"),$V$42,IF(OR('NORD-09'!I34="E"),$V$43,IF(OR('NORD-09'!I34="CP"),$AD$40,IF(OR('NORD-09'!I34="CM"),$AD$41,IF(OR('NORD-09'!I34="CMA"),$AD$42,IF(OR('NORD-09'!I34="CDE"),$AD$43,"0")))))))))))))))))))+IF(OR('NORD-09'!J34="D"),$V$44,IF(OR('NORD-09'!J34="J"),$H$40,IF(OR('NORD-09'!J34="J1"),$H$41,IF(OR('NORD-09'!J34="J2"),$H$42,IF(OR('NORD-09'!J34="J3"),$H$43,IF(OR('NORD-09'!J34="J4"),$H$44,IF(OR('NORD-09'!J34="J5"),$P$40,IF(OR('NORD-09'!J34="J6"),$P$41,IF(OR('NORD-09'!J34="J7"),$P$42,IF(OR('NORD-09'!J34="J8"),$P$43,IF(OR('NORD-09'!J34="J9"),$P$44,IF(OR('NORD-09'!J34="F"),$V$40,IF(OR('NORD-09'!J34="R"),$V$41,IF(OR('NORD-09'!J34="HR"),$V$42,IF(OR('NORD-09'!J34="E"),$V$43,IF(OR('NORD-09'!J34="CP"),$AD$40,IF(OR('NORD-09'!J34="CM"),$AD$41,IF(OR('NORD-09'!J34="CMA"),$AD$42,IF(OR('NORD-09'!J34="CDE"),$AD$43,"0")))))))))))))))))))+IF(OR('NORD-09'!K34="D"),$V$44,IF(OR('NORD-09'!K34="J"),$H$40,IF(OR('NORD-09'!K34="J1"),$H$41,IF(OR('NORD-09'!K34="J2"),$H$42,IF(OR('NORD-09'!K34="J3"),$H$43,IF(OR('NORD-09'!K34="J4"),$H$44,IF(OR('NORD-09'!K34="J5"),$P$40,IF(OR('NORD-09'!K34="J6"),$P$41,IF(OR('NORD-09'!K34="J7"),$P$42,IF(OR('NORD-09'!K34="J8"),$P$43,IF(OR('NORD-09'!K34="J9"),$P$44,IF(OR('NORD-09'!K34="F"),$V$40,IF(OR('NORD-09'!K34="R"),$V$41,IF(OR('NORD-09'!K34="HR"),$V$42,IF(OR('NORD-09'!K34="E"),$V$43,IF(OR('NORD-09'!K34="CP"),$AD$40,IF(OR('NORD-09'!K34="CM"),$AD$41,IF(OR('NORD-09'!K34="CMA"),$AD$42,IF(OR('NORD-09'!K34="CDE"),$AD$43,"0")))))))))))))))))))</f>
        <v>37.5</v>
      </c>
      <c r="AL34" s="151">
        <f>IF(OR('NORD-09'!L34="D"),$V$44,IF(OR('NORD-09'!L34="J"),$H$40,IF(OR('NORD-09'!L34="J1"),$H$41,IF(OR('NORD-09'!L34="J2"),$H$42,IF(OR('NORD-09'!L34="J3"),$H$43,IF(OR('NORD-09'!L34="J4"),$H$44,IF(OR('NORD-09'!L34="J5"),$P$40,IF(OR('NORD-09'!L34="J6"),$P$41,IF(OR('NORD-09'!L34="J7"),$P$42,IF(OR('NORD-09'!L34="J8"),$P$43,IF(OR('NORD-09'!L34="J9"),$P$44,IF(OR('NORD-09'!L34="F"),$V$40,IF(OR('NORD-09'!L34="R"),$V$41,IF(OR('NORD-09'!L34="HR"),$V$42,IF(OR('NORD-09'!L34="E"),$V$43,IF(OR('NORD-09'!L34="CP"),$AD$40,IF(OR('NORD-09'!L34="CM"),$AD$41,IF(OR('NORD-09'!L34="CMA"),$AD$42,IF(OR('NORD-09'!L34="CDE"),$AD$43,"0")))))))))))))))))))+IF(OR('NORD-09'!M34="D"),$V$44,IF(OR('NORD-09'!M34="J"),$H$40,IF(OR('NORD-09'!M34="J1"),$H$41,IF(OR('NORD-09'!M34="J2"),$H$42,IF(OR('NORD-09'!M34="J3"),$H$43,IF(OR('NORD-09'!M34="J4"),$H$44,IF(OR('NORD-09'!M34="J5"),$P$40,IF(OR('NORD-09'!M34="J6"),$P$41,IF(OR('NORD-09'!M34="J7"),$P$42,IF(OR('NORD-09'!M34="J8"),$P$43,IF(OR('NORD-09'!M34="J9"),$P$44,IF(OR('NORD-09'!M34="F"),$V$40,IF(OR('NORD-09'!M34="R"),$V$41,IF(OR('NORD-09'!M34="HR"),$V$42,IF(OR('NORD-09'!M34="E"),$V$43,IF(OR('NORD-09'!M34="CP"),$AD$40,IF(OR('NORD-09'!M34="CM"),$AD$41,IF(OR('NORD-09'!M34="CMA"),$AD$42,IF(OR('NORD-09'!M34="CDE"),$AD$43,"0")))))))))))))))))))+IF(OR('NORD-09'!N34="D"),$V$44,IF(OR('NORD-09'!N34="J"),$H$40,IF(OR('NORD-09'!N34="J1"),$H$41,IF(OR('NORD-09'!N34="J2"),$H$42,IF(OR('NORD-09'!N34="J3"),$H$43,IF(OR('NORD-09'!N34="J4"),$H$44,IF(OR('NORD-09'!N34="J5"),$P$40,IF(OR('NORD-09'!N34="J6"),$P$41,IF(OR('NORD-09'!N34="J7"),$P$42,IF(OR('NORD-09'!N34="J8"),$P$43,IF(OR('NORD-09'!N34="J9"),$P$44,IF(OR('NORD-09'!N34="F"),$V$40,IF(OR('NORD-09'!N34="R"),$V$41,IF(OR('NORD-09'!N34="HR"),$V$42,IF(OR('NORD-09'!N34="E"),$V$43,IF(OR('NORD-09'!N34="CP"),$AD$40,IF(OR('NORD-09'!N34="CM"),$AD$41,IF(OR('NORD-09'!N34="CMA"),$AD$42,IF(OR('NORD-09'!N34="CDE"),$AD$43,"0")))))))))))))))))))+IF(OR('NORD-09'!O34="D"),$V$44,IF(OR('NORD-09'!O34="J"),$H$40,IF(OR('NORD-09'!O34="J1"),$H$41,IF(OR('NORD-09'!O34="J2"),$H$42,IF(OR('NORD-09'!O34="J3"),$H$43,IF(OR('NORD-09'!O34="J4"),$H$44,IF(OR('NORD-09'!O34="J5"),$P$40,IF(OR('NORD-09'!O34="J6"),$P$41,IF(OR('NORD-09'!O34="J7"),$P$42,IF(OR('NORD-09'!O34="J8"),$P$43,IF(OR('NORD-09'!O34="J9"),$P$44,IF(OR('NORD-09'!O34="F"),$V$40,IF(OR('NORD-09'!O34="R"),$V$41,IF(OR('NORD-09'!O34="HR"),$V$42,IF(OR('NORD-09'!O34="E"),$V$43,IF(OR('NORD-09'!O34="CP"),$AD$40,IF(OR('NORD-09'!O34="CM"),$AD$41,IF(OR('NORD-09'!O34="CMA"),$AD$42,IF(OR('NORD-09'!O34="CDE"),$AD$43,"0")))))))))))))))))))+IF(OR('NORD-09'!P34="D"),$V$44,IF(OR('NORD-09'!P34="J"),$H$40,IF(OR('NORD-09'!P34="J1"),$H$41,IF(OR('NORD-09'!P34="J2"),$H$42,IF(OR('NORD-09'!P34="J3"),$H$43,IF(OR('NORD-09'!P34="J4"),$H$44,IF(OR('NORD-09'!P34="J5"),$P$40,IF(OR('NORD-09'!P34="J6"),$P$41,IF(OR('NORD-09'!P34="J7"),$P$42,IF(OR('NORD-09'!P34="J8"),$P$43,IF(OR('NORD-09'!P34="J9"),$P$44,IF(OR('NORD-09'!P34="F"),$V$40,IF(OR('NORD-09'!P34="R"),$V$41,IF(OR('NORD-09'!P34="HR"),$V$42,IF(OR('NORD-09'!P34="E"),$V$43,IF(OR('NORD-09'!P34="CP"),$AD$40,IF(OR('NORD-09'!P34="CM"),$AD$41,IF(OR('NORD-09'!P34="CMA"),$AD$42,IF(OR('NORD-09'!P34="CDE"),$AD$43,"0")))))))))))))))))))+IF(OR('NORD-09'!Q34="D"),$V$44,IF(OR('NORD-09'!Q34="J"),$H$40,IF(OR('NORD-09'!Q34="J1"),$H$41,IF(OR('NORD-09'!Q34="J2"),$H$42,IF(OR('NORD-09'!Q34="J3"),$H$43,IF(OR('NORD-09'!Q34="J4"),$H$44,IF(OR('NORD-09'!Q34="J5"),$P$40,IF(OR('NORD-09'!Q34="J6"),$P$41,IF(OR('NORD-09'!Q34="J7"),$P$42,IF(OR('NORD-09'!Q34="J8"),$P$43,IF(OR('NORD-09'!Q34="J9"),$P$44,IF(OR('NORD-09'!Q34="F"),$V$40,IF(OR('NORD-09'!Q34="R"),$V$41,IF(OR('NORD-09'!Q34="HR"),$V$42,IF(OR('NORD-09'!Q34="E"),$V$43,IF(OR('NORD-09'!Q34="CP"),$AD$40,IF(OR('NORD-09'!Q34="CM"),$AD$41,IF(OR('NORD-09'!Q34="CMA"),$AD$42,IF(OR('NORD-09'!Q34="CDE"),$AD$43,"0")))))))))))))))))))+IF(OR('NORD-09'!R34="D"),$V$44,IF(OR('NORD-09'!R34="J"),$H$40,IF(OR('NORD-09'!R34="J1"),$H$41,IF(OR('NORD-09'!R34="J2"),$H$42,IF(OR('NORD-09'!R34="J3"),$H$43,IF(OR('NORD-09'!R34="J4"),$H$44,IF(OR('NORD-09'!R34="J5"),$P$40,IF(OR('NORD-09'!R34="J6"),$P$41,IF(OR('NORD-09'!R34="J7"),$P$42,IF(OR('NORD-09'!R34="J8"),$P$43,IF(OR('NORD-09'!R34="J9"),$P$44,IF(OR('NORD-09'!R34="F"),$V$40,IF(OR('NORD-09'!R34="R"),$V$41,IF(OR('NORD-09'!R34="HR"),$V$42,IF(OR('NORD-09'!R34="E"),$V$43,IF(OR('NORD-09'!R34="CP"),$AD$40,IF(OR('NORD-09'!R34="CM"),$AD$41,IF(OR('NORD-09'!R34="CMA"),$AD$42,IF(OR('NORD-09'!R34="CDE"),$AD$43,"0")))))))))))))))))))</f>
        <v>0</v>
      </c>
      <c r="AM34" s="151">
        <f>IF(OR('NORD-09'!S34="D"),$V$44,IF(OR('NORD-09'!S34="J"),$H$40,IF(OR('NORD-09'!S34="J1"),$H$41,IF(OR('NORD-09'!S34="J2"),$H$42,IF(OR('NORD-09'!S34="J3"),$H$43,IF(OR('NORD-09'!S34="J4"),$H$44,IF(OR('NORD-09'!S34="J5"),$P$40,IF(OR('NORD-09'!S34="J6"),$P$41,IF(OR('NORD-09'!S34="J7"),$P$42,IF(OR('NORD-09'!S34="J8"),$P$43,IF(OR('NORD-09'!S34="J9"),$P$44,IF(OR('NORD-09'!S34="F"),$V$40,IF(OR('NORD-09'!S34="R"),$V$41,IF(OR('NORD-09'!S34="HR"),$V$42,IF(OR('NORD-09'!S34="E"),$V$43,IF(OR('NORD-09'!S34="CP"),$AD$40,IF(OR('NORD-09'!S34="CM"),$AD$41,IF(OR('NORD-09'!S34="CMA"),$AD$42,IF(OR('NORD-09'!S34="CDE"),$AD$43,"0")))))))))))))))))))+IF(OR('NORD-09'!T34="D"),$V$44,IF(OR('NORD-09'!T34="J"),$H$40,IF(OR('NORD-09'!T34="J1"),$H$41,IF(OR('NORD-09'!T34="J2"),$H$42,IF(OR('NORD-09'!T34="J3"),$H$43,IF(OR('NORD-09'!T34="J4"),$H$44,IF(OR('NORD-09'!T34="J5"),$P$40,IF(OR('NORD-09'!T34="J6"),$P$41,IF(OR('NORD-09'!T34="J7"),$P$42,IF(OR('NORD-09'!T34="J8"),$P$43,IF(OR('NORD-09'!T34="J9"),$P$44,IF(OR('NORD-09'!T34="F"),$V$40,IF(OR('NORD-09'!T34="R"),$V$41,IF(OR('NORD-09'!T34="HR"),$V$42,IF(OR('NORD-09'!T34="E"),$V$43,IF(OR('NORD-09'!T34="CP"),$AD$40,IF(OR('NORD-09'!T34="CM"),$AD$41,IF(OR('NORD-09'!T34="CMA"),$AD$42,IF(OR('NORD-09'!T34="CDE"),$AD$43,"0")))))))))))))))))))+IF(OR('NORD-09'!U34="D"),$V$44,IF(OR('NORD-09'!U34="J"),$H$40,IF(OR('NORD-09'!U34="J1"),$H$41,IF(OR('NORD-09'!U34="J2"),$H$42,IF(OR('NORD-09'!U34="J3"),$H$43,IF(OR('NORD-09'!U34="J4"),$H$44,IF(OR('NORD-09'!U34="J5"),$P$40,IF(OR('NORD-09'!U34="J6"),$P$41,IF(OR('NORD-09'!U34="J7"),$P$42,IF(OR('NORD-09'!U34="J8"),$P$43,IF(OR('NORD-09'!U34="J9"),$P$44,IF(OR('NORD-09'!U34="F"),$V$40,IF(OR('NORD-09'!U34="R"),$V$41,IF(OR('NORD-09'!U34="HR"),$V$42,IF(OR('NORD-09'!U34="E"),$V$43,IF(OR('NORD-09'!U34="CP"),$AD$40,IF(OR('NORD-09'!U34="CM"),$AD$41,IF(OR('NORD-09'!U34="CMA"),$AD$42,IF(OR('NORD-09'!U34="CDE"),$AD$43,"0")))))))))))))))))))+IF(OR('NORD-09'!V34="D"),$V$44,IF(OR('NORD-09'!V34="J"),$H$40,IF(OR('NORD-09'!V34="J1"),$H$41,IF(OR('NORD-09'!V34="J2"),$H$42,IF(OR('NORD-09'!V34="J3"),$H$43,IF(OR('NORD-09'!V34="J4"),$H$44,IF(OR('NORD-09'!V34="J5"),$P$40,IF(OR('NORD-09'!V34="J6"),$P$41,IF(OR('NORD-09'!V34="J7"),$P$42,IF(OR('NORD-09'!V34="J8"),$P$43,IF(OR('NORD-09'!V34="J9"),$P$44,IF(OR('NORD-09'!V34="F"),$V$40,IF(OR('NORD-09'!V34="R"),$V$41,IF(OR('NORD-09'!V34="HR"),$V$42,IF(OR('NORD-09'!V34="E"),$V$43,IF(OR('NORD-09'!V34="CP"),$AD$40,IF(OR('NORD-09'!V34="CM"),$AD$41,IF(OR('NORD-09'!V34="CMA"),$AD$42,IF(OR('NORD-09'!V34="CDE"),$AD$43,"0")))))))))))))))))))+IF(OR('NORD-09'!W34="D"),$V$44,IF(OR('NORD-09'!W34="J"),$H$40,IF(OR('NORD-09'!W34="J1"),$H$41,IF(OR('NORD-09'!W34="J2"),$H$42,IF(OR('NORD-09'!W34="J3"),$H$43,IF(OR('NORD-09'!W34="J4"),$H$44,IF(OR('NORD-09'!W34="J5"),$P$40,IF(OR('NORD-09'!W34="J6"),$P$41,IF(OR('NORD-09'!W34="J7"),$P$42,IF(OR('NORD-09'!W34="J8"),$P$43,IF(OR('NORD-09'!W34="J9"),$P$44,IF(OR('NORD-09'!W34="F"),$V$40,IF(OR('NORD-09'!W34="R"),$V$41,IF(OR('NORD-09'!W34="HR"),$V$42,IF(OR('NORD-09'!W34="E"),$V$43,IF(OR('NORD-09'!W34="CP"),$AD$40,IF(OR('NORD-09'!W34="CM"),$AD$41,IF(OR('NORD-09'!W34="CMA"),$AD$42,IF(OR('NORD-09'!W34="CDE"),$AD$43,"0")))))))))))))))))))+IF(OR('NORD-09'!X34="D"),$V$44,IF(OR('NORD-09'!X34="J"),$H$40,IF(OR('NORD-09'!X34="J1"),$H$41,IF(OR('NORD-09'!X34="J2"),$H$42,IF(OR('NORD-09'!X34="J3"),$H$43,IF(OR('NORD-09'!X34="J4"),$H$44,IF(OR('NORD-09'!X34="J5"),$P$40,IF(OR('NORD-09'!X34="J6"),$P$41,IF(OR('NORD-09'!X34="J7"),$P$42,IF(OR('NORD-09'!X34="J8"),$P$43,IF(OR('NORD-09'!X34="J9"),$P$44,IF(OR('NORD-09'!X34="F"),$V$40,IF(OR('NORD-09'!X34="R"),$V$41,IF(OR('NORD-09'!X34="HR"),$V$42,IF(OR('NORD-09'!X34="E"),$V$43,IF(OR('NORD-09'!X34="CP"),$AD$40,IF(OR('NORD-09'!X34="CM"),$AD$41,IF(OR('NORD-09'!X34="CMA"),$AD$42,IF(OR('NORD-09'!X34="CDE"),$AD$43,"0")))))))))))))))))))+IF(OR('NORD-09'!Y34="D"),$V$44,IF(OR('NORD-09'!Y34="J"),$H$40,IF(OR('NORD-09'!Y34="J1"),$H$41,IF(OR('NORD-09'!Y34="J2"),$H$42,IF(OR('NORD-09'!Y34="J3"),$H$43,IF(OR('NORD-09'!Y34="J4"),$H$44,IF(OR('NORD-09'!Y34="J5"),$P$40,IF(OR('NORD-09'!Y34="J6"),$P$41,IF(OR('NORD-09'!Y34="J7"),$P$42,IF(OR('NORD-09'!Y34="J8"),$P$43,IF(OR('NORD-09'!Y34="J9"),$P$44,IF(OR('NORD-09'!Y34="F"),$V$40,IF(OR('NORD-09'!Y34="R"),$V$41,IF(OR('NORD-09'!Y34="HR"),$V$42,IF(OR('NORD-09'!Y34="E"),$V$43,IF(OR('NORD-09'!Y34="CP"),$AD$40,IF(OR('NORD-09'!Y34="CM"),$AD$41,IF(OR('NORD-09'!Y34="CMA"),$AD$42,IF(OR('NORD-09'!Y34="CDE"),$AD$43,"0")))))))))))))))))))</f>
        <v>0</v>
      </c>
      <c r="AN34" s="151">
        <f>IF(OR('NORD-09'!Z34="D"),$V$44,IF(OR('NORD-09'!Z34="J"),$H$40,IF(OR('NORD-09'!Z34="J1"),$H$41,IF(OR('NORD-09'!Z34="J2"),$H$42,IF(OR('NORD-09'!Z34="J3"),$H$43,IF(OR('NORD-09'!Z34="J4"),$H$44,IF(OR('NORD-09'!Z34="J5"),$P$40,IF(OR('NORD-09'!Z34="J6"),$P$41,IF(OR('NORD-09'!Z34="J7"),$P$42,IF(OR('NORD-09'!Z34="J8"),$P$43,IF(OR('NORD-09'!Z34="J9"),$P$44,IF(OR('NORD-09'!Z34="F"),$V$40,IF(OR('NORD-09'!Z34="R"),$V$41,IF(OR('NORD-09'!Z34="HR"),$V$42,IF(OR('NORD-09'!Z34="E"),$V$43,IF(OR('NORD-09'!Z34="CP"),$AD$40,IF(OR('NORD-09'!Z34="CM"),$AD$41,IF(OR('NORD-09'!Z34="CMA"),$AD$42,IF(OR('NORD-09'!Z34="CDE"),$AD$43,"0")))))))))))))))))))+IF(OR('NORD-09'!AA34="D"),$V$44,IF(OR('NORD-09'!AA34="J"),$H$40,IF(OR('NORD-09'!AA34="J1"),$H$41,IF(OR('NORD-09'!AA34="J2"),$H$42,IF(OR('NORD-09'!AA34="J3"),$H$43,IF(OR('NORD-09'!AA34="J4"),$H$44,IF(OR('NORD-09'!AA34="J5"),$P$40,IF(OR('NORD-09'!AA34="J6"),$P$41,IF(OR('NORD-09'!AA34="J7"),$P$42,IF(OR('NORD-09'!AA34="J8"),$P$43,IF(OR('NORD-09'!AA34="J9"),$P$44,IF(OR('NORD-09'!AA34="F"),$V$40,IF(OR('NORD-09'!AA34="R"),$V$41,IF(OR('NORD-09'!AA34="HR"),$V$42,IF(OR('NORD-09'!AA34="E"),$V$43,IF(OR('NORD-09'!AA34="CP"),$AD$40,IF(OR('NORD-09'!AA34="CM"),$AD$41,IF(OR('NORD-09'!AA34="CMA"),$AD$42,IF(OR('NORD-09'!AA34="CDE"),$AD$43,"0")))))))))))))))))))+IF(OR('NORD-09'!AB34="D"),$V$44,IF(OR('NORD-09'!AB34="J"),$H$40,IF(OR('NORD-09'!AB34="J1"),$H$41,IF(OR('NORD-09'!AB34="J2"),$H$42,IF(OR('NORD-09'!AB34="J3"),$H$43,IF(OR('NORD-09'!AB34="J4"),$H$44,IF(OR('NORD-09'!AB34="J5"),$P$40,IF(OR('NORD-09'!AB34="J6"),$P$41,IF(OR('NORD-09'!AB34="J7"),$P$42,IF(OR('NORD-09'!AB34="J8"),$P$43,IF(OR('NORD-09'!AB34="J9"),$P$44,IF(OR('NORD-09'!AB34="F"),$V$40,IF(OR('NORD-09'!AB34="R"),$V$41,IF(OR('NORD-09'!AB34="HR"),$V$42,IF(OR('NORD-09'!AB34="E"),$V$43,IF(OR('NORD-09'!AB34="CP"),$AD$40,IF(OR('NORD-09'!AB34="CM"),$AD$41,IF(OR('NORD-09'!AB34="CMA"),$AD$42,IF(OR('NORD-09'!AB34="CDE"),$AD$43,"0")))))))))))))))))))+IF(OR('NORD-09'!AC34="D"),$V$44,IF(OR('NORD-09'!AC34="J"),$H$40,IF(OR('NORD-09'!AC34="J1"),$H$41,IF(OR('NORD-09'!AC34="J2"),$H$42,IF(OR('NORD-09'!AC34="J3"),$H$43,IF(OR('NORD-09'!AC34="J4"),$H$44,IF(OR('NORD-09'!AC34="J5"),$P$40,IF(OR('NORD-09'!AC34="J6"),$P$41,IF(OR('NORD-09'!AC34="J7"),$P$42,IF(OR('NORD-09'!AC34="J8"),$P$43,IF(OR('NORD-09'!AC34="J9"),$P$44,IF(OR('NORD-09'!AC34="F"),$V$40,IF(OR('NORD-09'!AC34="R"),$V$41,IF(OR('NORD-09'!AC34="HR"),$V$42,IF(OR('NORD-09'!AC34="E"),$V$43,IF(OR('NORD-09'!AC34="CP"),$AD$40,IF(OR('NORD-09'!AC34="CM"),$AD$41,IF(OR('NORD-09'!AC34="CMA"),$AD$42,IF(OR('NORD-09'!AC34="CDE"),$AD$43,"0")))))))))))))))))))+IF(OR('NORD-09'!AD34="D"),$V$44,IF(OR('NORD-09'!AD34="J"),$H$40,IF(OR('NORD-09'!AD34="J1"),$H$41,IF(OR('NORD-09'!AD34="J2"),$H$42,IF(OR('NORD-09'!AD34="J3"),$H$43,IF(OR('NORD-09'!AD34="J4"),$H$44,IF(OR('NORD-09'!AD34="J5"),$P$40,IF(OR('NORD-09'!AD34="J6"),$P$41,IF(OR('NORD-09'!AD34="J7"),$P$42,IF(OR('NORD-09'!AD34="J8"),$P$43,IF(OR('NORD-09'!AD34="J9"),$P$44,IF(OR('NORD-09'!AD34="F"),$V$40,IF(OR('NORD-09'!AD34="R"),$V$41,IF(OR('NORD-09'!AD34="HR"),$V$42,IF(OR('NORD-09'!AD34="E"),$V$43,IF(OR('NORD-09'!AD34="CP"),$AD$40,IF(OR('NORD-09'!AD34="CM"),$AD$41,IF(OR('NORD-09'!AD34="CMA"),$AD$42,IF(OR('NORD-09'!AD34="CDE"),$AD$43,"0")))))))))))))))))))+IF(OR('NORD-09'!AE34="D"),$V$44,IF(OR('NORD-09'!AE34="J"),$H$40,IF(OR('NORD-09'!AE34="J1"),$H$41,IF(OR('NORD-09'!AE34="J2"),$H$42,IF(OR('NORD-09'!AE34="J3"),$H$43,IF(OR('NORD-09'!AE34="J4"),$H$44,IF(OR('NORD-09'!AE34="J5"),$P$40,IF(OR('NORD-09'!AE34="J6"),$P$41,IF(OR('NORD-09'!AE34="J7"),$P$42,IF(OR('NORD-09'!AE34="J8"),$P$43,IF(OR('NORD-09'!AE34="J9"),$P$44,IF(OR('NORD-09'!AE34="F"),$V$40,IF(OR('NORD-09'!AE34="R"),$V$41,IF(OR('NORD-09'!AE34="HR"),$V$42,IF(OR('NORD-09'!AE34="E"),$V$43,IF(OR('NORD-09'!AE34="CP"),$AD$40,IF(OR('NORD-09'!AE34="CM"),$AD$41,IF(OR('NORD-09'!AE34="CMA"),$AD$42,IF(OR('NORD-09'!AE34="CDE"),$AD$43,"0")))))))))))))))))))</f>
        <v>0</v>
      </c>
    </row>
    <row r="35" spans="1:40" ht="15.75" customHeight="1">
      <c r="A35" s="16" t="s">
        <v>34</v>
      </c>
      <c r="B35" s="6" t="s">
        <v>38</v>
      </c>
      <c r="C35" s="6" t="s">
        <v>38</v>
      </c>
      <c r="D35" s="6"/>
      <c r="E35" s="6" t="s">
        <v>100</v>
      </c>
      <c r="F35" s="6" t="s">
        <v>55</v>
      </c>
      <c r="G35" s="6" t="s">
        <v>55</v>
      </c>
      <c r="H35" s="6" t="s">
        <v>100</v>
      </c>
      <c r="I35" s="6" t="s">
        <v>46</v>
      </c>
      <c r="J35" s="6" t="s">
        <v>62</v>
      </c>
      <c r="K35" s="6"/>
      <c r="L35" s="6"/>
      <c r="M35" s="6" t="s">
        <v>46</v>
      </c>
      <c r="N35" s="6"/>
      <c r="O35" s="6"/>
      <c r="P35" s="6"/>
      <c r="Q35" s="6"/>
      <c r="R35" s="6"/>
      <c r="S35" s="6"/>
      <c r="T35" s="6" t="s">
        <v>46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46</v>
      </c>
      <c r="AF35" s="6"/>
      <c r="AG35" s="116">
        <v>7.5</v>
      </c>
      <c r="AH35" s="147">
        <f t="shared" si="6"/>
        <v>7.5</v>
      </c>
      <c r="AJ35" s="151">
        <f>IF(OR('NORD-09'!B35="D"),$V$44,IF(OR('NORD-09'!B35="J"),$H$40,IF(OR('NORD-09'!B35="J1"),$H$41,IF(OR('NORD-09'!B35="J2"),$H$42,IF(OR('NORD-09'!B35="J3"),$H$43,IF(OR('NORD-09'!B35="J4"),$H$44,IF(OR('NORD-09'!B35="J5"),$P$40,IF(OR('NORD-09'!B35="J6"),$P$41,IF(OR('NORD-09'!B35="J7"),$P$42,IF(OR('NORD-09'!B35="J8"),$P$43,IF(OR('NORD-09'!B35="J9"),$P$44,IF(OR('NORD-09'!B35="F"),$V$40,IF(OR('NORD-09'!B35="R"),$V$41,IF(OR('NORD-09'!B35="HR"),$V$42,IF(OR('NORD-09'!B35="E"),$V$43,IF(OR('NORD-09'!B35="CP"),$AD$40,IF(OR('NORD-09'!B35="CM"),$AD$41,IF(OR('NORD-09'!B35="CMA"),$AD$42,IF(OR('NORD-09'!B35="CDE"),$AD$43,"0")))))))))))))))))))+IF(OR('NORD-09'!C35="D"),$V$44,IF(OR('NORD-09'!C35="J"),$H$40,IF(OR('NORD-09'!C35="J1"),$H$41,IF(OR('NORD-09'!C35="J2"),$H$42,IF(OR('NORD-09'!C35="J3"),$H$43,IF(OR('NORD-09'!C35="J4"),$H$44,IF(OR('NORD-09'!C35="J5"),$P$40,IF(OR('NORD-09'!C35="J6"),$P$41,IF(OR('NORD-09'!C35="J7"),$P$42,IF(OR('NORD-09'!C35="J8"),$P$43,IF(OR('NORD-09'!C35="J9"),$P$44,IF(OR('NORD-09'!C35="F"),$V$40,IF(OR('NORD-09'!C35="R"),$V$41,IF(OR('NORD-09'!C35="HR"),$V$42,IF(OR('NORD-09'!C35="E"),$V$43,IF(OR('NORD-09'!C35="CP"),$AD$40,IF(OR('NORD-09'!C35="CM"),$AD$41,IF(OR('NORD-09'!C35="CMA"),$AD$42,IF(OR('NORD-09'!C35="CDE"),$AD$43,"0")))))))))))))))))))+IF(OR('NORD-09'!D35="D"),$V$44,IF(OR('NORD-09'!D35="J"),$H$40,IF(OR('NORD-09'!D35="J1"),$H$41,IF(OR('NORD-09'!D35="J2"),$H$42,IF(OR('NORD-09'!D35="J3"),$H$43,IF(OR('NORD-09'!D35="J4"),$H$44,IF(OR('NORD-09'!D35="J5"),$P$40,IF(OR('NORD-09'!D35="J6"),$P$41,IF(OR('NORD-09'!D35="J7"),$P$42,IF(OR('NORD-09'!D35="J8"),$P$43,IF(OR('NORD-09'!D35="J9"),$P$44,IF(OR('NORD-09'!D35="F"),$V$40,IF(OR('NORD-09'!D35="R"),$V$41,IF(OR('NORD-09'!D35="HR"),$V$42,IF(OR('NORD-09'!D35="E"),$V$43,IF(OR('NORD-09'!D35="CP"),$AD$40,IF(OR('NORD-09'!D35="CM"),$AD$41,IF(OR('NORD-09'!D35="CMA"),$AD$42,IF(OR('NORD-09'!D35="CDE"),$AD$43,"0")))))))))))))))))))</f>
        <v>15</v>
      </c>
      <c r="AK35" s="151">
        <f>IF(OR('NORD-09'!E35="D"),$V$44,IF(OR('NORD-09'!E35="J"),$H$40,IF(OR('NORD-09'!E35="J1"),$H$41,IF(OR('NORD-09'!E35="J2"),$H$42,IF(OR('NORD-09'!E35="J3"),$H$43,IF(OR('NORD-09'!E35="J4"),$H$44,IF(OR('NORD-09'!E35="J5"),$P$40,IF(OR('NORD-09'!E35="J6"),$P$41,IF(OR('NORD-09'!E35="J7"),$P$42,IF(OR('NORD-09'!E35="J8"),$P$43,IF(OR('NORD-09'!E35="J9"),$P$44,IF(OR('NORD-09'!E35="F"),$V$40,IF(OR('NORD-09'!E35="R"),$V$41,IF(OR('NORD-09'!E35="HR"),$V$42,IF(OR('NORD-09'!E35="E"),$V$43,IF(OR('NORD-09'!E35="CP"),$AD$40,IF(OR('NORD-09'!E35="CM"),$AD$41,IF(OR('NORD-09'!E35="CMA"),$AD$42,IF(OR('NORD-09'!E35="CDE"),$AD$43,"0")))))))))))))))))))+IF(OR('NORD-09'!F35="D"),$V$44,IF(OR('NORD-09'!F35="J"),$H$40,IF(OR('NORD-09'!F35="J1"),$H$41,IF(OR('NORD-09'!F35="J2"),$H$42,IF(OR('NORD-09'!F35="J3"),$H$43,IF(OR('NORD-09'!F35="J4"),$H$44,IF(OR('NORD-09'!F35="J5"),$P$40,IF(OR('NORD-09'!F35="J6"),$P$41,IF(OR('NORD-09'!F35="J7"),$P$42,IF(OR('NORD-09'!F35="J8"),$P$43,IF(OR('NORD-09'!F35="J9"),$P$44,IF(OR('NORD-09'!F35="F"),$V$40,IF(OR('NORD-09'!F35="R"),$V$41,IF(OR('NORD-09'!F35="HR"),$V$42,IF(OR('NORD-09'!F35="E"),$V$43,IF(OR('NORD-09'!F35="CP"),$AD$40,IF(OR('NORD-09'!F35="CM"),$AD$41,IF(OR('NORD-09'!F35="CMA"),$AD$42,IF(OR('NORD-09'!F35="CDE"),$AD$43,"0")))))))))))))))))))+IF(OR('NORD-09'!G35="D"),$V$44,IF(OR('NORD-09'!G35="J"),$H$40,IF(OR('NORD-09'!G35="J1"),$H$41,IF(OR('NORD-09'!G35="J2"),$H$42,IF(OR('NORD-09'!G35="J3"),$H$43,IF(OR('NORD-09'!G35="J4"),$H$44,IF(OR('NORD-09'!G35="J5"),$P$40,IF(OR('NORD-09'!G35="J6"),$P$41,IF(OR('NORD-09'!G35="J7"),$P$42,IF(OR('NORD-09'!G35="J8"),$P$43,IF(OR('NORD-09'!G35="J9"),$P$44,IF(OR('NORD-09'!G35="F"),$V$40,IF(OR('NORD-09'!G35="R"),$V$41,IF(OR('NORD-09'!G35="HR"),$V$42,IF(OR('NORD-09'!G35="E"),$V$43,IF(OR('NORD-09'!G35="CP"),$AD$40,IF(OR('NORD-09'!G35="CM"),$AD$41,IF(OR('NORD-09'!G35="CMA"),$AD$42,IF(OR('NORD-09'!G35="CDE"),$AD$43,"0")))))))))))))))))))+IF(OR('NORD-09'!H35="D"),$V$44,IF(OR('NORD-09'!H35="J"),$H$40,IF(OR('NORD-09'!H35="J1"),$H$41,IF(OR('NORD-09'!H35="J2"),$H$42,IF(OR('NORD-09'!H35="J3"),$H$43,IF(OR('NORD-09'!H35="J4"),$H$44,IF(OR('NORD-09'!H35="J5"),$P$40,IF(OR('NORD-09'!H35="J6"),$P$41,IF(OR('NORD-09'!H35="J7"),$P$42,IF(OR('NORD-09'!H35="J8"),$P$43,IF(OR('NORD-09'!H35="J9"),$P$44,IF(OR('NORD-09'!H35="F"),$V$40,IF(OR('NORD-09'!H35="R"),$V$41,IF(OR('NORD-09'!H35="HR"),$V$42,IF(OR('NORD-09'!H35="E"),$V$43,IF(OR('NORD-09'!H35="CP"),$AD$40,IF(OR('NORD-09'!H35="CM"),$AD$41,IF(OR('NORD-09'!H35="CMA"),$AD$42,IF(OR('NORD-09'!H35="CDE"),$AD$43,"0")))))))))))))))))))+IF(OR('NORD-09'!I35="D"),$V$44,IF(OR('NORD-09'!I35="J"),$H$40,IF(OR('NORD-09'!I35="J1"),$H$41,IF(OR('NORD-09'!I35="J2"),$H$42,IF(OR('NORD-09'!I35="J3"),$H$43,IF(OR('NORD-09'!I35="J4"),$H$44,IF(OR('NORD-09'!I35="J5"),$P$40,IF(OR('NORD-09'!I35="J6"),$P$41,IF(OR('NORD-09'!I35="J7"),$P$42,IF(OR('NORD-09'!I35="J8"),$P$43,IF(OR('NORD-09'!I35="J9"),$P$44,IF(OR('NORD-09'!I35="F"),$V$40,IF(OR('NORD-09'!I35="R"),$V$41,IF(OR('NORD-09'!I35="HR"),$V$42,IF(OR('NORD-09'!I35="E"),$V$43,IF(OR('NORD-09'!I35="CP"),$AD$40,IF(OR('NORD-09'!I35="CM"),$AD$41,IF(OR('NORD-09'!I35="CMA"),$AD$42,IF(OR('NORD-09'!I35="CDE"),$AD$43,"0")))))))))))))))))))+IF(OR('NORD-09'!J35="D"),$V$44,IF(OR('NORD-09'!J35="J"),$H$40,IF(OR('NORD-09'!J35="J1"),$H$41,IF(OR('NORD-09'!J35="J2"),$H$42,IF(OR('NORD-09'!J35="J3"),$H$43,IF(OR('NORD-09'!J35="J4"),$H$44,IF(OR('NORD-09'!J35="J5"),$P$40,IF(OR('NORD-09'!J35="J6"),$P$41,IF(OR('NORD-09'!J35="J7"),$P$42,IF(OR('NORD-09'!J35="J8"),$P$43,IF(OR('NORD-09'!J35="J9"),$P$44,IF(OR('NORD-09'!J35="F"),$V$40,IF(OR('NORD-09'!J35="R"),$V$41,IF(OR('NORD-09'!J35="HR"),$V$42,IF(OR('NORD-09'!J35="E"),$V$43,IF(OR('NORD-09'!J35="CP"),$AD$40,IF(OR('NORD-09'!J35="CM"),$AD$41,IF(OR('NORD-09'!J35="CMA"),$AD$42,IF(OR('NORD-09'!J35="CDE"),$AD$43,"0")))))))))))))))))))+IF(OR('NORD-09'!K35="D"),$V$44,IF(OR('NORD-09'!K35="J"),$H$40,IF(OR('NORD-09'!K35="J1"),$H$41,IF(OR('NORD-09'!K35="J2"),$H$42,IF(OR('NORD-09'!K35="J3"),$H$43,IF(OR('NORD-09'!K35="J4"),$H$44,IF(OR('NORD-09'!K35="J5"),$P$40,IF(OR('NORD-09'!K35="J6"),$P$41,IF(OR('NORD-09'!K35="J7"),$P$42,IF(OR('NORD-09'!K35="J8"),$P$43,IF(OR('NORD-09'!K35="J9"),$P$44,IF(OR('NORD-09'!K35="F"),$V$40,IF(OR('NORD-09'!K35="R"),$V$41,IF(OR('NORD-09'!K35="HR"),$V$42,IF(OR('NORD-09'!K35="E"),$V$43,IF(OR('NORD-09'!K35="CP"),$AD$40,IF(OR('NORD-09'!K35="CM"),$AD$41,IF(OR('NORD-09'!K35="CMA"),$AD$42,IF(OR('NORD-09'!K35="CDE"),$AD$43,"0")))))))))))))))))))</f>
        <v>30</v>
      </c>
      <c r="AL35" s="151">
        <f>IF(OR('NORD-09'!L35="D"),$V$44,IF(OR('NORD-09'!L35="J"),$H$40,IF(OR('NORD-09'!L35="J1"),$H$41,IF(OR('NORD-09'!L35="J2"),$H$42,IF(OR('NORD-09'!L35="J3"),$H$43,IF(OR('NORD-09'!L35="J4"),$H$44,IF(OR('NORD-09'!L35="J5"),$P$40,IF(OR('NORD-09'!L35="J6"),$P$41,IF(OR('NORD-09'!L35="J7"),$P$42,IF(OR('NORD-09'!L35="J8"),$P$43,IF(OR('NORD-09'!L35="J9"),$P$44,IF(OR('NORD-09'!L35="F"),$V$40,IF(OR('NORD-09'!L35="R"),$V$41,IF(OR('NORD-09'!L35="HR"),$V$42,IF(OR('NORD-09'!L35="E"),$V$43,IF(OR('NORD-09'!L35="CP"),$AD$40,IF(OR('NORD-09'!L35="CM"),$AD$41,IF(OR('NORD-09'!L35="CMA"),$AD$42,IF(OR('NORD-09'!L35="CDE"),$AD$43,"0")))))))))))))))))))+IF(OR('NORD-09'!M35="D"),$V$44,IF(OR('NORD-09'!M35="J"),$H$40,IF(OR('NORD-09'!M35="J1"),$H$41,IF(OR('NORD-09'!M35="J2"),$H$42,IF(OR('NORD-09'!M35="J3"),$H$43,IF(OR('NORD-09'!M35="J4"),$H$44,IF(OR('NORD-09'!M35="J5"),$P$40,IF(OR('NORD-09'!M35="J6"),$P$41,IF(OR('NORD-09'!M35="J7"),$P$42,IF(OR('NORD-09'!M35="J8"),$P$43,IF(OR('NORD-09'!M35="J9"),$P$44,IF(OR('NORD-09'!M35="F"),$V$40,IF(OR('NORD-09'!M35="R"),$V$41,IF(OR('NORD-09'!M35="HR"),$V$42,IF(OR('NORD-09'!M35="E"),$V$43,IF(OR('NORD-09'!M35="CP"),$AD$40,IF(OR('NORD-09'!M35="CM"),$AD$41,IF(OR('NORD-09'!M35="CMA"),$AD$42,IF(OR('NORD-09'!M35="CDE"),$AD$43,"0")))))))))))))))))))+IF(OR('NORD-09'!N35="D"),$V$44,IF(OR('NORD-09'!N35="J"),$H$40,IF(OR('NORD-09'!N35="J1"),$H$41,IF(OR('NORD-09'!N35="J2"),$H$42,IF(OR('NORD-09'!N35="J3"),$H$43,IF(OR('NORD-09'!N35="J4"),$H$44,IF(OR('NORD-09'!N35="J5"),$P$40,IF(OR('NORD-09'!N35="J6"),$P$41,IF(OR('NORD-09'!N35="J7"),$P$42,IF(OR('NORD-09'!N35="J8"),$P$43,IF(OR('NORD-09'!N35="J9"),$P$44,IF(OR('NORD-09'!N35="F"),$V$40,IF(OR('NORD-09'!N35="R"),$V$41,IF(OR('NORD-09'!N35="HR"),$V$42,IF(OR('NORD-09'!N35="E"),$V$43,IF(OR('NORD-09'!N35="CP"),$AD$40,IF(OR('NORD-09'!N35="CM"),$AD$41,IF(OR('NORD-09'!N35="CMA"),$AD$42,IF(OR('NORD-09'!N35="CDE"),$AD$43,"0")))))))))))))))))))+IF(OR('NORD-09'!O35="D"),$V$44,IF(OR('NORD-09'!O35="J"),$H$40,IF(OR('NORD-09'!O35="J1"),$H$41,IF(OR('NORD-09'!O35="J2"),$H$42,IF(OR('NORD-09'!O35="J3"),$H$43,IF(OR('NORD-09'!O35="J4"),$H$44,IF(OR('NORD-09'!O35="J5"),$P$40,IF(OR('NORD-09'!O35="J6"),$P$41,IF(OR('NORD-09'!O35="J7"),$P$42,IF(OR('NORD-09'!O35="J8"),$P$43,IF(OR('NORD-09'!O35="J9"),$P$44,IF(OR('NORD-09'!O35="F"),$V$40,IF(OR('NORD-09'!O35="R"),$V$41,IF(OR('NORD-09'!O35="HR"),$V$42,IF(OR('NORD-09'!O35="E"),$V$43,IF(OR('NORD-09'!O35="CP"),$AD$40,IF(OR('NORD-09'!O35="CM"),$AD$41,IF(OR('NORD-09'!O35="CMA"),$AD$42,IF(OR('NORD-09'!O35="CDE"),$AD$43,"0")))))))))))))))))))+IF(OR('NORD-09'!P35="D"),$V$44,IF(OR('NORD-09'!P35="J"),$H$40,IF(OR('NORD-09'!P35="J1"),$H$41,IF(OR('NORD-09'!P35="J2"),$H$42,IF(OR('NORD-09'!P35="J3"),$H$43,IF(OR('NORD-09'!P35="J4"),$H$44,IF(OR('NORD-09'!P35="J5"),$P$40,IF(OR('NORD-09'!P35="J6"),$P$41,IF(OR('NORD-09'!P35="J7"),$P$42,IF(OR('NORD-09'!P35="J8"),$P$43,IF(OR('NORD-09'!P35="J9"),$P$44,IF(OR('NORD-09'!P35="F"),$V$40,IF(OR('NORD-09'!P35="R"),$V$41,IF(OR('NORD-09'!P35="HR"),$V$42,IF(OR('NORD-09'!P35="E"),$V$43,IF(OR('NORD-09'!P35="CP"),$AD$40,IF(OR('NORD-09'!P35="CM"),$AD$41,IF(OR('NORD-09'!P35="CMA"),$AD$42,IF(OR('NORD-09'!P35="CDE"),$AD$43,"0")))))))))))))))))))+IF(OR('NORD-09'!Q35="D"),$V$44,IF(OR('NORD-09'!Q35="J"),$H$40,IF(OR('NORD-09'!Q35="J1"),$H$41,IF(OR('NORD-09'!Q35="J2"),$H$42,IF(OR('NORD-09'!Q35="J3"),$H$43,IF(OR('NORD-09'!Q35="J4"),$H$44,IF(OR('NORD-09'!Q35="J5"),$P$40,IF(OR('NORD-09'!Q35="J6"),$P$41,IF(OR('NORD-09'!Q35="J7"),$P$42,IF(OR('NORD-09'!Q35="J8"),$P$43,IF(OR('NORD-09'!Q35="J9"),$P$44,IF(OR('NORD-09'!Q35="F"),$V$40,IF(OR('NORD-09'!Q35="R"),$V$41,IF(OR('NORD-09'!Q35="HR"),$V$42,IF(OR('NORD-09'!Q35="E"),$V$43,IF(OR('NORD-09'!Q35="CP"),$AD$40,IF(OR('NORD-09'!Q35="CM"),$AD$41,IF(OR('NORD-09'!Q35="CMA"),$AD$42,IF(OR('NORD-09'!Q35="CDE"),$AD$43,"0")))))))))))))))))))+IF(OR('NORD-09'!R35="D"),$V$44,IF(OR('NORD-09'!R35="J"),$H$40,IF(OR('NORD-09'!R35="J1"),$H$41,IF(OR('NORD-09'!R35="J2"),$H$42,IF(OR('NORD-09'!R35="J3"),$H$43,IF(OR('NORD-09'!R35="J4"),$H$44,IF(OR('NORD-09'!R35="J5"),$P$40,IF(OR('NORD-09'!R35="J6"),$P$41,IF(OR('NORD-09'!R35="J7"),$P$42,IF(OR('NORD-09'!R35="J8"),$P$43,IF(OR('NORD-09'!R35="J9"),$P$44,IF(OR('NORD-09'!R35="F"),$V$40,IF(OR('NORD-09'!R35="R"),$V$41,IF(OR('NORD-09'!R35="HR"),$V$42,IF(OR('NORD-09'!R35="E"),$V$43,IF(OR('NORD-09'!R35="CP"),$AD$40,IF(OR('NORD-09'!R35="CM"),$AD$41,IF(OR('NORD-09'!R35="CMA"),$AD$42,IF(OR('NORD-09'!R35="CDE"),$AD$43,"0")))))))))))))))))))</f>
        <v>0</v>
      </c>
      <c r="AM35" s="151">
        <f>IF(OR('NORD-09'!S35="D"),$V$44,IF(OR('NORD-09'!S35="J"),$H$40,IF(OR('NORD-09'!S35="J1"),$H$41,IF(OR('NORD-09'!S35="J2"),$H$42,IF(OR('NORD-09'!S35="J3"),$H$43,IF(OR('NORD-09'!S35="J4"),$H$44,IF(OR('NORD-09'!S35="J5"),$P$40,IF(OR('NORD-09'!S35="J6"),$P$41,IF(OR('NORD-09'!S35="J7"),$P$42,IF(OR('NORD-09'!S35="J8"),$P$43,IF(OR('NORD-09'!S35="J9"),$P$44,IF(OR('NORD-09'!S35="F"),$V$40,IF(OR('NORD-09'!S35="R"),$V$41,IF(OR('NORD-09'!S35="HR"),$V$42,IF(OR('NORD-09'!S35="E"),$V$43,IF(OR('NORD-09'!S35="CP"),$AD$40,IF(OR('NORD-09'!S35="CM"),$AD$41,IF(OR('NORD-09'!S35="CMA"),$AD$42,IF(OR('NORD-09'!S35="CDE"),$AD$43,"0")))))))))))))))))))+IF(OR('NORD-09'!T35="D"),$V$44,IF(OR('NORD-09'!T35="J"),$H$40,IF(OR('NORD-09'!T35="J1"),$H$41,IF(OR('NORD-09'!T35="J2"),$H$42,IF(OR('NORD-09'!T35="J3"),$H$43,IF(OR('NORD-09'!T35="J4"),$H$44,IF(OR('NORD-09'!T35="J5"),$P$40,IF(OR('NORD-09'!T35="J6"),$P$41,IF(OR('NORD-09'!T35="J7"),$P$42,IF(OR('NORD-09'!T35="J8"),$P$43,IF(OR('NORD-09'!T35="J9"),$P$44,IF(OR('NORD-09'!T35="F"),$V$40,IF(OR('NORD-09'!T35="R"),$V$41,IF(OR('NORD-09'!T35="HR"),$V$42,IF(OR('NORD-09'!T35="E"),$V$43,IF(OR('NORD-09'!T35="CP"),$AD$40,IF(OR('NORD-09'!T35="CM"),$AD$41,IF(OR('NORD-09'!T35="CMA"),$AD$42,IF(OR('NORD-09'!T35="CDE"),$AD$43,"0")))))))))))))))))))+IF(OR('NORD-09'!U35="D"),$V$44,IF(OR('NORD-09'!U35="J"),$H$40,IF(OR('NORD-09'!U35="J1"),$H$41,IF(OR('NORD-09'!U35="J2"),$H$42,IF(OR('NORD-09'!U35="J3"),$H$43,IF(OR('NORD-09'!U35="J4"),$H$44,IF(OR('NORD-09'!U35="J5"),$P$40,IF(OR('NORD-09'!U35="J6"),$P$41,IF(OR('NORD-09'!U35="J7"),$P$42,IF(OR('NORD-09'!U35="J8"),$P$43,IF(OR('NORD-09'!U35="J9"),$P$44,IF(OR('NORD-09'!U35="F"),$V$40,IF(OR('NORD-09'!U35="R"),$V$41,IF(OR('NORD-09'!U35="HR"),$V$42,IF(OR('NORD-09'!U35="E"),$V$43,IF(OR('NORD-09'!U35="CP"),$AD$40,IF(OR('NORD-09'!U35="CM"),$AD$41,IF(OR('NORD-09'!U35="CMA"),$AD$42,IF(OR('NORD-09'!U35="CDE"),$AD$43,"0")))))))))))))))))))+IF(OR('NORD-09'!V35="D"),$V$44,IF(OR('NORD-09'!V35="J"),$H$40,IF(OR('NORD-09'!V35="J1"),$H$41,IF(OR('NORD-09'!V35="J2"),$H$42,IF(OR('NORD-09'!V35="J3"),$H$43,IF(OR('NORD-09'!V35="J4"),$H$44,IF(OR('NORD-09'!V35="J5"),$P$40,IF(OR('NORD-09'!V35="J6"),$P$41,IF(OR('NORD-09'!V35="J7"),$P$42,IF(OR('NORD-09'!V35="J8"),$P$43,IF(OR('NORD-09'!V35="J9"),$P$44,IF(OR('NORD-09'!V35="F"),$V$40,IF(OR('NORD-09'!V35="R"),$V$41,IF(OR('NORD-09'!V35="HR"),$V$42,IF(OR('NORD-09'!V35="E"),$V$43,IF(OR('NORD-09'!V35="CP"),$AD$40,IF(OR('NORD-09'!V35="CM"),$AD$41,IF(OR('NORD-09'!V35="CMA"),$AD$42,IF(OR('NORD-09'!V35="CDE"),$AD$43,"0")))))))))))))))))))+IF(OR('NORD-09'!W35="D"),$V$44,IF(OR('NORD-09'!W35="J"),$H$40,IF(OR('NORD-09'!W35="J1"),$H$41,IF(OR('NORD-09'!W35="J2"),$H$42,IF(OR('NORD-09'!W35="J3"),$H$43,IF(OR('NORD-09'!W35="J4"),$H$44,IF(OR('NORD-09'!W35="J5"),$P$40,IF(OR('NORD-09'!W35="J6"),$P$41,IF(OR('NORD-09'!W35="J7"),$P$42,IF(OR('NORD-09'!W35="J8"),$P$43,IF(OR('NORD-09'!W35="J9"),$P$44,IF(OR('NORD-09'!W35="F"),$V$40,IF(OR('NORD-09'!W35="R"),$V$41,IF(OR('NORD-09'!W35="HR"),$V$42,IF(OR('NORD-09'!W35="E"),$V$43,IF(OR('NORD-09'!W35="CP"),$AD$40,IF(OR('NORD-09'!W35="CM"),$AD$41,IF(OR('NORD-09'!W35="CMA"),$AD$42,IF(OR('NORD-09'!W35="CDE"),$AD$43,"0")))))))))))))))))))+IF(OR('NORD-09'!X35="D"),$V$44,IF(OR('NORD-09'!X35="J"),$H$40,IF(OR('NORD-09'!X35="J1"),$H$41,IF(OR('NORD-09'!X35="J2"),$H$42,IF(OR('NORD-09'!X35="J3"),$H$43,IF(OR('NORD-09'!X35="J4"),$H$44,IF(OR('NORD-09'!X35="J5"),$P$40,IF(OR('NORD-09'!X35="J6"),$P$41,IF(OR('NORD-09'!X35="J7"),$P$42,IF(OR('NORD-09'!X35="J8"),$P$43,IF(OR('NORD-09'!X35="J9"),$P$44,IF(OR('NORD-09'!X35="F"),$V$40,IF(OR('NORD-09'!X35="R"),$V$41,IF(OR('NORD-09'!X35="HR"),$V$42,IF(OR('NORD-09'!X35="E"),$V$43,IF(OR('NORD-09'!X35="CP"),$AD$40,IF(OR('NORD-09'!X35="CM"),$AD$41,IF(OR('NORD-09'!X35="CMA"),$AD$42,IF(OR('NORD-09'!X35="CDE"),$AD$43,"0")))))))))))))))))))+IF(OR('NORD-09'!Y35="D"),$V$44,IF(OR('NORD-09'!Y35="J"),$H$40,IF(OR('NORD-09'!Y35="J1"),$H$41,IF(OR('NORD-09'!Y35="J2"),$H$42,IF(OR('NORD-09'!Y35="J3"),$H$43,IF(OR('NORD-09'!Y35="J4"),$H$44,IF(OR('NORD-09'!Y35="J5"),$P$40,IF(OR('NORD-09'!Y35="J6"),$P$41,IF(OR('NORD-09'!Y35="J7"),$P$42,IF(OR('NORD-09'!Y35="J8"),$P$43,IF(OR('NORD-09'!Y35="J9"),$P$44,IF(OR('NORD-09'!Y35="F"),$V$40,IF(OR('NORD-09'!Y35="R"),$V$41,IF(OR('NORD-09'!Y35="HR"),$V$42,IF(OR('NORD-09'!Y35="E"),$V$43,IF(OR('NORD-09'!Y35="CP"),$AD$40,IF(OR('NORD-09'!Y35="CM"),$AD$41,IF(OR('NORD-09'!Y35="CMA"),$AD$42,IF(OR('NORD-09'!Y35="CDE"),$AD$43,"0")))))))))))))))))))</f>
        <v>0</v>
      </c>
      <c r="AN35" s="151">
        <f>IF(OR('NORD-09'!Z35="D"),$V$44,IF(OR('NORD-09'!Z35="J"),$H$40,IF(OR('NORD-09'!Z35="J1"),$H$41,IF(OR('NORD-09'!Z35="J2"),$H$42,IF(OR('NORD-09'!Z35="J3"),$H$43,IF(OR('NORD-09'!Z35="J4"),$H$44,IF(OR('NORD-09'!Z35="J5"),$P$40,IF(OR('NORD-09'!Z35="J6"),$P$41,IF(OR('NORD-09'!Z35="J7"),$P$42,IF(OR('NORD-09'!Z35="J8"),$P$43,IF(OR('NORD-09'!Z35="J9"),$P$44,IF(OR('NORD-09'!Z35="F"),$V$40,IF(OR('NORD-09'!Z35="R"),$V$41,IF(OR('NORD-09'!Z35="HR"),$V$42,IF(OR('NORD-09'!Z35="E"),$V$43,IF(OR('NORD-09'!Z35="CP"),$AD$40,IF(OR('NORD-09'!Z35="CM"),$AD$41,IF(OR('NORD-09'!Z35="CMA"),$AD$42,IF(OR('NORD-09'!Z35="CDE"),$AD$43,"0")))))))))))))))))))+IF(OR('NORD-09'!AA35="D"),$V$44,IF(OR('NORD-09'!AA35="J"),$H$40,IF(OR('NORD-09'!AA35="J1"),$H$41,IF(OR('NORD-09'!AA35="J2"),$H$42,IF(OR('NORD-09'!AA35="J3"),$H$43,IF(OR('NORD-09'!AA35="J4"),$H$44,IF(OR('NORD-09'!AA35="J5"),$P$40,IF(OR('NORD-09'!AA35="J6"),$P$41,IF(OR('NORD-09'!AA35="J7"),$P$42,IF(OR('NORD-09'!AA35="J8"),$P$43,IF(OR('NORD-09'!AA35="J9"),$P$44,IF(OR('NORD-09'!AA35="F"),$V$40,IF(OR('NORD-09'!AA35="R"),$V$41,IF(OR('NORD-09'!AA35="HR"),$V$42,IF(OR('NORD-09'!AA35="E"),$V$43,IF(OR('NORD-09'!AA35="CP"),$AD$40,IF(OR('NORD-09'!AA35="CM"),$AD$41,IF(OR('NORD-09'!AA35="CMA"),$AD$42,IF(OR('NORD-09'!AA35="CDE"),$AD$43,"0")))))))))))))))))))+IF(OR('NORD-09'!AB35="D"),$V$44,IF(OR('NORD-09'!AB35="J"),$H$40,IF(OR('NORD-09'!AB35="J1"),$H$41,IF(OR('NORD-09'!AB35="J2"),$H$42,IF(OR('NORD-09'!AB35="J3"),$H$43,IF(OR('NORD-09'!AB35="J4"),$H$44,IF(OR('NORD-09'!AB35="J5"),$P$40,IF(OR('NORD-09'!AB35="J6"),$P$41,IF(OR('NORD-09'!AB35="J7"),$P$42,IF(OR('NORD-09'!AB35="J8"),$P$43,IF(OR('NORD-09'!AB35="J9"),$P$44,IF(OR('NORD-09'!AB35="F"),$V$40,IF(OR('NORD-09'!AB35="R"),$V$41,IF(OR('NORD-09'!AB35="HR"),$V$42,IF(OR('NORD-09'!AB35="E"),$V$43,IF(OR('NORD-09'!AB35="CP"),$AD$40,IF(OR('NORD-09'!AB35="CM"),$AD$41,IF(OR('NORD-09'!AB35="CMA"),$AD$42,IF(OR('NORD-09'!AB35="CDE"),$AD$43,"0")))))))))))))))))))+IF(OR('NORD-09'!AC35="D"),$V$44,IF(OR('NORD-09'!AC35="J"),$H$40,IF(OR('NORD-09'!AC35="J1"),$H$41,IF(OR('NORD-09'!AC35="J2"),$H$42,IF(OR('NORD-09'!AC35="J3"),$H$43,IF(OR('NORD-09'!AC35="J4"),$H$44,IF(OR('NORD-09'!AC35="J5"),$P$40,IF(OR('NORD-09'!AC35="J6"),$P$41,IF(OR('NORD-09'!AC35="J7"),$P$42,IF(OR('NORD-09'!AC35="J8"),$P$43,IF(OR('NORD-09'!AC35="J9"),$P$44,IF(OR('NORD-09'!AC35="F"),$V$40,IF(OR('NORD-09'!AC35="R"),$V$41,IF(OR('NORD-09'!AC35="HR"),$V$42,IF(OR('NORD-09'!AC35="E"),$V$43,IF(OR('NORD-09'!AC35="CP"),$AD$40,IF(OR('NORD-09'!AC35="CM"),$AD$41,IF(OR('NORD-09'!AC35="CMA"),$AD$42,IF(OR('NORD-09'!AC35="CDE"),$AD$43,"0")))))))))))))))))))+IF(OR('NORD-09'!AD35="D"),$V$44,IF(OR('NORD-09'!AD35="J"),$H$40,IF(OR('NORD-09'!AD35="J1"),$H$41,IF(OR('NORD-09'!AD35="J2"),$H$42,IF(OR('NORD-09'!AD35="J3"),$H$43,IF(OR('NORD-09'!AD35="J4"),$H$44,IF(OR('NORD-09'!AD35="J5"),$P$40,IF(OR('NORD-09'!AD35="J6"),$P$41,IF(OR('NORD-09'!AD35="J7"),$P$42,IF(OR('NORD-09'!AD35="J8"),$P$43,IF(OR('NORD-09'!AD35="J9"),$P$44,IF(OR('NORD-09'!AD35="F"),$V$40,IF(OR('NORD-09'!AD35="R"),$V$41,IF(OR('NORD-09'!AD35="HR"),$V$42,IF(OR('NORD-09'!AD35="E"),$V$43,IF(OR('NORD-09'!AD35="CP"),$AD$40,IF(OR('NORD-09'!AD35="CM"),$AD$41,IF(OR('NORD-09'!AD35="CMA"),$AD$42,IF(OR('NORD-09'!AD35="CDE"),$AD$43,"0")))))))))))))))))))+IF(OR('NORD-09'!AE35="D"),$V$44,IF(OR('NORD-09'!AE35="J"),$H$40,IF(OR('NORD-09'!AE35="J1"),$H$41,IF(OR('NORD-09'!AE35="J2"),$H$42,IF(OR('NORD-09'!AE35="J3"),$H$43,IF(OR('NORD-09'!AE35="J4"),$H$44,IF(OR('NORD-09'!AE35="J5"),$P$40,IF(OR('NORD-09'!AE35="J6"),$P$41,IF(OR('NORD-09'!AE35="J7"),$P$42,IF(OR('NORD-09'!AE35="J8"),$P$43,IF(OR('NORD-09'!AE35="J9"),$P$44,IF(OR('NORD-09'!AE35="F"),$V$40,IF(OR('NORD-09'!AE35="R"),$V$41,IF(OR('NORD-09'!AE35="HR"),$V$42,IF(OR('NORD-09'!AE35="E"),$V$43,IF(OR('NORD-09'!AE35="CP"),$AD$40,IF(OR('NORD-09'!AE35="CM"),$AD$41,IF(OR('NORD-09'!AE35="CMA"),$AD$42,IF(OR('NORD-09'!AE35="CDE"),$AD$43,"0")))))))))))))))))))</f>
        <v>0</v>
      </c>
    </row>
    <row r="36" spans="1:40" ht="15.75" customHeight="1">
      <c r="A36" s="16" t="s">
        <v>109</v>
      </c>
      <c r="B36" s="6"/>
      <c r="C36" s="6"/>
      <c r="D36" s="6"/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46</v>
      </c>
      <c r="J36" s="6" t="s">
        <v>47</v>
      </c>
      <c r="K36" s="6"/>
      <c r="L36" s="6"/>
      <c r="M36" s="6"/>
      <c r="N36" s="6"/>
      <c r="O36" s="6"/>
      <c r="P36" s="6"/>
      <c r="Q36" s="6"/>
      <c r="R36" s="45"/>
      <c r="S36" s="6"/>
      <c r="T36" s="6"/>
      <c r="U36" s="6"/>
      <c r="V36" s="6"/>
      <c r="W36" s="6" t="s">
        <v>46</v>
      </c>
      <c r="X36" s="6"/>
      <c r="Y36" s="45"/>
      <c r="Z36" s="6"/>
      <c r="AA36" s="6"/>
      <c r="AB36" s="6"/>
      <c r="AC36" s="6"/>
      <c r="AD36" s="6"/>
      <c r="AE36" s="6"/>
      <c r="AF36" s="6"/>
      <c r="AG36" s="116"/>
      <c r="AH36" s="147">
        <f t="shared" si="6"/>
        <v>0</v>
      </c>
      <c r="AJ36" s="151">
        <f>IF(OR('NORD-09'!B36="D"),$V$44,IF(OR('NORD-09'!B36="J"),$H$40,IF(OR('NORD-09'!B36="J1"),$H$41,IF(OR('NORD-09'!B36="J2"),$H$42,IF(OR('NORD-09'!B36="J3"),$H$43,IF(OR('NORD-09'!B36="J4"),$H$44,IF(OR('NORD-09'!B36="J5"),$P$40,IF(OR('NORD-09'!B36="J6"),$P$41,IF(OR('NORD-09'!B36="J7"),$P$42,IF(OR('NORD-09'!B36="J8"),$P$43,IF(OR('NORD-09'!B36="J9"),$P$44,IF(OR('NORD-09'!B36="F"),$V$40,IF(OR('NORD-09'!B36="R"),$V$41,IF(OR('NORD-09'!B36="HR"),$V$42,IF(OR('NORD-09'!B36="E"),$V$43,IF(OR('NORD-09'!B36="CP"),$AD$40,IF(OR('NORD-09'!B36="CM"),$AD$41,IF(OR('NORD-09'!B36="CMA"),$AD$42,IF(OR('NORD-09'!B36="CDE"),$AD$43,"0")))))))))))))))))))+IF(OR('NORD-09'!C36="D"),$V$44,IF(OR('NORD-09'!C36="J"),$H$40,IF(OR('NORD-09'!C36="J1"),$H$41,IF(OR('NORD-09'!C36="J2"),$H$42,IF(OR('NORD-09'!C36="J3"),$H$43,IF(OR('NORD-09'!C36="J4"),$H$44,IF(OR('NORD-09'!C36="J5"),$P$40,IF(OR('NORD-09'!C36="J6"),$P$41,IF(OR('NORD-09'!C36="J7"),$P$42,IF(OR('NORD-09'!C36="J8"),$P$43,IF(OR('NORD-09'!C36="J9"),$P$44,IF(OR('NORD-09'!C36="F"),$V$40,IF(OR('NORD-09'!C36="R"),$V$41,IF(OR('NORD-09'!C36="HR"),$V$42,IF(OR('NORD-09'!C36="E"),$V$43,IF(OR('NORD-09'!C36="CP"),$AD$40,IF(OR('NORD-09'!C36="CM"),$AD$41,IF(OR('NORD-09'!C36="CMA"),$AD$42,IF(OR('NORD-09'!C36="CDE"),$AD$43,"0")))))))))))))))))))+IF(OR('NORD-09'!D36="D"),$V$44,IF(OR('NORD-09'!D36="J"),$H$40,IF(OR('NORD-09'!D36="J1"),$H$41,IF(OR('NORD-09'!D36="J2"),$H$42,IF(OR('NORD-09'!D36="J3"),$H$43,IF(OR('NORD-09'!D36="J4"),$H$44,IF(OR('NORD-09'!D36="J5"),$P$40,IF(OR('NORD-09'!D36="J6"),$P$41,IF(OR('NORD-09'!D36="J7"),$P$42,IF(OR('NORD-09'!D36="J8"),$P$43,IF(OR('NORD-09'!D36="J9"),$P$44,IF(OR('NORD-09'!D36="F"),$V$40,IF(OR('NORD-09'!D36="R"),$V$41,IF(OR('NORD-09'!D36="HR"),$V$42,IF(OR('NORD-09'!D36="E"),$V$43,IF(OR('NORD-09'!D36="CP"),$AD$40,IF(OR('NORD-09'!D36="CM"),$AD$41,IF(OR('NORD-09'!D36="CMA"),$AD$42,IF(OR('NORD-09'!D36="CDE"),$AD$43,"0")))))))))))))))))))</f>
        <v>0</v>
      </c>
      <c r="AK36" s="151">
        <f>IF(OR('NORD-09'!E36="D"),$V$44,IF(OR('NORD-09'!E36="J"),$H$40,IF(OR('NORD-09'!E36="J1"),$H$41,IF(OR('NORD-09'!E36="J2"),$H$42,IF(OR('NORD-09'!E36="J3"),$H$43,IF(OR('NORD-09'!E36="J4"),$H$44,IF(OR('NORD-09'!E36="J5"),$P$40,IF(OR('NORD-09'!E36="J6"),$P$41,IF(OR('NORD-09'!E36="J7"),$P$42,IF(OR('NORD-09'!E36="J8"),$P$43,IF(OR('NORD-09'!E36="J9"),$P$44,IF(OR('NORD-09'!E36="F"),$V$40,IF(OR('NORD-09'!E36="R"),$V$41,IF(OR('NORD-09'!E36="HR"),$V$42,IF(OR('NORD-09'!E36="E"),$V$43,IF(OR('NORD-09'!E36="CP"),$AD$40,IF(OR('NORD-09'!E36="CM"),$AD$41,IF(OR('NORD-09'!E36="CMA"),$AD$42,IF(OR('NORD-09'!E36="CDE"),$AD$43,"0")))))))))))))))))))+IF(OR('NORD-09'!F36="D"),$V$44,IF(OR('NORD-09'!F36="J"),$H$40,IF(OR('NORD-09'!F36="J1"),$H$41,IF(OR('NORD-09'!F36="J2"),$H$42,IF(OR('NORD-09'!F36="J3"),$H$43,IF(OR('NORD-09'!F36="J4"),$H$44,IF(OR('NORD-09'!F36="J5"),$P$40,IF(OR('NORD-09'!F36="J6"),$P$41,IF(OR('NORD-09'!F36="J7"),$P$42,IF(OR('NORD-09'!F36="J8"),$P$43,IF(OR('NORD-09'!F36="J9"),$P$44,IF(OR('NORD-09'!F36="F"),$V$40,IF(OR('NORD-09'!F36="R"),$V$41,IF(OR('NORD-09'!F36="HR"),$V$42,IF(OR('NORD-09'!F36="E"),$V$43,IF(OR('NORD-09'!F36="CP"),$AD$40,IF(OR('NORD-09'!F36="CM"),$AD$41,IF(OR('NORD-09'!F36="CMA"),$AD$42,IF(OR('NORD-09'!F36="CDE"),$AD$43,"0")))))))))))))))))))+IF(OR('NORD-09'!G36="D"),$V$44,IF(OR('NORD-09'!G36="J"),$H$40,IF(OR('NORD-09'!G36="J1"),$H$41,IF(OR('NORD-09'!G36="J2"),$H$42,IF(OR('NORD-09'!G36="J3"),$H$43,IF(OR('NORD-09'!G36="J4"),$H$44,IF(OR('NORD-09'!G36="J5"),$P$40,IF(OR('NORD-09'!G36="J6"),$P$41,IF(OR('NORD-09'!G36="J7"),$P$42,IF(OR('NORD-09'!G36="J8"),$P$43,IF(OR('NORD-09'!G36="J9"),$P$44,IF(OR('NORD-09'!G36="F"),$V$40,IF(OR('NORD-09'!G36="R"),$V$41,IF(OR('NORD-09'!G36="HR"),$V$42,IF(OR('NORD-09'!G36="E"),$V$43,IF(OR('NORD-09'!G36="CP"),$AD$40,IF(OR('NORD-09'!G36="CM"),$AD$41,IF(OR('NORD-09'!G36="CMA"),$AD$42,IF(OR('NORD-09'!G36="CDE"),$AD$43,"0")))))))))))))))))))+IF(OR('NORD-09'!H36="D"),$V$44,IF(OR('NORD-09'!H36="J"),$H$40,IF(OR('NORD-09'!H36="J1"),$H$41,IF(OR('NORD-09'!H36="J2"),$H$42,IF(OR('NORD-09'!H36="J3"),$H$43,IF(OR('NORD-09'!H36="J4"),$H$44,IF(OR('NORD-09'!H36="J5"),$P$40,IF(OR('NORD-09'!H36="J6"),$P$41,IF(OR('NORD-09'!H36="J7"),$P$42,IF(OR('NORD-09'!H36="J8"),$P$43,IF(OR('NORD-09'!H36="J9"),$P$44,IF(OR('NORD-09'!H36="F"),$V$40,IF(OR('NORD-09'!H36="R"),$V$41,IF(OR('NORD-09'!H36="HR"),$V$42,IF(OR('NORD-09'!H36="E"),$V$43,IF(OR('NORD-09'!H36="CP"),$AD$40,IF(OR('NORD-09'!H36="CM"),$AD$41,IF(OR('NORD-09'!H36="CMA"),$AD$42,IF(OR('NORD-09'!H36="CDE"),$AD$43,"0")))))))))))))))))))+IF(OR('NORD-09'!I36="D"),$V$44,IF(OR('NORD-09'!I36="J"),$H$40,IF(OR('NORD-09'!I36="J1"),$H$41,IF(OR('NORD-09'!I36="J2"),$H$42,IF(OR('NORD-09'!I36="J3"),$H$43,IF(OR('NORD-09'!I36="J4"),$H$44,IF(OR('NORD-09'!I36="J5"),$P$40,IF(OR('NORD-09'!I36="J6"),$P$41,IF(OR('NORD-09'!I36="J7"),$P$42,IF(OR('NORD-09'!I36="J8"),$P$43,IF(OR('NORD-09'!I36="J9"),$P$44,IF(OR('NORD-09'!I36="F"),$V$40,IF(OR('NORD-09'!I36="R"),$V$41,IF(OR('NORD-09'!I36="HR"),$V$42,IF(OR('NORD-09'!I36="E"),$V$43,IF(OR('NORD-09'!I36="CP"),$AD$40,IF(OR('NORD-09'!I36="CM"),$AD$41,IF(OR('NORD-09'!I36="CMA"),$AD$42,IF(OR('NORD-09'!I36="CDE"),$AD$43,"0")))))))))))))))))))+IF(OR('NORD-09'!J36="D"),$V$44,IF(OR('NORD-09'!J36="J"),$H$40,IF(OR('NORD-09'!J36="J1"),$H$41,IF(OR('NORD-09'!J36="J2"),$H$42,IF(OR('NORD-09'!J36="J3"),$H$43,IF(OR('NORD-09'!J36="J4"),$H$44,IF(OR('NORD-09'!J36="J5"),$P$40,IF(OR('NORD-09'!J36="J6"),$P$41,IF(OR('NORD-09'!J36="J7"),$P$42,IF(OR('NORD-09'!J36="J8"),$P$43,IF(OR('NORD-09'!J36="J9"),$P$44,IF(OR('NORD-09'!J36="F"),$V$40,IF(OR('NORD-09'!J36="R"),$V$41,IF(OR('NORD-09'!J36="HR"),$V$42,IF(OR('NORD-09'!J36="E"),$V$43,IF(OR('NORD-09'!J36="CP"),$AD$40,IF(OR('NORD-09'!J36="CM"),$AD$41,IF(OR('NORD-09'!J36="CMA"),$AD$42,IF(OR('NORD-09'!J36="CDE"),$AD$43,"0")))))))))))))))))))+IF(OR('NORD-09'!K36="D"),$V$44,IF(OR('NORD-09'!K36="J"),$H$40,IF(OR('NORD-09'!K36="J1"),$H$41,IF(OR('NORD-09'!K36="J2"),$H$42,IF(OR('NORD-09'!K36="J3"),$H$43,IF(OR('NORD-09'!K36="J4"),$H$44,IF(OR('NORD-09'!K36="J5"),$P$40,IF(OR('NORD-09'!K36="J6"),$P$41,IF(OR('NORD-09'!K36="J7"),$P$42,IF(OR('NORD-09'!K36="J8"),$P$43,IF(OR('NORD-09'!K36="J9"),$P$44,IF(OR('NORD-09'!K36="F"),$V$40,IF(OR('NORD-09'!K36="R"),$V$41,IF(OR('NORD-09'!K36="HR"),$V$42,IF(OR('NORD-09'!K36="E"),$V$43,IF(OR('NORD-09'!K36="CP"),$AD$40,IF(OR('NORD-09'!K36="CM"),$AD$41,IF(OR('NORD-09'!K36="CMA"),$AD$42,IF(OR('NORD-09'!K36="CDE"),$AD$43,"0")))))))))))))))))))</f>
        <v>37.5</v>
      </c>
      <c r="AL36" s="151">
        <f>IF(OR('NORD-09'!L36="D"),$V$44,IF(OR('NORD-09'!L36="J"),$H$40,IF(OR('NORD-09'!L36="J1"),$H$41,IF(OR('NORD-09'!L36="J2"),$H$42,IF(OR('NORD-09'!L36="J3"),$H$43,IF(OR('NORD-09'!L36="J4"),$H$44,IF(OR('NORD-09'!L36="J5"),$P$40,IF(OR('NORD-09'!L36="J6"),$P$41,IF(OR('NORD-09'!L36="J7"),$P$42,IF(OR('NORD-09'!L36="J8"),$P$43,IF(OR('NORD-09'!L36="J9"),$P$44,IF(OR('NORD-09'!L36="F"),$V$40,IF(OR('NORD-09'!L36="R"),$V$41,IF(OR('NORD-09'!L36="HR"),$V$42,IF(OR('NORD-09'!L36="E"),$V$43,IF(OR('NORD-09'!L36="CP"),$AD$40,IF(OR('NORD-09'!L36="CM"),$AD$41,IF(OR('NORD-09'!L36="CMA"),$AD$42,IF(OR('NORD-09'!L36="CDE"),$AD$43,"0")))))))))))))))))))+IF(OR('NORD-09'!M36="D"),$V$44,IF(OR('NORD-09'!M36="J"),$H$40,IF(OR('NORD-09'!M36="J1"),$H$41,IF(OR('NORD-09'!M36="J2"),$H$42,IF(OR('NORD-09'!M36="J3"),$H$43,IF(OR('NORD-09'!M36="J4"),$H$44,IF(OR('NORD-09'!M36="J5"),$P$40,IF(OR('NORD-09'!M36="J6"),$P$41,IF(OR('NORD-09'!M36="J7"),$P$42,IF(OR('NORD-09'!M36="J8"),$P$43,IF(OR('NORD-09'!M36="J9"),$P$44,IF(OR('NORD-09'!M36="F"),$V$40,IF(OR('NORD-09'!M36="R"),$V$41,IF(OR('NORD-09'!M36="HR"),$V$42,IF(OR('NORD-09'!M36="E"),$V$43,IF(OR('NORD-09'!M36="CP"),$AD$40,IF(OR('NORD-09'!M36="CM"),$AD$41,IF(OR('NORD-09'!M36="CMA"),$AD$42,IF(OR('NORD-09'!M36="CDE"),$AD$43,"0")))))))))))))))))))+IF(OR('NORD-09'!N36="D"),$V$44,IF(OR('NORD-09'!N36="J"),$H$40,IF(OR('NORD-09'!N36="J1"),$H$41,IF(OR('NORD-09'!N36="J2"),$H$42,IF(OR('NORD-09'!N36="J3"),$H$43,IF(OR('NORD-09'!N36="J4"),$H$44,IF(OR('NORD-09'!N36="J5"),$P$40,IF(OR('NORD-09'!N36="J6"),$P$41,IF(OR('NORD-09'!N36="J7"),$P$42,IF(OR('NORD-09'!N36="J8"),$P$43,IF(OR('NORD-09'!N36="J9"),$P$44,IF(OR('NORD-09'!N36="F"),$V$40,IF(OR('NORD-09'!N36="R"),$V$41,IF(OR('NORD-09'!N36="HR"),$V$42,IF(OR('NORD-09'!N36="E"),$V$43,IF(OR('NORD-09'!N36="CP"),$AD$40,IF(OR('NORD-09'!N36="CM"),$AD$41,IF(OR('NORD-09'!N36="CMA"),$AD$42,IF(OR('NORD-09'!N36="CDE"),$AD$43,"0")))))))))))))))))))+IF(OR('NORD-09'!O36="D"),$V$44,IF(OR('NORD-09'!O36="J"),$H$40,IF(OR('NORD-09'!O36="J1"),$H$41,IF(OR('NORD-09'!O36="J2"),$H$42,IF(OR('NORD-09'!O36="J3"),$H$43,IF(OR('NORD-09'!O36="J4"),$H$44,IF(OR('NORD-09'!O36="J5"),$P$40,IF(OR('NORD-09'!O36="J6"),$P$41,IF(OR('NORD-09'!O36="J7"),$P$42,IF(OR('NORD-09'!O36="J8"),$P$43,IF(OR('NORD-09'!O36="J9"),$P$44,IF(OR('NORD-09'!O36="F"),$V$40,IF(OR('NORD-09'!O36="R"),$V$41,IF(OR('NORD-09'!O36="HR"),$V$42,IF(OR('NORD-09'!O36="E"),$V$43,IF(OR('NORD-09'!O36="CP"),$AD$40,IF(OR('NORD-09'!O36="CM"),$AD$41,IF(OR('NORD-09'!O36="CMA"),$AD$42,IF(OR('NORD-09'!O36="CDE"),$AD$43,"0")))))))))))))))))))+IF(OR('NORD-09'!P36="D"),$V$44,IF(OR('NORD-09'!P36="J"),$H$40,IF(OR('NORD-09'!P36="J1"),$H$41,IF(OR('NORD-09'!P36="J2"),$H$42,IF(OR('NORD-09'!P36="J3"),$H$43,IF(OR('NORD-09'!P36="J4"),$H$44,IF(OR('NORD-09'!P36="J5"),$P$40,IF(OR('NORD-09'!P36="J6"),$P$41,IF(OR('NORD-09'!P36="J7"),$P$42,IF(OR('NORD-09'!P36="J8"),$P$43,IF(OR('NORD-09'!P36="J9"),$P$44,IF(OR('NORD-09'!P36="F"),$V$40,IF(OR('NORD-09'!P36="R"),$V$41,IF(OR('NORD-09'!P36="HR"),$V$42,IF(OR('NORD-09'!P36="E"),$V$43,IF(OR('NORD-09'!P36="CP"),$AD$40,IF(OR('NORD-09'!P36="CM"),$AD$41,IF(OR('NORD-09'!P36="CMA"),$AD$42,IF(OR('NORD-09'!P36="CDE"),$AD$43,"0")))))))))))))))))))+IF(OR('NORD-09'!Q36="D"),$V$44,IF(OR('NORD-09'!Q36="J"),$H$40,IF(OR('NORD-09'!Q36="J1"),$H$41,IF(OR('NORD-09'!Q36="J2"),$H$42,IF(OR('NORD-09'!Q36="J3"),$H$43,IF(OR('NORD-09'!Q36="J4"),$H$44,IF(OR('NORD-09'!Q36="J5"),$P$40,IF(OR('NORD-09'!Q36="J6"),$P$41,IF(OR('NORD-09'!Q36="J7"),$P$42,IF(OR('NORD-09'!Q36="J8"),$P$43,IF(OR('NORD-09'!Q36="J9"),$P$44,IF(OR('NORD-09'!Q36="F"),$V$40,IF(OR('NORD-09'!Q36="R"),$V$41,IF(OR('NORD-09'!Q36="HR"),$V$42,IF(OR('NORD-09'!Q36="E"),$V$43,IF(OR('NORD-09'!Q36="CP"),$AD$40,IF(OR('NORD-09'!Q36="CM"),$AD$41,IF(OR('NORD-09'!Q36="CMA"),$AD$42,IF(OR('NORD-09'!Q36="CDE"),$AD$43,"0")))))))))))))))))))+IF(OR('NORD-09'!R36="D"),$V$44,IF(OR('NORD-09'!R36="J"),$H$40,IF(OR('NORD-09'!R36="J1"),$H$41,IF(OR('NORD-09'!R36="J2"),$H$42,IF(OR('NORD-09'!R36="J3"),$H$43,IF(OR('NORD-09'!R36="J4"),$H$44,IF(OR('NORD-09'!R36="J5"),$P$40,IF(OR('NORD-09'!R36="J6"),$P$41,IF(OR('NORD-09'!R36="J7"),$P$42,IF(OR('NORD-09'!R36="J8"),$P$43,IF(OR('NORD-09'!R36="J9"),$P$44,IF(OR('NORD-09'!R36="F"),$V$40,IF(OR('NORD-09'!R36="R"),$V$41,IF(OR('NORD-09'!R36="HR"),$V$42,IF(OR('NORD-09'!R36="E"),$V$43,IF(OR('NORD-09'!R36="CP"),$AD$40,IF(OR('NORD-09'!R36="CM"),$AD$41,IF(OR('NORD-09'!R36="CMA"),$AD$42,IF(OR('NORD-09'!R36="CDE"),$AD$43,"0")))))))))))))))))))</f>
        <v>0</v>
      </c>
      <c r="AM36" s="151">
        <f>IF(OR('NORD-09'!S36="D"),$V$44,IF(OR('NORD-09'!S36="J"),$H$40,IF(OR('NORD-09'!S36="J1"),$H$41,IF(OR('NORD-09'!S36="J2"),$H$42,IF(OR('NORD-09'!S36="J3"),$H$43,IF(OR('NORD-09'!S36="J4"),$H$44,IF(OR('NORD-09'!S36="J5"),$P$40,IF(OR('NORD-09'!S36="J6"),$P$41,IF(OR('NORD-09'!S36="J7"),$P$42,IF(OR('NORD-09'!S36="J8"),$P$43,IF(OR('NORD-09'!S36="J9"),$P$44,IF(OR('NORD-09'!S36="F"),$V$40,IF(OR('NORD-09'!S36="R"),$V$41,IF(OR('NORD-09'!S36="HR"),$V$42,IF(OR('NORD-09'!S36="E"),$V$43,IF(OR('NORD-09'!S36="CP"),$AD$40,IF(OR('NORD-09'!S36="CM"),$AD$41,IF(OR('NORD-09'!S36="CMA"),$AD$42,IF(OR('NORD-09'!S36="CDE"),$AD$43,"0")))))))))))))))))))+IF(OR('NORD-09'!T36="D"),$V$44,IF(OR('NORD-09'!T36="J"),$H$40,IF(OR('NORD-09'!T36="J1"),$H$41,IF(OR('NORD-09'!T36="J2"),$H$42,IF(OR('NORD-09'!T36="J3"),$H$43,IF(OR('NORD-09'!T36="J4"),$H$44,IF(OR('NORD-09'!T36="J5"),$P$40,IF(OR('NORD-09'!T36="J6"),$P$41,IF(OR('NORD-09'!T36="J7"),$P$42,IF(OR('NORD-09'!T36="J8"),$P$43,IF(OR('NORD-09'!T36="J9"),$P$44,IF(OR('NORD-09'!T36="F"),$V$40,IF(OR('NORD-09'!T36="R"),$V$41,IF(OR('NORD-09'!T36="HR"),$V$42,IF(OR('NORD-09'!T36="E"),$V$43,IF(OR('NORD-09'!T36="CP"),$AD$40,IF(OR('NORD-09'!T36="CM"),$AD$41,IF(OR('NORD-09'!T36="CMA"),$AD$42,IF(OR('NORD-09'!T36="CDE"),$AD$43,"0")))))))))))))))))))+IF(OR('NORD-09'!U36="D"),$V$44,IF(OR('NORD-09'!U36="J"),$H$40,IF(OR('NORD-09'!U36="J1"),$H$41,IF(OR('NORD-09'!U36="J2"),$H$42,IF(OR('NORD-09'!U36="J3"),$H$43,IF(OR('NORD-09'!U36="J4"),$H$44,IF(OR('NORD-09'!U36="J5"),$P$40,IF(OR('NORD-09'!U36="J6"),$P$41,IF(OR('NORD-09'!U36="J7"),$P$42,IF(OR('NORD-09'!U36="J8"),$P$43,IF(OR('NORD-09'!U36="J9"),$P$44,IF(OR('NORD-09'!U36="F"),$V$40,IF(OR('NORD-09'!U36="R"),$V$41,IF(OR('NORD-09'!U36="HR"),$V$42,IF(OR('NORD-09'!U36="E"),$V$43,IF(OR('NORD-09'!U36="CP"),$AD$40,IF(OR('NORD-09'!U36="CM"),$AD$41,IF(OR('NORD-09'!U36="CMA"),$AD$42,IF(OR('NORD-09'!U36="CDE"),$AD$43,"0")))))))))))))))))))+IF(OR('NORD-09'!V36="D"),$V$44,IF(OR('NORD-09'!V36="J"),$H$40,IF(OR('NORD-09'!V36="J1"),$H$41,IF(OR('NORD-09'!V36="J2"),$H$42,IF(OR('NORD-09'!V36="J3"),$H$43,IF(OR('NORD-09'!V36="J4"),$H$44,IF(OR('NORD-09'!V36="J5"),$P$40,IF(OR('NORD-09'!V36="J6"),$P$41,IF(OR('NORD-09'!V36="J7"),$P$42,IF(OR('NORD-09'!V36="J8"),$P$43,IF(OR('NORD-09'!V36="J9"),$P$44,IF(OR('NORD-09'!V36="F"),$V$40,IF(OR('NORD-09'!V36="R"),$V$41,IF(OR('NORD-09'!V36="HR"),$V$42,IF(OR('NORD-09'!V36="E"),$V$43,IF(OR('NORD-09'!V36="CP"),$AD$40,IF(OR('NORD-09'!V36="CM"),$AD$41,IF(OR('NORD-09'!V36="CMA"),$AD$42,IF(OR('NORD-09'!V36="CDE"),$AD$43,"0")))))))))))))))))))+IF(OR('NORD-09'!W36="D"),$V$44,IF(OR('NORD-09'!W36="J"),$H$40,IF(OR('NORD-09'!W36="J1"),$H$41,IF(OR('NORD-09'!W36="J2"),$H$42,IF(OR('NORD-09'!W36="J3"),$H$43,IF(OR('NORD-09'!W36="J4"),$H$44,IF(OR('NORD-09'!W36="J5"),$P$40,IF(OR('NORD-09'!W36="J6"),$P$41,IF(OR('NORD-09'!W36="J7"),$P$42,IF(OR('NORD-09'!W36="J8"),$P$43,IF(OR('NORD-09'!W36="J9"),$P$44,IF(OR('NORD-09'!W36="F"),$V$40,IF(OR('NORD-09'!W36="R"),$V$41,IF(OR('NORD-09'!W36="HR"),$V$42,IF(OR('NORD-09'!W36="E"),$V$43,IF(OR('NORD-09'!W36="CP"),$AD$40,IF(OR('NORD-09'!W36="CM"),$AD$41,IF(OR('NORD-09'!W36="CMA"),$AD$42,IF(OR('NORD-09'!W36="CDE"),$AD$43,"0")))))))))))))))))))+IF(OR('NORD-09'!X36="D"),$V$44,IF(OR('NORD-09'!X36="J"),$H$40,IF(OR('NORD-09'!X36="J1"),$H$41,IF(OR('NORD-09'!X36="J2"),$H$42,IF(OR('NORD-09'!X36="J3"),$H$43,IF(OR('NORD-09'!X36="J4"),$H$44,IF(OR('NORD-09'!X36="J5"),$P$40,IF(OR('NORD-09'!X36="J6"),$P$41,IF(OR('NORD-09'!X36="J7"),$P$42,IF(OR('NORD-09'!X36="J8"),$P$43,IF(OR('NORD-09'!X36="J9"),$P$44,IF(OR('NORD-09'!X36="F"),$V$40,IF(OR('NORD-09'!X36="R"),$V$41,IF(OR('NORD-09'!X36="HR"),$V$42,IF(OR('NORD-09'!X36="E"),$V$43,IF(OR('NORD-09'!X36="CP"),$AD$40,IF(OR('NORD-09'!X36="CM"),$AD$41,IF(OR('NORD-09'!X36="CMA"),$AD$42,IF(OR('NORD-09'!X36="CDE"),$AD$43,"0")))))))))))))))))))+IF(OR('NORD-09'!Y36="D"),$V$44,IF(OR('NORD-09'!Y36="J"),$H$40,IF(OR('NORD-09'!Y36="J1"),$H$41,IF(OR('NORD-09'!Y36="J2"),$H$42,IF(OR('NORD-09'!Y36="J3"),$H$43,IF(OR('NORD-09'!Y36="J4"),$H$44,IF(OR('NORD-09'!Y36="J5"),$P$40,IF(OR('NORD-09'!Y36="J6"),$P$41,IF(OR('NORD-09'!Y36="J7"),$P$42,IF(OR('NORD-09'!Y36="J8"),$P$43,IF(OR('NORD-09'!Y36="J9"),$P$44,IF(OR('NORD-09'!Y36="F"),$V$40,IF(OR('NORD-09'!Y36="R"),$V$41,IF(OR('NORD-09'!Y36="HR"),$V$42,IF(OR('NORD-09'!Y36="E"),$V$43,IF(OR('NORD-09'!Y36="CP"),$AD$40,IF(OR('NORD-09'!Y36="CM"),$AD$41,IF(OR('NORD-09'!Y36="CMA"),$AD$42,IF(OR('NORD-09'!Y36="CDE"),$AD$43,"0")))))))))))))))))))</f>
        <v>0</v>
      </c>
      <c r="AN36" s="151">
        <f>IF(OR('NORD-09'!Z36="D"),$V$44,IF(OR('NORD-09'!Z36="J"),$H$40,IF(OR('NORD-09'!Z36="J1"),$H$41,IF(OR('NORD-09'!Z36="J2"),$H$42,IF(OR('NORD-09'!Z36="J3"),$H$43,IF(OR('NORD-09'!Z36="J4"),$H$44,IF(OR('NORD-09'!Z36="J5"),$P$40,IF(OR('NORD-09'!Z36="J6"),$P$41,IF(OR('NORD-09'!Z36="J7"),$P$42,IF(OR('NORD-09'!Z36="J8"),$P$43,IF(OR('NORD-09'!Z36="J9"),$P$44,IF(OR('NORD-09'!Z36="F"),$V$40,IF(OR('NORD-09'!Z36="R"),$V$41,IF(OR('NORD-09'!Z36="HR"),$V$42,IF(OR('NORD-09'!Z36="E"),$V$43,IF(OR('NORD-09'!Z36="CP"),$AD$40,IF(OR('NORD-09'!Z36="CM"),$AD$41,IF(OR('NORD-09'!Z36="CMA"),$AD$42,IF(OR('NORD-09'!Z36="CDE"),$AD$43,"0")))))))))))))))))))+IF(OR('NORD-09'!AA36="D"),$V$44,IF(OR('NORD-09'!AA36="J"),$H$40,IF(OR('NORD-09'!AA36="J1"),$H$41,IF(OR('NORD-09'!AA36="J2"),$H$42,IF(OR('NORD-09'!AA36="J3"),$H$43,IF(OR('NORD-09'!AA36="J4"),$H$44,IF(OR('NORD-09'!AA36="J5"),$P$40,IF(OR('NORD-09'!AA36="J6"),$P$41,IF(OR('NORD-09'!AA36="J7"),$P$42,IF(OR('NORD-09'!AA36="J8"),$P$43,IF(OR('NORD-09'!AA36="J9"),$P$44,IF(OR('NORD-09'!AA36="F"),$V$40,IF(OR('NORD-09'!AA36="R"),$V$41,IF(OR('NORD-09'!AA36="HR"),$V$42,IF(OR('NORD-09'!AA36="E"),$V$43,IF(OR('NORD-09'!AA36="CP"),$AD$40,IF(OR('NORD-09'!AA36="CM"),$AD$41,IF(OR('NORD-09'!AA36="CMA"),$AD$42,IF(OR('NORD-09'!AA36="CDE"),$AD$43,"0")))))))))))))))))))+IF(OR('NORD-09'!AB36="D"),$V$44,IF(OR('NORD-09'!AB36="J"),$H$40,IF(OR('NORD-09'!AB36="J1"),$H$41,IF(OR('NORD-09'!AB36="J2"),$H$42,IF(OR('NORD-09'!AB36="J3"),$H$43,IF(OR('NORD-09'!AB36="J4"),$H$44,IF(OR('NORD-09'!AB36="J5"),$P$40,IF(OR('NORD-09'!AB36="J6"),$P$41,IF(OR('NORD-09'!AB36="J7"),$P$42,IF(OR('NORD-09'!AB36="J8"),$P$43,IF(OR('NORD-09'!AB36="J9"),$P$44,IF(OR('NORD-09'!AB36="F"),$V$40,IF(OR('NORD-09'!AB36="R"),$V$41,IF(OR('NORD-09'!AB36="HR"),$V$42,IF(OR('NORD-09'!AB36="E"),$V$43,IF(OR('NORD-09'!AB36="CP"),$AD$40,IF(OR('NORD-09'!AB36="CM"),$AD$41,IF(OR('NORD-09'!AB36="CMA"),$AD$42,IF(OR('NORD-09'!AB36="CDE"),$AD$43,"0")))))))))))))))))))+IF(OR('NORD-09'!AC36="D"),$V$44,IF(OR('NORD-09'!AC36="J"),$H$40,IF(OR('NORD-09'!AC36="J1"),$H$41,IF(OR('NORD-09'!AC36="J2"),$H$42,IF(OR('NORD-09'!AC36="J3"),$H$43,IF(OR('NORD-09'!AC36="J4"),$H$44,IF(OR('NORD-09'!AC36="J5"),$P$40,IF(OR('NORD-09'!AC36="J6"),$P$41,IF(OR('NORD-09'!AC36="J7"),$P$42,IF(OR('NORD-09'!AC36="J8"),$P$43,IF(OR('NORD-09'!AC36="J9"),$P$44,IF(OR('NORD-09'!AC36="F"),$V$40,IF(OR('NORD-09'!AC36="R"),$V$41,IF(OR('NORD-09'!AC36="HR"),$V$42,IF(OR('NORD-09'!AC36="E"),$V$43,IF(OR('NORD-09'!AC36="CP"),$AD$40,IF(OR('NORD-09'!AC36="CM"),$AD$41,IF(OR('NORD-09'!AC36="CMA"),$AD$42,IF(OR('NORD-09'!AC36="CDE"),$AD$43,"0")))))))))))))))))))+IF(OR('NORD-09'!AD36="D"),$V$44,IF(OR('NORD-09'!AD36="J"),$H$40,IF(OR('NORD-09'!AD36="J1"),$H$41,IF(OR('NORD-09'!AD36="J2"),$H$42,IF(OR('NORD-09'!AD36="J3"),$H$43,IF(OR('NORD-09'!AD36="J4"),$H$44,IF(OR('NORD-09'!AD36="J5"),$P$40,IF(OR('NORD-09'!AD36="J6"),$P$41,IF(OR('NORD-09'!AD36="J7"),$P$42,IF(OR('NORD-09'!AD36="J8"),$P$43,IF(OR('NORD-09'!AD36="J9"),$P$44,IF(OR('NORD-09'!AD36="F"),$V$40,IF(OR('NORD-09'!AD36="R"),$V$41,IF(OR('NORD-09'!AD36="HR"),$V$42,IF(OR('NORD-09'!AD36="E"),$V$43,IF(OR('NORD-09'!AD36="CP"),$AD$40,IF(OR('NORD-09'!AD36="CM"),$AD$41,IF(OR('NORD-09'!AD36="CMA"),$AD$42,IF(OR('NORD-09'!AD36="CDE"),$AD$43,"0")))))))))))))))))))+IF(OR('NORD-09'!AE36="D"),$V$44,IF(OR('NORD-09'!AE36="J"),$H$40,IF(OR('NORD-09'!AE36="J1"),$H$41,IF(OR('NORD-09'!AE36="J2"),$H$42,IF(OR('NORD-09'!AE36="J3"),$H$43,IF(OR('NORD-09'!AE36="J4"),$H$44,IF(OR('NORD-09'!AE36="J5"),$P$40,IF(OR('NORD-09'!AE36="J6"),$P$41,IF(OR('NORD-09'!AE36="J7"),$P$42,IF(OR('NORD-09'!AE36="J8"),$P$43,IF(OR('NORD-09'!AE36="J9"),$P$44,IF(OR('NORD-09'!AE36="F"),$V$40,IF(OR('NORD-09'!AE36="R"),$V$41,IF(OR('NORD-09'!AE36="HR"),$V$42,IF(OR('NORD-09'!AE36="E"),$V$43,IF(OR('NORD-09'!AE36="CP"),$AD$40,IF(OR('NORD-09'!AE36="CM"),$AD$41,IF(OR('NORD-09'!AE36="CMA"),$AD$42,IF(OR('NORD-09'!AE36="CDE"),$AD$43,"0")))))))))))))))))))</f>
        <v>0</v>
      </c>
    </row>
    <row r="37" spans="1:40" ht="15.75" customHeight="1">
      <c r="A37" s="16" t="s">
        <v>129</v>
      </c>
      <c r="B37" s="6"/>
      <c r="C37" s="6"/>
      <c r="D37" s="6"/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46</v>
      </c>
      <c r="J37" s="6" t="s">
        <v>47</v>
      </c>
      <c r="K37" s="6"/>
      <c r="L37" s="6" t="s">
        <v>46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2"/>
      <c r="S37" s="6" t="s">
        <v>47</v>
      </c>
      <c r="T37" s="6" t="s">
        <v>47</v>
      </c>
      <c r="U37" s="6" t="s">
        <v>47</v>
      </c>
      <c r="V37" s="6" t="s">
        <v>47</v>
      </c>
      <c r="W37" s="6" t="s">
        <v>47</v>
      </c>
      <c r="X37" s="6" t="s">
        <v>47</v>
      </c>
      <c r="Y37" s="2"/>
      <c r="Z37" s="6" t="s">
        <v>46</v>
      </c>
      <c r="AA37" s="6" t="s">
        <v>47</v>
      </c>
      <c r="AB37" s="6" t="s">
        <v>47</v>
      </c>
      <c r="AC37" s="6" t="s">
        <v>47</v>
      </c>
      <c r="AD37" s="6" t="s">
        <v>47</v>
      </c>
      <c r="AE37" s="6" t="s">
        <v>47</v>
      </c>
      <c r="AF37" s="11"/>
      <c r="AG37" s="116"/>
      <c r="AH37" s="147">
        <f t="shared" si="6"/>
        <v>0</v>
      </c>
      <c r="AJ37" s="151">
        <f>IF(OR('NORD-09'!B37="D"),$V$44,IF(OR('NORD-09'!B37="J"),$H$40,IF(OR('NORD-09'!B37="J1"),$H$41,IF(OR('NORD-09'!B37="J2"),$H$42,IF(OR('NORD-09'!B37="J3"),$H$43,IF(OR('NORD-09'!B37="J4"),$H$44,IF(OR('NORD-09'!B37="J5"),$P$40,IF(OR('NORD-09'!B37="J6"),$P$41,IF(OR('NORD-09'!B37="J7"),$P$42,IF(OR('NORD-09'!B37="J8"),$P$43,IF(OR('NORD-09'!B37="J9"),$P$44,IF(OR('NORD-09'!B37="F"),$V$40,IF(OR('NORD-09'!B37="R"),$V$41,IF(OR('NORD-09'!B37="HR"),$V$42,IF(OR('NORD-09'!B37="E"),$V$43,IF(OR('NORD-09'!B37="CP"),$AD$40,IF(OR('NORD-09'!B37="CM"),$AD$41,IF(OR('NORD-09'!B37="CMA"),$AD$42,IF(OR('NORD-09'!B37="CDE"),$AD$43,"0")))))))))))))))))))+IF(OR('NORD-09'!C37="D"),$V$44,IF(OR('NORD-09'!C37="J"),$H$40,IF(OR('NORD-09'!C37="J1"),$H$41,IF(OR('NORD-09'!C37="J2"),$H$42,IF(OR('NORD-09'!C37="J3"),$H$43,IF(OR('NORD-09'!C37="J4"),$H$44,IF(OR('NORD-09'!C37="J5"),$P$40,IF(OR('NORD-09'!C37="J6"),$P$41,IF(OR('NORD-09'!C37="J7"),$P$42,IF(OR('NORD-09'!C37="J8"),$P$43,IF(OR('NORD-09'!C37="J9"),$P$44,IF(OR('NORD-09'!C37="F"),$V$40,IF(OR('NORD-09'!C37="R"),$V$41,IF(OR('NORD-09'!C37="HR"),$V$42,IF(OR('NORD-09'!C37="E"),$V$43,IF(OR('NORD-09'!C37="CP"),$AD$40,IF(OR('NORD-09'!C37="CM"),$AD$41,IF(OR('NORD-09'!C37="CMA"),$AD$42,IF(OR('NORD-09'!C37="CDE"),$AD$43,"0")))))))))))))))))))+IF(OR('NORD-09'!D37="D"),$V$44,IF(OR('NORD-09'!D37="J"),$H$40,IF(OR('NORD-09'!D37="J1"),$H$41,IF(OR('NORD-09'!D37="J2"),$H$42,IF(OR('NORD-09'!D37="J3"),$H$43,IF(OR('NORD-09'!D37="J4"),$H$44,IF(OR('NORD-09'!D37="J5"),$P$40,IF(OR('NORD-09'!D37="J6"),$P$41,IF(OR('NORD-09'!D37="J7"),$P$42,IF(OR('NORD-09'!D37="J8"),$P$43,IF(OR('NORD-09'!D37="J9"),$P$44,IF(OR('NORD-09'!D37="F"),$V$40,IF(OR('NORD-09'!D37="R"),$V$41,IF(OR('NORD-09'!D37="HR"),$V$42,IF(OR('NORD-09'!D37="E"),$V$43,IF(OR('NORD-09'!D37="CP"),$AD$40,IF(OR('NORD-09'!D37="CM"),$AD$41,IF(OR('NORD-09'!D37="CMA"),$AD$42,IF(OR('NORD-09'!D37="CDE"),$AD$43,"0")))))))))))))))))))</f>
        <v>0</v>
      </c>
      <c r="AK37" s="151">
        <f>IF(OR('NORD-09'!E37="D"),$V$44,IF(OR('NORD-09'!E37="J"),$H$40,IF(OR('NORD-09'!E37="J1"),$H$41,IF(OR('NORD-09'!E37="J2"),$H$42,IF(OR('NORD-09'!E37="J3"),$H$43,IF(OR('NORD-09'!E37="J4"),$H$44,IF(OR('NORD-09'!E37="J5"),$P$40,IF(OR('NORD-09'!E37="J6"),$P$41,IF(OR('NORD-09'!E37="J7"),$P$42,IF(OR('NORD-09'!E37="J8"),$P$43,IF(OR('NORD-09'!E37="J9"),$P$44,IF(OR('NORD-09'!E37="F"),$V$40,IF(OR('NORD-09'!E37="R"),$V$41,IF(OR('NORD-09'!E37="HR"),$V$42,IF(OR('NORD-09'!E37="E"),$V$43,IF(OR('NORD-09'!E37="CP"),$AD$40,IF(OR('NORD-09'!E37="CM"),$AD$41,IF(OR('NORD-09'!E37="CMA"),$AD$42,IF(OR('NORD-09'!E37="CDE"),$AD$43,"0")))))))))))))))))))+IF(OR('NORD-09'!F37="D"),$V$44,IF(OR('NORD-09'!F37="J"),$H$40,IF(OR('NORD-09'!F37="J1"),$H$41,IF(OR('NORD-09'!F37="J2"),$H$42,IF(OR('NORD-09'!F37="J3"),$H$43,IF(OR('NORD-09'!F37="J4"),$H$44,IF(OR('NORD-09'!F37="J5"),$P$40,IF(OR('NORD-09'!F37="J6"),$P$41,IF(OR('NORD-09'!F37="J7"),$P$42,IF(OR('NORD-09'!F37="J8"),$P$43,IF(OR('NORD-09'!F37="J9"),$P$44,IF(OR('NORD-09'!F37="F"),$V$40,IF(OR('NORD-09'!F37="R"),$V$41,IF(OR('NORD-09'!F37="HR"),$V$42,IF(OR('NORD-09'!F37="E"),$V$43,IF(OR('NORD-09'!F37="CP"),$AD$40,IF(OR('NORD-09'!F37="CM"),$AD$41,IF(OR('NORD-09'!F37="CMA"),$AD$42,IF(OR('NORD-09'!F37="CDE"),$AD$43,"0")))))))))))))))))))+IF(OR('NORD-09'!G37="D"),$V$44,IF(OR('NORD-09'!G37="J"),$H$40,IF(OR('NORD-09'!G37="J1"),$H$41,IF(OR('NORD-09'!G37="J2"),$H$42,IF(OR('NORD-09'!G37="J3"),$H$43,IF(OR('NORD-09'!G37="J4"),$H$44,IF(OR('NORD-09'!G37="J5"),$P$40,IF(OR('NORD-09'!G37="J6"),$P$41,IF(OR('NORD-09'!G37="J7"),$P$42,IF(OR('NORD-09'!G37="J8"),$P$43,IF(OR('NORD-09'!G37="J9"),$P$44,IF(OR('NORD-09'!G37="F"),$V$40,IF(OR('NORD-09'!G37="R"),$V$41,IF(OR('NORD-09'!G37="HR"),$V$42,IF(OR('NORD-09'!G37="E"),$V$43,IF(OR('NORD-09'!G37="CP"),$AD$40,IF(OR('NORD-09'!G37="CM"),$AD$41,IF(OR('NORD-09'!G37="CMA"),$AD$42,IF(OR('NORD-09'!G37="CDE"),$AD$43,"0")))))))))))))))))))+IF(OR('NORD-09'!H37="D"),$V$44,IF(OR('NORD-09'!H37="J"),$H$40,IF(OR('NORD-09'!H37="J1"),$H$41,IF(OR('NORD-09'!H37="J2"),$H$42,IF(OR('NORD-09'!H37="J3"),$H$43,IF(OR('NORD-09'!H37="J4"),$H$44,IF(OR('NORD-09'!H37="J5"),$P$40,IF(OR('NORD-09'!H37="J6"),$P$41,IF(OR('NORD-09'!H37="J7"),$P$42,IF(OR('NORD-09'!H37="J8"),$P$43,IF(OR('NORD-09'!H37="J9"),$P$44,IF(OR('NORD-09'!H37="F"),$V$40,IF(OR('NORD-09'!H37="R"),$V$41,IF(OR('NORD-09'!H37="HR"),$V$42,IF(OR('NORD-09'!H37="E"),$V$43,IF(OR('NORD-09'!H37="CP"),$AD$40,IF(OR('NORD-09'!H37="CM"),$AD$41,IF(OR('NORD-09'!H37="CMA"),$AD$42,IF(OR('NORD-09'!H37="CDE"),$AD$43,"0")))))))))))))))))))+IF(OR('NORD-09'!I37="D"),$V$44,IF(OR('NORD-09'!I37="J"),$H$40,IF(OR('NORD-09'!I37="J1"),$H$41,IF(OR('NORD-09'!I37="J2"),$H$42,IF(OR('NORD-09'!I37="J3"),$H$43,IF(OR('NORD-09'!I37="J4"),$H$44,IF(OR('NORD-09'!I37="J5"),$P$40,IF(OR('NORD-09'!I37="J6"),$P$41,IF(OR('NORD-09'!I37="J7"),$P$42,IF(OR('NORD-09'!I37="J8"),$P$43,IF(OR('NORD-09'!I37="J9"),$P$44,IF(OR('NORD-09'!I37="F"),$V$40,IF(OR('NORD-09'!I37="R"),$V$41,IF(OR('NORD-09'!I37="HR"),$V$42,IF(OR('NORD-09'!I37="E"),$V$43,IF(OR('NORD-09'!I37="CP"),$AD$40,IF(OR('NORD-09'!I37="CM"),$AD$41,IF(OR('NORD-09'!I37="CMA"),$AD$42,IF(OR('NORD-09'!I37="CDE"),$AD$43,"0")))))))))))))))))))+IF(OR('NORD-09'!J37="D"),$V$44,IF(OR('NORD-09'!J37="J"),$H$40,IF(OR('NORD-09'!J37="J1"),$H$41,IF(OR('NORD-09'!J37="J2"),$H$42,IF(OR('NORD-09'!J37="J3"),$H$43,IF(OR('NORD-09'!J37="J4"),$H$44,IF(OR('NORD-09'!J37="J5"),$P$40,IF(OR('NORD-09'!J37="J6"),$P$41,IF(OR('NORD-09'!J37="J7"),$P$42,IF(OR('NORD-09'!J37="J8"),$P$43,IF(OR('NORD-09'!J37="J9"),$P$44,IF(OR('NORD-09'!J37="F"),$V$40,IF(OR('NORD-09'!J37="R"),$V$41,IF(OR('NORD-09'!J37="HR"),$V$42,IF(OR('NORD-09'!J37="E"),$V$43,IF(OR('NORD-09'!J37="CP"),$AD$40,IF(OR('NORD-09'!J37="CM"),$AD$41,IF(OR('NORD-09'!J37="CMA"),$AD$42,IF(OR('NORD-09'!J37="CDE"),$AD$43,"0")))))))))))))))))))+IF(OR('NORD-09'!K37="D"),$V$44,IF(OR('NORD-09'!K37="J"),$H$40,IF(OR('NORD-09'!K37="J1"),$H$41,IF(OR('NORD-09'!K37="J2"),$H$42,IF(OR('NORD-09'!K37="J3"),$H$43,IF(OR('NORD-09'!K37="J4"),$H$44,IF(OR('NORD-09'!K37="J5"),$P$40,IF(OR('NORD-09'!K37="J6"),$P$41,IF(OR('NORD-09'!K37="J7"),$P$42,IF(OR('NORD-09'!K37="J8"),$P$43,IF(OR('NORD-09'!K37="J9"),$P$44,IF(OR('NORD-09'!K37="F"),$V$40,IF(OR('NORD-09'!K37="R"),$V$41,IF(OR('NORD-09'!K37="HR"),$V$42,IF(OR('NORD-09'!K37="E"),$V$43,IF(OR('NORD-09'!K37="CP"),$AD$40,IF(OR('NORD-09'!K37="CM"),$AD$41,IF(OR('NORD-09'!K37="CMA"),$AD$42,IF(OR('NORD-09'!K37="CDE"),$AD$43,"0")))))))))))))))))))</f>
        <v>37.5</v>
      </c>
      <c r="AL37" s="151">
        <f>IF(OR('NORD-09'!L37="D"),$V$44,IF(OR('NORD-09'!L37="J"),$H$40,IF(OR('NORD-09'!L37="J1"),$H$41,IF(OR('NORD-09'!L37="J2"),$H$42,IF(OR('NORD-09'!L37="J3"),$H$43,IF(OR('NORD-09'!L37="J4"),$H$44,IF(OR('NORD-09'!L37="J5"),$P$40,IF(OR('NORD-09'!L37="J6"),$P$41,IF(OR('NORD-09'!L37="J7"),$P$42,IF(OR('NORD-09'!L37="J8"),$P$43,IF(OR('NORD-09'!L37="J9"),$P$44,IF(OR('NORD-09'!L37="F"),$V$40,IF(OR('NORD-09'!L37="R"),$V$41,IF(OR('NORD-09'!L37="HR"),$V$42,IF(OR('NORD-09'!L37="E"),$V$43,IF(OR('NORD-09'!L37="CP"),$AD$40,IF(OR('NORD-09'!L37="CM"),$AD$41,IF(OR('NORD-09'!L37="CMA"),$AD$42,IF(OR('NORD-09'!L37="CDE"),$AD$43,"0")))))))))))))))))))+IF(OR('NORD-09'!M37="D"),$V$44,IF(OR('NORD-09'!M37="J"),$H$40,IF(OR('NORD-09'!M37="J1"),$H$41,IF(OR('NORD-09'!M37="J2"),$H$42,IF(OR('NORD-09'!M37="J3"),$H$43,IF(OR('NORD-09'!M37="J4"),$H$44,IF(OR('NORD-09'!M37="J5"),$P$40,IF(OR('NORD-09'!M37="J6"),$P$41,IF(OR('NORD-09'!M37="J7"),$P$42,IF(OR('NORD-09'!M37="J8"),$P$43,IF(OR('NORD-09'!M37="J9"),$P$44,IF(OR('NORD-09'!M37="F"),$V$40,IF(OR('NORD-09'!M37="R"),$V$41,IF(OR('NORD-09'!M37="HR"),$V$42,IF(OR('NORD-09'!M37="E"),$V$43,IF(OR('NORD-09'!M37="CP"),$AD$40,IF(OR('NORD-09'!M37="CM"),$AD$41,IF(OR('NORD-09'!M37="CMA"),$AD$42,IF(OR('NORD-09'!M37="CDE"),$AD$43,"0")))))))))))))))))))+IF(OR('NORD-09'!N37="D"),$V$44,IF(OR('NORD-09'!N37="J"),$H$40,IF(OR('NORD-09'!N37="J1"),$H$41,IF(OR('NORD-09'!N37="J2"),$H$42,IF(OR('NORD-09'!N37="J3"),$H$43,IF(OR('NORD-09'!N37="J4"),$H$44,IF(OR('NORD-09'!N37="J5"),$P$40,IF(OR('NORD-09'!N37="J6"),$P$41,IF(OR('NORD-09'!N37="J7"),$P$42,IF(OR('NORD-09'!N37="J8"),$P$43,IF(OR('NORD-09'!N37="J9"),$P$44,IF(OR('NORD-09'!N37="F"),$V$40,IF(OR('NORD-09'!N37="R"),$V$41,IF(OR('NORD-09'!N37="HR"),$V$42,IF(OR('NORD-09'!N37="E"),$V$43,IF(OR('NORD-09'!N37="CP"),$AD$40,IF(OR('NORD-09'!N37="CM"),$AD$41,IF(OR('NORD-09'!N37="CMA"),$AD$42,IF(OR('NORD-09'!N37="CDE"),$AD$43,"0")))))))))))))))))))+IF(OR('NORD-09'!O37="D"),$V$44,IF(OR('NORD-09'!O37="J"),$H$40,IF(OR('NORD-09'!O37="J1"),$H$41,IF(OR('NORD-09'!O37="J2"),$H$42,IF(OR('NORD-09'!O37="J3"),$H$43,IF(OR('NORD-09'!O37="J4"),$H$44,IF(OR('NORD-09'!O37="J5"),$P$40,IF(OR('NORD-09'!O37="J6"),$P$41,IF(OR('NORD-09'!O37="J7"),$P$42,IF(OR('NORD-09'!O37="J8"),$P$43,IF(OR('NORD-09'!O37="J9"),$P$44,IF(OR('NORD-09'!O37="F"),$V$40,IF(OR('NORD-09'!O37="R"),$V$41,IF(OR('NORD-09'!O37="HR"),$V$42,IF(OR('NORD-09'!O37="E"),$V$43,IF(OR('NORD-09'!O37="CP"),$AD$40,IF(OR('NORD-09'!O37="CM"),$AD$41,IF(OR('NORD-09'!O37="CMA"),$AD$42,IF(OR('NORD-09'!O37="CDE"),$AD$43,"0")))))))))))))))))))+IF(OR('NORD-09'!P37="D"),$V$44,IF(OR('NORD-09'!P37="J"),$H$40,IF(OR('NORD-09'!P37="J1"),$H$41,IF(OR('NORD-09'!P37="J2"),$H$42,IF(OR('NORD-09'!P37="J3"),$H$43,IF(OR('NORD-09'!P37="J4"),$H$44,IF(OR('NORD-09'!P37="J5"),$P$40,IF(OR('NORD-09'!P37="J6"),$P$41,IF(OR('NORD-09'!P37="J7"),$P$42,IF(OR('NORD-09'!P37="J8"),$P$43,IF(OR('NORD-09'!P37="J9"),$P$44,IF(OR('NORD-09'!P37="F"),$V$40,IF(OR('NORD-09'!P37="R"),$V$41,IF(OR('NORD-09'!P37="HR"),$V$42,IF(OR('NORD-09'!P37="E"),$V$43,IF(OR('NORD-09'!P37="CP"),$AD$40,IF(OR('NORD-09'!P37="CM"),$AD$41,IF(OR('NORD-09'!P37="CMA"),$AD$42,IF(OR('NORD-09'!P37="CDE"),$AD$43,"0")))))))))))))))))))+IF(OR('NORD-09'!Q37="D"),$V$44,IF(OR('NORD-09'!Q37="J"),$H$40,IF(OR('NORD-09'!Q37="J1"),$H$41,IF(OR('NORD-09'!Q37="J2"),$H$42,IF(OR('NORD-09'!Q37="J3"),$H$43,IF(OR('NORD-09'!Q37="J4"),$H$44,IF(OR('NORD-09'!Q37="J5"),$P$40,IF(OR('NORD-09'!Q37="J6"),$P$41,IF(OR('NORD-09'!Q37="J7"),$P$42,IF(OR('NORD-09'!Q37="J8"),$P$43,IF(OR('NORD-09'!Q37="J9"),$P$44,IF(OR('NORD-09'!Q37="F"),$V$40,IF(OR('NORD-09'!Q37="R"),$V$41,IF(OR('NORD-09'!Q37="HR"),$V$42,IF(OR('NORD-09'!Q37="E"),$V$43,IF(OR('NORD-09'!Q37="CP"),$AD$40,IF(OR('NORD-09'!Q37="CM"),$AD$41,IF(OR('NORD-09'!Q37="CMA"),$AD$42,IF(OR('NORD-09'!Q37="CDE"),$AD$43,"0")))))))))))))))))))+IF(OR('NORD-09'!R37="D"),$V$44,IF(OR('NORD-09'!R37="J"),$H$40,IF(OR('NORD-09'!R37="J1"),$H$41,IF(OR('NORD-09'!R37="J2"),$H$42,IF(OR('NORD-09'!R37="J3"),$H$43,IF(OR('NORD-09'!R37="J4"),$H$44,IF(OR('NORD-09'!R37="J5"),$P$40,IF(OR('NORD-09'!R37="J6"),$P$41,IF(OR('NORD-09'!R37="J7"),$P$42,IF(OR('NORD-09'!R37="J8"),$P$43,IF(OR('NORD-09'!R37="J9"),$P$44,IF(OR('NORD-09'!R37="F"),$V$40,IF(OR('NORD-09'!R37="R"),$V$41,IF(OR('NORD-09'!R37="HR"),$V$42,IF(OR('NORD-09'!R37="E"),$V$43,IF(OR('NORD-09'!R37="CP"),$AD$40,IF(OR('NORD-09'!R37="CM"),$AD$41,IF(OR('NORD-09'!R37="CMA"),$AD$42,IF(OR('NORD-09'!R37="CDE"),$AD$43,"0")))))))))))))))))))</f>
        <v>37.5</v>
      </c>
      <c r="AM37" s="151">
        <f>IF(OR('NORD-09'!S37="D"),$V$44,IF(OR('NORD-09'!S37="J"),$H$40,IF(OR('NORD-09'!S37="J1"),$H$41,IF(OR('NORD-09'!S37="J2"),$H$42,IF(OR('NORD-09'!S37="J3"),$H$43,IF(OR('NORD-09'!S37="J4"),$H$44,IF(OR('NORD-09'!S37="J5"),$P$40,IF(OR('NORD-09'!S37="J6"),$P$41,IF(OR('NORD-09'!S37="J7"),$P$42,IF(OR('NORD-09'!S37="J8"),$P$43,IF(OR('NORD-09'!S37="J9"),$P$44,IF(OR('NORD-09'!S37="F"),$V$40,IF(OR('NORD-09'!S37="R"),$V$41,IF(OR('NORD-09'!S37="HR"),$V$42,IF(OR('NORD-09'!S37="E"),$V$43,IF(OR('NORD-09'!S37="CP"),$AD$40,IF(OR('NORD-09'!S37="CM"),$AD$41,IF(OR('NORD-09'!S37="CMA"),$AD$42,IF(OR('NORD-09'!S37="CDE"),$AD$43,"0")))))))))))))))))))+IF(OR('NORD-09'!T37="D"),$V$44,IF(OR('NORD-09'!T37="J"),$H$40,IF(OR('NORD-09'!T37="J1"),$H$41,IF(OR('NORD-09'!T37="J2"),$H$42,IF(OR('NORD-09'!T37="J3"),$H$43,IF(OR('NORD-09'!T37="J4"),$H$44,IF(OR('NORD-09'!T37="J5"),$P$40,IF(OR('NORD-09'!T37="J6"),$P$41,IF(OR('NORD-09'!T37="J7"),$P$42,IF(OR('NORD-09'!T37="J8"),$P$43,IF(OR('NORD-09'!T37="J9"),$P$44,IF(OR('NORD-09'!T37="F"),$V$40,IF(OR('NORD-09'!T37="R"),$V$41,IF(OR('NORD-09'!T37="HR"),$V$42,IF(OR('NORD-09'!T37="E"),$V$43,IF(OR('NORD-09'!T37="CP"),$AD$40,IF(OR('NORD-09'!T37="CM"),$AD$41,IF(OR('NORD-09'!T37="CMA"),$AD$42,IF(OR('NORD-09'!T37="CDE"),$AD$43,"0")))))))))))))))))))+IF(OR('NORD-09'!U37="D"),$V$44,IF(OR('NORD-09'!U37="J"),$H$40,IF(OR('NORD-09'!U37="J1"),$H$41,IF(OR('NORD-09'!U37="J2"),$H$42,IF(OR('NORD-09'!U37="J3"),$H$43,IF(OR('NORD-09'!U37="J4"),$H$44,IF(OR('NORD-09'!U37="J5"),$P$40,IF(OR('NORD-09'!U37="J6"),$P$41,IF(OR('NORD-09'!U37="J7"),$P$42,IF(OR('NORD-09'!U37="J8"),$P$43,IF(OR('NORD-09'!U37="J9"),$P$44,IF(OR('NORD-09'!U37="F"),$V$40,IF(OR('NORD-09'!U37="R"),$V$41,IF(OR('NORD-09'!U37="HR"),$V$42,IF(OR('NORD-09'!U37="E"),$V$43,IF(OR('NORD-09'!U37="CP"),$AD$40,IF(OR('NORD-09'!U37="CM"),$AD$41,IF(OR('NORD-09'!U37="CMA"),$AD$42,IF(OR('NORD-09'!U37="CDE"),$AD$43,"0")))))))))))))))))))+IF(OR('NORD-09'!V37="D"),$V$44,IF(OR('NORD-09'!V37="J"),$H$40,IF(OR('NORD-09'!V37="J1"),$H$41,IF(OR('NORD-09'!V37="J2"),$H$42,IF(OR('NORD-09'!V37="J3"),$H$43,IF(OR('NORD-09'!V37="J4"),$H$44,IF(OR('NORD-09'!V37="J5"),$P$40,IF(OR('NORD-09'!V37="J6"),$P$41,IF(OR('NORD-09'!V37="J7"),$P$42,IF(OR('NORD-09'!V37="J8"),$P$43,IF(OR('NORD-09'!V37="J9"),$P$44,IF(OR('NORD-09'!V37="F"),$V$40,IF(OR('NORD-09'!V37="R"),$V$41,IF(OR('NORD-09'!V37="HR"),$V$42,IF(OR('NORD-09'!V37="E"),$V$43,IF(OR('NORD-09'!V37="CP"),$AD$40,IF(OR('NORD-09'!V37="CM"),$AD$41,IF(OR('NORD-09'!V37="CMA"),$AD$42,IF(OR('NORD-09'!V37="CDE"),$AD$43,"0")))))))))))))))))))+IF(OR('NORD-09'!W37="D"),$V$44,IF(OR('NORD-09'!W37="J"),$H$40,IF(OR('NORD-09'!W37="J1"),$H$41,IF(OR('NORD-09'!W37="J2"),$H$42,IF(OR('NORD-09'!W37="J3"),$H$43,IF(OR('NORD-09'!W37="J4"),$H$44,IF(OR('NORD-09'!W37="J5"),$P$40,IF(OR('NORD-09'!W37="J6"),$P$41,IF(OR('NORD-09'!W37="J7"),$P$42,IF(OR('NORD-09'!W37="J8"),$P$43,IF(OR('NORD-09'!W37="J9"),$P$44,IF(OR('NORD-09'!W37="F"),$V$40,IF(OR('NORD-09'!W37="R"),$V$41,IF(OR('NORD-09'!W37="HR"),$V$42,IF(OR('NORD-09'!W37="E"),$V$43,IF(OR('NORD-09'!W37="CP"),$AD$40,IF(OR('NORD-09'!W37="CM"),$AD$41,IF(OR('NORD-09'!W37="CMA"),$AD$42,IF(OR('NORD-09'!W37="CDE"),$AD$43,"0")))))))))))))))))))+IF(OR('NORD-09'!X37="D"),$V$44,IF(OR('NORD-09'!X37="J"),$H$40,IF(OR('NORD-09'!X37="J1"),$H$41,IF(OR('NORD-09'!X37="J2"),$H$42,IF(OR('NORD-09'!X37="J3"),$H$43,IF(OR('NORD-09'!X37="J4"),$H$44,IF(OR('NORD-09'!X37="J5"),$P$40,IF(OR('NORD-09'!X37="J6"),$P$41,IF(OR('NORD-09'!X37="J7"),$P$42,IF(OR('NORD-09'!X37="J8"),$P$43,IF(OR('NORD-09'!X37="J9"),$P$44,IF(OR('NORD-09'!X37="F"),$V$40,IF(OR('NORD-09'!X37="R"),$V$41,IF(OR('NORD-09'!X37="HR"),$V$42,IF(OR('NORD-09'!X37="E"),$V$43,IF(OR('NORD-09'!X37="CP"),$AD$40,IF(OR('NORD-09'!X37="CM"),$AD$41,IF(OR('NORD-09'!X37="CMA"),$AD$42,IF(OR('NORD-09'!X37="CDE"),$AD$43,"0")))))))))))))))))))+IF(OR('NORD-09'!Y37="D"),$V$44,IF(OR('NORD-09'!Y37="J"),$H$40,IF(OR('NORD-09'!Y37="J1"),$H$41,IF(OR('NORD-09'!Y37="J2"),$H$42,IF(OR('NORD-09'!Y37="J3"),$H$43,IF(OR('NORD-09'!Y37="J4"),$H$44,IF(OR('NORD-09'!Y37="J5"),$P$40,IF(OR('NORD-09'!Y37="J6"),$P$41,IF(OR('NORD-09'!Y37="J7"),$P$42,IF(OR('NORD-09'!Y37="J8"),$P$43,IF(OR('NORD-09'!Y37="J9"),$P$44,IF(OR('NORD-09'!Y37="F"),$V$40,IF(OR('NORD-09'!Y37="R"),$V$41,IF(OR('NORD-09'!Y37="HR"),$V$42,IF(OR('NORD-09'!Y37="E"),$V$43,IF(OR('NORD-09'!Y37="CP"),$AD$40,IF(OR('NORD-09'!Y37="CM"),$AD$41,IF(OR('NORD-09'!Y37="CMA"),$AD$42,IF(OR('NORD-09'!Y37="CDE"),$AD$43,"0")))))))))))))))))))</f>
        <v>45</v>
      </c>
      <c r="AN37" s="151">
        <f>IF(OR('NORD-09'!Z37="D"),$V$44,IF(OR('NORD-09'!Z37="J"),$H$40,IF(OR('NORD-09'!Z37="J1"),$H$41,IF(OR('NORD-09'!Z37="J2"),$H$42,IF(OR('NORD-09'!Z37="J3"),$H$43,IF(OR('NORD-09'!Z37="J4"),$H$44,IF(OR('NORD-09'!Z37="J5"),$P$40,IF(OR('NORD-09'!Z37="J6"),$P$41,IF(OR('NORD-09'!Z37="J7"),$P$42,IF(OR('NORD-09'!Z37="J8"),$P$43,IF(OR('NORD-09'!Z37="J9"),$P$44,IF(OR('NORD-09'!Z37="F"),$V$40,IF(OR('NORD-09'!Z37="R"),$V$41,IF(OR('NORD-09'!Z37="HR"),$V$42,IF(OR('NORD-09'!Z37="E"),$V$43,IF(OR('NORD-09'!Z37="CP"),$AD$40,IF(OR('NORD-09'!Z37="CM"),$AD$41,IF(OR('NORD-09'!Z37="CMA"),$AD$42,IF(OR('NORD-09'!Z37="CDE"),$AD$43,"0")))))))))))))))))))+IF(OR('NORD-09'!AA37="D"),$V$44,IF(OR('NORD-09'!AA37="J"),$H$40,IF(OR('NORD-09'!AA37="J1"),$H$41,IF(OR('NORD-09'!AA37="J2"),$H$42,IF(OR('NORD-09'!AA37="J3"),$H$43,IF(OR('NORD-09'!AA37="J4"),$H$44,IF(OR('NORD-09'!AA37="J5"),$P$40,IF(OR('NORD-09'!AA37="J6"),$P$41,IF(OR('NORD-09'!AA37="J7"),$P$42,IF(OR('NORD-09'!AA37="J8"),$P$43,IF(OR('NORD-09'!AA37="J9"),$P$44,IF(OR('NORD-09'!AA37="F"),$V$40,IF(OR('NORD-09'!AA37="R"),$V$41,IF(OR('NORD-09'!AA37="HR"),$V$42,IF(OR('NORD-09'!AA37="E"),$V$43,IF(OR('NORD-09'!AA37="CP"),$AD$40,IF(OR('NORD-09'!AA37="CM"),$AD$41,IF(OR('NORD-09'!AA37="CMA"),$AD$42,IF(OR('NORD-09'!AA37="CDE"),$AD$43,"0")))))))))))))))))))+IF(OR('NORD-09'!AB37="D"),$V$44,IF(OR('NORD-09'!AB37="J"),$H$40,IF(OR('NORD-09'!AB37="J1"),$H$41,IF(OR('NORD-09'!AB37="J2"),$H$42,IF(OR('NORD-09'!AB37="J3"),$H$43,IF(OR('NORD-09'!AB37="J4"),$H$44,IF(OR('NORD-09'!AB37="J5"),$P$40,IF(OR('NORD-09'!AB37="J6"),$P$41,IF(OR('NORD-09'!AB37="J7"),$P$42,IF(OR('NORD-09'!AB37="J8"),$P$43,IF(OR('NORD-09'!AB37="J9"),$P$44,IF(OR('NORD-09'!AB37="F"),$V$40,IF(OR('NORD-09'!AB37="R"),$V$41,IF(OR('NORD-09'!AB37="HR"),$V$42,IF(OR('NORD-09'!AB37="E"),$V$43,IF(OR('NORD-09'!AB37="CP"),$AD$40,IF(OR('NORD-09'!AB37="CM"),$AD$41,IF(OR('NORD-09'!AB37="CMA"),$AD$42,IF(OR('NORD-09'!AB37="CDE"),$AD$43,"0")))))))))))))))))))+IF(OR('NORD-09'!AC37="D"),$V$44,IF(OR('NORD-09'!AC37="J"),$H$40,IF(OR('NORD-09'!AC37="J1"),$H$41,IF(OR('NORD-09'!AC37="J2"),$H$42,IF(OR('NORD-09'!AC37="J3"),$H$43,IF(OR('NORD-09'!AC37="J4"),$H$44,IF(OR('NORD-09'!AC37="J5"),$P$40,IF(OR('NORD-09'!AC37="J6"),$P$41,IF(OR('NORD-09'!AC37="J7"),$P$42,IF(OR('NORD-09'!AC37="J8"),$P$43,IF(OR('NORD-09'!AC37="J9"),$P$44,IF(OR('NORD-09'!AC37="F"),$V$40,IF(OR('NORD-09'!AC37="R"),$V$41,IF(OR('NORD-09'!AC37="HR"),$V$42,IF(OR('NORD-09'!AC37="E"),$V$43,IF(OR('NORD-09'!AC37="CP"),$AD$40,IF(OR('NORD-09'!AC37="CM"),$AD$41,IF(OR('NORD-09'!AC37="CMA"),$AD$42,IF(OR('NORD-09'!AC37="CDE"),$AD$43,"0")))))))))))))))))))+IF(OR('NORD-09'!AD37="D"),$V$44,IF(OR('NORD-09'!AD37="J"),$H$40,IF(OR('NORD-09'!AD37="J1"),$H$41,IF(OR('NORD-09'!AD37="J2"),$H$42,IF(OR('NORD-09'!AD37="J3"),$H$43,IF(OR('NORD-09'!AD37="J4"),$H$44,IF(OR('NORD-09'!AD37="J5"),$P$40,IF(OR('NORD-09'!AD37="J6"),$P$41,IF(OR('NORD-09'!AD37="J7"),$P$42,IF(OR('NORD-09'!AD37="J8"),$P$43,IF(OR('NORD-09'!AD37="J9"),$P$44,IF(OR('NORD-09'!AD37="F"),$V$40,IF(OR('NORD-09'!AD37="R"),$V$41,IF(OR('NORD-09'!AD37="HR"),$V$42,IF(OR('NORD-09'!AD37="E"),$V$43,IF(OR('NORD-09'!AD37="CP"),$AD$40,IF(OR('NORD-09'!AD37="CM"),$AD$41,IF(OR('NORD-09'!AD37="CMA"),$AD$42,IF(OR('NORD-09'!AD37="CDE"),$AD$43,"0")))))))))))))))))))+IF(OR('NORD-09'!AE37="D"),$V$44,IF(OR('NORD-09'!AE37="J"),$H$40,IF(OR('NORD-09'!AE37="J1"),$H$41,IF(OR('NORD-09'!AE37="J2"),$H$42,IF(OR('NORD-09'!AE37="J3"),$H$43,IF(OR('NORD-09'!AE37="J4"),$H$44,IF(OR('NORD-09'!AE37="J5"),$P$40,IF(OR('NORD-09'!AE37="J6"),$P$41,IF(OR('NORD-09'!AE37="J7"),$P$42,IF(OR('NORD-09'!AE37="J8"),$P$43,IF(OR('NORD-09'!AE37="J9"),$P$44,IF(OR('NORD-09'!AE37="F"),$V$40,IF(OR('NORD-09'!AE37="R"),$V$41,IF(OR('NORD-09'!AE37="HR"),$V$42,IF(OR('NORD-09'!AE37="E"),$V$43,IF(OR('NORD-09'!AE37="CP"),$AD$40,IF(OR('NORD-09'!AE37="CM"),$AD$41,IF(OR('NORD-09'!AE37="CMA"),$AD$42,IF(OR('NORD-09'!AE37="CDE"),$AD$43,"0")))))))))))))))))))</f>
        <v>37.5</v>
      </c>
    </row>
    <row r="38" spans="1:40" ht="15.75" hidden="1" customHeight="1" outlineLevel="1">
      <c r="A38" s="16" t="s">
        <v>36</v>
      </c>
      <c r="B38" s="6"/>
      <c r="C38" s="6"/>
      <c r="D38" s="6"/>
      <c r="E38" s="6"/>
      <c r="F38" s="6"/>
      <c r="G38" s="13"/>
      <c r="H38" s="2"/>
      <c r="I38" s="2"/>
      <c r="J38" s="2"/>
      <c r="K38" s="2"/>
      <c r="L38" s="2"/>
      <c r="M38" s="2"/>
      <c r="N38" s="13"/>
      <c r="O38" s="12"/>
      <c r="P38" s="12"/>
      <c r="Q38" s="12"/>
      <c r="R38" s="12"/>
      <c r="S38" s="12"/>
      <c r="T38" s="13"/>
      <c r="U38" s="13"/>
      <c r="V38" s="12"/>
      <c r="W38" s="12"/>
      <c r="X38" s="12"/>
      <c r="Y38" s="12"/>
      <c r="Z38" s="12"/>
      <c r="AA38" s="13"/>
      <c r="AB38" s="13"/>
      <c r="AC38" s="13"/>
      <c r="AD38" s="13"/>
      <c r="AE38" s="13"/>
      <c r="AF38" s="14"/>
      <c r="AG38" s="116"/>
      <c r="AH38" s="147">
        <f t="shared" si="6"/>
        <v>0</v>
      </c>
      <c r="AJ38" s="151">
        <f>IF(OR('NORD-09'!B38="D"),'MOIS-09'!$V$20,IF(OR('NORD-09'!B38="J"),'MOIS-09'!$H$16,IF(OR('NORD-09'!B38="J1"),'MOIS-09'!$H$17,IF(OR('NORD-09'!B38="J2"),'MOIS-09'!$H$18,IF(OR('NORD-09'!B38="J3"),'MOIS-09'!$H$19,IF(OR('NORD-09'!B38="J4"),'MOIS-09'!$H$20,IF(OR('NORD-09'!B38="J5"),'MOIS-09'!$P$16,IF(OR('NORD-09'!B38="J6"),'MOIS-09'!$P$17,IF(OR('NORD-09'!B38="J7"),'MOIS-09'!$P$18,IF(OR('NORD-09'!B38="J8"),'MOIS-09'!$P$19,IF(OR('NORD-09'!B38="J9"),'MOIS-09'!$P$20,IF(OR('NORD-09'!B38="F"),'MOIS-09'!$V$16,IF(OR('NORD-09'!B38="R"),'MOIS-09'!$V$17,IF(OR('NORD-09'!B38="HR"),'MOIS-09'!$V$18,IF(OR('NORD-09'!B38="E"),'MOIS-09'!$V$19,IF(OR('NORD-09'!B38="CP"),'MOIS-09'!$AD$16,IF(OR('NORD-09'!B38="CM"),'MOIS-09'!$AD$17,IF(OR('NORD-09'!B38="CMA"),'MOIS-09'!$AD$18,IF(OR('NORD-09'!B38="CDE"),'MOIS-09'!$AD$19,"0")))))))))))))))))))+IF(OR('NORD-09'!C38="D"),'MOIS-09'!$V$20,IF(OR('NORD-09'!C38="J"),'MOIS-09'!$H$16,IF(OR('NORD-09'!C38="J1"),'MOIS-09'!$H$17,IF(OR('NORD-09'!C38="J2"),'MOIS-09'!$H$18,IF(OR('NORD-09'!C38="J3"),'MOIS-09'!$H$19,IF(OR('NORD-09'!C38="J4"),'MOIS-09'!$H$20,IF(OR('NORD-09'!C38="J5"),'MOIS-09'!$P$16,IF(OR('NORD-09'!C38="J6"),'MOIS-09'!$P$17,IF(OR('NORD-09'!C38="J7"),'MOIS-09'!$P$18,IF(OR('NORD-09'!C38="J8"),'MOIS-09'!$P$19,IF(OR('NORD-09'!C38="J9"),'MOIS-09'!$P$20,IF(OR('NORD-09'!C38="F"),'MOIS-09'!$V$16,IF(OR('NORD-09'!C38="R"),'MOIS-09'!$V$17,IF(OR('NORD-09'!C38="HR"),'MOIS-09'!$V$18,IF(OR('NORD-09'!C38="E"),'MOIS-09'!$V$19,IF(OR('NORD-09'!C38="CP"),'MOIS-09'!$AD$16,IF(OR('NORD-09'!C38="CM"),'MOIS-09'!$AD$17,IF(OR('NORD-09'!C38="CMA"),'MOIS-09'!$AD$18,IF(OR('NORD-09'!C38="CDE"),'MOIS-09'!$AD$19,"0")))))))))))))))))))+IF(OR('NORD-09'!D38="D"),'MOIS-09'!$V$20,IF(OR('NORD-09'!D38="J"),'MOIS-09'!$H$16,IF(OR('NORD-09'!D38="J1"),'MOIS-09'!$H$17,IF(OR('NORD-09'!D38="J2"),'MOIS-09'!$H$18,IF(OR('NORD-09'!D38="J3"),'MOIS-09'!$H$19,IF(OR('NORD-09'!D38="J4"),'MOIS-09'!$H$20,IF(OR('NORD-09'!D38="J5"),'MOIS-09'!$P$16,IF(OR('NORD-09'!D38="J6"),'MOIS-09'!$P$17,IF(OR('NORD-09'!D38="J7"),'MOIS-09'!$P$18,IF(OR('NORD-09'!D38="J8"),'MOIS-09'!$P$19,IF(OR('NORD-09'!D38="J9"),'MOIS-09'!$P$20,IF(OR('NORD-09'!D38="F"),'MOIS-09'!$V$16,IF(OR('NORD-09'!D38="R"),'MOIS-09'!$V$17,IF(OR('NORD-09'!D38="HR"),'MOIS-09'!$V$18,IF(OR('NORD-09'!D38="E"),'MOIS-09'!$V$19,IF(OR('NORD-09'!D38="CP"),'MOIS-09'!$AD$16,IF(OR('NORD-09'!D38="CM"),'MOIS-09'!$AD$17,IF(OR('NORD-09'!D38="CMA"),'MOIS-09'!$AD$18,IF(OR('NORD-09'!D38="CDE"),'MOIS-09'!$AD$19,"0")))))))))))))))))))</f>
        <v>0</v>
      </c>
      <c r="AK38" s="151">
        <f>IF(OR('NORD-09'!E38="D"),'MOIS-09'!$V$20,IF(OR('NORD-09'!E38="J"),'MOIS-09'!$H$16,IF(OR('NORD-09'!E38="J1"),'MOIS-09'!$H$17,IF(OR('NORD-09'!E38="J2"),'MOIS-09'!$H$18,IF(OR('NORD-09'!E38="J3"),'MOIS-09'!$H$19,IF(OR('NORD-09'!E38="J4"),'MOIS-09'!$H$20,IF(OR('NORD-09'!E38="J5"),'MOIS-09'!$P$16,IF(OR('NORD-09'!E38="J6"),'MOIS-09'!$P$17,IF(OR('NORD-09'!E38="J7"),'MOIS-09'!$P$18,IF(OR('NORD-09'!E38="J8"),'MOIS-09'!$P$19,IF(OR('NORD-09'!E38="J9"),'MOIS-09'!$P$20,IF(OR('NORD-09'!E38="F"),'MOIS-09'!$V$16,IF(OR('NORD-09'!E38="R"),'MOIS-09'!$V$17,IF(OR('NORD-09'!E38="HR"),'MOIS-09'!$V$18,IF(OR('NORD-09'!E38="E"),'MOIS-09'!$V$19,IF(OR('NORD-09'!E38="CP"),'MOIS-09'!$AD$16,IF(OR('NORD-09'!E38="CM"),'MOIS-09'!$AD$17,IF(OR('NORD-09'!E38="CMA"),'MOIS-09'!$AD$18,IF(OR('NORD-09'!E38="CDE"),'MOIS-09'!$AD$19,"0")))))))))))))))))))+IF(OR('NORD-09'!F38="D"),'MOIS-09'!$V$20,IF(OR('NORD-09'!F38="J"),'MOIS-09'!$H$16,IF(OR('NORD-09'!F38="J1"),'MOIS-09'!$H$17,IF(OR('NORD-09'!F38="J2"),'MOIS-09'!$H$18,IF(OR('NORD-09'!F38="J3"),'MOIS-09'!$H$19,IF(OR('NORD-09'!F38="J4"),'MOIS-09'!$H$20,IF(OR('NORD-09'!F38="J5"),'MOIS-09'!$P$16,IF(OR('NORD-09'!F38="J6"),'MOIS-09'!$P$17,IF(OR('NORD-09'!F38="J7"),'MOIS-09'!$P$18,IF(OR('NORD-09'!F38="J8"),'MOIS-09'!$P$19,IF(OR('NORD-09'!F38="J9"),'MOIS-09'!$P$20,IF(OR('NORD-09'!F38="F"),'MOIS-09'!$V$16,IF(OR('NORD-09'!F38="R"),'MOIS-09'!$V$17,IF(OR('NORD-09'!F38="HR"),'MOIS-09'!$V$18,IF(OR('NORD-09'!F38="E"),'MOIS-09'!$V$19,IF(OR('NORD-09'!F38="CP"),'MOIS-09'!$AD$16,IF(OR('NORD-09'!F38="CM"),'MOIS-09'!$AD$17,IF(OR('NORD-09'!F38="CMA"),'MOIS-09'!$AD$18,IF(OR('NORD-09'!F38="CDE"),'MOIS-09'!$AD$19,"0")))))))))))))))))))+IF(OR('NORD-09'!G38="D"),'MOIS-09'!$V$20,IF(OR('NORD-09'!G38="J"),'MOIS-09'!$H$16,IF(OR('NORD-09'!G38="J1"),'MOIS-09'!$H$17,IF(OR('NORD-09'!G38="J2"),'MOIS-09'!$H$18,IF(OR('NORD-09'!G38="J3"),'MOIS-09'!$H$19,IF(OR('NORD-09'!G38="J4"),'MOIS-09'!$H$20,IF(OR('NORD-09'!G38="J5"),'MOIS-09'!$P$16,IF(OR('NORD-09'!G38="J6"),'MOIS-09'!$P$17,IF(OR('NORD-09'!G38="J7"),'MOIS-09'!$P$18,IF(OR('NORD-09'!G38="J8"),'MOIS-09'!$P$19,IF(OR('NORD-09'!G38="J9"),'MOIS-09'!$P$20,IF(OR('NORD-09'!G38="F"),'MOIS-09'!$V$16,IF(OR('NORD-09'!G38="R"),'MOIS-09'!$V$17,IF(OR('NORD-09'!G38="HR"),'MOIS-09'!$V$18,IF(OR('NORD-09'!G38="E"),'MOIS-09'!$V$19,IF(OR('NORD-09'!G38="CP"),'MOIS-09'!$AD$16,IF(OR('NORD-09'!G38="CM"),'MOIS-09'!$AD$17,IF(OR('NORD-09'!G38="CMA"),'MOIS-09'!$AD$18,IF(OR('NORD-09'!G38="CDE"),'MOIS-09'!$AD$19,"0")))))))))))))))))))+IF(OR('NORD-09'!H38="D"),'MOIS-09'!$V$20,IF(OR('NORD-09'!H38="J"),'MOIS-09'!$H$16,IF(OR('NORD-09'!H38="J1"),'MOIS-09'!$H$17,IF(OR('NORD-09'!H38="J2"),'MOIS-09'!$H$18,IF(OR('NORD-09'!H38="J3"),'MOIS-09'!$H$19,IF(OR('NORD-09'!H38="J4"),'MOIS-09'!$H$20,IF(OR('NORD-09'!H38="J5"),'MOIS-09'!$P$16,IF(OR('NORD-09'!H38="J6"),'MOIS-09'!$P$17,IF(OR('NORD-09'!H38="J7"),'MOIS-09'!$P$18,IF(OR('NORD-09'!H38="J8"),'MOIS-09'!$P$19,IF(OR('NORD-09'!H38="J9"),'MOIS-09'!$P$20,IF(OR('NORD-09'!H38="F"),'MOIS-09'!$V$16,IF(OR('NORD-09'!H38="R"),'MOIS-09'!$V$17,IF(OR('NORD-09'!H38="HR"),'MOIS-09'!$V$18,IF(OR('NORD-09'!H38="E"),'MOIS-09'!$V$19,IF(OR('NORD-09'!H38="CP"),'MOIS-09'!$AD$16,IF(OR('NORD-09'!H38="CM"),'MOIS-09'!$AD$17,IF(OR('NORD-09'!H38="CMA"),'MOIS-09'!$AD$18,IF(OR('NORD-09'!H38="CDE"),'MOIS-09'!$AD$19,"0")))))))))))))))))))+IF(OR('NORD-09'!I38="D"),'MOIS-09'!$V$20,IF(OR('NORD-09'!I38="J"),'MOIS-09'!$H$16,IF(OR('NORD-09'!I38="J1"),'MOIS-09'!$H$17,IF(OR('NORD-09'!I38="J2"),'MOIS-09'!$H$18,IF(OR('NORD-09'!I38="J3"),'MOIS-09'!$H$19,IF(OR('NORD-09'!I38="J4"),'MOIS-09'!$H$20,IF(OR('NORD-09'!I38="J5"),'MOIS-09'!$P$16,IF(OR('NORD-09'!I38="J6"),'MOIS-09'!$P$17,IF(OR('NORD-09'!I38="J7"),'MOIS-09'!$P$18,IF(OR('NORD-09'!I38="J8"),'MOIS-09'!$P$19,IF(OR('NORD-09'!I38="J9"),'MOIS-09'!$P$20,IF(OR('NORD-09'!I38="F"),'MOIS-09'!$V$16,IF(OR('NORD-09'!I38="R"),'MOIS-09'!$V$17,IF(OR('NORD-09'!I38="HR"),'MOIS-09'!$V$18,IF(OR('NORD-09'!I38="E"),'MOIS-09'!$V$19,IF(OR('NORD-09'!I38="CP"),'MOIS-09'!$AD$16,IF(OR('NORD-09'!I38="CM"),'MOIS-09'!$AD$17,IF(OR('NORD-09'!I38="CMA"),'MOIS-09'!$AD$18,IF(OR('NORD-09'!I38="CDE"),'MOIS-09'!$AD$19,"0")))))))))))))))))))+IF(OR('NORD-09'!J38="D"),'MOIS-09'!$V$20,IF(OR('NORD-09'!J38="J"),'MOIS-09'!$H$16,IF(OR('NORD-09'!J38="J1"),'MOIS-09'!$H$17,IF(OR('NORD-09'!J38="J2"),'MOIS-09'!$H$18,IF(OR('NORD-09'!J38="J3"),'MOIS-09'!$H$19,IF(OR('NORD-09'!J38="J4"),'MOIS-09'!$H$20,IF(OR('NORD-09'!J38="J5"),'MOIS-09'!$P$16,IF(OR('NORD-09'!J38="J6"),'MOIS-09'!$P$17,IF(OR('NORD-09'!J38="J7"),'MOIS-09'!$P$18,IF(OR('NORD-09'!J38="J8"),'MOIS-09'!$P$19,IF(OR('NORD-09'!J38="J9"),'MOIS-09'!$P$20,IF(OR('NORD-09'!J38="F"),'MOIS-09'!$V$16,IF(OR('NORD-09'!J38="R"),'MOIS-09'!$V$17,IF(OR('NORD-09'!J38="HR"),'MOIS-09'!$V$18,IF(OR('NORD-09'!J38="E"),'MOIS-09'!$V$19,IF(OR('NORD-09'!J38="CP"),'MOIS-09'!$AD$16,IF(OR('NORD-09'!J38="CM"),'MOIS-09'!$AD$17,IF(OR('NORD-09'!J38="CMA"),'MOIS-09'!$AD$18,IF(OR('NORD-09'!J38="CDE"),'MOIS-09'!$AD$19,"0")))))))))))))))))))+IF(OR('NORD-09'!K38="D"),'MOIS-09'!$V$20,IF(OR('NORD-09'!K38="J"),'MOIS-09'!$H$16,IF(OR('NORD-09'!K38="J1"),'MOIS-09'!$H$17,IF(OR('NORD-09'!K38="J2"),'MOIS-09'!$H$18,IF(OR('NORD-09'!K38="J3"),'MOIS-09'!$H$19,IF(OR('NORD-09'!K38="J4"),'MOIS-09'!$H$20,IF(OR('NORD-09'!K38="J5"),'MOIS-09'!$P$16,IF(OR('NORD-09'!K38="J6"),'MOIS-09'!$P$17,IF(OR('NORD-09'!K38="J7"),'MOIS-09'!$P$18,IF(OR('NORD-09'!K38="J8"),'MOIS-09'!$P$19,IF(OR('NORD-09'!K38="J9"),'MOIS-09'!$P$20,IF(OR('NORD-09'!K38="F"),'MOIS-09'!$V$16,IF(OR('NORD-09'!K38="R"),'MOIS-09'!$V$17,IF(OR('NORD-09'!K38="HR"),'MOIS-09'!$V$18,IF(OR('NORD-09'!K38="E"),'MOIS-09'!$V$19,IF(OR('NORD-09'!K38="CP"),'MOIS-09'!$AD$16,IF(OR('NORD-09'!K38="CM"),'MOIS-09'!$AD$17,IF(OR('NORD-09'!K38="CMA"),'MOIS-09'!$AD$18,IF(OR('NORD-09'!K38="CDE"),'MOIS-09'!$AD$19,"0")))))))))))))))))))</f>
        <v>0</v>
      </c>
      <c r="AL38" s="151">
        <f>IF(OR('NORD-09'!L38="D"),'MOIS-09'!$V$20,IF(OR('NORD-09'!L38="J"),'MOIS-09'!$H$16,IF(OR('NORD-09'!L38="J1"),'MOIS-09'!$H$17,IF(OR('NORD-09'!L38="J2"),'MOIS-09'!$H$18,IF(OR('NORD-09'!L38="J3"),'MOIS-09'!$H$19,IF(OR('NORD-09'!L38="J4"),'MOIS-09'!$H$20,IF(OR('NORD-09'!L38="J5"),'MOIS-09'!$P$16,IF(OR('NORD-09'!L38="J6"),'MOIS-09'!$P$17,IF(OR('NORD-09'!L38="J7"),'MOIS-09'!$P$18,IF(OR('NORD-09'!L38="J8"),'MOIS-09'!$P$19,IF(OR('NORD-09'!L38="J9"),'MOIS-09'!$P$20,IF(OR('NORD-09'!L38="F"),'MOIS-09'!$V$16,IF(OR('NORD-09'!L38="R"),'MOIS-09'!$V$17,IF(OR('NORD-09'!L38="HR"),'MOIS-09'!$V$18,IF(OR('NORD-09'!L38="E"),'MOIS-09'!$V$19,IF(OR('NORD-09'!L38="CP"),'MOIS-09'!$AD$16,IF(OR('NORD-09'!L38="CM"),'MOIS-09'!$AD$17,IF(OR('NORD-09'!L38="CMA"),'MOIS-09'!$AD$18,IF(OR('NORD-09'!L38="CDE"),'MOIS-09'!$AD$19,"0")))))))))))))))))))+IF(OR('NORD-09'!M38="D"),'MOIS-09'!$V$20,IF(OR('NORD-09'!M38="J"),'MOIS-09'!$H$16,IF(OR('NORD-09'!M38="J1"),'MOIS-09'!$H$17,IF(OR('NORD-09'!M38="J2"),'MOIS-09'!$H$18,IF(OR('NORD-09'!M38="J3"),'MOIS-09'!$H$19,IF(OR('NORD-09'!M38="J4"),'MOIS-09'!$H$20,IF(OR('NORD-09'!M38="J5"),'MOIS-09'!$P$16,IF(OR('NORD-09'!M38="J6"),'MOIS-09'!$P$17,IF(OR('NORD-09'!M38="J7"),'MOIS-09'!$P$18,IF(OR('NORD-09'!M38="J8"),'MOIS-09'!$P$19,IF(OR('NORD-09'!M38="J9"),'MOIS-09'!$P$20,IF(OR('NORD-09'!M38="F"),'MOIS-09'!$V$16,IF(OR('NORD-09'!M38="R"),'MOIS-09'!$V$17,IF(OR('NORD-09'!M38="HR"),'MOIS-09'!$V$18,IF(OR('NORD-09'!M38="E"),'MOIS-09'!$V$19,IF(OR('NORD-09'!M38="CP"),'MOIS-09'!$AD$16,IF(OR('NORD-09'!M38="CM"),'MOIS-09'!$AD$17,IF(OR('NORD-09'!M38="CMA"),'MOIS-09'!$AD$18,IF(OR('NORD-09'!M38="CDE"),'MOIS-09'!$AD$19,"0")))))))))))))))))))+IF(OR('NORD-09'!N38="D"),'MOIS-09'!$V$20,IF(OR('NORD-09'!N38="J"),'MOIS-09'!$H$16,IF(OR('NORD-09'!N38="J1"),'MOIS-09'!$H$17,IF(OR('NORD-09'!N38="J2"),'MOIS-09'!$H$18,IF(OR('NORD-09'!N38="J3"),'MOIS-09'!$H$19,IF(OR('NORD-09'!N38="J4"),'MOIS-09'!$H$20,IF(OR('NORD-09'!N38="J5"),'MOIS-09'!$P$16,IF(OR('NORD-09'!N38="J6"),'MOIS-09'!$P$17,IF(OR('NORD-09'!N38="J7"),'MOIS-09'!$P$18,IF(OR('NORD-09'!N38="J8"),'MOIS-09'!$P$19,IF(OR('NORD-09'!N38="J9"),'MOIS-09'!$P$20,IF(OR('NORD-09'!N38="F"),'MOIS-09'!$V$16,IF(OR('NORD-09'!N38="R"),'MOIS-09'!$V$17,IF(OR('NORD-09'!N38="HR"),'MOIS-09'!$V$18,IF(OR('NORD-09'!N38="E"),'MOIS-09'!$V$19,IF(OR('NORD-09'!N38="CP"),'MOIS-09'!$AD$16,IF(OR('NORD-09'!N38="CM"),'MOIS-09'!$AD$17,IF(OR('NORD-09'!N38="CMA"),'MOIS-09'!$AD$18,IF(OR('NORD-09'!N38="CDE"),'MOIS-09'!$AD$19,"0")))))))))))))))))))+IF(OR('NORD-09'!O38="D"),'MOIS-09'!$V$20,IF(OR('NORD-09'!O38="J"),'MOIS-09'!$H$16,IF(OR('NORD-09'!O38="J1"),'MOIS-09'!$H$17,IF(OR('NORD-09'!O38="J2"),'MOIS-09'!$H$18,IF(OR('NORD-09'!O38="J3"),'MOIS-09'!$H$19,IF(OR('NORD-09'!O38="J4"),'MOIS-09'!$H$20,IF(OR('NORD-09'!O38="J5"),'MOIS-09'!$P$16,IF(OR('NORD-09'!O38="J6"),'MOIS-09'!$P$17,IF(OR('NORD-09'!O38="J7"),'MOIS-09'!$P$18,IF(OR('NORD-09'!O38="J8"),'MOIS-09'!$P$19,IF(OR('NORD-09'!O38="J9"),'MOIS-09'!$P$20,IF(OR('NORD-09'!O38="F"),'MOIS-09'!$V$16,IF(OR('NORD-09'!O38="R"),'MOIS-09'!$V$17,IF(OR('NORD-09'!O38="HR"),'MOIS-09'!$V$18,IF(OR('NORD-09'!O38="E"),'MOIS-09'!$V$19,IF(OR('NORD-09'!O38="CP"),'MOIS-09'!$AD$16,IF(OR('NORD-09'!O38="CM"),'MOIS-09'!$AD$17,IF(OR('NORD-09'!O38="CMA"),'MOIS-09'!$AD$18,IF(OR('NORD-09'!O38="CDE"),'MOIS-09'!$AD$19,"0")))))))))))))))))))+IF(OR('NORD-09'!P38="D"),'MOIS-09'!$V$20,IF(OR('NORD-09'!P38="J"),'MOIS-09'!$H$16,IF(OR('NORD-09'!P38="J1"),'MOIS-09'!$H$17,IF(OR('NORD-09'!P38="J2"),'MOIS-09'!$H$18,IF(OR('NORD-09'!P38="J3"),'MOIS-09'!$H$19,IF(OR('NORD-09'!P38="J4"),'MOIS-09'!$H$20,IF(OR('NORD-09'!P38="J5"),'MOIS-09'!$P$16,IF(OR('NORD-09'!P38="J6"),'MOIS-09'!$P$17,IF(OR('NORD-09'!P38="J7"),'MOIS-09'!$P$18,IF(OR('NORD-09'!P38="J8"),'MOIS-09'!$P$19,IF(OR('NORD-09'!P38="J9"),'MOIS-09'!$P$20,IF(OR('NORD-09'!P38="F"),'MOIS-09'!$V$16,IF(OR('NORD-09'!P38="R"),'MOIS-09'!$V$17,IF(OR('NORD-09'!P38="HR"),'MOIS-09'!$V$18,IF(OR('NORD-09'!P38="E"),'MOIS-09'!$V$19,IF(OR('NORD-09'!P38="CP"),'MOIS-09'!$AD$16,IF(OR('NORD-09'!P38="CM"),'MOIS-09'!$AD$17,IF(OR('NORD-09'!P38="CMA"),'MOIS-09'!$AD$18,IF(OR('NORD-09'!P38="CDE"),'MOIS-09'!$AD$19,"0")))))))))))))))))))+IF(OR('NORD-09'!Q38="D"),'MOIS-09'!$V$20,IF(OR('NORD-09'!Q38="J"),'MOIS-09'!$H$16,IF(OR('NORD-09'!Q38="J1"),'MOIS-09'!$H$17,IF(OR('NORD-09'!Q38="J2"),'MOIS-09'!$H$18,IF(OR('NORD-09'!Q38="J3"),'MOIS-09'!$H$19,IF(OR('NORD-09'!Q38="J4"),'MOIS-09'!$H$20,IF(OR('NORD-09'!Q38="J5"),'MOIS-09'!$P$16,IF(OR('NORD-09'!Q38="J6"),'MOIS-09'!$P$17,IF(OR('NORD-09'!Q38="J7"),'MOIS-09'!$P$18,IF(OR('NORD-09'!Q38="J8"),'MOIS-09'!$P$19,IF(OR('NORD-09'!Q38="J9"),'MOIS-09'!$P$20,IF(OR('NORD-09'!Q38="F"),'MOIS-09'!$V$16,IF(OR('NORD-09'!Q38="R"),'MOIS-09'!$V$17,IF(OR('NORD-09'!Q38="HR"),'MOIS-09'!$V$18,IF(OR('NORD-09'!Q38="E"),'MOIS-09'!$V$19,IF(OR('NORD-09'!Q38="CP"),'MOIS-09'!$AD$16,IF(OR('NORD-09'!Q38="CM"),'MOIS-09'!$AD$17,IF(OR('NORD-09'!Q38="CMA"),'MOIS-09'!$AD$18,IF(OR('NORD-09'!Q38="CDE"),'MOIS-09'!$AD$19,"0")))))))))))))))))))+IF(OR('NORD-09'!R38="D"),'MOIS-09'!$V$20,IF(OR('NORD-09'!R38="J"),'MOIS-09'!$H$16,IF(OR('NORD-09'!R38="J1"),'MOIS-09'!$H$17,IF(OR('NORD-09'!R38="J2"),'MOIS-09'!$H$18,IF(OR('NORD-09'!R38="J3"),'MOIS-09'!$H$19,IF(OR('NORD-09'!R38="J4"),'MOIS-09'!$H$20,IF(OR('NORD-09'!R38="J5"),'MOIS-09'!$P$16,IF(OR('NORD-09'!R38="J6"),'MOIS-09'!$P$17,IF(OR('NORD-09'!R38="J7"),'MOIS-09'!$P$18,IF(OR('NORD-09'!R38="J8"),'MOIS-09'!$P$19,IF(OR('NORD-09'!R38="J9"),'MOIS-09'!$P$20,IF(OR('NORD-09'!R38="F"),'MOIS-09'!$V$16,IF(OR('NORD-09'!R38="R"),'MOIS-09'!$V$17,IF(OR('NORD-09'!R38="HR"),'MOIS-09'!$V$18,IF(OR('NORD-09'!R38="E"),'MOIS-09'!$V$19,IF(OR('NORD-09'!R38="CP"),'MOIS-09'!$AD$16,IF(OR('NORD-09'!R38="CM"),'MOIS-09'!$AD$17,IF(OR('NORD-09'!R38="CMA"),'MOIS-09'!$AD$18,IF(OR('NORD-09'!R38="CDE"),'MOIS-09'!$AD$19,"0")))))))))))))))))))</f>
        <v>0</v>
      </c>
      <c r="AM38" s="151">
        <f>IF(OR('NORD-09'!S38="D"),'MOIS-09'!$V$20,IF(OR('NORD-09'!S38="J"),'MOIS-09'!$H$16,IF(OR('NORD-09'!S38="J1"),'MOIS-09'!$H$17,IF(OR('NORD-09'!S38="J2"),'MOIS-09'!$H$18,IF(OR('NORD-09'!S38="J3"),'MOIS-09'!$H$19,IF(OR('NORD-09'!S38="J4"),'MOIS-09'!$H$20,IF(OR('NORD-09'!S38="J5"),'MOIS-09'!$P$16,IF(OR('NORD-09'!S38="J6"),'MOIS-09'!$P$17,IF(OR('NORD-09'!S38="J7"),'MOIS-09'!$P$18,IF(OR('NORD-09'!S38="J8"),'MOIS-09'!$P$19,IF(OR('NORD-09'!S38="J9"),'MOIS-09'!$P$20,IF(OR('NORD-09'!S38="F"),'MOIS-09'!$V$16,IF(OR('NORD-09'!S38="R"),'MOIS-09'!$V$17,IF(OR('NORD-09'!S38="HR"),'MOIS-09'!$V$18,IF(OR('NORD-09'!S38="E"),'MOIS-09'!$V$19,IF(OR('NORD-09'!S38="CP"),'MOIS-09'!$AD$16,IF(OR('NORD-09'!S38="CM"),'MOIS-09'!$AD$17,IF(OR('NORD-09'!S38="CMA"),'MOIS-09'!$AD$18,IF(OR('NORD-09'!S38="CDE"),'MOIS-09'!$AD$19,"0")))))))))))))))))))+IF(OR('NORD-09'!T38="D"),'MOIS-09'!$V$20,IF(OR('NORD-09'!T38="J"),'MOIS-09'!$H$16,IF(OR('NORD-09'!T38="J1"),'MOIS-09'!$H$17,IF(OR('NORD-09'!T38="J2"),'MOIS-09'!$H$18,IF(OR('NORD-09'!T38="J3"),'MOIS-09'!$H$19,IF(OR('NORD-09'!T38="J4"),'MOIS-09'!$H$20,IF(OR('NORD-09'!T38="J5"),'MOIS-09'!$P$16,IF(OR('NORD-09'!T38="J6"),'MOIS-09'!$P$17,IF(OR('NORD-09'!T38="J7"),'MOIS-09'!$P$18,IF(OR('NORD-09'!T38="J8"),'MOIS-09'!$P$19,IF(OR('NORD-09'!T38="J9"),'MOIS-09'!$P$20,IF(OR('NORD-09'!T38="F"),'MOIS-09'!$V$16,IF(OR('NORD-09'!T38="R"),'MOIS-09'!$V$17,IF(OR('NORD-09'!T38="HR"),'MOIS-09'!$V$18,IF(OR('NORD-09'!T38="E"),'MOIS-09'!$V$19,IF(OR('NORD-09'!T38="CP"),'MOIS-09'!$AD$16,IF(OR('NORD-09'!T38="CM"),'MOIS-09'!$AD$17,IF(OR('NORD-09'!T38="CMA"),'MOIS-09'!$AD$18,IF(OR('NORD-09'!T38="CDE"),'MOIS-09'!$AD$19,"0")))))))))))))))))))+IF(OR('NORD-09'!U38="D"),'MOIS-09'!$V$20,IF(OR('NORD-09'!U38="J"),'MOIS-09'!$H$16,IF(OR('NORD-09'!U38="J1"),'MOIS-09'!$H$17,IF(OR('NORD-09'!U38="J2"),'MOIS-09'!$H$18,IF(OR('NORD-09'!U38="J3"),'MOIS-09'!$H$19,IF(OR('NORD-09'!U38="J4"),'MOIS-09'!$H$20,IF(OR('NORD-09'!U38="J5"),'MOIS-09'!$P$16,IF(OR('NORD-09'!U38="J6"),'MOIS-09'!$P$17,IF(OR('NORD-09'!U38="J7"),'MOIS-09'!$P$18,IF(OR('NORD-09'!U38="J8"),'MOIS-09'!$P$19,IF(OR('NORD-09'!U38="J9"),'MOIS-09'!$P$20,IF(OR('NORD-09'!U38="F"),'MOIS-09'!$V$16,IF(OR('NORD-09'!U38="R"),'MOIS-09'!$V$17,IF(OR('NORD-09'!U38="HR"),'MOIS-09'!$V$18,IF(OR('NORD-09'!U38="E"),'MOIS-09'!$V$19,IF(OR('NORD-09'!U38="CP"),'MOIS-09'!$AD$16,IF(OR('NORD-09'!U38="CM"),'MOIS-09'!$AD$17,IF(OR('NORD-09'!U38="CMA"),'MOIS-09'!$AD$18,IF(OR('NORD-09'!U38="CDE"),'MOIS-09'!$AD$19,"0")))))))))))))))))))+IF(OR('NORD-09'!V38="D"),'MOIS-09'!$V$20,IF(OR('NORD-09'!V38="J"),'MOIS-09'!$H$16,IF(OR('NORD-09'!V38="J1"),'MOIS-09'!$H$17,IF(OR('NORD-09'!V38="J2"),'MOIS-09'!$H$18,IF(OR('NORD-09'!V38="J3"),'MOIS-09'!$H$19,IF(OR('NORD-09'!V38="J4"),'MOIS-09'!$H$20,IF(OR('NORD-09'!V38="J5"),'MOIS-09'!$P$16,IF(OR('NORD-09'!V38="J6"),'MOIS-09'!$P$17,IF(OR('NORD-09'!V38="J7"),'MOIS-09'!$P$18,IF(OR('NORD-09'!V38="J8"),'MOIS-09'!$P$19,IF(OR('NORD-09'!V38="J9"),'MOIS-09'!$P$20,IF(OR('NORD-09'!V38="F"),'MOIS-09'!$V$16,IF(OR('NORD-09'!V38="R"),'MOIS-09'!$V$17,IF(OR('NORD-09'!V38="HR"),'MOIS-09'!$V$18,IF(OR('NORD-09'!V38="E"),'MOIS-09'!$V$19,IF(OR('NORD-09'!V38="CP"),'MOIS-09'!$AD$16,IF(OR('NORD-09'!V38="CM"),'MOIS-09'!$AD$17,IF(OR('NORD-09'!V38="CMA"),'MOIS-09'!$AD$18,IF(OR('NORD-09'!V38="CDE"),'MOIS-09'!$AD$19,"0")))))))))))))))))))+IF(OR('NORD-09'!W38="D"),'MOIS-09'!$V$20,IF(OR('NORD-09'!W38="J"),'MOIS-09'!$H$16,IF(OR('NORD-09'!W38="J1"),'MOIS-09'!$H$17,IF(OR('NORD-09'!W38="J2"),'MOIS-09'!$H$18,IF(OR('NORD-09'!W38="J3"),'MOIS-09'!$H$19,IF(OR('NORD-09'!W38="J4"),'MOIS-09'!$H$20,IF(OR('NORD-09'!W38="J5"),'MOIS-09'!$P$16,IF(OR('NORD-09'!W38="J6"),'MOIS-09'!$P$17,IF(OR('NORD-09'!W38="J7"),'MOIS-09'!$P$18,IF(OR('NORD-09'!W38="J8"),'MOIS-09'!$P$19,IF(OR('NORD-09'!W38="J9"),'MOIS-09'!$P$20,IF(OR('NORD-09'!W38="F"),'MOIS-09'!$V$16,IF(OR('NORD-09'!W38="R"),'MOIS-09'!$V$17,IF(OR('NORD-09'!W38="HR"),'MOIS-09'!$V$18,IF(OR('NORD-09'!W38="E"),'MOIS-09'!$V$19,IF(OR('NORD-09'!W38="CP"),'MOIS-09'!$AD$16,IF(OR('NORD-09'!W38="CM"),'MOIS-09'!$AD$17,IF(OR('NORD-09'!W38="CMA"),'MOIS-09'!$AD$18,IF(OR('NORD-09'!W38="CDE"),'MOIS-09'!$AD$19,"0")))))))))))))))))))+IF(OR('NORD-09'!X38="D"),'MOIS-09'!$V$20,IF(OR('NORD-09'!X38="J"),'MOIS-09'!$H$16,IF(OR('NORD-09'!X38="J1"),'MOIS-09'!$H$17,IF(OR('NORD-09'!X38="J2"),'MOIS-09'!$H$18,IF(OR('NORD-09'!X38="J3"),'MOIS-09'!$H$19,IF(OR('NORD-09'!X38="J4"),'MOIS-09'!$H$20,IF(OR('NORD-09'!X38="J5"),'MOIS-09'!$P$16,IF(OR('NORD-09'!X38="J6"),'MOIS-09'!$P$17,IF(OR('NORD-09'!X38="J7"),'MOIS-09'!$P$18,IF(OR('NORD-09'!X38="J8"),'MOIS-09'!$P$19,IF(OR('NORD-09'!X38="J9"),'MOIS-09'!$P$20,IF(OR('NORD-09'!X38="F"),'MOIS-09'!$V$16,IF(OR('NORD-09'!X38="R"),'MOIS-09'!$V$17,IF(OR('NORD-09'!X38="HR"),'MOIS-09'!$V$18,IF(OR('NORD-09'!X38="E"),'MOIS-09'!$V$19,IF(OR('NORD-09'!X38="CP"),'MOIS-09'!$AD$16,IF(OR('NORD-09'!X38="CM"),'MOIS-09'!$AD$17,IF(OR('NORD-09'!X38="CMA"),'MOIS-09'!$AD$18,IF(OR('NORD-09'!X38="CDE"),'MOIS-09'!$AD$19,"0")))))))))))))))))))+IF(OR('NORD-09'!Y38="D"),'MOIS-09'!$V$20,IF(OR('NORD-09'!Y38="J"),'MOIS-09'!$H$16,IF(OR('NORD-09'!Y38="J1"),'MOIS-09'!$H$17,IF(OR('NORD-09'!Y38="J2"),'MOIS-09'!$H$18,IF(OR('NORD-09'!Y38="J3"),'MOIS-09'!$H$19,IF(OR('NORD-09'!Y38="J4"),'MOIS-09'!$H$20,IF(OR('NORD-09'!Y38="J5"),'MOIS-09'!$P$16,IF(OR('NORD-09'!Y38="J6"),'MOIS-09'!$P$17,IF(OR('NORD-09'!Y38="J7"),'MOIS-09'!$P$18,IF(OR('NORD-09'!Y38="J8"),'MOIS-09'!$P$19,IF(OR('NORD-09'!Y38="J9"),'MOIS-09'!$P$20,IF(OR('NORD-09'!Y38="F"),'MOIS-09'!$V$16,IF(OR('NORD-09'!Y38="R"),'MOIS-09'!$V$17,IF(OR('NORD-09'!Y38="HR"),'MOIS-09'!$V$18,IF(OR('NORD-09'!Y38="E"),'MOIS-09'!$V$19,IF(OR('NORD-09'!Y38="CP"),'MOIS-09'!$AD$16,IF(OR('NORD-09'!Y38="CM"),'MOIS-09'!$AD$17,IF(OR('NORD-09'!Y38="CMA"),'MOIS-09'!$AD$18,IF(OR('NORD-09'!Y38="CDE"),'MOIS-09'!$AD$19,"0")))))))))))))))))))</f>
        <v>0</v>
      </c>
      <c r="AN38" s="151">
        <f>IF(OR('NORD-09'!Z38="D"),'MOIS-09'!$V$20,IF(OR('NORD-09'!Z38="J"),'MOIS-09'!$H$16,IF(OR('NORD-09'!Z38="J1"),'MOIS-09'!$H$17,IF(OR('NORD-09'!Z38="J2"),'MOIS-09'!$H$18,IF(OR('NORD-09'!Z38="J3"),'MOIS-09'!$H$19,IF(OR('NORD-09'!Z38="J4"),'MOIS-09'!$H$20,IF(OR('NORD-09'!Z38="J5"),'MOIS-09'!$P$16,IF(OR('NORD-09'!Z38="J6"),'MOIS-09'!$P$17,IF(OR('NORD-09'!Z38="J7"),'MOIS-09'!$P$18,IF(OR('NORD-09'!Z38="J8"),'MOIS-09'!$P$19,IF(OR('NORD-09'!Z38="J9"),'MOIS-09'!$P$20,IF(OR('NORD-09'!Z38="F"),'MOIS-09'!$V$16,IF(OR('NORD-09'!Z38="R"),'MOIS-09'!$V$17,IF(OR('NORD-09'!Z38="HR"),'MOIS-09'!$V$18,IF(OR('NORD-09'!Z38="E"),'MOIS-09'!$V$19,IF(OR('NORD-09'!Z38="CP"),'MOIS-09'!$AD$16,IF(OR('NORD-09'!Z38="CM"),'MOIS-09'!$AD$17,IF(OR('NORD-09'!Z38="CMA"),'MOIS-09'!$AD$18,IF(OR('NORD-09'!Z38="CDE"),'MOIS-09'!$AD$19,"0")))))))))))))))))))+IF(OR('NORD-09'!AA38="D"),'MOIS-09'!$V$20,IF(OR('NORD-09'!AA38="J"),'MOIS-09'!$H$16,IF(OR('NORD-09'!AA38="J1"),'MOIS-09'!$H$17,IF(OR('NORD-09'!AA38="J2"),'MOIS-09'!$H$18,IF(OR('NORD-09'!AA38="J3"),'MOIS-09'!$H$19,IF(OR('NORD-09'!AA38="J4"),'MOIS-09'!$H$20,IF(OR('NORD-09'!AA38="J5"),'MOIS-09'!$P$16,IF(OR('NORD-09'!AA38="J6"),'MOIS-09'!$P$17,IF(OR('NORD-09'!AA38="J7"),'MOIS-09'!$P$18,IF(OR('NORD-09'!AA38="J8"),'MOIS-09'!$P$19,IF(OR('NORD-09'!AA38="J9"),'MOIS-09'!$P$20,IF(OR('NORD-09'!AA38="F"),'MOIS-09'!$V$16,IF(OR('NORD-09'!AA38="R"),'MOIS-09'!$V$17,IF(OR('NORD-09'!AA38="HR"),'MOIS-09'!$V$18,IF(OR('NORD-09'!AA38="E"),'MOIS-09'!$V$19,IF(OR('NORD-09'!AA38="CP"),'MOIS-09'!$AD$16,IF(OR('NORD-09'!AA38="CM"),'MOIS-09'!$AD$17,IF(OR('NORD-09'!AA38="CMA"),'MOIS-09'!$AD$18,IF(OR('NORD-09'!AA38="CDE"),'MOIS-09'!$AD$19,"0")))))))))))))))))))+IF(OR('NORD-09'!AB38="D"),'MOIS-09'!$V$20,IF(OR('NORD-09'!AB38="J"),'MOIS-09'!$H$16,IF(OR('NORD-09'!AB38="J1"),'MOIS-09'!$H$17,IF(OR('NORD-09'!AB38="J2"),'MOIS-09'!$H$18,IF(OR('NORD-09'!AB38="J3"),'MOIS-09'!$H$19,IF(OR('NORD-09'!AB38="J4"),'MOIS-09'!$H$20,IF(OR('NORD-09'!AB38="J5"),'MOIS-09'!$P$16,IF(OR('NORD-09'!AB38="J6"),'MOIS-09'!$P$17,IF(OR('NORD-09'!AB38="J7"),'MOIS-09'!$P$18,IF(OR('NORD-09'!AB38="J8"),'MOIS-09'!$P$19,IF(OR('NORD-09'!AB38="J9"),'MOIS-09'!$P$20,IF(OR('NORD-09'!AB38="F"),'MOIS-09'!$V$16,IF(OR('NORD-09'!AB38="R"),'MOIS-09'!$V$17,IF(OR('NORD-09'!AB38="HR"),'MOIS-09'!$V$18,IF(OR('NORD-09'!AB38="E"),'MOIS-09'!$V$19,IF(OR('NORD-09'!AB38="CP"),'MOIS-09'!$AD$16,IF(OR('NORD-09'!AB38="CM"),'MOIS-09'!$AD$17,IF(OR('NORD-09'!AB38="CMA"),'MOIS-09'!$AD$18,IF(OR('NORD-09'!AB38="CDE"),'MOIS-09'!$AD$19,"0")))))))))))))))))))+IF(OR('NORD-09'!AC38="D"),'MOIS-09'!$V$20,IF(OR('NORD-09'!AC38="J"),'MOIS-09'!$H$16,IF(OR('NORD-09'!AC38="J1"),'MOIS-09'!$H$17,IF(OR('NORD-09'!AC38="J2"),'MOIS-09'!$H$18,IF(OR('NORD-09'!AC38="J3"),'MOIS-09'!$H$19,IF(OR('NORD-09'!AC38="J4"),'MOIS-09'!$H$20,IF(OR('NORD-09'!AC38="J5"),'MOIS-09'!$P$16,IF(OR('NORD-09'!AC38="J6"),'MOIS-09'!$P$17,IF(OR('NORD-09'!AC38="J7"),'MOIS-09'!$P$18,IF(OR('NORD-09'!AC38="J8"),'MOIS-09'!$P$19,IF(OR('NORD-09'!AC38="J9"),'MOIS-09'!$P$20,IF(OR('NORD-09'!AC38="F"),'MOIS-09'!$V$16,IF(OR('NORD-09'!AC38="R"),'MOIS-09'!$V$17,IF(OR('NORD-09'!AC38="HR"),'MOIS-09'!$V$18,IF(OR('NORD-09'!AC38="E"),'MOIS-09'!$V$19,IF(OR('NORD-09'!AC38="CP"),'MOIS-09'!$AD$16,IF(OR('NORD-09'!AC38="CM"),'MOIS-09'!$AD$17,IF(OR('NORD-09'!AC38="CMA"),'MOIS-09'!$AD$18,IF(OR('NORD-09'!AC38="CDE"),'MOIS-09'!$AD$19,"0")))))))))))))))))))+IF(OR('NORD-09'!AD38="D"),'MOIS-09'!$V$20,IF(OR('NORD-09'!AD38="J"),'MOIS-09'!$H$16,IF(OR('NORD-09'!AD38="J1"),'MOIS-09'!$H$17,IF(OR('NORD-09'!AD38="J2"),'MOIS-09'!$H$18,IF(OR('NORD-09'!AD38="J3"),'MOIS-09'!$H$19,IF(OR('NORD-09'!AD38="J4"),'MOIS-09'!$H$20,IF(OR('NORD-09'!AD38="J5"),'MOIS-09'!$P$16,IF(OR('NORD-09'!AD38="J6"),'MOIS-09'!$P$17,IF(OR('NORD-09'!AD38="J7"),'MOIS-09'!$P$18,IF(OR('NORD-09'!AD38="J8"),'MOIS-09'!$P$19,IF(OR('NORD-09'!AD38="J9"),'MOIS-09'!$P$20,IF(OR('NORD-09'!AD38="F"),'MOIS-09'!$V$16,IF(OR('NORD-09'!AD38="R"),'MOIS-09'!$V$17,IF(OR('NORD-09'!AD38="HR"),'MOIS-09'!$V$18,IF(OR('NORD-09'!AD38="E"),'MOIS-09'!$V$19,IF(OR('NORD-09'!AD38="CP"),'MOIS-09'!$AD$16,IF(OR('NORD-09'!AD38="CM"),'MOIS-09'!$AD$17,IF(OR('NORD-09'!AD38="CMA"),'MOIS-09'!$AD$18,IF(OR('NORD-09'!AD38="CDE"),'MOIS-09'!$AD$19,"0")))))))))))))))))))+IF(OR('NORD-09'!AE38="D"),'MOIS-09'!$V$20,IF(OR('NORD-09'!AE38="J"),'MOIS-09'!$H$16,IF(OR('NORD-09'!AE38="J1"),'MOIS-09'!$H$17,IF(OR('NORD-09'!AE38="J2"),'MOIS-09'!$H$18,IF(OR('NORD-09'!AE38="J3"),'MOIS-09'!$H$19,IF(OR('NORD-09'!AE38="J4"),'MOIS-09'!$H$20,IF(OR('NORD-09'!AE38="J5"),'MOIS-09'!$P$16,IF(OR('NORD-09'!AE38="J6"),'MOIS-09'!$P$17,IF(OR('NORD-09'!AE38="J7"),'MOIS-09'!$P$18,IF(OR('NORD-09'!AE38="J8"),'MOIS-09'!$P$19,IF(OR('NORD-09'!AE38="J9"),'MOIS-09'!$P$20,IF(OR('NORD-09'!AE38="F"),'MOIS-09'!$V$16,IF(OR('NORD-09'!AE38="R"),'MOIS-09'!$V$17,IF(OR('NORD-09'!AE38="HR"),'MOIS-09'!$V$18,IF(OR('NORD-09'!AE38="E"),'MOIS-09'!$V$19,IF(OR('NORD-09'!AE38="CP"),'MOIS-09'!$AD$16,IF(OR('NORD-09'!AE38="CM"),'MOIS-09'!$AD$17,IF(OR('NORD-09'!AE38="CMA"),'MOIS-09'!$AD$18,IF(OR('NORD-09'!AE38="CDE"),'MOIS-09'!$AD$19,"0")))))))))))))))))))</f>
        <v>0</v>
      </c>
    </row>
    <row r="39" spans="1:40" collapsed="1"/>
    <row r="40" spans="1:40" s="36" customFormat="1">
      <c r="B40" s="6" t="s">
        <v>38</v>
      </c>
      <c r="C40" s="195" t="s">
        <v>102</v>
      </c>
      <c r="D40" s="196"/>
      <c r="E40" s="196"/>
      <c r="F40" s="196"/>
      <c r="G40" s="197"/>
      <c r="H40" s="113">
        <v>7.5</v>
      </c>
      <c r="I40" s="41"/>
      <c r="J40" s="46" t="s">
        <v>97</v>
      </c>
      <c r="K40" s="198" t="s">
        <v>120</v>
      </c>
      <c r="L40" s="199"/>
      <c r="M40" s="199"/>
      <c r="N40" s="199"/>
      <c r="O40" s="200"/>
      <c r="P40" s="113">
        <v>6.5</v>
      </c>
      <c r="Q40" s="41"/>
      <c r="R40" s="86" t="s">
        <v>47</v>
      </c>
      <c r="S40" s="201" t="s">
        <v>48</v>
      </c>
      <c r="T40" s="202"/>
      <c r="U40" s="203"/>
      <c r="V40" s="112">
        <v>7.5</v>
      </c>
      <c r="W40" s="41"/>
      <c r="X40" s="88" t="s">
        <v>66</v>
      </c>
      <c r="Y40" s="201" t="s">
        <v>50</v>
      </c>
      <c r="Z40" s="202"/>
      <c r="AA40" s="202"/>
      <c r="AB40" s="202"/>
      <c r="AC40" s="203"/>
      <c r="AD40" s="113">
        <v>0</v>
      </c>
      <c r="AJ40" s="150"/>
      <c r="AK40" s="150"/>
      <c r="AL40" s="150"/>
      <c r="AM40" s="150"/>
      <c r="AN40" s="150"/>
    </row>
    <row r="41" spans="1:40" s="36" customFormat="1">
      <c r="B41" s="6" t="s">
        <v>52</v>
      </c>
      <c r="C41" s="195" t="s">
        <v>111</v>
      </c>
      <c r="D41" s="196"/>
      <c r="E41" s="196"/>
      <c r="F41" s="196"/>
      <c r="G41" s="197"/>
      <c r="H41" s="113">
        <v>7</v>
      </c>
      <c r="I41" s="41"/>
      <c r="J41" s="6" t="s">
        <v>98</v>
      </c>
      <c r="K41" s="198" t="s">
        <v>119</v>
      </c>
      <c r="L41" s="199"/>
      <c r="M41" s="199"/>
      <c r="N41" s="199"/>
      <c r="O41" s="200"/>
      <c r="P41" s="113">
        <v>7.5</v>
      </c>
      <c r="Q41" s="41"/>
      <c r="R41" s="109" t="s">
        <v>46</v>
      </c>
      <c r="S41" s="201" t="s">
        <v>49</v>
      </c>
      <c r="T41" s="202"/>
      <c r="U41" s="203"/>
      <c r="V41" s="112">
        <v>0</v>
      </c>
      <c r="W41" s="41"/>
      <c r="X41" s="90" t="s">
        <v>59</v>
      </c>
      <c r="Y41" s="201" t="s">
        <v>56</v>
      </c>
      <c r="Z41" s="202"/>
      <c r="AA41" s="202"/>
      <c r="AB41" s="202"/>
      <c r="AC41" s="203"/>
      <c r="AD41" s="113">
        <v>0</v>
      </c>
      <c r="AJ41" s="150"/>
      <c r="AK41" s="150"/>
      <c r="AL41" s="150"/>
      <c r="AM41" s="150"/>
      <c r="AN41" s="150"/>
    </row>
    <row r="42" spans="1:40" s="36" customFormat="1">
      <c r="B42" s="6" t="s">
        <v>53</v>
      </c>
      <c r="C42" s="195" t="s">
        <v>112</v>
      </c>
      <c r="D42" s="196"/>
      <c r="E42" s="196"/>
      <c r="F42" s="196"/>
      <c r="G42" s="197"/>
      <c r="H42" s="113">
        <v>6.5</v>
      </c>
      <c r="I42" s="41"/>
      <c r="J42" s="6" t="s">
        <v>99</v>
      </c>
      <c r="K42" s="198" t="s">
        <v>123</v>
      </c>
      <c r="L42" s="199"/>
      <c r="M42" s="199"/>
      <c r="N42" s="199"/>
      <c r="O42" s="200"/>
      <c r="P42" s="113">
        <v>8</v>
      </c>
      <c r="Q42" s="41"/>
      <c r="R42" s="91" t="s">
        <v>62</v>
      </c>
      <c r="S42" s="211" t="s">
        <v>63</v>
      </c>
      <c r="T42" s="211"/>
      <c r="U42" s="211"/>
      <c r="V42" s="112">
        <v>0</v>
      </c>
      <c r="W42" s="41"/>
      <c r="X42" s="92" t="s">
        <v>60</v>
      </c>
      <c r="Y42" s="211" t="s">
        <v>58</v>
      </c>
      <c r="Z42" s="211"/>
      <c r="AA42" s="211"/>
      <c r="AB42" s="211"/>
      <c r="AC42" s="211"/>
      <c r="AD42" s="113">
        <v>0</v>
      </c>
      <c r="AJ42" s="150"/>
      <c r="AK42" s="150"/>
      <c r="AL42" s="150"/>
      <c r="AM42" s="150"/>
      <c r="AN42" s="150"/>
    </row>
    <row r="43" spans="1:40" s="36" customFormat="1">
      <c r="B43" s="6" t="s">
        <v>54</v>
      </c>
      <c r="C43" s="198" t="s">
        <v>122</v>
      </c>
      <c r="D43" s="199"/>
      <c r="E43" s="199"/>
      <c r="F43" s="199"/>
      <c r="G43" s="200"/>
      <c r="H43" s="113">
        <v>7</v>
      </c>
      <c r="I43" s="41"/>
      <c r="J43" s="6" t="s">
        <v>100</v>
      </c>
      <c r="K43" s="198" t="s">
        <v>121</v>
      </c>
      <c r="L43" s="199"/>
      <c r="M43" s="199"/>
      <c r="N43" s="199"/>
      <c r="O43" s="200"/>
      <c r="P43" s="113">
        <v>7</v>
      </c>
      <c r="Q43" s="41"/>
      <c r="R43" s="93" t="s">
        <v>64</v>
      </c>
      <c r="S43" s="211" t="s">
        <v>65</v>
      </c>
      <c r="T43" s="211"/>
      <c r="U43" s="211"/>
      <c r="V43" s="112">
        <v>0</v>
      </c>
      <c r="W43" s="41"/>
      <c r="X43" s="94" t="s">
        <v>61</v>
      </c>
      <c r="Y43" s="211" t="s">
        <v>57</v>
      </c>
      <c r="Z43" s="211"/>
      <c r="AA43" s="211"/>
      <c r="AB43" s="211"/>
      <c r="AC43" s="211"/>
      <c r="AD43" s="113">
        <v>0</v>
      </c>
      <c r="AJ43" s="150"/>
      <c r="AK43" s="150"/>
      <c r="AL43" s="150"/>
      <c r="AM43" s="150"/>
      <c r="AN43" s="150"/>
    </row>
    <row r="44" spans="1:40" s="36" customFormat="1">
      <c r="B44" s="6" t="s">
        <v>55</v>
      </c>
      <c r="C44" s="198" t="s">
        <v>118</v>
      </c>
      <c r="D44" s="199"/>
      <c r="E44" s="199"/>
      <c r="F44" s="199"/>
      <c r="G44" s="200"/>
      <c r="H44" s="114">
        <v>8</v>
      </c>
      <c r="I44" s="41"/>
      <c r="J44" s="6" t="s">
        <v>101</v>
      </c>
      <c r="K44" s="198" t="s">
        <v>117</v>
      </c>
      <c r="L44" s="199"/>
      <c r="M44" s="199"/>
      <c r="N44" s="199"/>
      <c r="O44" s="200"/>
      <c r="P44" s="113">
        <v>6.5</v>
      </c>
      <c r="Q44" s="41"/>
      <c r="R44" s="110" t="s">
        <v>69</v>
      </c>
      <c r="S44" s="201" t="s">
        <v>70</v>
      </c>
      <c r="T44" s="202"/>
      <c r="U44" s="203"/>
      <c r="V44" s="112">
        <v>7.5</v>
      </c>
      <c r="W44" s="41"/>
      <c r="X44" s="111" t="s">
        <v>71</v>
      </c>
      <c r="Y44" s="201" t="s">
        <v>72</v>
      </c>
      <c r="Z44" s="202"/>
      <c r="AA44" s="202"/>
      <c r="AB44" s="202"/>
      <c r="AC44" s="203"/>
      <c r="AD44" s="113">
        <v>0</v>
      </c>
      <c r="AJ44" s="150"/>
      <c r="AK44" s="150"/>
      <c r="AL44" s="150"/>
      <c r="AM44" s="150"/>
      <c r="AN44" s="150"/>
    </row>
    <row r="45" spans="1:40">
      <c r="A45" s="20"/>
      <c r="B45" s="39"/>
      <c r="C45" s="39"/>
      <c r="D45" s="39"/>
      <c r="E45" s="39"/>
      <c r="F45" s="39"/>
      <c r="G45" s="39"/>
      <c r="H45" s="39"/>
      <c r="I45" s="39"/>
      <c r="J45" s="39"/>
      <c r="K45" s="210"/>
      <c r="L45" s="210"/>
      <c r="M45" s="210"/>
      <c r="N45" s="210"/>
      <c r="O45" s="210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</row>
    <row r="46" spans="1:40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40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40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67" spans="2:34" outlineLevel="1">
      <c r="B67" s="18"/>
      <c r="C67" s="19" t="str">
        <f>IF(P69="L","SEM" &amp;WEEKNUM(P68),"")</f>
        <v/>
      </c>
      <c r="D67" s="19" t="str">
        <f>IF(Q69="L","SEM" &amp;WEEKNUM(Q68),"")</f>
        <v/>
      </c>
      <c r="E67" s="19" t="str">
        <f>IF(R69="L","SEM" &amp;WEEKNUM(R68),"")</f>
        <v/>
      </c>
      <c r="F67" s="19" t="str">
        <f>IF(S69="L","SEM" &amp;WEEKNUM(S68),"")</f>
        <v>SEM38</v>
      </c>
      <c r="G67" s="19" t="str">
        <f>IF(T69="L","SEM" &amp;WEEKNUM(T68),"")</f>
        <v/>
      </c>
      <c r="H67" s="18" t="str">
        <f t="shared" ref="H67:AD67" si="7">IF(H69="L","SEM" &amp;WEEKNUM(H68),"")</f>
        <v/>
      </c>
      <c r="I67" s="18" t="str">
        <f t="shared" si="7"/>
        <v/>
      </c>
      <c r="J67" s="18" t="str">
        <f t="shared" si="7"/>
        <v/>
      </c>
      <c r="K67" s="18" t="str">
        <f t="shared" si="7"/>
        <v/>
      </c>
      <c r="L67" s="18" t="str">
        <f t="shared" si="7"/>
        <v>SEM37</v>
      </c>
      <c r="M67" s="18" t="str">
        <f t="shared" si="7"/>
        <v/>
      </c>
      <c r="N67" s="18" t="str">
        <f t="shared" si="7"/>
        <v/>
      </c>
      <c r="O67" s="18" t="str">
        <f t="shared" si="7"/>
        <v/>
      </c>
      <c r="P67" s="18" t="str">
        <f t="shared" si="7"/>
        <v/>
      </c>
      <c r="Q67" s="18" t="str">
        <f t="shared" si="7"/>
        <v/>
      </c>
      <c r="R67" s="18" t="str">
        <f t="shared" si="7"/>
        <v/>
      </c>
      <c r="S67" s="18" t="str">
        <f t="shared" si="7"/>
        <v>SEM38</v>
      </c>
      <c r="T67" s="18" t="str">
        <f t="shared" si="7"/>
        <v/>
      </c>
      <c r="U67" s="18" t="str">
        <f t="shared" si="7"/>
        <v/>
      </c>
      <c r="V67" s="18" t="str">
        <f t="shared" si="7"/>
        <v/>
      </c>
      <c r="W67" s="18" t="str">
        <f t="shared" si="7"/>
        <v/>
      </c>
      <c r="X67" s="18" t="str">
        <f t="shared" si="7"/>
        <v/>
      </c>
      <c r="Y67" s="18" t="str">
        <f t="shared" si="7"/>
        <v/>
      </c>
      <c r="Z67" s="18" t="str">
        <f t="shared" si="7"/>
        <v>SEM39</v>
      </c>
      <c r="AA67" s="18" t="str">
        <f t="shared" si="7"/>
        <v/>
      </c>
      <c r="AB67" s="18" t="str">
        <f t="shared" si="7"/>
        <v/>
      </c>
      <c r="AC67" s="18" t="str">
        <f t="shared" si="7"/>
        <v/>
      </c>
      <c r="AD67" s="19" t="str">
        <f t="shared" si="7"/>
        <v/>
      </c>
    </row>
    <row r="68" spans="2:34" ht="79.5" customHeight="1" outlineLevel="1">
      <c r="B68" s="8">
        <f>E2</f>
        <v>42979</v>
      </c>
      <c r="C68" s="8">
        <f>B68+1</f>
        <v>42980</v>
      </c>
      <c r="D68" s="8">
        <f t="shared" ref="D68:AF68" si="8">C68+1</f>
        <v>42981</v>
      </c>
      <c r="E68" s="8">
        <f t="shared" si="8"/>
        <v>42982</v>
      </c>
      <c r="F68" s="8">
        <f t="shared" si="8"/>
        <v>42983</v>
      </c>
      <c r="G68" s="8">
        <f t="shared" si="8"/>
        <v>42984</v>
      </c>
      <c r="H68" s="8">
        <f t="shared" si="8"/>
        <v>42985</v>
      </c>
      <c r="I68" s="8">
        <f t="shared" si="8"/>
        <v>42986</v>
      </c>
      <c r="J68" s="8">
        <f t="shared" si="8"/>
        <v>42987</v>
      </c>
      <c r="K68" s="8">
        <f t="shared" si="8"/>
        <v>42988</v>
      </c>
      <c r="L68" s="8">
        <f t="shared" si="8"/>
        <v>42989</v>
      </c>
      <c r="M68" s="8">
        <f t="shared" si="8"/>
        <v>42990</v>
      </c>
      <c r="N68" s="8">
        <f t="shared" si="8"/>
        <v>42991</v>
      </c>
      <c r="O68" s="8">
        <f t="shared" si="8"/>
        <v>42992</v>
      </c>
      <c r="P68" s="8">
        <f t="shared" si="8"/>
        <v>42993</v>
      </c>
      <c r="Q68" s="8">
        <f t="shared" si="8"/>
        <v>42994</v>
      </c>
      <c r="R68" s="8">
        <f t="shared" si="8"/>
        <v>42995</v>
      </c>
      <c r="S68" s="8">
        <f t="shared" si="8"/>
        <v>42996</v>
      </c>
      <c r="T68" s="8">
        <f t="shared" si="8"/>
        <v>42997</v>
      </c>
      <c r="U68" s="8">
        <f t="shared" si="8"/>
        <v>42998</v>
      </c>
      <c r="V68" s="8">
        <f t="shared" si="8"/>
        <v>42999</v>
      </c>
      <c r="W68" s="8">
        <f t="shared" si="8"/>
        <v>43000</v>
      </c>
      <c r="X68" s="8">
        <f t="shared" si="8"/>
        <v>43001</v>
      </c>
      <c r="Y68" s="8">
        <f t="shared" si="8"/>
        <v>43002</v>
      </c>
      <c r="Z68" s="8">
        <f t="shared" si="8"/>
        <v>43003</v>
      </c>
      <c r="AA68" s="8">
        <f t="shared" si="8"/>
        <v>43004</v>
      </c>
      <c r="AB68" s="8">
        <f t="shared" si="8"/>
        <v>43005</v>
      </c>
      <c r="AC68" s="8">
        <f t="shared" si="8"/>
        <v>43006</v>
      </c>
      <c r="AD68" s="8">
        <f t="shared" si="8"/>
        <v>43007</v>
      </c>
      <c r="AE68" s="8">
        <f>AD68+1</f>
        <v>43008</v>
      </c>
      <c r="AF68" s="8">
        <f t="shared" si="8"/>
        <v>43009</v>
      </c>
      <c r="AG68" s="8"/>
      <c r="AH68" s="8"/>
    </row>
    <row r="69" spans="2:34" outlineLevel="1">
      <c r="B69" s="19" t="str">
        <f>CHOOSE(WEEKDAY(B68),"D","L","M","Me","J","V","S",)</f>
        <v>V</v>
      </c>
      <c r="C69" s="19" t="str">
        <f>CHOOSE(WEEKDAY(C68),"D","L","M","Me","J","V","S",)</f>
        <v>S</v>
      </c>
      <c r="D69" s="19" t="str">
        <f>CHOOSE(WEEKDAY(D68),"D","L","M","Me","J","V","S",)</f>
        <v>D</v>
      </c>
      <c r="E69" s="19" t="str">
        <f t="shared" ref="E69:AF69" si="9">CHOOSE(WEEKDAY(E68),"D","L","M","Me","J","V","S",)</f>
        <v>L</v>
      </c>
      <c r="F69" s="19" t="str">
        <f t="shared" si="9"/>
        <v>M</v>
      </c>
      <c r="G69" s="19" t="str">
        <f t="shared" si="9"/>
        <v>Me</v>
      </c>
      <c r="H69" s="19" t="str">
        <f t="shared" si="9"/>
        <v>J</v>
      </c>
      <c r="I69" s="19" t="str">
        <f t="shared" si="9"/>
        <v>V</v>
      </c>
      <c r="J69" s="19" t="str">
        <f t="shared" si="9"/>
        <v>S</v>
      </c>
      <c r="K69" s="19" t="str">
        <f t="shared" si="9"/>
        <v>D</v>
      </c>
      <c r="L69" s="19" t="str">
        <f t="shared" si="9"/>
        <v>L</v>
      </c>
      <c r="M69" s="19" t="str">
        <f t="shared" si="9"/>
        <v>M</v>
      </c>
      <c r="N69" s="19" t="str">
        <f t="shared" si="9"/>
        <v>Me</v>
      </c>
      <c r="O69" s="19" t="str">
        <f t="shared" si="9"/>
        <v>J</v>
      </c>
      <c r="P69" s="19" t="str">
        <f t="shared" si="9"/>
        <v>V</v>
      </c>
      <c r="Q69" s="19" t="str">
        <f t="shared" si="9"/>
        <v>S</v>
      </c>
      <c r="R69" s="19" t="str">
        <f t="shared" si="9"/>
        <v>D</v>
      </c>
      <c r="S69" s="19" t="str">
        <f t="shared" si="9"/>
        <v>L</v>
      </c>
      <c r="T69" s="19" t="str">
        <f t="shared" si="9"/>
        <v>M</v>
      </c>
      <c r="U69" s="19" t="str">
        <f t="shared" si="9"/>
        <v>Me</v>
      </c>
      <c r="V69" s="19" t="str">
        <f t="shared" si="9"/>
        <v>J</v>
      </c>
      <c r="W69" s="19" t="str">
        <f t="shared" si="9"/>
        <v>V</v>
      </c>
      <c r="X69" s="19" t="str">
        <f t="shared" si="9"/>
        <v>S</v>
      </c>
      <c r="Y69" s="19" t="str">
        <f t="shared" si="9"/>
        <v>D</v>
      </c>
      <c r="Z69" s="19" t="str">
        <f t="shared" si="9"/>
        <v>L</v>
      </c>
      <c r="AA69" s="19" t="str">
        <f t="shared" si="9"/>
        <v>M</v>
      </c>
      <c r="AB69" s="19" t="str">
        <f t="shared" si="9"/>
        <v>Me</v>
      </c>
      <c r="AC69" s="19" t="str">
        <f t="shared" si="9"/>
        <v>J</v>
      </c>
      <c r="AD69" s="19" t="str">
        <f t="shared" si="9"/>
        <v>V</v>
      </c>
      <c r="AE69" s="19" t="str">
        <f t="shared" si="9"/>
        <v>S</v>
      </c>
      <c r="AF69" s="19" t="str">
        <f t="shared" si="9"/>
        <v>D</v>
      </c>
    </row>
  </sheetData>
  <customSheetViews>
    <customSheetView guid="{B650D1BF-8390-4B48-95E9-A59B348CCF7D}" hiddenRows="1" hiddenColumns="1" topLeftCell="A3">
      <selection activeCell="C14" sqref="C14"/>
      <pageMargins left="0.23622047244094491" right="7.874015748031496E-2" top="0.74803149606299213" bottom="0.74803149606299213" header="0.31496062992125984" footer="0.31496062992125984"/>
      <pageSetup paperSize="9" orientation="landscape" r:id="rId1"/>
    </customSheetView>
  </customSheetViews>
  <mergeCells count="29">
    <mergeCell ref="AJ4:AN4"/>
    <mergeCell ref="K45:O45"/>
    <mergeCell ref="C43:G43"/>
    <mergeCell ref="S43:U43"/>
    <mergeCell ref="Y43:AC43"/>
    <mergeCell ref="C44:G44"/>
    <mergeCell ref="S44:U44"/>
    <mergeCell ref="Y44:AC44"/>
    <mergeCell ref="K44:O44"/>
    <mergeCell ref="S41:U41"/>
    <mergeCell ref="Y41:AC41"/>
    <mergeCell ref="C42:G42"/>
    <mergeCell ref="K42:O42"/>
    <mergeCell ref="S42:U42"/>
    <mergeCell ref="Y42:AC42"/>
    <mergeCell ref="K41:O41"/>
    <mergeCell ref="A7:AF7"/>
    <mergeCell ref="A15:AF15"/>
    <mergeCell ref="A23:AF23"/>
    <mergeCell ref="A31:AF31"/>
    <mergeCell ref="Z3:AE3"/>
    <mergeCell ref="F3:Q3"/>
    <mergeCell ref="S3:X3"/>
    <mergeCell ref="C40:G40"/>
    <mergeCell ref="K43:O43"/>
    <mergeCell ref="S40:U40"/>
    <mergeCell ref="Y40:AC40"/>
    <mergeCell ref="K40:O40"/>
    <mergeCell ref="C41:G41"/>
  </mergeCells>
  <conditionalFormatting sqref="B5:AE6 B14:AE14 AF8 D8:D11 K8:K11 R8:R11 Y8:Y11 B12:R12 B13:K13 R13 Y12:AE12 Y13">
    <cfRule type="cellIs" dxfId="114" priority="1563" operator="equal">
      <formula>$E$1</formula>
    </cfRule>
  </conditionalFormatting>
  <conditionalFormatting sqref="R41">
    <cfRule type="cellIs" dxfId="113" priority="1555" operator="equal">
      <formula>$E$1</formula>
    </cfRule>
  </conditionalFormatting>
  <conditionalFormatting sqref="B21:AE22 AF19:AF21 Y16:Y17 AF16:AF17 R16:R19 Y19 K19 B20:D20 K20:AE20 D18:D19">
    <cfRule type="cellIs" dxfId="112" priority="1536" operator="equal">
      <formula>$E$1</formula>
    </cfRule>
  </conditionalFormatting>
  <conditionalFormatting sqref="B28:AE30 D27 K27 R27 Y27">
    <cfRule type="cellIs" dxfId="111" priority="1517" operator="equal">
      <formula>$E$1</formula>
    </cfRule>
  </conditionalFormatting>
  <conditionalFormatting sqref="G38:AE38 R37 Y37">
    <cfRule type="cellIs" dxfId="110" priority="1498" operator="equal">
      <formula>$E$1</formula>
    </cfRule>
  </conditionalFormatting>
  <conditionalFormatting sqref="K17">
    <cfRule type="cellIs" dxfId="109" priority="1479" operator="equal">
      <formula>$E$1</formula>
    </cfRule>
  </conditionalFormatting>
  <conditionalFormatting sqref="Y18">
    <cfRule type="cellIs" dxfId="108" priority="1460" operator="equal">
      <formula>$E$1</formula>
    </cfRule>
  </conditionalFormatting>
  <conditionalFormatting sqref="AF18">
    <cfRule type="cellIs" dxfId="107" priority="1441" operator="equal">
      <formula>$E$1</formula>
    </cfRule>
  </conditionalFormatting>
  <conditionalFormatting sqref="D10">
    <cfRule type="cellIs" dxfId="106" priority="1424" operator="equal">
      <formula>$E$1</formula>
    </cfRule>
  </conditionalFormatting>
  <conditionalFormatting sqref="K16">
    <cfRule type="cellIs" dxfId="105" priority="1421" operator="equal">
      <formula>$E$1</formula>
    </cfRule>
  </conditionalFormatting>
  <conditionalFormatting sqref="K18">
    <cfRule type="cellIs" dxfId="104" priority="1402" operator="equal">
      <formula>$E$1</formula>
    </cfRule>
  </conditionalFormatting>
  <conditionalFormatting sqref="D16:D17">
    <cfRule type="cellIs" dxfId="103" priority="1383" operator="equal">
      <formula>$E$1</formula>
    </cfRule>
  </conditionalFormatting>
  <conditionalFormatting sqref="D24:D26">
    <cfRule type="cellIs" dxfId="102" priority="1364" operator="equal">
      <formula>$E$1</formula>
    </cfRule>
  </conditionalFormatting>
  <conditionalFormatting sqref="K25:K26">
    <cfRule type="cellIs" dxfId="101" priority="1345" operator="equal">
      <formula>$E$1</formula>
    </cfRule>
  </conditionalFormatting>
  <conditionalFormatting sqref="R24 R26">
    <cfRule type="cellIs" dxfId="100" priority="1307" operator="equal">
      <formula>$E$1</formula>
    </cfRule>
  </conditionalFormatting>
  <conditionalFormatting sqref="Y24 Y26">
    <cfRule type="cellIs" dxfId="99" priority="1288" operator="equal">
      <formula>$E$1</formula>
    </cfRule>
  </conditionalFormatting>
  <conditionalFormatting sqref="AF24:AF26">
    <cfRule type="cellIs" dxfId="98" priority="1269" operator="equal">
      <formula>$E$1</formula>
    </cfRule>
  </conditionalFormatting>
  <conditionalFormatting sqref="D32 D34 D36:D37">
    <cfRule type="cellIs" dxfId="97" priority="1250" operator="equal">
      <formula>$E$1</formula>
    </cfRule>
  </conditionalFormatting>
  <conditionalFormatting sqref="K32 K34 K36">
    <cfRule type="cellIs" dxfId="96" priority="1231" operator="equal">
      <formula>$E$1</formula>
    </cfRule>
  </conditionalFormatting>
  <conditionalFormatting sqref="R33:R35">
    <cfRule type="cellIs" dxfId="95" priority="1193" operator="equal">
      <formula>$E$1</formula>
    </cfRule>
  </conditionalFormatting>
  <conditionalFormatting sqref="Y32:Y35">
    <cfRule type="cellIs" dxfId="94" priority="1174" operator="equal">
      <formula>$E$1</formula>
    </cfRule>
  </conditionalFormatting>
  <conditionalFormatting sqref="AF32:AF35">
    <cfRule type="cellIs" dxfId="93" priority="1155" operator="equal">
      <formula>$E$1</formula>
    </cfRule>
  </conditionalFormatting>
  <conditionalFormatting sqref="K24">
    <cfRule type="cellIs" dxfId="92" priority="1136" operator="equal">
      <formula>$E$1</formula>
    </cfRule>
  </conditionalFormatting>
  <conditionalFormatting sqref="R25">
    <cfRule type="cellIs" dxfId="91" priority="1117" operator="equal">
      <formula>$E$1</formula>
    </cfRule>
  </conditionalFormatting>
  <conditionalFormatting sqref="Y25">
    <cfRule type="cellIs" dxfId="90" priority="1098" operator="equal">
      <formula>$E$1</formula>
    </cfRule>
  </conditionalFormatting>
  <conditionalFormatting sqref="D33">
    <cfRule type="cellIs" dxfId="89" priority="1060" operator="equal">
      <formula>$E$1</formula>
    </cfRule>
  </conditionalFormatting>
  <conditionalFormatting sqref="K33">
    <cfRule type="cellIs" dxfId="88" priority="1041" operator="equal">
      <formula>$E$1</formula>
    </cfRule>
  </conditionalFormatting>
  <conditionalFormatting sqref="K37">
    <cfRule type="cellIs" dxfId="87" priority="1022" operator="equal">
      <formula>$E$1</formula>
    </cfRule>
  </conditionalFormatting>
  <conditionalFormatting sqref="B38:F38">
    <cfRule type="cellIs" dxfId="86" priority="1003" operator="equal">
      <formula>$E$1</formula>
    </cfRule>
  </conditionalFormatting>
  <conditionalFormatting sqref="D35">
    <cfRule type="cellIs" dxfId="85" priority="984" operator="equal">
      <formula>$E$1</formula>
    </cfRule>
  </conditionalFormatting>
  <conditionalFormatting sqref="K35">
    <cfRule type="cellIs" dxfId="84" priority="965" operator="equal">
      <formula>$E$1</formula>
    </cfRule>
  </conditionalFormatting>
  <conditionalFormatting sqref="R32">
    <cfRule type="cellIs" dxfId="83" priority="946" operator="equal">
      <formula>$E$1</formula>
    </cfRule>
  </conditionalFormatting>
  <conditionalFormatting sqref="R36">
    <cfRule type="cellIs" dxfId="82" priority="908" operator="equal">
      <formula>$E$1</formula>
    </cfRule>
  </conditionalFormatting>
  <conditionalFormatting sqref="Y36">
    <cfRule type="cellIs" dxfId="81" priority="889" operator="equal">
      <formula>$E$1</formula>
    </cfRule>
  </conditionalFormatting>
  <conditionalFormatting sqref="AF36">
    <cfRule type="cellIs" dxfId="80" priority="870" operator="equal">
      <formula>$E$1</formula>
    </cfRule>
  </conditionalFormatting>
  <conditionalFormatting sqref="B9:C11">
    <cfRule type="cellIs" dxfId="79" priority="826" operator="equal">
      <formula>$E$1</formula>
    </cfRule>
  </conditionalFormatting>
  <conditionalFormatting sqref="E9:J11">
    <cfRule type="cellIs" dxfId="78" priority="803" operator="equal">
      <formula>$E$1</formula>
    </cfRule>
  </conditionalFormatting>
  <conditionalFormatting sqref="Z27:AE27 S27:X27 L27:Q27 E27:J27 B27:C27 L16:Q16 S12:X12 L17:M19 P17:Q19">
    <cfRule type="cellIs" dxfId="77" priority="780" operator="equal">
      <formula>$E$1</formula>
    </cfRule>
  </conditionalFormatting>
  <conditionalFormatting sqref="L9:Q9 L10:M10 O10:Q10 L11:Q11">
    <cfRule type="cellIs" dxfId="76" priority="757" operator="equal">
      <formula>$E$1</formula>
    </cfRule>
  </conditionalFormatting>
  <conditionalFormatting sqref="S9:X11">
    <cfRule type="cellIs" dxfId="75" priority="734" operator="equal">
      <formula>$E$1</formula>
    </cfRule>
  </conditionalFormatting>
  <conditionalFormatting sqref="Z9:AE11">
    <cfRule type="cellIs" dxfId="74" priority="711" operator="equal">
      <formula>$E$1</formula>
    </cfRule>
  </conditionalFormatting>
  <conditionalFormatting sqref="L13:Q13">
    <cfRule type="cellIs" dxfId="73" priority="688" operator="equal">
      <formula>$E$1</formula>
    </cfRule>
  </conditionalFormatting>
  <conditionalFormatting sqref="S13:X13">
    <cfRule type="cellIs" dxfId="72" priority="665" operator="equal">
      <formula>$E$1</formula>
    </cfRule>
  </conditionalFormatting>
  <conditionalFormatting sqref="Z13:AE13">
    <cfRule type="cellIs" dxfId="71" priority="642" operator="equal">
      <formula>$E$1</formula>
    </cfRule>
  </conditionalFormatting>
  <conditionalFormatting sqref="N10">
    <cfRule type="cellIs" dxfId="70" priority="619" operator="equal">
      <formula>$E$1</formula>
    </cfRule>
  </conditionalFormatting>
  <conditionalFormatting sqref="E16:J20">
    <cfRule type="cellIs" dxfId="69" priority="573" operator="equal">
      <formula>$E$1</formula>
    </cfRule>
  </conditionalFormatting>
  <conditionalFormatting sqref="B40">
    <cfRule type="cellIs" dxfId="68" priority="550" operator="equal">
      <formula>$E$1</formula>
    </cfRule>
  </conditionalFormatting>
  <conditionalFormatting sqref="B41">
    <cfRule type="cellIs" dxfId="67" priority="527" operator="equal">
      <formula>$E$1</formula>
    </cfRule>
  </conditionalFormatting>
  <conditionalFormatting sqref="B42">
    <cfRule type="cellIs" dxfId="66" priority="504" operator="equal">
      <formula>$E$1</formula>
    </cfRule>
  </conditionalFormatting>
  <conditionalFormatting sqref="B43">
    <cfRule type="cellIs" dxfId="65" priority="481" operator="equal">
      <formula>$E$1</formula>
    </cfRule>
  </conditionalFormatting>
  <conditionalFormatting sqref="B44">
    <cfRule type="cellIs" dxfId="64" priority="458" operator="equal">
      <formula>$E$1</formula>
    </cfRule>
  </conditionalFormatting>
  <conditionalFormatting sqref="J40">
    <cfRule type="cellIs" dxfId="63" priority="435" operator="equal">
      <formula>$E$1</formula>
    </cfRule>
  </conditionalFormatting>
  <conditionalFormatting sqref="J41">
    <cfRule type="cellIs" dxfId="62" priority="412" operator="equal">
      <formula>$E$1</formula>
    </cfRule>
  </conditionalFormatting>
  <conditionalFormatting sqref="J42">
    <cfRule type="cellIs" dxfId="61" priority="389" operator="equal">
      <formula>$E$1</formula>
    </cfRule>
  </conditionalFormatting>
  <conditionalFormatting sqref="J43">
    <cfRule type="cellIs" dxfId="60" priority="366" operator="equal">
      <formula>$E$1</formula>
    </cfRule>
  </conditionalFormatting>
  <conditionalFormatting sqref="J44">
    <cfRule type="cellIs" dxfId="59" priority="343" operator="equal">
      <formula>$E$1</formula>
    </cfRule>
  </conditionalFormatting>
  <conditionalFormatting sqref="L16:Q19">
    <cfRule type="cellIs" dxfId="58" priority="320" operator="equal">
      <formula>$E$1</formula>
    </cfRule>
  </conditionalFormatting>
  <conditionalFormatting sqref="B16:C19">
    <cfRule type="cellIs" dxfId="57" priority="297" operator="equal">
      <formula>$E$1</formula>
    </cfRule>
  </conditionalFormatting>
  <conditionalFormatting sqref="S16:X19">
    <cfRule type="cellIs" dxfId="56" priority="274" operator="equal">
      <formula>$E$1</formula>
    </cfRule>
  </conditionalFormatting>
  <conditionalFormatting sqref="Z16:AE19">
    <cfRule type="cellIs" dxfId="55" priority="251" operator="equal">
      <formula>$E$1</formula>
    </cfRule>
  </conditionalFormatting>
  <conditionalFormatting sqref="B24:C26">
    <cfRule type="cellIs" dxfId="54" priority="228" operator="equal">
      <formula>$E$1</formula>
    </cfRule>
  </conditionalFormatting>
  <conditionalFormatting sqref="E25:J26">
    <cfRule type="cellIs" dxfId="53" priority="205" operator="equal">
      <formula>$E$1</formula>
    </cfRule>
  </conditionalFormatting>
  <conditionalFormatting sqref="L25:Q26 N24:Q24">
    <cfRule type="cellIs" dxfId="52" priority="182" operator="equal">
      <formula>$E$1</formula>
    </cfRule>
  </conditionalFormatting>
  <conditionalFormatting sqref="S24:X26">
    <cfRule type="cellIs" dxfId="51" priority="159" operator="equal">
      <formula>$E$1</formula>
    </cfRule>
  </conditionalFormatting>
  <conditionalFormatting sqref="Z24:AE26">
    <cfRule type="cellIs" dxfId="50" priority="136" operator="equal">
      <formula>$E$1</formula>
    </cfRule>
  </conditionalFormatting>
  <conditionalFormatting sqref="E24:J24">
    <cfRule type="cellIs" dxfId="49" priority="113" operator="equal">
      <formula>$E$1</formula>
    </cfRule>
  </conditionalFormatting>
  <conditionalFormatting sqref="L24:M24">
    <cfRule type="cellIs" dxfId="48" priority="90" operator="equal">
      <formula>$E$1</formula>
    </cfRule>
  </conditionalFormatting>
  <conditionalFormatting sqref="Z32:AE37 L32:Q37 B32:C37 E32:J37 S32:X37">
    <cfRule type="cellIs" dxfId="47" priority="67" operator="equal">
      <formula>$E$1</formula>
    </cfRule>
  </conditionalFormatting>
  <conditionalFormatting sqref="B8">
    <cfRule type="cellIs" dxfId="46" priority="44" operator="equal">
      <formula>$E$1</formula>
    </cfRule>
  </conditionalFormatting>
  <conditionalFormatting sqref="C8">
    <cfRule type="cellIs" dxfId="45" priority="21" operator="equal">
      <formula>$E$1</formula>
    </cfRule>
  </conditionalFormatting>
  <dataValidations xWindow="102" yWindow="548" count="1">
    <dataValidation allowBlank="1" showInputMessage="1" showErrorMessage="1" promptTitle="ATTENTION !" prompt="Vérifiez si le &quot;Prénom&quot; n'est pas utilisé si oui, rajouter -D à la fin." sqref="A12:A14 A19:A22 A27:A30 A36:A38"/>
  </dataValidations>
  <hyperlinks>
    <hyperlink ref="S3:X3" location="'AUBE-09'!A1" display="Planning Aube"/>
    <hyperlink ref="Z3:AE3" location="'MOIS-09'!A1" display="Affichage mensuel"/>
  </hyperlinks>
  <pageMargins left="0.23622047244094491" right="7.874015748031496E-2" top="7.874015748031496E-2" bottom="7.874015748031496E-2" header="0.31496062992125984" footer="0.31496062992125984"/>
  <pageSetup paperSize="9" orientation="landscape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A1:AJ47"/>
  <sheetViews>
    <sheetView showGridLines="0" tabSelected="1" topLeftCell="A3" zoomScaleNormal="100" workbookViewId="0">
      <selection activeCell="A7" sqref="A7:AF7"/>
    </sheetView>
  </sheetViews>
  <sheetFormatPr baseColWidth="10" defaultRowHeight="15" outlineLevelRow="1"/>
  <cols>
    <col min="1" max="1" width="12.42578125" style="19" customWidth="1"/>
    <col min="2" max="3" width="4.28515625" style="19" customWidth="1"/>
    <col min="4" max="31" width="4.28515625" style="7" customWidth="1"/>
    <col min="32" max="32" width="4.28515625" style="19" hidden="1" customWidth="1"/>
    <col min="33" max="33" width="6.28515625" style="19" customWidth="1"/>
    <col min="34" max="34" width="6.5703125" style="19" customWidth="1"/>
    <col min="35" max="35" width="6.7109375" style="19" customWidth="1"/>
    <col min="36" max="36" width="11.5703125" style="19" customWidth="1"/>
    <col min="37" max="37" width="11.140625" style="19" customWidth="1"/>
    <col min="38" max="16384" width="11.42578125" style="19"/>
  </cols>
  <sheetData>
    <row r="1" spans="1:34" ht="20.25" hidden="1" customHeight="1" outlineLevel="1">
      <c r="B1" s="28"/>
      <c r="C1" s="22">
        <v>9</v>
      </c>
      <c r="D1" s="23"/>
      <c r="E1" s="24">
        <f ca="1">TODAY()</f>
        <v>42972</v>
      </c>
      <c r="F1" s="23"/>
      <c r="G1" s="23"/>
      <c r="H1" s="23"/>
      <c r="I1" s="23"/>
      <c r="J1" s="23"/>
    </row>
    <row r="2" spans="1:34" ht="20.25" hidden="1" customHeight="1" outlineLevel="1">
      <c r="B2" s="28"/>
      <c r="C2" s="22">
        <v>2</v>
      </c>
      <c r="D2" s="25"/>
      <c r="E2" s="26">
        <f>DATE(C2+2015,C1,1)</f>
        <v>42979</v>
      </c>
      <c r="F2" s="27">
        <f>DATE(C2+2015,C1+1,1)-1</f>
        <v>43008</v>
      </c>
      <c r="G2" s="28"/>
      <c r="H2" s="28"/>
      <c r="I2" s="23"/>
      <c r="J2" s="23"/>
    </row>
    <row r="3" spans="1:34" ht="20.25" customHeight="1" collapsed="1">
      <c r="A3" s="68"/>
      <c r="B3" s="212" t="str">
        <f>"Période du "&amp;TEXT(E2,"jj mmmm aaaa")&amp;" au "&amp;TEXT(F2,"jj mmmm aaaa")</f>
        <v>Période du 01 septembre 2017 au 30 septembre 2017</v>
      </c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161"/>
      <c r="S3" s="208" t="s">
        <v>133</v>
      </c>
      <c r="T3" s="208"/>
      <c r="U3" s="208"/>
      <c r="V3" s="208"/>
      <c r="W3" s="208"/>
      <c r="X3" s="208"/>
      <c r="Y3" s="161"/>
      <c r="Z3" s="208" t="s">
        <v>138</v>
      </c>
      <c r="AA3" s="208"/>
      <c r="AB3" s="208"/>
      <c r="AC3" s="208"/>
      <c r="AD3" s="208"/>
      <c r="AE3" s="208"/>
      <c r="AF3" s="162"/>
    </row>
    <row r="4" spans="1:34" ht="30.75" customHeight="1">
      <c r="A4" s="63"/>
      <c r="B4" s="97" t="str">
        <f>IF(B47="L","SEM" &amp;WEEKNUM(B46),"")</f>
        <v/>
      </c>
      <c r="C4" s="98" t="str">
        <f t="shared" ref="C4:AF4" si="0">IF(C47="L","SEM" &amp;WEEKNUM(C46),"")</f>
        <v/>
      </c>
      <c r="D4" s="98" t="str">
        <f t="shared" si="0"/>
        <v/>
      </c>
      <c r="E4" s="98" t="str">
        <f t="shared" si="0"/>
        <v>SEM36</v>
      </c>
      <c r="F4" s="98" t="str">
        <f t="shared" si="0"/>
        <v/>
      </c>
      <c r="G4" s="98" t="str">
        <f t="shared" si="0"/>
        <v/>
      </c>
      <c r="H4" s="98" t="str">
        <f t="shared" si="0"/>
        <v/>
      </c>
      <c r="I4" s="98"/>
      <c r="J4" s="98" t="str">
        <f t="shared" si="0"/>
        <v/>
      </c>
      <c r="K4" s="98" t="str">
        <f t="shared" si="0"/>
        <v/>
      </c>
      <c r="L4" s="98" t="str">
        <f t="shared" si="0"/>
        <v>SEM37</v>
      </c>
      <c r="M4" s="98" t="str">
        <f t="shared" si="0"/>
        <v/>
      </c>
      <c r="N4" s="98" t="str">
        <f t="shared" si="0"/>
        <v/>
      </c>
      <c r="O4" s="98" t="str">
        <f>IF(O47="L","SEM" &amp;WEEKNUM(O46),"")</f>
        <v/>
      </c>
      <c r="P4" s="98" t="str">
        <f t="shared" si="0"/>
        <v/>
      </c>
      <c r="Q4" s="98" t="str">
        <f t="shared" si="0"/>
        <v/>
      </c>
      <c r="R4" s="98" t="str">
        <f t="shared" si="0"/>
        <v/>
      </c>
      <c r="S4" s="98" t="str">
        <f t="shared" si="0"/>
        <v>SEM38</v>
      </c>
      <c r="T4" s="98" t="str">
        <f t="shared" si="0"/>
        <v/>
      </c>
      <c r="U4" s="98" t="str">
        <f t="shared" si="0"/>
        <v/>
      </c>
      <c r="V4" s="98" t="str">
        <f t="shared" si="0"/>
        <v/>
      </c>
      <c r="W4" s="98" t="str">
        <f t="shared" si="0"/>
        <v/>
      </c>
      <c r="X4" s="98" t="str">
        <f t="shared" si="0"/>
        <v/>
      </c>
      <c r="Y4" s="98" t="str">
        <f t="shared" si="0"/>
        <v/>
      </c>
      <c r="Z4" s="98" t="str">
        <f t="shared" si="0"/>
        <v>SEM39</v>
      </c>
      <c r="AA4" s="98" t="str">
        <f t="shared" si="0"/>
        <v/>
      </c>
      <c r="AB4" s="98" t="str">
        <f t="shared" si="0"/>
        <v/>
      </c>
      <c r="AC4" s="98" t="str">
        <f t="shared" si="0"/>
        <v/>
      </c>
      <c r="AD4" s="98" t="str">
        <f t="shared" si="0"/>
        <v/>
      </c>
      <c r="AE4" s="98" t="str">
        <f t="shared" si="0"/>
        <v/>
      </c>
      <c r="AF4" s="99" t="str">
        <f t="shared" si="0"/>
        <v/>
      </c>
      <c r="AG4" s="9"/>
      <c r="AH4" s="9"/>
    </row>
    <row r="5" spans="1:34" ht="33.75" customHeight="1">
      <c r="A5" s="100"/>
      <c r="B5" s="101">
        <f>E2</f>
        <v>42979</v>
      </c>
      <c r="C5" s="102">
        <f>B5+1</f>
        <v>42980</v>
      </c>
      <c r="D5" s="102">
        <f t="shared" ref="D5:S6" si="1">C5+1</f>
        <v>42981</v>
      </c>
      <c r="E5" s="102">
        <f t="shared" si="1"/>
        <v>42982</v>
      </c>
      <c r="F5" s="102">
        <f t="shared" si="1"/>
        <v>42983</v>
      </c>
      <c r="G5" s="102">
        <f t="shared" si="1"/>
        <v>42984</v>
      </c>
      <c r="H5" s="102">
        <f t="shared" si="1"/>
        <v>42985</v>
      </c>
      <c r="I5" s="102">
        <f t="shared" si="1"/>
        <v>42986</v>
      </c>
      <c r="J5" s="102">
        <f t="shared" si="1"/>
        <v>42987</v>
      </c>
      <c r="K5" s="102">
        <f t="shared" si="1"/>
        <v>42988</v>
      </c>
      <c r="L5" s="102">
        <f t="shared" si="1"/>
        <v>42989</v>
      </c>
      <c r="M5" s="102">
        <f t="shared" si="1"/>
        <v>42990</v>
      </c>
      <c r="N5" s="102">
        <f t="shared" si="1"/>
        <v>42991</v>
      </c>
      <c r="O5" s="102">
        <f t="shared" si="1"/>
        <v>42992</v>
      </c>
      <c r="P5" s="102">
        <f t="shared" si="1"/>
        <v>42993</v>
      </c>
      <c r="Q5" s="102">
        <f t="shared" si="1"/>
        <v>42994</v>
      </c>
      <c r="R5" s="102">
        <f t="shared" si="1"/>
        <v>42995</v>
      </c>
      <c r="S5" s="102">
        <f t="shared" si="1"/>
        <v>42996</v>
      </c>
      <c r="T5" s="102">
        <f t="shared" ref="T5:AF6" si="2">S5+1</f>
        <v>42997</v>
      </c>
      <c r="U5" s="102">
        <f t="shared" si="2"/>
        <v>42998</v>
      </c>
      <c r="V5" s="102">
        <f t="shared" si="2"/>
        <v>42999</v>
      </c>
      <c r="W5" s="102">
        <f t="shared" si="2"/>
        <v>43000</v>
      </c>
      <c r="X5" s="102">
        <f t="shared" si="2"/>
        <v>43001</v>
      </c>
      <c r="Y5" s="102">
        <f t="shared" si="2"/>
        <v>43002</v>
      </c>
      <c r="Z5" s="102">
        <f t="shared" si="2"/>
        <v>43003</v>
      </c>
      <c r="AA5" s="102">
        <f t="shared" si="2"/>
        <v>43004</v>
      </c>
      <c r="AB5" s="102">
        <f>AA5+1</f>
        <v>43005</v>
      </c>
      <c r="AC5" s="102">
        <f t="shared" si="2"/>
        <v>43006</v>
      </c>
      <c r="AD5" s="102">
        <f t="shared" si="2"/>
        <v>43007</v>
      </c>
      <c r="AE5" s="102">
        <f>AD5+1</f>
        <v>43008</v>
      </c>
      <c r="AF5" s="103">
        <f t="shared" si="2"/>
        <v>43009</v>
      </c>
    </row>
    <row r="6" spans="1:34" ht="19.5" customHeight="1">
      <c r="A6" s="104"/>
      <c r="B6" s="105">
        <f>E2</f>
        <v>42979</v>
      </c>
      <c r="C6" s="106">
        <f>B5+1</f>
        <v>42980</v>
      </c>
      <c r="D6" s="106">
        <f t="shared" si="1"/>
        <v>42981</v>
      </c>
      <c r="E6" s="106">
        <f t="shared" si="1"/>
        <v>42982</v>
      </c>
      <c r="F6" s="106">
        <f t="shared" si="1"/>
        <v>42983</v>
      </c>
      <c r="G6" s="106">
        <f t="shared" si="1"/>
        <v>42984</v>
      </c>
      <c r="H6" s="106">
        <f t="shared" si="1"/>
        <v>42985</v>
      </c>
      <c r="I6" s="106">
        <f t="shared" si="1"/>
        <v>42986</v>
      </c>
      <c r="J6" s="106">
        <f t="shared" si="1"/>
        <v>42987</v>
      </c>
      <c r="K6" s="106">
        <f t="shared" si="1"/>
        <v>42988</v>
      </c>
      <c r="L6" s="106">
        <f t="shared" si="1"/>
        <v>42989</v>
      </c>
      <c r="M6" s="106">
        <f t="shared" si="1"/>
        <v>42990</v>
      </c>
      <c r="N6" s="106">
        <f t="shared" si="1"/>
        <v>42991</v>
      </c>
      <c r="O6" s="106">
        <f t="shared" si="1"/>
        <v>42992</v>
      </c>
      <c r="P6" s="106">
        <f t="shared" si="1"/>
        <v>42993</v>
      </c>
      <c r="Q6" s="106">
        <f t="shared" si="1"/>
        <v>42994</v>
      </c>
      <c r="R6" s="106">
        <f t="shared" si="1"/>
        <v>42995</v>
      </c>
      <c r="S6" s="106">
        <f t="shared" si="1"/>
        <v>42996</v>
      </c>
      <c r="T6" s="106">
        <f t="shared" si="2"/>
        <v>42997</v>
      </c>
      <c r="U6" s="106">
        <f t="shared" si="2"/>
        <v>42998</v>
      </c>
      <c r="V6" s="106">
        <f t="shared" si="2"/>
        <v>42999</v>
      </c>
      <c r="W6" s="106">
        <f t="shared" si="2"/>
        <v>43000</v>
      </c>
      <c r="X6" s="106">
        <f t="shared" si="2"/>
        <v>43001</v>
      </c>
      <c r="Y6" s="106">
        <f t="shared" si="2"/>
        <v>43002</v>
      </c>
      <c r="Z6" s="106">
        <f t="shared" si="2"/>
        <v>43003</v>
      </c>
      <c r="AA6" s="106">
        <f t="shared" si="2"/>
        <v>43004</v>
      </c>
      <c r="AB6" s="106">
        <f>AA6+1</f>
        <v>43005</v>
      </c>
      <c r="AC6" s="106">
        <f t="shared" si="2"/>
        <v>43006</v>
      </c>
      <c r="AD6" s="106">
        <f t="shared" si="2"/>
        <v>43007</v>
      </c>
      <c r="AE6" s="107">
        <f>AD6+1</f>
        <v>43008</v>
      </c>
      <c r="AF6" s="108">
        <f t="shared" si="2"/>
        <v>43009</v>
      </c>
    </row>
    <row r="7" spans="1:34" ht="24" customHeight="1">
      <c r="A7" s="225" t="s">
        <v>80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227"/>
    </row>
    <row r="8" spans="1:34" ht="24" customHeight="1">
      <c r="A8" s="80" t="str">
        <f>IF(OR($A$7="ABBEVILLE"),'NORD-09'!A8,IF(OR($A$7="ARMENTIERES"),'NORD-09'!A16,IF(OR($A$7="HAUBOURDIN"),'NORD-09'!A24,IF(OR($A$7="AULNOY"),'NORD-09'!A32,IF(OR($A$7="LANGRES"),'AUBE-09'!A8,IF(OR($A$7="SAINT-ANDRE"),'AUBE-09'!A16,IF(OR($A$7="TROYES"),'AUBE-09'!A24,"?")))))))</f>
        <v>CHRISTELLE</v>
      </c>
      <c r="B8" s="81" t="str">
        <f>IF(OR($A$7="ABBEVILLE"),VLOOKUP(A8,'NORD-09'!A8:$AF$38,2,FALSE),IF(OR($A$7="ARMENTIERES"),VLOOKUP(A8,'NORD-09'!A8:$AF$38,2,FALSE),IF(OR($A$7="HAUBOURDIN"),VLOOKUP(A8,'NORD-09'!A8:$AF$38,2,FALSE),IF(OR($A$7="AULNOY"),VLOOKUP(A8,'NORD-09'!A8:$AF$38,2,FALSE),IF(OR($A$7="LANGRES"),VLOOKUP(A8,'AUBE-09'!A8:$AF$38,2,FALSE),IF(OR($A$7="SAINT-ANDRE"),VLOOKUP(A8,'AUBE-09'!A8:$AF$38,2,FALSE),IF(OR($A$7="TROYES"),VLOOKUP(A8,'AUBE-09'!A8:$AF$38,2,FALSE))))))))</f>
        <v>J</v>
      </c>
      <c r="C8" s="81" t="str">
        <f>IF(OR($A$7="ABBEVILLE"),VLOOKUP(A8,'NORD-09'!A8:$AF$38,3,FALSE),IF(OR($A$7="ARMENTIERES"),VLOOKUP(A8,'NORD-09'!A8:$AF$38,3,FALSE),IF(OR($A$7="HAUBOURDIN"),VLOOKUP(A8,'NORD-09'!A8:$AF$38,3,FALSE),IF(OR($A$7="AULNOY"),VLOOKUP(A8,'NORD-09'!A8:$AF$38,3,FALSE),IF(OR($A$7="LANGRES"),VLOOKUP(A8,'AUBE-09'!A8:$AF$38,3,FALSE),IF(OR($A$7="SAINT-ANDRE"),VLOOKUP(A8,'AUBE-09'!A8:$AF$38,3,FALSE),IF(OR($A$7="TROYES"),VLOOKUP(A8,'AUBE-09'!A8:$AF$38,3,FALSE))))))))</f>
        <v>J</v>
      </c>
      <c r="D8" s="81">
        <f>IF(OR($A$7="ABBEVILLE"),VLOOKUP(A8,'NORD-09'!A8:$AF$38,4,FALSE),IF(OR($A$7="ARMENTIERES"),VLOOKUP(A8,'NORD-09'!A8:$AF$38,4,FALSE),IF(OR($A$7="HAUBOURDIN"),VLOOKUP(A8,'NORD-09'!A8:$AF$38,4,FALSE),IF(OR($A$7="AULNOY"),VLOOKUP(A8,'NORD-09'!A8:$AF$38,4,FALSE),IF(OR($A$7="LANGRES"),VLOOKUP(A8,'AUBE-09'!A8:$AF$38,4,FALSE),IF(OR($A$7="SAINT-ANDRE"),VLOOKUP(A8,'AUBE-09'!A8:$AF$38,4,FALSE),IF(OR($A$7="TROYES"),VLOOKUP(A8,'AUBE-09'!A8:$AF$38,4,FALSE))))))))</f>
        <v>0</v>
      </c>
      <c r="E8" s="81" t="str">
        <f>IF(OR($A$7="ABBEVILLE"),VLOOKUP(A8,'NORD-09'!A8:$AF$38,5,FALSE),IF(OR($A$7="ARMENTIERES"),VLOOKUP(A8,'NORD-09'!A8:$AF$38,5,FALSE),IF(OR($A$7="HAUBOURDIN"),VLOOKUP(A8,'NORD-09'!A8:$AF$38,5,FALSE),IF(OR($A$7="AULNOY"),VLOOKUP(A8,'NORD-09'!A8:$AF$38,5,FALSE),IF(OR($A$7="LANGRES"),VLOOKUP(A8,'AUBE-09'!A8:$AF$38,5,FALSE),IF(OR($A$7="SAINT-ANDRE"),VLOOKUP(A8,'AUBE-09'!A8:$AF$38,5,FALSE),IF(OR($A$7="TROYES"),VLOOKUP(A8,'AUBE-09'!A8:$AF$38,5,FALSE))))))))</f>
        <v>R</v>
      </c>
      <c r="F8" s="81" t="str">
        <f>IF(OR($A$7="ABBEVILLE"),VLOOKUP(A8,'NORD-09'!A8:$AF$38,6,FALSE),IF(OR($A$7="ARMENTIERES"),VLOOKUP(A8,'NORD-09'!A8:$AF$38,6,FALSE),IF(OR($A$7="HAUBOURDIN"),VLOOKUP(A8,'NORD-09'!A8:$AF$38,6,FALSE),IF(OR($A$7="AULNOY"),VLOOKUP(A8,'NORD-09'!A8:$AF$38,6,FALSE),IF(OR($A$7="LANGRES"),VLOOKUP(A8,'AUBE-09'!A8:$AF$38,6,FALSE),IF(OR($A$7="SAINT-ANDRE"),VLOOKUP(A8,'AUBE-09'!A8:$AF$38,6,FALSE),IF(OR($A$7="TROYES"),VLOOKUP(A8,'AUBE-09'!A8:$AF$38,6,FALSE))))))))</f>
        <v>J</v>
      </c>
      <c r="G8" s="81" t="str">
        <f>IF(OR($A$7="ABBEVILLE"),VLOOKUP(A8,'NORD-09'!A8:$AF$38,7,FALSE),IF(OR($A$7="ARMENTIERES"),VLOOKUP(A8,'NORD-09'!A8:$AF$38,7,FALSE),IF(OR($A$7="HAUBOURDIN"),VLOOKUP(A8,'NORD-09'!A8:$AF$38,7,FALSE),IF(OR($A$7="AULNOY"),VLOOKUP(A8,'NORD-09'!A8:$AF$38,7,FALSE),IF(OR($A$7="LANGRES"),VLOOKUP(A8,'AUBE-09'!A8:$AF$38,7,FALSE),IF(OR($A$7="SAINT-ANDRE"),VLOOKUP(A8,'AUBE-09'!A8:$AF$38,7,FALSE),IF(OR($A$7="TROYES"),VLOOKUP(A8,'AUBE-09'!A8:$AF$38,7,FALSE))))))))</f>
        <v>J</v>
      </c>
      <c r="H8" s="81" t="str">
        <f>IF(OR($A$7="ABBEVILLE"),VLOOKUP(A8,'NORD-09'!A8:$AF$38,8,FALSE),IF(OR($A$7="ARMENTIERES"),VLOOKUP(A8,'NORD-09'!A8:$AF$38,8,FALSE),IF(OR($A$7="HAUBOURDIN"),VLOOKUP(A8,'NORD-09'!A8:$AF$38,8,FALSE),IF(OR($A$7="AULNOY"),VLOOKUP(A8,'NORD-09'!A8:$AF$38,8,FALSE),IF(OR($A$7="LANGRES"),VLOOKUP(A8,'AUBE-09'!A8:$AF$38,8,FALSE),IF(OR($A$7="SAINT-ANDRE"),VLOOKUP(A8,'AUBE-09'!A8:$AF$38,8,FALSE),IF(OR($A$7="TROYES"),VLOOKUP(A8,'AUBE-09'!A8:$AF$38,8,FALSE))))))))</f>
        <v>J</v>
      </c>
      <c r="I8" s="81" t="str">
        <f>IF(OR($A$7="ABBEVILLE"),VLOOKUP(A8,'NORD-09'!A8:$AF$38,9,FALSE),IF(OR($A$7="ARMENTIERES"),VLOOKUP(A8,'NORD-09'!A8:$AF$38,9,FALSE),IF(OR($A$7="HAUBOURDIN"),VLOOKUP(A8,'NORD-09'!A8:$AF$38,9,FALSE),IF(OR($A$7="AULNOY"),VLOOKUP(A8,'NORD-09'!A8:$AF$38,9,FALSE),IF(OR($A$7="LANGRES"),VLOOKUP(A8,'AUBE-09'!A8:$AF$38,9,FALSE),IF(OR($A$7="SAINT-ANDRE"),VLOOKUP(A8,'AUBE-09'!A8:$AF$38,9,FALSE),IF(OR($A$7="TROYES"),VLOOKUP(A8,'AUBE-09'!A8:$AF$38,9,FALSE))))))))</f>
        <v>J</v>
      </c>
      <c r="J8" s="81" t="str">
        <f>IF(OR($A$7="ABBEVILLE"),VLOOKUP(A8,'NORD-09'!A8:$AF$38,10,FALSE),IF(OR($A$7="ARMENTIERES"),VLOOKUP(A8,'NORD-09'!A8:$AF$38,10,FALSE),IF(OR($A$7="HAUBOURDIN"),VLOOKUP(A8,'NORD-09'!A8:$AF$38,10,FALSE),IF(OR($A$7="AULNOY"),VLOOKUP(A8,'NORD-09'!A8:$AF$38,10,FALSE),IF(OR($A$7="LANGRES"),VLOOKUP(A8,'AUBE-09'!A8:$AF$38,10,FALSE),IF(OR($A$7="SAINT-ANDRE"),VLOOKUP(A8,'AUBE-09'!A8:$AF$38,10,FALSE),IF(OR($A$7="TROYES"),VLOOKUP(A8,'AUBE-09'!A8:$AF$38,10,FALSE))))))))</f>
        <v>J</v>
      </c>
      <c r="K8" s="81">
        <f>IF(OR($A$7="ABBEVILLE"),VLOOKUP(A8,'NORD-09'!A8:$AF$38,11,FALSE),IF(OR($A$7="ARMENTIERES"),VLOOKUP(A8,'NORD-09'!A8:$AF$38,11,FALSE),IF(OR($A$7="HAUBOURDIN"),VLOOKUP(A8,'NORD-09'!A8:$AF$38,11,FALSE),IF(OR($A$7="AULNOY"),VLOOKUP(A8,'NORD-09'!A8:$AF$38,11,FALSE),IF(OR($A$7="LANGRES"),VLOOKUP(A8,'AUBE-09'!A8:$AF$38,11,FALSE),IF(OR($A$7="SAINT-ANDRE"),VLOOKUP(A8,'AUBE-09'!A8:$AF$38,11,FALSE),IF(OR($A$7="TROYES"),VLOOKUP(A8,'AUBE-09'!A8:$AF$38,11,FALSE))))))))</f>
        <v>0</v>
      </c>
      <c r="L8" s="81" t="str">
        <f>IF(OR($A$7="ABBEVILLE"),VLOOKUP(A8,'NORD-09'!A8:$AF$38,12,FALSE),IF(OR($A$7="ARMENTIERES"),VLOOKUP(A8,'NORD-09'!A8:$AF$38,12,FALSE),IF(OR($A$7="HAUBOURDIN"),VLOOKUP(A8,'NORD-09'!A8:$AF$38,12,FALSE),IF(OR($A$7="AULNOY"),VLOOKUP(A8,'NORD-09'!A8:$AF$38,12,FALSE),IF(OR($A$7="LANGRES"),VLOOKUP(A8,'AUBE-09'!A8:$AF$38,12,FALSE),IF(OR($A$7="SAINT-ANDRE"),VLOOKUP(A8,'AUBE-09'!A8:$AF$38,12,FALSE),IF(OR($A$7="TROYES"),VLOOKUP(A8,'AUBE-09'!A8:$AF$38,12,FALSE))))))))</f>
        <v>R</v>
      </c>
      <c r="M8" s="81" t="str">
        <f>IF(OR($A$7="ABBEVILLE"),VLOOKUP(A8,'NORD-09'!A8:$AF$38,13,FALSE),IF(OR($A$7="ARMENTIERES"),VLOOKUP(A8,'NORD-09'!A8:$AF$38,13,FALSE),IF(OR($A$7="HAUBOURDIN"),VLOOKUP(A8,'NORD-09'!A8:$AF$38,13,FALSE),IF(OR($A$7="AULNOY"),VLOOKUP(A8,'NORD-09'!A8:$AF$38,13,FALSE),IF(OR($A$7="LANGRES"),VLOOKUP(A8,'AUBE-09'!A8:$AF$38,13,FALSE),IF(OR($A$7="SAINT-ANDRE"),VLOOKUP(A8,'AUBE-09'!A8:$AF$38,13,FALSE),IF(OR($A$7="TROYES"),VLOOKUP(A8,'AUBE-09'!A8:$AF$38,13,FALSE))))))))</f>
        <v>J</v>
      </c>
      <c r="N8" s="81" t="str">
        <f>IF(OR($A$7="ABBEVILLE"),VLOOKUP(A8,'NORD-09'!A8:$AF$38,14,FALSE),IF(OR($A$7="ARMENTIERES"),VLOOKUP(A8,'NORD-09'!A8:$AF$38,14,FALSE),IF(OR($A$7="HAUBOURDIN"),VLOOKUP(A8,'NORD-09'!A8:$AF$38,14,FALSE),IF(OR($A$7="AULNOY"),VLOOKUP(A8,'NORD-09'!A8:$AF$38,14,FALSE),IF(OR($A$7="LANGRES"),VLOOKUP(A8,'AUBE-09'!A8:$AF$38,14,FALSE),IF(OR($A$7="SAINT-ANDRE"),VLOOKUP(A8,'AUBE-09'!A8:$AF$38,14,FALSE),IF(OR($A$7="TROYES"),VLOOKUP(A8,'AUBE-09'!A8:$AF$38,14,FALSE))))))))</f>
        <v>J</v>
      </c>
      <c r="O8" s="81" t="str">
        <f>IF(OR($A$7="ABBEVILLE"),VLOOKUP(A8,'NORD-09'!A8:$AF$38,15,FALSE),IF(OR($A$7="ARMENTIERES"),VLOOKUP(A8,'NORD-09'!A8:$AF$38,15,FALSE),IF(OR($A$7="HAUBOURDIN"),VLOOKUP(A8,'NORD-09'!A8:$AF$38,15,FALSE),IF(OR($A$7="AULNOY"),VLOOKUP(A8,'NORD-09'!A8:$AF$38,15,FALSE),IF(OR($A$7="LANGRES"),VLOOKUP(A8,'AUBE-09'!A8:$AF$38,15,FALSE),IF(OR($A$7="SAINT-ANDRE"),VLOOKUP(A8,'AUBE-09'!A8:$AF$38,15,FALSE),IF(OR($A$7="TROYES"),VLOOKUP(A8,'AUBE-09'!A8:$AF$38,15,FALSE))))))))</f>
        <v>J</v>
      </c>
      <c r="P8" s="81" t="str">
        <f>IF(OR($A$7="ABBEVILLE"),VLOOKUP(A8,'NORD-09'!A8:$AF$38,16,FALSE),IF(OR($A$7="ARMENTIERES"),VLOOKUP(A8,'NORD-09'!A8:$AF$38,16,FALSE),IF(OR($A$7="HAUBOURDIN"),VLOOKUP(A8,'NORD-09'!A8:$AF$38,16,FALSE),IF(OR($A$7="AULNOY"),VLOOKUP(A8,'NORD-09'!A8:$AF$38,16,FALSE),IF(OR($A$7="LANGRES"),VLOOKUP(A8,'AUBE-09'!A8:$AF$38,16,FALSE),IF(OR($A$7="SAINT-ANDRE"),VLOOKUP(A8,'AUBE-09'!A8:$AF$38,16,FALSE),IF(OR($A$7="TROYES"),VLOOKUP(A8,'AUBE-09'!A8:$AF$38,16,FALSE))))))))</f>
        <v>J</v>
      </c>
      <c r="Q8" s="81" t="str">
        <f>IF(OR($A$7="ABBEVILLE"),VLOOKUP(A8,'NORD-09'!A8:$AF$38,17,FALSE),IF(OR($A$7="ARMENTIERES"),VLOOKUP(A8,'NORD-09'!A8:$AF$38,17,FALSE),IF(OR($A$7="HAUBOURDIN"),VLOOKUP(A8,'NORD-09'!A8:$AF$38,17,FALSE),IF(OR($A$7="AULNOY"),VLOOKUP(A8,'NORD-09'!A8:$AF$38,17,FALSE),IF(OR($A$7="LANGRES"),VLOOKUP(A8,'AUBE-09'!A8:$AF$38,17,FALSE),IF(OR($A$7="SAINT-ANDRE"),VLOOKUP(A8,'AUBE-09'!A8:$AF$38,17,FALSE),IF(OR($A$7="TROYES"),VLOOKUP(A8,'AUBE-09'!A8:$AF$38,17,FALSE))))))))</f>
        <v>CP</v>
      </c>
      <c r="R8" s="81">
        <f>IF(OR($A$7="ABBEVILLE"),VLOOKUP(A8,'NORD-09'!A8:$AF$38,18,FALSE),IF(OR($A$7="ARMENTIERES"),VLOOKUP(A8,'NORD-09'!A8:$AF$38,18,FALSE),IF(OR($A$7="HAUBOURDIN"),VLOOKUP(A8,'NORD-09'!A8:$AF$38,18,FALSE),IF(OR($A$7="AULNOY"),VLOOKUP(A8,'NORD-09'!A8:$AF$38,18,FALSE),IF(OR($A$7="LANGRES"),VLOOKUP(A8,'AUBE-09'!A8:$AF$38,18,FALSE),IF(OR($A$7="SAINT-ANDRE"),VLOOKUP(A8,'AUBE-09'!A8:$AF$38,18,FALSE),IF(OR($A$7="TROYES"),VLOOKUP(A8,'AUBE-09'!A8:$AF$38,18,FALSE))))))))</f>
        <v>0</v>
      </c>
      <c r="S8" s="81" t="str">
        <f>IF(OR($A$7="ABBEVILLE"),VLOOKUP(A8,'NORD-09'!A8:$AF$38,19,FALSE),IF(OR($A$7="ARMENTIERES"),VLOOKUP(A8,'NORD-09'!A8:$AF$38,19,FALSE),IF(OR($A$7="HAUBOURDIN"),VLOOKUP(A8,'NORD-09'!A8:$AF$38,19,FALSE),IF(OR($A$7="AULNOY"),VLOOKUP(A8,'NORD-09'!A8:$AF$38,19,FALSE),IF(OR($A$7="LANGRES"),VLOOKUP(A8,'AUBE-09'!A8:$AF$38,19,FALSE),IF(OR($A$7="SAINT-ANDRE"),VLOOKUP(A8,'AUBE-09'!A8:$AF$38,19,FALSE),IF(OR($A$7="TROYES"),VLOOKUP(A8,'AUBE-09'!A8:$AF$38,19,FALSE))))))))</f>
        <v>F</v>
      </c>
      <c r="T8" s="81" t="str">
        <f>IF(OR($A$7="ABBEVILLE"),VLOOKUP(A8,'NORD-09'!A8:$AF$38,20,FALSE),IF(OR($A$7="ARMENTIERES"),VLOOKUP(A8,'NORD-09'!A8:$AF$38,20,FALSE),IF(OR($A$7="HAUBOURDIN"),VLOOKUP(A8,'NORD-09'!A8:$AF$38,20,FALSE),IF(OR($A$7="AULNOY"),VLOOKUP(A8,'NORD-09'!A8:$AF$38,20,FALSE),IF(OR($A$7="LANGRES"),VLOOKUP(A8,'AUBE-09'!A8:$AF$38,20,FALSE),IF(OR($A$7="SAINT-ANDRE"),VLOOKUP(A8,'AUBE-09'!A8:$AF$38,20,FALSE),IF(OR($A$7="TROYES"),VLOOKUP(A8,'AUBE-09'!A8:$AF$38,20,FALSE))))))))</f>
        <v>R</v>
      </c>
      <c r="U8" s="81" t="str">
        <f>IF(OR($A$7="ABBEVILLE"),VLOOKUP(A8,'NORD-09'!A8:$AF$38,21,FALSE),IF(OR($A$7="ARMENTIERES"),VLOOKUP(A8,'NORD-09'!A8:$AF$38,21,FALSE),IF(OR($A$7="HAUBOURDIN"),VLOOKUP(A8,'NORD-09'!A8:$AF$38,21,FALSE),IF(OR($A$7="AULNOY"),VLOOKUP(A8,'NORD-09'!A8:$AF$38,21,FALSE),IF(OR($A$7="LANGRES"),VLOOKUP(A8,'AUBE-09'!A8:$AF$38,21,FALSE),IF(OR($A$7="SAINT-ANDRE"),VLOOKUP(A8,'AUBE-09'!A8:$AF$38,21,FALSE),IF(OR($A$7="TROYES"),VLOOKUP(A8,'AUBE-09'!A8:$AF$38,21,FALSE))))))))</f>
        <v>J</v>
      </c>
      <c r="V8" s="81" t="str">
        <f>IF(OR($A$7="ABBEVILLE"),VLOOKUP(A8,'NORD-09'!A8:$AF$38,22,FALSE),IF(OR($A$7="ARMENTIERES"),VLOOKUP(A8,'NORD-09'!A8:$AF$38,22,FALSE),IF(OR($A$7="HAUBOURDIN"),VLOOKUP(A8,'NORD-09'!A8:$AF$38,22,FALSE),IF(OR($A$7="AULNOY"),VLOOKUP(A8,'NORD-09'!A8:$AF$38,22,FALSE),IF(OR($A$7="LANGRES"),VLOOKUP(A8,'AUBE-09'!A8:$AF$38,22,FALSE),IF(OR($A$7="SAINT-ANDRE"),VLOOKUP(A8,'AUBE-09'!A8:$AF$38,22,FALSE),IF(OR($A$7="TROYES"),VLOOKUP(A8,'AUBE-09'!A8:$AF$38,22,FALSE))))))))</f>
        <v>J</v>
      </c>
      <c r="W8" s="81" t="str">
        <f>IF(OR($A$7="ABBEVILLE"),VLOOKUP(A8,'NORD-09'!A8:$AF$38,23,FALSE),IF(OR($A$7="ARMENTIERES"),VLOOKUP(A8,'NORD-09'!A8:$AF$38,23,FALSE),IF(OR($A$7="HAUBOURDIN"),VLOOKUP(A8,'NORD-09'!A8:$AF$38,23,FALSE),IF(OR($A$7="AULNOY"),VLOOKUP(A8,'NORD-09'!A8:$AF$38,23,FALSE),IF(OR($A$7="LANGRES"),VLOOKUP(A8,'AUBE-09'!A8:$AF$38,23,FALSE),IF(OR($A$7="SAINT-ANDRE"),VLOOKUP(A8,'AUBE-09'!A8:$AF$38,23,FALSE),IF(OR($A$7="TROYES"),VLOOKUP(A8,'AUBE-09'!A8:$AF$38,23,FALSE))))))))</f>
        <v>J</v>
      </c>
      <c r="X8" s="81" t="str">
        <f>IF(OR($A$7="ABBEVILLE"),VLOOKUP(A8,'NORD-09'!A8:$AF$38,24,FALSE),IF(OR($A$7="ARMENTIERES"),VLOOKUP(A8,'NORD-09'!A8:$AF$38,24,FALSE),IF(OR($A$7="HAUBOURDIN"),VLOOKUP(A8,'NORD-09'!A8:$AF$38,24,FALSE),IF(OR($A$7="AULNOY"),VLOOKUP(A8,'NORD-09'!A8:$AF$38,24,FALSE),IF(OR($A$7="LANGRES"),VLOOKUP(A8,'AUBE-09'!A8:$AF$38,24,FALSE),IF(OR($A$7="SAINT-ANDRE"),VLOOKUP(A8,'AUBE-09'!A8:$AF$38,24,FALSE),IF(OR($A$7="TROYES"),VLOOKUP(A8,'AUBE-09'!A8:$AF$38,24,FALSE))))))))</f>
        <v>J</v>
      </c>
      <c r="Y8" s="81">
        <f>IF(OR($A$7="ABBEVILLE"),VLOOKUP(A8,'NORD-09'!A8:$AF$38,25,FALSE),IF(OR($A$7="ARMENTIERES"),VLOOKUP(A8,'NORD-09'!A8:$AF$38,25,FALSE),IF(OR($A$7="HAUBOURDIN"),VLOOKUP(A8,'NORD-09'!A8:$AF$38,25,FALSE),IF(OR($A$7="AULNOY"),VLOOKUP(A8,'NORD-09'!A8:$AF$38,25,FALSE),IF(OR($A$7="LANGRES"),VLOOKUP(A8,'AUBE-09'!A8:$AF$38,25,FALSE),IF(OR($A$7="SAINT-ANDRE"),VLOOKUP(A8,'AUBE-09'!A8:$AF$38,25,FALSE),IF(OR($A$7="TROYES"),VLOOKUP(A8,'AUBE-09'!A8:$AF$38,25,FALSE))))))))</f>
        <v>0</v>
      </c>
      <c r="Z8" s="81" t="str">
        <f>IF(OR($A$7="ABBEVILLE"),VLOOKUP(A8,'NORD-09'!A8:$AF$38,26,FALSE),IF(OR($A$7="ARMENTIERES"),VLOOKUP(A8,'NORD-09'!A8:$AF$38,26,FALSE),IF(OR($A$7="HAUBOURDIN"),VLOOKUP(A8,'NORD-09'!A8:$AF$38,26,FALSE),IF(OR($A$7="AULNOY"),VLOOKUP(A8,'NORD-09'!A8:$AF$38,26,FALSE),IF(OR($A$7="LANGRES"),VLOOKUP(A8,'AUBE-09'!A8:$AF$38,26,FALSE),IF(OR($A$7="SAINT-ANDRE"),VLOOKUP(A8,'AUBE-09'!A8:$AF$38,26,FALSE),IF(OR($A$7="TROYES"),VLOOKUP(A8,'AUBE-09'!A8:$AF$38,26,FALSE))))))))</f>
        <v>R</v>
      </c>
      <c r="AA8" s="81" t="str">
        <f>IF(OR($A$7="ABBEVILLE"),VLOOKUP(A8,'NORD-09'!A8:$AF$38,27,FALSE),IF(OR($A$7="ARMENTIERES"),VLOOKUP(A8,'NORD-09'!A8:$AF$38,27,FALSE),IF(OR($A$7="HAUBOURDIN"),VLOOKUP(A8,'NORD-09'!A8:$AF$38,27,FALSE),IF(OR($A$7="AULNOY"),VLOOKUP(A8,'NORD-09'!A8:$AF$38,27,FALSE),IF(OR($A$7="LANGRES"),VLOOKUP(A8,'AUBE-09'!A8:$AF$38,27,FALSE),IF(OR($A$7="SAINT-ANDRE"),VLOOKUP(A8,'AUBE-09'!A8:$AF$38,27,FALSE),IF(OR($A$7="TROYES"),VLOOKUP(A8,'AUBE-09'!A8:$AF$38,27,FALSE))))))))</f>
        <v>J</v>
      </c>
      <c r="AB8" s="81" t="str">
        <f>IF(OR($A$7="ABBEVILLE"),VLOOKUP(A8,'NORD-09'!A8:$AF$38,28,FALSE),IF(OR($A$7="ARMENTIERES"),VLOOKUP(A8,'NORD-09'!A8:$AF$38,28,FALSE),IF(OR($A$7="HAUBOURDIN"),VLOOKUP(A8,'NORD-09'!A8:$AF$38,28,FALSE),IF(OR($A$7="AULNOY"),VLOOKUP(A8,'NORD-09'!A8:$AF$38,28,FALSE),IF(OR($A$7="LANGRES"),VLOOKUP(A8,'AUBE-09'!A8:$AF$38,28,FALSE),IF(OR($A$7="SAINT-ANDRE"),VLOOKUP(A8,'AUBE-09'!A8:$AF$38,28,FALSE),IF(OR($A$7="TROYES"),VLOOKUP(A8,'AUBE-09'!A8:$AF$38,28,FALSE))))))))</f>
        <v>J</v>
      </c>
      <c r="AC8" s="81" t="str">
        <f>IF(OR($A$7="ABBEVILLE"),VLOOKUP(A8,'NORD-09'!A8:$AF$38,29,FALSE),IF(OR($A$7="ARMENTIERES"),VLOOKUP(A8,'NORD-09'!A8:$AF$38,29,FALSE),IF(OR($A$7="HAUBOURDIN"),VLOOKUP(A8,'NORD-09'!A8:$AF$38,29,FALSE),IF(OR($A$7="AULNOY"),VLOOKUP(A8,'NORD-09'!A8:$AF$38,29,FALSE),IF(OR($A$7="LANGRES"),VLOOKUP(A8,'AUBE-09'!A8:$AF$38,29,FALSE),IF(OR($A$7="SAINT-ANDRE"),VLOOKUP(A8,'AUBE-09'!A8:$AF$38,29,FALSE),IF(OR($A$7="TROYES"),VLOOKUP(A8,'AUBE-09'!A8:$AF$38,29,FALSE))))))))</f>
        <v>J</v>
      </c>
      <c r="AD8" s="81" t="str">
        <f>IF(OR($A$7="ABBEVILLE"),VLOOKUP(A8,'NORD-09'!A8:$AF$38,30,FALSE),IF(OR($A$7="ARMENTIERES"),VLOOKUP(A8,'NORD-09'!A8:$AF$38,30,FALSE),IF(OR($A$7="HAUBOURDIN"),VLOOKUP(A8,'NORD-09'!A8:$AF$38,30,FALSE),IF(OR($A$7="AULNOY"),VLOOKUP(A8,'NORD-09'!A8:$AF$38,30,FALSE),IF(OR($A$7="LANGRES"),VLOOKUP(A8,'AUBE-09'!A8:$AF$38,30,FALSE),IF(OR($A$7="SAINT-ANDRE"),VLOOKUP(A8,'AUBE-09'!A8:$AF$38,30,FALSE),IF(OR($A$7="TROYES"),VLOOKUP(A8,'AUBE-09'!A8:$AF$38,30,FALSE))))))))</f>
        <v>J</v>
      </c>
      <c r="AE8" s="81" t="str">
        <f>IF(OR($A$7="ABBEVILLE"),VLOOKUP(A8,'NORD-09'!A8:$AF$38,31,FALSE),IF(OR($A$7="ARMENTIERES"),VLOOKUP(A8,'NORD-09'!A8:$AF$38,31,FALSE),IF(OR($A$7="HAUBOURDIN"),VLOOKUP(A8,'NORD-09'!A8:$AF$38,31,FALSE),IF(OR($A$7="AULNOY"),VLOOKUP(A8,'NORD-09'!A8:$AF$38,31,FALSE),IF(OR($A$7="LANGRES"),VLOOKUP(A8,'AUBE-09'!A8:$AF$38,31,FALSE),IF(OR($A$7="SAINT-ANDRE"),VLOOKUP(A8,'AUBE-09'!A8:$AF$38,31,FALSE),IF(OR($A$7="TROYES"),VLOOKUP(A8,'AUBE-09'!A8:$AF$38,31,FALSE))))))))</f>
        <v>J</v>
      </c>
      <c r="AF8" s="6" t="e">
        <f>IF(OR($A$7="ABBEVILLE"),VLOOKUP(A8,#REF!,32,FALSE),IF(OR($A$7="ARMENTIERES"),VLOOKUP(A8,#REF!,32,FALSE),IF(OR($A$7="HAUBOURDIN"),VLOOKUP(A8,#REF!,32,FALSE),IF(OR($A$7="AULNOY"),VLOOKUP(A8,#REF!,32,FALSE),IF(OR($A$7="LANGRES"),VLOOKUP(A8,#REF!,32,FALSE),IF(OR($A$7="SAINT-ANDRE"),VLOOKUP(A8,#REF!,32,FALSE),IF(OR($A$7="TROYES"),VLOOKUP(A8,#REF!,32,FALSE))))))))</f>
        <v>#REF!</v>
      </c>
    </row>
    <row r="9" spans="1:34" ht="24" customHeight="1">
      <c r="A9" s="80" t="str">
        <f>IF(OR($A$7="ABBEVILLE"),'NORD-09'!A9,IF(OR($A$7="ARMENTIERES"),'NORD-09'!A17,IF(OR($A$7="HAUBOURDIN"),'NORD-09'!A25,IF(OR($A$7="AULNOY"),'NORD-09'!A33,IF(OR($A$7="LANGRES"),'AUBE-09'!A9,IF(OR($A$7="SAINT-ANDRE"),'AUBE-09'!A17,IF(OR($A$7="TROYES"),'AUBE-09'!A25,"?")))))))</f>
        <v>LAETITIA</v>
      </c>
      <c r="B9" s="81" t="str">
        <f>IF(OR($A$7="ABBEVILLE"),VLOOKUP(A9,'NORD-09'!$A$8:$AF$38,2,FALSE),IF(OR($A$7="ARMENTIERES"),VLOOKUP(A9,'NORD-09'!$A$8:$AF$38,2,FALSE),IF(OR($A$7="HAUBOURDIN"),VLOOKUP(A9,'NORD-09'!$A$8:$AF$38,2,FALSE),IF(OR($A$7="AULNOY"),VLOOKUP(A9,'NORD-09'!$A$8:$AF$38,2,FALSE),IF(OR($A$7="LANGRES"),VLOOKUP(A9,'AUBE-09'!$A$8:$AF$38,2,FALSE),IF(OR($A$7="SAINT-ANDRE"),VLOOKUP(A9,'AUBE-09'!$A$8:$AF$38,2,FALSE),IF(OR($A$7="TROYES"),VLOOKUP(A9,'AUBE-09'!$A$8:$AF$38,2,FALSE))))))))</f>
        <v>J</v>
      </c>
      <c r="C9" s="81" t="str">
        <f>IF(OR($A$7="ABBEVILLE"),VLOOKUP(A9,'NORD-09'!A9:$AF$38,3,FALSE),IF(OR($A$7="ARMENTIERES"),VLOOKUP(A9,'NORD-09'!A9:$AF$38,3,FALSE),IF(OR($A$7="HAUBOURDIN"),VLOOKUP(A9,'NORD-09'!A9:$AF$38,3,FALSE),IF(OR($A$7="AULNOY"),VLOOKUP(A9,'NORD-09'!A9:$AF$38,3,FALSE),IF(OR($A$7="LANGRES"),VLOOKUP(A9,'AUBE-09'!A9:$AF$38,3,FALSE),IF(OR($A$7="SAINT-ANDRE"),VLOOKUP(A9,'AUBE-09'!A9:$AF$38,3,FALSE),IF(OR($A$7="TROYES"),VLOOKUP(A9,'AUBE-09'!A9:$AF$38,3,FALSE))))))))</f>
        <v>J</v>
      </c>
      <c r="D9" s="81">
        <f>IF(OR($A$7="ABBEVILLE"),VLOOKUP(A9,'NORD-09'!A9:$AF$38,4,FALSE),IF(OR($A$7="ARMENTIERES"),VLOOKUP(A9,'NORD-09'!A9:$AF$38,4,FALSE),IF(OR($A$7="HAUBOURDIN"),VLOOKUP(A9,'NORD-09'!A9:$AF$38,4,FALSE),IF(OR($A$7="AULNOY"),VLOOKUP(A9,'NORD-09'!A9:$AF$38,4,FALSE),IF(OR($A$7="LANGRES"),VLOOKUP(A9,'AUBE-09'!A9:$AF$38,4,FALSE),IF(OR($A$7="SAINT-ANDRE"),VLOOKUP(A9,'AUBE-09'!A9:$AF$38,4,FALSE),IF(OR($A$7="TROYES"),VLOOKUP(A9,'AUBE-09'!A9:$AF$38,4,FALSE))))))))</f>
        <v>0</v>
      </c>
      <c r="E9" s="81" t="str">
        <f>IF(OR($A$7="ABBEVILLE"),VLOOKUP(A9,'NORD-09'!A9:$AF$38,5,FALSE),IF(OR($A$7="ARMENTIERES"),VLOOKUP(A9,'NORD-09'!A9:$AF$38,5,FALSE),IF(OR($A$7="HAUBOURDIN"),VLOOKUP(A9,'NORD-09'!A9:$AF$38,5,FALSE),IF(OR($A$7="AULNOY"),VLOOKUP(A9,'NORD-09'!A9:$AF$38,5,FALSE),IF(OR($A$7="LANGRES"),VLOOKUP(A9,'AUBE-09'!A9:$AF$38,5,FALSE),IF(OR($A$7="SAINT-ANDRE"),VLOOKUP(A9,'AUBE-09'!A9:$AF$38,5,FALSE),IF(OR($A$7="TROYES"),VLOOKUP(A9,'AUBE-09'!A9:$AF$38,5,FALSE))))))))</f>
        <v>R</v>
      </c>
      <c r="F9" s="81" t="str">
        <f>IF(OR($A$7="ABBEVILLE"),VLOOKUP(A9,'NORD-09'!A9:$AF$38,6,FALSE),IF(OR($A$7="ARMENTIERES"),VLOOKUP(A9,'NORD-09'!A9:$AF$38,6,FALSE),IF(OR($A$7="HAUBOURDIN"),VLOOKUP(A9,'NORD-09'!A9:$AF$38,6,FALSE),IF(OR($A$7="AULNOY"),VLOOKUP(A9,'NORD-09'!A9:$AF$38,6,FALSE),IF(OR($A$7="LANGRES"),VLOOKUP(A9,'AUBE-09'!A9:$AF$38,6,FALSE),IF(OR($A$7="SAINT-ANDRE"),VLOOKUP(A9,'AUBE-09'!A9:$AF$38,6,FALSE),IF(OR($A$7="TROYES"),VLOOKUP(A9,'AUBE-09'!A9:$AF$38,6,FALSE))))))))</f>
        <v>J</v>
      </c>
      <c r="G9" s="81" t="str">
        <f>IF(OR($A$7="ABBEVILLE"),VLOOKUP(A9,'NORD-09'!A9:$AF$38,7,FALSE),IF(OR($A$7="ARMENTIERES"),VLOOKUP(A9,'NORD-09'!A9:$AF$38,7,FALSE),IF(OR($A$7="HAUBOURDIN"),VLOOKUP(A9,'NORD-09'!A9:$AF$38,7,FALSE),IF(OR($A$7="AULNOY"),VLOOKUP(A9,'NORD-09'!A9:$AF$38,7,FALSE),IF(OR($A$7="LANGRES"),VLOOKUP(A9,'AUBE-09'!A9:$AF$38,7,FALSE),IF(OR($A$7="SAINT-ANDRE"),VLOOKUP(A9,'AUBE-09'!A9:$AF$38,7,FALSE),IF(OR($A$7="TROYES"),VLOOKUP(A9,'AUBE-09'!A9:$AF$38,7,FALSE))))))))</f>
        <v>J</v>
      </c>
      <c r="H9" s="81" t="str">
        <f>IF(OR($A$7="ABBEVILLE"),VLOOKUP(A9,'NORD-09'!A9:$AF$38,8,FALSE),IF(OR($A$7="ARMENTIERES"),VLOOKUP(A9,'NORD-09'!A9:$AF$38,8,FALSE),IF(OR($A$7="HAUBOURDIN"),VLOOKUP(A9,'NORD-09'!A9:$AF$38,8,FALSE),IF(OR($A$7="AULNOY"),VLOOKUP(A9,'NORD-09'!A9:$AF$38,8,FALSE),IF(OR($A$7="LANGRES"),VLOOKUP(A9,'AUBE-09'!A9:$AF$38,8,FALSE),IF(OR($A$7="SAINT-ANDRE"),VLOOKUP(A9,'AUBE-09'!A9:$AF$38,8,FALSE),IF(OR($A$7="TROYES"),VLOOKUP(A9,'AUBE-09'!A9:$AF$38,8,FALSE))))))))</f>
        <v>J</v>
      </c>
      <c r="I9" s="81" t="str">
        <f>IF(OR($A$7="ABBEVILLE"),VLOOKUP(A9,'NORD-09'!A9:$AF$38,9,FALSE),IF(OR($A$7="ARMENTIERES"),VLOOKUP(A9,'NORD-09'!A9:$AF$38,9,FALSE),IF(OR($A$7="HAUBOURDIN"),VLOOKUP(A9,'NORD-09'!A9:$AF$38,9,FALSE),IF(OR($A$7="AULNOY"),VLOOKUP(A9,'NORD-09'!A9:$AF$38,9,FALSE),IF(OR($A$7="LANGRES"),VLOOKUP(A9,'AUBE-09'!A9:$AF$38,9,FALSE),IF(OR($A$7="SAINT-ANDRE"),VLOOKUP(A9,'AUBE-09'!A9:$AF$38,9,FALSE),IF(OR($A$7="TROYES"),VLOOKUP(A9,'AUBE-09'!A9:$AF$38,9,FALSE))))))))</f>
        <v>J</v>
      </c>
      <c r="J9" s="81" t="str">
        <f>IF(OR($A$7="ABBEVILLE"),VLOOKUP(A9,'NORD-09'!A9:$AF$38,10,FALSE),IF(OR($A$7="ARMENTIERES"),VLOOKUP(A9,'NORD-09'!A9:$AF$38,10,FALSE),IF(OR($A$7="HAUBOURDIN"),VLOOKUP(A9,'NORD-09'!A9:$AF$38,10,FALSE),IF(OR($A$7="AULNOY"),VLOOKUP(A9,'NORD-09'!A9:$AF$38,10,FALSE),IF(OR($A$7="LANGRES"),VLOOKUP(A9,'AUBE-09'!A9:$AF$38,10,FALSE),IF(OR($A$7="SAINT-ANDRE"),VLOOKUP(A9,'AUBE-09'!A9:$AF$38,10,FALSE),IF(OR($A$7="TROYES"),VLOOKUP(A9,'AUBE-09'!A9:$AF$38,10,FALSE))))))))</f>
        <v>J</v>
      </c>
      <c r="K9" s="81">
        <f>IF(OR($A$7="ABBEVILLE"),VLOOKUP(A9,'NORD-09'!A9:$AF$38,11,FALSE),IF(OR($A$7="ARMENTIERES"),VLOOKUP(A9,'NORD-09'!A9:$AF$38,11,FALSE),IF(OR($A$7="HAUBOURDIN"),VLOOKUP(A9,'NORD-09'!A9:$AF$38,11,FALSE),IF(OR($A$7="AULNOY"),VLOOKUP(A9,'NORD-09'!A9:$AF$38,11,FALSE),IF(OR($A$7="LANGRES"),VLOOKUP(A9,'AUBE-09'!A9:$AF$38,11,FALSE),IF(OR($A$7="SAINT-ANDRE"),VLOOKUP(A9,'AUBE-09'!A9:$AF$38,11,FALSE),IF(OR($A$7="TROYES"),VLOOKUP(A9,'AUBE-09'!A9:$AF$38,11,FALSE))))))))</f>
        <v>0</v>
      </c>
      <c r="L9" s="81" t="str">
        <f>IF(OR($A$7="ABBEVILLE"),VLOOKUP(A9,'NORD-09'!A9:$AF$38,12,FALSE),IF(OR($A$7="ARMENTIERES"),VLOOKUP(A9,'NORD-09'!A9:$AF$38,12,FALSE),IF(OR($A$7="HAUBOURDIN"),VLOOKUP(A9,'NORD-09'!A9:$AF$38,12,FALSE),IF(OR($A$7="AULNOY"),VLOOKUP(A9,'NORD-09'!A9:$AF$38,12,FALSE),IF(OR($A$7="LANGRES"),VLOOKUP(A9,'AUBE-09'!A9:$AF$38,12,FALSE),IF(OR($A$7="SAINT-ANDRE"),VLOOKUP(A9,'AUBE-09'!A9:$AF$38,12,FALSE),IF(OR($A$7="TROYES"),VLOOKUP(A9,'AUBE-09'!A9:$AF$38,12,FALSE))))))))</f>
        <v>R</v>
      </c>
      <c r="M9" s="81" t="str">
        <f>IF(OR($A$7="ABBEVILLE"),VLOOKUP(A9,'NORD-09'!A9:$AF$38,13,FALSE),IF(OR($A$7="ARMENTIERES"),VLOOKUP(A9,'NORD-09'!A9:$AF$38,13,FALSE),IF(OR($A$7="HAUBOURDIN"),VLOOKUP(A9,'NORD-09'!A9:$AF$38,13,FALSE),IF(OR($A$7="AULNOY"),VLOOKUP(A9,'NORD-09'!A9:$AF$38,13,FALSE),IF(OR($A$7="LANGRES"),VLOOKUP(A9,'AUBE-09'!A9:$AF$38,13,FALSE),IF(OR($A$7="SAINT-ANDRE"),VLOOKUP(A9,'AUBE-09'!A9:$AF$38,13,FALSE),IF(OR($A$7="TROYES"),VLOOKUP(A9,'AUBE-09'!A9:$AF$38,13,FALSE))))))))</f>
        <v>J</v>
      </c>
      <c r="N9" s="81" t="str">
        <f>IF(OR($A$7="ABBEVILLE"),VLOOKUP(A9,'NORD-09'!A9:$AF$38,14,FALSE),IF(OR($A$7="ARMENTIERES"),VLOOKUP(A9,'NORD-09'!A9:$AF$38,14,FALSE),IF(OR($A$7="HAUBOURDIN"),VLOOKUP(A9,'NORD-09'!A9:$AF$38,14,FALSE),IF(OR($A$7="AULNOY"),VLOOKUP(A9,'NORD-09'!A9:$AF$38,14,FALSE),IF(OR($A$7="LANGRES"),VLOOKUP(A9,'AUBE-09'!A9:$AF$38,14,FALSE),IF(OR($A$7="SAINT-ANDRE"),VLOOKUP(A9,'AUBE-09'!A9:$AF$38,14,FALSE),IF(OR($A$7="TROYES"),VLOOKUP(A9,'AUBE-09'!A9:$AF$38,14,FALSE))))))))</f>
        <v>J</v>
      </c>
      <c r="O9" s="81" t="str">
        <f>IF(OR($A$7="ABBEVILLE"),VLOOKUP(A9,'NORD-09'!A9:$AF$38,15,FALSE),IF(OR($A$7="ARMENTIERES"),VLOOKUP(A9,'NORD-09'!A9:$AF$38,15,FALSE),IF(OR($A$7="HAUBOURDIN"),VLOOKUP(A9,'NORD-09'!A9:$AF$38,15,FALSE),IF(OR($A$7="AULNOY"),VLOOKUP(A9,'NORD-09'!A9:$AF$38,15,FALSE),IF(OR($A$7="LANGRES"),VLOOKUP(A9,'AUBE-09'!A9:$AF$38,15,FALSE),IF(OR($A$7="SAINT-ANDRE"),VLOOKUP(A9,'AUBE-09'!A9:$AF$38,15,FALSE),IF(OR($A$7="TROYES"),VLOOKUP(A9,'AUBE-09'!A9:$AF$38,15,FALSE))))))))</f>
        <v>J</v>
      </c>
      <c r="P9" s="81" t="str">
        <f>IF(OR($A$7="ABBEVILLE"),VLOOKUP(A9,'NORD-09'!A9:$AF$38,16,FALSE),IF(OR($A$7="ARMENTIERES"),VLOOKUP(A9,'NORD-09'!A9:$AF$38,16,FALSE),IF(OR($A$7="HAUBOURDIN"),VLOOKUP(A9,'NORD-09'!A9:$AF$38,16,FALSE),IF(OR($A$7="AULNOY"),VLOOKUP(A9,'NORD-09'!A9:$AF$38,16,FALSE),IF(OR($A$7="LANGRES"),VLOOKUP(A9,'AUBE-09'!A9:$AF$38,16,FALSE),IF(OR($A$7="SAINT-ANDRE"),VLOOKUP(A9,'AUBE-09'!A9:$AF$38,16,FALSE),IF(OR($A$7="TROYES"),VLOOKUP(A9,'AUBE-09'!A9:$AF$38,16,FALSE))))))))</f>
        <v>J</v>
      </c>
      <c r="Q9" s="81" t="str">
        <f>IF(OR($A$7="ABBEVILLE"),VLOOKUP(A9,'NORD-09'!A9:$AF$38,17,FALSE),IF(OR($A$7="ARMENTIERES"),VLOOKUP(A9,'NORD-09'!A9:$AF$38,17,FALSE),IF(OR($A$7="HAUBOURDIN"),VLOOKUP(A9,'NORD-09'!A9:$AF$38,17,FALSE),IF(OR($A$7="AULNOY"),VLOOKUP(A9,'NORD-09'!A9:$AF$38,17,FALSE),IF(OR($A$7="LANGRES"),VLOOKUP(A9,'AUBE-09'!A9:$AF$38,17,FALSE),IF(OR($A$7="SAINT-ANDRE"),VLOOKUP(A9,'AUBE-09'!A9:$AF$38,17,FALSE),IF(OR($A$7="TROYES"),VLOOKUP(A9,'AUBE-09'!A9:$AF$38,17,FALSE))))))))</f>
        <v>J</v>
      </c>
      <c r="R9" s="81">
        <f>IF(OR($A$7="ABBEVILLE"),VLOOKUP(A9,'NORD-09'!A9:$AF$38,18,FALSE),IF(OR($A$7="ARMENTIERES"),VLOOKUP(A9,'NORD-09'!A9:$AF$38,18,FALSE),IF(OR($A$7="HAUBOURDIN"),VLOOKUP(A9,'NORD-09'!A9:$AF$38,18,FALSE),IF(OR($A$7="AULNOY"),VLOOKUP(A9,'NORD-09'!A9:$AF$38,18,FALSE),IF(OR($A$7="LANGRES"),VLOOKUP(A9,'AUBE-09'!A9:$AF$38,18,FALSE),IF(OR($A$7="SAINT-ANDRE"),VLOOKUP(A9,'AUBE-09'!A9:$AF$38,18,FALSE),IF(OR($A$7="TROYES"),VLOOKUP(A9,'AUBE-09'!A9:$AF$38,18,FALSE))))))))</f>
        <v>0</v>
      </c>
      <c r="S9" s="81" t="str">
        <f>IF(OR($A$7="ABBEVILLE"),VLOOKUP(A9,'NORD-09'!A9:$AF$38,19,FALSE),IF(OR($A$7="ARMENTIERES"),VLOOKUP(A9,'NORD-09'!A9:$AF$38,19,FALSE),IF(OR($A$7="HAUBOURDIN"),VLOOKUP(A9,'NORD-09'!A9:$AF$38,19,FALSE),IF(OR($A$7="AULNOY"),VLOOKUP(A9,'NORD-09'!A9:$AF$38,19,FALSE),IF(OR($A$7="LANGRES"),VLOOKUP(A9,'AUBE-09'!A9:$AF$38,19,FALSE),IF(OR($A$7="SAINT-ANDRE"),VLOOKUP(A9,'AUBE-09'!A9:$AF$38,19,FALSE),IF(OR($A$7="TROYES"),VLOOKUP(A9,'AUBE-09'!A9:$AF$38,19,FALSE))))))))</f>
        <v>R</v>
      </c>
      <c r="T9" s="81" t="str">
        <f>IF(OR($A$7="ABBEVILLE"),VLOOKUP(A9,'NORD-09'!A9:$AF$38,20,FALSE),IF(OR($A$7="ARMENTIERES"),VLOOKUP(A9,'NORD-09'!A9:$AF$38,20,FALSE),IF(OR($A$7="HAUBOURDIN"),VLOOKUP(A9,'NORD-09'!A9:$AF$38,20,FALSE),IF(OR($A$7="AULNOY"),VLOOKUP(A9,'NORD-09'!A9:$AF$38,20,FALSE),IF(OR($A$7="LANGRES"),VLOOKUP(A9,'AUBE-09'!A9:$AF$38,20,FALSE),IF(OR($A$7="SAINT-ANDRE"),VLOOKUP(A9,'AUBE-09'!A9:$AF$38,20,FALSE),IF(OR($A$7="TROYES"),VLOOKUP(A9,'AUBE-09'!A9:$AF$38,20,FALSE))))))))</f>
        <v>J</v>
      </c>
      <c r="U9" s="81" t="str">
        <f>IF(OR($A$7="ABBEVILLE"),VLOOKUP(A9,'NORD-09'!A9:$AF$38,21,FALSE),IF(OR($A$7="ARMENTIERES"),VLOOKUP(A9,'NORD-09'!A9:$AF$38,21,FALSE),IF(OR($A$7="HAUBOURDIN"),VLOOKUP(A9,'NORD-09'!A9:$AF$38,21,FALSE),IF(OR($A$7="AULNOY"),VLOOKUP(A9,'NORD-09'!A9:$AF$38,21,FALSE),IF(OR($A$7="LANGRES"),VLOOKUP(A9,'AUBE-09'!A9:$AF$38,21,FALSE),IF(OR($A$7="SAINT-ANDRE"),VLOOKUP(A9,'AUBE-09'!A9:$AF$38,21,FALSE),IF(OR($A$7="TROYES"),VLOOKUP(A9,'AUBE-09'!A9:$AF$38,21,FALSE))))))))</f>
        <v>J</v>
      </c>
      <c r="V9" s="81" t="str">
        <f>IF(OR($A$7="ABBEVILLE"),VLOOKUP(A9,'NORD-09'!A9:$AF$38,22,FALSE),IF(OR($A$7="ARMENTIERES"),VLOOKUP(A9,'NORD-09'!A9:$AF$38,22,FALSE),IF(OR($A$7="HAUBOURDIN"),VLOOKUP(A9,'NORD-09'!A9:$AF$38,22,FALSE),IF(OR($A$7="AULNOY"),VLOOKUP(A9,'NORD-09'!A9:$AF$38,22,FALSE),IF(OR($A$7="LANGRES"),VLOOKUP(A9,'AUBE-09'!A9:$AF$38,22,FALSE),IF(OR($A$7="SAINT-ANDRE"),VLOOKUP(A9,'AUBE-09'!A9:$AF$38,22,FALSE),IF(OR($A$7="TROYES"),VLOOKUP(A9,'AUBE-09'!A9:$AF$38,22,FALSE))))))))</f>
        <v>J</v>
      </c>
      <c r="W9" s="81" t="str">
        <f>IF(OR($A$7="ABBEVILLE"),VLOOKUP(A9,'NORD-09'!A9:$AF$38,23,FALSE),IF(OR($A$7="ARMENTIERES"),VLOOKUP(A9,'NORD-09'!A9:$AF$38,23,FALSE),IF(OR($A$7="HAUBOURDIN"),VLOOKUP(A9,'NORD-09'!A9:$AF$38,23,FALSE),IF(OR($A$7="AULNOY"),VLOOKUP(A9,'NORD-09'!A9:$AF$38,23,FALSE),IF(OR($A$7="LANGRES"),VLOOKUP(A9,'AUBE-09'!A9:$AF$38,23,FALSE),IF(OR($A$7="SAINT-ANDRE"),VLOOKUP(A9,'AUBE-09'!A9:$AF$38,23,FALSE),IF(OR($A$7="TROYES"),VLOOKUP(A9,'AUBE-09'!A9:$AF$38,23,FALSE))))))))</f>
        <v>J</v>
      </c>
      <c r="X9" s="81" t="str">
        <f>IF(OR($A$7="ABBEVILLE"),VLOOKUP(A9,'NORD-09'!A9:$AF$38,24,FALSE),IF(OR($A$7="ARMENTIERES"),VLOOKUP(A9,'NORD-09'!A9:$AF$38,24,FALSE),IF(OR($A$7="HAUBOURDIN"),VLOOKUP(A9,'NORD-09'!A9:$AF$38,24,FALSE),IF(OR($A$7="AULNOY"),VLOOKUP(A9,'NORD-09'!A9:$AF$38,24,FALSE),IF(OR($A$7="LANGRES"),VLOOKUP(A9,'AUBE-09'!A9:$AF$38,24,FALSE),IF(OR($A$7="SAINT-ANDRE"),VLOOKUP(A9,'AUBE-09'!A9:$AF$38,24,FALSE),IF(OR($A$7="TROYES"),VLOOKUP(A9,'AUBE-09'!A9:$AF$38,24,FALSE))))))))</f>
        <v>J</v>
      </c>
      <c r="Y9" s="81">
        <f>IF(OR($A$7="ABBEVILLE"),VLOOKUP(A9,'NORD-09'!A9:$AF$38,25,FALSE),IF(OR($A$7="ARMENTIERES"),VLOOKUP(A9,'NORD-09'!A9:$AF$38,25,FALSE),IF(OR($A$7="HAUBOURDIN"),VLOOKUP(A9,'NORD-09'!A9:$AF$38,25,FALSE),IF(OR($A$7="AULNOY"),VLOOKUP(A9,'NORD-09'!A9:$AF$38,25,FALSE),IF(OR($A$7="LANGRES"),VLOOKUP(A9,'AUBE-09'!A9:$AF$38,25,FALSE),IF(OR($A$7="SAINT-ANDRE"),VLOOKUP(A9,'AUBE-09'!A9:$AF$38,25,FALSE),IF(OR($A$7="TROYES"),VLOOKUP(A9,'AUBE-09'!A9:$AF$38,25,FALSE))))))))</f>
        <v>0</v>
      </c>
      <c r="Z9" s="81" t="str">
        <f>IF(OR($A$7="ABBEVILLE"),VLOOKUP(A9,'NORD-09'!A9:$AF$38,26,FALSE),IF(OR($A$7="ARMENTIERES"),VLOOKUP(A9,'NORD-09'!A9:$AF$38,26,FALSE),IF(OR($A$7="HAUBOURDIN"),VLOOKUP(A9,'NORD-09'!A9:$AF$38,26,FALSE),IF(OR($A$7="AULNOY"),VLOOKUP(A9,'NORD-09'!A9:$AF$38,26,FALSE),IF(OR($A$7="LANGRES"),VLOOKUP(A9,'AUBE-09'!A9:$AF$38,26,FALSE),IF(OR($A$7="SAINT-ANDRE"),VLOOKUP(A9,'AUBE-09'!A9:$AF$38,26,FALSE),IF(OR($A$7="TROYES"),VLOOKUP(A9,'AUBE-09'!A9:$AF$38,26,FALSE))))))))</f>
        <v>R</v>
      </c>
      <c r="AA9" s="81" t="str">
        <f>IF(OR($A$7="ABBEVILLE"),VLOOKUP(A9,'NORD-09'!A9:$AF$38,27,FALSE),IF(OR($A$7="ARMENTIERES"),VLOOKUP(A9,'NORD-09'!A9:$AF$38,27,FALSE),IF(OR($A$7="HAUBOURDIN"),VLOOKUP(A9,'NORD-09'!A9:$AF$38,27,FALSE),IF(OR($A$7="AULNOY"),VLOOKUP(A9,'NORD-09'!A9:$AF$38,27,FALSE),IF(OR($A$7="LANGRES"),VLOOKUP(A9,'AUBE-09'!A9:$AF$38,27,FALSE),IF(OR($A$7="SAINT-ANDRE"),VLOOKUP(A9,'AUBE-09'!A9:$AF$38,27,FALSE),IF(OR($A$7="TROYES"),VLOOKUP(A9,'AUBE-09'!A9:$AF$38,27,FALSE))))))))</f>
        <v>J</v>
      </c>
      <c r="AB9" s="81" t="str">
        <f>IF(OR($A$7="ABBEVILLE"),VLOOKUP(A9,'NORD-09'!A9:$AF$38,28,FALSE),IF(OR($A$7="ARMENTIERES"),VLOOKUP(A9,'NORD-09'!A9:$AF$38,28,FALSE),IF(OR($A$7="HAUBOURDIN"),VLOOKUP(A9,'NORD-09'!A9:$AF$38,28,FALSE),IF(OR($A$7="AULNOY"),VLOOKUP(A9,'NORD-09'!A9:$AF$38,28,FALSE),IF(OR($A$7="LANGRES"),VLOOKUP(A9,'AUBE-09'!A9:$AF$38,28,FALSE),IF(OR($A$7="SAINT-ANDRE"),VLOOKUP(A9,'AUBE-09'!A9:$AF$38,28,FALSE),IF(OR($A$7="TROYES"),VLOOKUP(A9,'AUBE-09'!A9:$AF$38,28,FALSE))))))))</f>
        <v>J</v>
      </c>
      <c r="AC9" s="81" t="str">
        <f>IF(OR($A$7="ABBEVILLE"),VLOOKUP(A9,'NORD-09'!A9:$AF$38,29,FALSE),IF(OR($A$7="ARMENTIERES"),VLOOKUP(A9,'NORD-09'!A9:$AF$38,29,FALSE),IF(OR($A$7="HAUBOURDIN"),VLOOKUP(A9,'NORD-09'!A9:$AF$38,29,FALSE),IF(OR($A$7="AULNOY"),VLOOKUP(A9,'NORD-09'!A9:$AF$38,29,FALSE),IF(OR($A$7="LANGRES"),VLOOKUP(A9,'AUBE-09'!A9:$AF$38,29,FALSE),IF(OR($A$7="SAINT-ANDRE"),VLOOKUP(A9,'AUBE-09'!A9:$AF$38,29,FALSE),IF(OR($A$7="TROYES"),VLOOKUP(A9,'AUBE-09'!A9:$AF$38,29,FALSE))))))))</f>
        <v>J</v>
      </c>
      <c r="AD9" s="81" t="str">
        <f>IF(OR($A$7="ABBEVILLE"),VLOOKUP(A9,'NORD-09'!A9:$AF$38,30,FALSE),IF(OR($A$7="ARMENTIERES"),VLOOKUP(A9,'NORD-09'!A9:$AF$38,30,FALSE),IF(OR($A$7="HAUBOURDIN"),VLOOKUP(A9,'NORD-09'!A9:$AF$38,30,FALSE),IF(OR($A$7="AULNOY"),VLOOKUP(A9,'NORD-09'!A9:$AF$38,30,FALSE),IF(OR($A$7="LANGRES"),VLOOKUP(A9,'AUBE-09'!A9:$AF$38,30,FALSE),IF(OR($A$7="SAINT-ANDRE"),VLOOKUP(A9,'AUBE-09'!A9:$AF$38,30,FALSE),IF(OR($A$7="TROYES"),VLOOKUP(A9,'AUBE-09'!A9:$AF$38,30,FALSE))))))))</f>
        <v>J</v>
      </c>
      <c r="AE9" s="81" t="str">
        <f>IF(OR($A$7="ABBEVILLE"),VLOOKUP(A9,'NORD-09'!A9:$AF$38,31,FALSE),IF(OR($A$7="ARMENTIERES"),VLOOKUP(A9,'NORD-09'!A9:$AF$38,31,FALSE),IF(OR($A$7="HAUBOURDIN"),VLOOKUP(A9,'NORD-09'!A9:$AF$38,31,FALSE),IF(OR($A$7="AULNOY"),VLOOKUP(A9,'NORD-09'!A9:$AF$38,31,FALSE),IF(OR($A$7="LANGRES"),VLOOKUP(A9,'AUBE-09'!A9:$AF$38,31,FALSE),IF(OR($A$7="SAINT-ANDRE"),VLOOKUP(A9,'AUBE-09'!A9:$AF$38,31,FALSE),IF(OR($A$7="TROYES"),VLOOKUP(A9,'AUBE-09'!A9:$AF$38,31,FALSE))))))))</f>
        <v>J</v>
      </c>
      <c r="AF9" s="6" t="e">
        <f>IF(OR($A$7="ABBEVILLE"),VLOOKUP(A9,#REF!,32,FALSE),IF(OR($A$7="ARMENTIERES"),VLOOKUP(A9,#REF!,32,FALSE),IF(OR($A$7="HAUBOURDIN"),VLOOKUP(A9,#REF!,32,FALSE),IF(OR($A$7="AULNOY"),VLOOKUP(A9,#REF!,32,FALSE),IF(OR($A$7="LANGRES"),VLOOKUP(A9,#REF!,32,FALSE),IF(OR($A$7="SAINT-ANDRE"),VLOOKUP(A9,#REF!,32,FALSE),IF(OR($A$7="TROYES"),VLOOKUP(A9,#REF!,32,FALSE))))))))</f>
        <v>#REF!</v>
      </c>
    </row>
    <row r="10" spans="1:34" ht="24" customHeight="1">
      <c r="A10" s="80" t="str">
        <f>IF(OR($A$7="ABBEVILLE"),'NORD-09'!A10,IF(OR($A$7="ARMENTIERES"),'NORD-09'!A18,IF(OR($A$7="HAUBOURDIN"),'NORD-09'!A26,IF(OR($A$7="AULNOY"),'NORD-09'!A34,IF(OR($A$7="LANGRES"),'AUBE-09'!A10,IF(OR($A$7="SAINT-ANDRE"),'AUBE-09'!A18,IF(OR($A$7="TROYES"),'AUBE-09'!A26,"?")))))))</f>
        <v>-</v>
      </c>
      <c r="B10" s="81">
        <f>IF(OR($A$7="ABBEVILLE"),VLOOKUP(A10,'NORD-09'!$A$8:$AF$38,2,FALSE),IF(OR($A$7="ARMENTIERES"),VLOOKUP(A10,'NORD-09'!$A$8:$AF$38,2,FALSE),IF(OR($A$7="HAUBOURDIN"),VLOOKUP(A10,'NORD-09'!$A$8:$AF$38,2,FALSE),IF(OR($A$7="AULNOY"),VLOOKUP(A10,'NORD-09'!$A$8:$AF$38,2,FALSE),IF(OR($A$7="LANGRES"),VLOOKUP(A10,'AUBE-09'!$A$8:$AF$38,2,FALSE),IF(OR($A$7="SAINT-ANDRE"),VLOOKUP(A10,'AUBE-09'!$A$8:$AF$38,2,FALSE),IF(OR($A$7="TROYES"),VLOOKUP(A10,'AUBE-09'!$A$8:$AF$38,2,FALSE))))))))</f>
        <v>0</v>
      </c>
      <c r="C10" s="81">
        <f>IF(OR($A$7="ABBEVILLE"),VLOOKUP(A10,'NORD-09'!A10:$AF$38,3,FALSE),IF(OR($A$7="ARMENTIERES"),VLOOKUP(A10,'NORD-09'!A10:$AF$38,3,FALSE),IF(OR($A$7="HAUBOURDIN"),VLOOKUP(A10,'NORD-09'!A10:$AF$38,3,FALSE),IF(OR($A$7="AULNOY"),VLOOKUP(A10,'NORD-09'!A10:$AF$38,3,FALSE),IF(OR($A$7="LANGRES"),VLOOKUP(A10,'AUBE-09'!A10:$AF$38,3,FALSE),IF(OR($A$7="SAINT-ANDRE"),VLOOKUP(A10,'AUBE-09'!A10:$AF$38,3,FALSE),IF(OR($A$7="TROYES"),VLOOKUP(A10,'AUBE-09'!A10:$AF$38,3,FALSE))))))))</f>
        <v>0</v>
      </c>
      <c r="D10" s="81">
        <f>IF(OR($A$7="ABBEVILLE"),VLOOKUP(A10,'NORD-09'!A10:$AF$38,4,FALSE),IF(OR($A$7="ARMENTIERES"),VLOOKUP(A10,'NORD-09'!A10:$AF$38,4,FALSE),IF(OR($A$7="HAUBOURDIN"),VLOOKUP(A10,'NORD-09'!A10:$AF$38,4,FALSE),IF(OR($A$7="AULNOY"),VLOOKUP(A10,'NORD-09'!A10:$AF$38,4,FALSE),IF(OR($A$7="LANGRES"),VLOOKUP(A10,'AUBE-09'!A10:$AF$38,4,FALSE),IF(OR($A$7="SAINT-ANDRE"),VLOOKUP(A10,'AUBE-09'!A10:$AF$38,4,FALSE),IF(OR($A$7="TROYES"),VLOOKUP(A10,'AUBE-09'!A10:$AF$38,4,FALSE))))))))</f>
        <v>0</v>
      </c>
      <c r="E10" s="81">
        <f>IF(OR($A$7="ABBEVILLE"),VLOOKUP(A10,'NORD-09'!A10:$AF$38,5,FALSE),IF(OR($A$7="ARMENTIERES"),VLOOKUP(A10,'NORD-09'!A10:$AF$38,5,FALSE),IF(OR($A$7="HAUBOURDIN"),VLOOKUP(A10,'NORD-09'!A10:$AF$38,5,FALSE),IF(OR($A$7="AULNOY"),VLOOKUP(A10,'NORD-09'!A10:$AF$38,5,FALSE),IF(OR($A$7="LANGRES"),VLOOKUP(A10,'AUBE-09'!A10:$AF$38,5,FALSE),IF(OR($A$7="SAINT-ANDRE"),VLOOKUP(A10,'AUBE-09'!A10:$AF$38,5,FALSE),IF(OR($A$7="TROYES"),VLOOKUP(A10,'AUBE-09'!A10:$AF$38,5,FALSE))))))))</f>
        <v>0</v>
      </c>
      <c r="F10" s="81">
        <f>IF(OR($A$7="ABBEVILLE"),VLOOKUP(A10,'NORD-09'!A10:$AF$38,6,FALSE),IF(OR($A$7="ARMENTIERES"),VLOOKUP(A10,'NORD-09'!A10:$AF$38,6,FALSE),IF(OR($A$7="HAUBOURDIN"),VLOOKUP(A10,'NORD-09'!A10:$AF$38,6,FALSE),IF(OR($A$7="AULNOY"),VLOOKUP(A10,'NORD-09'!A10:$AF$38,6,FALSE),IF(OR($A$7="LANGRES"),VLOOKUP(A10,'AUBE-09'!A10:$AF$38,6,FALSE),IF(OR($A$7="SAINT-ANDRE"),VLOOKUP(A10,'AUBE-09'!A10:$AF$38,6,FALSE),IF(OR($A$7="TROYES"),VLOOKUP(A10,'AUBE-09'!A10:$AF$38,6,FALSE))))))))</f>
        <v>0</v>
      </c>
      <c r="G10" s="81">
        <f>IF(OR($A$7="ABBEVILLE"),VLOOKUP(A10,'NORD-09'!A10:$AF$38,7,FALSE),IF(OR($A$7="ARMENTIERES"),VLOOKUP(A10,'NORD-09'!A10:$AF$38,7,FALSE),IF(OR($A$7="HAUBOURDIN"),VLOOKUP(A10,'NORD-09'!A10:$AF$38,7,FALSE),IF(OR($A$7="AULNOY"),VLOOKUP(A10,'NORD-09'!A10:$AF$38,7,FALSE),IF(OR($A$7="LANGRES"),VLOOKUP(A10,'AUBE-09'!A10:$AF$38,7,FALSE),IF(OR($A$7="SAINT-ANDRE"),VLOOKUP(A10,'AUBE-09'!A10:$AF$38,7,FALSE),IF(OR($A$7="TROYES"),VLOOKUP(A10,'AUBE-09'!A10:$AF$38,7,FALSE))))))))</f>
        <v>0</v>
      </c>
      <c r="H10" s="81">
        <f>IF(OR($A$7="ABBEVILLE"),VLOOKUP(A10,'NORD-09'!A10:$AF$38,8,FALSE),IF(OR($A$7="ARMENTIERES"),VLOOKUP(A10,'NORD-09'!A10:$AF$38,8,FALSE),IF(OR($A$7="HAUBOURDIN"),VLOOKUP(A10,'NORD-09'!A10:$AF$38,8,FALSE),IF(OR($A$7="AULNOY"),VLOOKUP(A10,'NORD-09'!A10:$AF$38,8,FALSE),IF(OR($A$7="LANGRES"),VLOOKUP(A10,'AUBE-09'!A10:$AF$38,8,FALSE),IF(OR($A$7="SAINT-ANDRE"),VLOOKUP(A10,'AUBE-09'!A10:$AF$38,8,FALSE),IF(OR($A$7="TROYES"),VLOOKUP(A10,'AUBE-09'!A10:$AF$38,8,FALSE))))))))</f>
        <v>0</v>
      </c>
      <c r="I10" s="81">
        <f>IF(OR($A$7="ABBEVILLE"),VLOOKUP(A10,'NORD-09'!A10:$AF$38,9,FALSE),IF(OR($A$7="ARMENTIERES"),VLOOKUP(A10,'NORD-09'!A10:$AF$38,9,FALSE),IF(OR($A$7="HAUBOURDIN"),VLOOKUP(A10,'NORD-09'!A10:$AF$38,9,FALSE),IF(OR($A$7="AULNOY"),VLOOKUP(A10,'NORD-09'!A10:$AF$38,9,FALSE),IF(OR($A$7="LANGRES"),VLOOKUP(A10,'AUBE-09'!A10:$AF$38,9,FALSE),IF(OR($A$7="SAINT-ANDRE"),VLOOKUP(A10,'AUBE-09'!A10:$AF$38,9,FALSE),IF(OR($A$7="TROYES"),VLOOKUP(A10,'AUBE-09'!A10:$AF$38,9,FALSE))))))))</f>
        <v>0</v>
      </c>
      <c r="J10" s="81">
        <f>IF(OR($A$7="ABBEVILLE"),VLOOKUP(A10,'NORD-09'!A10:$AF$38,10,FALSE),IF(OR($A$7="ARMENTIERES"),VLOOKUP(A10,'NORD-09'!A10:$AF$38,10,FALSE),IF(OR($A$7="HAUBOURDIN"),VLOOKUP(A10,'NORD-09'!A10:$AF$38,10,FALSE),IF(OR($A$7="AULNOY"),VLOOKUP(A10,'NORD-09'!A10:$AF$38,10,FALSE),IF(OR($A$7="LANGRES"),VLOOKUP(A10,'AUBE-09'!A10:$AF$38,10,FALSE),IF(OR($A$7="SAINT-ANDRE"),VLOOKUP(A10,'AUBE-09'!A10:$AF$38,10,FALSE),IF(OR($A$7="TROYES"),VLOOKUP(A10,'AUBE-09'!A10:$AF$38,10,FALSE))))))))</f>
        <v>0</v>
      </c>
      <c r="K10" s="81">
        <f>IF(OR($A$7="ABBEVILLE"),VLOOKUP(A10,'NORD-09'!A10:$AF$38,11,FALSE),IF(OR($A$7="ARMENTIERES"),VLOOKUP(A10,'NORD-09'!A10:$AF$38,11,FALSE),IF(OR($A$7="HAUBOURDIN"),VLOOKUP(A10,'NORD-09'!A10:$AF$38,11,FALSE),IF(OR($A$7="AULNOY"),VLOOKUP(A10,'NORD-09'!A10:$AF$38,11,FALSE),IF(OR($A$7="LANGRES"),VLOOKUP(A10,'AUBE-09'!A10:$AF$38,11,FALSE),IF(OR($A$7="SAINT-ANDRE"),VLOOKUP(A10,'AUBE-09'!A10:$AF$38,11,FALSE),IF(OR($A$7="TROYES"),VLOOKUP(A10,'AUBE-09'!A10:$AF$38,11,FALSE))))))))</f>
        <v>0</v>
      </c>
      <c r="L10" s="81">
        <f>IF(OR($A$7="ABBEVILLE"),VLOOKUP(A10,'NORD-09'!A10:$AF$38,12,FALSE),IF(OR($A$7="ARMENTIERES"),VLOOKUP(A10,'NORD-09'!A10:$AF$38,12,FALSE),IF(OR($A$7="HAUBOURDIN"),VLOOKUP(A10,'NORD-09'!A10:$AF$38,12,FALSE),IF(OR($A$7="AULNOY"),VLOOKUP(A10,'NORD-09'!A10:$AF$38,12,FALSE),IF(OR($A$7="LANGRES"),VLOOKUP(A10,'AUBE-09'!A10:$AF$38,12,FALSE),IF(OR($A$7="SAINT-ANDRE"),VLOOKUP(A10,'AUBE-09'!A10:$AF$38,12,FALSE),IF(OR($A$7="TROYES"),VLOOKUP(A10,'AUBE-09'!A10:$AF$38,12,FALSE))))))))</f>
        <v>0</v>
      </c>
      <c r="M10" s="81">
        <f>IF(OR($A$7="ABBEVILLE"),VLOOKUP(A10,'NORD-09'!A10:$AF$38,13,FALSE),IF(OR($A$7="ARMENTIERES"),VLOOKUP(A10,'NORD-09'!A10:$AF$38,13,FALSE),IF(OR($A$7="HAUBOURDIN"),VLOOKUP(A10,'NORD-09'!A10:$AF$38,13,FALSE),IF(OR($A$7="AULNOY"),VLOOKUP(A10,'NORD-09'!A10:$AF$38,13,FALSE),IF(OR($A$7="LANGRES"),VLOOKUP(A10,'AUBE-09'!A10:$AF$38,13,FALSE),IF(OR($A$7="SAINT-ANDRE"),VLOOKUP(A10,'AUBE-09'!A10:$AF$38,13,FALSE),IF(OR($A$7="TROYES"),VLOOKUP(A10,'AUBE-09'!A10:$AF$38,13,FALSE))))))))</f>
        <v>0</v>
      </c>
      <c r="N10" s="81">
        <f>IF(OR($A$7="ABBEVILLE"),VLOOKUP(A10,'NORD-09'!A10:$AF$38,14,FALSE),IF(OR($A$7="ARMENTIERES"),VLOOKUP(A10,'NORD-09'!A10:$AF$38,14,FALSE),IF(OR($A$7="HAUBOURDIN"),VLOOKUP(A10,'NORD-09'!A10:$AF$38,14,FALSE),IF(OR($A$7="AULNOY"),VLOOKUP(A10,'NORD-09'!A10:$AF$38,14,FALSE),IF(OR($A$7="LANGRES"),VLOOKUP(A10,'AUBE-09'!A10:$AF$38,14,FALSE),IF(OR($A$7="SAINT-ANDRE"),VLOOKUP(A10,'AUBE-09'!A10:$AF$38,14,FALSE),IF(OR($A$7="TROYES"),VLOOKUP(A10,'AUBE-09'!A10:$AF$38,14,FALSE))))))))</f>
        <v>0</v>
      </c>
      <c r="O10" s="81">
        <f>IF(OR($A$7="ABBEVILLE"),VLOOKUP(A10,'NORD-09'!A10:$AF$38,15,FALSE),IF(OR($A$7="ARMENTIERES"),VLOOKUP(A10,'NORD-09'!A10:$AF$38,15,FALSE),IF(OR($A$7="HAUBOURDIN"),VLOOKUP(A10,'NORD-09'!A10:$AF$38,15,FALSE),IF(OR($A$7="AULNOY"),VLOOKUP(A10,'NORD-09'!A10:$AF$38,15,FALSE),IF(OR($A$7="LANGRES"),VLOOKUP(A10,'AUBE-09'!A10:$AF$38,15,FALSE),IF(OR($A$7="SAINT-ANDRE"),VLOOKUP(A10,'AUBE-09'!A10:$AF$38,15,FALSE),IF(OR($A$7="TROYES"),VLOOKUP(A10,'AUBE-09'!A10:$AF$38,15,FALSE))))))))</f>
        <v>0</v>
      </c>
      <c r="P10" s="81">
        <f>IF(OR($A$7="ABBEVILLE"),VLOOKUP(A10,'NORD-09'!A10:$AF$38,16,FALSE),IF(OR($A$7="ARMENTIERES"),VLOOKUP(A10,'NORD-09'!A10:$AF$38,16,FALSE),IF(OR($A$7="HAUBOURDIN"),VLOOKUP(A10,'NORD-09'!A10:$AF$38,16,FALSE),IF(OR($A$7="AULNOY"),VLOOKUP(A10,'NORD-09'!A10:$AF$38,16,FALSE),IF(OR($A$7="LANGRES"),VLOOKUP(A10,'AUBE-09'!A10:$AF$38,16,FALSE),IF(OR($A$7="SAINT-ANDRE"),VLOOKUP(A10,'AUBE-09'!A10:$AF$38,16,FALSE),IF(OR($A$7="TROYES"),VLOOKUP(A10,'AUBE-09'!A10:$AF$38,16,FALSE))))))))</f>
        <v>0</v>
      </c>
      <c r="Q10" s="81">
        <f>IF(OR($A$7="ABBEVILLE"),VLOOKUP(A10,'NORD-09'!A10:$AF$38,17,FALSE),IF(OR($A$7="ARMENTIERES"),VLOOKUP(A10,'NORD-09'!A10:$AF$38,17,FALSE),IF(OR($A$7="HAUBOURDIN"),VLOOKUP(A10,'NORD-09'!A10:$AF$38,17,FALSE),IF(OR($A$7="AULNOY"),VLOOKUP(A10,'NORD-09'!A10:$AF$38,17,FALSE),IF(OR($A$7="LANGRES"),VLOOKUP(A10,'AUBE-09'!A10:$AF$38,17,FALSE),IF(OR($A$7="SAINT-ANDRE"),VLOOKUP(A10,'AUBE-09'!A10:$AF$38,17,FALSE),IF(OR($A$7="TROYES"),VLOOKUP(A10,'AUBE-09'!A10:$AF$38,17,FALSE))))))))</f>
        <v>0</v>
      </c>
      <c r="R10" s="81">
        <f>IF(OR($A$7="ABBEVILLE"),VLOOKUP(A10,'NORD-09'!A10:$AF$38,18,FALSE),IF(OR($A$7="ARMENTIERES"),VLOOKUP(A10,'NORD-09'!A10:$AF$38,18,FALSE),IF(OR($A$7="HAUBOURDIN"),VLOOKUP(A10,'NORD-09'!A10:$AF$38,18,FALSE),IF(OR($A$7="AULNOY"),VLOOKUP(A10,'NORD-09'!A10:$AF$38,18,FALSE),IF(OR($A$7="LANGRES"),VLOOKUP(A10,'AUBE-09'!A10:$AF$38,18,FALSE),IF(OR($A$7="SAINT-ANDRE"),VLOOKUP(A10,'AUBE-09'!A10:$AF$38,18,FALSE),IF(OR($A$7="TROYES"),VLOOKUP(A10,'AUBE-09'!A10:$AF$38,18,FALSE))))))))</f>
        <v>0</v>
      </c>
      <c r="S10" s="81">
        <f>IF(OR($A$7="ABBEVILLE"),VLOOKUP(A10,'NORD-09'!A10:$AF$38,19,FALSE),IF(OR($A$7="ARMENTIERES"),VLOOKUP(A10,'NORD-09'!A10:$AF$38,19,FALSE),IF(OR($A$7="HAUBOURDIN"),VLOOKUP(A10,'NORD-09'!A10:$AF$38,19,FALSE),IF(OR($A$7="AULNOY"),VLOOKUP(A10,'NORD-09'!A10:$AF$38,19,FALSE),IF(OR($A$7="LANGRES"),VLOOKUP(A10,'AUBE-09'!A10:$AF$38,19,FALSE),IF(OR($A$7="SAINT-ANDRE"),VLOOKUP(A10,'AUBE-09'!A10:$AF$38,19,FALSE),IF(OR($A$7="TROYES"),VLOOKUP(A10,'AUBE-09'!A10:$AF$38,19,FALSE))))))))</f>
        <v>0</v>
      </c>
      <c r="T10" s="81">
        <f>IF(OR($A$7="ABBEVILLE"),VLOOKUP(A10,'NORD-09'!A10:$AF$38,20,FALSE),IF(OR($A$7="ARMENTIERES"),VLOOKUP(A10,'NORD-09'!A10:$AF$38,20,FALSE),IF(OR($A$7="HAUBOURDIN"),VLOOKUP(A10,'NORD-09'!A10:$AF$38,20,FALSE),IF(OR($A$7="AULNOY"),VLOOKUP(A10,'NORD-09'!A10:$AF$38,20,FALSE),IF(OR($A$7="LANGRES"),VLOOKUP(A10,'AUBE-09'!A10:$AF$38,20,FALSE),IF(OR($A$7="SAINT-ANDRE"),VLOOKUP(A10,'AUBE-09'!A10:$AF$38,20,FALSE),IF(OR($A$7="TROYES"),VLOOKUP(A10,'AUBE-09'!A10:$AF$38,20,FALSE))))))))</f>
        <v>0</v>
      </c>
      <c r="U10" s="81">
        <f>IF(OR($A$7="ABBEVILLE"),VLOOKUP(A10,'NORD-09'!A10:$AF$38,21,FALSE),IF(OR($A$7="ARMENTIERES"),VLOOKUP(A10,'NORD-09'!A10:$AF$38,21,FALSE),IF(OR($A$7="HAUBOURDIN"),VLOOKUP(A10,'NORD-09'!A10:$AF$38,21,FALSE),IF(OR($A$7="AULNOY"),VLOOKUP(A10,'NORD-09'!A10:$AF$38,21,FALSE),IF(OR($A$7="LANGRES"),VLOOKUP(A10,'AUBE-09'!A10:$AF$38,21,FALSE),IF(OR($A$7="SAINT-ANDRE"),VLOOKUP(A10,'AUBE-09'!A10:$AF$38,21,FALSE),IF(OR($A$7="TROYES"),VLOOKUP(A10,'AUBE-09'!A10:$AF$38,21,FALSE))))))))</f>
        <v>0</v>
      </c>
      <c r="V10" s="81">
        <f>IF(OR($A$7="ABBEVILLE"),VLOOKUP(A10,'NORD-09'!A10:$AF$38,22,FALSE),IF(OR($A$7="ARMENTIERES"),VLOOKUP(A10,'NORD-09'!A10:$AF$38,22,FALSE),IF(OR($A$7="HAUBOURDIN"),VLOOKUP(A10,'NORD-09'!A10:$AF$38,22,FALSE),IF(OR($A$7="AULNOY"),VLOOKUP(A10,'NORD-09'!A10:$AF$38,22,FALSE),IF(OR($A$7="LANGRES"),VLOOKUP(A10,'AUBE-09'!A10:$AF$38,22,FALSE),IF(OR($A$7="SAINT-ANDRE"),VLOOKUP(A10,'AUBE-09'!A10:$AF$38,22,FALSE),IF(OR($A$7="TROYES"),VLOOKUP(A10,'AUBE-09'!A10:$AF$38,22,FALSE))))))))</f>
        <v>0</v>
      </c>
      <c r="W10" s="81">
        <f>IF(OR($A$7="ABBEVILLE"),VLOOKUP(A10,'NORD-09'!A10:$AF$38,23,FALSE),IF(OR($A$7="ARMENTIERES"),VLOOKUP(A10,'NORD-09'!A10:$AF$38,23,FALSE),IF(OR($A$7="HAUBOURDIN"),VLOOKUP(A10,'NORD-09'!A10:$AF$38,23,FALSE),IF(OR($A$7="AULNOY"),VLOOKUP(A10,'NORD-09'!A10:$AF$38,23,FALSE),IF(OR($A$7="LANGRES"),VLOOKUP(A10,'AUBE-09'!A10:$AF$38,23,FALSE),IF(OR($A$7="SAINT-ANDRE"),VLOOKUP(A10,'AUBE-09'!A10:$AF$38,23,FALSE),IF(OR($A$7="TROYES"),VLOOKUP(A10,'AUBE-09'!A10:$AF$38,23,FALSE))))))))</f>
        <v>0</v>
      </c>
      <c r="X10" s="81">
        <f>IF(OR($A$7="ABBEVILLE"),VLOOKUP(A10,'NORD-09'!A10:$AF$38,24,FALSE),IF(OR($A$7="ARMENTIERES"),VLOOKUP(A10,'NORD-09'!A10:$AF$38,24,FALSE),IF(OR($A$7="HAUBOURDIN"),VLOOKUP(A10,'NORD-09'!A10:$AF$38,24,FALSE),IF(OR($A$7="AULNOY"),VLOOKUP(A10,'NORD-09'!A10:$AF$38,24,FALSE),IF(OR($A$7="LANGRES"),VLOOKUP(A10,'AUBE-09'!A10:$AF$38,24,FALSE),IF(OR($A$7="SAINT-ANDRE"),VLOOKUP(A10,'AUBE-09'!A10:$AF$38,24,FALSE),IF(OR($A$7="TROYES"),VLOOKUP(A10,'AUBE-09'!A10:$AF$38,24,FALSE))))))))</f>
        <v>0</v>
      </c>
      <c r="Y10" s="81">
        <f>IF(OR($A$7="ABBEVILLE"),VLOOKUP(A10,'NORD-09'!A10:$AF$38,25,FALSE),IF(OR($A$7="ARMENTIERES"),VLOOKUP(A10,'NORD-09'!A10:$AF$38,25,FALSE),IF(OR($A$7="HAUBOURDIN"),VLOOKUP(A10,'NORD-09'!A10:$AF$38,25,FALSE),IF(OR($A$7="AULNOY"),VLOOKUP(A10,'NORD-09'!A10:$AF$38,25,FALSE),IF(OR($A$7="LANGRES"),VLOOKUP(A10,'AUBE-09'!A10:$AF$38,25,FALSE),IF(OR($A$7="SAINT-ANDRE"),VLOOKUP(A10,'AUBE-09'!A10:$AF$38,25,FALSE),IF(OR($A$7="TROYES"),VLOOKUP(A10,'AUBE-09'!A10:$AF$38,25,FALSE))))))))</f>
        <v>0</v>
      </c>
      <c r="Z10" s="81">
        <f>IF(OR($A$7="ABBEVILLE"),VLOOKUP(A10,'NORD-09'!A10:$AF$38,26,FALSE),IF(OR($A$7="ARMENTIERES"),VLOOKUP(A10,'NORD-09'!A10:$AF$38,26,FALSE),IF(OR($A$7="HAUBOURDIN"),VLOOKUP(A10,'NORD-09'!A10:$AF$38,26,FALSE),IF(OR($A$7="AULNOY"),VLOOKUP(A10,'NORD-09'!A10:$AF$38,26,FALSE),IF(OR($A$7="LANGRES"),VLOOKUP(A10,'AUBE-09'!A10:$AF$38,26,FALSE),IF(OR($A$7="SAINT-ANDRE"),VLOOKUP(A10,'AUBE-09'!A10:$AF$38,26,FALSE),IF(OR($A$7="TROYES"),VLOOKUP(A10,'AUBE-09'!A10:$AF$38,26,FALSE))))))))</f>
        <v>0</v>
      </c>
      <c r="AA10" s="81">
        <f>IF(OR($A$7="ABBEVILLE"),VLOOKUP(A10,'NORD-09'!A10:$AF$38,27,FALSE),IF(OR($A$7="ARMENTIERES"),VLOOKUP(A10,'NORD-09'!A10:$AF$38,27,FALSE),IF(OR($A$7="HAUBOURDIN"),VLOOKUP(A10,'NORD-09'!A10:$AF$38,27,FALSE),IF(OR($A$7="AULNOY"),VLOOKUP(A10,'NORD-09'!A10:$AF$38,27,FALSE),IF(OR($A$7="LANGRES"),VLOOKUP(A10,'AUBE-09'!A10:$AF$38,27,FALSE),IF(OR($A$7="SAINT-ANDRE"),VLOOKUP(A10,'AUBE-09'!A10:$AF$38,27,FALSE),IF(OR($A$7="TROYES"),VLOOKUP(A10,'AUBE-09'!A10:$AF$38,27,FALSE))))))))</f>
        <v>0</v>
      </c>
      <c r="AB10" s="81">
        <f>IF(OR($A$7="ABBEVILLE"),VLOOKUP(A10,'NORD-09'!A10:$AF$38,28,FALSE),IF(OR($A$7="ARMENTIERES"),VLOOKUP(A10,'NORD-09'!A10:$AF$38,28,FALSE),IF(OR($A$7="HAUBOURDIN"),VLOOKUP(A10,'NORD-09'!A10:$AF$38,28,FALSE),IF(OR($A$7="AULNOY"),VLOOKUP(A10,'NORD-09'!A10:$AF$38,28,FALSE),IF(OR($A$7="LANGRES"),VLOOKUP(A10,'AUBE-09'!A10:$AF$38,28,FALSE),IF(OR($A$7="SAINT-ANDRE"),VLOOKUP(A10,'AUBE-09'!A10:$AF$38,28,FALSE),IF(OR($A$7="TROYES"),VLOOKUP(A10,'AUBE-09'!A10:$AF$38,28,FALSE))))))))</f>
        <v>0</v>
      </c>
      <c r="AC10" s="81">
        <f>IF(OR($A$7="ABBEVILLE"),VLOOKUP(A10,'NORD-09'!A10:$AF$38,29,FALSE),IF(OR($A$7="ARMENTIERES"),VLOOKUP(A10,'NORD-09'!A10:$AF$38,29,FALSE),IF(OR($A$7="HAUBOURDIN"),VLOOKUP(A10,'NORD-09'!A10:$AF$38,29,FALSE),IF(OR($A$7="AULNOY"),VLOOKUP(A10,'NORD-09'!A10:$AF$38,29,FALSE),IF(OR($A$7="LANGRES"),VLOOKUP(A10,'AUBE-09'!A10:$AF$38,29,FALSE),IF(OR($A$7="SAINT-ANDRE"),VLOOKUP(A10,'AUBE-09'!A10:$AF$38,29,FALSE),IF(OR($A$7="TROYES"),VLOOKUP(A10,'AUBE-09'!A10:$AF$38,29,FALSE))))))))</f>
        <v>0</v>
      </c>
      <c r="AD10" s="81">
        <f>IF(OR($A$7="ABBEVILLE"),VLOOKUP(A10,'NORD-09'!A10:$AF$38,30,FALSE),IF(OR($A$7="ARMENTIERES"),VLOOKUP(A10,'NORD-09'!A10:$AF$38,30,FALSE),IF(OR($A$7="HAUBOURDIN"),VLOOKUP(A10,'NORD-09'!A10:$AF$38,30,FALSE),IF(OR($A$7="AULNOY"),VLOOKUP(A10,'NORD-09'!A10:$AF$38,30,FALSE),IF(OR($A$7="LANGRES"),VLOOKUP(A10,'AUBE-09'!A10:$AF$38,30,FALSE),IF(OR($A$7="SAINT-ANDRE"),VLOOKUP(A10,'AUBE-09'!A10:$AF$38,30,FALSE),IF(OR($A$7="TROYES"),VLOOKUP(A10,'AUBE-09'!A10:$AF$38,30,FALSE))))))))</f>
        <v>0</v>
      </c>
      <c r="AE10" s="81">
        <f>IF(OR($A$7="ABBEVILLE"),VLOOKUP(A10,'NORD-09'!A10:$AF$38,31,FALSE),IF(OR($A$7="ARMENTIERES"),VLOOKUP(A10,'NORD-09'!A10:$AF$38,31,FALSE),IF(OR($A$7="HAUBOURDIN"),VLOOKUP(A10,'NORD-09'!A10:$AF$38,31,FALSE),IF(OR($A$7="AULNOY"),VLOOKUP(A10,'NORD-09'!A10:$AF$38,31,FALSE),IF(OR($A$7="LANGRES"),VLOOKUP(A10,'AUBE-09'!A10:$AF$38,31,FALSE),IF(OR($A$7="SAINT-ANDRE"),VLOOKUP(A10,'AUBE-09'!A10:$AF$38,31,FALSE),IF(OR($A$7="TROYES"),VLOOKUP(A10,'AUBE-09'!A10:$AF$38,31,FALSE))))))))</f>
        <v>0</v>
      </c>
      <c r="AF10" s="6" t="e">
        <f>IF(OR($A$7="ABBEVILLE"),VLOOKUP(A10,#REF!,32,FALSE),IF(OR($A$7="ARMENTIERES"),VLOOKUP(A10,#REF!,32,FALSE),IF(OR($A$7="HAUBOURDIN"),VLOOKUP(A10,#REF!,32,FALSE),IF(OR($A$7="AULNOY"),VLOOKUP(A10,#REF!,32,FALSE),IF(OR($A$7="LANGRES"),VLOOKUP(A10,#REF!,32,FALSE),IF(OR($A$7="SAINT-ANDRE"),VLOOKUP(A10,#REF!,32,FALSE),IF(OR($A$7="TROYES"),VLOOKUP(A10,#REF!,32,FALSE))))))))</f>
        <v>#REF!</v>
      </c>
    </row>
    <row r="11" spans="1:34" ht="24" customHeight="1">
      <c r="A11" s="80" t="str">
        <f>IF(OR($A$7="ABBEVILLE"),'NORD-09'!A11,IF(OR($A$7="ARMENTIERES"),'NORD-09'!A19,IF(OR($A$7="HAUBOURDIN"),'NORD-09'!A27,IF(OR($A$7="AULNOY"),'NORD-09'!A35,IF(OR($A$7="LANGRES"),'AUBE-09'!A11,IF(OR($A$7="SAINT-ANDRE"),'AUBE-09'!A19,IF(OR($A$7="TROYES"),'AUBE-09'!A27,"?")))))))</f>
        <v>-</v>
      </c>
      <c r="B11" s="81">
        <f>IF(OR($A$7="ABBEVILLE"),VLOOKUP(A11,'NORD-09'!$A$8:$AF$38,2,FALSE),IF(OR($A$7="ARMENTIERES"),VLOOKUP(A11,'NORD-09'!$A$8:$AF$38,2,FALSE),IF(OR($A$7="HAUBOURDIN"),VLOOKUP(A11,'NORD-09'!$A$8:$AF$38,2,FALSE),IF(OR($A$7="AULNOY"),VLOOKUP(A11,'NORD-09'!$A$8:$AF$38,2,FALSE),IF(OR($A$7="LANGRES"),VLOOKUP(A11,'AUBE-09'!$A$8:$AF$38,2,FALSE),IF(OR($A$7="SAINT-ANDRE"),VLOOKUP(A11,'AUBE-09'!$A$8:$AF$38,2,FALSE),IF(OR($A$7="TROYES"),VLOOKUP(A11,'AUBE-09'!$A$8:$AF$38,2,FALSE))))))))</f>
        <v>0</v>
      </c>
      <c r="C11" s="81">
        <f>IF(OR($A$7="ABBEVILLE"),VLOOKUP(A11,'NORD-09'!A11:$AF$38,3,FALSE),IF(OR($A$7="ARMENTIERES"),VLOOKUP(A11,'NORD-09'!A11:$AF$38,3,FALSE),IF(OR($A$7="HAUBOURDIN"),VLOOKUP(A11,'NORD-09'!A11:$AF$38,3,FALSE),IF(OR($A$7="AULNOY"),VLOOKUP(A11,'NORD-09'!A11:$AF$38,3,FALSE),IF(OR($A$7="LANGRES"),VLOOKUP(A11,'AUBE-09'!A11:$AF$38,3,FALSE),IF(OR($A$7="SAINT-ANDRE"),VLOOKUP(A11,'AUBE-09'!A11:$AF$38,3,FALSE),IF(OR($A$7="TROYES"),VLOOKUP(A11,'AUBE-09'!A11:$AF$38,3,FALSE))))))))</f>
        <v>0</v>
      </c>
      <c r="D11" s="81">
        <f>IF(OR($A$7="ABBEVILLE"),VLOOKUP(A11,'NORD-09'!A11:$AF$38,4,FALSE),IF(OR($A$7="ARMENTIERES"),VLOOKUP(A11,'NORD-09'!A11:$AF$38,4,FALSE),IF(OR($A$7="HAUBOURDIN"),VLOOKUP(A11,'NORD-09'!A11:$AF$38,4,FALSE),IF(OR($A$7="AULNOY"),VLOOKUP(A11,'NORD-09'!A11:$AF$38,4,FALSE),IF(OR($A$7="LANGRES"),VLOOKUP(A11,'AUBE-09'!A11:$AF$38,4,FALSE),IF(OR($A$7="SAINT-ANDRE"),VLOOKUP(A11,'AUBE-09'!A11:$AF$38,4,FALSE),IF(OR($A$7="TROYES"),VLOOKUP(A11,'AUBE-09'!A11:$AF$38,4,FALSE))))))))</f>
        <v>0</v>
      </c>
      <c r="E11" s="81">
        <f>IF(OR($A$7="ABBEVILLE"),VLOOKUP(A11,'NORD-09'!A11:$AF$38,5,FALSE),IF(OR($A$7="ARMENTIERES"),VLOOKUP(A11,'NORD-09'!A11:$AF$38,5,FALSE),IF(OR($A$7="HAUBOURDIN"),VLOOKUP(A11,'NORD-09'!A11:$AF$38,5,FALSE),IF(OR($A$7="AULNOY"),VLOOKUP(A11,'NORD-09'!A11:$AF$38,5,FALSE),IF(OR($A$7="LANGRES"),VLOOKUP(A11,'AUBE-09'!A11:$AF$38,5,FALSE),IF(OR($A$7="SAINT-ANDRE"),VLOOKUP(A11,'AUBE-09'!A11:$AF$38,5,FALSE),IF(OR($A$7="TROYES"),VLOOKUP(A11,'AUBE-09'!A11:$AF$38,5,FALSE))))))))</f>
        <v>0</v>
      </c>
      <c r="F11" s="81">
        <f>IF(OR($A$7="ABBEVILLE"),VLOOKUP(A11,'NORD-09'!A11:$AF$38,6,FALSE),IF(OR($A$7="ARMENTIERES"),VLOOKUP(A11,'NORD-09'!A11:$AF$38,6,FALSE),IF(OR($A$7="HAUBOURDIN"),VLOOKUP(A11,'NORD-09'!A11:$AF$38,6,FALSE),IF(OR($A$7="AULNOY"),VLOOKUP(A11,'NORD-09'!A11:$AF$38,6,FALSE),IF(OR($A$7="LANGRES"),VLOOKUP(A11,'AUBE-09'!A11:$AF$38,6,FALSE),IF(OR($A$7="SAINT-ANDRE"),VLOOKUP(A11,'AUBE-09'!A11:$AF$38,6,FALSE),IF(OR($A$7="TROYES"),VLOOKUP(A11,'AUBE-09'!A11:$AF$38,6,FALSE))))))))</f>
        <v>0</v>
      </c>
      <c r="G11" s="81">
        <f>IF(OR($A$7="ABBEVILLE"),VLOOKUP(A11,'NORD-09'!A11:$AF$38,7,FALSE),IF(OR($A$7="ARMENTIERES"),VLOOKUP(A11,'NORD-09'!A11:$AF$38,7,FALSE),IF(OR($A$7="HAUBOURDIN"),VLOOKUP(A11,'NORD-09'!A11:$AF$38,7,FALSE),IF(OR($A$7="AULNOY"),VLOOKUP(A11,'NORD-09'!A11:$AF$38,7,FALSE),IF(OR($A$7="LANGRES"),VLOOKUP(A11,'AUBE-09'!A11:$AF$38,7,FALSE),IF(OR($A$7="SAINT-ANDRE"),VLOOKUP(A11,'AUBE-09'!A11:$AF$38,7,FALSE),IF(OR($A$7="TROYES"),VLOOKUP(A11,'AUBE-09'!A11:$AF$38,7,FALSE))))))))</f>
        <v>0</v>
      </c>
      <c r="H11" s="81">
        <f>IF(OR($A$7="ABBEVILLE"),VLOOKUP(A11,'NORD-09'!A11:$AF$38,8,FALSE),IF(OR($A$7="ARMENTIERES"),VLOOKUP(A11,'NORD-09'!A11:$AF$38,8,FALSE),IF(OR($A$7="HAUBOURDIN"),VLOOKUP(A11,'NORD-09'!A11:$AF$38,8,FALSE),IF(OR($A$7="AULNOY"),VLOOKUP(A11,'NORD-09'!A11:$AF$38,8,FALSE),IF(OR($A$7="LANGRES"),VLOOKUP(A11,'AUBE-09'!A11:$AF$38,8,FALSE),IF(OR($A$7="SAINT-ANDRE"),VLOOKUP(A11,'AUBE-09'!A11:$AF$38,8,FALSE),IF(OR($A$7="TROYES"),VLOOKUP(A11,'AUBE-09'!A11:$AF$38,8,FALSE))))))))</f>
        <v>0</v>
      </c>
      <c r="I11" s="81">
        <f>IF(OR($A$7="ABBEVILLE"),VLOOKUP(A11,'NORD-09'!A11:$AF$38,9,FALSE),IF(OR($A$7="ARMENTIERES"),VLOOKUP(A11,'NORD-09'!A11:$AF$38,9,FALSE),IF(OR($A$7="HAUBOURDIN"),VLOOKUP(A11,'NORD-09'!A11:$AF$38,9,FALSE),IF(OR($A$7="AULNOY"),VLOOKUP(A11,'NORD-09'!A11:$AF$38,9,FALSE),IF(OR($A$7="LANGRES"),VLOOKUP(A11,'AUBE-09'!A11:$AF$38,9,FALSE),IF(OR($A$7="SAINT-ANDRE"),VLOOKUP(A11,'AUBE-09'!A11:$AF$38,9,FALSE),IF(OR($A$7="TROYES"),VLOOKUP(A11,'AUBE-09'!A11:$AF$38,9,FALSE))))))))</f>
        <v>0</v>
      </c>
      <c r="J11" s="81">
        <f>IF(OR($A$7="ABBEVILLE"),VLOOKUP(A11,'NORD-09'!A11:$AF$38,10,FALSE),IF(OR($A$7="ARMENTIERES"),VLOOKUP(A11,'NORD-09'!A11:$AF$38,10,FALSE),IF(OR($A$7="HAUBOURDIN"),VLOOKUP(A11,'NORD-09'!A11:$AF$38,10,FALSE),IF(OR($A$7="AULNOY"),VLOOKUP(A11,'NORD-09'!A11:$AF$38,10,FALSE),IF(OR($A$7="LANGRES"),VLOOKUP(A11,'AUBE-09'!A11:$AF$38,10,FALSE),IF(OR($A$7="SAINT-ANDRE"),VLOOKUP(A11,'AUBE-09'!A11:$AF$38,10,FALSE),IF(OR($A$7="TROYES"),VLOOKUP(A11,'AUBE-09'!A11:$AF$38,10,FALSE))))))))</f>
        <v>0</v>
      </c>
      <c r="K11" s="81">
        <f>IF(OR($A$7="ABBEVILLE"),VLOOKUP(A11,'NORD-09'!A11:$AF$38,11,FALSE),IF(OR($A$7="ARMENTIERES"),VLOOKUP(A11,'NORD-09'!A11:$AF$38,11,FALSE),IF(OR($A$7="HAUBOURDIN"),VLOOKUP(A11,'NORD-09'!A11:$AF$38,11,FALSE),IF(OR($A$7="AULNOY"),VLOOKUP(A11,'NORD-09'!A11:$AF$38,11,FALSE),IF(OR($A$7="LANGRES"),VLOOKUP(A11,'AUBE-09'!A11:$AF$38,11,FALSE),IF(OR($A$7="SAINT-ANDRE"),VLOOKUP(A11,'AUBE-09'!A11:$AF$38,11,FALSE),IF(OR($A$7="TROYES"),VLOOKUP(A11,'AUBE-09'!A11:$AF$38,11,FALSE))))))))</f>
        <v>0</v>
      </c>
      <c r="L11" s="81">
        <f>IF(OR($A$7="ABBEVILLE"),VLOOKUP(A11,'NORD-09'!A11:$AF$38,12,FALSE),IF(OR($A$7="ARMENTIERES"),VLOOKUP(A11,'NORD-09'!A11:$AF$38,12,FALSE),IF(OR($A$7="HAUBOURDIN"),VLOOKUP(A11,'NORD-09'!A11:$AF$38,12,FALSE),IF(OR($A$7="AULNOY"),VLOOKUP(A11,'NORD-09'!A11:$AF$38,12,FALSE),IF(OR($A$7="LANGRES"),VLOOKUP(A11,'AUBE-09'!A11:$AF$38,12,FALSE),IF(OR($A$7="SAINT-ANDRE"),VLOOKUP(A11,'AUBE-09'!A11:$AF$38,12,FALSE),IF(OR($A$7="TROYES"),VLOOKUP(A11,'AUBE-09'!A11:$AF$38,12,FALSE))))))))</f>
        <v>0</v>
      </c>
      <c r="M11" s="81">
        <f>IF(OR($A$7="ABBEVILLE"),VLOOKUP(A11,'NORD-09'!A11:$AF$38,13,FALSE),IF(OR($A$7="ARMENTIERES"),VLOOKUP(A11,'NORD-09'!A11:$AF$38,13,FALSE),IF(OR($A$7="HAUBOURDIN"),VLOOKUP(A11,'NORD-09'!A11:$AF$38,13,FALSE),IF(OR($A$7="AULNOY"),VLOOKUP(A11,'NORD-09'!A11:$AF$38,13,FALSE),IF(OR($A$7="LANGRES"),VLOOKUP(A11,'AUBE-09'!A11:$AF$38,13,FALSE),IF(OR($A$7="SAINT-ANDRE"),VLOOKUP(A11,'AUBE-09'!A11:$AF$38,13,FALSE),IF(OR($A$7="TROYES"),VLOOKUP(A11,'AUBE-09'!A11:$AF$38,13,FALSE))))))))</f>
        <v>0</v>
      </c>
      <c r="N11" s="81">
        <f>IF(OR($A$7="ABBEVILLE"),VLOOKUP(A11,'NORD-09'!A11:$AF$38,14,FALSE),IF(OR($A$7="ARMENTIERES"),VLOOKUP(A11,'NORD-09'!A11:$AF$38,14,FALSE),IF(OR($A$7="HAUBOURDIN"),VLOOKUP(A11,'NORD-09'!A11:$AF$38,14,FALSE),IF(OR($A$7="AULNOY"),VLOOKUP(A11,'NORD-09'!A11:$AF$38,14,FALSE),IF(OR($A$7="LANGRES"),VLOOKUP(A11,'AUBE-09'!A11:$AF$38,14,FALSE),IF(OR($A$7="SAINT-ANDRE"),VLOOKUP(A11,'AUBE-09'!A11:$AF$38,14,FALSE),IF(OR($A$7="TROYES"),VLOOKUP(A11,'AUBE-09'!A11:$AF$38,14,FALSE))))))))</f>
        <v>0</v>
      </c>
      <c r="O11" s="81">
        <f>IF(OR($A$7="ABBEVILLE"),VLOOKUP(A11,'NORD-09'!A11:$AF$38,15,FALSE),IF(OR($A$7="ARMENTIERES"),VLOOKUP(A11,'NORD-09'!A11:$AF$38,15,FALSE),IF(OR($A$7="HAUBOURDIN"),VLOOKUP(A11,'NORD-09'!A11:$AF$38,15,FALSE),IF(OR($A$7="AULNOY"),VLOOKUP(A11,'NORD-09'!A11:$AF$38,15,FALSE),IF(OR($A$7="LANGRES"),VLOOKUP(A11,'AUBE-09'!A11:$AF$38,15,FALSE),IF(OR($A$7="SAINT-ANDRE"),VLOOKUP(A11,'AUBE-09'!A11:$AF$38,15,FALSE),IF(OR($A$7="TROYES"),VLOOKUP(A11,'AUBE-09'!A11:$AF$38,15,FALSE))))))))</f>
        <v>0</v>
      </c>
      <c r="P11" s="81">
        <f>IF(OR($A$7="ABBEVILLE"),VLOOKUP(A11,'NORD-09'!A11:$AF$38,16,FALSE),IF(OR($A$7="ARMENTIERES"),VLOOKUP(A11,'NORD-09'!A11:$AF$38,16,FALSE),IF(OR($A$7="HAUBOURDIN"),VLOOKUP(A11,'NORD-09'!A11:$AF$38,16,FALSE),IF(OR($A$7="AULNOY"),VLOOKUP(A11,'NORD-09'!A11:$AF$38,16,FALSE),IF(OR($A$7="LANGRES"),VLOOKUP(A11,'AUBE-09'!A11:$AF$38,16,FALSE),IF(OR($A$7="SAINT-ANDRE"),VLOOKUP(A11,'AUBE-09'!A11:$AF$38,16,FALSE),IF(OR($A$7="TROYES"),VLOOKUP(A11,'AUBE-09'!A11:$AF$38,16,FALSE))))))))</f>
        <v>0</v>
      </c>
      <c r="Q11" s="81">
        <f>IF(OR($A$7="ABBEVILLE"),VLOOKUP(A11,'NORD-09'!A11:$AF$38,17,FALSE),IF(OR($A$7="ARMENTIERES"),VLOOKUP(A11,'NORD-09'!A11:$AF$38,17,FALSE),IF(OR($A$7="HAUBOURDIN"),VLOOKUP(A11,'NORD-09'!A11:$AF$38,17,FALSE),IF(OR($A$7="AULNOY"),VLOOKUP(A11,'NORD-09'!A11:$AF$38,17,FALSE),IF(OR($A$7="LANGRES"),VLOOKUP(A11,'AUBE-09'!A11:$AF$38,17,FALSE),IF(OR($A$7="SAINT-ANDRE"),VLOOKUP(A11,'AUBE-09'!A11:$AF$38,17,FALSE),IF(OR($A$7="TROYES"),VLOOKUP(A11,'AUBE-09'!A11:$AF$38,17,FALSE))))))))</f>
        <v>0</v>
      </c>
      <c r="R11" s="81">
        <f>IF(OR($A$7="ABBEVILLE"),VLOOKUP(A11,'NORD-09'!A11:$AF$38,18,FALSE),IF(OR($A$7="ARMENTIERES"),VLOOKUP(A11,'NORD-09'!A11:$AF$38,18,FALSE),IF(OR($A$7="HAUBOURDIN"),VLOOKUP(A11,'NORD-09'!A11:$AF$38,18,FALSE),IF(OR($A$7="AULNOY"),VLOOKUP(A11,'NORD-09'!A11:$AF$38,18,FALSE),IF(OR($A$7="LANGRES"),VLOOKUP(A11,'AUBE-09'!A11:$AF$38,18,FALSE),IF(OR($A$7="SAINT-ANDRE"),VLOOKUP(A11,'AUBE-09'!A11:$AF$38,18,FALSE),IF(OR($A$7="TROYES"),VLOOKUP(A11,'AUBE-09'!A11:$AF$38,18,FALSE))))))))</f>
        <v>0</v>
      </c>
      <c r="S11" s="81">
        <f>IF(OR($A$7="ABBEVILLE"),VLOOKUP(A11,'NORD-09'!A11:$AF$38,19,FALSE),IF(OR($A$7="ARMENTIERES"),VLOOKUP(A11,'NORD-09'!A11:$AF$38,19,FALSE),IF(OR($A$7="HAUBOURDIN"),VLOOKUP(A11,'NORD-09'!A11:$AF$38,19,FALSE),IF(OR($A$7="AULNOY"),VLOOKUP(A11,'NORD-09'!A11:$AF$38,19,FALSE),IF(OR($A$7="LANGRES"),VLOOKUP(A11,'AUBE-09'!A11:$AF$38,19,FALSE),IF(OR($A$7="SAINT-ANDRE"),VLOOKUP(A11,'AUBE-09'!A11:$AF$38,19,FALSE),IF(OR($A$7="TROYES"),VLOOKUP(A11,'AUBE-09'!A11:$AF$38,19,FALSE))))))))</f>
        <v>0</v>
      </c>
      <c r="T11" s="81">
        <f>IF(OR($A$7="ABBEVILLE"),VLOOKUP(A11,'NORD-09'!A11:$AF$38,20,FALSE),IF(OR($A$7="ARMENTIERES"),VLOOKUP(A11,'NORD-09'!A11:$AF$38,20,FALSE),IF(OR($A$7="HAUBOURDIN"),VLOOKUP(A11,'NORD-09'!A11:$AF$38,20,FALSE),IF(OR($A$7="AULNOY"),VLOOKUP(A11,'NORD-09'!A11:$AF$38,20,FALSE),IF(OR($A$7="LANGRES"),VLOOKUP(A11,'AUBE-09'!A11:$AF$38,20,FALSE),IF(OR($A$7="SAINT-ANDRE"),VLOOKUP(A11,'AUBE-09'!A11:$AF$38,20,FALSE),IF(OR($A$7="TROYES"),VLOOKUP(A11,'AUBE-09'!A11:$AF$38,20,FALSE))))))))</f>
        <v>0</v>
      </c>
      <c r="U11" s="81">
        <f>IF(OR($A$7="ABBEVILLE"),VLOOKUP(A11,'NORD-09'!A11:$AF$38,21,FALSE),IF(OR($A$7="ARMENTIERES"),VLOOKUP(A11,'NORD-09'!A11:$AF$38,21,FALSE),IF(OR($A$7="HAUBOURDIN"),VLOOKUP(A11,'NORD-09'!A11:$AF$38,21,FALSE),IF(OR($A$7="AULNOY"),VLOOKUP(A11,'NORD-09'!A11:$AF$38,21,FALSE),IF(OR($A$7="LANGRES"),VLOOKUP(A11,'AUBE-09'!A11:$AF$38,21,FALSE),IF(OR($A$7="SAINT-ANDRE"),VLOOKUP(A11,'AUBE-09'!A11:$AF$38,21,FALSE),IF(OR($A$7="TROYES"),VLOOKUP(A11,'AUBE-09'!A11:$AF$38,21,FALSE))))))))</f>
        <v>0</v>
      </c>
      <c r="V11" s="81">
        <f>IF(OR($A$7="ABBEVILLE"),VLOOKUP(A11,'NORD-09'!A11:$AF$38,22,FALSE),IF(OR($A$7="ARMENTIERES"),VLOOKUP(A11,'NORD-09'!A11:$AF$38,22,FALSE),IF(OR($A$7="HAUBOURDIN"),VLOOKUP(A11,'NORD-09'!A11:$AF$38,22,FALSE),IF(OR($A$7="AULNOY"),VLOOKUP(A11,'NORD-09'!A11:$AF$38,22,FALSE),IF(OR($A$7="LANGRES"),VLOOKUP(A11,'AUBE-09'!A11:$AF$38,22,FALSE),IF(OR($A$7="SAINT-ANDRE"),VLOOKUP(A11,'AUBE-09'!A11:$AF$38,22,FALSE),IF(OR($A$7="TROYES"),VLOOKUP(A11,'AUBE-09'!A11:$AF$38,22,FALSE))))))))</f>
        <v>0</v>
      </c>
      <c r="W11" s="81">
        <f>IF(OR($A$7="ABBEVILLE"),VLOOKUP(A11,'NORD-09'!A11:$AF$38,23,FALSE),IF(OR($A$7="ARMENTIERES"),VLOOKUP(A11,'NORD-09'!A11:$AF$38,23,FALSE),IF(OR($A$7="HAUBOURDIN"),VLOOKUP(A11,'NORD-09'!A11:$AF$38,23,FALSE),IF(OR($A$7="AULNOY"),VLOOKUP(A11,'NORD-09'!A11:$AF$38,23,FALSE),IF(OR($A$7="LANGRES"),VLOOKUP(A11,'AUBE-09'!A11:$AF$38,23,FALSE),IF(OR($A$7="SAINT-ANDRE"),VLOOKUP(A11,'AUBE-09'!A11:$AF$38,23,FALSE),IF(OR($A$7="TROYES"),VLOOKUP(A11,'AUBE-09'!A11:$AF$38,23,FALSE))))))))</f>
        <v>0</v>
      </c>
      <c r="X11" s="81">
        <f>IF(OR($A$7="ABBEVILLE"),VLOOKUP(A11,'NORD-09'!A11:$AF$38,24,FALSE),IF(OR($A$7="ARMENTIERES"),VLOOKUP(A11,'NORD-09'!A11:$AF$38,24,FALSE),IF(OR($A$7="HAUBOURDIN"),VLOOKUP(A11,'NORD-09'!A11:$AF$38,24,FALSE),IF(OR($A$7="AULNOY"),VLOOKUP(A11,'NORD-09'!A11:$AF$38,24,FALSE),IF(OR($A$7="LANGRES"),VLOOKUP(A11,'AUBE-09'!A11:$AF$38,24,FALSE),IF(OR($A$7="SAINT-ANDRE"),VLOOKUP(A11,'AUBE-09'!A11:$AF$38,24,FALSE),IF(OR($A$7="TROYES"),VLOOKUP(A11,'AUBE-09'!A11:$AF$38,24,FALSE))))))))</f>
        <v>0</v>
      </c>
      <c r="Y11" s="81">
        <f>IF(OR($A$7="ABBEVILLE"),VLOOKUP(A11,'NORD-09'!A11:$AF$38,25,FALSE),IF(OR($A$7="ARMENTIERES"),VLOOKUP(A11,'NORD-09'!A11:$AF$38,25,FALSE),IF(OR($A$7="HAUBOURDIN"),VLOOKUP(A11,'NORD-09'!A11:$AF$38,25,FALSE),IF(OR($A$7="AULNOY"),VLOOKUP(A11,'NORD-09'!A11:$AF$38,25,FALSE),IF(OR($A$7="LANGRES"),VLOOKUP(A11,'AUBE-09'!A11:$AF$38,25,FALSE),IF(OR($A$7="SAINT-ANDRE"),VLOOKUP(A11,'AUBE-09'!A11:$AF$38,25,FALSE),IF(OR($A$7="TROYES"),VLOOKUP(A11,'AUBE-09'!A11:$AF$38,25,FALSE))))))))</f>
        <v>0</v>
      </c>
      <c r="Z11" s="81">
        <f>IF(OR($A$7="ABBEVILLE"),VLOOKUP(A11,'NORD-09'!A11:$AF$38,26,FALSE),IF(OR($A$7="ARMENTIERES"),VLOOKUP(A11,'NORD-09'!A11:$AF$38,26,FALSE),IF(OR($A$7="HAUBOURDIN"),VLOOKUP(A11,'NORD-09'!A11:$AF$38,26,FALSE),IF(OR($A$7="AULNOY"),VLOOKUP(A11,'NORD-09'!A11:$AF$38,26,FALSE),IF(OR($A$7="LANGRES"),VLOOKUP(A11,'AUBE-09'!A11:$AF$38,26,FALSE),IF(OR($A$7="SAINT-ANDRE"),VLOOKUP(A11,'AUBE-09'!A11:$AF$38,26,FALSE),IF(OR($A$7="TROYES"),VLOOKUP(A11,'AUBE-09'!A11:$AF$38,26,FALSE))))))))</f>
        <v>0</v>
      </c>
      <c r="AA11" s="81">
        <f>IF(OR($A$7="ABBEVILLE"),VLOOKUP(A11,'NORD-09'!A11:$AF$38,27,FALSE),IF(OR($A$7="ARMENTIERES"),VLOOKUP(A11,'NORD-09'!A11:$AF$38,27,FALSE),IF(OR($A$7="HAUBOURDIN"),VLOOKUP(A11,'NORD-09'!A11:$AF$38,27,FALSE),IF(OR($A$7="AULNOY"),VLOOKUP(A11,'NORD-09'!A11:$AF$38,27,FALSE),IF(OR($A$7="LANGRES"),VLOOKUP(A11,'AUBE-09'!A11:$AF$38,27,FALSE),IF(OR($A$7="SAINT-ANDRE"),VLOOKUP(A11,'AUBE-09'!A11:$AF$38,27,FALSE),IF(OR($A$7="TROYES"),VLOOKUP(A11,'AUBE-09'!A11:$AF$38,27,FALSE))))))))</f>
        <v>0</v>
      </c>
      <c r="AB11" s="81">
        <f>IF(OR($A$7="ABBEVILLE"),VLOOKUP(A11,'NORD-09'!A11:$AF$38,28,FALSE),IF(OR($A$7="ARMENTIERES"),VLOOKUP(A11,'NORD-09'!A11:$AF$38,28,FALSE),IF(OR($A$7="HAUBOURDIN"),VLOOKUP(A11,'NORD-09'!A11:$AF$38,28,FALSE),IF(OR($A$7="AULNOY"),VLOOKUP(A11,'NORD-09'!A11:$AF$38,28,FALSE),IF(OR($A$7="LANGRES"),VLOOKUP(A11,'AUBE-09'!A11:$AF$38,28,FALSE),IF(OR($A$7="SAINT-ANDRE"),VLOOKUP(A11,'AUBE-09'!A11:$AF$38,28,FALSE),IF(OR($A$7="TROYES"),VLOOKUP(A11,'AUBE-09'!A11:$AF$38,28,FALSE))))))))</f>
        <v>0</v>
      </c>
      <c r="AC11" s="81">
        <f>IF(OR($A$7="ABBEVILLE"),VLOOKUP(A11,'NORD-09'!A11:$AF$38,29,FALSE),IF(OR($A$7="ARMENTIERES"),VLOOKUP(A11,'NORD-09'!A11:$AF$38,29,FALSE),IF(OR($A$7="HAUBOURDIN"),VLOOKUP(A11,'NORD-09'!A11:$AF$38,29,FALSE),IF(OR($A$7="AULNOY"),VLOOKUP(A11,'NORD-09'!A11:$AF$38,29,FALSE),IF(OR($A$7="LANGRES"),VLOOKUP(A11,'AUBE-09'!A11:$AF$38,29,FALSE),IF(OR($A$7="SAINT-ANDRE"),VLOOKUP(A11,'AUBE-09'!A11:$AF$38,29,FALSE),IF(OR($A$7="TROYES"),VLOOKUP(A11,'AUBE-09'!A11:$AF$38,29,FALSE))))))))</f>
        <v>0</v>
      </c>
      <c r="AD11" s="81">
        <f>IF(OR($A$7="ABBEVILLE"),VLOOKUP(A11,'NORD-09'!A11:$AF$38,30,FALSE),IF(OR($A$7="ARMENTIERES"),VLOOKUP(A11,'NORD-09'!A11:$AF$38,30,FALSE),IF(OR($A$7="HAUBOURDIN"),VLOOKUP(A11,'NORD-09'!A11:$AF$38,30,FALSE),IF(OR($A$7="AULNOY"),VLOOKUP(A11,'NORD-09'!A11:$AF$38,30,FALSE),IF(OR($A$7="LANGRES"),VLOOKUP(A11,'AUBE-09'!A11:$AF$38,30,FALSE),IF(OR($A$7="SAINT-ANDRE"),VLOOKUP(A11,'AUBE-09'!A11:$AF$38,30,FALSE),IF(OR($A$7="TROYES"),VLOOKUP(A11,'AUBE-09'!A11:$AF$38,30,FALSE))))))))</f>
        <v>0</v>
      </c>
      <c r="AE11" s="81">
        <f>IF(OR($A$7="ABBEVILLE"),VLOOKUP(A11,'NORD-09'!A11:$AF$38,31,FALSE),IF(OR($A$7="ARMENTIERES"),VLOOKUP(A11,'NORD-09'!A11:$AF$38,31,FALSE),IF(OR($A$7="HAUBOURDIN"),VLOOKUP(A11,'NORD-09'!A11:$AF$38,31,FALSE),IF(OR($A$7="AULNOY"),VLOOKUP(A11,'NORD-09'!A11:$AF$38,31,FALSE),IF(OR($A$7="LANGRES"),VLOOKUP(A11,'AUBE-09'!A11:$AF$38,31,FALSE),IF(OR($A$7="SAINT-ANDRE"),VLOOKUP(A11,'AUBE-09'!A11:$AF$38,31,FALSE),IF(OR($A$7="TROYES"),VLOOKUP(A11,'AUBE-09'!A11:$AF$38,31,FALSE))))))))</f>
        <v>0</v>
      </c>
      <c r="AF11" s="6" t="e">
        <f>IF(OR($A$7="ABBEVILLE"),VLOOKUP(A11,#REF!,32,FALSE),IF(OR($A$7="ARMENTIERES"),VLOOKUP(A11,#REF!,32,FALSE),IF(OR($A$7="HAUBOURDIN"),VLOOKUP(A11,#REF!,32,FALSE),IF(OR($A$7="AULNOY"),VLOOKUP(A11,#REF!,32,FALSE),IF(OR($A$7="LANGRES"),VLOOKUP(A11,#REF!,32,FALSE),IF(OR($A$7="SAINT-ANDRE"),VLOOKUP(A11,#REF!,32,FALSE),IF(OR($A$7="TROYES"),VLOOKUP(A11,#REF!,32,FALSE))))))))</f>
        <v>#REF!</v>
      </c>
    </row>
    <row r="12" spans="1:34" ht="24" customHeight="1">
      <c r="A12" s="80" t="str">
        <f>IF(OR($A$7="ABBEVILLE"),'NORD-09'!A12,IF(OR($A$7="ARMENTIERES"),'NORD-09'!A20,IF(OR($A$7="HAUBOURDIN"),'NORD-09'!A28,IF(OR($A$7="AULNOY"),'NORD-09'!A36,IF(OR($A$7="LANGRES"),'AUBE-09'!A12,IF(OR($A$7="SAINT-ANDRE"),'AUBE-09'!A20,IF(OR($A$7="TROYES"),'AUBE-09'!A28,"?")))))))</f>
        <v>-</v>
      </c>
      <c r="B12" s="81">
        <f>IF(OR($A$7="ABBEVILLE"),VLOOKUP(A12,'NORD-09'!$A$8:$AF$38,2,FALSE),IF(OR($A$7="ARMENTIERES"),VLOOKUP(A12,'NORD-09'!$A$8:$AF$38,2,FALSE),IF(OR($A$7="HAUBOURDIN"),VLOOKUP(A12,'NORD-09'!$A$8:$AF$38,2,FALSE),IF(OR($A$7="AULNOY"),VLOOKUP(A12,'NORD-09'!$A$8:$AF$38,2,FALSE),IF(OR($A$7="LANGRES"),VLOOKUP(A12,'AUBE-09'!$A$8:$AF$38,2,FALSE),IF(OR($A$7="SAINT-ANDRE"),VLOOKUP(A12,'AUBE-09'!$A$8:$AF$38,2,FALSE),IF(OR($A$7="TROYES"),VLOOKUP(A12,'AUBE-09'!$A$8:$AF$38,2,FALSE))))))))</f>
        <v>0</v>
      </c>
      <c r="C12" s="81">
        <f>IF(OR($A$7="ABBEVILLE"),VLOOKUP(A12,'NORD-09'!A12:$AF$38,3,FALSE),IF(OR($A$7="ARMENTIERES"),VLOOKUP(A12,'NORD-09'!A12:$AF$38,3,FALSE),IF(OR($A$7="HAUBOURDIN"),VLOOKUP(A12,'NORD-09'!A12:$AF$38,3,FALSE),IF(OR($A$7="AULNOY"),VLOOKUP(A12,'NORD-09'!A12:$AF$38,3,FALSE),IF(OR($A$7="LANGRES"),VLOOKUP(A12,'AUBE-09'!A12:$AF$38,3,FALSE),IF(OR($A$7="SAINT-ANDRE"),VLOOKUP(A12,'AUBE-09'!A12:$AF$38,3,FALSE),IF(OR($A$7="TROYES"),VLOOKUP(A12,'AUBE-09'!A12:$AF$38,3,FALSE))))))))</f>
        <v>0</v>
      </c>
      <c r="D12" s="81">
        <f>IF(OR($A$7="ABBEVILLE"),VLOOKUP(A12,'NORD-09'!A12:$AF$38,4,FALSE),IF(OR($A$7="ARMENTIERES"),VLOOKUP(A12,'NORD-09'!A12:$AF$38,4,FALSE),IF(OR($A$7="HAUBOURDIN"),VLOOKUP(A12,'NORD-09'!A12:$AF$38,4,FALSE),IF(OR($A$7="AULNOY"),VLOOKUP(A12,'NORD-09'!A12:$AF$38,4,FALSE),IF(OR($A$7="LANGRES"),VLOOKUP(A12,'AUBE-09'!A12:$AF$38,4,FALSE),IF(OR($A$7="SAINT-ANDRE"),VLOOKUP(A12,'AUBE-09'!A12:$AF$38,4,FALSE),IF(OR($A$7="TROYES"),VLOOKUP(A12,'AUBE-09'!A12:$AF$38,4,FALSE))))))))</f>
        <v>0</v>
      </c>
      <c r="E12" s="81">
        <f>IF(OR($A$7="ABBEVILLE"),VLOOKUP(A12,'NORD-09'!A12:$AF$38,5,FALSE),IF(OR($A$7="ARMENTIERES"),VLOOKUP(A12,'NORD-09'!A12:$AF$38,5,FALSE),IF(OR($A$7="HAUBOURDIN"),VLOOKUP(A12,'NORD-09'!A12:$AF$38,5,FALSE),IF(OR($A$7="AULNOY"),VLOOKUP(A12,'NORD-09'!A12:$AF$38,5,FALSE),IF(OR($A$7="LANGRES"),VLOOKUP(A12,'AUBE-09'!A12:$AF$38,5,FALSE),IF(OR($A$7="SAINT-ANDRE"),VLOOKUP(A12,'AUBE-09'!A12:$AF$38,5,FALSE),IF(OR($A$7="TROYES"),VLOOKUP(A12,'AUBE-09'!A12:$AF$38,5,FALSE))))))))</f>
        <v>0</v>
      </c>
      <c r="F12" s="81">
        <f>IF(OR($A$7="ABBEVILLE"),VLOOKUP(A12,'NORD-09'!A12:$AF$38,6,FALSE),IF(OR($A$7="ARMENTIERES"),VLOOKUP(A12,'NORD-09'!A12:$AF$38,6,FALSE),IF(OR($A$7="HAUBOURDIN"),VLOOKUP(A12,'NORD-09'!A12:$AF$38,6,FALSE),IF(OR($A$7="AULNOY"),VLOOKUP(A12,'NORD-09'!A12:$AF$38,6,FALSE),IF(OR($A$7="LANGRES"),VLOOKUP(A12,'AUBE-09'!A12:$AF$38,6,FALSE),IF(OR($A$7="SAINT-ANDRE"),VLOOKUP(A12,'AUBE-09'!A12:$AF$38,6,FALSE),IF(OR($A$7="TROYES"),VLOOKUP(A12,'AUBE-09'!A12:$AF$38,6,FALSE))))))))</f>
        <v>0</v>
      </c>
      <c r="G12" s="81">
        <f>IF(OR($A$7="ABBEVILLE"),VLOOKUP(A12,'NORD-09'!A12:$AF$38,7,FALSE),IF(OR($A$7="ARMENTIERES"),VLOOKUP(A12,'NORD-09'!A12:$AF$38,7,FALSE),IF(OR($A$7="HAUBOURDIN"),VLOOKUP(A12,'NORD-09'!A12:$AF$38,7,FALSE),IF(OR($A$7="AULNOY"),VLOOKUP(A12,'NORD-09'!A12:$AF$38,7,FALSE),IF(OR($A$7="LANGRES"),VLOOKUP(A12,'AUBE-09'!A12:$AF$38,7,FALSE),IF(OR($A$7="SAINT-ANDRE"),VLOOKUP(A12,'AUBE-09'!A12:$AF$38,7,FALSE),IF(OR($A$7="TROYES"),VLOOKUP(A12,'AUBE-09'!A12:$AF$38,7,FALSE))))))))</f>
        <v>0</v>
      </c>
      <c r="H12" s="81">
        <f>IF(OR($A$7="ABBEVILLE"),VLOOKUP(A12,'NORD-09'!A12:$AF$38,8,FALSE),IF(OR($A$7="ARMENTIERES"),VLOOKUP(A12,'NORD-09'!A12:$AF$38,8,FALSE),IF(OR($A$7="HAUBOURDIN"),VLOOKUP(A12,'NORD-09'!A12:$AF$38,8,FALSE),IF(OR($A$7="AULNOY"),VLOOKUP(A12,'NORD-09'!A12:$AF$38,8,FALSE),IF(OR($A$7="LANGRES"),VLOOKUP(A12,'AUBE-09'!A12:$AF$38,8,FALSE),IF(OR($A$7="SAINT-ANDRE"),VLOOKUP(A12,'AUBE-09'!A12:$AF$38,8,FALSE),IF(OR($A$7="TROYES"),VLOOKUP(A12,'AUBE-09'!A12:$AF$38,8,FALSE))))))))</f>
        <v>0</v>
      </c>
      <c r="I12" s="81">
        <f>IF(OR($A$7="ABBEVILLE"),VLOOKUP(A12,'NORD-09'!A12:$AF$38,9,FALSE),IF(OR($A$7="ARMENTIERES"),VLOOKUP(A12,'NORD-09'!A12:$AF$38,9,FALSE),IF(OR($A$7="HAUBOURDIN"),VLOOKUP(A12,'NORD-09'!A12:$AF$38,9,FALSE),IF(OR($A$7="AULNOY"),VLOOKUP(A12,'NORD-09'!A12:$AF$38,9,FALSE),IF(OR($A$7="LANGRES"),VLOOKUP(A12,'AUBE-09'!A12:$AF$38,9,FALSE),IF(OR($A$7="SAINT-ANDRE"),VLOOKUP(A12,'AUBE-09'!A12:$AF$38,9,FALSE),IF(OR($A$7="TROYES"),VLOOKUP(A12,'AUBE-09'!A12:$AF$38,9,FALSE))))))))</f>
        <v>0</v>
      </c>
      <c r="J12" s="81">
        <f>IF(OR($A$7="ABBEVILLE"),VLOOKUP(A12,'NORD-09'!A12:$AF$38,10,FALSE),IF(OR($A$7="ARMENTIERES"),VLOOKUP(A12,'NORD-09'!A12:$AF$38,10,FALSE),IF(OR($A$7="HAUBOURDIN"),VLOOKUP(A12,'NORD-09'!A12:$AF$38,10,FALSE),IF(OR($A$7="AULNOY"),VLOOKUP(A12,'NORD-09'!A12:$AF$38,10,FALSE),IF(OR($A$7="LANGRES"),VLOOKUP(A12,'AUBE-09'!A12:$AF$38,10,FALSE),IF(OR($A$7="SAINT-ANDRE"),VLOOKUP(A12,'AUBE-09'!A12:$AF$38,10,FALSE),IF(OR($A$7="TROYES"),VLOOKUP(A12,'AUBE-09'!A12:$AF$38,10,FALSE))))))))</f>
        <v>0</v>
      </c>
      <c r="K12" s="81">
        <f>IF(OR($A$7="ABBEVILLE"),VLOOKUP(A12,'NORD-09'!A12:$AF$38,11,FALSE),IF(OR($A$7="ARMENTIERES"),VLOOKUP(A12,'NORD-09'!A12:$AF$38,11,FALSE),IF(OR($A$7="HAUBOURDIN"),VLOOKUP(A12,'NORD-09'!A12:$AF$38,11,FALSE),IF(OR($A$7="AULNOY"),VLOOKUP(A12,'NORD-09'!A12:$AF$38,11,FALSE),IF(OR($A$7="LANGRES"),VLOOKUP(A12,'AUBE-09'!A12:$AF$38,11,FALSE),IF(OR($A$7="SAINT-ANDRE"),VLOOKUP(A12,'AUBE-09'!A12:$AF$38,11,FALSE),IF(OR($A$7="TROYES"),VLOOKUP(A12,'AUBE-09'!A12:$AF$38,11,FALSE))))))))</f>
        <v>0</v>
      </c>
      <c r="L12" s="81">
        <f>IF(OR($A$7="ABBEVILLE"),VLOOKUP(A12,'NORD-09'!A12:$AF$38,12,FALSE),IF(OR($A$7="ARMENTIERES"),VLOOKUP(A12,'NORD-09'!A12:$AF$38,12,FALSE),IF(OR($A$7="HAUBOURDIN"),VLOOKUP(A12,'NORD-09'!A12:$AF$38,12,FALSE),IF(OR($A$7="AULNOY"),VLOOKUP(A12,'NORD-09'!A12:$AF$38,12,FALSE),IF(OR($A$7="LANGRES"),VLOOKUP(A12,'AUBE-09'!A12:$AF$38,12,FALSE),IF(OR($A$7="SAINT-ANDRE"),VLOOKUP(A12,'AUBE-09'!A12:$AF$38,12,FALSE),IF(OR($A$7="TROYES"),VLOOKUP(A12,'AUBE-09'!A12:$AF$38,12,FALSE))))))))</f>
        <v>0</v>
      </c>
      <c r="M12" s="81">
        <f>IF(OR($A$7="ABBEVILLE"),VLOOKUP(A12,'NORD-09'!A12:$AF$38,13,FALSE),IF(OR($A$7="ARMENTIERES"),VLOOKUP(A12,'NORD-09'!A12:$AF$38,13,FALSE),IF(OR($A$7="HAUBOURDIN"),VLOOKUP(A12,'NORD-09'!A12:$AF$38,13,FALSE),IF(OR($A$7="AULNOY"),VLOOKUP(A12,'NORD-09'!A12:$AF$38,13,FALSE),IF(OR($A$7="LANGRES"),VLOOKUP(A12,'AUBE-09'!A12:$AF$38,13,FALSE),IF(OR($A$7="SAINT-ANDRE"),VLOOKUP(A12,'AUBE-09'!A12:$AF$38,13,FALSE),IF(OR($A$7="TROYES"),VLOOKUP(A12,'AUBE-09'!A12:$AF$38,13,FALSE))))))))</f>
        <v>0</v>
      </c>
      <c r="N12" s="81">
        <f>IF(OR($A$7="ABBEVILLE"),VLOOKUP(A12,'NORD-09'!A12:$AF$38,14,FALSE),IF(OR($A$7="ARMENTIERES"),VLOOKUP(A12,'NORD-09'!A12:$AF$38,14,FALSE),IF(OR($A$7="HAUBOURDIN"),VLOOKUP(A12,'NORD-09'!A12:$AF$38,14,FALSE),IF(OR($A$7="AULNOY"),VLOOKUP(A12,'NORD-09'!A12:$AF$38,14,FALSE),IF(OR($A$7="LANGRES"),VLOOKUP(A12,'AUBE-09'!A12:$AF$38,14,FALSE),IF(OR($A$7="SAINT-ANDRE"),VLOOKUP(A12,'AUBE-09'!A12:$AF$38,14,FALSE),IF(OR($A$7="TROYES"),VLOOKUP(A12,'AUBE-09'!A12:$AF$38,14,FALSE))))))))</f>
        <v>0</v>
      </c>
      <c r="O12" s="81">
        <f>IF(OR($A$7="ABBEVILLE"),VLOOKUP(A12,'NORD-09'!A12:$AF$38,15,FALSE),IF(OR($A$7="ARMENTIERES"),VLOOKUP(A12,'NORD-09'!A12:$AF$38,15,FALSE),IF(OR($A$7="HAUBOURDIN"),VLOOKUP(A12,'NORD-09'!A12:$AF$38,15,FALSE),IF(OR($A$7="AULNOY"),VLOOKUP(A12,'NORD-09'!A12:$AF$38,15,FALSE),IF(OR($A$7="LANGRES"),VLOOKUP(A12,'AUBE-09'!A12:$AF$38,15,FALSE),IF(OR($A$7="SAINT-ANDRE"),VLOOKUP(A12,'AUBE-09'!A12:$AF$38,15,FALSE),IF(OR($A$7="TROYES"),VLOOKUP(A12,'AUBE-09'!A12:$AF$38,15,FALSE))))))))</f>
        <v>0</v>
      </c>
      <c r="P12" s="81">
        <f>IF(OR($A$7="ABBEVILLE"),VLOOKUP(A12,'NORD-09'!A12:$AF$38,16,FALSE),IF(OR($A$7="ARMENTIERES"),VLOOKUP(A12,'NORD-09'!A12:$AF$38,16,FALSE),IF(OR($A$7="HAUBOURDIN"),VLOOKUP(A12,'NORD-09'!A12:$AF$38,16,FALSE),IF(OR($A$7="AULNOY"),VLOOKUP(A12,'NORD-09'!A12:$AF$38,16,FALSE),IF(OR($A$7="LANGRES"),VLOOKUP(A12,'AUBE-09'!A12:$AF$38,16,FALSE),IF(OR($A$7="SAINT-ANDRE"),VLOOKUP(A12,'AUBE-09'!A12:$AF$38,16,FALSE),IF(OR($A$7="TROYES"),VLOOKUP(A12,'AUBE-09'!A12:$AF$38,16,FALSE))))))))</f>
        <v>0</v>
      </c>
      <c r="Q12" s="81">
        <f>IF(OR($A$7="ABBEVILLE"),VLOOKUP(A12,'NORD-09'!A12:$AF$38,17,FALSE),IF(OR($A$7="ARMENTIERES"),VLOOKUP(A12,'NORD-09'!A12:$AF$38,17,FALSE),IF(OR($A$7="HAUBOURDIN"),VLOOKUP(A12,'NORD-09'!A12:$AF$38,17,FALSE),IF(OR($A$7="AULNOY"),VLOOKUP(A12,'NORD-09'!A12:$AF$38,17,FALSE),IF(OR($A$7="LANGRES"),VLOOKUP(A12,'AUBE-09'!A12:$AF$38,17,FALSE),IF(OR($A$7="SAINT-ANDRE"),VLOOKUP(A12,'AUBE-09'!A12:$AF$38,17,FALSE),IF(OR($A$7="TROYES"),VLOOKUP(A12,'AUBE-09'!A12:$AF$38,17,FALSE))))))))</f>
        <v>0</v>
      </c>
      <c r="R12" s="81">
        <f>IF(OR($A$7="ABBEVILLE"),VLOOKUP(A12,'NORD-09'!A12:$AF$38,18,FALSE),IF(OR($A$7="ARMENTIERES"),VLOOKUP(A12,'NORD-09'!A12:$AF$38,18,FALSE),IF(OR($A$7="HAUBOURDIN"),VLOOKUP(A12,'NORD-09'!A12:$AF$38,18,FALSE),IF(OR($A$7="AULNOY"),VLOOKUP(A12,'NORD-09'!A12:$AF$38,18,FALSE),IF(OR($A$7="LANGRES"),VLOOKUP(A12,'AUBE-09'!A12:$AF$38,18,FALSE),IF(OR($A$7="SAINT-ANDRE"),VLOOKUP(A12,'AUBE-09'!A12:$AF$38,18,FALSE),IF(OR($A$7="TROYES"),VLOOKUP(A12,'AUBE-09'!A12:$AF$38,18,FALSE))))))))</f>
        <v>0</v>
      </c>
      <c r="S12" s="81">
        <f>IF(OR($A$7="ABBEVILLE"),VLOOKUP(A12,'NORD-09'!A12:$AF$38,19,FALSE),IF(OR($A$7="ARMENTIERES"),VLOOKUP(A12,'NORD-09'!A12:$AF$38,19,FALSE),IF(OR($A$7="HAUBOURDIN"),VLOOKUP(A12,'NORD-09'!A12:$AF$38,19,FALSE),IF(OR($A$7="AULNOY"),VLOOKUP(A12,'NORD-09'!A12:$AF$38,19,FALSE),IF(OR($A$7="LANGRES"),VLOOKUP(A12,'AUBE-09'!A12:$AF$38,19,FALSE),IF(OR($A$7="SAINT-ANDRE"),VLOOKUP(A12,'AUBE-09'!A12:$AF$38,19,FALSE),IF(OR($A$7="TROYES"),VLOOKUP(A12,'AUBE-09'!A12:$AF$38,19,FALSE))))))))</f>
        <v>0</v>
      </c>
      <c r="T12" s="81">
        <f>IF(OR($A$7="ABBEVILLE"),VLOOKUP(A12,'NORD-09'!A12:$AF$38,20,FALSE),IF(OR($A$7="ARMENTIERES"),VLOOKUP(A12,'NORD-09'!A12:$AF$38,20,FALSE),IF(OR($A$7="HAUBOURDIN"),VLOOKUP(A12,'NORD-09'!A12:$AF$38,20,FALSE),IF(OR($A$7="AULNOY"),VLOOKUP(A12,'NORD-09'!A12:$AF$38,20,FALSE),IF(OR($A$7="LANGRES"),VLOOKUP(A12,'AUBE-09'!A12:$AF$38,20,FALSE),IF(OR($A$7="SAINT-ANDRE"),VLOOKUP(A12,'AUBE-09'!A12:$AF$38,20,FALSE),IF(OR($A$7="TROYES"),VLOOKUP(A12,'AUBE-09'!A12:$AF$38,20,FALSE))))))))</f>
        <v>0</v>
      </c>
      <c r="U12" s="81">
        <f>IF(OR($A$7="ABBEVILLE"),VLOOKUP(A12,'NORD-09'!A12:$AF$38,21,FALSE),IF(OR($A$7="ARMENTIERES"),VLOOKUP(A12,'NORD-09'!A12:$AF$38,21,FALSE),IF(OR($A$7="HAUBOURDIN"),VLOOKUP(A12,'NORD-09'!A12:$AF$38,21,FALSE),IF(OR($A$7="AULNOY"),VLOOKUP(A12,'NORD-09'!A12:$AF$38,21,FALSE),IF(OR($A$7="LANGRES"),VLOOKUP(A12,'AUBE-09'!A12:$AF$38,21,FALSE),IF(OR($A$7="SAINT-ANDRE"),VLOOKUP(A12,'AUBE-09'!A12:$AF$38,21,FALSE),IF(OR($A$7="TROYES"),VLOOKUP(A12,'AUBE-09'!A12:$AF$38,21,FALSE))))))))</f>
        <v>0</v>
      </c>
      <c r="V12" s="81">
        <f>IF(OR($A$7="ABBEVILLE"),VLOOKUP(A12,'NORD-09'!A12:$AF$38,22,FALSE),IF(OR($A$7="ARMENTIERES"),VLOOKUP(A12,'NORD-09'!A12:$AF$38,22,FALSE),IF(OR($A$7="HAUBOURDIN"),VLOOKUP(A12,'NORD-09'!A12:$AF$38,22,FALSE),IF(OR($A$7="AULNOY"),VLOOKUP(A12,'NORD-09'!A12:$AF$38,22,FALSE),IF(OR($A$7="LANGRES"),VLOOKUP(A12,'AUBE-09'!A12:$AF$38,22,FALSE),IF(OR($A$7="SAINT-ANDRE"),VLOOKUP(A12,'AUBE-09'!A12:$AF$38,22,FALSE),IF(OR($A$7="TROYES"),VLOOKUP(A12,'AUBE-09'!A12:$AF$38,22,FALSE))))))))</f>
        <v>0</v>
      </c>
      <c r="W12" s="81">
        <f>IF(OR($A$7="ABBEVILLE"),VLOOKUP(A12,'NORD-09'!A12:$AF$38,23,FALSE),IF(OR($A$7="ARMENTIERES"),VLOOKUP(A12,'NORD-09'!A12:$AF$38,23,FALSE),IF(OR($A$7="HAUBOURDIN"),VLOOKUP(A12,'NORD-09'!A12:$AF$38,23,FALSE),IF(OR($A$7="AULNOY"),VLOOKUP(A12,'NORD-09'!A12:$AF$38,23,FALSE),IF(OR($A$7="LANGRES"),VLOOKUP(A12,'AUBE-09'!A12:$AF$38,23,FALSE),IF(OR($A$7="SAINT-ANDRE"),VLOOKUP(A12,'AUBE-09'!A12:$AF$38,23,FALSE),IF(OR($A$7="TROYES"),VLOOKUP(A12,'AUBE-09'!A12:$AF$38,23,FALSE))))))))</f>
        <v>0</v>
      </c>
      <c r="X12" s="81">
        <f>IF(OR($A$7="ABBEVILLE"),VLOOKUP(A12,'NORD-09'!A12:$AF$38,24,FALSE),IF(OR($A$7="ARMENTIERES"),VLOOKUP(A12,'NORD-09'!A12:$AF$38,24,FALSE),IF(OR($A$7="HAUBOURDIN"),VLOOKUP(A12,'NORD-09'!A12:$AF$38,24,FALSE),IF(OR($A$7="AULNOY"),VLOOKUP(A12,'NORD-09'!A12:$AF$38,24,FALSE),IF(OR($A$7="LANGRES"),VLOOKUP(A12,'AUBE-09'!A12:$AF$38,24,FALSE),IF(OR($A$7="SAINT-ANDRE"),VLOOKUP(A12,'AUBE-09'!A12:$AF$38,24,FALSE),IF(OR($A$7="TROYES"),VLOOKUP(A12,'AUBE-09'!A12:$AF$38,24,FALSE))))))))</f>
        <v>0</v>
      </c>
      <c r="Y12" s="81">
        <f>IF(OR($A$7="ABBEVILLE"),VLOOKUP(A12,'NORD-09'!A12:$AF$38,25,FALSE),IF(OR($A$7="ARMENTIERES"),VLOOKUP(A12,'NORD-09'!A12:$AF$38,25,FALSE),IF(OR($A$7="HAUBOURDIN"),VLOOKUP(A12,'NORD-09'!A12:$AF$38,25,FALSE),IF(OR($A$7="AULNOY"),VLOOKUP(A12,'NORD-09'!A12:$AF$38,25,FALSE),IF(OR($A$7="LANGRES"),VLOOKUP(A12,'AUBE-09'!A12:$AF$38,25,FALSE),IF(OR($A$7="SAINT-ANDRE"),VLOOKUP(A12,'AUBE-09'!A12:$AF$38,25,FALSE),IF(OR($A$7="TROYES"),VLOOKUP(A12,'AUBE-09'!A12:$AF$38,25,FALSE))))))))</f>
        <v>0</v>
      </c>
      <c r="Z12" s="81">
        <f>IF(OR($A$7="ABBEVILLE"),VLOOKUP(A12,'NORD-09'!A12:$AF$38,26,FALSE),IF(OR($A$7="ARMENTIERES"),VLOOKUP(A12,'NORD-09'!A12:$AF$38,26,FALSE),IF(OR($A$7="HAUBOURDIN"),VLOOKUP(A12,'NORD-09'!A12:$AF$38,26,FALSE),IF(OR($A$7="AULNOY"),VLOOKUP(A12,'NORD-09'!A12:$AF$38,26,FALSE),IF(OR($A$7="LANGRES"),VLOOKUP(A12,'AUBE-09'!A12:$AF$38,26,FALSE),IF(OR($A$7="SAINT-ANDRE"),VLOOKUP(A12,'AUBE-09'!A12:$AF$38,26,FALSE),IF(OR($A$7="TROYES"),VLOOKUP(A12,'AUBE-09'!A12:$AF$38,26,FALSE))))))))</f>
        <v>0</v>
      </c>
      <c r="AA12" s="81">
        <f>IF(OR($A$7="ABBEVILLE"),VLOOKUP(A12,'NORD-09'!A12:$AF$38,27,FALSE),IF(OR($A$7="ARMENTIERES"),VLOOKUP(A12,'NORD-09'!A12:$AF$38,27,FALSE),IF(OR($A$7="HAUBOURDIN"),VLOOKUP(A12,'NORD-09'!A12:$AF$38,27,FALSE),IF(OR($A$7="AULNOY"),VLOOKUP(A12,'NORD-09'!A12:$AF$38,27,FALSE),IF(OR($A$7="LANGRES"),VLOOKUP(A12,'AUBE-09'!A12:$AF$38,27,FALSE),IF(OR($A$7="SAINT-ANDRE"),VLOOKUP(A12,'AUBE-09'!A12:$AF$38,27,FALSE),IF(OR($A$7="TROYES"),VLOOKUP(A12,'AUBE-09'!A12:$AF$38,27,FALSE))))))))</f>
        <v>0</v>
      </c>
      <c r="AB12" s="81">
        <f>IF(OR($A$7="ABBEVILLE"),VLOOKUP(A12,'NORD-09'!A12:$AF$38,28,FALSE),IF(OR($A$7="ARMENTIERES"),VLOOKUP(A12,'NORD-09'!A12:$AF$38,28,FALSE),IF(OR($A$7="HAUBOURDIN"),VLOOKUP(A12,'NORD-09'!A12:$AF$38,28,FALSE),IF(OR($A$7="AULNOY"),VLOOKUP(A12,'NORD-09'!A12:$AF$38,28,FALSE),IF(OR($A$7="LANGRES"),VLOOKUP(A12,'AUBE-09'!A12:$AF$38,28,FALSE),IF(OR($A$7="SAINT-ANDRE"),VLOOKUP(A12,'AUBE-09'!A12:$AF$38,28,FALSE),IF(OR($A$7="TROYES"),VLOOKUP(A12,'AUBE-09'!A12:$AF$38,28,FALSE))))))))</f>
        <v>0</v>
      </c>
      <c r="AC12" s="81">
        <f>IF(OR($A$7="ABBEVILLE"),VLOOKUP(A12,'NORD-09'!A12:$AF$38,29,FALSE),IF(OR($A$7="ARMENTIERES"),VLOOKUP(A12,'NORD-09'!A12:$AF$38,29,FALSE),IF(OR($A$7="HAUBOURDIN"),VLOOKUP(A12,'NORD-09'!A12:$AF$38,29,FALSE),IF(OR($A$7="AULNOY"),VLOOKUP(A12,'NORD-09'!A12:$AF$38,29,FALSE),IF(OR($A$7="LANGRES"),VLOOKUP(A12,'AUBE-09'!A12:$AF$38,29,FALSE),IF(OR($A$7="SAINT-ANDRE"),VLOOKUP(A12,'AUBE-09'!A12:$AF$38,29,FALSE),IF(OR($A$7="TROYES"),VLOOKUP(A12,'AUBE-09'!A12:$AF$38,29,FALSE))))))))</f>
        <v>0</v>
      </c>
      <c r="AD12" s="81">
        <f>IF(OR($A$7="ABBEVILLE"),VLOOKUP(A12,'NORD-09'!A12:$AF$38,30,FALSE),IF(OR($A$7="ARMENTIERES"),VLOOKUP(A12,'NORD-09'!A12:$AF$38,30,FALSE),IF(OR($A$7="HAUBOURDIN"),VLOOKUP(A12,'NORD-09'!A12:$AF$38,30,FALSE),IF(OR($A$7="AULNOY"),VLOOKUP(A12,'NORD-09'!A12:$AF$38,30,FALSE),IF(OR($A$7="LANGRES"),VLOOKUP(A12,'AUBE-09'!A12:$AF$38,30,FALSE),IF(OR($A$7="SAINT-ANDRE"),VLOOKUP(A12,'AUBE-09'!A12:$AF$38,30,FALSE),IF(OR($A$7="TROYES"),VLOOKUP(A12,'AUBE-09'!A12:$AF$38,30,FALSE))))))))</f>
        <v>0</v>
      </c>
      <c r="AE12" s="81">
        <f>IF(OR($A$7="ABBEVILLE"),VLOOKUP(A12,'NORD-09'!A12:$AF$38,31,FALSE),IF(OR($A$7="ARMENTIERES"),VLOOKUP(A12,'NORD-09'!A12:$AF$38,31,FALSE),IF(OR($A$7="HAUBOURDIN"),VLOOKUP(A12,'NORD-09'!A12:$AF$38,31,FALSE),IF(OR($A$7="AULNOY"),VLOOKUP(A12,'NORD-09'!A12:$AF$38,31,FALSE),IF(OR($A$7="LANGRES"),VLOOKUP(A12,'AUBE-09'!A12:$AF$38,31,FALSE),IF(OR($A$7="SAINT-ANDRE"),VLOOKUP(A12,'AUBE-09'!A12:$AF$38,31,FALSE),IF(OR($A$7="TROYES"),VLOOKUP(A12,'AUBE-09'!A12:$AF$38,31,FALSE))))))))</f>
        <v>0</v>
      </c>
      <c r="AF12" s="6" t="e">
        <f>IF(OR($A$7="ABBEVILLE"),VLOOKUP(A12,#REF!,32,FALSE),IF(OR($A$7="ARMENTIERES"),VLOOKUP(A12,#REF!,32,FALSE),IF(OR($A$7="HAUBOURDIN"),VLOOKUP(A12,#REF!,32,FALSE),IF(OR($A$7="AULNOY"),VLOOKUP(A12,#REF!,32,FALSE),IF(OR($A$7="LANGRES"),VLOOKUP(A12,#REF!,32,FALSE),IF(OR($A$7="SAINT-ANDRE"),VLOOKUP(A12,#REF!,32,FALSE),IF(OR($A$7="TROYES"),VLOOKUP(A12,#REF!,32,FALSE))))))))</f>
        <v>#REF!</v>
      </c>
    </row>
    <row r="13" spans="1:34" ht="24" customHeight="1">
      <c r="A13" s="80" t="str">
        <f>IF(OR($A$7="ABBEVILLE"),'NORD-09'!A13,IF(OR($A$7="ARMENTIERES"),'NORD-09'!A21,IF(OR($A$7="HAUBOURDIN"),'NORD-09'!A29,IF(OR($A$7="AULNOY"),'NORD-09'!A37,IF(OR($A$7="LANGRES"),'AUBE-09'!A13,IF(OR($A$7="SAINT-ANDRE"),'AUBE-09'!A21,IF(OR($A$7="TROYES"),'AUBE-09'!A29,"?")))))))</f>
        <v>-</v>
      </c>
      <c r="B13" s="81">
        <f>IF(OR($A$7="ABBEVILLE"),VLOOKUP(A13,'NORD-09'!$A$8:$AF$38,2,FALSE),IF(OR($A$7="ARMENTIERES"),VLOOKUP(A13,'NORD-09'!$A$8:$AF$38,2,FALSE),IF(OR($A$7="HAUBOURDIN"),VLOOKUP(A13,'NORD-09'!$A$8:$AF$38,2,FALSE),IF(OR($A$7="AULNOY"),VLOOKUP(A13,'NORD-09'!$A$8:$AF$38,2,FALSE),IF(OR($A$7="LANGRES"),VLOOKUP(A13,'AUBE-09'!$A$8:$AF$38,2,FALSE),IF(OR($A$7="SAINT-ANDRE"),VLOOKUP(A13,'AUBE-09'!$A$8:$AF$38,2,FALSE),IF(OR($A$7="TROYES"),VLOOKUP(A13,'AUBE-09'!$A$8:$AF$38,2,FALSE))))))))</f>
        <v>0</v>
      </c>
      <c r="C13" s="81">
        <f>IF(OR($A$7="ABBEVILLE"),VLOOKUP(A13,'NORD-09'!A13:$AF$38,3,FALSE),IF(OR($A$7="ARMENTIERES"),VLOOKUP(A13,'NORD-09'!A13:$AF$38,3,FALSE),IF(OR($A$7="HAUBOURDIN"),VLOOKUP(A13,'NORD-09'!A13:$AF$38,3,FALSE),IF(OR($A$7="AULNOY"),VLOOKUP(A13,'NORD-09'!A13:$AF$38,3,FALSE),IF(OR($A$7="LANGRES"),VLOOKUP(A13,'AUBE-09'!A13:$AF$38,3,FALSE),IF(OR($A$7="SAINT-ANDRE"),VLOOKUP(A13,'AUBE-09'!A13:$AF$38,3,FALSE),IF(OR($A$7="TROYES"),VLOOKUP(A13,'AUBE-09'!A13:$AF$38,3,FALSE))))))))</f>
        <v>0</v>
      </c>
      <c r="D13" s="81">
        <f>IF(OR($A$7="ABBEVILLE"),VLOOKUP(A13,'NORD-09'!A13:$AF$38,4,FALSE),IF(OR($A$7="ARMENTIERES"),VLOOKUP(A13,'NORD-09'!A13:$AF$38,4,FALSE),IF(OR($A$7="HAUBOURDIN"),VLOOKUP(A13,'NORD-09'!A13:$AF$38,4,FALSE),IF(OR($A$7="AULNOY"),VLOOKUP(A13,'NORD-09'!A13:$AF$38,4,FALSE),IF(OR($A$7="LANGRES"),VLOOKUP(A13,'AUBE-09'!A13:$AF$38,4,FALSE),IF(OR($A$7="SAINT-ANDRE"),VLOOKUP(A13,'AUBE-09'!A13:$AF$38,4,FALSE),IF(OR($A$7="TROYES"),VLOOKUP(A13,'AUBE-09'!A13:$AF$38,4,FALSE))))))))</f>
        <v>0</v>
      </c>
      <c r="E13" s="81">
        <f>IF(OR($A$7="ABBEVILLE"),VLOOKUP(A13,'NORD-09'!A13:$AF$38,5,FALSE),IF(OR($A$7="ARMENTIERES"),VLOOKUP(A13,'NORD-09'!A13:$AF$38,5,FALSE),IF(OR($A$7="HAUBOURDIN"),VLOOKUP(A13,'NORD-09'!A13:$AF$38,5,FALSE),IF(OR($A$7="AULNOY"),VLOOKUP(A13,'NORD-09'!A13:$AF$38,5,FALSE),IF(OR($A$7="LANGRES"),VLOOKUP(A13,'AUBE-09'!A13:$AF$38,5,FALSE),IF(OR($A$7="SAINT-ANDRE"),VLOOKUP(A13,'AUBE-09'!A13:$AF$38,5,FALSE),IF(OR($A$7="TROYES"),VLOOKUP(A13,'AUBE-09'!A13:$AF$38,5,FALSE))))))))</f>
        <v>0</v>
      </c>
      <c r="F13" s="81">
        <f>IF(OR($A$7="ABBEVILLE"),VLOOKUP(A13,'NORD-09'!A13:$AF$38,6,FALSE),IF(OR($A$7="ARMENTIERES"),VLOOKUP(A13,'NORD-09'!A13:$AF$38,6,FALSE),IF(OR($A$7="HAUBOURDIN"),VLOOKUP(A13,'NORD-09'!A13:$AF$38,6,FALSE),IF(OR($A$7="AULNOY"),VLOOKUP(A13,'NORD-09'!A13:$AF$38,6,FALSE),IF(OR($A$7="LANGRES"),VLOOKUP(A13,'AUBE-09'!A13:$AF$38,6,FALSE),IF(OR($A$7="SAINT-ANDRE"),VLOOKUP(A13,'AUBE-09'!A13:$AF$38,6,FALSE),IF(OR($A$7="TROYES"),VLOOKUP(A13,'AUBE-09'!A13:$AF$38,6,FALSE))))))))</f>
        <v>0</v>
      </c>
      <c r="G13" s="81">
        <f>IF(OR($A$7="ABBEVILLE"),VLOOKUP(A13,'NORD-09'!A13:$AF$38,7,FALSE),IF(OR($A$7="ARMENTIERES"),VLOOKUP(A13,'NORD-09'!A13:$AF$38,7,FALSE),IF(OR($A$7="HAUBOURDIN"),VLOOKUP(A13,'NORD-09'!A13:$AF$38,7,FALSE),IF(OR($A$7="AULNOY"),VLOOKUP(A13,'NORD-09'!A13:$AF$38,7,FALSE),IF(OR($A$7="LANGRES"),VLOOKUP(A13,'AUBE-09'!A13:$AF$38,7,FALSE),IF(OR($A$7="SAINT-ANDRE"),VLOOKUP(A13,'AUBE-09'!A13:$AF$38,7,FALSE),IF(OR($A$7="TROYES"),VLOOKUP(A13,'AUBE-09'!A13:$AF$38,7,FALSE))))))))</f>
        <v>0</v>
      </c>
      <c r="H13" s="81">
        <f>IF(OR($A$7="ABBEVILLE"),VLOOKUP(A13,'NORD-09'!A13:$AF$38,8,FALSE),IF(OR($A$7="ARMENTIERES"),VLOOKUP(A13,'NORD-09'!A13:$AF$38,8,FALSE),IF(OR($A$7="HAUBOURDIN"),VLOOKUP(A13,'NORD-09'!A13:$AF$38,8,FALSE),IF(OR($A$7="AULNOY"),VLOOKUP(A13,'NORD-09'!A13:$AF$38,8,FALSE),IF(OR($A$7="LANGRES"),VLOOKUP(A13,'AUBE-09'!A13:$AF$38,8,FALSE),IF(OR($A$7="SAINT-ANDRE"),VLOOKUP(A13,'AUBE-09'!A13:$AF$38,8,FALSE),IF(OR($A$7="TROYES"),VLOOKUP(A13,'AUBE-09'!A13:$AF$38,8,FALSE))))))))</f>
        <v>0</v>
      </c>
      <c r="I13" s="81">
        <f>IF(OR($A$7="ABBEVILLE"),VLOOKUP(A13,'NORD-09'!A13:$AF$38,9,FALSE),IF(OR($A$7="ARMENTIERES"),VLOOKUP(A13,'NORD-09'!A13:$AF$38,9,FALSE),IF(OR($A$7="HAUBOURDIN"),VLOOKUP(A13,'NORD-09'!A13:$AF$38,9,FALSE),IF(OR($A$7="AULNOY"),VLOOKUP(A13,'NORD-09'!A13:$AF$38,9,FALSE),IF(OR($A$7="LANGRES"),VLOOKUP(A13,'AUBE-09'!A13:$AF$38,9,FALSE),IF(OR($A$7="SAINT-ANDRE"),VLOOKUP(A13,'AUBE-09'!A13:$AF$38,9,FALSE),IF(OR($A$7="TROYES"),VLOOKUP(A13,'AUBE-09'!A13:$AF$38,9,FALSE))))))))</f>
        <v>0</v>
      </c>
      <c r="J13" s="81">
        <f>IF(OR($A$7="ABBEVILLE"),VLOOKUP(A13,'NORD-09'!A13:$AF$38,10,FALSE),IF(OR($A$7="ARMENTIERES"),VLOOKUP(A13,'NORD-09'!A13:$AF$38,10,FALSE),IF(OR($A$7="HAUBOURDIN"),VLOOKUP(A13,'NORD-09'!A13:$AF$38,10,FALSE),IF(OR($A$7="AULNOY"),VLOOKUP(A13,'NORD-09'!A13:$AF$38,10,FALSE),IF(OR($A$7="LANGRES"),VLOOKUP(A13,'AUBE-09'!A13:$AF$38,10,FALSE),IF(OR($A$7="SAINT-ANDRE"),VLOOKUP(A13,'AUBE-09'!A13:$AF$38,10,FALSE),IF(OR($A$7="TROYES"),VLOOKUP(A13,'AUBE-09'!A13:$AF$38,10,FALSE))))))))</f>
        <v>0</v>
      </c>
      <c r="K13" s="81">
        <f>IF(OR($A$7="ABBEVILLE"),VLOOKUP(A13,'NORD-09'!A13:$AF$38,11,FALSE),IF(OR($A$7="ARMENTIERES"),VLOOKUP(A13,'NORD-09'!A13:$AF$38,11,FALSE),IF(OR($A$7="HAUBOURDIN"),VLOOKUP(A13,'NORD-09'!A13:$AF$38,11,FALSE),IF(OR($A$7="AULNOY"),VLOOKUP(A13,'NORD-09'!A13:$AF$38,11,FALSE),IF(OR($A$7="LANGRES"),VLOOKUP(A13,'AUBE-09'!A13:$AF$38,11,FALSE),IF(OR($A$7="SAINT-ANDRE"),VLOOKUP(A13,'AUBE-09'!A13:$AF$38,11,FALSE),IF(OR($A$7="TROYES"),VLOOKUP(A13,'AUBE-09'!A13:$AF$38,11,FALSE))))))))</f>
        <v>0</v>
      </c>
      <c r="L13" s="81">
        <f>IF(OR($A$7="ABBEVILLE"),VLOOKUP(A13,'NORD-09'!A13:$AF$38,12,FALSE),IF(OR($A$7="ARMENTIERES"),VLOOKUP(A13,'NORD-09'!A13:$AF$38,12,FALSE),IF(OR($A$7="HAUBOURDIN"),VLOOKUP(A13,'NORD-09'!A13:$AF$38,12,FALSE),IF(OR($A$7="AULNOY"),VLOOKUP(A13,'NORD-09'!A13:$AF$38,12,FALSE),IF(OR($A$7="LANGRES"),VLOOKUP(A13,'AUBE-09'!A13:$AF$38,12,FALSE),IF(OR($A$7="SAINT-ANDRE"),VLOOKUP(A13,'AUBE-09'!A13:$AF$38,12,FALSE),IF(OR($A$7="TROYES"),VLOOKUP(A13,'AUBE-09'!A13:$AF$38,12,FALSE))))))))</f>
        <v>0</v>
      </c>
      <c r="M13" s="81">
        <f>IF(OR($A$7="ABBEVILLE"),VLOOKUP(A13,'NORD-09'!A13:$AF$38,13,FALSE),IF(OR($A$7="ARMENTIERES"),VLOOKUP(A13,'NORD-09'!A13:$AF$38,13,FALSE),IF(OR($A$7="HAUBOURDIN"),VLOOKUP(A13,'NORD-09'!A13:$AF$38,13,FALSE),IF(OR($A$7="AULNOY"),VLOOKUP(A13,'NORD-09'!A13:$AF$38,13,FALSE),IF(OR($A$7="LANGRES"),VLOOKUP(A13,'AUBE-09'!A13:$AF$38,13,FALSE),IF(OR($A$7="SAINT-ANDRE"),VLOOKUP(A13,'AUBE-09'!A13:$AF$38,13,FALSE),IF(OR($A$7="TROYES"),VLOOKUP(A13,'AUBE-09'!A13:$AF$38,13,FALSE))))))))</f>
        <v>0</v>
      </c>
      <c r="N13" s="81">
        <f>IF(OR($A$7="ABBEVILLE"),VLOOKUP(A13,'NORD-09'!A13:$AF$38,14,FALSE),IF(OR($A$7="ARMENTIERES"),VLOOKUP(A13,'NORD-09'!A13:$AF$38,14,FALSE),IF(OR($A$7="HAUBOURDIN"),VLOOKUP(A13,'NORD-09'!A13:$AF$38,14,FALSE),IF(OR($A$7="AULNOY"),VLOOKUP(A13,'NORD-09'!A13:$AF$38,14,FALSE),IF(OR($A$7="LANGRES"),VLOOKUP(A13,'AUBE-09'!A13:$AF$38,14,FALSE),IF(OR($A$7="SAINT-ANDRE"),VLOOKUP(A13,'AUBE-09'!A13:$AF$38,14,FALSE),IF(OR($A$7="TROYES"),VLOOKUP(A13,'AUBE-09'!A13:$AF$38,14,FALSE))))))))</f>
        <v>0</v>
      </c>
      <c r="O13" s="81">
        <f>IF(OR($A$7="ABBEVILLE"),VLOOKUP(A13,'NORD-09'!A13:$AF$38,15,FALSE),IF(OR($A$7="ARMENTIERES"),VLOOKUP(A13,'NORD-09'!A13:$AF$38,15,FALSE),IF(OR($A$7="HAUBOURDIN"),VLOOKUP(A13,'NORD-09'!A13:$AF$38,15,FALSE),IF(OR($A$7="AULNOY"),VLOOKUP(A13,'NORD-09'!A13:$AF$38,15,FALSE),IF(OR($A$7="LANGRES"),VLOOKUP(A13,'AUBE-09'!A13:$AF$38,15,FALSE),IF(OR($A$7="SAINT-ANDRE"),VLOOKUP(A13,'AUBE-09'!A13:$AF$38,15,FALSE),IF(OR($A$7="TROYES"),VLOOKUP(A13,'AUBE-09'!A13:$AF$38,15,FALSE))))))))</f>
        <v>0</v>
      </c>
      <c r="P13" s="81">
        <f>IF(OR($A$7="ABBEVILLE"),VLOOKUP(A13,'NORD-09'!A13:$AF$38,16,FALSE),IF(OR($A$7="ARMENTIERES"),VLOOKUP(A13,'NORD-09'!A13:$AF$38,16,FALSE),IF(OR($A$7="HAUBOURDIN"),VLOOKUP(A13,'NORD-09'!A13:$AF$38,16,FALSE),IF(OR($A$7="AULNOY"),VLOOKUP(A13,'NORD-09'!A13:$AF$38,16,FALSE),IF(OR($A$7="LANGRES"),VLOOKUP(A13,'AUBE-09'!A13:$AF$38,16,FALSE),IF(OR($A$7="SAINT-ANDRE"),VLOOKUP(A13,'AUBE-09'!A13:$AF$38,16,FALSE),IF(OR($A$7="TROYES"),VLOOKUP(A13,'AUBE-09'!A13:$AF$38,16,FALSE))))))))</f>
        <v>0</v>
      </c>
      <c r="Q13" s="81">
        <f>IF(OR($A$7="ABBEVILLE"),VLOOKUP(A13,'NORD-09'!A13:$AF$38,17,FALSE),IF(OR($A$7="ARMENTIERES"),VLOOKUP(A13,'NORD-09'!A13:$AF$38,17,FALSE),IF(OR($A$7="HAUBOURDIN"),VLOOKUP(A13,'NORD-09'!A13:$AF$38,17,FALSE),IF(OR($A$7="AULNOY"),VLOOKUP(A13,'NORD-09'!A13:$AF$38,17,FALSE),IF(OR($A$7="LANGRES"),VLOOKUP(A13,'AUBE-09'!A13:$AF$38,17,FALSE),IF(OR($A$7="SAINT-ANDRE"),VLOOKUP(A13,'AUBE-09'!A13:$AF$38,17,FALSE),IF(OR($A$7="TROYES"),VLOOKUP(A13,'AUBE-09'!A13:$AF$38,17,FALSE))))))))</f>
        <v>0</v>
      </c>
      <c r="R13" s="81">
        <f>IF(OR($A$7="ABBEVILLE"),VLOOKUP(A13,'NORD-09'!A13:$AF$38,18,FALSE),IF(OR($A$7="ARMENTIERES"),VLOOKUP(A13,'NORD-09'!A13:$AF$38,18,FALSE),IF(OR($A$7="HAUBOURDIN"),VLOOKUP(A13,'NORD-09'!A13:$AF$38,18,FALSE),IF(OR($A$7="AULNOY"),VLOOKUP(A13,'NORD-09'!A13:$AF$38,18,FALSE),IF(OR($A$7="LANGRES"),VLOOKUP(A13,'AUBE-09'!A13:$AF$38,18,FALSE),IF(OR($A$7="SAINT-ANDRE"),VLOOKUP(A13,'AUBE-09'!A13:$AF$38,18,FALSE),IF(OR($A$7="TROYES"),VLOOKUP(A13,'AUBE-09'!A13:$AF$38,18,FALSE))))))))</f>
        <v>0</v>
      </c>
      <c r="S13" s="81">
        <f>IF(OR($A$7="ABBEVILLE"),VLOOKUP(A13,'NORD-09'!A13:$AF$38,19,FALSE),IF(OR($A$7="ARMENTIERES"),VLOOKUP(A13,'NORD-09'!A13:$AF$38,19,FALSE),IF(OR($A$7="HAUBOURDIN"),VLOOKUP(A13,'NORD-09'!A13:$AF$38,19,FALSE),IF(OR($A$7="AULNOY"),VLOOKUP(A13,'NORD-09'!A13:$AF$38,19,FALSE),IF(OR($A$7="LANGRES"),VLOOKUP(A13,'AUBE-09'!A13:$AF$38,19,FALSE),IF(OR($A$7="SAINT-ANDRE"),VLOOKUP(A13,'AUBE-09'!A13:$AF$38,19,FALSE),IF(OR($A$7="TROYES"),VLOOKUP(A13,'AUBE-09'!A13:$AF$38,19,FALSE))))))))</f>
        <v>0</v>
      </c>
      <c r="T13" s="81">
        <f>IF(OR($A$7="ABBEVILLE"),VLOOKUP(A13,'NORD-09'!A13:$AF$38,20,FALSE),IF(OR($A$7="ARMENTIERES"),VLOOKUP(A13,'NORD-09'!A13:$AF$38,20,FALSE),IF(OR($A$7="HAUBOURDIN"),VLOOKUP(A13,'NORD-09'!A13:$AF$38,20,FALSE),IF(OR($A$7="AULNOY"),VLOOKUP(A13,'NORD-09'!A13:$AF$38,20,FALSE),IF(OR($A$7="LANGRES"),VLOOKUP(A13,'AUBE-09'!A13:$AF$38,20,FALSE),IF(OR($A$7="SAINT-ANDRE"),VLOOKUP(A13,'AUBE-09'!A13:$AF$38,20,FALSE),IF(OR($A$7="TROYES"),VLOOKUP(A13,'AUBE-09'!A13:$AF$38,20,FALSE))))))))</f>
        <v>0</v>
      </c>
      <c r="U13" s="81">
        <f>IF(OR($A$7="ABBEVILLE"),VLOOKUP(A13,'NORD-09'!A13:$AF$38,21,FALSE),IF(OR($A$7="ARMENTIERES"),VLOOKUP(A13,'NORD-09'!A13:$AF$38,21,FALSE),IF(OR($A$7="HAUBOURDIN"),VLOOKUP(A13,'NORD-09'!A13:$AF$38,21,FALSE),IF(OR($A$7="AULNOY"),VLOOKUP(A13,'NORD-09'!A13:$AF$38,21,FALSE),IF(OR($A$7="LANGRES"),VLOOKUP(A13,'AUBE-09'!A13:$AF$38,21,FALSE),IF(OR($A$7="SAINT-ANDRE"),VLOOKUP(A13,'AUBE-09'!A13:$AF$38,21,FALSE),IF(OR($A$7="TROYES"),VLOOKUP(A13,'AUBE-09'!A13:$AF$38,21,FALSE))))))))</f>
        <v>0</v>
      </c>
      <c r="V13" s="81">
        <f>IF(OR($A$7="ABBEVILLE"),VLOOKUP(A13,'NORD-09'!A13:$AF$38,22,FALSE),IF(OR($A$7="ARMENTIERES"),VLOOKUP(A13,'NORD-09'!A13:$AF$38,22,FALSE),IF(OR($A$7="HAUBOURDIN"),VLOOKUP(A13,'NORD-09'!A13:$AF$38,22,FALSE),IF(OR($A$7="AULNOY"),VLOOKUP(A13,'NORD-09'!A13:$AF$38,22,FALSE),IF(OR($A$7="LANGRES"),VLOOKUP(A13,'AUBE-09'!A13:$AF$38,22,FALSE),IF(OR($A$7="SAINT-ANDRE"),VLOOKUP(A13,'AUBE-09'!A13:$AF$38,22,FALSE),IF(OR($A$7="TROYES"),VLOOKUP(A13,'AUBE-09'!A13:$AF$38,22,FALSE))))))))</f>
        <v>0</v>
      </c>
      <c r="W13" s="81">
        <f>IF(OR($A$7="ABBEVILLE"),VLOOKUP(A13,'NORD-09'!A13:$AF$38,23,FALSE),IF(OR($A$7="ARMENTIERES"),VLOOKUP(A13,'NORD-09'!A13:$AF$38,23,FALSE),IF(OR($A$7="HAUBOURDIN"),VLOOKUP(A13,'NORD-09'!A13:$AF$38,23,FALSE),IF(OR($A$7="AULNOY"),VLOOKUP(A13,'NORD-09'!A13:$AF$38,23,FALSE),IF(OR($A$7="LANGRES"),VLOOKUP(A13,'AUBE-09'!A13:$AF$38,23,FALSE),IF(OR($A$7="SAINT-ANDRE"),VLOOKUP(A13,'AUBE-09'!A13:$AF$38,23,FALSE),IF(OR($A$7="TROYES"),VLOOKUP(A13,'AUBE-09'!A13:$AF$38,23,FALSE))))))))</f>
        <v>0</v>
      </c>
      <c r="X13" s="81">
        <f>IF(OR($A$7="ABBEVILLE"),VLOOKUP(A13,'NORD-09'!A13:$AF$38,24,FALSE),IF(OR($A$7="ARMENTIERES"),VLOOKUP(A13,'NORD-09'!A13:$AF$38,24,FALSE),IF(OR($A$7="HAUBOURDIN"),VLOOKUP(A13,'NORD-09'!A13:$AF$38,24,FALSE),IF(OR($A$7="AULNOY"),VLOOKUP(A13,'NORD-09'!A13:$AF$38,24,FALSE),IF(OR($A$7="LANGRES"),VLOOKUP(A13,'AUBE-09'!A13:$AF$38,24,FALSE),IF(OR($A$7="SAINT-ANDRE"),VLOOKUP(A13,'AUBE-09'!A13:$AF$38,24,FALSE),IF(OR($A$7="TROYES"),VLOOKUP(A13,'AUBE-09'!A13:$AF$38,24,FALSE))))))))</f>
        <v>0</v>
      </c>
      <c r="Y13" s="81">
        <f>IF(OR($A$7="ABBEVILLE"),VLOOKUP(A13,'NORD-09'!A13:$AF$38,25,FALSE),IF(OR($A$7="ARMENTIERES"),VLOOKUP(A13,'NORD-09'!A13:$AF$38,25,FALSE),IF(OR($A$7="HAUBOURDIN"),VLOOKUP(A13,'NORD-09'!A13:$AF$38,25,FALSE),IF(OR($A$7="AULNOY"),VLOOKUP(A13,'NORD-09'!A13:$AF$38,25,FALSE),IF(OR($A$7="LANGRES"),VLOOKUP(A13,'AUBE-09'!A13:$AF$38,25,FALSE),IF(OR($A$7="SAINT-ANDRE"),VLOOKUP(A13,'AUBE-09'!A13:$AF$38,25,FALSE),IF(OR($A$7="TROYES"),VLOOKUP(A13,'AUBE-09'!A13:$AF$38,25,FALSE))))))))</f>
        <v>0</v>
      </c>
      <c r="Z13" s="81">
        <f>IF(OR($A$7="ABBEVILLE"),VLOOKUP(A13,'NORD-09'!A13:$AF$38,26,FALSE),IF(OR($A$7="ARMENTIERES"),VLOOKUP(A13,'NORD-09'!A13:$AF$38,26,FALSE),IF(OR($A$7="HAUBOURDIN"),VLOOKUP(A13,'NORD-09'!A13:$AF$38,26,FALSE),IF(OR($A$7="AULNOY"),VLOOKUP(A13,'NORD-09'!A13:$AF$38,26,FALSE),IF(OR($A$7="LANGRES"),VLOOKUP(A13,'AUBE-09'!A13:$AF$38,26,FALSE),IF(OR($A$7="SAINT-ANDRE"),VLOOKUP(A13,'AUBE-09'!A13:$AF$38,26,FALSE),IF(OR($A$7="TROYES"),VLOOKUP(A13,'AUBE-09'!A13:$AF$38,26,FALSE))))))))</f>
        <v>0</v>
      </c>
      <c r="AA13" s="81">
        <f>IF(OR($A$7="ABBEVILLE"),VLOOKUP(A13,'NORD-09'!A13:$AF$38,27,FALSE),IF(OR($A$7="ARMENTIERES"),VLOOKUP(A13,'NORD-09'!A13:$AF$38,27,FALSE),IF(OR($A$7="HAUBOURDIN"),VLOOKUP(A13,'NORD-09'!A13:$AF$38,27,FALSE),IF(OR($A$7="AULNOY"),VLOOKUP(A13,'NORD-09'!A13:$AF$38,27,FALSE),IF(OR($A$7="LANGRES"),VLOOKUP(A13,'AUBE-09'!A13:$AF$38,27,FALSE),IF(OR($A$7="SAINT-ANDRE"),VLOOKUP(A13,'AUBE-09'!A13:$AF$38,27,FALSE),IF(OR($A$7="TROYES"),VLOOKUP(A13,'AUBE-09'!A13:$AF$38,27,FALSE))))))))</f>
        <v>0</v>
      </c>
      <c r="AB13" s="81">
        <f>IF(OR($A$7="ABBEVILLE"),VLOOKUP(A13,'NORD-09'!A13:$AF$38,28,FALSE),IF(OR($A$7="ARMENTIERES"),VLOOKUP(A13,'NORD-09'!A13:$AF$38,28,FALSE),IF(OR($A$7="HAUBOURDIN"),VLOOKUP(A13,'NORD-09'!A13:$AF$38,28,FALSE),IF(OR($A$7="AULNOY"),VLOOKUP(A13,'NORD-09'!A13:$AF$38,28,FALSE),IF(OR($A$7="LANGRES"),VLOOKUP(A13,'AUBE-09'!A13:$AF$38,28,FALSE),IF(OR($A$7="SAINT-ANDRE"),VLOOKUP(A13,'AUBE-09'!A13:$AF$38,28,FALSE),IF(OR($A$7="TROYES"),VLOOKUP(A13,'AUBE-09'!A13:$AF$38,28,FALSE))))))))</f>
        <v>0</v>
      </c>
      <c r="AC13" s="81">
        <f>IF(OR($A$7="ABBEVILLE"),VLOOKUP(A13,'NORD-09'!A13:$AF$38,29,FALSE),IF(OR($A$7="ARMENTIERES"),VLOOKUP(A13,'NORD-09'!A13:$AF$38,29,FALSE),IF(OR($A$7="HAUBOURDIN"),VLOOKUP(A13,'NORD-09'!A13:$AF$38,29,FALSE),IF(OR($A$7="AULNOY"),VLOOKUP(A13,'NORD-09'!A13:$AF$38,29,FALSE),IF(OR($A$7="LANGRES"),VLOOKUP(A13,'AUBE-09'!A13:$AF$38,29,FALSE),IF(OR($A$7="SAINT-ANDRE"),VLOOKUP(A13,'AUBE-09'!A13:$AF$38,29,FALSE),IF(OR($A$7="TROYES"),VLOOKUP(A13,'AUBE-09'!A13:$AF$38,29,FALSE))))))))</f>
        <v>0</v>
      </c>
      <c r="AD13" s="81">
        <f>IF(OR($A$7="ABBEVILLE"),VLOOKUP(A13,'NORD-09'!A13:$AF$38,30,FALSE),IF(OR($A$7="ARMENTIERES"),VLOOKUP(A13,'NORD-09'!A13:$AF$38,30,FALSE),IF(OR($A$7="HAUBOURDIN"),VLOOKUP(A13,'NORD-09'!A13:$AF$38,30,FALSE),IF(OR($A$7="AULNOY"),VLOOKUP(A13,'NORD-09'!A13:$AF$38,30,FALSE),IF(OR($A$7="LANGRES"),VLOOKUP(A13,'AUBE-09'!A13:$AF$38,30,FALSE),IF(OR($A$7="SAINT-ANDRE"),VLOOKUP(A13,'AUBE-09'!A13:$AF$38,30,FALSE),IF(OR($A$7="TROYES"),VLOOKUP(A13,'AUBE-09'!A13:$AF$38,30,FALSE))))))))</f>
        <v>0</v>
      </c>
      <c r="AE13" s="81">
        <f>IF(OR($A$7="ABBEVILLE"),VLOOKUP(A13,'NORD-09'!A13:$AF$38,31,FALSE),IF(OR($A$7="ARMENTIERES"),VLOOKUP(A13,'NORD-09'!A13:$AF$38,31,FALSE),IF(OR($A$7="HAUBOURDIN"),VLOOKUP(A13,'NORD-09'!A13:$AF$38,31,FALSE),IF(OR($A$7="AULNOY"),VLOOKUP(A13,'NORD-09'!A13:$AF$38,31,FALSE),IF(OR($A$7="LANGRES"),VLOOKUP(A13,'AUBE-09'!A13:$AF$38,31,FALSE),IF(OR($A$7="SAINT-ANDRE"),VLOOKUP(A13,'AUBE-09'!A13:$AF$38,31,FALSE),IF(OR($A$7="TROYES"),VLOOKUP(A13,'AUBE-09'!A13:$AF$38,31,FALSE))))))))</f>
        <v>0</v>
      </c>
      <c r="AF13" s="6" t="e">
        <f>IF(OR($A$7="ABBEVILLE"),VLOOKUP(A13,#REF!,32,FALSE),IF(OR($A$7="ARMENTIERES"),VLOOKUP(A13,#REF!,32,FALSE),IF(OR($A$7="HAUBOURDIN"),VLOOKUP(A13,#REF!,32,FALSE),IF(OR($A$7="AULNOY"),VLOOKUP(A13,#REF!,32,FALSE),IF(OR($A$7="LANGRES"),VLOOKUP(A13,#REF!,32,FALSE),IF(OR($A$7="SAINT-ANDRE"),VLOOKUP(A13,#REF!,32,FALSE),IF(OR($A$7="TROYES"),VLOOKUP(A13,#REF!,32,FALSE))))))))</f>
        <v>#REF!</v>
      </c>
    </row>
    <row r="14" spans="1:34" ht="24" customHeight="1">
      <c r="A14" s="80" t="str">
        <f>IF(OR($A$7="ABBEVILLE"),'NORD-09'!A14,IF(OR($A$7="ARMENTIERES"),'NORD-09'!A22,IF(OR($A$7="HAUBOURDIN"),'NORD-09'!A30,IF(OR($A$7="AULNOY"),'NORD-09'!A38,IF(OR($A$7="LANGRES"),'AUBE-09'!A14,IF(OR($A$7="SAINT-ANDRE"),'AUBE-09'!A22,IF(OR($A$7="TROYES"),'AUBE-09'!A30,"?")))))))</f>
        <v>-</v>
      </c>
      <c r="B14" s="81">
        <f>IF(OR($A$7="ABBEVILLE"),VLOOKUP(A14,'NORD-09'!$A$8:$AF$38,2,FALSE),IF(OR($A$7="ARMENTIERES"),VLOOKUP(A14,'NORD-09'!$A$8:$AF$38,2,FALSE),IF(OR($A$7="HAUBOURDIN"),VLOOKUP(A14,'NORD-09'!$A$8:$AF$38,2,FALSE),IF(OR($A$7="AULNOY"),VLOOKUP(A14,'NORD-09'!$A$8:$AF$38,2,FALSE),IF(OR($A$7="LANGRES"),VLOOKUP(A14,'AUBE-09'!$A$8:$AF$38,2,FALSE),IF(OR($A$7="SAINT-ANDRE"),VLOOKUP(A14,'AUBE-09'!$A$8:$AF$38,2,FALSE),IF(OR($A$7="TROYES"),VLOOKUP(A14,'AUBE-09'!$A$8:$AF$38,2,FALSE))))))))</f>
        <v>0</v>
      </c>
      <c r="C14" s="81">
        <f>IF(OR($A$7="ABBEVILLE"),VLOOKUP(A14,'NORD-09'!A14:$AF$38,3,FALSE),IF(OR($A$7="ARMENTIERES"),VLOOKUP(A14,'NORD-09'!A14:$AF$38,3,FALSE),IF(OR($A$7="HAUBOURDIN"),VLOOKUP(A14,'NORD-09'!A14:$AF$38,3,FALSE),IF(OR($A$7="AULNOY"),VLOOKUP(A14,'NORD-09'!A14:$AF$38,3,FALSE),IF(OR($A$7="LANGRES"),VLOOKUP(A14,'AUBE-09'!A14:$AF$38,3,FALSE),IF(OR($A$7="SAINT-ANDRE"),VLOOKUP(A14,'AUBE-09'!A14:$AF$38,3,FALSE),IF(OR($A$7="TROYES"),VLOOKUP(A14,'AUBE-09'!A14:$AF$38,3,FALSE))))))))</f>
        <v>0</v>
      </c>
      <c r="D14" s="81">
        <f>IF(OR($A$7="ABBEVILLE"),VLOOKUP(A14,'NORD-09'!A14:$AF$38,4,FALSE),IF(OR($A$7="ARMENTIERES"),VLOOKUP(A14,'NORD-09'!A14:$AF$38,4,FALSE),IF(OR($A$7="HAUBOURDIN"),VLOOKUP(A14,'NORD-09'!A14:$AF$38,4,FALSE),IF(OR($A$7="AULNOY"),VLOOKUP(A14,'NORD-09'!A14:$AF$38,4,FALSE),IF(OR($A$7="LANGRES"),VLOOKUP(A14,'AUBE-09'!A14:$AF$38,4,FALSE),IF(OR($A$7="SAINT-ANDRE"),VLOOKUP(A14,'AUBE-09'!A14:$AF$38,4,FALSE),IF(OR($A$7="TROYES"),VLOOKUP(A14,'AUBE-09'!A14:$AF$38,4,FALSE))))))))</f>
        <v>0</v>
      </c>
      <c r="E14" s="81">
        <f>IF(OR($A$7="ABBEVILLE"),VLOOKUP(A14,'NORD-09'!A14:$AF$38,5,FALSE),IF(OR($A$7="ARMENTIERES"),VLOOKUP(A14,'NORD-09'!A14:$AF$38,5,FALSE),IF(OR($A$7="HAUBOURDIN"),VLOOKUP(A14,'NORD-09'!A14:$AF$38,5,FALSE),IF(OR($A$7="AULNOY"),VLOOKUP(A14,'NORD-09'!A14:$AF$38,5,FALSE),IF(OR($A$7="LANGRES"),VLOOKUP(A14,'AUBE-09'!A14:$AF$38,5,FALSE),IF(OR($A$7="SAINT-ANDRE"),VLOOKUP(A14,'AUBE-09'!A14:$AF$38,5,FALSE),IF(OR($A$7="TROYES"),VLOOKUP(A14,'AUBE-09'!A14:$AF$38,5,FALSE))))))))</f>
        <v>0</v>
      </c>
      <c r="F14" s="81">
        <f>IF(OR($A$7="ABBEVILLE"),VLOOKUP(A14,'NORD-09'!A14:$AF$38,6,FALSE),IF(OR($A$7="ARMENTIERES"),VLOOKUP(A14,'NORD-09'!A14:$AF$38,6,FALSE),IF(OR($A$7="HAUBOURDIN"),VLOOKUP(A14,'NORD-09'!A14:$AF$38,6,FALSE),IF(OR($A$7="AULNOY"),VLOOKUP(A14,'NORD-09'!A14:$AF$38,6,FALSE),IF(OR($A$7="LANGRES"),VLOOKUP(A14,'AUBE-09'!A14:$AF$38,6,FALSE),IF(OR($A$7="SAINT-ANDRE"),VLOOKUP(A14,'AUBE-09'!A14:$AF$38,6,FALSE),IF(OR($A$7="TROYES"),VLOOKUP(A14,'AUBE-09'!A14:$AF$38,6,FALSE))))))))</f>
        <v>0</v>
      </c>
      <c r="G14" s="81">
        <f>IF(OR($A$7="ABBEVILLE"),VLOOKUP(A14,'NORD-09'!A14:$AF$38,7,FALSE),IF(OR($A$7="ARMENTIERES"),VLOOKUP(A14,'NORD-09'!A14:$AF$38,7,FALSE),IF(OR($A$7="HAUBOURDIN"),VLOOKUP(A14,'NORD-09'!A14:$AF$38,7,FALSE),IF(OR($A$7="AULNOY"),VLOOKUP(A14,'NORD-09'!A14:$AF$38,7,FALSE),IF(OR($A$7="LANGRES"),VLOOKUP(A14,'AUBE-09'!A14:$AF$38,7,FALSE),IF(OR($A$7="SAINT-ANDRE"),VLOOKUP(A14,'AUBE-09'!A14:$AF$38,7,FALSE),IF(OR($A$7="TROYES"),VLOOKUP(A14,'AUBE-09'!A14:$AF$38,7,FALSE))))))))</f>
        <v>0</v>
      </c>
      <c r="H14" s="81">
        <f>IF(OR($A$7="ABBEVILLE"),VLOOKUP(A14,'NORD-09'!A14:$AF$38,8,FALSE),IF(OR($A$7="ARMENTIERES"),VLOOKUP(A14,'NORD-09'!A14:$AF$38,8,FALSE),IF(OR($A$7="HAUBOURDIN"),VLOOKUP(A14,'NORD-09'!A14:$AF$38,8,FALSE),IF(OR($A$7="AULNOY"),VLOOKUP(A14,'NORD-09'!A14:$AF$38,8,FALSE),IF(OR($A$7="LANGRES"),VLOOKUP(A14,'AUBE-09'!A14:$AF$38,8,FALSE),IF(OR($A$7="SAINT-ANDRE"),VLOOKUP(A14,'AUBE-09'!A14:$AF$38,8,FALSE),IF(OR($A$7="TROYES"),VLOOKUP(A14,'AUBE-09'!A14:$AF$38,8,FALSE))))))))</f>
        <v>0</v>
      </c>
      <c r="I14" s="81">
        <f>IF(OR($A$7="ABBEVILLE"),VLOOKUP(A14,'NORD-09'!A14:$AF$38,9,FALSE),IF(OR($A$7="ARMENTIERES"),VLOOKUP(A14,'NORD-09'!A14:$AF$38,9,FALSE),IF(OR($A$7="HAUBOURDIN"),VLOOKUP(A14,'NORD-09'!A14:$AF$38,9,FALSE),IF(OR($A$7="AULNOY"),VLOOKUP(A14,'NORD-09'!A14:$AF$38,9,FALSE),IF(OR($A$7="LANGRES"),VLOOKUP(A14,'AUBE-09'!A14:$AF$38,9,FALSE),IF(OR($A$7="SAINT-ANDRE"),VLOOKUP(A14,'AUBE-09'!A14:$AF$38,9,FALSE),IF(OR($A$7="TROYES"),VLOOKUP(A14,'AUBE-09'!A14:$AF$38,9,FALSE))))))))</f>
        <v>0</v>
      </c>
      <c r="J14" s="81">
        <f>IF(OR($A$7="ABBEVILLE"),VLOOKUP(A14,'NORD-09'!A14:$AF$38,10,FALSE),IF(OR($A$7="ARMENTIERES"),VLOOKUP(A14,'NORD-09'!A14:$AF$38,10,FALSE),IF(OR($A$7="HAUBOURDIN"),VLOOKUP(A14,'NORD-09'!A14:$AF$38,10,FALSE),IF(OR($A$7="AULNOY"),VLOOKUP(A14,'NORD-09'!A14:$AF$38,10,FALSE),IF(OR($A$7="LANGRES"),VLOOKUP(A14,'AUBE-09'!A14:$AF$38,10,FALSE),IF(OR($A$7="SAINT-ANDRE"),VLOOKUP(A14,'AUBE-09'!A14:$AF$38,10,FALSE),IF(OR($A$7="TROYES"),VLOOKUP(A14,'AUBE-09'!A14:$AF$38,10,FALSE))))))))</f>
        <v>0</v>
      </c>
      <c r="K14" s="81">
        <f>IF(OR($A$7="ABBEVILLE"),VLOOKUP(A14,'NORD-09'!A14:$AF$38,11,FALSE),IF(OR($A$7="ARMENTIERES"),VLOOKUP(A14,'NORD-09'!A14:$AF$38,11,FALSE),IF(OR($A$7="HAUBOURDIN"),VLOOKUP(A14,'NORD-09'!A14:$AF$38,11,FALSE),IF(OR($A$7="AULNOY"),VLOOKUP(A14,'NORD-09'!A14:$AF$38,11,FALSE),IF(OR($A$7="LANGRES"),VLOOKUP(A14,'AUBE-09'!A14:$AF$38,11,FALSE),IF(OR($A$7="SAINT-ANDRE"),VLOOKUP(A14,'AUBE-09'!A14:$AF$38,11,FALSE),IF(OR($A$7="TROYES"),VLOOKUP(A14,'AUBE-09'!A14:$AF$38,11,FALSE))))))))</f>
        <v>0</v>
      </c>
      <c r="L14" s="81">
        <f>IF(OR($A$7="ABBEVILLE"),VLOOKUP(A14,'NORD-09'!A14:$AF$38,12,FALSE),IF(OR($A$7="ARMENTIERES"),VLOOKUP(A14,'NORD-09'!A14:$AF$38,12,FALSE),IF(OR($A$7="HAUBOURDIN"),VLOOKUP(A14,'NORD-09'!A14:$AF$38,12,FALSE),IF(OR($A$7="AULNOY"),VLOOKUP(A14,'NORD-09'!A14:$AF$38,12,FALSE),IF(OR($A$7="LANGRES"),VLOOKUP(A14,'AUBE-09'!A14:$AF$38,12,FALSE),IF(OR($A$7="SAINT-ANDRE"),VLOOKUP(A14,'AUBE-09'!A14:$AF$38,12,FALSE),IF(OR($A$7="TROYES"),VLOOKUP(A14,'AUBE-09'!A14:$AF$38,12,FALSE))))))))</f>
        <v>0</v>
      </c>
      <c r="M14" s="81">
        <f>IF(OR($A$7="ABBEVILLE"),VLOOKUP(A14,'NORD-09'!A14:$AF$38,13,FALSE),IF(OR($A$7="ARMENTIERES"),VLOOKUP(A14,'NORD-09'!A14:$AF$38,13,FALSE),IF(OR($A$7="HAUBOURDIN"),VLOOKUP(A14,'NORD-09'!A14:$AF$38,13,FALSE),IF(OR($A$7="AULNOY"),VLOOKUP(A14,'NORD-09'!A14:$AF$38,13,FALSE),IF(OR($A$7="LANGRES"),VLOOKUP(A14,'AUBE-09'!A14:$AF$38,13,FALSE),IF(OR($A$7="SAINT-ANDRE"),VLOOKUP(A14,'AUBE-09'!A14:$AF$38,13,FALSE),IF(OR($A$7="TROYES"),VLOOKUP(A14,'AUBE-09'!A14:$AF$38,13,FALSE))))))))</f>
        <v>0</v>
      </c>
      <c r="N14" s="81">
        <f>IF(OR($A$7="ABBEVILLE"),VLOOKUP(A14,'NORD-09'!A14:$AF$38,14,FALSE),IF(OR($A$7="ARMENTIERES"),VLOOKUP(A14,'NORD-09'!A14:$AF$38,14,FALSE),IF(OR($A$7="HAUBOURDIN"),VLOOKUP(A14,'NORD-09'!A14:$AF$38,14,FALSE),IF(OR($A$7="AULNOY"),VLOOKUP(A14,'NORD-09'!A14:$AF$38,14,FALSE),IF(OR($A$7="LANGRES"),VLOOKUP(A14,'AUBE-09'!A14:$AF$38,14,FALSE),IF(OR($A$7="SAINT-ANDRE"),VLOOKUP(A14,'AUBE-09'!A14:$AF$38,14,FALSE),IF(OR($A$7="TROYES"),VLOOKUP(A14,'AUBE-09'!A14:$AF$38,14,FALSE))))))))</f>
        <v>0</v>
      </c>
      <c r="O14" s="81">
        <f>IF(OR($A$7="ABBEVILLE"),VLOOKUP(A14,'NORD-09'!A14:$AF$38,15,FALSE),IF(OR($A$7="ARMENTIERES"),VLOOKUP(A14,'NORD-09'!A14:$AF$38,15,FALSE),IF(OR($A$7="HAUBOURDIN"),VLOOKUP(A14,'NORD-09'!A14:$AF$38,15,FALSE),IF(OR($A$7="AULNOY"),VLOOKUP(A14,'NORD-09'!A14:$AF$38,15,FALSE),IF(OR($A$7="LANGRES"),VLOOKUP(A14,'AUBE-09'!A14:$AF$38,15,FALSE),IF(OR($A$7="SAINT-ANDRE"),VLOOKUP(A14,'AUBE-09'!A14:$AF$38,15,FALSE),IF(OR($A$7="TROYES"),VLOOKUP(A14,'AUBE-09'!A14:$AF$38,15,FALSE))))))))</f>
        <v>0</v>
      </c>
      <c r="P14" s="81">
        <f>IF(OR($A$7="ABBEVILLE"),VLOOKUP(A14,'NORD-09'!A14:$AF$38,16,FALSE),IF(OR($A$7="ARMENTIERES"),VLOOKUP(A14,'NORD-09'!A14:$AF$38,16,FALSE),IF(OR($A$7="HAUBOURDIN"),VLOOKUP(A14,'NORD-09'!A14:$AF$38,16,FALSE),IF(OR($A$7="AULNOY"),VLOOKUP(A14,'NORD-09'!A14:$AF$38,16,FALSE),IF(OR($A$7="LANGRES"),VLOOKUP(A14,'AUBE-09'!A14:$AF$38,16,FALSE),IF(OR($A$7="SAINT-ANDRE"),VLOOKUP(A14,'AUBE-09'!A14:$AF$38,16,FALSE),IF(OR($A$7="TROYES"),VLOOKUP(A14,'AUBE-09'!A14:$AF$38,16,FALSE))))))))</f>
        <v>0</v>
      </c>
      <c r="Q14" s="81">
        <f>IF(OR($A$7="ABBEVILLE"),VLOOKUP(A14,'NORD-09'!A14:$AF$38,17,FALSE),IF(OR($A$7="ARMENTIERES"),VLOOKUP(A14,'NORD-09'!A14:$AF$38,17,FALSE),IF(OR($A$7="HAUBOURDIN"),VLOOKUP(A14,'NORD-09'!A14:$AF$38,17,FALSE),IF(OR($A$7="AULNOY"),VLOOKUP(A14,'NORD-09'!A14:$AF$38,17,FALSE),IF(OR($A$7="LANGRES"),VLOOKUP(A14,'AUBE-09'!A14:$AF$38,17,FALSE),IF(OR($A$7="SAINT-ANDRE"),VLOOKUP(A14,'AUBE-09'!A14:$AF$38,17,FALSE),IF(OR($A$7="TROYES"),VLOOKUP(A14,'AUBE-09'!A14:$AF$38,17,FALSE))))))))</f>
        <v>0</v>
      </c>
      <c r="R14" s="81">
        <f>IF(OR($A$7="ABBEVILLE"),VLOOKUP(A14,'NORD-09'!A14:$AF$38,18,FALSE),IF(OR($A$7="ARMENTIERES"),VLOOKUP(A14,'NORD-09'!A14:$AF$38,18,FALSE),IF(OR($A$7="HAUBOURDIN"),VLOOKUP(A14,'NORD-09'!A14:$AF$38,18,FALSE),IF(OR($A$7="AULNOY"),VLOOKUP(A14,'NORD-09'!A14:$AF$38,18,FALSE),IF(OR($A$7="LANGRES"),VLOOKUP(A14,'AUBE-09'!A14:$AF$38,18,FALSE),IF(OR($A$7="SAINT-ANDRE"),VLOOKUP(A14,'AUBE-09'!A14:$AF$38,18,FALSE),IF(OR($A$7="TROYES"),VLOOKUP(A14,'AUBE-09'!A14:$AF$38,18,FALSE))))))))</f>
        <v>0</v>
      </c>
      <c r="S14" s="81">
        <f>IF(OR($A$7="ABBEVILLE"),VLOOKUP(A14,'NORD-09'!A14:$AF$38,19,FALSE),IF(OR($A$7="ARMENTIERES"),VLOOKUP(A14,'NORD-09'!A14:$AF$38,19,FALSE),IF(OR($A$7="HAUBOURDIN"),VLOOKUP(A14,'NORD-09'!A14:$AF$38,19,FALSE),IF(OR($A$7="AULNOY"),VLOOKUP(A14,'NORD-09'!A14:$AF$38,19,FALSE),IF(OR($A$7="LANGRES"),VLOOKUP(A14,'AUBE-09'!A14:$AF$38,19,FALSE),IF(OR($A$7="SAINT-ANDRE"),VLOOKUP(A14,'AUBE-09'!A14:$AF$38,19,FALSE),IF(OR($A$7="TROYES"),VLOOKUP(A14,'AUBE-09'!A14:$AF$38,19,FALSE))))))))</f>
        <v>0</v>
      </c>
      <c r="T14" s="81">
        <f>IF(OR($A$7="ABBEVILLE"),VLOOKUP(A14,'NORD-09'!A14:$AF$38,20,FALSE),IF(OR($A$7="ARMENTIERES"),VLOOKUP(A14,'NORD-09'!A14:$AF$38,20,FALSE),IF(OR($A$7="HAUBOURDIN"),VLOOKUP(A14,'NORD-09'!A14:$AF$38,20,FALSE),IF(OR($A$7="AULNOY"),VLOOKUP(A14,'NORD-09'!A14:$AF$38,20,FALSE),IF(OR($A$7="LANGRES"),VLOOKUP(A14,'AUBE-09'!A14:$AF$38,20,FALSE),IF(OR($A$7="SAINT-ANDRE"),VLOOKUP(A14,'AUBE-09'!A14:$AF$38,20,FALSE),IF(OR($A$7="TROYES"),VLOOKUP(A14,'AUBE-09'!A14:$AF$38,20,FALSE))))))))</f>
        <v>0</v>
      </c>
      <c r="U14" s="81">
        <f>IF(OR($A$7="ABBEVILLE"),VLOOKUP(A14,'NORD-09'!A14:$AF$38,21,FALSE),IF(OR($A$7="ARMENTIERES"),VLOOKUP(A14,'NORD-09'!A14:$AF$38,21,FALSE),IF(OR($A$7="HAUBOURDIN"),VLOOKUP(A14,'NORD-09'!A14:$AF$38,21,FALSE),IF(OR($A$7="AULNOY"),VLOOKUP(A14,'NORD-09'!A14:$AF$38,21,FALSE),IF(OR($A$7="LANGRES"),VLOOKUP(A14,'AUBE-09'!A14:$AF$38,21,FALSE),IF(OR($A$7="SAINT-ANDRE"),VLOOKUP(A14,'AUBE-09'!A14:$AF$38,21,FALSE),IF(OR($A$7="TROYES"),VLOOKUP(A14,'AUBE-09'!A14:$AF$38,21,FALSE))))))))</f>
        <v>0</v>
      </c>
      <c r="V14" s="81">
        <f>IF(OR($A$7="ABBEVILLE"),VLOOKUP(A14,'NORD-09'!A14:$AF$38,22,FALSE),IF(OR($A$7="ARMENTIERES"),VLOOKUP(A14,'NORD-09'!A14:$AF$38,22,FALSE),IF(OR($A$7="HAUBOURDIN"),VLOOKUP(A14,'NORD-09'!A14:$AF$38,22,FALSE),IF(OR($A$7="AULNOY"),VLOOKUP(A14,'NORD-09'!A14:$AF$38,22,FALSE),IF(OR($A$7="LANGRES"),VLOOKUP(A14,'AUBE-09'!A14:$AF$38,22,FALSE),IF(OR($A$7="SAINT-ANDRE"),VLOOKUP(A14,'AUBE-09'!A14:$AF$38,22,FALSE),IF(OR($A$7="TROYES"),VLOOKUP(A14,'AUBE-09'!A14:$AF$38,22,FALSE))))))))</f>
        <v>0</v>
      </c>
      <c r="W14" s="81">
        <f>IF(OR($A$7="ABBEVILLE"),VLOOKUP(A14,'NORD-09'!A14:$AF$38,23,FALSE),IF(OR($A$7="ARMENTIERES"),VLOOKUP(A14,'NORD-09'!A14:$AF$38,23,FALSE),IF(OR($A$7="HAUBOURDIN"),VLOOKUP(A14,'NORD-09'!A14:$AF$38,23,FALSE),IF(OR($A$7="AULNOY"),VLOOKUP(A14,'NORD-09'!A14:$AF$38,23,FALSE),IF(OR($A$7="LANGRES"),VLOOKUP(A14,'AUBE-09'!A14:$AF$38,23,FALSE),IF(OR($A$7="SAINT-ANDRE"),VLOOKUP(A14,'AUBE-09'!A14:$AF$38,23,FALSE),IF(OR($A$7="TROYES"),VLOOKUP(A14,'AUBE-09'!A14:$AF$38,23,FALSE))))))))</f>
        <v>0</v>
      </c>
      <c r="X14" s="81">
        <f>IF(OR($A$7="ABBEVILLE"),VLOOKUP(A14,'NORD-09'!A14:$AF$38,24,FALSE),IF(OR($A$7="ARMENTIERES"),VLOOKUP(A14,'NORD-09'!A14:$AF$38,24,FALSE),IF(OR($A$7="HAUBOURDIN"),VLOOKUP(A14,'NORD-09'!A14:$AF$38,24,FALSE),IF(OR($A$7="AULNOY"),VLOOKUP(A14,'NORD-09'!A14:$AF$38,24,FALSE),IF(OR($A$7="LANGRES"),VLOOKUP(A14,'AUBE-09'!A14:$AF$38,24,FALSE),IF(OR($A$7="SAINT-ANDRE"),VLOOKUP(A14,'AUBE-09'!A14:$AF$38,24,FALSE),IF(OR($A$7="TROYES"),VLOOKUP(A14,'AUBE-09'!A14:$AF$38,24,FALSE))))))))</f>
        <v>0</v>
      </c>
      <c r="Y14" s="81">
        <f>IF(OR($A$7="ABBEVILLE"),VLOOKUP(A14,'NORD-09'!A14:$AF$38,25,FALSE),IF(OR($A$7="ARMENTIERES"),VLOOKUP(A14,'NORD-09'!A14:$AF$38,25,FALSE),IF(OR($A$7="HAUBOURDIN"),VLOOKUP(A14,'NORD-09'!A14:$AF$38,25,FALSE),IF(OR($A$7="AULNOY"),VLOOKUP(A14,'NORD-09'!A14:$AF$38,25,FALSE),IF(OR($A$7="LANGRES"),VLOOKUP(A14,'AUBE-09'!A14:$AF$38,25,FALSE),IF(OR($A$7="SAINT-ANDRE"),VLOOKUP(A14,'AUBE-09'!A14:$AF$38,25,FALSE),IF(OR($A$7="TROYES"),VLOOKUP(A14,'AUBE-09'!A14:$AF$38,25,FALSE))))))))</f>
        <v>0</v>
      </c>
      <c r="Z14" s="81">
        <f>IF(OR($A$7="ABBEVILLE"),VLOOKUP(A14,'NORD-09'!A14:$AF$38,26,FALSE),IF(OR($A$7="ARMENTIERES"),VLOOKUP(A14,'NORD-09'!A14:$AF$38,26,FALSE),IF(OR($A$7="HAUBOURDIN"),VLOOKUP(A14,'NORD-09'!A14:$AF$38,26,FALSE),IF(OR($A$7="AULNOY"),VLOOKUP(A14,'NORD-09'!A14:$AF$38,26,FALSE),IF(OR($A$7="LANGRES"),VLOOKUP(A14,'AUBE-09'!A14:$AF$38,26,FALSE),IF(OR($A$7="SAINT-ANDRE"),VLOOKUP(A14,'AUBE-09'!A14:$AF$38,26,FALSE),IF(OR($A$7="TROYES"),VLOOKUP(A14,'AUBE-09'!A14:$AF$38,26,FALSE))))))))</f>
        <v>0</v>
      </c>
      <c r="AA14" s="81">
        <f>IF(OR($A$7="ABBEVILLE"),VLOOKUP(A14,'NORD-09'!A14:$AF$38,27,FALSE),IF(OR($A$7="ARMENTIERES"),VLOOKUP(A14,'NORD-09'!A14:$AF$38,27,FALSE),IF(OR($A$7="HAUBOURDIN"),VLOOKUP(A14,'NORD-09'!A14:$AF$38,27,FALSE),IF(OR($A$7="AULNOY"),VLOOKUP(A14,'NORD-09'!A14:$AF$38,27,FALSE),IF(OR($A$7="LANGRES"),VLOOKUP(A14,'AUBE-09'!A14:$AF$38,27,FALSE),IF(OR($A$7="SAINT-ANDRE"),VLOOKUP(A14,'AUBE-09'!A14:$AF$38,27,FALSE),IF(OR($A$7="TROYES"),VLOOKUP(A14,'AUBE-09'!A14:$AF$38,27,FALSE))))))))</f>
        <v>0</v>
      </c>
      <c r="AB14" s="81">
        <f>IF(OR($A$7="ABBEVILLE"),VLOOKUP(A14,'NORD-09'!A14:$AF$38,28,FALSE),IF(OR($A$7="ARMENTIERES"),VLOOKUP(A14,'NORD-09'!A14:$AF$38,28,FALSE),IF(OR($A$7="HAUBOURDIN"),VLOOKUP(A14,'NORD-09'!A14:$AF$38,28,FALSE),IF(OR($A$7="AULNOY"),VLOOKUP(A14,'NORD-09'!A14:$AF$38,28,FALSE),IF(OR($A$7="LANGRES"),VLOOKUP(A14,'AUBE-09'!A14:$AF$38,28,FALSE),IF(OR($A$7="SAINT-ANDRE"),VLOOKUP(A14,'AUBE-09'!A14:$AF$38,28,FALSE),IF(OR($A$7="TROYES"),VLOOKUP(A14,'AUBE-09'!A14:$AF$38,28,FALSE))))))))</f>
        <v>0</v>
      </c>
      <c r="AC14" s="81">
        <f>IF(OR($A$7="ABBEVILLE"),VLOOKUP(A14,'NORD-09'!A14:$AF$38,29,FALSE),IF(OR($A$7="ARMENTIERES"),VLOOKUP(A14,'NORD-09'!A14:$AF$38,29,FALSE),IF(OR($A$7="HAUBOURDIN"),VLOOKUP(A14,'NORD-09'!A14:$AF$38,29,FALSE),IF(OR($A$7="AULNOY"),VLOOKUP(A14,'NORD-09'!A14:$AF$38,29,FALSE),IF(OR($A$7="LANGRES"),VLOOKUP(A14,'AUBE-09'!A14:$AF$38,29,FALSE),IF(OR($A$7="SAINT-ANDRE"),VLOOKUP(A14,'AUBE-09'!A14:$AF$38,29,FALSE),IF(OR($A$7="TROYES"),VLOOKUP(A14,'AUBE-09'!A14:$AF$38,29,FALSE))))))))</f>
        <v>0</v>
      </c>
      <c r="AD14" s="81">
        <f>IF(OR($A$7="ABBEVILLE"),VLOOKUP(A14,'NORD-09'!A14:$AF$38,30,FALSE),IF(OR($A$7="ARMENTIERES"),VLOOKUP(A14,'NORD-09'!A14:$AF$38,30,FALSE),IF(OR($A$7="HAUBOURDIN"),VLOOKUP(A14,'NORD-09'!A14:$AF$38,30,FALSE),IF(OR($A$7="AULNOY"),VLOOKUP(A14,'NORD-09'!A14:$AF$38,30,FALSE),IF(OR($A$7="LANGRES"),VLOOKUP(A14,'AUBE-09'!A14:$AF$38,30,FALSE),IF(OR($A$7="SAINT-ANDRE"),VLOOKUP(A14,'AUBE-09'!A14:$AF$38,30,FALSE),IF(OR($A$7="TROYES"),VLOOKUP(A14,'AUBE-09'!A14:$AF$38,30,FALSE))))))))</f>
        <v>0</v>
      </c>
      <c r="AE14" s="81">
        <f>IF(OR($A$7="ABBEVILLE"),VLOOKUP(A14,'NORD-09'!A14:$AF$38,31,FALSE),IF(OR($A$7="ARMENTIERES"),VLOOKUP(A14,'NORD-09'!A14:$AF$38,31,FALSE),IF(OR($A$7="HAUBOURDIN"),VLOOKUP(A14,'NORD-09'!A14:$AF$38,31,FALSE),IF(OR($A$7="AULNOY"),VLOOKUP(A14,'NORD-09'!A14:$AF$38,31,FALSE),IF(OR($A$7="LANGRES"),VLOOKUP(A14,'AUBE-09'!A14:$AF$38,31,FALSE),IF(OR($A$7="SAINT-ANDRE"),VLOOKUP(A14,'AUBE-09'!A14:$AF$38,31,FALSE),IF(OR($A$7="TROYES"),VLOOKUP(A14,'AUBE-09'!A14:$AF$38,31,FALSE))))))))</f>
        <v>0</v>
      </c>
      <c r="AF14" s="6" t="e">
        <f>IF(OR($A$7="ABBEVILLE"),VLOOKUP(A14,#REF!,32,FALSE),IF(OR($A$7="ARMENTIERES"),VLOOKUP(A14,#REF!,32,FALSE),IF(OR($A$7="HAUBOURDIN"),VLOOKUP(A14,#REF!,32,FALSE),IF(OR($A$7="AULNOY"),VLOOKUP(A14,#REF!,32,FALSE),IF(OR($A$7="LANGRES"),VLOOKUP(A14,#REF!,32,FALSE),IF(OR($A$7="SAINT-ANDRE"),VLOOKUP(A14,#REF!,32,FALSE),IF(OR($A$7="TROYES"),VLOOKUP(A14,#REF!,32,FALSE))))))))</f>
        <v>#REF!</v>
      </c>
    </row>
    <row r="15" spans="1:34">
      <c r="A15" s="68"/>
      <c r="B15" s="68"/>
      <c r="C15" s="68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</row>
    <row r="16" spans="1:34" s="36" customFormat="1">
      <c r="A16" s="83"/>
      <c r="B16" s="84" t="s">
        <v>38</v>
      </c>
      <c r="C16" s="218" t="str">
        <f>IF(OR($A$7="ABBEVILLE"),'NORD-09'!$C40,IF(OR($A$7="HAUBOURDIN"),'NORD-09'!$C40,IF(OR($A$7="ARMENTIERES"),'NORD-09'!$C40,IF(OR($A$7="AULNOY"),'NORD-09'!$C40,'AUBE-09'!$C40))))</f>
        <v>09H30-12H00 13H00-19H00</v>
      </c>
      <c r="D16" s="219"/>
      <c r="E16" s="219"/>
      <c r="F16" s="219"/>
      <c r="G16" s="220"/>
      <c r="H16" s="85">
        <f>IF(OR($A$7="ABBEVILLE"),'NORD-09'!H40,IF(OR($A$7="HAUBOURDIN"),'NORD-09'!H40,IF(OR($A$7="ARMENTIERES"),'NORD-09'!H40,IF(OR($A$7="AULNOY"),'NORD-09'!H40,'AUBE-09'!H40))))</f>
        <v>7.5</v>
      </c>
      <c r="I16" s="83"/>
      <c r="J16" s="84" t="s">
        <v>97</v>
      </c>
      <c r="K16" s="218" t="str">
        <f>IF(OR($A$7="ABBEVILLE"),'NORD-09'!$K40,IF(OR($A$7="HAUBOURDIN"),'NORD-09'!$K40,IF(OR($A$7="ARMENTIERES"),'NORD-09'!$K40,IF(OR($A$7="AULNOY"),'NORD-09'!$K40,'AUBE-09'!$C40))))</f>
        <v>09H30-12H00 13H00-19H00</v>
      </c>
      <c r="L16" s="219"/>
      <c r="M16" s="219"/>
      <c r="N16" s="219"/>
      <c r="O16" s="220"/>
      <c r="P16" s="85">
        <f>IF(OR($A$7="ABBEVILLE"),'NORD-09'!P40,IF(OR($A$7="HAUBOURDIN"),'NORD-09'!P40,IF(OR($A$7="ARMENTIERES"),'NORD-09'!P40,IF(OR($A$7="AULNOY"),'NORD-09'!P40,'AUBE-09'!P40))))</f>
        <v>0</v>
      </c>
      <c r="Q16" s="83"/>
      <c r="R16" s="86" t="s">
        <v>47</v>
      </c>
      <c r="S16" s="222" t="s">
        <v>48</v>
      </c>
      <c r="T16" s="223"/>
      <c r="U16" s="224"/>
      <c r="V16" s="87">
        <f>IF(OR($A$7="ABBEVILLE"),'NORD-09'!V40,IF(OR($A$7="HAUBOURDIN"),'NORD-09'!V40,IF(OR($A$7="ARMENTIERES"),'NORD-09'!V40,IF(OR($A$7="AULNOY"),'NORD-09'!V40,'AUBE-09'!V40))))</f>
        <v>7.5</v>
      </c>
      <c r="W16" s="83"/>
      <c r="X16" s="88" t="s">
        <v>66</v>
      </c>
      <c r="Y16" s="215" t="s">
        <v>50</v>
      </c>
      <c r="Z16" s="216"/>
      <c r="AA16" s="216"/>
      <c r="AB16" s="216"/>
      <c r="AC16" s="217"/>
      <c r="AD16" s="87">
        <f>IF(OR($A$7="ABBEVILLE"),'NORD-09'!AD40,IF(OR($A$7="HAUBOURDIN"),'NORD-09'!AD40,IF(OR($A$7="ARMENTIERES"),'NORD-09'!AD40,IF(OR($A$7="AULNOY"),'NORD-09'!AD40,'AUBE-09'!AD40))))</f>
        <v>0</v>
      </c>
    </row>
    <row r="17" spans="1:36" s="36" customFormat="1">
      <c r="A17" s="83"/>
      <c r="B17" s="84" t="s">
        <v>52</v>
      </c>
      <c r="C17" s="218" t="str">
        <f>IF(OR($A$7="ABBEVILLE"),'NORD-09'!$C41,IF(OR($A$7="HAUBOURDIN"),'NORD-09'!$C41,IF(OR($A$7="ARMENTIERES"),'NORD-09'!$C41,IF(OR($A$7="AULNOY"),'NORD-09'!$C41,'AUBE-09'!$C41))))</f>
        <v>10H00-12H00 13H00-19H00</v>
      </c>
      <c r="D17" s="219"/>
      <c r="E17" s="219"/>
      <c r="F17" s="219"/>
      <c r="G17" s="220"/>
      <c r="H17" s="85">
        <f>IF(OR($A$7="ABBEVILLE"),'NORD-09'!H41,IF(OR($A$7="HAUBOURDIN"),'NORD-09'!H41,IF(OR($A$7="ARMENTIERES"),'NORD-09'!H41,IF(OR($A$7="AULNOY"),'NORD-09'!H41,'AUBE-09'!H41))))</f>
        <v>8</v>
      </c>
      <c r="I17" s="83"/>
      <c r="J17" s="84" t="s">
        <v>98</v>
      </c>
      <c r="K17" s="218" t="str">
        <f>IF(OR($A$7="ABBEVILLE"),'NORD-09'!$K41,IF(OR($A$7="HAUBOURDIN"),'NORD-09'!$K41,IF(OR($A$7="ARMENTIERES"),'NORD-09'!$K41,IF(OR($A$7="AULNOY"),'NORD-09'!$K41,'AUBE-09'!$C41))))</f>
        <v>10H00-12H00 13H00-19H00</v>
      </c>
      <c r="L17" s="219"/>
      <c r="M17" s="219"/>
      <c r="N17" s="219"/>
      <c r="O17" s="220"/>
      <c r="P17" s="85">
        <f>IF(OR($A$7="ABBEVILLE"),'NORD-09'!P41,IF(OR($A$7="HAUBOURDIN"),'NORD-09'!P41,IF(OR($A$7="ARMENTIERES"),'NORD-09'!P41,IF(OR($A$7="AULNOY"),'NORD-09'!P41,'AUBE-09'!P41))))</f>
        <v>0</v>
      </c>
      <c r="Q17" s="83"/>
      <c r="R17" s="89" t="s">
        <v>46</v>
      </c>
      <c r="S17" s="222" t="s">
        <v>49</v>
      </c>
      <c r="T17" s="223"/>
      <c r="U17" s="224"/>
      <c r="V17" s="87">
        <f>IF(OR($A$7="ABBEVILLE"),'NORD-09'!V41,IF(OR($A$7="HAUBOURDIN"),'NORD-09'!V41,IF(OR($A$7="ARMENTIERES"),'NORD-09'!V41,IF(OR($A$7="AULNOY"),'NORD-09'!V41,'AUBE-09'!V41))))</f>
        <v>0</v>
      </c>
      <c r="W17" s="83"/>
      <c r="X17" s="90" t="s">
        <v>59</v>
      </c>
      <c r="Y17" s="215" t="s">
        <v>56</v>
      </c>
      <c r="Z17" s="216"/>
      <c r="AA17" s="216"/>
      <c r="AB17" s="216"/>
      <c r="AC17" s="217"/>
      <c r="AD17" s="87">
        <f>IF(OR($A$7="ABBEVILLE"),'NORD-09'!AD41,IF(OR($A$7="HAUBOURDIN"),'NORD-09'!AD41,IF(OR($A$7="ARMENTIERES"),'NORD-09'!AD41,IF(OR($A$7="AULNOY"),'NORD-09'!AD41,'AUBE-09'!AD41))))</f>
        <v>0</v>
      </c>
    </row>
    <row r="18" spans="1:36" s="36" customFormat="1">
      <c r="A18" s="83"/>
      <c r="B18" s="84" t="s">
        <v>53</v>
      </c>
      <c r="C18" s="218">
        <f>IF(OR($A$7="ABBEVILLE"),'NORD-09'!$C42,IF(OR($A$7="HAUBOURDIN"),'NORD-09'!$C42,IF(OR($A$7="ARMENTIERES"),'NORD-09'!$C42,IF(OR($A$7="AULNOY"),'NORD-09'!$C42,'AUBE-09'!$C42))))</f>
        <v>0</v>
      </c>
      <c r="D18" s="219"/>
      <c r="E18" s="219"/>
      <c r="F18" s="219"/>
      <c r="G18" s="220"/>
      <c r="H18" s="85">
        <f>IF(OR($A$7="ABBEVILLE"),'NORD-09'!H42,IF(OR($A$7="HAUBOURDIN"),'NORD-09'!H42,IF(OR($A$7="ARMENTIERES"),'NORD-09'!H42,IF(OR($A$7="AULNOY"),'NORD-09'!H42,'AUBE-09'!H42))))</f>
        <v>0</v>
      </c>
      <c r="I18" s="83"/>
      <c r="J18" s="84" t="s">
        <v>99</v>
      </c>
      <c r="K18" s="218">
        <f>IF(OR($A$7="ABBEVILLE"),'NORD-09'!$K42,IF(OR($A$7="HAUBOURDIN"),'NORD-09'!$K42,IF(OR($A$7="ARMENTIERES"),'NORD-09'!$K42,IF(OR($A$7="AULNOY"),'NORD-09'!$K42,'AUBE-09'!$C42))))</f>
        <v>0</v>
      </c>
      <c r="L18" s="219"/>
      <c r="M18" s="219"/>
      <c r="N18" s="219"/>
      <c r="O18" s="220"/>
      <c r="P18" s="85">
        <f>IF(OR($A$7="ABBEVILLE"),'NORD-09'!P42,IF(OR($A$7="HAUBOURDIN"),'NORD-09'!P42,IF(OR($A$7="ARMENTIERES"),'NORD-09'!P42,IF(OR($A$7="AULNOY"),'NORD-09'!P42,'AUBE-09'!P42))))</f>
        <v>0</v>
      </c>
      <c r="Q18" s="83"/>
      <c r="R18" s="91" t="s">
        <v>62</v>
      </c>
      <c r="S18" s="221" t="s">
        <v>63</v>
      </c>
      <c r="T18" s="221"/>
      <c r="U18" s="221"/>
      <c r="V18" s="87">
        <f>IF(OR($A$7="ABBEVILLE"),'NORD-09'!V42,IF(OR($A$7="HAUBOURDIN"),'NORD-09'!V42,IF(OR($A$7="ARMENTIERES"),'NORD-09'!V42,IF(OR($A$7="AULNOY"),'NORD-09'!V42,'AUBE-09'!V42))))</f>
        <v>0</v>
      </c>
      <c r="W18" s="83"/>
      <c r="X18" s="92" t="s">
        <v>60</v>
      </c>
      <c r="Y18" s="215" t="s">
        <v>58</v>
      </c>
      <c r="Z18" s="216"/>
      <c r="AA18" s="216"/>
      <c r="AB18" s="216"/>
      <c r="AC18" s="217"/>
      <c r="AD18" s="87">
        <f>IF(OR($A$7="ABBEVILLE"),'NORD-09'!AD42,IF(OR($A$7="HAUBOURDIN"),'NORD-09'!AD42,IF(OR($A$7="ARMENTIERES"),'NORD-09'!AD42,IF(OR($A$7="AULNOY"),'NORD-09'!AD42,'AUBE-09'!AD42))))</f>
        <v>0</v>
      </c>
    </row>
    <row r="19" spans="1:36" s="36" customFormat="1">
      <c r="A19" s="83"/>
      <c r="B19" s="84" t="s">
        <v>54</v>
      </c>
      <c r="C19" s="218">
        <f>IF(OR($A$7="ABBEVILLE"),'NORD-09'!$C43,IF(OR($A$7="HAUBOURDIN"),'NORD-09'!$C43,IF(OR($A$7="ARMENTIERES"),'NORD-09'!$C43,IF(OR($A$7="AULNOY"),'NORD-09'!$C43,'AUBE-09'!$C43))))</f>
        <v>0</v>
      </c>
      <c r="D19" s="219"/>
      <c r="E19" s="219"/>
      <c r="F19" s="219"/>
      <c r="G19" s="220"/>
      <c r="H19" s="85">
        <f>IF(OR($A$7="ABBEVILLE"),'NORD-09'!H43,IF(OR($A$7="HAUBOURDIN"),'NORD-09'!H43,IF(OR($A$7="ARMENTIERES"),'NORD-09'!H43,IF(OR($A$7="AULNOY"),'NORD-09'!H43,'AUBE-09'!H43))))</f>
        <v>0</v>
      </c>
      <c r="I19" s="83"/>
      <c r="J19" s="84" t="s">
        <v>100</v>
      </c>
      <c r="K19" s="218">
        <f>IF(OR($A$7="ABBEVILLE"),'NORD-09'!$K43,IF(OR($A$7="HAUBOURDIN"),'NORD-09'!$K43,IF(OR($A$7="ARMENTIERES"),'NORD-09'!$K43,IF(OR($A$7="AULNOY"),'NORD-09'!$K43,'AUBE-09'!$C43))))</f>
        <v>0</v>
      </c>
      <c r="L19" s="219"/>
      <c r="M19" s="219"/>
      <c r="N19" s="219"/>
      <c r="O19" s="220"/>
      <c r="P19" s="85">
        <f>IF(OR($A$7="ABBEVILLE"),'NORD-09'!P43,IF(OR($A$7="HAUBOURDIN"),'NORD-09'!P43,IF(OR($A$7="ARMENTIERES"),'NORD-09'!P43,IF(OR($A$7="AULNOY"),'NORD-09'!P43,'AUBE-09'!P43))))</f>
        <v>0</v>
      </c>
      <c r="Q19" s="83"/>
      <c r="R19" s="93" t="s">
        <v>64</v>
      </c>
      <c r="S19" s="221" t="s">
        <v>65</v>
      </c>
      <c r="T19" s="221"/>
      <c r="U19" s="221"/>
      <c r="V19" s="87">
        <f>IF(OR($A$7="ABBEVILLE"),'NORD-09'!V43,IF(OR($A$7="HAUBOURDIN"),'NORD-09'!V43,IF(OR($A$7="ARMENTIERES"),'NORD-09'!V43,IF(OR($A$7="AULNOY"),'NORD-09'!V43,'AUBE-09'!V43))))</f>
        <v>0</v>
      </c>
      <c r="W19" s="83"/>
      <c r="X19" s="94" t="s">
        <v>61</v>
      </c>
      <c r="Y19" s="215" t="s">
        <v>57</v>
      </c>
      <c r="Z19" s="216"/>
      <c r="AA19" s="216"/>
      <c r="AB19" s="216"/>
      <c r="AC19" s="217"/>
      <c r="AD19" s="87">
        <f>IF(OR($A$7="ABBEVILLE"),'NORD-09'!AD43,IF(OR($A$7="HAUBOURDIN"),'NORD-09'!AD43,IF(OR($A$7="ARMENTIERES"),'NORD-09'!AD43,IF(OR($A$7="AULNOY"),'NORD-09'!AD43,'AUBE-09'!AD43))))</f>
        <v>0</v>
      </c>
    </row>
    <row r="20" spans="1:36" s="36" customFormat="1">
      <c r="A20" s="83"/>
      <c r="B20" s="84" t="s">
        <v>55</v>
      </c>
      <c r="C20" s="218">
        <f>IF(OR($A$7="ABBEVILLE"),'NORD-09'!$C44,IF(OR($A$7="HAUBOURDIN"),'NORD-09'!$C44,IF(OR($A$7="ARMENTIERES"),'NORD-09'!$C44,IF(OR($A$7="AULNOY"),'NORD-09'!$C44,'AUBE-09'!$C44))))</f>
        <v>0</v>
      </c>
      <c r="D20" s="219"/>
      <c r="E20" s="219"/>
      <c r="F20" s="219"/>
      <c r="G20" s="220"/>
      <c r="H20" s="85">
        <f>IF(OR($A$7="ABBEVILLE"),'NORD-09'!H44,IF(OR($A$7="HAUBOURDIN"),'NORD-09'!H44,IF(OR($A$7="ARMENTIERES"),'NORD-09'!H44,IF(OR($A$7="AULNOY"),'NORD-09'!H44,'AUBE-09'!H44))))</f>
        <v>0</v>
      </c>
      <c r="I20" s="83"/>
      <c r="J20" s="84" t="s">
        <v>101</v>
      </c>
      <c r="K20" s="218">
        <f>IF(OR($A$7="ABBEVILLE"),'NORD-09'!$K44,IF(OR($A$7="HAUBOURDIN"),'NORD-09'!$K44,IF(OR($A$7="ARMENTIERES"),'NORD-09'!$K44,IF(OR($A$7="AULNOY"),'NORD-09'!$K44,'AUBE-09'!$C44))))</f>
        <v>0</v>
      </c>
      <c r="L20" s="219"/>
      <c r="M20" s="219"/>
      <c r="N20" s="219"/>
      <c r="O20" s="220"/>
      <c r="P20" s="85">
        <f>IF(OR($A$7="ABBEVILLE"),'NORD-09'!P44,IF(OR($A$7="HAUBOURDIN"),'NORD-09'!P44,IF(OR($A$7="ARMENTIERES"),'NORD-09'!P44,IF(OR($A$7="AULNOY"),'NORD-09'!P44,'AUBE-09'!P44))))</f>
        <v>0</v>
      </c>
      <c r="Q20" s="83"/>
      <c r="R20" s="95" t="s">
        <v>69</v>
      </c>
      <c r="S20" s="212" t="s">
        <v>70</v>
      </c>
      <c r="T20" s="213"/>
      <c r="U20" s="214"/>
      <c r="V20" s="87">
        <v>0</v>
      </c>
      <c r="W20" s="83"/>
      <c r="X20" s="96" t="s">
        <v>71</v>
      </c>
      <c r="Y20" s="212" t="s">
        <v>72</v>
      </c>
      <c r="Z20" s="213"/>
      <c r="AA20" s="213"/>
      <c r="AB20" s="213"/>
      <c r="AC20" s="214"/>
      <c r="AD20" s="87">
        <f>IF(OR($A$7="ABBEVILLE"),'NORD-09'!AD44,IF(OR($A$7="HAUBOURDIN"),'NORD-09'!AD44,IF(OR($A$7="ARMENTIERES"),'NORD-09'!AD44,IF(OR($A$7="AULNOY"),'NORD-09'!AD44,'AUBE-09'!AD44))))</f>
        <v>0</v>
      </c>
    </row>
    <row r="21" spans="1:36">
      <c r="A21" s="20"/>
      <c r="AE21" s="40"/>
      <c r="AF21" s="40"/>
      <c r="AJ21" s="36"/>
    </row>
    <row r="22" spans="1:36">
      <c r="A22" s="20"/>
      <c r="AE22" s="20"/>
      <c r="AF22" s="20"/>
    </row>
    <row r="23" spans="1:36">
      <c r="A23" s="20"/>
      <c r="AE23" s="20"/>
      <c r="AF23" s="20"/>
    </row>
    <row r="24" spans="1:36">
      <c r="A24" s="20"/>
      <c r="AE24" s="20"/>
      <c r="AF24" s="20"/>
    </row>
    <row r="25" spans="1:36">
      <c r="A25" s="20"/>
      <c r="AE25" s="20"/>
      <c r="AF25" s="20"/>
    </row>
    <row r="26" spans="1:36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1:36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6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6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6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6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40" spans="2:34"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</row>
    <row r="41" spans="2:34"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</row>
    <row r="42" spans="2:34"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</row>
    <row r="45" spans="2:34" outlineLevel="1">
      <c r="B45" s="18"/>
      <c r="C45" s="19" t="str">
        <f>IF(P47="L","SEM" &amp;WEEKNUM(P46),"")</f>
        <v/>
      </c>
      <c r="D45" s="19" t="str">
        <f>IF(Q47="L","SEM" &amp;WEEKNUM(Q46),"")</f>
        <v/>
      </c>
      <c r="E45" s="19" t="str">
        <f>IF(R47="L","SEM" &amp;WEEKNUM(R46),"")</f>
        <v/>
      </c>
      <c r="F45" s="19" t="str">
        <f>IF(S47="L","SEM" &amp;WEEKNUM(S46),"")</f>
        <v>SEM38</v>
      </c>
      <c r="G45" s="19" t="str">
        <f>IF(T47="L","SEM" &amp;WEEKNUM(T46),"")</f>
        <v/>
      </c>
      <c r="H45" s="18" t="str">
        <f t="shared" ref="H45:AD45" si="3">IF(H47="L","SEM" &amp;WEEKNUM(H46),"")</f>
        <v/>
      </c>
      <c r="I45" s="18" t="str">
        <f t="shared" si="3"/>
        <v/>
      </c>
      <c r="J45" s="18" t="str">
        <f t="shared" si="3"/>
        <v/>
      </c>
      <c r="K45" s="18" t="str">
        <f t="shared" si="3"/>
        <v/>
      </c>
      <c r="L45" s="18" t="str">
        <f t="shared" si="3"/>
        <v>SEM37</v>
      </c>
      <c r="M45" s="18" t="str">
        <f t="shared" si="3"/>
        <v/>
      </c>
      <c r="N45" s="18" t="str">
        <f t="shared" si="3"/>
        <v/>
      </c>
      <c r="O45" s="18" t="str">
        <f t="shared" si="3"/>
        <v/>
      </c>
      <c r="P45" s="18" t="str">
        <f t="shared" si="3"/>
        <v/>
      </c>
      <c r="Q45" s="18" t="str">
        <f t="shared" si="3"/>
        <v/>
      </c>
      <c r="R45" s="18" t="str">
        <f t="shared" si="3"/>
        <v/>
      </c>
      <c r="S45" s="18" t="str">
        <f t="shared" si="3"/>
        <v>SEM38</v>
      </c>
      <c r="T45" s="18" t="str">
        <f t="shared" si="3"/>
        <v/>
      </c>
      <c r="U45" s="18" t="str">
        <f t="shared" si="3"/>
        <v/>
      </c>
      <c r="V45" s="18" t="str">
        <f t="shared" si="3"/>
        <v/>
      </c>
      <c r="W45" s="18" t="str">
        <f t="shared" si="3"/>
        <v/>
      </c>
      <c r="X45" s="18" t="str">
        <f t="shared" si="3"/>
        <v/>
      </c>
      <c r="Y45" s="18" t="str">
        <f t="shared" si="3"/>
        <v/>
      </c>
      <c r="Z45" s="18" t="str">
        <f t="shared" si="3"/>
        <v>SEM39</v>
      </c>
      <c r="AA45" s="18" t="str">
        <f t="shared" si="3"/>
        <v/>
      </c>
      <c r="AB45" s="18" t="str">
        <f t="shared" si="3"/>
        <v/>
      </c>
      <c r="AC45" s="18" t="str">
        <f t="shared" si="3"/>
        <v/>
      </c>
      <c r="AD45" s="19" t="str">
        <f t="shared" si="3"/>
        <v/>
      </c>
    </row>
    <row r="46" spans="2:34" ht="79.5" customHeight="1" outlineLevel="1">
      <c r="B46" s="8">
        <f>E2</f>
        <v>42979</v>
      </c>
      <c r="C46" s="8">
        <f>B46+1</f>
        <v>42980</v>
      </c>
      <c r="D46" s="8">
        <f t="shared" ref="D46:AF46" si="4">C46+1</f>
        <v>42981</v>
      </c>
      <c r="E46" s="8">
        <f t="shared" si="4"/>
        <v>42982</v>
      </c>
      <c r="F46" s="8">
        <f t="shared" si="4"/>
        <v>42983</v>
      </c>
      <c r="G46" s="8">
        <f t="shared" si="4"/>
        <v>42984</v>
      </c>
      <c r="H46" s="8">
        <f t="shared" si="4"/>
        <v>42985</v>
      </c>
      <c r="I46" s="8">
        <f t="shared" si="4"/>
        <v>42986</v>
      </c>
      <c r="J46" s="8">
        <f t="shared" si="4"/>
        <v>42987</v>
      </c>
      <c r="K46" s="8">
        <f t="shared" si="4"/>
        <v>42988</v>
      </c>
      <c r="L46" s="8">
        <f t="shared" si="4"/>
        <v>42989</v>
      </c>
      <c r="M46" s="8">
        <f t="shared" si="4"/>
        <v>42990</v>
      </c>
      <c r="N46" s="8">
        <f t="shared" si="4"/>
        <v>42991</v>
      </c>
      <c r="O46" s="8">
        <f t="shared" si="4"/>
        <v>42992</v>
      </c>
      <c r="P46" s="8">
        <f t="shared" si="4"/>
        <v>42993</v>
      </c>
      <c r="Q46" s="8">
        <f t="shared" si="4"/>
        <v>42994</v>
      </c>
      <c r="R46" s="8">
        <f t="shared" si="4"/>
        <v>42995</v>
      </c>
      <c r="S46" s="8">
        <f t="shared" si="4"/>
        <v>42996</v>
      </c>
      <c r="T46" s="8">
        <f t="shared" si="4"/>
        <v>42997</v>
      </c>
      <c r="U46" s="8">
        <f t="shared" si="4"/>
        <v>42998</v>
      </c>
      <c r="V46" s="8">
        <f t="shared" si="4"/>
        <v>42999</v>
      </c>
      <c r="W46" s="8">
        <f t="shared" si="4"/>
        <v>43000</v>
      </c>
      <c r="X46" s="8">
        <f t="shared" si="4"/>
        <v>43001</v>
      </c>
      <c r="Y46" s="8">
        <f t="shared" si="4"/>
        <v>43002</v>
      </c>
      <c r="Z46" s="8">
        <f t="shared" si="4"/>
        <v>43003</v>
      </c>
      <c r="AA46" s="8">
        <f t="shared" si="4"/>
        <v>43004</v>
      </c>
      <c r="AB46" s="8">
        <f>AA46+1</f>
        <v>43005</v>
      </c>
      <c r="AC46" s="8">
        <f t="shared" si="4"/>
        <v>43006</v>
      </c>
      <c r="AD46" s="8">
        <f t="shared" si="4"/>
        <v>43007</v>
      </c>
      <c r="AE46" s="8">
        <f>AD46+1</f>
        <v>43008</v>
      </c>
      <c r="AF46" s="8">
        <f t="shared" si="4"/>
        <v>43009</v>
      </c>
      <c r="AG46" s="8"/>
      <c r="AH46" s="8"/>
    </row>
    <row r="47" spans="2:34" outlineLevel="1">
      <c r="B47" s="19" t="str">
        <f>CHOOSE(WEEKDAY(B46),"D","L","M","Me","J","V","S",)</f>
        <v>V</v>
      </c>
      <c r="C47" s="19" t="str">
        <f>CHOOSE(WEEKDAY(C46),"D","L","M","Me","J","V","S",)</f>
        <v>S</v>
      </c>
      <c r="D47" s="19" t="str">
        <f>CHOOSE(WEEKDAY(D46),"D","L","M","Me","J","V","S",)</f>
        <v>D</v>
      </c>
      <c r="E47" s="19" t="str">
        <f t="shared" ref="E47:AF47" si="5">CHOOSE(WEEKDAY(E46),"D","L","M","Me","J","V","S",)</f>
        <v>L</v>
      </c>
      <c r="F47" s="19" t="str">
        <f t="shared" si="5"/>
        <v>M</v>
      </c>
      <c r="G47" s="19" t="str">
        <f t="shared" si="5"/>
        <v>Me</v>
      </c>
      <c r="H47" s="19" t="str">
        <f t="shared" si="5"/>
        <v>J</v>
      </c>
      <c r="I47" s="19" t="str">
        <f t="shared" si="5"/>
        <v>V</v>
      </c>
      <c r="J47" s="19" t="str">
        <f t="shared" si="5"/>
        <v>S</v>
      </c>
      <c r="K47" s="19" t="str">
        <f t="shared" si="5"/>
        <v>D</v>
      </c>
      <c r="L47" s="19" t="str">
        <f t="shared" si="5"/>
        <v>L</v>
      </c>
      <c r="M47" s="19" t="str">
        <f t="shared" si="5"/>
        <v>M</v>
      </c>
      <c r="N47" s="19" t="str">
        <f t="shared" si="5"/>
        <v>Me</v>
      </c>
      <c r="O47" s="19" t="str">
        <f t="shared" si="5"/>
        <v>J</v>
      </c>
      <c r="P47" s="19" t="str">
        <f t="shared" si="5"/>
        <v>V</v>
      </c>
      <c r="Q47" s="19" t="str">
        <f t="shared" si="5"/>
        <v>S</v>
      </c>
      <c r="R47" s="19" t="str">
        <f t="shared" si="5"/>
        <v>D</v>
      </c>
      <c r="S47" s="19" t="str">
        <f t="shared" si="5"/>
        <v>L</v>
      </c>
      <c r="T47" s="19" t="str">
        <f t="shared" si="5"/>
        <v>M</v>
      </c>
      <c r="U47" s="19" t="str">
        <f t="shared" si="5"/>
        <v>Me</v>
      </c>
      <c r="V47" s="19" t="str">
        <f t="shared" si="5"/>
        <v>J</v>
      </c>
      <c r="W47" s="19" t="str">
        <f t="shared" si="5"/>
        <v>V</v>
      </c>
      <c r="X47" s="19" t="str">
        <f t="shared" si="5"/>
        <v>S</v>
      </c>
      <c r="Y47" s="19" t="str">
        <f t="shared" si="5"/>
        <v>D</v>
      </c>
      <c r="Z47" s="19" t="str">
        <f t="shared" si="5"/>
        <v>L</v>
      </c>
      <c r="AA47" s="19" t="str">
        <f t="shared" si="5"/>
        <v>M</v>
      </c>
      <c r="AB47" s="19" t="str">
        <f t="shared" si="5"/>
        <v>Me</v>
      </c>
      <c r="AC47" s="19" t="str">
        <f t="shared" si="5"/>
        <v>J</v>
      </c>
      <c r="AD47" s="19" t="str">
        <f t="shared" si="5"/>
        <v>V</v>
      </c>
      <c r="AE47" s="19" t="str">
        <f t="shared" si="5"/>
        <v>S</v>
      </c>
      <c r="AF47" s="19" t="str">
        <f t="shared" si="5"/>
        <v>D</v>
      </c>
    </row>
  </sheetData>
  <customSheetViews>
    <customSheetView guid="{B650D1BF-8390-4B48-95E9-A59B348CCF7D}" hiddenRows="1" hiddenColumns="1" topLeftCell="A3">
      <selection activeCell="A7" sqref="A7:AF7"/>
      <pageMargins left="7.874015748031496E-2" right="7.874015748031496E-2" top="0.74803149606299213" bottom="0.74803149606299213" header="0.31496062992125984" footer="0.31496062992125984"/>
      <pageSetup paperSize="9" orientation="landscape" r:id="rId1"/>
    </customSheetView>
  </customSheetViews>
  <mergeCells count="24">
    <mergeCell ref="C18:G18"/>
    <mergeCell ref="K18:O18"/>
    <mergeCell ref="S18:U18"/>
    <mergeCell ref="A7:AF7"/>
    <mergeCell ref="C16:G16"/>
    <mergeCell ref="K16:O16"/>
    <mergeCell ref="S16:U16"/>
    <mergeCell ref="Y16:AC16"/>
    <mergeCell ref="Y20:AC20"/>
    <mergeCell ref="Y19:AC19"/>
    <mergeCell ref="Y18:AC18"/>
    <mergeCell ref="Y17:AC17"/>
    <mergeCell ref="B3:Q3"/>
    <mergeCell ref="Z3:AE3"/>
    <mergeCell ref="S3:X3"/>
    <mergeCell ref="C19:G19"/>
    <mergeCell ref="K19:O19"/>
    <mergeCell ref="S19:U19"/>
    <mergeCell ref="C20:G20"/>
    <mergeCell ref="K20:O20"/>
    <mergeCell ref="S20:U20"/>
    <mergeCell ref="C17:G17"/>
    <mergeCell ref="K17:O17"/>
    <mergeCell ref="S17:U17"/>
  </mergeCells>
  <conditionalFormatting sqref="B5:AE6">
    <cfRule type="cellIs" dxfId="44" priority="813" operator="equal">
      <formula>$E$1</formula>
    </cfRule>
  </conditionalFormatting>
  <conditionalFormatting sqref="R17">
    <cfRule type="cellIs" dxfId="43" priority="805" operator="equal">
      <formula>$E$1</formula>
    </cfRule>
  </conditionalFormatting>
  <conditionalFormatting sqref="B8:AF14">
    <cfRule type="cellIs" dxfId="42" priority="781" operator="equal">
      <formula>$E$1</formula>
    </cfRule>
  </conditionalFormatting>
  <conditionalFormatting sqref="D10">
    <cfRule type="cellIs" dxfId="41" priority="760" operator="equal">
      <formula>$E$1</formula>
    </cfRule>
  </conditionalFormatting>
  <conditionalFormatting sqref="AL18:BO18 BP12 AN12:AN15 AU12:AU15 BB12:BB15 BI12:BI15 AL16:BB16 AL17:AU17 BB17 BI16:BO16 BI17">
    <cfRule type="cellIs" dxfId="40" priority="759" operator="equal">
      <formula>$E$1</formula>
    </cfRule>
  </conditionalFormatting>
  <conditionalFormatting sqref="AL25:BO26 BP23:BP25 BI20:BI21 BP20:BP21 BB20:BB23 BI23 AU23 AL24:AN24 AU24:BO24 AN22:AN23">
    <cfRule type="cellIs" dxfId="39" priority="741" operator="equal">
      <formula>$E$1</formula>
    </cfRule>
  </conditionalFormatting>
  <conditionalFormatting sqref="AL32:BO34 AN31 AU31 BB31 BI31">
    <cfRule type="cellIs" dxfId="38" priority="723" operator="equal">
      <formula>$E$1</formula>
    </cfRule>
  </conditionalFormatting>
  <conditionalFormatting sqref="AU21">
    <cfRule type="cellIs" dxfId="37" priority="705" operator="equal">
      <formula>$E$1</formula>
    </cfRule>
  </conditionalFormatting>
  <conditionalFormatting sqref="BI22">
    <cfRule type="cellIs" dxfId="36" priority="687" operator="equal">
      <formula>$E$1</formula>
    </cfRule>
  </conditionalFormatting>
  <conditionalFormatting sqref="BP22">
    <cfRule type="cellIs" dxfId="35" priority="669" operator="equal">
      <formula>$E$1</formula>
    </cfRule>
  </conditionalFormatting>
  <conditionalFormatting sqref="AN14">
    <cfRule type="cellIs" dxfId="34" priority="651" operator="equal">
      <formula>$E$1</formula>
    </cfRule>
  </conditionalFormatting>
  <conditionalFormatting sqref="AU20">
    <cfRule type="cellIs" dxfId="33" priority="650" operator="equal">
      <formula>$E$1</formula>
    </cfRule>
  </conditionalFormatting>
  <conditionalFormatting sqref="AU22">
    <cfRule type="cellIs" dxfId="32" priority="632" operator="equal">
      <formula>$E$1</formula>
    </cfRule>
  </conditionalFormatting>
  <conditionalFormatting sqref="AN20:AN21">
    <cfRule type="cellIs" dxfId="31" priority="614" operator="equal">
      <formula>$E$1</formula>
    </cfRule>
  </conditionalFormatting>
  <conditionalFormatting sqref="AN28:AN30">
    <cfRule type="cellIs" dxfId="30" priority="596" operator="equal">
      <formula>$E$1</formula>
    </cfRule>
  </conditionalFormatting>
  <conditionalFormatting sqref="AU29:AU30">
    <cfRule type="cellIs" dxfId="29" priority="578" operator="equal">
      <formula>$E$1</formula>
    </cfRule>
  </conditionalFormatting>
  <conditionalFormatting sqref="BB28 BB30">
    <cfRule type="cellIs" dxfId="28" priority="560" operator="equal">
      <formula>$E$1</formula>
    </cfRule>
  </conditionalFormatting>
  <conditionalFormatting sqref="BI28 BI30">
    <cfRule type="cellIs" dxfId="27" priority="542" operator="equal">
      <formula>$E$1</formula>
    </cfRule>
  </conditionalFormatting>
  <conditionalFormatting sqref="BP28:BP30">
    <cfRule type="cellIs" dxfId="26" priority="524" operator="equal">
      <formula>$E$1</formula>
    </cfRule>
  </conditionalFormatting>
  <conditionalFormatting sqref="AU28">
    <cfRule type="cellIs" dxfId="25" priority="506" operator="equal">
      <formula>$E$1</formula>
    </cfRule>
  </conditionalFormatting>
  <conditionalFormatting sqref="BB29">
    <cfRule type="cellIs" dxfId="24" priority="488" operator="equal">
      <formula>$E$1</formula>
    </cfRule>
  </conditionalFormatting>
  <conditionalFormatting sqref="BI29">
    <cfRule type="cellIs" dxfId="23" priority="470" operator="equal">
      <formula>$E$1</formula>
    </cfRule>
  </conditionalFormatting>
  <conditionalFormatting sqref="AL13:AM15">
    <cfRule type="cellIs" dxfId="22" priority="448" operator="equal">
      <formula>$E$1</formula>
    </cfRule>
  </conditionalFormatting>
  <conditionalFormatting sqref="AO13:AT15">
    <cfRule type="cellIs" dxfId="21" priority="426" operator="equal">
      <formula>$E$1</formula>
    </cfRule>
  </conditionalFormatting>
  <conditionalFormatting sqref="BJ31:BO31 BC31:BH31 AV31:BA31 AO31:AT31 AL31:AM31 AV20:BA20 BC16:BH16 AV21:AW23 AZ21:BA23">
    <cfRule type="cellIs" dxfId="20" priority="404" operator="equal">
      <formula>$E$1</formula>
    </cfRule>
  </conditionalFormatting>
  <conditionalFormatting sqref="AV13:BA13 AV14:AW14 AY14:BA14 AV15:BA15">
    <cfRule type="cellIs" dxfId="19" priority="382" operator="equal">
      <formula>$E$1</formula>
    </cfRule>
  </conditionalFormatting>
  <conditionalFormatting sqref="BC13:BH15">
    <cfRule type="cellIs" dxfId="18" priority="360" operator="equal">
      <formula>$E$1</formula>
    </cfRule>
  </conditionalFormatting>
  <conditionalFormatting sqref="BJ13:BO15">
    <cfRule type="cellIs" dxfId="17" priority="338" operator="equal">
      <formula>$E$1</formula>
    </cfRule>
  </conditionalFormatting>
  <conditionalFormatting sqref="AV17:BA17">
    <cfRule type="cellIs" dxfId="16" priority="316" operator="equal">
      <formula>$E$1</formula>
    </cfRule>
  </conditionalFormatting>
  <conditionalFormatting sqref="BC17:BH17">
    <cfRule type="cellIs" dxfId="15" priority="294" operator="equal">
      <formula>$E$1</formula>
    </cfRule>
  </conditionalFormatting>
  <conditionalFormatting sqref="BJ17:BO17">
    <cfRule type="cellIs" dxfId="14" priority="272" operator="equal">
      <formula>$E$1</formula>
    </cfRule>
  </conditionalFormatting>
  <conditionalFormatting sqref="AX14">
    <cfRule type="cellIs" dxfId="13" priority="250" operator="equal">
      <formula>$E$1</formula>
    </cfRule>
  </conditionalFormatting>
  <conditionalFormatting sqref="AO20:AT24">
    <cfRule type="cellIs" dxfId="12" priority="228" operator="equal">
      <formula>$E$1</formula>
    </cfRule>
  </conditionalFormatting>
  <conditionalFormatting sqref="AV20:BA23">
    <cfRule type="cellIs" dxfId="11" priority="206" operator="equal">
      <formula>$E$1</formula>
    </cfRule>
  </conditionalFormatting>
  <conditionalFormatting sqref="AL20:AM23">
    <cfRule type="cellIs" dxfId="10" priority="184" operator="equal">
      <formula>$E$1</formula>
    </cfRule>
  </conditionalFormatting>
  <conditionalFormatting sqref="BC20:BH23">
    <cfRule type="cellIs" dxfId="9" priority="162" operator="equal">
      <formula>$E$1</formula>
    </cfRule>
  </conditionalFormatting>
  <conditionalFormatting sqref="BJ20:BO23">
    <cfRule type="cellIs" dxfId="8" priority="140" operator="equal">
      <formula>$E$1</formula>
    </cfRule>
  </conditionalFormatting>
  <conditionalFormatting sqref="AL28:AM30">
    <cfRule type="cellIs" dxfId="7" priority="118" operator="equal">
      <formula>$E$1</formula>
    </cfRule>
  </conditionalFormatting>
  <conditionalFormatting sqref="AO29:AT30">
    <cfRule type="cellIs" dxfId="6" priority="96" operator="equal">
      <formula>$E$1</formula>
    </cfRule>
  </conditionalFormatting>
  <conditionalFormatting sqref="AV29:BA30 AX28:BA28">
    <cfRule type="cellIs" dxfId="5" priority="74" operator="equal">
      <formula>$E$1</formula>
    </cfRule>
  </conditionalFormatting>
  <conditionalFormatting sqref="BC28:BH30">
    <cfRule type="cellIs" dxfId="4" priority="51" operator="equal">
      <formula>$E$1</formula>
    </cfRule>
  </conditionalFormatting>
  <conditionalFormatting sqref="BJ28:BO30">
    <cfRule type="cellIs" dxfId="3" priority="29" operator="equal">
      <formula>$E$1</formula>
    </cfRule>
  </conditionalFormatting>
  <conditionalFormatting sqref="AO28:AT28">
    <cfRule type="cellIs" dxfId="2" priority="7" operator="equal">
      <formula>$E$1</formula>
    </cfRule>
  </conditionalFormatting>
  <dataValidations count="1">
    <dataValidation type="list" allowBlank="1" showInputMessage="1" showErrorMessage="1" sqref="A7:AF7">
      <formula1>Villes</formula1>
    </dataValidation>
  </dataValidations>
  <hyperlinks>
    <hyperlink ref="Z3:AE3" location="'SEMAINE-09'!A1" display="Affichage Semaine"/>
    <hyperlink ref="S3:X3" location="'NORD-09'!A1" display="Planning Nord"/>
  </hyperlinks>
  <pageMargins left="7.874015748031496E-2" right="7.874015748031496E-2" top="0.74803149606299213" bottom="0.74803149606299213" header="0.31496062992125984" footer="0.31496062992125984"/>
  <pageSetup paperSize="9" orientation="landscape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O62"/>
  <sheetViews>
    <sheetView showGridLines="0" topLeftCell="A37" zoomScaleNormal="100" workbookViewId="0">
      <selection activeCell="B52" sqref="B52:C52"/>
    </sheetView>
  </sheetViews>
  <sheetFormatPr baseColWidth="10" defaultRowHeight="15"/>
  <cols>
    <col min="1" max="1" width="12" style="19" customWidth="1"/>
    <col min="2" max="8" width="12.28515625" style="19" customWidth="1"/>
    <col min="9" max="9" width="5.140625" style="19" customWidth="1"/>
    <col min="10" max="10" width="8.42578125" style="19" customWidth="1"/>
    <col min="11" max="16384" width="11.42578125" style="19"/>
  </cols>
  <sheetData>
    <row r="1" spans="1:15" ht="5.0999999999999996" customHeight="1">
      <c r="A1" s="37"/>
      <c r="B1" s="38"/>
      <c r="C1" s="38"/>
      <c r="D1" s="38"/>
      <c r="E1" s="38"/>
      <c r="F1" s="38"/>
      <c r="G1" s="38"/>
      <c r="H1" s="38"/>
      <c r="I1" s="37"/>
      <c r="J1" s="37"/>
    </row>
    <row r="2" spans="1:15" ht="15" customHeight="1">
      <c r="A2" s="239" t="s">
        <v>103</v>
      </c>
      <c r="B2" s="53" t="s">
        <v>39</v>
      </c>
      <c r="C2" s="53" t="s">
        <v>40</v>
      </c>
      <c r="D2" s="53" t="s">
        <v>41</v>
      </c>
      <c r="E2" s="53" t="s">
        <v>42</v>
      </c>
      <c r="F2" s="53" t="s">
        <v>43</v>
      </c>
      <c r="G2" s="53" t="s">
        <v>44</v>
      </c>
      <c r="H2" s="54" t="s">
        <v>45</v>
      </c>
      <c r="I2" s="240" t="s">
        <v>67</v>
      </c>
      <c r="J2" s="55" t="s">
        <v>0</v>
      </c>
      <c r="K2" s="242" t="s">
        <v>68</v>
      </c>
    </row>
    <row r="3" spans="1:15" ht="15" customHeight="1">
      <c r="A3" s="239"/>
      <c r="B3" s="56"/>
      <c r="C3" s="56"/>
      <c r="D3" s="56"/>
      <c r="E3" s="56"/>
      <c r="F3" s="56">
        <v>42979</v>
      </c>
      <c r="G3" s="56">
        <v>42980</v>
      </c>
      <c r="H3" s="57">
        <v>42981</v>
      </c>
      <c r="I3" s="241"/>
      <c r="J3" s="55" t="s">
        <v>51</v>
      </c>
      <c r="K3" s="242"/>
    </row>
    <row r="4" spans="1:15" ht="30" customHeight="1">
      <c r="A4" s="58" t="str">
        <f>'MOIS-09'!A8</f>
        <v>CHRISTELLE</v>
      </c>
      <c r="B4" s="59"/>
      <c r="C4" s="59"/>
      <c r="D4" s="59"/>
      <c r="E4" s="59"/>
      <c r="F4" s="59" t="str">
        <f>IF(OR('MOIS-09'!B8="J"),'MOIS-09'!$C$16,IF(OR('MOIS-09'!B8="J1"),'MOIS-09'!$C$17,IF(OR('MOIS-09'!B8="J2"),'MOIS-09'!$C$18,IF(OR('MOIS-09'!B8="J3"),'MOIS-09'!$C$19,IF(OR('MOIS-09'!B8="J4"),'MOIS-09'!$C$20,IF(OR('MOIS-09'!B8="J5"),'MOIS-09'!$K$16,IF(OR('MOIS-09'!B8="J6"),'MOIS-09'!$K$17,IF(OR('MOIS-09'!B8="J7"),'MOIS-09'!$K$18,IF(OR('MOIS-09'!B8="J8"),'MOIS-09'!$K$19,IF(OR('MOIS-09'!B8="J9"),'MOIS-09'!$K$20,IF(OR('MOIS-09'!B8="F"),"FORMATION",IF(OR('MOIS-09'!B8="R"),"REPOS",IF(OR('MOIS-09'!B8="CP"),"CONGES",IF(OR('MOIS-09'!B8="HR"),"RECUP",IF(OR('MOIS-09'!B8="E"),"ECOLE",IF(OR('MOIS-09'!B8="D"),"DEPLACE.",IF(OR('MOIS-09'!B8="CM"),"MARIAGE",IF(OR('MOIS-09'!B8="CMA"),"MATERNITE",IF(OR('MOIS-09'!B8="CDE"),"DEMENAGE",IF(OR('MOIS-09'!B8="M"),"MALADIE","0"))))))))))))))))))))</f>
        <v>09H30-12H00 13H00-19H00</v>
      </c>
      <c r="G4" s="59" t="str">
        <f>IF(OR('MOIS-09'!C8="J"),'MOIS-09'!$C$16,IF(OR('MOIS-09'!C8="J1"),'MOIS-09'!$C$17,IF(OR('MOIS-09'!C8="J2"),'MOIS-09'!$C$18,IF(OR('MOIS-09'!C8="J3"),'MOIS-09'!$C$19,IF(OR('MOIS-09'!C8="J4"),'MOIS-09'!$C$20,IF(OR('MOIS-09'!C8="J5"),'MOIS-09'!$K$16,IF(OR('MOIS-09'!C8="J6"),'MOIS-09'!$K$17,IF(OR('MOIS-09'!C8="J7"),'MOIS-09'!$K$18,IF(OR('MOIS-09'!C8="J8"),'MOIS-09'!$K$19,IF(OR('MOIS-09'!C8="J9"),'MOIS-09'!$K$20,IF(OR('MOIS-09'!C8="F"),"FORMATION",IF(OR('MOIS-09'!C8="R"),"REPOS",IF(OR('MOIS-09'!C8="CP"),"CONGES",IF(OR('MOIS-09'!C8="HR"),"RECUP",IF(OR('MOIS-09'!C8="E"),"ECOLE",IF(OR('MOIS-09'!C8="D"),"DEPLACE.",IF(OR('MOIS-09'!C8="CM"),"MARIAGE",IF(OR('MOIS-09'!C8="CMA"),"MATERNITE",IF(OR('MOIS-09'!C8="CDE"),"DEMENAGE",IF(OR('MOIS-09'!C8="M"),"MALADIE","0"))))))))))))))))))))</f>
        <v>09H30-12H00 13H00-19H00</v>
      </c>
      <c r="H4" s="60" t="str">
        <f>IF(OR('MOIS-09'!D8="J"),'MOIS-09'!$C$16,IF(OR('MOIS-09'!D8="J1"),'MOIS-09'!$C$17,IF(OR('MOIS-09'!D8="J2"),'MOIS-09'!$C$18,IF(OR('MOIS-09'!D8="J3"),'MOIS-09'!$C$19,IF(OR('MOIS-09'!D8="J4"),'MOIS-09'!$C$20,IF(OR('MOIS-09'!D8="J5"),'MOIS-09'!$K$16,IF(OR('MOIS-09'!D8="J6"),'MOIS-09'!$K$17,IF(OR('MOIS-09'!D8="J7"),'MOIS-09'!$K$18,IF(OR('MOIS-09'!D8="J8"),'MOIS-09'!$K$19,IF(OR('MOIS-09'!D8="J9"),'MOIS-09'!$K$20,IF(OR('MOIS-09'!D8="F"),"FORMATION",IF(OR('MOIS-09'!D8="R"),"REPOS",IF(OR('MOIS-09'!D8="CP"),"CONGES",IF(OR('MOIS-09'!D8="HR"),"RECUP",IF(OR('MOIS-09'!D8="E"),"ECOLE",IF(OR('MOIS-09'!D8="D"),"DEPLACE.",IF(OR('MOIS-09'!D8="CM"),"MARIAGE",IF(OR('MOIS-09'!D8="CMA"),"MATERNITE",IF(OR('MOIS-09'!D8="CDE"),"DEMENAGE",IF(OR('MOIS-09'!D8="M"),"MALADIE","0"))))))))))))))))))))</f>
        <v>0</v>
      </c>
      <c r="I4" s="61" t="str">
        <f t="shared" ref="I4:I10" si="0">IF(OR($K$2="TROYES"),39,IF(OR($K$2="SAINT-ANDRE"),39,"37,5"))</f>
        <v>37,5</v>
      </c>
      <c r="J4" s="62">
        <f>IF(OR('MOIS-09'!B8="D"),'MOIS-09'!$V$20,IF(OR('MOIS-09'!B8="J"),'MOIS-09'!$H$16,IF(OR('MOIS-09'!B8="J1"),'MOIS-09'!$H$17,IF(OR('MOIS-09'!B8="J2"),'MOIS-09'!$H$18,IF(OR('MOIS-09'!B8="J3"),'MOIS-09'!$H$19,IF(OR('MOIS-09'!B8="J4"),'MOIS-09'!$H$20,IF(OR('MOIS-09'!B8="J5"),'MOIS-09'!$P$16,IF(OR('MOIS-09'!B8="J6"),'MOIS-09'!$P$17,IF(OR('MOIS-09'!B8="J7"),'MOIS-09'!$P$18,IF(OR('MOIS-09'!B8="J8"),'MOIS-09'!$P$19,IF(OR('MOIS-09'!B8="J9"),'MOIS-09'!$P$20,IF(OR('MOIS-09'!B8="F"),'MOIS-09'!$V$16,IF(OR('MOIS-09'!B8="R"),'MOIS-09'!$V$17,IF(OR('MOIS-09'!B8="HR"),'MOIS-09'!$V$18,IF(OR('MOIS-09'!B8="E"),'MOIS-09'!$V$19,IF(OR('MOIS-09'!B8="CP"),'MOIS-09'!$AD$16,IF(OR('MOIS-09'!B8="CM"),'MOIS-09'!$AD$17,IF(OR('MOIS-09'!B8="CMA"),'MOIS-09'!$AD$18,IF(OR('MOIS-09'!B8="CDE"),'MOIS-09'!$AD$19,"0")))))))))))))))))))+IF(OR('MOIS-09'!C8="D"),'MOIS-09'!$V$20,IF(OR('MOIS-09'!C8="J"),'MOIS-09'!$H$16,IF(OR('MOIS-09'!C8="J1"),'MOIS-09'!$H$17,IF(OR('MOIS-09'!C8="J2"),'MOIS-09'!$H$18,IF(OR('MOIS-09'!C8="J3"),'MOIS-09'!$H$19,IF(OR('MOIS-09'!C8="J4"),'MOIS-09'!$H$20,IF(OR('MOIS-09'!C8="J5"),'MOIS-09'!$P$16,IF(OR('MOIS-09'!C8="J6"),'MOIS-09'!$P$17,IF(OR('MOIS-09'!C8="J7"),'MOIS-09'!$P$18,IF(OR('MOIS-09'!C8="J8"),'MOIS-09'!$P$19,IF(OR('MOIS-09'!C8="J9"),'MOIS-09'!$P$20,IF(OR('MOIS-09'!C8="F"),'MOIS-09'!$V$16,IF(OR('MOIS-09'!C8="R"),'MOIS-09'!$V$17,IF(OR('MOIS-09'!C8="HR"),'MOIS-09'!$V$18,IF(OR('MOIS-09'!C8="E"),'MOIS-09'!$V$19,IF(OR('MOIS-09'!C8="CP"),'MOIS-09'!$AD$16,IF(OR('MOIS-09'!C8="CM"),'MOIS-09'!$AD$17,IF(OR('MOIS-09'!C8="CMA"),'MOIS-09'!$AD$18,IF(OR('MOIS-09'!C8="CDE"),'MOIS-09'!$AD$19,"0")))))))))))))))))))+IF(OR('MOIS-09'!D8="D"),'MOIS-09'!$V$20,IF(OR('MOIS-09'!D8="J"),'MOIS-09'!$H$16,IF(OR('MOIS-09'!D8="J1"),'MOIS-09'!$H$17,IF(OR('MOIS-09'!D8="J2"),'MOIS-09'!$H$18,IF(OR('MOIS-09'!D8="J3"),'MOIS-09'!$H$19,IF(OR('MOIS-09'!D8="J4"),'MOIS-09'!$H$20,IF(OR('MOIS-09'!D8="J5"),'MOIS-09'!$P$16,IF(OR('MOIS-09'!D8="J6"),'MOIS-09'!$P$17,IF(OR('MOIS-09'!D8="J7"),'MOIS-09'!$P$18,IF(OR('MOIS-09'!D8="J8"),'MOIS-09'!$P$19,IF(OR('MOIS-09'!D8="J9"),'MOIS-09'!$P$20,IF(OR('MOIS-09'!D8="F"),'MOIS-09'!$V$16,IF(OR('MOIS-09'!D8="R"),'MOIS-09'!$V$17,IF(OR('MOIS-09'!D8="HR"),'MOIS-09'!$V$18,IF(OR('MOIS-09'!D8="E"),'MOIS-09'!$V$19,IF(OR('MOIS-09'!D8="CP"),'MOIS-09'!$AD$16,IF(OR('MOIS-09'!D8="CM"),'MOIS-09'!$AD$17,IF(OR('MOIS-09'!D8="CMA"),'MOIS-09'!$AD$18,IF(OR('MOIS-09'!D8="CDE"),'MOIS-09'!$AD$19,"0")))))))))))))))))))</f>
        <v>15</v>
      </c>
      <c r="K4" s="63"/>
      <c r="M4" s="228" t="s">
        <v>134</v>
      </c>
      <c r="N4" s="228"/>
      <c r="O4" s="228"/>
    </row>
    <row r="5" spans="1:15" ht="30" customHeight="1">
      <c r="A5" s="64" t="str">
        <f>'MOIS-09'!A9</f>
        <v>LAETITIA</v>
      </c>
      <c r="B5" s="59"/>
      <c r="C5" s="59"/>
      <c r="D5" s="59"/>
      <c r="E5" s="59"/>
      <c r="F5" s="59" t="str">
        <f>IF(OR('MOIS-09'!B9="J"),'MOIS-09'!$C$16,IF(OR('MOIS-09'!B9="J1"),'MOIS-09'!$C$17,IF(OR('MOIS-09'!B9="J2"),'MOIS-09'!$C$18,IF(OR('MOIS-09'!B9="J3"),'MOIS-09'!$C$19,IF(OR('MOIS-09'!B9="J4"),'MOIS-09'!$C$20,IF(OR('MOIS-09'!B9="J5"),'MOIS-09'!$K$16,IF(OR('MOIS-09'!B9="J6"),'MOIS-09'!$K$17,IF(OR('MOIS-09'!B9="J7"),'MOIS-09'!$K$18,IF(OR('MOIS-09'!B9="J8"),'MOIS-09'!$K$19,IF(OR('MOIS-09'!B9="J9"),'MOIS-09'!$K$20,IF(OR('MOIS-09'!B9="F"),"FORMATION",IF(OR('MOIS-09'!B9="R"),"REPOS",IF(OR('MOIS-09'!B9="CP"),"CONGES",IF(OR('MOIS-09'!B9="HR"),"RECUP",IF(OR('MOIS-09'!B9="E"),"ECOLE",IF(OR('MOIS-09'!B9="D"),"DEPLACE.",IF(OR('MOIS-09'!B9="CM"),"MARIAGE",IF(OR('MOIS-09'!B9="CMA"),"MATERNITE",IF(OR('MOIS-09'!B9="CDE"),"DEMENAGE",IF(OR('MOIS-09'!B9="M"),"MALADIE","0"))))))))))))))))))))</f>
        <v>09H30-12H00 13H00-19H00</v>
      </c>
      <c r="G5" s="59" t="str">
        <f>IF(OR('MOIS-09'!C9="J"),'MOIS-09'!$C$16,IF(OR('MOIS-09'!C9="J1"),'MOIS-09'!$C$17,IF(OR('MOIS-09'!C9="J2"),'MOIS-09'!$C$18,IF(OR('MOIS-09'!C9="J3"),'MOIS-09'!$C$19,IF(OR('MOIS-09'!C9="J4"),'MOIS-09'!$C$20,IF(OR('MOIS-09'!C9="J5"),'MOIS-09'!$K$16,IF(OR('MOIS-09'!C9="J6"),'MOIS-09'!$K$17,IF(OR('MOIS-09'!C9="J7"),'MOIS-09'!$K$18,IF(OR('MOIS-09'!C9="J8"),'MOIS-09'!$K$19,IF(OR('MOIS-09'!C9="J9"),'MOIS-09'!$K$20,IF(OR('MOIS-09'!C9="F"),"FORMATION",IF(OR('MOIS-09'!C9="R"),"REPOS",IF(OR('MOIS-09'!C9="CP"),"CONGES",IF(OR('MOIS-09'!C9="HR"),"RECUP",IF(OR('MOIS-09'!C9="E"),"ECOLE",IF(OR('MOIS-09'!C9="D"),"DEPLACE.",IF(OR('MOIS-09'!C9="CM"),"MARIAGE",IF(OR('MOIS-09'!C9="CMA"),"MATERNITE",IF(OR('MOIS-09'!C9="CDE"),"DEMENAGE",IF(OR('MOIS-09'!C9="M"),"MALADIE","0"))))))))))))))))))))</f>
        <v>09H30-12H00 13H00-19H00</v>
      </c>
      <c r="H5" s="60" t="str">
        <f>IF(OR('MOIS-09'!D9="J"),'MOIS-09'!$C$16,IF(OR('MOIS-09'!D9="J1"),'MOIS-09'!$C$17,IF(OR('MOIS-09'!D9="J2"),'MOIS-09'!$C$18,IF(OR('MOIS-09'!D9="J3"),'MOIS-09'!$C$19,IF(OR('MOIS-09'!D9="J4"),'MOIS-09'!$C$20,IF(OR('MOIS-09'!D9="J5"),'MOIS-09'!$K$16,IF(OR('MOIS-09'!D9="J6"),'MOIS-09'!$K$17,IF(OR('MOIS-09'!D9="J7"),'MOIS-09'!$K$18,IF(OR('MOIS-09'!D9="J8"),'MOIS-09'!$K$19,IF(OR('MOIS-09'!D9="J9"),'MOIS-09'!$K$20,IF(OR('MOIS-09'!D9="F"),"FORMATION",IF(OR('MOIS-09'!D9="R"),"REPOS",IF(OR('MOIS-09'!D9="CP"),"CONGES",IF(OR('MOIS-09'!D9="HR"),"RECUP",IF(OR('MOIS-09'!D9="E"),"ECOLE",IF(OR('MOIS-09'!D9="D"),"DEPLACE.",IF(OR('MOIS-09'!D9="CM"),"MARIAGE",IF(OR('MOIS-09'!D9="CMA"),"MATERNITE",IF(OR('MOIS-09'!D9="CDE"),"DEMENAGE",IF(OR('MOIS-09'!D9="M"),"MALADIE","0"))))))))))))))))))))</f>
        <v>0</v>
      </c>
      <c r="I5" s="61" t="str">
        <f t="shared" si="0"/>
        <v>37,5</v>
      </c>
      <c r="J5" s="62">
        <f>IF(OR('MOIS-09'!B9="D"),'MOIS-09'!$V$20,IF(OR('MOIS-09'!B9="J"),'MOIS-09'!$H$16,IF(OR('MOIS-09'!B9="J1"),'MOIS-09'!$H$17,IF(OR('MOIS-09'!B9="J2"),'MOIS-09'!$H$18,IF(OR('MOIS-09'!B9="J3"),'MOIS-09'!$H$19,IF(OR('MOIS-09'!B9="J4"),'MOIS-09'!$H$20,IF(OR('MOIS-09'!B9="J5"),'MOIS-09'!$P$16,IF(OR('MOIS-09'!B9="J6"),'MOIS-09'!$P$17,IF(OR('MOIS-09'!B9="J7"),'MOIS-09'!$P$18,IF(OR('MOIS-09'!B9="J8"),'MOIS-09'!$P$19,IF(OR('MOIS-09'!B9="J9"),'MOIS-09'!$P$20,IF(OR('MOIS-09'!B9="F"),'MOIS-09'!$V$16,IF(OR('MOIS-09'!B9="R"),'MOIS-09'!$V$17,IF(OR('MOIS-09'!B9="HR"),'MOIS-09'!$V$18,IF(OR('MOIS-09'!B9="E"),'MOIS-09'!$V$19,IF(OR('MOIS-09'!B9="CP"),'MOIS-09'!$AD$16,IF(OR('MOIS-09'!B9="CM"),'MOIS-09'!$AD$17,IF(OR('MOIS-09'!B9="CMA"),'MOIS-09'!$AD$18,IF(OR('MOIS-09'!B9="CDE"),'MOIS-09'!$AD$19,"0")))))))))))))))))))+IF(OR('MOIS-09'!C9="D"),'MOIS-09'!$V$20,IF(OR('MOIS-09'!C9="J"),'MOIS-09'!$H$16,IF(OR('MOIS-09'!C9="J1"),'MOIS-09'!$H$17,IF(OR('MOIS-09'!C9="J2"),'MOIS-09'!$H$18,IF(OR('MOIS-09'!C9="J3"),'MOIS-09'!$H$19,IF(OR('MOIS-09'!C9="J4"),'MOIS-09'!$H$20,IF(OR('MOIS-09'!C9="J5"),'MOIS-09'!$P$16,IF(OR('MOIS-09'!C9="J6"),'MOIS-09'!$P$17,IF(OR('MOIS-09'!C9="J7"),'MOIS-09'!$P$18,IF(OR('MOIS-09'!C9="J8"),'MOIS-09'!$P$19,IF(OR('MOIS-09'!C9="J9"),'MOIS-09'!$P$20,IF(OR('MOIS-09'!C9="F"),'MOIS-09'!$V$16,IF(OR('MOIS-09'!C9="R"),'MOIS-09'!$V$17,IF(OR('MOIS-09'!C9="HR"),'MOIS-09'!$V$18,IF(OR('MOIS-09'!C9="E"),'MOIS-09'!$V$19,IF(OR('MOIS-09'!C9="CP"),'MOIS-09'!$AD$16,IF(OR('MOIS-09'!C9="CM"),'MOIS-09'!$AD$17,IF(OR('MOIS-09'!C9="CMA"),'MOIS-09'!$AD$18,IF(OR('MOIS-09'!C9="CDE"),'MOIS-09'!$AD$19,"0")))))))))))))))))))+IF(OR('MOIS-09'!D9="D"),'MOIS-09'!$V$20,IF(OR('MOIS-09'!D9="J"),'MOIS-09'!$H$16,IF(OR('MOIS-09'!D9="J1"),'MOIS-09'!$H$17,IF(OR('MOIS-09'!D9="J2"),'MOIS-09'!$H$18,IF(OR('MOIS-09'!D9="J3"),'MOIS-09'!$H$19,IF(OR('MOIS-09'!D9="J4"),'MOIS-09'!$H$20,IF(OR('MOIS-09'!D9="J5"),'MOIS-09'!$P$16,IF(OR('MOIS-09'!D9="J6"),'MOIS-09'!$P$17,IF(OR('MOIS-09'!D9="J7"),'MOIS-09'!$P$18,IF(OR('MOIS-09'!D9="J8"),'MOIS-09'!$P$19,IF(OR('MOIS-09'!D9="J9"),'MOIS-09'!$P$20,IF(OR('MOIS-09'!D9="F"),'MOIS-09'!$V$16,IF(OR('MOIS-09'!D9="R"),'MOIS-09'!$V$17,IF(OR('MOIS-09'!D9="HR"),'MOIS-09'!$V$18,IF(OR('MOIS-09'!D9="E"),'MOIS-09'!$V$19,IF(OR('MOIS-09'!D9="CP"),'MOIS-09'!$AD$16,IF(OR('MOIS-09'!D9="CM"),'MOIS-09'!$AD$17,IF(OR('MOIS-09'!D9="CMA"),'MOIS-09'!$AD$18,IF(OR('MOIS-09'!D9="CDE"),'MOIS-09'!$AD$19,"0")))))))))))))))))))</f>
        <v>15</v>
      </c>
      <c r="K5" s="63"/>
      <c r="M5" s="229" t="s">
        <v>135</v>
      </c>
      <c r="N5" s="229"/>
      <c r="O5" s="229"/>
    </row>
    <row r="6" spans="1:15" ht="30" customHeight="1">
      <c r="A6" s="64" t="str">
        <f>'MOIS-09'!A10</f>
        <v>-</v>
      </c>
      <c r="B6" s="59"/>
      <c r="C6" s="59"/>
      <c r="D6" s="59"/>
      <c r="E6" s="59"/>
      <c r="F6" s="59" t="str">
        <f>IF(OR('MOIS-09'!B10="J"),'MOIS-09'!$C$16,IF(OR('MOIS-09'!B10="J1"),'MOIS-09'!$C$17,IF(OR('MOIS-09'!B10="J2"),'MOIS-09'!$C$18,IF(OR('MOIS-09'!B10="J3"),'MOIS-09'!$C$19,IF(OR('MOIS-09'!B10="J4"),'MOIS-09'!$C$20,IF(OR('MOIS-09'!B10="J5"),'MOIS-09'!$K$16,IF(OR('MOIS-09'!B10="J6"),'MOIS-09'!$K$17,IF(OR('MOIS-09'!B10="J7"),'MOIS-09'!$K$18,IF(OR('MOIS-09'!B10="J8"),'MOIS-09'!$K$19,IF(OR('MOIS-09'!B10="J9"),'MOIS-09'!$K$20,IF(OR('MOIS-09'!B10="F"),"FORMATION",IF(OR('MOIS-09'!B10="R"),"REPOS",IF(OR('MOIS-09'!B10="CP"),"CONGES",IF(OR('MOIS-09'!B10="HR"),"RECUP",IF(OR('MOIS-09'!B10="E"),"ECOLE",IF(OR('MOIS-09'!B10="D"),"DEPLACE.",IF(OR('MOIS-09'!B10="CM"),"MARIAGE",IF(OR('MOIS-09'!B10="CMA"),"MATERNITE",IF(OR('MOIS-09'!B10="CDE"),"DEMENAGE",IF(OR('MOIS-09'!B10="M"),"MALADIE","0"))))))))))))))))))))</f>
        <v>0</v>
      </c>
      <c r="G6" s="59" t="str">
        <f>IF(OR('MOIS-09'!C10="J"),'MOIS-09'!$C$16,IF(OR('MOIS-09'!C10="J1"),'MOIS-09'!$C$17,IF(OR('MOIS-09'!C10="J2"),'MOIS-09'!$C$18,IF(OR('MOIS-09'!C10="J3"),'MOIS-09'!$C$19,IF(OR('MOIS-09'!C10="J4"),'MOIS-09'!$C$20,IF(OR('MOIS-09'!C10="J5"),'MOIS-09'!$K$16,IF(OR('MOIS-09'!C10="J6"),'MOIS-09'!$K$17,IF(OR('MOIS-09'!C10="J7"),'MOIS-09'!$K$18,IF(OR('MOIS-09'!C10="J8"),'MOIS-09'!$K$19,IF(OR('MOIS-09'!C10="J9"),'MOIS-09'!$K$20,IF(OR('MOIS-09'!C10="F"),"FORMATION",IF(OR('MOIS-09'!C10="R"),"REPOS",IF(OR('MOIS-09'!C10="CP"),"CONGES",IF(OR('MOIS-09'!C10="HR"),"RECUP",IF(OR('MOIS-09'!C10="E"),"ECOLE",IF(OR('MOIS-09'!C10="D"),"DEPLACE.",IF(OR('MOIS-09'!C10="CM"),"MARIAGE",IF(OR('MOIS-09'!C10="CMA"),"MATERNITE",IF(OR('MOIS-09'!C10="CDE"),"DEMENAGE",IF(OR('MOIS-09'!C10="M"),"MALADIE","0"))))))))))))))))))))</f>
        <v>0</v>
      </c>
      <c r="H6" s="60" t="str">
        <f>IF(OR('MOIS-09'!D10="J"),'MOIS-09'!$C$16,IF(OR('MOIS-09'!D10="J1"),'MOIS-09'!$C$17,IF(OR('MOIS-09'!D10="J2"),'MOIS-09'!$C$18,IF(OR('MOIS-09'!D10="J3"),'MOIS-09'!$C$19,IF(OR('MOIS-09'!D10="J4"),'MOIS-09'!$C$20,IF(OR('MOIS-09'!D10="J5"),'MOIS-09'!$K$16,IF(OR('MOIS-09'!D10="J6"),'MOIS-09'!$K$17,IF(OR('MOIS-09'!D10="J7"),'MOIS-09'!$K$18,IF(OR('MOIS-09'!D10="J8"),'MOIS-09'!$K$19,IF(OR('MOIS-09'!D10="J9"),'MOIS-09'!$K$20,IF(OR('MOIS-09'!D10="F"),"FORMATION",IF(OR('MOIS-09'!D10="R"),"REPOS",IF(OR('MOIS-09'!D10="CP"),"CONGES",IF(OR('MOIS-09'!D10="HR"),"RECUP",IF(OR('MOIS-09'!D10="E"),"ECOLE",IF(OR('MOIS-09'!D10="D"),"DEPLACE.",IF(OR('MOIS-09'!D10="CM"),"MARIAGE",IF(OR('MOIS-09'!D10="CMA"),"MATERNITE",IF(OR('MOIS-09'!D10="CDE"),"DEMENAGE",IF(OR('MOIS-09'!D10="M"),"MALADIE","0"))))))))))))))))))))</f>
        <v>0</v>
      </c>
      <c r="I6" s="61" t="str">
        <f t="shared" si="0"/>
        <v>37,5</v>
      </c>
      <c r="J6" s="62">
        <f>IF(OR('MOIS-09'!B10="D"),'MOIS-09'!$V$20,IF(OR('MOIS-09'!B10="J"),'MOIS-09'!$H$16,IF(OR('MOIS-09'!B10="J1"),'MOIS-09'!$H$17,IF(OR('MOIS-09'!B10="J2"),'MOIS-09'!$H$18,IF(OR('MOIS-09'!B10="J3"),'MOIS-09'!$H$19,IF(OR('MOIS-09'!B10="J4"),'MOIS-09'!$H$20,IF(OR('MOIS-09'!B10="J5"),'MOIS-09'!$P$16,IF(OR('MOIS-09'!B10="J6"),'MOIS-09'!$P$17,IF(OR('MOIS-09'!B10="J7"),'MOIS-09'!$P$18,IF(OR('MOIS-09'!B10="J8"),'MOIS-09'!$P$19,IF(OR('MOIS-09'!B10="J9"),'MOIS-09'!$P$20,IF(OR('MOIS-09'!B10="F"),'MOIS-09'!$V$16,IF(OR('MOIS-09'!B10="R"),'MOIS-09'!$V$17,IF(OR('MOIS-09'!B10="HR"),'MOIS-09'!$V$18,IF(OR('MOIS-09'!B10="E"),'MOIS-09'!$V$19,IF(OR('MOIS-09'!B10="CP"),'MOIS-09'!$AD$16,IF(OR('MOIS-09'!B10="CM"),'MOIS-09'!$AD$17,IF(OR('MOIS-09'!B10="CMA"),'MOIS-09'!$AD$18,IF(OR('MOIS-09'!B10="CDE"),'MOIS-09'!$AD$19,"0")))))))))))))))))))+IF(OR('MOIS-09'!C10="D"),'MOIS-09'!$V$20,IF(OR('MOIS-09'!C10="J"),'MOIS-09'!$H$16,IF(OR('MOIS-09'!C10="J1"),'MOIS-09'!$H$17,IF(OR('MOIS-09'!C10="J2"),'MOIS-09'!$H$18,IF(OR('MOIS-09'!C10="J3"),'MOIS-09'!$H$19,IF(OR('MOIS-09'!C10="J4"),'MOIS-09'!$H$20,IF(OR('MOIS-09'!C10="J5"),'MOIS-09'!$P$16,IF(OR('MOIS-09'!C10="J6"),'MOIS-09'!$P$17,IF(OR('MOIS-09'!C10="J7"),'MOIS-09'!$P$18,IF(OR('MOIS-09'!C10="J8"),'MOIS-09'!$P$19,IF(OR('MOIS-09'!C10="J9"),'MOIS-09'!$P$20,IF(OR('MOIS-09'!C10="F"),'MOIS-09'!$V$16,IF(OR('MOIS-09'!C10="R"),'MOIS-09'!$V$17,IF(OR('MOIS-09'!C10="HR"),'MOIS-09'!$V$18,IF(OR('MOIS-09'!C10="E"),'MOIS-09'!$V$19,IF(OR('MOIS-09'!C10="CP"),'MOIS-09'!$AD$16,IF(OR('MOIS-09'!C10="CM"),'MOIS-09'!$AD$17,IF(OR('MOIS-09'!C10="CMA"),'MOIS-09'!$AD$18,IF(OR('MOIS-09'!C10="CDE"),'MOIS-09'!$AD$19,"0")))))))))))))))))))+IF(OR('MOIS-09'!D10="D"),'MOIS-09'!$V$20,IF(OR('MOIS-09'!D10="J"),'MOIS-09'!$H$16,IF(OR('MOIS-09'!D10="J1"),'MOIS-09'!$H$17,IF(OR('MOIS-09'!D10="J2"),'MOIS-09'!$H$18,IF(OR('MOIS-09'!D10="J3"),'MOIS-09'!$H$19,IF(OR('MOIS-09'!D10="J4"),'MOIS-09'!$H$20,IF(OR('MOIS-09'!D10="J5"),'MOIS-09'!$P$16,IF(OR('MOIS-09'!D10="J6"),'MOIS-09'!$P$17,IF(OR('MOIS-09'!D10="J7"),'MOIS-09'!$P$18,IF(OR('MOIS-09'!D10="J8"),'MOIS-09'!$P$19,IF(OR('MOIS-09'!D10="J9"),'MOIS-09'!$P$20,IF(OR('MOIS-09'!D10="F"),'MOIS-09'!$V$16,IF(OR('MOIS-09'!D10="R"),'MOIS-09'!$V$17,IF(OR('MOIS-09'!D10="HR"),'MOIS-09'!$V$18,IF(OR('MOIS-09'!D10="E"),'MOIS-09'!$V$19,IF(OR('MOIS-09'!D10="CP"),'MOIS-09'!$AD$16,IF(OR('MOIS-09'!D10="CM"),'MOIS-09'!$AD$17,IF(OR('MOIS-09'!D10="CMA"),'MOIS-09'!$AD$18,IF(OR('MOIS-09'!D10="CDE"),'MOIS-09'!$AD$19,"0")))))))))))))))))))</f>
        <v>0</v>
      </c>
      <c r="K6" s="63"/>
      <c r="M6" s="228" t="s">
        <v>136</v>
      </c>
      <c r="N6" s="228"/>
      <c r="O6" s="228"/>
    </row>
    <row r="7" spans="1:15" ht="30" customHeight="1">
      <c r="A7" s="64" t="str">
        <f>'MOIS-09'!A11</f>
        <v>-</v>
      </c>
      <c r="B7" s="59"/>
      <c r="C7" s="59"/>
      <c r="D7" s="59"/>
      <c r="E7" s="59"/>
      <c r="F7" s="59" t="str">
        <f>IF(OR('MOIS-09'!B11="J"),'MOIS-09'!$C$16,IF(OR('MOIS-09'!B11="J1"),'MOIS-09'!$C$17,IF(OR('MOIS-09'!B11="J2"),'MOIS-09'!$C$18,IF(OR('MOIS-09'!B11="J3"),'MOIS-09'!$C$19,IF(OR('MOIS-09'!B11="J4"),'MOIS-09'!$C$20,IF(OR('MOIS-09'!B11="J5"),'MOIS-09'!$K$16,IF(OR('MOIS-09'!B11="J6"),'MOIS-09'!$K$17,IF(OR('MOIS-09'!B11="J7"),'MOIS-09'!$K$18,IF(OR('MOIS-09'!B11="J8"),'MOIS-09'!$K$19,IF(OR('MOIS-09'!B11="J9"),'MOIS-09'!$K$20,IF(OR('MOIS-09'!B11="F"),"FORMATION",IF(OR('MOIS-09'!B11="R"),"REPOS",IF(OR('MOIS-09'!B11="CP"),"CONGES",IF(OR('MOIS-09'!B11="HR"),"RECUP",IF(OR('MOIS-09'!B11="E"),"ECOLE",IF(OR('MOIS-09'!B11="D"),"DEPLACE.",IF(OR('MOIS-09'!B11="CM"),"MARIAGE",IF(OR('MOIS-09'!B11="CMA"),"MATERNITE",IF(OR('MOIS-09'!B11="CDE"),"DEMENAGE",IF(OR('MOIS-09'!B11="M"),"MALADIE","0"))))))))))))))))))))</f>
        <v>0</v>
      </c>
      <c r="G7" s="59" t="str">
        <f>IF(OR('MOIS-09'!C11="J"),'MOIS-09'!$C$16,IF(OR('MOIS-09'!C11="J1"),'MOIS-09'!$C$17,IF(OR('MOIS-09'!C11="J2"),'MOIS-09'!$C$18,IF(OR('MOIS-09'!C11="J3"),'MOIS-09'!$C$19,IF(OR('MOIS-09'!C11="J4"),'MOIS-09'!$C$20,IF(OR('MOIS-09'!C11="J5"),'MOIS-09'!$K$16,IF(OR('MOIS-09'!C11="J6"),'MOIS-09'!$K$17,IF(OR('MOIS-09'!C11="J7"),'MOIS-09'!$K$18,IF(OR('MOIS-09'!C11="J8"),'MOIS-09'!$K$19,IF(OR('MOIS-09'!C11="J9"),'MOIS-09'!$K$20,IF(OR('MOIS-09'!C11="F"),"FORMATION",IF(OR('MOIS-09'!C11="R"),"REPOS",IF(OR('MOIS-09'!C11="CP"),"CONGES",IF(OR('MOIS-09'!C11="HR"),"RECUP",IF(OR('MOIS-09'!C11="E"),"ECOLE",IF(OR('MOIS-09'!C11="D"),"DEPLACE.",IF(OR('MOIS-09'!C11="CM"),"MARIAGE",IF(OR('MOIS-09'!C11="CMA"),"MATERNITE",IF(OR('MOIS-09'!C11="CDE"),"DEMENAGE",IF(OR('MOIS-09'!C11="M"),"MALADIE","0"))))))))))))))))))))</f>
        <v>0</v>
      </c>
      <c r="H7" s="60" t="str">
        <f>IF(OR('MOIS-09'!D11="J"),'MOIS-09'!$C$16,IF(OR('MOIS-09'!D11="J1"),'MOIS-09'!$C$17,IF(OR('MOIS-09'!D11="J2"),'MOIS-09'!$C$18,IF(OR('MOIS-09'!D11="J3"),'MOIS-09'!$C$19,IF(OR('MOIS-09'!D11="J4"),'MOIS-09'!$C$20,IF(OR('MOIS-09'!D11="J5"),'MOIS-09'!$K$16,IF(OR('MOIS-09'!D11="J6"),'MOIS-09'!$K$17,IF(OR('MOIS-09'!D11="J7"),'MOIS-09'!$K$18,IF(OR('MOIS-09'!D11="J8"),'MOIS-09'!$K$19,IF(OR('MOIS-09'!D11="J9"),'MOIS-09'!$K$20,IF(OR('MOIS-09'!D11="F"),"FORMATION",IF(OR('MOIS-09'!D11="R"),"REPOS",IF(OR('MOIS-09'!D11="CP"),"CONGES",IF(OR('MOIS-09'!D11="HR"),"RECUP",IF(OR('MOIS-09'!D11="E"),"ECOLE",IF(OR('MOIS-09'!D11="D"),"DEPLACE.",IF(OR('MOIS-09'!D11="CM"),"MARIAGE",IF(OR('MOIS-09'!D11="CMA"),"MATERNITE",IF(OR('MOIS-09'!D11="CDE"),"DEMENAGE",IF(OR('MOIS-09'!D11="M"),"MALADIE","0"))))))))))))))))))))</f>
        <v>0</v>
      </c>
      <c r="I7" s="61" t="str">
        <f t="shared" si="0"/>
        <v>37,5</v>
      </c>
      <c r="J7" s="62">
        <f>IF(OR('MOIS-09'!B11="D"),'MOIS-09'!$V$20,IF(OR('MOIS-09'!B11="J"),'MOIS-09'!$H$16,IF(OR('MOIS-09'!B11="J1"),'MOIS-09'!$H$17,IF(OR('MOIS-09'!B11="J2"),'MOIS-09'!$H$18,IF(OR('MOIS-09'!B11="J3"),'MOIS-09'!$H$19,IF(OR('MOIS-09'!B11="J4"),'MOIS-09'!$H$20,IF(OR('MOIS-09'!B11="J5"),'MOIS-09'!$P$16,IF(OR('MOIS-09'!B11="J6"),'MOIS-09'!$P$17,IF(OR('MOIS-09'!B11="J7"),'MOIS-09'!$P$18,IF(OR('MOIS-09'!B11="J8"),'MOIS-09'!$P$19,IF(OR('MOIS-09'!B11="J9"),'MOIS-09'!$P$20,IF(OR('MOIS-09'!B11="F"),'MOIS-09'!$V$16,IF(OR('MOIS-09'!B11="R"),'MOIS-09'!$V$17,IF(OR('MOIS-09'!B11="HR"),'MOIS-09'!$V$18,IF(OR('MOIS-09'!B11="E"),'MOIS-09'!$V$19,IF(OR('MOIS-09'!B11="CP"),'MOIS-09'!$AD$16,IF(OR('MOIS-09'!B11="CM"),'MOIS-09'!$AD$17,IF(OR('MOIS-09'!B11="CMA"),'MOIS-09'!$AD$18,IF(OR('MOIS-09'!B11="CDE"),'MOIS-09'!$AD$19,"0")))))))))))))))))))+IF(OR('MOIS-09'!C11="D"),'MOIS-09'!$V$20,IF(OR('MOIS-09'!C11="J"),'MOIS-09'!$H$16,IF(OR('MOIS-09'!C11="J1"),'MOIS-09'!$H$17,IF(OR('MOIS-09'!C11="J2"),'MOIS-09'!$H$18,IF(OR('MOIS-09'!C11="J3"),'MOIS-09'!$H$19,IF(OR('MOIS-09'!C11="J4"),'MOIS-09'!$H$20,IF(OR('MOIS-09'!C11="J5"),'MOIS-09'!$P$16,IF(OR('MOIS-09'!C11="J6"),'MOIS-09'!$P$17,IF(OR('MOIS-09'!C11="J7"),'MOIS-09'!$P$18,IF(OR('MOIS-09'!C11="J8"),'MOIS-09'!$P$19,IF(OR('MOIS-09'!C11="J9"),'MOIS-09'!$P$20,IF(OR('MOIS-09'!C11="F"),'MOIS-09'!$V$16,IF(OR('MOIS-09'!C11="R"),'MOIS-09'!$V$17,IF(OR('MOIS-09'!C11="HR"),'MOIS-09'!$V$18,IF(OR('MOIS-09'!C11="E"),'MOIS-09'!$V$19,IF(OR('MOIS-09'!C11="CP"),'MOIS-09'!$AD$16,IF(OR('MOIS-09'!C11="CM"),'MOIS-09'!$AD$17,IF(OR('MOIS-09'!C11="CMA"),'MOIS-09'!$AD$18,IF(OR('MOIS-09'!C11="CDE"),'MOIS-09'!$AD$19,"0")))))))))))))))))))+IF(OR('MOIS-09'!D11="D"),'MOIS-09'!$V$20,IF(OR('MOIS-09'!D11="J"),'MOIS-09'!$H$16,IF(OR('MOIS-09'!D11="J1"),'MOIS-09'!$H$17,IF(OR('MOIS-09'!D11="J2"),'MOIS-09'!$H$18,IF(OR('MOIS-09'!D11="J3"),'MOIS-09'!$H$19,IF(OR('MOIS-09'!D11="J4"),'MOIS-09'!$H$20,IF(OR('MOIS-09'!D11="J5"),'MOIS-09'!$P$16,IF(OR('MOIS-09'!D11="J6"),'MOIS-09'!$P$17,IF(OR('MOIS-09'!D11="J7"),'MOIS-09'!$P$18,IF(OR('MOIS-09'!D11="J8"),'MOIS-09'!$P$19,IF(OR('MOIS-09'!D11="J9"),'MOIS-09'!$P$20,IF(OR('MOIS-09'!D11="F"),'MOIS-09'!$V$16,IF(OR('MOIS-09'!D11="R"),'MOIS-09'!$V$17,IF(OR('MOIS-09'!D11="HR"),'MOIS-09'!$V$18,IF(OR('MOIS-09'!D11="E"),'MOIS-09'!$V$19,IF(OR('MOIS-09'!D11="CP"),'MOIS-09'!$AD$16,IF(OR('MOIS-09'!D11="CM"),'MOIS-09'!$AD$17,IF(OR('MOIS-09'!D11="CMA"),'MOIS-09'!$AD$18,IF(OR('MOIS-09'!D11="CDE"),'MOIS-09'!$AD$19,"0")))))))))))))))))))</f>
        <v>0</v>
      </c>
      <c r="K7" s="63"/>
    </row>
    <row r="8" spans="1:15" ht="30" customHeight="1">
      <c r="A8" s="64" t="str">
        <f>'MOIS-09'!A12</f>
        <v>-</v>
      </c>
      <c r="B8" s="59"/>
      <c r="C8" s="59"/>
      <c r="D8" s="59"/>
      <c r="E8" s="59"/>
      <c r="F8" s="59" t="str">
        <f>IF(OR('MOIS-09'!B12="J"),'MOIS-09'!$C$16,IF(OR('MOIS-09'!B12="J1"),'MOIS-09'!$C$17,IF(OR('MOIS-09'!B12="J2"),'MOIS-09'!$C$18,IF(OR('MOIS-09'!B12="J3"),'MOIS-09'!$C$19,IF(OR('MOIS-09'!B12="J4"),'MOIS-09'!$C$20,IF(OR('MOIS-09'!B12="J5"),'MOIS-09'!$K$16,IF(OR('MOIS-09'!B12="J6"),'MOIS-09'!$K$17,IF(OR('MOIS-09'!B12="J7"),'MOIS-09'!$K$18,IF(OR('MOIS-09'!B12="J8"),'MOIS-09'!$K$19,IF(OR('MOIS-09'!B12="J9"),'MOIS-09'!$K$20,IF(OR('MOIS-09'!B12="F"),"FORMATION",IF(OR('MOIS-09'!B12="R"),"REPOS",IF(OR('MOIS-09'!B12="CP"),"CONGES",IF(OR('MOIS-09'!B12="HR"),"RECUP",IF(OR('MOIS-09'!B12="E"),"ECOLE",IF(OR('MOIS-09'!B12="D"),"DEPLACE.",IF(OR('MOIS-09'!B12="CM"),"MARIAGE",IF(OR('MOIS-09'!B12="CMA"),"MATERNITE",IF(OR('MOIS-09'!B12="CDE"),"DEMENAGE",IF(OR('MOIS-09'!B12="M"),"MALADIE","0"))))))))))))))))))))</f>
        <v>0</v>
      </c>
      <c r="G8" s="59" t="str">
        <f>IF(OR('MOIS-09'!C12="J"),'MOIS-09'!$C$16,IF(OR('MOIS-09'!C12="J1"),'MOIS-09'!$C$17,IF(OR('MOIS-09'!C12="J2"),'MOIS-09'!$C$18,IF(OR('MOIS-09'!C12="J3"),'MOIS-09'!$C$19,IF(OR('MOIS-09'!C12="J4"),'MOIS-09'!$C$20,IF(OR('MOIS-09'!C12="J5"),'MOIS-09'!$K$16,IF(OR('MOIS-09'!C12="J6"),'MOIS-09'!$K$17,IF(OR('MOIS-09'!C12="J7"),'MOIS-09'!$K$18,IF(OR('MOIS-09'!C12="J8"),'MOIS-09'!$K$19,IF(OR('MOIS-09'!C12="J9"),'MOIS-09'!$K$20,IF(OR('MOIS-09'!C12="F"),"FORMATION",IF(OR('MOIS-09'!C12="R"),"REPOS",IF(OR('MOIS-09'!C12="CP"),"CONGES",IF(OR('MOIS-09'!C12="HR"),"RECUP",IF(OR('MOIS-09'!C12="E"),"ECOLE",IF(OR('MOIS-09'!C12="D"),"DEPLACE.",IF(OR('MOIS-09'!C12="CM"),"MARIAGE",IF(OR('MOIS-09'!C12="CMA"),"MATERNITE",IF(OR('MOIS-09'!C12="CDE"),"DEMENAGE",IF(OR('MOIS-09'!C12="M"),"MALADIE","0"))))))))))))))))))))</f>
        <v>0</v>
      </c>
      <c r="H8" s="60" t="str">
        <f>IF(OR('MOIS-09'!D12="J"),'MOIS-09'!$C$16,IF(OR('MOIS-09'!D12="J1"),'MOIS-09'!$C$17,IF(OR('MOIS-09'!D12="J2"),'MOIS-09'!$C$18,IF(OR('MOIS-09'!D12="J3"),'MOIS-09'!$C$19,IF(OR('MOIS-09'!D12="J4"),'MOIS-09'!$C$20,IF(OR('MOIS-09'!D12="J5"),'MOIS-09'!$K$16,IF(OR('MOIS-09'!D12="J6"),'MOIS-09'!$K$17,IF(OR('MOIS-09'!D12="J7"),'MOIS-09'!$K$18,IF(OR('MOIS-09'!D12="J8"),'MOIS-09'!$K$19,IF(OR('MOIS-09'!D12="J9"),'MOIS-09'!$K$20,IF(OR('MOIS-09'!D12="F"),"FORMATION",IF(OR('MOIS-09'!D12="R"),"REPOS",IF(OR('MOIS-09'!D12="CP"),"CONGES",IF(OR('MOIS-09'!D12="HR"),"RECUP",IF(OR('MOIS-09'!D12="E"),"ECOLE",IF(OR('MOIS-09'!D12="D"),"DEPLACE.",IF(OR('MOIS-09'!D12="CM"),"MARIAGE",IF(OR('MOIS-09'!D12="CMA"),"MATERNITE",IF(OR('MOIS-09'!D12="CDE"),"DEMENAGE",IF(OR('MOIS-09'!D12="M"),"MALADIE","0"))))))))))))))))))))</f>
        <v>0</v>
      </c>
      <c r="I8" s="61" t="str">
        <f t="shared" si="0"/>
        <v>37,5</v>
      </c>
      <c r="J8" s="62">
        <f>IF(OR('MOIS-09'!B12="D"),'MOIS-09'!$V$20,IF(OR('MOIS-09'!B12="J"),'MOIS-09'!$H$16,IF(OR('MOIS-09'!B12="J1"),'MOIS-09'!$H$17,IF(OR('MOIS-09'!B12="J2"),'MOIS-09'!$H$18,IF(OR('MOIS-09'!B12="J3"),'MOIS-09'!$H$19,IF(OR('MOIS-09'!B12="J4"),'MOIS-09'!$H$20,IF(OR('MOIS-09'!B12="J5"),'MOIS-09'!$P$16,IF(OR('MOIS-09'!B12="J6"),'MOIS-09'!$P$17,IF(OR('MOIS-09'!B12="J7"),'MOIS-09'!$P$18,IF(OR('MOIS-09'!B12="J8"),'MOIS-09'!$P$19,IF(OR('MOIS-09'!B12="J9"),'MOIS-09'!$P$20,IF(OR('MOIS-09'!B12="F"),'MOIS-09'!$V$16,IF(OR('MOIS-09'!B12="R"),'MOIS-09'!$V$17,IF(OR('MOIS-09'!B12="HR"),'MOIS-09'!$V$18,IF(OR('MOIS-09'!B12="E"),'MOIS-09'!$V$19,IF(OR('MOIS-09'!B12="CP"),'MOIS-09'!$AD$16,IF(OR('MOIS-09'!B12="CM"),'MOIS-09'!$AD$17,IF(OR('MOIS-09'!B12="CMA"),'MOIS-09'!$AD$18,IF(OR('MOIS-09'!B12="CDE"),'MOIS-09'!$AD$19,"0")))))))))))))))))))+IF(OR('MOIS-09'!C12="D"),'MOIS-09'!$V$20,IF(OR('MOIS-09'!C12="J"),'MOIS-09'!$H$16,IF(OR('MOIS-09'!C12="J1"),'MOIS-09'!$H$17,IF(OR('MOIS-09'!C12="J2"),'MOIS-09'!$H$18,IF(OR('MOIS-09'!C12="J3"),'MOIS-09'!$H$19,IF(OR('MOIS-09'!C12="J4"),'MOIS-09'!$H$20,IF(OR('MOIS-09'!C12="J5"),'MOIS-09'!$P$16,IF(OR('MOIS-09'!C12="J6"),'MOIS-09'!$P$17,IF(OR('MOIS-09'!C12="J7"),'MOIS-09'!$P$18,IF(OR('MOIS-09'!C12="J8"),'MOIS-09'!$P$19,IF(OR('MOIS-09'!C12="J9"),'MOIS-09'!$P$20,IF(OR('MOIS-09'!C12="F"),'MOIS-09'!$V$16,IF(OR('MOIS-09'!C12="R"),'MOIS-09'!$V$17,IF(OR('MOIS-09'!C12="HR"),'MOIS-09'!$V$18,IF(OR('MOIS-09'!C12="E"),'MOIS-09'!$V$19,IF(OR('MOIS-09'!C12="CP"),'MOIS-09'!$AD$16,IF(OR('MOIS-09'!C12="CM"),'MOIS-09'!$AD$17,IF(OR('MOIS-09'!C12="CMA"),'MOIS-09'!$AD$18,IF(OR('MOIS-09'!C12="CDE"),'MOIS-09'!$AD$19,"0")))))))))))))))))))+IF(OR('MOIS-09'!D12="D"),'MOIS-09'!$V$20,IF(OR('MOIS-09'!D12="J"),'MOIS-09'!$H$16,IF(OR('MOIS-09'!D12="J1"),'MOIS-09'!$H$17,IF(OR('MOIS-09'!D12="J2"),'MOIS-09'!$H$18,IF(OR('MOIS-09'!D12="J3"),'MOIS-09'!$H$19,IF(OR('MOIS-09'!D12="J4"),'MOIS-09'!$H$20,IF(OR('MOIS-09'!D12="J5"),'MOIS-09'!$P$16,IF(OR('MOIS-09'!D12="J6"),'MOIS-09'!$P$17,IF(OR('MOIS-09'!D12="J7"),'MOIS-09'!$P$18,IF(OR('MOIS-09'!D12="J8"),'MOIS-09'!$P$19,IF(OR('MOIS-09'!D12="J9"),'MOIS-09'!$P$20,IF(OR('MOIS-09'!D12="F"),'MOIS-09'!$V$16,IF(OR('MOIS-09'!D12="R"),'MOIS-09'!$V$17,IF(OR('MOIS-09'!D12="HR"),'MOIS-09'!$V$18,IF(OR('MOIS-09'!D12="E"),'MOIS-09'!$V$19,IF(OR('MOIS-09'!D12="CP"),'MOIS-09'!$AD$16,IF(OR('MOIS-09'!D12="CM"),'MOIS-09'!$AD$17,IF(OR('MOIS-09'!D12="CMA"),'MOIS-09'!$AD$18,IF(OR('MOIS-09'!D12="CDE"),'MOIS-09'!$AD$19,"0")))))))))))))))))))</f>
        <v>0</v>
      </c>
      <c r="K8" s="63"/>
    </row>
    <row r="9" spans="1:15" ht="30" customHeight="1">
      <c r="A9" s="64" t="str">
        <f>'MOIS-09'!A13</f>
        <v>-</v>
      </c>
      <c r="B9" s="59"/>
      <c r="C9" s="59"/>
      <c r="D9" s="59"/>
      <c r="E9" s="59"/>
      <c r="F9" s="59" t="str">
        <f>IF(OR('MOIS-09'!B13="J"),'MOIS-09'!$C$16,IF(OR('MOIS-09'!B13="J1"),'MOIS-09'!$C$17,IF(OR('MOIS-09'!B13="J2"),'MOIS-09'!$C$18,IF(OR('MOIS-09'!B13="J3"),'MOIS-09'!$C$19,IF(OR('MOIS-09'!B13="J4"),'MOIS-09'!$C$20,IF(OR('MOIS-09'!B13="J5"),'MOIS-09'!$K$16,IF(OR('MOIS-09'!B13="J6"),'MOIS-09'!$K$17,IF(OR('MOIS-09'!B13="J7"),'MOIS-09'!$K$18,IF(OR('MOIS-09'!B13="J8"),'MOIS-09'!$K$19,IF(OR('MOIS-09'!B13="J9"),'MOIS-09'!$K$20,IF(OR('MOIS-09'!B13="F"),"FORMATION",IF(OR('MOIS-09'!B13="R"),"REPOS",IF(OR('MOIS-09'!B13="CP"),"CONGES",IF(OR('MOIS-09'!B13="HR"),"RECUP",IF(OR('MOIS-09'!B13="E"),"ECOLE",IF(OR('MOIS-09'!B13="D"),"DEPLACE.",IF(OR('MOIS-09'!B13="CM"),"MARIAGE",IF(OR('MOIS-09'!B13="CMA"),"MATERNITE",IF(OR('MOIS-09'!B13="CDE"),"DEMENAGE",IF(OR('MOIS-09'!B13="M"),"MALADIE","0"))))))))))))))))))))</f>
        <v>0</v>
      </c>
      <c r="G9" s="59" t="str">
        <f>IF(OR('MOIS-09'!C13="J"),'MOIS-09'!$C$16,IF(OR('MOIS-09'!C13="J1"),'MOIS-09'!$C$17,IF(OR('MOIS-09'!C13="J2"),'MOIS-09'!$C$18,IF(OR('MOIS-09'!C13="J3"),'MOIS-09'!$C$19,IF(OR('MOIS-09'!C13="J4"),'MOIS-09'!$C$20,IF(OR('MOIS-09'!C13="J5"),'MOIS-09'!$K$16,IF(OR('MOIS-09'!C13="J6"),'MOIS-09'!$K$17,IF(OR('MOIS-09'!C13="J7"),'MOIS-09'!$K$18,IF(OR('MOIS-09'!C13="J8"),'MOIS-09'!$K$19,IF(OR('MOIS-09'!C13="J9"),'MOIS-09'!$K$20,IF(OR('MOIS-09'!C13="F"),"FORMATION",IF(OR('MOIS-09'!C13="R"),"REPOS",IF(OR('MOIS-09'!C13="CP"),"CONGES",IF(OR('MOIS-09'!C13="HR"),"RECUP",IF(OR('MOIS-09'!C13="E"),"ECOLE",IF(OR('MOIS-09'!C13="D"),"DEPLACE.",IF(OR('MOIS-09'!C13="CM"),"MARIAGE",IF(OR('MOIS-09'!C13="CMA"),"MATERNITE",IF(OR('MOIS-09'!C13="CDE"),"DEMENAGE",IF(OR('MOIS-09'!C13="M"),"MALADIE","0"))))))))))))))))))))</f>
        <v>0</v>
      </c>
      <c r="H9" s="60" t="str">
        <f>IF(OR('MOIS-09'!D13="J"),'MOIS-09'!$C$16,IF(OR('MOIS-09'!D13="J1"),'MOIS-09'!$C$17,IF(OR('MOIS-09'!D13="J2"),'MOIS-09'!$C$18,IF(OR('MOIS-09'!D13="J3"),'MOIS-09'!$C$19,IF(OR('MOIS-09'!D13="J4"),'MOIS-09'!$C$20,IF(OR('MOIS-09'!D13="J5"),'MOIS-09'!$K$16,IF(OR('MOIS-09'!D13="J6"),'MOIS-09'!$K$17,IF(OR('MOIS-09'!D13="J7"),'MOIS-09'!$K$18,IF(OR('MOIS-09'!D13="J8"),'MOIS-09'!$K$19,IF(OR('MOIS-09'!D13="J9"),'MOIS-09'!$K$20,IF(OR('MOIS-09'!D13="F"),"FORMATION",IF(OR('MOIS-09'!D13="R"),"REPOS",IF(OR('MOIS-09'!D13="CP"),"CONGES",IF(OR('MOIS-09'!D13="HR"),"RECUP",IF(OR('MOIS-09'!D13="E"),"ECOLE",IF(OR('MOIS-09'!D13="D"),"DEPLACE.",IF(OR('MOIS-09'!D13="CM"),"MARIAGE",IF(OR('MOIS-09'!D13="CMA"),"MATERNITE",IF(OR('MOIS-09'!D13="CDE"),"DEMENAGE",IF(OR('MOIS-09'!D13="M"),"MALADIE","0"))))))))))))))))))))</f>
        <v>0</v>
      </c>
      <c r="I9" s="61" t="str">
        <f t="shared" si="0"/>
        <v>37,5</v>
      </c>
      <c r="J9" s="62">
        <f>IF(OR('MOIS-09'!B13="D"),'MOIS-09'!$V$20,IF(OR('MOIS-09'!B13="J"),'MOIS-09'!$H$16,IF(OR('MOIS-09'!B13="J1"),'MOIS-09'!$H$17,IF(OR('MOIS-09'!B13="J2"),'MOIS-09'!$H$18,IF(OR('MOIS-09'!B13="J3"),'MOIS-09'!$H$19,IF(OR('MOIS-09'!B13="J4"),'MOIS-09'!$H$20,IF(OR('MOIS-09'!B13="J5"),'MOIS-09'!$P$16,IF(OR('MOIS-09'!B13="J6"),'MOIS-09'!$P$17,IF(OR('MOIS-09'!B13="J7"),'MOIS-09'!$P$18,IF(OR('MOIS-09'!B13="J8"),'MOIS-09'!$P$19,IF(OR('MOIS-09'!B13="J9"),'MOIS-09'!$P$20,IF(OR('MOIS-09'!B13="F"),'MOIS-09'!$V$16,IF(OR('MOIS-09'!B13="R"),'MOIS-09'!$V$17,IF(OR('MOIS-09'!B13="HR"),'MOIS-09'!$V$18,IF(OR('MOIS-09'!B13="E"),'MOIS-09'!$V$19,IF(OR('MOIS-09'!B13="CP"),'MOIS-09'!$AD$16,IF(OR('MOIS-09'!B13="CM"),'MOIS-09'!$AD$17,IF(OR('MOIS-09'!B13="CMA"),'MOIS-09'!$AD$18,IF(OR('MOIS-09'!B13="CDE"),'MOIS-09'!$AD$19,"0")))))))))))))))))))+IF(OR('MOIS-09'!C13="D"),'MOIS-09'!$V$20,IF(OR('MOIS-09'!C13="J"),'MOIS-09'!$H$16,IF(OR('MOIS-09'!C13="J1"),'MOIS-09'!$H$17,IF(OR('MOIS-09'!C13="J2"),'MOIS-09'!$H$18,IF(OR('MOIS-09'!C13="J3"),'MOIS-09'!$H$19,IF(OR('MOIS-09'!C13="J4"),'MOIS-09'!$H$20,IF(OR('MOIS-09'!C13="J5"),'MOIS-09'!$P$16,IF(OR('MOIS-09'!C13="J6"),'MOIS-09'!$P$17,IF(OR('MOIS-09'!C13="J7"),'MOIS-09'!$P$18,IF(OR('MOIS-09'!C13="J8"),'MOIS-09'!$P$19,IF(OR('MOIS-09'!C13="J9"),'MOIS-09'!$P$20,IF(OR('MOIS-09'!C13="F"),'MOIS-09'!$V$16,IF(OR('MOIS-09'!C13="R"),'MOIS-09'!$V$17,IF(OR('MOIS-09'!C13="HR"),'MOIS-09'!$V$18,IF(OR('MOIS-09'!C13="E"),'MOIS-09'!$V$19,IF(OR('MOIS-09'!C13="CP"),'MOIS-09'!$AD$16,IF(OR('MOIS-09'!C13="CM"),'MOIS-09'!$AD$17,IF(OR('MOIS-09'!C13="CMA"),'MOIS-09'!$AD$18,IF(OR('MOIS-09'!C13="CDE"),'MOIS-09'!$AD$19,"0")))))))))))))))))))+IF(OR('MOIS-09'!D13="D"),'MOIS-09'!$V$20,IF(OR('MOIS-09'!D13="J"),'MOIS-09'!$H$16,IF(OR('MOIS-09'!D13="J1"),'MOIS-09'!$H$17,IF(OR('MOIS-09'!D13="J2"),'MOIS-09'!$H$18,IF(OR('MOIS-09'!D13="J3"),'MOIS-09'!$H$19,IF(OR('MOIS-09'!D13="J4"),'MOIS-09'!$H$20,IF(OR('MOIS-09'!D13="J5"),'MOIS-09'!$P$16,IF(OR('MOIS-09'!D13="J6"),'MOIS-09'!$P$17,IF(OR('MOIS-09'!D13="J7"),'MOIS-09'!$P$18,IF(OR('MOIS-09'!D13="J8"),'MOIS-09'!$P$19,IF(OR('MOIS-09'!D13="J9"),'MOIS-09'!$P$20,IF(OR('MOIS-09'!D13="F"),'MOIS-09'!$V$16,IF(OR('MOIS-09'!D13="R"),'MOIS-09'!$V$17,IF(OR('MOIS-09'!D13="HR"),'MOIS-09'!$V$18,IF(OR('MOIS-09'!D13="E"),'MOIS-09'!$V$19,IF(OR('MOIS-09'!D13="CP"),'MOIS-09'!$AD$16,IF(OR('MOIS-09'!D13="CM"),'MOIS-09'!$AD$17,IF(OR('MOIS-09'!D13="CMA"),'MOIS-09'!$AD$18,IF(OR('MOIS-09'!D13="CDE"),'MOIS-09'!$AD$19,"0")))))))))))))))))))</f>
        <v>0</v>
      </c>
      <c r="K9" s="63"/>
      <c r="N9" s="168"/>
    </row>
    <row r="10" spans="1:15" ht="30" customHeight="1">
      <c r="A10" s="65" t="str">
        <f>'MOIS-09'!A14</f>
        <v>-</v>
      </c>
      <c r="B10" s="59"/>
      <c r="C10" s="59"/>
      <c r="D10" s="59"/>
      <c r="E10" s="59"/>
      <c r="F10" s="59" t="str">
        <f>IF(OR('MOIS-09'!B14="J"),'MOIS-09'!$C$16,IF(OR('MOIS-09'!B14="J1"),'MOIS-09'!$C$17,IF(OR('MOIS-09'!B14="J2"),'MOIS-09'!$C$18,IF(OR('MOIS-09'!B14="J3"),'MOIS-09'!$C$19,IF(OR('MOIS-09'!B14="J4"),'MOIS-09'!$C$20,IF(OR('MOIS-09'!B14="J5"),'MOIS-09'!$K$16,IF(OR('MOIS-09'!B14="J6"),'MOIS-09'!$K$17,IF(OR('MOIS-09'!B14="J7"),'MOIS-09'!$K$18,IF(OR('MOIS-09'!B14="J8"),'MOIS-09'!$K$19,IF(OR('MOIS-09'!B14="J9"),'MOIS-09'!$K$20,IF(OR('MOIS-09'!B14="F"),"FORMATION",IF(OR('MOIS-09'!B14="R"),"REPOS",IF(OR('MOIS-09'!B14="CP"),"CONGES",IF(OR('MOIS-09'!B14="HR"),"RECUP",IF(OR('MOIS-09'!B14="E"),"ECOLE",IF(OR('MOIS-09'!B14="D"),"DEPLACE.",IF(OR('MOIS-09'!B14="CM"),"MARIAGE",IF(OR('MOIS-09'!B14="CMA"),"MATERNITE",IF(OR('MOIS-09'!B14="CDE"),"DEMENAGE",IF(OR('MOIS-09'!B14="M"),"MALADIE","0"))))))))))))))))))))</f>
        <v>0</v>
      </c>
      <c r="G10" s="59" t="str">
        <f>IF(OR('MOIS-09'!C14="J"),'MOIS-09'!$C$16,IF(OR('MOIS-09'!C14="J1"),'MOIS-09'!$C$17,IF(OR('MOIS-09'!C14="J2"),'MOIS-09'!$C$18,IF(OR('MOIS-09'!C14="J3"),'MOIS-09'!$C$19,IF(OR('MOIS-09'!C14="J4"),'MOIS-09'!$C$20,IF(OR('MOIS-09'!C14="J5"),'MOIS-09'!$K$16,IF(OR('MOIS-09'!C14="J6"),'MOIS-09'!$K$17,IF(OR('MOIS-09'!C14="J7"),'MOIS-09'!$K$18,IF(OR('MOIS-09'!C14="J8"),'MOIS-09'!$K$19,IF(OR('MOIS-09'!C14="J9"),'MOIS-09'!$K$20,IF(OR('MOIS-09'!C14="F"),"FORMATION",IF(OR('MOIS-09'!C14="R"),"REPOS",IF(OR('MOIS-09'!C14="CP"),"CONGES",IF(OR('MOIS-09'!C14="HR"),"RECUP",IF(OR('MOIS-09'!C14="E"),"ECOLE",IF(OR('MOIS-09'!C14="D"),"DEPLACE.",IF(OR('MOIS-09'!C14="CM"),"MARIAGE",IF(OR('MOIS-09'!C14="CMA"),"MATERNITE",IF(OR('MOIS-09'!C14="CDE"),"DEMENAGE",IF(OR('MOIS-09'!C14="M"),"MALADIE","0"))))))))))))))))))))</f>
        <v>0</v>
      </c>
      <c r="H10" s="60" t="str">
        <f>IF(OR('MOIS-09'!D14="J"),'MOIS-09'!$C$16,IF(OR('MOIS-09'!D14="J1"),'MOIS-09'!$C$17,IF(OR('MOIS-09'!D14="J2"),'MOIS-09'!$C$18,IF(OR('MOIS-09'!D14="J3"),'MOIS-09'!$C$19,IF(OR('MOIS-09'!D14="J4"),'MOIS-09'!$C$20,IF(OR('MOIS-09'!D14="J5"),'MOIS-09'!$K$16,IF(OR('MOIS-09'!D14="J6"),'MOIS-09'!$K$17,IF(OR('MOIS-09'!D14="J7"),'MOIS-09'!$K$18,IF(OR('MOIS-09'!D14="J8"),'MOIS-09'!$K$19,IF(OR('MOIS-09'!D14="J9"),'MOIS-09'!$K$20,IF(OR('MOIS-09'!D14="F"),"FORMATION",IF(OR('MOIS-09'!D14="R"),"REPOS",IF(OR('MOIS-09'!D14="CP"),"CONGES",IF(OR('MOIS-09'!D14="HR"),"RECUP",IF(OR('MOIS-09'!D14="E"),"ECOLE",IF(OR('MOIS-09'!D14="D"),"DEPLACE.",IF(OR('MOIS-09'!D14="CM"),"MARIAGE",IF(OR('MOIS-09'!D14="CMA"),"MATERNITE",IF(OR('MOIS-09'!D14="CDE"),"DEMENAGE",IF(OR('MOIS-09'!D14="M"),"MALADIE","0"))))))))))))))))))))</f>
        <v>0</v>
      </c>
      <c r="I10" s="61" t="str">
        <f t="shared" si="0"/>
        <v>37,5</v>
      </c>
      <c r="J10" s="62"/>
      <c r="K10" s="63"/>
    </row>
    <row r="11" spans="1:15" ht="9.9499999999999993" customHeight="1">
      <c r="A11" s="66"/>
      <c r="B11" s="67"/>
      <c r="C11" s="67"/>
      <c r="D11" s="67"/>
      <c r="E11" s="67"/>
      <c r="F11" s="67"/>
      <c r="G11" s="67"/>
      <c r="H11" s="67"/>
      <c r="I11" s="66"/>
      <c r="J11" s="66"/>
      <c r="K11" s="68"/>
    </row>
    <row r="12" spans="1:15" ht="15" customHeight="1">
      <c r="A12" s="239" t="s">
        <v>104</v>
      </c>
      <c r="B12" s="53" t="s">
        <v>39</v>
      </c>
      <c r="C12" s="53" t="s">
        <v>40</v>
      </c>
      <c r="D12" s="53" t="s">
        <v>41</v>
      </c>
      <c r="E12" s="53" t="s">
        <v>42</v>
      </c>
      <c r="F12" s="53" t="s">
        <v>43</v>
      </c>
      <c r="G12" s="53" t="s">
        <v>44</v>
      </c>
      <c r="H12" s="69" t="s">
        <v>45</v>
      </c>
      <c r="I12" s="240" t="s">
        <v>67</v>
      </c>
      <c r="J12" s="55" t="s">
        <v>0</v>
      </c>
      <c r="K12" s="242" t="s">
        <v>68</v>
      </c>
    </row>
    <row r="13" spans="1:15" ht="15" customHeight="1">
      <c r="A13" s="239"/>
      <c r="B13" s="56">
        <v>42982</v>
      </c>
      <c r="C13" s="56">
        <v>42983</v>
      </c>
      <c r="D13" s="56">
        <v>42984</v>
      </c>
      <c r="E13" s="56">
        <v>42985</v>
      </c>
      <c r="F13" s="56">
        <v>42986</v>
      </c>
      <c r="G13" s="56">
        <v>42987</v>
      </c>
      <c r="H13" s="57">
        <v>42988</v>
      </c>
      <c r="I13" s="241"/>
      <c r="J13" s="55" t="s">
        <v>51</v>
      </c>
      <c r="K13" s="242"/>
    </row>
    <row r="14" spans="1:15" ht="30" customHeight="1">
      <c r="A14" s="58" t="str">
        <f t="shared" ref="A14:A19" si="1">A4</f>
        <v>CHRISTELLE</v>
      </c>
      <c r="B14" s="59" t="str">
        <f>IF(OR('MOIS-09'!E8="J"),'MOIS-09'!$C$16,IF(OR('MOIS-09'!E8="J1"),'MOIS-09'!$C$17,IF(OR('MOIS-09'!E8="J2"),'MOIS-09'!$C$18,IF(OR('MOIS-09'!E8="J3"),'MOIS-09'!$C$19,IF(OR('MOIS-09'!E8="J4"),'MOIS-09'!$C$20,IF(OR('MOIS-09'!E8="J5"),'MOIS-09'!$K$16,IF(OR('MOIS-09'!E8="J6"),'MOIS-09'!$K$17,IF(OR('MOIS-09'!E8="J7"),'MOIS-09'!$K$18,IF(OR('MOIS-09'!E8="J8"),'MOIS-09'!$K$19,IF(OR('MOIS-09'!E8="J9"),'MOIS-09'!$K$20,IF(OR('MOIS-09'!E8="F"),"FORMATION",IF(OR('MOIS-09'!E8="R"),"REPOS",IF(OR('MOIS-09'!E8="CP"),"CONGES",IF(OR('MOIS-09'!E8="HR"),"RECUP",IF(OR('MOIS-09'!E8="E"),"ECOLE",IF(OR('MOIS-09'!E8="D"),"DEPLACE.",IF(OR('MOIS-09'!E8="CM"),"MARIAGE",IF(OR('MOIS-09'!E8="CMA"),"MATERNITE",IF(OR('MOIS-09'!E8="CDE"),"DEMENAGE",IF(OR('MOIS-09'!E8="M"),"MALADIE","0"))))))))))))))))))))</f>
        <v>REPOS</v>
      </c>
      <c r="C14" s="59" t="str">
        <f>IF(OR('MOIS-09'!F8="J"),'MOIS-09'!$C$16,IF(OR('MOIS-09'!F8="J1"),'MOIS-09'!$C$17,IF(OR('MOIS-09'!F8="J2"),'MOIS-09'!$C$18,IF(OR('MOIS-09'!F8="J3"),'MOIS-09'!$C$19,IF(OR('MOIS-09'!F8="J4"),'MOIS-09'!$C$20,IF(OR('MOIS-09'!F8="J5"),'MOIS-09'!$K$16,IF(OR('MOIS-09'!F8="J6"),'MOIS-09'!$K$17,IF(OR('MOIS-09'!F8="J7"),'MOIS-09'!$K$18,IF(OR('MOIS-09'!F8="J8"),'MOIS-09'!$K$19,IF(OR('MOIS-09'!F8="J9"),'MOIS-09'!$K$20,IF(OR('MOIS-09'!F8="F"),"FORMATION",IF(OR('MOIS-09'!F8="R"),"REPOS",IF(OR('MOIS-09'!F8="CP"),"CONGES",IF(OR('MOIS-09'!F8="HR"),"RECUP",IF(OR('MOIS-09'!F8="E"),"ECOLE",IF(OR('MOIS-09'!F8="D"),"DEPLACE.",IF(OR('MOIS-09'!F8="CM"),"MARIAGE",IF(OR('MOIS-09'!F8="CMA"),"MATERNITE",IF(OR('MOIS-09'!F8="CDE"),"DEMENAGE",IF(OR('MOIS-09'!F8="M"),"MALADIE","0"))))))))))))))))))))</f>
        <v>09H30-12H00 13H00-19H00</v>
      </c>
      <c r="D14" s="59" t="str">
        <f>IF(OR('MOIS-09'!G8="J"),'MOIS-09'!$C$16,IF(OR('MOIS-09'!G8="J1"),'MOIS-09'!$C$17,IF(OR('MOIS-09'!G8="J2"),'MOIS-09'!$C$18,IF(OR('MOIS-09'!G8="J3"),'MOIS-09'!$C$19,IF(OR('MOIS-09'!G8="J4"),'MOIS-09'!$C$20,IF(OR('MOIS-09'!G8="J5"),'MOIS-09'!$K$16,IF(OR('MOIS-09'!G8="J6"),'MOIS-09'!$K$17,IF(OR('MOIS-09'!G8="J7"),'MOIS-09'!$K$18,IF(OR('MOIS-09'!G8="J8"),'MOIS-09'!$K$19,IF(OR('MOIS-09'!G8="J9"),'MOIS-09'!$K$20,IF(OR('MOIS-09'!G8="F"),"FORMATION",IF(OR('MOIS-09'!G8="R"),"REPOS",IF(OR('MOIS-09'!G8="CP"),"CONGES",IF(OR('MOIS-09'!G8="HR"),"RECUP",IF(OR('MOIS-09'!G8="E"),"ECOLE",IF(OR('MOIS-09'!G8="D"),"DEPLACE.",IF(OR('MOIS-09'!G8="CM"),"MARIAGE",IF(OR('MOIS-09'!G8="CMA"),"MATERNITE",IF(OR('MOIS-09'!G8="CDE"),"DEMENAGE",IF(OR('MOIS-09'!G8="M"),"MALADIE","0"))))))))))))))))))))</f>
        <v>09H30-12H00 13H00-19H00</v>
      </c>
      <c r="E14" s="59" t="str">
        <f>IF(OR('MOIS-09'!H8="J"),'MOIS-09'!$C$16,IF(OR('MOIS-09'!H8="J1"),'MOIS-09'!$C$17,IF(OR('MOIS-09'!H8="J2"),'MOIS-09'!$C$18,IF(OR('MOIS-09'!H8="J3"),'MOIS-09'!$C$19,IF(OR('MOIS-09'!H8="J4"),'MOIS-09'!$C$20,IF(OR('MOIS-09'!H8="J5"),'MOIS-09'!$K$16,IF(OR('MOIS-09'!H8="J6"),'MOIS-09'!$K$17,IF(OR('MOIS-09'!H8="J7"),'MOIS-09'!$K$18,IF(OR('MOIS-09'!H8="J8"),'MOIS-09'!$K$19,IF(OR('MOIS-09'!H8="J9"),'MOIS-09'!$K$20,IF(OR('MOIS-09'!H8="F"),"FORMATION",IF(OR('MOIS-09'!H8="R"),"REPOS",IF(OR('MOIS-09'!H8="CP"),"CONGES",IF(OR('MOIS-09'!H8="HR"),"RECUP",IF(OR('MOIS-09'!H8="E"),"ECOLE",IF(OR('MOIS-09'!H8="D"),"DEPLACE.",IF(OR('MOIS-09'!H8="CM"),"MARIAGE",IF(OR('MOIS-09'!H8="CMA"),"MATERNITE",IF(OR('MOIS-09'!H8="CDE"),"DEMENAGE",IF(OR('MOIS-09'!H8="M"),"MALADIE","0"))))))))))))))))))))</f>
        <v>09H30-12H00 13H00-19H00</v>
      </c>
      <c r="F14" s="59" t="str">
        <f>IF(OR('MOIS-09'!I8="J"),'MOIS-09'!$C$16,IF(OR('MOIS-09'!I8="J1"),'MOIS-09'!$C$17,IF(OR('MOIS-09'!I8="J2"),'MOIS-09'!$C$18,IF(OR('MOIS-09'!I8="J3"),'MOIS-09'!$C$19,IF(OR('MOIS-09'!I8="J4"),'MOIS-09'!$C$20,IF(OR('MOIS-09'!I8="J5"),'MOIS-09'!$K$16,IF(OR('MOIS-09'!I8="J6"),'MOIS-09'!$K$17,IF(OR('MOIS-09'!I8="J7"),'MOIS-09'!$K$18,IF(OR('MOIS-09'!I8="J8"),'MOIS-09'!$K$19,IF(OR('MOIS-09'!I8="J9"),'MOIS-09'!$K$20,IF(OR('MOIS-09'!I8="F"),"FORMATION",IF(OR('MOIS-09'!I8="R"),"REPOS",IF(OR('MOIS-09'!I8="CP"),"CONGES",IF(OR('MOIS-09'!I8="HR"),"RECUP",IF(OR('MOIS-09'!I8="E"),"ECOLE",IF(OR('MOIS-09'!I8="D"),"DEPLACE.",IF(OR('MOIS-09'!I8="CM"),"MARIAGE",IF(OR('MOIS-09'!I8="CMA"),"MATERNITE",IF(OR('MOIS-09'!I8="CDE"),"DEMENAGE",IF(OR('MOIS-09'!I8="M"),"MALADIE","0"))))))))))))))))))))</f>
        <v>09H30-12H00 13H00-19H00</v>
      </c>
      <c r="G14" s="59" t="str">
        <f>IF(OR('MOIS-09'!J8="J"),'MOIS-09'!$C$16,IF(OR('MOIS-09'!J8="J1"),'MOIS-09'!$C$17,IF(OR('MOIS-09'!J8="J2"),'MOIS-09'!$C$18,IF(OR('MOIS-09'!J8="J3"),'MOIS-09'!$C$19,IF(OR('MOIS-09'!J8="J4"),'MOIS-09'!$C$20,IF(OR('MOIS-09'!J8="J5"),'MOIS-09'!$K$16,IF(OR('MOIS-09'!J8="J6"),'MOIS-09'!$K$17,IF(OR('MOIS-09'!J8="J7"),'MOIS-09'!$K$18,IF(OR('MOIS-09'!J8="J8"),'MOIS-09'!$K$19,IF(OR('MOIS-09'!J8="J9"),'MOIS-09'!$K$20,IF(OR('MOIS-09'!J8="F"),"FORMATION",IF(OR('MOIS-09'!J8="R"),"REPOS",IF(OR('MOIS-09'!J8="CP"),"CONGES",IF(OR('MOIS-09'!J8="HR"),"RECUP",IF(OR('MOIS-09'!J8="E"),"ECOLE",IF(OR('MOIS-09'!J8="D"),"DEPLACE.",IF(OR('MOIS-09'!J8="CM"),"MARIAGE",IF(OR('MOIS-09'!J8="CMA"),"MATERNITE",IF(OR('MOIS-09'!J8="CDE"),"DEMENAGE",IF(OR('MOIS-09'!J8="M"),"MALADIE","0"))))))))))))))))))))</f>
        <v>09H30-12H00 13H00-19H00</v>
      </c>
      <c r="H14" s="60" t="str">
        <f>IF(OR('MOIS-09'!K8="J"),'MOIS-09'!$C$16,IF(OR('MOIS-09'!K8="J1"),'MOIS-09'!$C$17,IF(OR('MOIS-09'!K8="J2"),'MOIS-09'!$C$18,IF(OR('MOIS-09'!K8="J3"),'MOIS-09'!$C$19,IF(OR('MOIS-09'!K8="J4"),'MOIS-09'!$C$20,IF(OR('MOIS-09'!K8="J5"),'MOIS-09'!$K$16,IF(OR('MOIS-09'!K8="J6"),'MOIS-09'!$K$17,IF(OR('MOIS-09'!K8="J7"),'MOIS-09'!$K$18,IF(OR('MOIS-09'!K8="J8"),'MOIS-09'!$K$19,IF(OR('MOIS-09'!K8="J9"),'MOIS-09'!$K$20,IF(OR('MOIS-09'!K8="F"),"FORMATION",IF(OR('MOIS-09'!K8="R"),"REPOS",IF(OR('MOIS-09'!K8="CP"),"CONGES",IF(OR('MOIS-09'!K8="HR"),"RECUP",IF(OR('MOIS-09'!K8="E"),"ECOLE",IF(OR('MOIS-09'!K8="D"),"DEPLACE.",IF(OR('MOIS-09'!K8="CM"),"MARIAGE",IF(OR('MOIS-09'!K8="CMA"),"MATERNITE",IF(OR('MOIS-09'!K8="CDE"),"DEMENAGE",IF(OR('MOIS-09'!K8="M"),"MALADIE","0"))))))))))))))))))))</f>
        <v>0</v>
      </c>
      <c r="I14" s="61" t="str">
        <f t="shared" ref="I14:I20" si="2">IF(OR($K$2="TROYES"),39,IF(OR($K$2="SAINT-ANDRE"),39,"37,5"))</f>
        <v>37,5</v>
      </c>
      <c r="J14" s="62">
        <f>IF(OR('MOIS-09'!E8="D"),'MOIS-09'!$V$20,IF(OR('MOIS-09'!E8="J"),'MOIS-09'!$H$16,IF(OR('MOIS-09'!E8="J1"),'MOIS-09'!$H$17,IF(OR('MOIS-09'!E8="J2"),'MOIS-09'!$H$18,IF(OR('MOIS-09'!E8="J3"),'MOIS-09'!$H$19,IF(OR('MOIS-09'!E8="J4"),'MOIS-09'!$H$20,IF(OR('MOIS-09'!E8="J5"),'MOIS-09'!$P$16,IF(OR('MOIS-09'!E8="J6"),'MOIS-09'!$P$17,IF(OR('MOIS-09'!E8="J7"),'MOIS-09'!$P$18,IF(OR('MOIS-09'!E8="J8"),'MOIS-09'!$P$19,IF(OR('MOIS-09'!E8="J9"),'MOIS-09'!$P$20,IF(OR('MOIS-09'!E8="F"),'MOIS-09'!$V$16,IF(OR('MOIS-09'!E8="R"),'MOIS-09'!$V$17,IF(OR('MOIS-09'!E8="HR"),'MOIS-09'!$V$18,IF(OR('MOIS-09'!E8="E"),'MOIS-09'!$V$19,IF(OR('MOIS-09'!E8="CP"),'MOIS-09'!$AD$16,IF(OR('MOIS-09'!E8="CM"),'MOIS-09'!$AD$17,IF(OR('MOIS-09'!E8="CMA"),'MOIS-09'!$AD$18,IF(OR('MOIS-09'!E8="CDE"),'MOIS-09'!$AD$19,"0")))))))))))))))))))+IF(OR('MOIS-09'!F8="D"),'MOIS-09'!$V$20,IF(OR('MOIS-09'!F8="J"),'MOIS-09'!$H$16,IF(OR('MOIS-09'!F8="J1"),'MOIS-09'!$H$17,IF(OR('MOIS-09'!F8="J2"),'MOIS-09'!$H$18,IF(OR('MOIS-09'!F8="J3"),'MOIS-09'!$H$19,IF(OR('MOIS-09'!F8="J4"),'MOIS-09'!$H$20,IF(OR('MOIS-09'!F8="J5"),'MOIS-09'!$P$16,IF(OR('MOIS-09'!F8="J6"),'MOIS-09'!$P$17,IF(OR('MOIS-09'!F8="J7"),'MOIS-09'!$P$18,IF(OR('MOIS-09'!F8="J8"),'MOIS-09'!$P$19,IF(OR('MOIS-09'!F8="J9"),'MOIS-09'!$P$20,IF(OR('MOIS-09'!F8="F"),'MOIS-09'!$V$16,IF(OR('MOIS-09'!F8="R"),'MOIS-09'!$V$17,IF(OR('MOIS-09'!F8="HR"),'MOIS-09'!$V$18,IF(OR('MOIS-09'!F8="E"),'MOIS-09'!$V$19,IF(OR('MOIS-09'!F8="CP"),'MOIS-09'!$AD$16,IF(OR('MOIS-09'!F8="CM"),'MOIS-09'!$AD$17,IF(OR('MOIS-09'!F8="CMA"),'MOIS-09'!$AD$18,IF(OR('MOIS-09'!F8="CDE"),'MOIS-09'!$AD$19,"0")))))))))))))))))))+IF(OR('MOIS-09'!G8="D"),'MOIS-09'!$V$20,IF(OR('MOIS-09'!G8="J"),'MOIS-09'!$H$16,IF(OR('MOIS-09'!G8="J1"),'MOIS-09'!$H$17,IF(OR('MOIS-09'!G8="J2"),'MOIS-09'!$H$18,IF(OR('MOIS-09'!G8="J3"),'MOIS-09'!$H$19,IF(OR('MOIS-09'!G8="J4"),'MOIS-09'!$H$20,IF(OR('MOIS-09'!G8="J5"),'MOIS-09'!$P$16,IF(OR('MOIS-09'!G8="J6"),'MOIS-09'!$P$17,IF(OR('MOIS-09'!G8="J7"),'MOIS-09'!$P$18,IF(OR('MOIS-09'!G8="J8"),'MOIS-09'!$P$19,IF(OR('MOIS-09'!G8="J9"),'MOIS-09'!$P$20,IF(OR('MOIS-09'!G8="F"),'MOIS-09'!$V$16,IF(OR('MOIS-09'!G8="R"),'MOIS-09'!$V$17,IF(OR('MOIS-09'!G8="HR"),'MOIS-09'!$V$18,IF(OR('MOIS-09'!G8="E"),'MOIS-09'!$V$19,IF(OR('MOIS-09'!G8="CP"),'MOIS-09'!$AD$16,IF(OR('MOIS-09'!G8="CM"),'MOIS-09'!$AD$17,IF(OR('MOIS-09'!G8="CMA"),'MOIS-09'!$AD$18,IF(OR('MOIS-09'!G8="CDE"),'MOIS-09'!$AD$19,"0")))))))))))))))))))+IF(OR('MOIS-09'!H8="D"),'MOIS-09'!$V$20,IF(OR('MOIS-09'!H8="J"),'MOIS-09'!$H$16,IF(OR('MOIS-09'!H8="J1"),'MOIS-09'!$H$17,IF(OR('MOIS-09'!H8="J2"),'MOIS-09'!$H$18,IF(OR('MOIS-09'!H8="J3"),'MOIS-09'!$H$19,IF(OR('MOIS-09'!H8="J4"),'MOIS-09'!$H$20,IF(OR('MOIS-09'!H8="J5"),'MOIS-09'!$P$16,IF(OR('MOIS-09'!H8="J6"),'MOIS-09'!$P$17,IF(OR('MOIS-09'!H8="J7"),'MOIS-09'!$P$18,IF(OR('MOIS-09'!H8="J8"),'MOIS-09'!$P$19,IF(OR('MOIS-09'!H8="J9"),'MOIS-09'!$P$20,IF(OR('MOIS-09'!H8="F"),'MOIS-09'!$V$16,IF(OR('MOIS-09'!H8="R"),'MOIS-09'!$V$17,IF(OR('MOIS-09'!H8="HR"),'MOIS-09'!$V$18,IF(OR('MOIS-09'!H8="E"),'MOIS-09'!$V$19,IF(OR('MOIS-09'!H8="CP"),'MOIS-09'!$AD$16,IF(OR('MOIS-09'!H8="CM"),'MOIS-09'!$AD$17,IF(OR('MOIS-09'!H8="CMA"),'MOIS-09'!$AD$18,IF(OR('MOIS-09'!H8="CDE"),'MOIS-09'!$AD$19,"0")))))))))))))))))))+IF(OR('MOIS-09'!I8="D"),'MOIS-09'!$V$20,IF(OR('MOIS-09'!I8="J"),'MOIS-09'!$H$16,IF(OR('MOIS-09'!I8="J1"),'MOIS-09'!$H$17,IF(OR('MOIS-09'!I8="J2"),'MOIS-09'!$H$18,IF(OR('MOIS-09'!I8="J3"),'MOIS-09'!$H$19,IF(OR('MOIS-09'!I8="J4"),'MOIS-09'!$H$20,IF(OR('MOIS-09'!I8="J5"),'MOIS-09'!$P$16,IF(OR('MOIS-09'!I8="J6"),'MOIS-09'!$P$17,IF(OR('MOIS-09'!I8="J7"),'MOIS-09'!$P$18,IF(OR('MOIS-09'!I8="J8"),'MOIS-09'!$P$19,IF(OR('MOIS-09'!I8="J9"),'MOIS-09'!$P$20,IF(OR('MOIS-09'!I8="F"),'MOIS-09'!$V$16,IF(OR('MOIS-09'!I8="R"),'MOIS-09'!$V$17,IF(OR('MOIS-09'!I8="HR"),'MOIS-09'!$V$18,IF(OR('MOIS-09'!I8="E"),'MOIS-09'!$V$19,IF(OR('MOIS-09'!I8="CP"),'MOIS-09'!$AD$16,IF(OR('MOIS-09'!I8="CM"),'MOIS-09'!$AD$17,IF(OR('MOIS-09'!I8="CMA"),'MOIS-09'!$AD$18,IF(OR('MOIS-09'!I8="CDE"),'MOIS-09'!$AD$19,"0")))))))))))))))))))+IF(OR('MOIS-09'!J8="D"),'MOIS-09'!$V$20,IF(OR('MOIS-09'!J8="J"),'MOIS-09'!$H$16,IF(OR('MOIS-09'!J8="J1"),'MOIS-09'!$H$17,IF(OR('MOIS-09'!J8="J2"),'MOIS-09'!$H$18,IF(OR('MOIS-09'!J8="J3"),'MOIS-09'!$H$19,IF(OR('MOIS-09'!J8="J4"),'MOIS-09'!$H$20,IF(OR('MOIS-09'!J8="J5"),'MOIS-09'!$P$16,IF(OR('MOIS-09'!J8="J6"),'MOIS-09'!$P$17,IF(OR('MOIS-09'!J8="J7"),'MOIS-09'!$P$18,IF(OR('MOIS-09'!J8="J8"),'MOIS-09'!$P$19,IF(OR('MOIS-09'!J8="J9"),'MOIS-09'!$P$20,IF(OR('MOIS-09'!J8="F"),'MOIS-09'!$V$16,IF(OR('MOIS-09'!J8="R"),'MOIS-09'!$V$17,IF(OR('MOIS-09'!J8="HR"),'MOIS-09'!$V$18,IF(OR('MOIS-09'!J8="E"),'MOIS-09'!$V$19,IF(OR('MOIS-09'!J8="CP"),'MOIS-09'!$AD$16,IF(OR('MOIS-09'!J8="CM"),'MOIS-09'!$AD$17,IF(OR('MOIS-09'!J8="CMA"),'MOIS-09'!$AD$18,IF(OR('MOIS-09'!J8="CDE"),'MOIS-09'!$AD$19,"0")))))))))))))))))))+IF(OR('MOIS-09'!K8="D"),'MOIS-09'!$V$20,IF(OR('MOIS-09'!K8="J"),'MOIS-09'!$H$16,IF(OR('MOIS-09'!K8="J1"),'MOIS-09'!$H$17,IF(OR('MOIS-09'!K8="J2"),'MOIS-09'!$H$18,IF(OR('MOIS-09'!K8="J3"),'MOIS-09'!$H$19,IF(OR('MOIS-09'!K8="J4"),'MOIS-09'!$H$20,IF(OR('MOIS-09'!K8="J5"),'MOIS-09'!$P$16,IF(OR('MOIS-09'!K8="J6"),'MOIS-09'!$P$17,IF(OR('MOIS-09'!K8="J7"),'MOIS-09'!$P$18,IF(OR('MOIS-09'!K8="J8"),'MOIS-09'!$P$19,IF(OR('MOIS-09'!K8="J9"),'MOIS-09'!$P$20,IF(OR('MOIS-09'!K8="F"),'MOIS-09'!$V$16,IF(OR('MOIS-09'!K8="R"),'MOIS-09'!$V$17,IF(OR('MOIS-09'!K8="HR"),'MOIS-09'!$V$18,IF(OR('MOIS-09'!K8="E"),'MOIS-09'!$V$19,IF(OR('MOIS-09'!K8="CP"),'MOIS-09'!$AD$16,IF(OR('MOIS-09'!K8="CM"),'MOIS-09'!$AD$17,IF(OR('MOIS-09'!K8="CMA"),'MOIS-09'!$AD$18,IF(OR('MOIS-09'!K8="CDE"),'MOIS-09'!$AD$19,"0")))))))))))))))))))</f>
        <v>37.5</v>
      </c>
      <c r="K14" s="63"/>
    </row>
    <row r="15" spans="1:15" ht="30" customHeight="1">
      <c r="A15" s="64" t="str">
        <f t="shared" si="1"/>
        <v>LAETITIA</v>
      </c>
      <c r="B15" s="59" t="str">
        <f>IF(OR('MOIS-09'!E9="J"),'MOIS-09'!$C$16,IF(OR('MOIS-09'!E9="J1"),'MOIS-09'!$C$17,IF(OR('MOIS-09'!E9="J2"),'MOIS-09'!$C$18,IF(OR('MOIS-09'!E9="J3"),'MOIS-09'!$C$19,IF(OR('MOIS-09'!E9="J4"),'MOIS-09'!$C$20,IF(OR('MOIS-09'!E9="J5"),'MOIS-09'!$K$16,IF(OR('MOIS-09'!E9="J6"),'MOIS-09'!$K$17,IF(OR('MOIS-09'!E9="J7"),'MOIS-09'!$K$18,IF(OR('MOIS-09'!E9="J8"),'MOIS-09'!$K$19,IF(OR('MOIS-09'!E9="J9"),'MOIS-09'!$K$20,IF(OR('MOIS-09'!E9="F"),"FORMATION",IF(OR('MOIS-09'!E9="R"),"REPOS",IF(OR('MOIS-09'!E9="CP"),"CONGES",IF(OR('MOIS-09'!E9="HR"),"RECUP",IF(OR('MOIS-09'!E9="E"),"ECOLE",IF(OR('MOIS-09'!E9="D"),"DEPLACE.",IF(OR('MOIS-09'!E9="CM"),"MARIAGE",IF(OR('MOIS-09'!E9="CMA"),"MATERNITE",IF(OR('MOIS-09'!E9="CDE"),"DEMENAGE",IF(OR('MOIS-09'!E9="M"),"MALADIE","0"))))))))))))))))))))</f>
        <v>REPOS</v>
      </c>
      <c r="C15" s="59" t="str">
        <f>IF(OR('MOIS-09'!F9="J"),'MOIS-09'!$C$16,IF(OR('MOIS-09'!F9="J1"),'MOIS-09'!$C$17,IF(OR('MOIS-09'!F9="J2"),'MOIS-09'!$C$18,IF(OR('MOIS-09'!F9="J3"),'MOIS-09'!$C$19,IF(OR('MOIS-09'!F9="J4"),'MOIS-09'!$C$20,IF(OR('MOIS-09'!F9="J5"),'MOIS-09'!$K$16,IF(OR('MOIS-09'!F9="J6"),'MOIS-09'!$K$17,IF(OR('MOIS-09'!F9="J7"),'MOIS-09'!$K$18,IF(OR('MOIS-09'!F9="J8"),'MOIS-09'!$K$19,IF(OR('MOIS-09'!F9="J9"),'MOIS-09'!$K$20,IF(OR('MOIS-09'!F9="F"),"FORMATION",IF(OR('MOIS-09'!F9="R"),"REPOS",IF(OR('MOIS-09'!F9="CP"),"CONGES",IF(OR('MOIS-09'!F9="HR"),"RECUP",IF(OR('MOIS-09'!F9="E"),"ECOLE",IF(OR('MOIS-09'!F9="D"),"DEPLACE.",IF(OR('MOIS-09'!F9="CM"),"MARIAGE",IF(OR('MOIS-09'!F9="CMA"),"MATERNITE",IF(OR('MOIS-09'!F9="CDE"),"DEMENAGE",IF(OR('MOIS-09'!F9="M"),"MALADIE","0"))))))))))))))))))))</f>
        <v>09H30-12H00 13H00-19H00</v>
      </c>
      <c r="D15" s="59" t="str">
        <f>IF(OR('MOIS-09'!G9="J"),'MOIS-09'!$C$16,IF(OR('MOIS-09'!G9="J1"),'MOIS-09'!$C$17,IF(OR('MOIS-09'!G9="J2"),'MOIS-09'!$C$18,IF(OR('MOIS-09'!G9="J3"),'MOIS-09'!$C$19,IF(OR('MOIS-09'!G9="J4"),'MOIS-09'!$C$20,IF(OR('MOIS-09'!G9="J5"),'MOIS-09'!$K$16,IF(OR('MOIS-09'!G9="J6"),'MOIS-09'!$K$17,IF(OR('MOIS-09'!G9="J7"),'MOIS-09'!$K$18,IF(OR('MOIS-09'!G9="J8"),'MOIS-09'!$K$19,IF(OR('MOIS-09'!G9="J9"),'MOIS-09'!$K$20,IF(OR('MOIS-09'!G9="F"),"FORMATION",IF(OR('MOIS-09'!G9="R"),"REPOS",IF(OR('MOIS-09'!G9="CP"),"CONGES",IF(OR('MOIS-09'!G9="HR"),"RECUP",IF(OR('MOIS-09'!G9="E"),"ECOLE",IF(OR('MOIS-09'!G9="D"),"DEPLACE.",IF(OR('MOIS-09'!G9="CM"),"MARIAGE",IF(OR('MOIS-09'!G9="CMA"),"MATERNITE",IF(OR('MOIS-09'!G9="CDE"),"DEMENAGE",IF(OR('MOIS-09'!G9="M"),"MALADIE","0"))))))))))))))))))))</f>
        <v>09H30-12H00 13H00-19H00</v>
      </c>
      <c r="E15" s="59" t="str">
        <f>IF(OR('MOIS-09'!H9="J"),'MOIS-09'!$C$16,IF(OR('MOIS-09'!H9="J1"),'MOIS-09'!$C$17,IF(OR('MOIS-09'!H9="J2"),'MOIS-09'!$C$18,IF(OR('MOIS-09'!H9="J3"),'MOIS-09'!$C$19,IF(OR('MOIS-09'!H9="J4"),'MOIS-09'!$C$20,IF(OR('MOIS-09'!H9="J5"),'MOIS-09'!$K$16,IF(OR('MOIS-09'!H9="J6"),'MOIS-09'!$K$17,IF(OR('MOIS-09'!H9="J7"),'MOIS-09'!$K$18,IF(OR('MOIS-09'!H9="J8"),'MOIS-09'!$K$19,IF(OR('MOIS-09'!H9="J9"),'MOIS-09'!$K$20,IF(OR('MOIS-09'!H9="F"),"FORMATION",IF(OR('MOIS-09'!H9="R"),"REPOS",IF(OR('MOIS-09'!H9="CP"),"CONGES",IF(OR('MOIS-09'!H9="HR"),"RECUP",IF(OR('MOIS-09'!H9="E"),"ECOLE",IF(OR('MOIS-09'!H9="D"),"DEPLACE.",IF(OR('MOIS-09'!H9="CM"),"MARIAGE",IF(OR('MOIS-09'!H9="CMA"),"MATERNITE",IF(OR('MOIS-09'!H9="CDE"),"DEMENAGE",IF(OR('MOIS-09'!H9="M"),"MALADIE","0"))))))))))))))))))))</f>
        <v>09H30-12H00 13H00-19H00</v>
      </c>
      <c r="F15" s="59" t="str">
        <f>IF(OR('MOIS-09'!I9="J"),'MOIS-09'!$C$16,IF(OR('MOIS-09'!I9="J1"),'MOIS-09'!$C$17,IF(OR('MOIS-09'!I9="J2"),'MOIS-09'!$C$18,IF(OR('MOIS-09'!I9="J3"),'MOIS-09'!$C$19,IF(OR('MOIS-09'!I9="J4"),'MOIS-09'!$C$20,IF(OR('MOIS-09'!I9="J5"),'MOIS-09'!$K$16,IF(OR('MOIS-09'!I9="J6"),'MOIS-09'!$K$17,IF(OR('MOIS-09'!I9="J7"),'MOIS-09'!$K$18,IF(OR('MOIS-09'!I9="J8"),'MOIS-09'!$K$19,IF(OR('MOIS-09'!I9="J9"),'MOIS-09'!$K$20,IF(OR('MOIS-09'!I9="F"),"FORMATION",IF(OR('MOIS-09'!I9="R"),"REPOS",IF(OR('MOIS-09'!I9="CP"),"CONGES",IF(OR('MOIS-09'!I9="HR"),"RECUP",IF(OR('MOIS-09'!I9="E"),"ECOLE",IF(OR('MOIS-09'!I9="D"),"DEPLACE.",IF(OR('MOIS-09'!I9="CM"),"MARIAGE",IF(OR('MOIS-09'!I9="CMA"),"MATERNITE",IF(OR('MOIS-09'!I9="CDE"),"DEMENAGE",IF(OR('MOIS-09'!I9="M"),"MALADIE","0"))))))))))))))))))))</f>
        <v>09H30-12H00 13H00-19H00</v>
      </c>
      <c r="G15" s="59" t="str">
        <f>IF(OR('MOIS-09'!J9="J"),'MOIS-09'!$C$16,IF(OR('MOIS-09'!J9="J1"),'MOIS-09'!$C$17,IF(OR('MOIS-09'!J9="J2"),'MOIS-09'!$C$18,IF(OR('MOIS-09'!J9="J3"),'MOIS-09'!$C$19,IF(OR('MOIS-09'!J9="J4"),'MOIS-09'!$C$20,IF(OR('MOIS-09'!J9="J5"),'MOIS-09'!$K$16,IF(OR('MOIS-09'!J9="J6"),'MOIS-09'!$K$17,IF(OR('MOIS-09'!J9="J7"),'MOIS-09'!$K$18,IF(OR('MOIS-09'!J9="J8"),'MOIS-09'!$K$19,IF(OR('MOIS-09'!J9="J9"),'MOIS-09'!$K$20,IF(OR('MOIS-09'!J9="F"),"FORMATION",IF(OR('MOIS-09'!J9="R"),"REPOS",IF(OR('MOIS-09'!J9="CP"),"CONGES",IF(OR('MOIS-09'!J9="HR"),"RECUP",IF(OR('MOIS-09'!J9="E"),"ECOLE",IF(OR('MOIS-09'!J9="D"),"DEPLACE.",IF(OR('MOIS-09'!J9="CM"),"MARIAGE",IF(OR('MOIS-09'!J9="CMA"),"MATERNITE",IF(OR('MOIS-09'!J9="CDE"),"DEMENAGE",IF(OR('MOIS-09'!J9="M"),"MALADIE","0"))))))))))))))))))))</f>
        <v>09H30-12H00 13H00-19H00</v>
      </c>
      <c r="H15" s="60" t="str">
        <f>IF(OR('MOIS-09'!K9="J"),'MOIS-09'!$C$16,IF(OR('MOIS-09'!K9="J1"),'MOIS-09'!$C$17,IF(OR('MOIS-09'!K9="J2"),'MOIS-09'!$C$18,IF(OR('MOIS-09'!K9="J3"),'MOIS-09'!$C$19,IF(OR('MOIS-09'!K9="J4"),'MOIS-09'!$C$20,IF(OR('MOIS-09'!K9="J5"),'MOIS-09'!$K$16,IF(OR('MOIS-09'!K9="J6"),'MOIS-09'!$K$17,IF(OR('MOIS-09'!K9="J7"),'MOIS-09'!$K$18,IF(OR('MOIS-09'!K9="J8"),'MOIS-09'!$K$19,IF(OR('MOIS-09'!K9="J9"),'MOIS-09'!$K$20,IF(OR('MOIS-09'!K9="F"),"FORMATION",IF(OR('MOIS-09'!K9="R"),"REPOS",IF(OR('MOIS-09'!K9="CP"),"CONGES",IF(OR('MOIS-09'!K9="HR"),"RECUP",IF(OR('MOIS-09'!K9="E"),"ECOLE",IF(OR('MOIS-09'!K9="D"),"DEPLACE.",IF(OR('MOIS-09'!K9="CM"),"MARIAGE",IF(OR('MOIS-09'!K9="CMA"),"MATERNITE",IF(OR('MOIS-09'!K9="CDE"),"DEMENAGE",IF(OR('MOIS-09'!K9="M"),"MALADIE","0"))))))))))))))))))))</f>
        <v>0</v>
      </c>
      <c r="I15" s="61" t="str">
        <f t="shared" si="2"/>
        <v>37,5</v>
      </c>
      <c r="J15" s="62">
        <f>IF(OR('MOIS-09'!E9="D"),'MOIS-09'!$V$20,IF(OR('MOIS-09'!E9="J"),'MOIS-09'!$H$16,IF(OR('MOIS-09'!E9="J1"),'MOIS-09'!$H$17,IF(OR('MOIS-09'!E9="J2"),'MOIS-09'!$H$18,IF(OR('MOIS-09'!E9="J3"),'MOIS-09'!$H$19,IF(OR('MOIS-09'!E9="J4"),'MOIS-09'!$H$20,IF(OR('MOIS-09'!E9="J5"),'MOIS-09'!$P$16,IF(OR('MOIS-09'!E9="J6"),'MOIS-09'!$P$17,IF(OR('MOIS-09'!E9="J7"),'MOIS-09'!$P$18,IF(OR('MOIS-09'!E9="J8"),'MOIS-09'!$P$19,IF(OR('MOIS-09'!E9="J9"),'MOIS-09'!$P$20,IF(OR('MOIS-09'!E9="F"),'MOIS-09'!$V$16,IF(OR('MOIS-09'!E9="R"),'MOIS-09'!$V$17,IF(OR('MOIS-09'!E9="HR"),'MOIS-09'!$V$18,IF(OR('MOIS-09'!E9="E"),'MOIS-09'!$V$19,IF(OR('MOIS-09'!E9="CP"),'MOIS-09'!$AD$16,IF(OR('MOIS-09'!E9="CM"),'MOIS-09'!$AD$17,IF(OR('MOIS-09'!E9="CMA"),'MOIS-09'!$AD$18,IF(OR('MOIS-09'!E9="CDE"),'MOIS-09'!$AD$19,"0")))))))))))))))))))+IF(OR('MOIS-09'!F9="D"),'MOIS-09'!$V$20,IF(OR('MOIS-09'!F9="J"),'MOIS-09'!$H$16,IF(OR('MOIS-09'!F9="J1"),'MOIS-09'!$H$17,IF(OR('MOIS-09'!F9="J2"),'MOIS-09'!$H$18,IF(OR('MOIS-09'!F9="J3"),'MOIS-09'!$H$19,IF(OR('MOIS-09'!F9="J4"),'MOIS-09'!$H$20,IF(OR('MOIS-09'!F9="J5"),'MOIS-09'!$P$16,IF(OR('MOIS-09'!F9="J6"),'MOIS-09'!$P$17,IF(OR('MOIS-09'!F9="J7"),'MOIS-09'!$P$18,IF(OR('MOIS-09'!F9="J8"),'MOIS-09'!$P$19,IF(OR('MOIS-09'!F9="J9"),'MOIS-09'!$P$20,IF(OR('MOIS-09'!F9="F"),'MOIS-09'!$V$16,IF(OR('MOIS-09'!F9="R"),'MOIS-09'!$V$17,IF(OR('MOIS-09'!F9="HR"),'MOIS-09'!$V$18,IF(OR('MOIS-09'!F9="E"),'MOIS-09'!$V$19,IF(OR('MOIS-09'!F9="CP"),'MOIS-09'!$AD$16,IF(OR('MOIS-09'!F9="CM"),'MOIS-09'!$AD$17,IF(OR('MOIS-09'!F9="CMA"),'MOIS-09'!$AD$18,IF(OR('MOIS-09'!F9="CDE"),'MOIS-09'!$AD$19,"0")))))))))))))))))))+IF(OR('MOIS-09'!G9="D"),'MOIS-09'!$V$20,IF(OR('MOIS-09'!G9="J"),'MOIS-09'!$H$16,IF(OR('MOIS-09'!G9="J1"),'MOIS-09'!$H$17,IF(OR('MOIS-09'!G9="J2"),'MOIS-09'!$H$18,IF(OR('MOIS-09'!G9="J3"),'MOIS-09'!$H$19,IF(OR('MOIS-09'!G9="J4"),'MOIS-09'!$H$20,IF(OR('MOIS-09'!G9="J5"),'MOIS-09'!$P$16,IF(OR('MOIS-09'!G9="J6"),'MOIS-09'!$P$17,IF(OR('MOIS-09'!G9="J7"),'MOIS-09'!$P$18,IF(OR('MOIS-09'!G9="J8"),'MOIS-09'!$P$19,IF(OR('MOIS-09'!G9="J9"),'MOIS-09'!$P$20,IF(OR('MOIS-09'!G9="F"),'MOIS-09'!$V$16,IF(OR('MOIS-09'!G9="R"),'MOIS-09'!$V$17,IF(OR('MOIS-09'!G9="HR"),'MOIS-09'!$V$18,IF(OR('MOIS-09'!G9="E"),'MOIS-09'!$V$19,IF(OR('MOIS-09'!G9="CP"),'MOIS-09'!$AD$16,IF(OR('MOIS-09'!G9="CM"),'MOIS-09'!$AD$17,IF(OR('MOIS-09'!G9="CMA"),'MOIS-09'!$AD$18,IF(OR('MOIS-09'!G9="CDE"),'MOIS-09'!$AD$19,"0")))))))))))))))))))+IF(OR('MOIS-09'!H9="D"),'MOIS-09'!$V$20,IF(OR('MOIS-09'!H9="J"),'MOIS-09'!$H$16,IF(OR('MOIS-09'!H9="J1"),'MOIS-09'!$H$17,IF(OR('MOIS-09'!H9="J2"),'MOIS-09'!$H$18,IF(OR('MOIS-09'!H9="J3"),'MOIS-09'!$H$19,IF(OR('MOIS-09'!H9="J4"),'MOIS-09'!$H$20,IF(OR('MOIS-09'!H9="J5"),'MOIS-09'!$P$16,IF(OR('MOIS-09'!H9="J6"),'MOIS-09'!$P$17,IF(OR('MOIS-09'!H9="J7"),'MOIS-09'!$P$18,IF(OR('MOIS-09'!H9="J8"),'MOIS-09'!$P$19,IF(OR('MOIS-09'!H9="J9"),'MOIS-09'!$P$20,IF(OR('MOIS-09'!H9="F"),'MOIS-09'!$V$16,IF(OR('MOIS-09'!H9="R"),'MOIS-09'!$V$17,IF(OR('MOIS-09'!H9="HR"),'MOIS-09'!$V$18,IF(OR('MOIS-09'!H9="E"),'MOIS-09'!$V$19,IF(OR('MOIS-09'!H9="CP"),'MOIS-09'!$AD$16,IF(OR('MOIS-09'!H9="CM"),'MOIS-09'!$AD$17,IF(OR('MOIS-09'!H9="CMA"),'MOIS-09'!$AD$18,IF(OR('MOIS-09'!H9="CDE"),'MOIS-09'!$AD$19,"0")))))))))))))))))))+IF(OR('MOIS-09'!I9="D"),'MOIS-09'!$V$20,IF(OR('MOIS-09'!I9="J"),'MOIS-09'!$H$16,IF(OR('MOIS-09'!I9="J1"),'MOIS-09'!$H$17,IF(OR('MOIS-09'!I9="J2"),'MOIS-09'!$H$18,IF(OR('MOIS-09'!I9="J3"),'MOIS-09'!$H$19,IF(OR('MOIS-09'!I9="J4"),'MOIS-09'!$H$20,IF(OR('MOIS-09'!I9="J5"),'MOIS-09'!$P$16,IF(OR('MOIS-09'!I9="J6"),'MOIS-09'!$P$17,IF(OR('MOIS-09'!I9="J7"),'MOIS-09'!$P$18,IF(OR('MOIS-09'!I9="J8"),'MOIS-09'!$P$19,IF(OR('MOIS-09'!I9="J9"),'MOIS-09'!$P$20,IF(OR('MOIS-09'!I9="F"),'MOIS-09'!$V$16,IF(OR('MOIS-09'!I9="R"),'MOIS-09'!$V$17,IF(OR('MOIS-09'!I9="HR"),'MOIS-09'!$V$18,IF(OR('MOIS-09'!I9="E"),'MOIS-09'!$V$19,IF(OR('MOIS-09'!I9="CP"),'MOIS-09'!$AD$16,IF(OR('MOIS-09'!I9="CM"),'MOIS-09'!$AD$17,IF(OR('MOIS-09'!I9="CMA"),'MOIS-09'!$AD$18,IF(OR('MOIS-09'!I9="CDE"),'MOIS-09'!$AD$19,"0")))))))))))))))))))+IF(OR('MOIS-09'!J9="D"),'MOIS-09'!$V$20,IF(OR('MOIS-09'!J9="J"),'MOIS-09'!$H$16,IF(OR('MOIS-09'!J9="J1"),'MOIS-09'!$H$17,IF(OR('MOIS-09'!J9="J2"),'MOIS-09'!$H$18,IF(OR('MOIS-09'!J9="J3"),'MOIS-09'!$H$19,IF(OR('MOIS-09'!J9="J4"),'MOIS-09'!$H$20,IF(OR('MOIS-09'!J9="J5"),'MOIS-09'!$P$16,IF(OR('MOIS-09'!J9="J6"),'MOIS-09'!$P$17,IF(OR('MOIS-09'!J9="J7"),'MOIS-09'!$P$18,IF(OR('MOIS-09'!J9="J8"),'MOIS-09'!$P$19,IF(OR('MOIS-09'!J9="J9"),'MOIS-09'!$P$20,IF(OR('MOIS-09'!J9="F"),'MOIS-09'!$V$16,IF(OR('MOIS-09'!J9="R"),'MOIS-09'!$V$17,IF(OR('MOIS-09'!J9="HR"),'MOIS-09'!$V$18,IF(OR('MOIS-09'!J9="E"),'MOIS-09'!$V$19,IF(OR('MOIS-09'!J9="CP"),'MOIS-09'!$AD$16,IF(OR('MOIS-09'!J9="CM"),'MOIS-09'!$AD$17,IF(OR('MOIS-09'!J9="CMA"),'MOIS-09'!$AD$18,IF(OR('MOIS-09'!J9="CDE"),'MOIS-09'!$AD$19,"0")))))))))))))))))))+IF(OR('MOIS-09'!K9="D"),'MOIS-09'!$V$20,IF(OR('MOIS-09'!K9="J"),'MOIS-09'!$H$16,IF(OR('MOIS-09'!K9="J1"),'MOIS-09'!$H$17,IF(OR('MOIS-09'!K9="J2"),'MOIS-09'!$H$18,IF(OR('MOIS-09'!K9="J3"),'MOIS-09'!$H$19,IF(OR('MOIS-09'!K9="J4"),'MOIS-09'!$H$20,IF(OR('MOIS-09'!K9="J5"),'MOIS-09'!$P$16,IF(OR('MOIS-09'!K9="J6"),'MOIS-09'!$P$17,IF(OR('MOIS-09'!K9="J7"),'MOIS-09'!$P$18,IF(OR('MOIS-09'!K9="J8"),'MOIS-09'!$P$19,IF(OR('MOIS-09'!K9="J9"),'MOIS-09'!$P$20,IF(OR('MOIS-09'!K9="F"),'MOIS-09'!$V$16,IF(OR('MOIS-09'!K9="R"),'MOIS-09'!$V$17,IF(OR('MOIS-09'!K9="HR"),'MOIS-09'!$V$18,IF(OR('MOIS-09'!K9="E"),'MOIS-09'!$V$19,IF(OR('MOIS-09'!K9="CP"),'MOIS-09'!$AD$16,IF(OR('MOIS-09'!K9="CM"),'MOIS-09'!$AD$17,IF(OR('MOIS-09'!K9="CMA"),'MOIS-09'!$AD$18,IF(OR('MOIS-09'!K9="CDE"),'MOIS-09'!$AD$19,"0")))))))))))))))))))</f>
        <v>37.5</v>
      </c>
      <c r="K15" s="63"/>
    </row>
    <row r="16" spans="1:15" ht="30" customHeight="1">
      <c r="A16" s="64" t="str">
        <f t="shared" si="1"/>
        <v>-</v>
      </c>
      <c r="B16" s="59" t="str">
        <f>IF(OR('MOIS-09'!E10="J"),'MOIS-09'!$C$16,IF(OR('MOIS-09'!E10="J1"),'MOIS-09'!$C$17,IF(OR('MOIS-09'!E10="J2"),'MOIS-09'!$C$18,IF(OR('MOIS-09'!E10="J3"),'MOIS-09'!$C$19,IF(OR('MOIS-09'!E10="J4"),'MOIS-09'!$C$20,IF(OR('MOIS-09'!E10="J5"),'MOIS-09'!$K$16,IF(OR('MOIS-09'!E10="J6"),'MOIS-09'!$K$17,IF(OR('MOIS-09'!E10="J7"),'MOIS-09'!$K$18,IF(OR('MOIS-09'!E10="J8"),'MOIS-09'!$K$19,IF(OR('MOIS-09'!E10="J9"),'MOIS-09'!$K$20,IF(OR('MOIS-09'!E10="F"),"FORMATION",IF(OR('MOIS-09'!E10="R"),"REPOS",IF(OR('MOIS-09'!E10="CP"),"CONGES",IF(OR('MOIS-09'!E10="HR"),"RECUP",IF(OR('MOIS-09'!E10="E"),"ECOLE",IF(OR('MOIS-09'!E10="D"),"DEPLACE.",IF(OR('MOIS-09'!E10="CM"),"MARIAGE",IF(OR('MOIS-09'!E10="CMA"),"MATERNITE",IF(OR('MOIS-09'!E10="CDE"),"DEMENAGE",IF(OR('MOIS-09'!E10="M"),"MALADIE","0"))))))))))))))))))))</f>
        <v>0</v>
      </c>
      <c r="C16" s="59" t="str">
        <f>IF(OR('MOIS-09'!F10="J"),'MOIS-09'!$C$16,IF(OR('MOIS-09'!F10="J1"),'MOIS-09'!$C$17,IF(OR('MOIS-09'!F10="J2"),'MOIS-09'!$C$18,IF(OR('MOIS-09'!F10="J3"),'MOIS-09'!$C$19,IF(OR('MOIS-09'!F10="J4"),'MOIS-09'!$C$20,IF(OR('MOIS-09'!F10="J5"),'MOIS-09'!$K$16,IF(OR('MOIS-09'!F10="J6"),'MOIS-09'!$K$17,IF(OR('MOIS-09'!F10="J7"),'MOIS-09'!$K$18,IF(OR('MOIS-09'!F10="J8"),'MOIS-09'!$K$19,IF(OR('MOIS-09'!F10="J9"),'MOIS-09'!$K$20,IF(OR('MOIS-09'!F10="F"),"FORMATION",IF(OR('MOIS-09'!F10="R"),"REPOS",IF(OR('MOIS-09'!F10="CP"),"CONGES",IF(OR('MOIS-09'!F10="HR"),"RECUP",IF(OR('MOIS-09'!F10="E"),"ECOLE",IF(OR('MOIS-09'!F10="D"),"DEPLACE.",IF(OR('MOIS-09'!F10="CM"),"MARIAGE",IF(OR('MOIS-09'!F10="CMA"),"MATERNITE",IF(OR('MOIS-09'!F10="CDE"),"DEMENAGE",IF(OR('MOIS-09'!F10="M"),"MALADIE","0"))))))))))))))))))))</f>
        <v>0</v>
      </c>
      <c r="D16" s="59" t="str">
        <f>IF(OR('MOIS-09'!G10="J"),'MOIS-09'!$C$16,IF(OR('MOIS-09'!G10="J1"),'MOIS-09'!$C$17,IF(OR('MOIS-09'!G10="J2"),'MOIS-09'!$C$18,IF(OR('MOIS-09'!G10="J3"),'MOIS-09'!$C$19,IF(OR('MOIS-09'!G10="J4"),'MOIS-09'!$C$20,IF(OR('MOIS-09'!G10="J5"),'MOIS-09'!$K$16,IF(OR('MOIS-09'!G10="J6"),'MOIS-09'!$K$17,IF(OR('MOIS-09'!G10="J7"),'MOIS-09'!$K$18,IF(OR('MOIS-09'!G10="J8"),'MOIS-09'!$K$19,IF(OR('MOIS-09'!G10="J9"),'MOIS-09'!$K$20,IF(OR('MOIS-09'!G10="F"),"FORMATION",IF(OR('MOIS-09'!G10="R"),"REPOS",IF(OR('MOIS-09'!G10="CP"),"CONGES",IF(OR('MOIS-09'!G10="HR"),"RECUP",IF(OR('MOIS-09'!G10="E"),"ECOLE",IF(OR('MOIS-09'!G10="D"),"DEPLACE.",IF(OR('MOIS-09'!G10="CM"),"MARIAGE",IF(OR('MOIS-09'!G10="CMA"),"MATERNITE",IF(OR('MOIS-09'!G10="CDE"),"DEMENAGE",IF(OR('MOIS-09'!G10="M"),"MALADIE","0"))))))))))))))))))))</f>
        <v>0</v>
      </c>
      <c r="E16" s="59" t="str">
        <f>IF(OR('MOIS-09'!H10="J"),'MOIS-09'!$C$16,IF(OR('MOIS-09'!H10="J1"),'MOIS-09'!$C$17,IF(OR('MOIS-09'!H10="J2"),'MOIS-09'!$C$18,IF(OR('MOIS-09'!H10="J3"),'MOIS-09'!$C$19,IF(OR('MOIS-09'!H10="J4"),'MOIS-09'!$C$20,IF(OR('MOIS-09'!H10="J5"),'MOIS-09'!$K$16,IF(OR('MOIS-09'!H10="J6"),'MOIS-09'!$K$17,IF(OR('MOIS-09'!H10="J7"),'MOIS-09'!$K$18,IF(OR('MOIS-09'!H10="J8"),'MOIS-09'!$K$19,IF(OR('MOIS-09'!H10="J9"),'MOIS-09'!$K$20,IF(OR('MOIS-09'!H10="F"),"FORMATION",IF(OR('MOIS-09'!H10="R"),"REPOS",IF(OR('MOIS-09'!H10="CP"),"CONGES",IF(OR('MOIS-09'!H10="HR"),"RECUP",IF(OR('MOIS-09'!H10="E"),"ECOLE",IF(OR('MOIS-09'!H10="D"),"DEPLACE.",IF(OR('MOIS-09'!H10="CM"),"MARIAGE",IF(OR('MOIS-09'!H10="CMA"),"MATERNITE",IF(OR('MOIS-09'!H10="CDE"),"DEMENAGE",IF(OR('MOIS-09'!H10="M"),"MALADIE","0"))))))))))))))))))))</f>
        <v>0</v>
      </c>
      <c r="F16" s="59" t="str">
        <f>IF(OR('MOIS-09'!I10="J"),'MOIS-09'!$C$16,IF(OR('MOIS-09'!I10="J1"),'MOIS-09'!$C$17,IF(OR('MOIS-09'!I10="J2"),'MOIS-09'!$C$18,IF(OR('MOIS-09'!I10="J3"),'MOIS-09'!$C$19,IF(OR('MOIS-09'!I10="J4"),'MOIS-09'!$C$20,IF(OR('MOIS-09'!I10="J5"),'MOIS-09'!$K$16,IF(OR('MOIS-09'!I10="J6"),'MOIS-09'!$K$17,IF(OR('MOIS-09'!I10="J7"),'MOIS-09'!$K$18,IF(OR('MOIS-09'!I10="J8"),'MOIS-09'!$K$19,IF(OR('MOIS-09'!I10="J9"),'MOIS-09'!$K$20,IF(OR('MOIS-09'!I10="F"),"FORMATION",IF(OR('MOIS-09'!I10="R"),"REPOS",IF(OR('MOIS-09'!I10="CP"),"CONGES",IF(OR('MOIS-09'!I10="HR"),"RECUP",IF(OR('MOIS-09'!I10="E"),"ECOLE",IF(OR('MOIS-09'!I10="D"),"DEPLACE.",IF(OR('MOIS-09'!I10="CM"),"MARIAGE",IF(OR('MOIS-09'!I10="CMA"),"MATERNITE",IF(OR('MOIS-09'!I10="CDE"),"DEMENAGE",IF(OR('MOIS-09'!I10="M"),"MALADIE","0"))))))))))))))))))))</f>
        <v>0</v>
      </c>
      <c r="G16" s="59" t="str">
        <f>IF(OR('MOIS-09'!J10="J"),'MOIS-09'!$C$16,IF(OR('MOIS-09'!J10="J1"),'MOIS-09'!$C$17,IF(OR('MOIS-09'!J10="J2"),'MOIS-09'!$C$18,IF(OR('MOIS-09'!J10="J3"),'MOIS-09'!$C$19,IF(OR('MOIS-09'!J10="J4"),'MOIS-09'!$C$20,IF(OR('MOIS-09'!J10="J5"),'MOIS-09'!$K$16,IF(OR('MOIS-09'!J10="J6"),'MOIS-09'!$K$17,IF(OR('MOIS-09'!J10="J7"),'MOIS-09'!$K$18,IF(OR('MOIS-09'!J10="J8"),'MOIS-09'!$K$19,IF(OR('MOIS-09'!J10="J9"),'MOIS-09'!$K$20,IF(OR('MOIS-09'!J10="F"),"FORMATION",IF(OR('MOIS-09'!J10="R"),"REPOS",IF(OR('MOIS-09'!J10="CP"),"CONGES",IF(OR('MOIS-09'!J10="HR"),"RECUP",IF(OR('MOIS-09'!J10="E"),"ECOLE",IF(OR('MOIS-09'!J10="D"),"DEPLACE.",IF(OR('MOIS-09'!J10="CM"),"MARIAGE",IF(OR('MOIS-09'!J10="CMA"),"MATERNITE",IF(OR('MOIS-09'!J10="CDE"),"DEMENAGE",IF(OR('MOIS-09'!J10="M"),"MALADIE","0"))))))))))))))))))))</f>
        <v>0</v>
      </c>
      <c r="H16" s="60" t="str">
        <f>IF(OR('MOIS-09'!K10="J"),'MOIS-09'!$C$16,IF(OR('MOIS-09'!K10="J1"),'MOIS-09'!$C$17,IF(OR('MOIS-09'!K10="J2"),'MOIS-09'!$C$18,IF(OR('MOIS-09'!K10="J3"),'MOIS-09'!$C$19,IF(OR('MOIS-09'!K10="J4"),'MOIS-09'!$C$20,IF(OR('MOIS-09'!K10="J5"),'MOIS-09'!$K$16,IF(OR('MOIS-09'!K10="J6"),'MOIS-09'!$K$17,IF(OR('MOIS-09'!K10="J7"),'MOIS-09'!$K$18,IF(OR('MOIS-09'!K10="J8"),'MOIS-09'!$K$19,IF(OR('MOIS-09'!K10="J9"),'MOIS-09'!$K$20,IF(OR('MOIS-09'!K10="F"),"FORMATION",IF(OR('MOIS-09'!K10="R"),"REPOS",IF(OR('MOIS-09'!K10="CP"),"CONGES",IF(OR('MOIS-09'!K10="HR"),"RECUP",IF(OR('MOIS-09'!K10="E"),"ECOLE",IF(OR('MOIS-09'!K10="D"),"DEPLACE.",IF(OR('MOIS-09'!K10="CM"),"MARIAGE",IF(OR('MOIS-09'!K10="CMA"),"MATERNITE",IF(OR('MOIS-09'!K10="CDE"),"DEMENAGE",IF(OR('MOIS-09'!K10="M"),"MALADIE","0"))))))))))))))))))))</f>
        <v>0</v>
      </c>
      <c r="I16" s="61" t="str">
        <f t="shared" si="2"/>
        <v>37,5</v>
      </c>
      <c r="J16" s="62">
        <f>IF(OR('MOIS-09'!E10="D"),'MOIS-09'!$V$20,IF(OR('MOIS-09'!E10="J"),'MOIS-09'!$H$16,IF(OR('MOIS-09'!E10="J1"),'MOIS-09'!$H$17,IF(OR('MOIS-09'!E10="J2"),'MOIS-09'!$H$18,IF(OR('MOIS-09'!E10="J3"),'MOIS-09'!$H$19,IF(OR('MOIS-09'!E10="J4"),'MOIS-09'!$H$20,IF(OR('MOIS-09'!E10="J5"),'MOIS-09'!$P$16,IF(OR('MOIS-09'!E10="J6"),'MOIS-09'!$P$17,IF(OR('MOIS-09'!E10="J7"),'MOIS-09'!$P$18,IF(OR('MOIS-09'!E10="J8"),'MOIS-09'!$P$19,IF(OR('MOIS-09'!E10="J9"),'MOIS-09'!$P$20,IF(OR('MOIS-09'!E10="F"),'MOIS-09'!$V$16,IF(OR('MOIS-09'!E10="R"),'MOIS-09'!$V$17,IF(OR('MOIS-09'!E10="HR"),'MOIS-09'!$V$18,IF(OR('MOIS-09'!E10="E"),'MOIS-09'!$V$19,IF(OR('MOIS-09'!E10="CP"),'MOIS-09'!$AD$16,IF(OR('MOIS-09'!E10="CM"),'MOIS-09'!$AD$17,IF(OR('MOIS-09'!E10="CMA"),'MOIS-09'!$AD$18,IF(OR('MOIS-09'!E10="CDE"),'MOIS-09'!$AD$19,"0")))))))))))))))))))+IF(OR('MOIS-09'!F10="D"),'MOIS-09'!$V$20,IF(OR('MOIS-09'!F10="J"),'MOIS-09'!$H$16,IF(OR('MOIS-09'!F10="J1"),'MOIS-09'!$H$17,IF(OR('MOIS-09'!F10="J2"),'MOIS-09'!$H$18,IF(OR('MOIS-09'!F10="J3"),'MOIS-09'!$H$19,IF(OR('MOIS-09'!F10="J4"),'MOIS-09'!$H$20,IF(OR('MOIS-09'!F10="J5"),'MOIS-09'!$P$16,IF(OR('MOIS-09'!F10="J6"),'MOIS-09'!$P$17,IF(OR('MOIS-09'!F10="J7"),'MOIS-09'!$P$18,IF(OR('MOIS-09'!F10="J8"),'MOIS-09'!$P$19,IF(OR('MOIS-09'!F10="J9"),'MOIS-09'!$P$20,IF(OR('MOIS-09'!F10="F"),'MOIS-09'!$V$16,IF(OR('MOIS-09'!F10="R"),'MOIS-09'!$V$17,IF(OR('MOIS-09'!F10="HR"),'MOIS-09'!$V$18,IF(OR('MOIS-09'!F10="E"),'MOIS-09'!$V$19,IF(OR('MOIS-09'!F10="CP"),'MOIS-09'!$AD$16,IF(OR('MOIS-09'!F10="CM"),'MOIS-09'!$AD$17,IF(OR('MOIS-09'!F10="CMA"),'MOIS-09'!$AD$18,IF(OR('MOIS-09'!F10="CDE"),'MOIS-09'!$AD$19,"0")))))))))))))))))))+IF(OR('MOIS-09'!G10="D"),'MOIS-09'!$V$20,IF(OR('MOIS-09'!G10="J"),'MOIS-09'!$H$16,IF(OR('MOIS-09'!G10="J1"),'MOIS-09'!$H$17,IF(OR('MOIS-09'!G10="J2"),'MOIS-09'!$H$18,IF(OR('MOIS-09'!G10="J3"),'MOIS-09'!$H$19,IF(OR('MOIS-09'!G10="J4"),'MOIS-09'!$H$20,IF(OR('MOIS-09'!G10="J5"),'MOIS-09'!$P$16,IF(OR('MOIS-09'!G10="J6"),'MOIS-09'!$P$17,IF(OR('MOIS-09'!G10="J7"),'MOIS-09'!$P$18,IF(OR('MOIS-09'!G10="J8"),'MOIS-09'!$P$19,IF(OR('MOIS-09'!G10="J9"),'MOIS-09'!$P$20,IF(OR('MOIS-09'!G10="F"),'MOIS-09'!$V$16,IF(OR('MOIS-09'!G10="R"),'MOIS-09'!$V$17,IF(OR('MOIS-09'!G10="HR"),'MOIS-09'!$V$18,IF(OR('MOIS-09'!G10="E"),'MOIS-09'!$V$19,IF(OR('MOIS-09'!G10="CP"),'MOIS-09'!$AD$16,IF(OR('MOIS-09'!G10="CM"),'MOIS-09'!$AD$17,IF(OR('MOIS-09'!G10="CMA"),'MOIS-09'!$AD$18,IF(OR('MOIS-09'!G10="CDE"),'MOIS-09'!$AD$19,"0")))))))))))))))))))+IF(OR('MOIS-09'!H10="D"),'MOIS-09'!$V$20,IF(OR('MOIS-09'!H10="J"),'MOIS-09'!$H$16,IF(OR('MOIS-09'!H10="J1"),'MOIS-09'!$H$17,IF(OR('MOIS-09'!H10="J2"),'MOIS-09'!$H$18,IF(OR('MOIS-09'!H10="J3"),'MOIS-09'!$H$19,IF(OR('MOIS-09'!H10="J4"),'MOIS-09'!$H$20,IF(OR('MOIS-09'!H10="J5"),'MOIS-09'!$P$16,IF(OR('MOIS-09'!H10="J6"),'MOIS-09'!$P$17,IF(OR('MOIS-09'!H10="J7"),'MOIS-09'!$P$18,IF(OR('MOIS-09'!H10="J8"),'MOIS-09'!$P$19,IF(OR('MOIS-09'!H10="J9"),'MOIS-09'!$P$20,IF(OR('MOIS-09'!H10="F"),'MOIS-09'!$V$16,IF(OR('MOIS-09'!H10="R"),'MOIS-09'!$V$17,IF(OR('MOIS-09'!H10="HR"),'MOIS-09'!$V$18,IF(OR('MOIS-09'!H10="E"),'MOIS-09'!$V$19,IF(OR('MOIS-09'!H10="CP"),'MOIS-09'!$AD$16,IF(OR('MOIS-09'!H10="CM"),'MOIS-09'!$AD$17,IF(OR('MOIS-09'!H10="CMA"),'MOIS-09'!$AD$18,IF(OR('MOIS-09'!H10="CDE"),'MOIS-09'!$AD$19,"0")))))))))))))))))))+IF(OR('MOIS-09'!I10="D"),'MOIS-09'!$V$20,IF(OR('MOIS-09'!I10="J"),'MOIS-09'!$H$16,IF(OR('MOIS-09'!I10="J1"),'MOIS-09'!$H$17,IF(OR('MOIS-09'!I10="J2"),'MOIS-09'!$H$18,IF(OR('MOIS-09'!I10="J3"),'MOIS-09'!$H$19,IF(OR('MOIS-09'!I10="J4"),'MOIS-09'!$H$20,IF(OR('MOIS-09'!I10="J5"),'MOIS-09'!$P$16,IF(OR('MOIS-09'!I10="J6"),'MOIS-09'!$P$17,IF(OR('MOIS-09'!I10="J7"),'MOIS-09'!$P$18,IF(OR('MOIS-09'!I10="J8"),'MOIS-09'!$P$19,IF(OR('MOIS-09'!I10="J9"),'MOIS-09'!$P$20,IF(OR('MOIS-09'!I10="F"),'MOIS-09'!$V$16,IF(OR('MOIS-09'!I10="R"),'MOIS-09'!$V$17,IF(OR('MOIS-09'!I10="HR"),'MOIS-09'!$V$18,IF(OR('MOIS-09'!I10="E"),'MOIS-09'!$V$19,IF(OR('MOIS-09'!I10="CP"),'MOIS-09'!$AD$16,IF(OR('MOIS-09'!I10="CM"),'MOIS-09'!$AD$17,IF(OR('MOIS-09'!I10="CMA"),'MOIS-09'!$AD$18,IF(OR('MOIS-09'!I10="CDE"),'MOIS-09'!$AD$19,"0")))))))))))))))))))+IF(OR('MOIS-09'!J10="D"),'MOIS-09'!$V$20,IF(OR('MOIS-09'!J10="J"),'MOIS-09'!$H$16,IF(OR('MOIS-09'!J10="J1"),'MOIS-09'!$H$17,IF(OR('MOIS-09'!J10="J2"),'MOIS-09'!$H$18,IF(OR('MOIS-09'!J10="J3"),'MOIS-09'!$H$19,IF(OR('MOIS-09'!J10="J4"),'MOIS-09'!$H$20,IF(OR('MOIS-09'!J10="J5"),'MOIS-09'!$P$16,IF(OR('MOIS-09'!J10="J6"),'MOIS-09'!$P$17,IF(OR('MOIS-09'!J10="J7"),'MOIS-09'!$P$18,IF(OR('MOIS-09'!J10="J8"),'MOIS-09'!$P$19,IF(OR('MOIS-09'!J10="J9"),'MOIS-09'!$P$20,IF(OR('MOIS-09'!J10="F"),'MOIS-09'!$V$16,IF(OR('MOIS-09'!J10="R"),'MOIS-09'!$V$17,IF(OR('MOIS-09'!J10="HR"),'MOIS-09'!$V$18,IF(OR('MOIS-09'!J10="E"),'MOIS-09'!$V$19,IF(OR('MOIS-09'!J10="CP"),'MOIS-09'!$AD$16,IF(OR('MOIS-09'!J10="CM"),'MOIS-09'!$AD$17,IF(OR('MOIS-09'!J10="CMA"),'MOIS-09'!$AD$18,IF(OR('MOIS-09'!J10="CDE"),'MOIS-09'!$AD$19,"0")))))))))))))))))))+IF(OR('MOIS-09'!K10="D"),'MOIS-09'!$V$20,IF(OR('MOIS-09'!K10="J"),'MOIS-09'!$H$16,IF(OR('MOIS-09'!K10="J1"),'MOIS-09'!$H$17,IF(OR('MOIS-09'!K10="J2"),'MOIS-09'!$H$18,IF(OR('MOIS-09'!K10="J3"),'MOIS-09'!$H$19,IF(OR('MOIS-09'!K10="J4"),'MOIS-09'!$H$20,IF(OR('MOIS-09'!K10="J5"),'MOIS-09'!$P$16,IF(OR('MOIS-09'!K10="J6"),'MOIS-09'!$P$17,IF(OR('MOIS-09'!K10="J7"),'MOIS-09'!$P$18,IF(OR('MOIS-09'!K10="J8"),'MOIS-09'!$P$19,IF(OR('MOIS-09'!K10="J9"),'MOIS-09'!$P$20,IF(OR('MOIS-09'!K10="F"),'MOIS-09'!$V$16,IF(OR('MOIS-09'!K10="R"),'MOIS-09'!$V$17,IF(OR('MOIS-09'!K10="HR"),'MOIS-09'!$V$18,IF(OR('MOIS-09'!K10="E"),'MOIS-09'!$V$19,IF(OR('MOIS-09'!K10="CP"),'MOIS-09'!$AD$16,IF(OR('MOIS-09'!K10="CM"),'MOIS-09'!$AD$17,IF(OR('MOIS-09'!K10="CMA"),'MOIS-09'!$AD$18,IF(OR('MOIS-09'!K10="CDE"),'MOIS-09'!$AD$19,"0")))))))))))))))))))</f>
        <v>0</v>
      </c>
      <c r="K16" s="63"/>
    </row>
    <row r="17" spans="1:11" ht="30" customHeight="1">
      <c r="A17" s="64" t="str">
        <f t="shared" si="1"/>
        <v>-</v>
      </c>
      <c r="B17" s="59" t="str">
        <f>IF(OR('MOIS-09'!E11="J"),'MOIS-09'!$C$16,IF(OR('MOIS-09'!E11="J1"),'MOIS-09'!$C$17,IF(OR('MOIS-09'!E11="J2"),'MOIS-09'!$C$18,IF(OR('MOIS-09'!E11="J3"),'MOIS-09'!$C$19,IF(OR('MOIS-09'!E11="J4"),'MOIS-09'!$C$20,IF(OR('MOIS-09'!E11="J5"),'MOIS-09'!$K$16,IF(OR('MOIS-09'!E11="J6"),'MOIS-09'!$K$17,IF(OR('MOIS-09'!E11="J7"),'MOIS-09'!$K$18,IF(OR('MOIS-09'!E11="J8"),'MOIS-09'!$K$19,IF(OR('MOIS-09'!E11="J9"),'MOIS-09'!$K$20,IF(OR('MOIS-09'!E11="F"),"FORMATION",IF(OR('MOIS-09'!E11="R"),"REPOS",IF(OR('MOIS-09'!E11="CP"),"CONGES",IF(OR('MOIS-09'!E11="HR"),"RECUP",IF(OR('MOIS-09'!E11="E"),"ECOLE",IF(OR('MOIS-09'!E11="D"),"DEPLACE.",IF(OR('MOIS-09'!E11="CM"),"MARIAGE",IF(OR('MOIS-09'!E11="CMA"),"MATERNITE",IF(OR('MOIS-09'!E11="CDE"),"DEMENAGE",IF(OR('MOIS-09'!E11="M"),"MALADIE","0"))))))))))))))))))))</f>
        <v>0</v>
      </c>
      <c r="C17" s="59" t="str">
        <f>IF(OR('MOIS-09'!F11="J"),'MOIS-09'!$C$16,IF(OR('MOIS-09'!F11="J1"),'MOIS-09'!$C$17,IF(OR('MOIS-09'!F11="J2"),'MOIS-09'!$C$18,IF(OR('MOIS-09'!F11="J3"),'MOIS-09'!$C$19,IF(OR('MOIS-09'!F11="J4"),'MOIS-09'!$C$20,IF(OR('MOIS-09'!F11="J5"),'MOIS-09'!$K$16,IF(OR('MOIS-09'!F11="J6"),'MOIS-09'!$K$17,IF(OR('MOIS-09'!F11="J7"),'MOIS-09'!$K$18,IF(OR('MOIS-09'!F11="J8"),'MOIS-09'!$K$19,IF(OR('MOIS-09'!F11="J9"),'MOIS-09'!$K$20,IF(OR('MOIS-09'!F11="F"),"FORMATION",IF(OR('MOIS-09'!F11="R"),"REPOS",IF(OR('MOIS-09'!F11="CP"),"CONGES",IF(OR('MOIS-09'!F11="HR"),"RECUP",IF(OR('MOIS-09'!F11="E"),"ECOLE",IF(OR('MOIS-09'!F11="D"),"DEPLACE.",IF(OR('MOIS-09'!F11="CM"),"MARIAGE",IF(OR('MOIS-09'!F11="CMA"),"MATERNITE",IF(OR('MOIS-09'!F11="CDE"),"DEMENAGE",IF(OR('MOIS-09'!F11="M"),"MALADIE","0"))))))))))))))))))))</f>
        <v>0</v>
      </c>
      <c r="D17" s="59" t="str">
        <f>IF(OR('MOIS-09'!G11="J"),'MOIS-09'!$C$16,IF(OR('MOIS-09'!G11="J1"),'MOIS-09'!$C$17,IF(OR('MOIS-09'!G11="J2"),'MOIS-09'!$C$18,IF(OR('MOIS-09'!G11="J3"),'MOIS-09'!$C$19,IF(OR('MOIS-09'!G11="J4"),'MOIS-09'!$C$20,IF(OR('MOIS-09'!G11="J5"),'MOIS-09'!$K$16,IF(OR('MOIS-09'!G11="J6"),'MOIS-09'!$K$17,IF(OR('MOIS-09'!G11="J7"),'MOIS-09'!$K$18,IF(OR('MOIS-09'!G11="J8"),'MOIS-09'!$K$19,IF(OR('MOIS-09'!G11="J9"),'MOIS-09'!$K$20,IF(OR('MOIS-09'!G11="F"),"FORMATION",IF(OR('MOIS-09'!G11="R"),"REPOS",IF(OR('MOIS-09'!G11="CP"),"CONGES",IF(OR('MOIS-09'!G11="HR"),"RECUP",IF(OR('MOIS-09'!G11="E"),"ECOLE",IF(OR('MOIS-09'!G11="D"),"DEPLACE.",IF(OR('MOIS-09'!G11="CM"),"MARIAGE",IF(OR('MOIS-09'!G11="CMA"),"MATERNITE",IF(OR('MOIS-09'!G11="CDE"),"DEMENAGE",IF(OR('MOIS-09'!G11="M"),"MALADIE","0"))))))))))))))))))))</f>
        <v>0</v>
      </c>
      <c r="E17" s="59" t="str">
        <f>IF(OR('MOIS-09'!H11="J"),'MOIS-09'!$C$16,IF(OR('MOIS-09'!H11="J1"),'MOIS-09'!$C$17,IF(OR('MOIS-09'!H11="J2"),'MOIS-09'!$C$18,IF(OR('MOIS-09'!H11="J3"),'MOIS-09'!$C$19,IF(OR('MOIS-09'!H11="J4"),'MOIS-09'!$C$20,IF(OR('MOIS-09'!H11="J5"),'MOIS-09'!$K$16,IF(OR('MOIS-09'!H11="J6"),'MOIS-09'!$K$17,IF(OR('MOIS-09'!H11="J7"),'MOIS-09'!$K$18,IF(OR('MOIS-09'!H11="J8"),'MOIS-09'!$K$19,IF(OR('MOIS-09'!H11="J9"),'MOIS-09'!$K$20,IF(OR('MOIS-09'!H11="F"),"FORMATION",IF(OR('MOIS-09'!H11="R"),"REPOS",IF(OR('MOIS-09'!H11="CP"),"CONGES",IF(OR('MOIS-09'!H11="HR"),"RECUP",IF(OR('MOIS-09'!H11="E"),"ECOLE",IF(OR('MOIS-09'!H11="D"),"DEPLACE.",IF(OR('MOIS-09'!H11="CM"),"MARIAGE",IF(OR('MOIS-09'!H11="CMA"),"MATERNITE",IF(OR('MOIS-09'!H11="CDE"),"DEMENAGE",IF(OR('MOIS-09'!H11="M"),"MALADIE","0"))))))))))))))))))))</f>
        <v>0</v>
      </c>
      <c r="F17" s="59" t="str">
        <f>IF(OR('MOIS-09'!I11="J"),'MOIS-09'!$C$16,IF(OR('MOIS-09'!I11="J1"),'MOIS-09'!$C$17,IF(OR('MOIS-09'!I11="J2"),'MOIS-09'!$C$18,IF(OR('MOIS-09'!I11="J3"),'MOIS-09'!$C$19,IF(OR('MOIS-09'!I11="J4"),'MOIS-09'!$C$20,IF(OR('MOIS-09'!I11="J5"),'MOIS-09'!$K$16,IF(OR('MOIS-09'!I11="J6"),'MOIS-09'!$K$17,IF(OR('MOIS-09'!I11="J7"),'MOIS-09'!$K$18,IF(OR('MOIS-09'!I11="J8"),'MOIS-09'!$K$19,IF(OR('MOIS-09'!I11="J9"),'MOIS-09'!$K$20,IF(OR('MOIS-09'!I11="F"),"FORMATION",IF(OR('MOIS-09'!I11="R"),"REPOS",IF(OR('MOIS-09'!I11="CP"),"CONGES",IF(OR('MOIS-09'!I11="HR"),"RECUP",IF(OR('MOIS-09'!I11="E"),"ECOLE",IF(OR('MOIS-09'!I11="D"),"DEPLACE.",IF(OR('MOIS-09'!I11="CM"),"MARIAGE",IF(OR('MOIS-09'!I11="CMA"),"MATERNITE",IF(OR('MOIS-09'!I11="CDE"),"DEMENAGE",IF(OR('MOIS-09'!I11="M"),"MALADIE","0"))))))))))))))))))))</f>
        <v>0</v>
      </c>
      <c r="G17" s="59" t="str">
        <f>IF(OR('MOIS-09'!J11="J"),'MOIS-09'!$C$16,IF(OR('MOIS-09'!J11="J1"),'MOIS-09'!$C$17,IF(OR('MOIS-09'!J11="J2"),'MOIS-09'!$C$18,IF(OR('MOIS-09'!J11="J3"),'MOIS-09'!$C$19,IF(OR('MOIS-09'!J11="J4"),'MOIS-09'!$C$20,IF(OR('MOIS-09'!J11="J5"),'MOIS-09'!$K$16,IF(OR('MOIS-09'!J11="J6"),'MOIS-09'!$K$17,IF(OR('MOIS-09'!J11="J7"),'MOIS-09'!$K$18,IF(OR('MOIS-09'!J11="J8"),'MOIS-09'!$K$19,IF(OR('MOIS-09'!J11="J9"),'MOIS-09'!$K$20,IF(OR('MOIS-09'!J11="F"),"FORMATION",IF(OR('MOIS-09'!J11="R"),"REPOS",IF(OR('MOIS-09'!J11="CP"),"CONGES",IF(OR('MOIS-09'!J11="HR"),"RECUP",IF(OR('MOIS-09'!J11="E"),"ECOLE",IF(OR('MOIS-09'!J11="D"),"DEPLACE.",IF(OR('MOIS-09'!J11="CM"),"MARIAGE",IF(OR('MOIS-09'!J11="CMA"),"MATERNITE",IF(OR('MOIS-09'!J11="CDE"),"DEMENAGE",IF(OR('MOIS-09'!J11="M"),"MALADIE","0"))))))))))))))))))))</f>
        <v>0</v>
      </c>
      <c r="H17" s="60" t="str">
        <f>IF(OR('MOIS-09'!K11="J"),'MOIS-09'!$C$16,IF(OR('MOIS-09'!K11="J1"),'MOIS-09'!$C$17,IF(OR('MOIS-09'!K11="J2"),'MOIS-09'!$C$18,IF(OR('MOIS-09'!K11="J3"),'MOIS-09'!$C$19,IF(OR('MOIS-09'!K11="J4"),'MOIS-09'!$C$20,IF(OR('MOIS-09'!K11="J5"),'MOIS-09'!$K$16,IF(OR('MOIS-09'!K11="J6"),'MOIS-09'!$K$17,IF(OR('MOIS-09'!K11="J7"),'MOIS-09'!$K$18,IF(OR('MOIS-09'!K11="J8"),'MOIS-09'!$K$19,IF(OR('MOIS-09'!K11="J9"),'MOIS-09'!$K$20,IF(OR('MOIS-09'!K11="F"),"FORMATION",IF(OR('MOIS-09'!K11="R"),"REPOS",IF(OR('MOIS-09'!K11="CP"),"CONGES",IF(OR('MOIS-09'!K11="HR"),"RECUP",IF(OR('MOIS-09'!K11="E"),"ECOLE",IF(OR('MOIS-09'!K11="D"),"DEPLACE.",IF(OR('MOIS-09'!K11="CM"),"MARIAGE",IF(OR('MOIS-09'!K11="CMA"),"MATERNITE",IF(OR('MOIS-09'!K11="CDE"),"DEMENAGE",IF(OR('MOIS-09'!K11="M"),"MALADIE","0"))))))))))))))))))))</f>
        <v>0</v>
      </c>
      <c r="I17" s="61" t="str">
        <f t="shared" si="2"/>
        <v>37,5</v>
      </c>
      <c r="J17" s="62">
        <f>IF(OR('MOIS-09'!E11="D"),'MOIS-09'!$V$20,IF(OR('MOIS-09'!E11="J"),'MOIS-09'!$H$16,IF(OR('MOIS-09'!E11="J1"),'MOIS-09'!$H$17,IF(OR('MOIS-09'!E11="J2"),'MOIS-09'!$H$18,IF(OR('MOIS-09'!E11="J3"),'MOIS-09'!$H$19,IF(OR('MOIS-09'!E11="J4"),'MOIS-09'!$H$20,IF(OR('MOIS-09'!E11="J5"),'MOIS-09'!$P$16,IF(OR('MOIS-09'!E11="J6"),'MOIS-09'!$P$17,IF(OR('MOIS-09'!E11="J7"),'MOIS-09'!$P$18,IF(OR('MOIS-09'!E11="J8"),'MOIS-09'!$P$19,IF(OR('MOIS-09'!E11="J9"),'MOIS-09'!$P$20,IF(OR('MOIS-09'!E11="F"),'MOIS-09'!$V$16,IF(OR('MOIS-09'!E11="R"),'MOIS-09'!$V$17,IF(OR('MOIS-09'!E11="HR"),'MOIS-09'!$V$18,IF(OR('MOIS-09'!E11="E"),'MOIS-09'!$V$19,IF(OR('MOIS-09'!E11="CP"),'MOIS-09'!$AD$16,IF(OR('MOIS-09'!E11="CM"),'MOIS-09'!$AD$17,IF(OR('MOIS-09'!E11="CMA"),'MOIS-09'!$AD$18,IF(OR('MOIS-09'!E11="CDE"),'MOIS-09'!$AD$19,"0")))))))))))))))))))+IF(OR('MOIS-09'!F11="D"),'MOIS-09'!$V$20,IF(OR('MOIS-09'!F11="J"),'MOIS-09'!$H$16,IF(OR('MOIS-09'!F11="J1"),'MOIS-09'!$H$17,IF(OR('MOIS-09'!F11="J2"),'MOIS-09'!$H$18,IF(OR('MOIS-09'!F11="J3"),'MOIS-09'!$H$19,IF(OR('MOIS-09'!F11="J4"),'MOIS-09'!$H$20,IF(OR('MOIS-09'!F11="J5"),'MOIS-09'!$P$16,IF(OR('MOIS-09'!F11="J6"),'MOIS-09'!$P$17,IF(OR('MOIS-09'!F11="J7"),'MOIS-09'!$P$18,IF(OR('MOIS-09'!F11="J8"),'MOIS-09'!$P$19,IF(OR('MOIS-09'!F11="J9"),'MOIS-09'!$P$20,IF(OR('MOIS-09'!F11="F"),'MOIS-09'!$V$16,IF(OR('MOIS-09'!F11="R"),'MOIS-09'!$V$17,IF(OR('MOIS-09'!F11="HR"),'MOIS-09'!$V$18,IF(OR('MOIS-09'!F11="E"),'MOIS-09'!$V$19,IF(OR('MOIS-09'!F11="CP"),'MOIS-09'!$AD$16,IF(OR('MOIS-09'!F11="CM"),'MOIS-09'!$AD$17,IF(OR('MOIS-09'!F11="CMA"),'MOIS-09'!$AD$18,IF(OR('MOIS-09'!F11="CDE"),'MOIS-09'!$AD$19,"0")))))))))))))))))))+IF(OR('MOIS-09'!G11="D"),'MOIS-09'!$V$20,IF(OR('MOIS-09'!G11="J"),'MOIS-09'!$H$16,IF(OR('MOIS-09'!G11="J1"),'MOIS-09'!$H$17,IF(OR('MOIS-09'!G11="J2"),'MOIS-09'!$H$18,IF(OR('MOIS-09'!G11="J3"),'MOIS-09'!$H$19,IF(OR('MOIS-09'!G11="J4"),'MOIS-09'!$H$20,IF(OR('MOIS-09'!G11="J5"),'MOIS-09'!$P$16,IF(OR('MOIS-09'!G11="J6"),'MOIS-09'!$P$17,IF(OR('MOIS-09'!G11="J7"),'MOIS-09'!$P$18,IF(OR('MOIS-09'!G11="J8"),'MOIS-09'!$P$19,IF(OR('MOIS-09'!G11="J9"),'MOIS-09'!$P$20,IF(OR('MOIS-09'!G11="F"),'MOIS-09'!$V$16,IF(OR('MOIS-09'!G11="R"),'MOIS-09'!$V$17,IF(OR('MOIS-09'!G11="HR"),'MOIS-09'!$V$18,IF(OR('MOIS-09'!G11="E"),'MOIS-09'!$V$19,IF(OR('MOIS-09'!G11="CP"),'MOIS-09'!$AD$16,IF(OR('MOIS-09'!G11="CM"),'MOIS-09'!$AD$17,IF(OR('MOIS-09'!G11="CMA"),'MOIS-09'!$AD$18,IF(OR('MOIS-09'!G11="CDE"),'MOIS-09'!$AD$19,"0")))))))))))))))))))+IF(OR('MOIS-09'!H11="D"),'MOIS-09'!$V$20,IF(OR('MOIS-09'!H11="J"),'MOIS-09'!$H$16,IF(OR('MOIS-09'!H11="J1"),'MOIS-09'!$H$17,IF(OR('MOIS-09'!H11="J2"),'MOIS-09'!$H$18,IF(OR('MOIS-09'!H11="J3"),'MOIS-09'!$H$19,IF(OR('MOIS-09'!H11="J4"),'MOIS-09'!$H$20,IF(OR('MOIS-09'!H11="J5"),'MOIS-09'!$P$16,IF(OR('MOIS-09'!H11="J6"),'MOIS-09'!$P$17,IF(OR('MOIS-09'!H11="J7"),'MOIS-09'!$P$18,IF(OR('MOIS-09'!H11="J8"),'MOIS-09'!$P$19,IF(OR('MOIS-09'!H11="J9"),'MOIS-09'!$P$20,IF(OR('MOIS-09'!H11="F"),'MOIS-09'!$V$16,IF(OR('MOIS-09'!H11="R"),'MOIS-09'!$V$17,IF(OR('MOIS-09'!H11="HR"),'MOIS-09'!$V$18,IF(OR('MOIS-09'!H11="E"),'MOIS-09'!$V$19,IF(OR('MOIS-09'!H11="CP"),'MOIS-09'!$AD$16,IF(OR('MOIS-09'!H11="CM"),'MOIS-09'!$AD$17,IF(OR('MOIS-09'!H11="CMA"),'MOIS-09'!$AD$18,IF(OR('MOIS-09'!H11="CDE"),'MOIS-09'!$AD$19,"0")))))))))))))))))))+IF(OR('MOIS-09'!I11="D"),'MOIS-09'!$V$20,IF(OR('MOIS-09'!I11="J"),'MOIS-09'!$H$16,IF(OR('MOIS-09'!I11="J1"),'MOIS-09'!$H$17,IF(OR('MOIS-09'!I11="J2"),'MOIS-09'!$H$18,IF(OR('MOIS-09'!I11="J3"),'MOIS-09'!$H$19,IF(OR('MOIS-09'!I11="J4"),'MOIS-09'!$H$20,IF(OR('MOIS-09'!I11="J5"),'MOIS-09'!$P$16,IF(OR('MOIS-09'!I11="J6"),'MOIS-09'!$P$17,IF(OR('MOIS-09'!I11="J7"),'MOIS-09'!$P$18,IF(OR('MOIS-09'!I11="J8"),'MOIS-09'!$P$19,IF(OR('MOIS-09'!I11="J9"),'MOIS-09'!$P$20,IF(OR('MOIS-09'!I11="F"),'MOIS-09'!$V$16,IF(OR('MOIS-09'!I11="R"),'MOIS-09'!$V$17,IF(OR('MOIS-09'!I11="HR"),'MOIS-09'!$V$18,IF(OR('MOIS-09'!I11="E"),'MOIS-09'!$V$19,IF(OR('MOIS-09'!I11="CP"),'MOIS-09'!$AD$16,IF(OR('MOIS-09'!I11="CM"),'MOIS-09'!$AD$17,IF(OR('MOIS-09'!I11="CMA"),'MOIS-09'!$AD$18,IF(OR('MOIS-09'!I11="CDE"),'MOIS-09'!$AD$19,"0")))))))))))))))))))+IF(OR('MOIS-09'!J11="D"),'MOIS-09'!$V$20,IF(OR('MOIS-09'!J11="J"),'MOIS-09'!$H$16,IF(OR('MOIS-09'!J11="J1"),'MOIS-09'!$H$17,IF(OR('MOIS-09'!J11="J2"),'MOIS-09'!$H$18,IF(OR('MOIS-09'!J11="J3"),'MOIS-09'!$H$19,IF(OR('MOIS-09'!J11="J4"),'MOIS-09'!$H$20,IF(OR('MOIS-09'!J11="J5"),'MOIS-09'!$P$16,IF(OR('MOIS-09'!J11="J6"),'MOIS-09'!$P$17,IF(OR('MOIS-09'!J11="J7"),'MOIS-09'!$P$18,IF(OR('MOIS-09'!J11="J8"),'MOIS-09'!$P$19,IF(OR('MOIS-09'!J11="J9"),'MOIS-09'!$P$20,IF(OR('MOIS-09'!J11="F"),'MOIS-09'!$V$16,IF(OR('MOIS-09'!J11="R"),'MOIS-09'!$V$17,IF(OR('MOIS-09'!J11="HR"),'MOIS-09'!$V$18,IF(OR('MOIS-09'!J11="E"),'MOIS-09'!$V$19,IF(OR('MOIS-09'!J11="CP"),'MOIS-09'!$AD$16,IF(OR('MOIS-09'!J11="CM"),'MOIS-09'!$AD$17,IF(OR('MOIS-09'!J11="CMA"),'MOIS-09'!$AD$18,IF(OR('MOIS-09'!J11="CDE"),'MOIS-09'!$AD$19,"0")))))))))))))))))))+IF(OR('MOIS-09'!K11="D"),'MOIS-09'!$V$20,IF(OR('MOIS-09'!K11="J"),'MOIS-09'!$H$16,IF(OR('MOIS-09'!K11="J1"),'MOIS-09'!$H$17,IF(OR('MOIS-09'!K11="J2"),'MOIS-09'!$H$18,IF(OR('MOIS-09'!K11="J3"),'MOIS-09'!$H$19,IF(OR('MOIS-09'!K11="J4"),'MOIS-09'!$H$20,IF(OR('MOIS-09'!K11="J5"),'MOIS-09'!$P$16,IF(OR('MOIS-09'!K11="J6"),'MOIS-09'!$P$17,IF(OR('MOIS-09'!K11="J7"),'MOIS-09'!$P$18,IF(OR('MOIS-09'!K11="J8"),'MOIS-09'!$P$19,IF(OR('MOIS-09'!K11="J9"),'MOIS-09'!$P$20,IF(OR('MOIS-09'!K11="F"),'MOIS-09'!$V$16,IF(OR('MOIS-09'!K11="R"),'MOIS-09'!$V$17,IF(OR('MOIS-09'!K11="HR"),'MOIS-09'!$V$18,IF(OR('MOIS-09'!K11="E"),'MOIS-09'!$V$19,IF(OR('MOIS-09'!K11="CP"),'MOIS-09'!$AD$16,IF(OR('MOIS-09'!K11="CM"),'MOIS-09'!$AD$17,IF(OR('MOIS-09'!K11="CMA"),'MOIS-09'!$AD$18,IF(OR('MOIS-09'!K11="CDE"),'MOIS-09'!$AD$19,"0")))))))))))))))))))</f>
        <v>0</v>
      </c>
      <c r="K17" s="63"/>
    </row>
    <row r="18" spans="1:11" ht="30" customHeight="1">
      <c r="A18" s="64" t="str">
        <f t="shared" si="1"/>
        <v>-</v>
      </c>
      <c r="B18" s="59" t="str">
        <f>IF(OR('MOIS-09'!E12="J"),'MOIS-09'!$C$16,IF(OR('MOIS-09'!E12="J1"),'MOIS-09'!$C$17,IF(OR('MOIS-09'!E12="J2"),'MOIS-09'!$C$18,IF(OR('MOIS-09'!E12="J3"),'MOIS-09'!$C$19,IF(OR('MOIS-09'!E12="J4"),'MOIS-09'!$C$20,IF(OR('MOIS-09'!E12="J5"),'MOIS-09'!$K$16,IF(OR('MOIS-09'!E12="J6"),'MOIS-09'!$K$17,IF(OR('MOIS-09'!E12="J7"),'MOIS-09'!$K$18,IF(OR('MOIS-09'!E12="J8"),'MOIS-09'!$K$19,IF(OR('MOIS-09'!E12="J9"),'MOIS-09'!$K$20,IF(OR('MOIS-09'!E12="F"),"FORMATION",IF(OR('MOIS-09'!E12="R"),"REPOS",IF(OR('MOIS-09'!E12="CP"),"CONGES",IF(OR('MOIS-09'!E12="HR"),"RECUP",IF(OR('MOIS-09'!E12="E"),"ECOLE",IF(OR('MOIS-09'!E12="D"),"DEPLACE.",IF(OR('MOIS-09'!E12="CM"),"MARIAGE",IF(OR('MOIS-09'!E12="CMA"),"MATERNITE",IF(OR('MOIS-09'!E12="CDE"),"DEMENAGE",IF(OR('MOIS-09'!E12="M"),"MALADIE","0"))))))))))))))))))))</f>
        <v>0</v>
      </c>
      <c r="C18" s="59" t="str">
        <f>IF(OR('MOIS-09'!F12="J"),'MOIS-09'!$C$16,IF(OR('MOIS-09'!F12="J1"),'MOIS-09'!$C$17,IF(OR('MOIS-09'!F12="J2"),'MOIS-09'!$C$18,IF(OR('MOIS-09'!F12="J3"),'MOIS-09'!$C$19,IF(OR('MOIS-09'!F12="J4"),'MOIS-09'!$C$20,IF(OR('MOIS-09'!F12="J5"),'MOIS-09'!$K$16,IF(OR('MOIS-09'!F12="J6"),'MOIS-09'!$K$17,IF(OR('MOIS-09'!F12="J7"),'MOIS-09'!$K$18,IF(OR('MOIS-09'!F12="J8"),'MOIS-09'!$K$19,IF(OR('MOIS-09'!F12="J9"),'MOIS-09'!$K$20,IF(OR('MOIS-09'!F12="F"),"FORMATION",IF(OR('MOIS-09'!F12="R"),"REPOS",IF(OR('MOIS-09'!F12="CP"),"CONGES",IF(OR('MOIS-09'!F12="HR"),"RECUP",IF(OR('MOIS-09'!F12="E"),"ECOLE",IF(OR('MOIS-09'!F12="D"),"DEPLACE.",IF(OR('MOIS-09'!F12="CM"),"MARIAGE",IF(OR('MOIS-09'!F12="CMA"),"MATERNITE",IF(OR('MOIS-09'!F12="CDE"),"DEMENAGE",IF(OR('MOIS-09'!F12="M"),"MALADIE","0"))))))))))))))))))))</f>
        <v>0</v>
      </c>
      <c r="D18" s="59" t="str">
        <f>IF(OR('MOIS-09'!G12="J"),'MOIS-09'!$C$16,IF(OR('MOIS-09'!G12="J1"),'MOIS-09'!$C$17,IF(OR('MOIS-09'!G12="J2"),'MOIS-09'!$C$18,IF(OR('MOIS-09'!G12="J3"),'MOIS-09'!$C$19,IF(OR('MOIS-09'!G12="J4"),'MOIS-09'!$C$20,IF(OR('MOIS-09'!G12="J5"),'MOIS-09'!$K$16,IF(OR('MOIS-09'!G12="J6"),'MOIS-09'!$K$17,IF(OR('MOIS-09'!G12="J7"),'MOIS-09'!$K$18,IF(OR('MOIS-09'!G12="J8"),'MOIS-09'!$K$19,IF(OR('MOIS-09'!G12="J9"),'MOIS-09'!$K$20,IF(OR('MOIS-09'!G12="F"),"FORMATION",IF(OR('MOIS-09'!G12="R"),"REPOS",IF(OR('MOIS-09'!G12="CP"),"CONGES",IF(OR('MOIS-09'!G12="HR"),"RECUP",IF(OR('MOIS-09'!G12="E"),"ECOLE",IF(OR('MOIS-09'!G12="D"),"DEPLACE.",IF(OR('MOIS-09'!G12="CM"),"MARIAGE",IF(OR('MOIS-09'!G12="CMA"),"MATERNITE",IF(OR('MOIS-09'!G12="CDE"),"DEMENAGE",IF(OR('MOIS-09'!G12="M"),"MALADIE","0"))))))))))))))))))))</f>
        <v>0</v>
      </c>
      <c r="E18" s="59" t="str">
        <f>IF(OR('MOIS-09'!H12="J"),'MOIS-09'!$C$16,IF(OR('MOIS-09'!H12="J1"),'MOIS-09'!$C$17,IF(OR('MOIS-09'!H12="J2"),'MOIS-09'!$C$18,IF(OR('MOIS-09'!H12="J3"),'MOIS-09'!$C$19,IF(OR('MOIS-09'!H12="J4"),'MOIS-09'!$C$20,IF(OR('MOIS-09'!H12="J5"),'MOIS-09'!$K$16,IF(OR('MOIS-09'!H12="J6"),'MOIS-09'!$K$17,IF(OR('MOIS-09'!H12="J7"),'MOIS-09'!$K$18,IF(OR('MOIS-09'!H12="J8"),'MOIS-09'!$K$19,IF(OR('MOIS-09'!H12="J9"),'MOIS-09'!$K$20,IF(OR('MOIS-09'!H12="F"),"FORMATION",IF(OR('MOIS-09'!H12="R"),"REPOS",IF(OR('MOIS-09'!H12="CP"),"CONGES",IF(OR('MOIS-09'!H12="HR"),"RECUP",IF(OR('MOIS-09'!H12="E"),"ECOLE",IF(OR('MOIS-09'!H12="D"),"DEPLACE.",IF(OR('MOIS-09'!H12="CM"),"MARIAGE",IF(OR('MOIS-09'!H12="CMA"),"MATERNITE",IF(OR('MOIS-09'!H12="CDE"),"DEMENAGE",IF(OR('MOIS-09'!H12="M"),"MALADIE","0"))))))))))))))))))))</f>
        <v>0</v>
      </c>
      <c r="F18" s="59" t="str">
        <f>IF(OR('MOIS-09'!I12="J"),'MOIS-09'!$C$16,IF(OR('MOIS-09'!I12="J1"),'MOIS-09'!$C$17,IF(OR('MOIS-09'!I12="J2"),'MOIS-09'!$C$18,IF(OR('MOIS-09'!I12="J3"),'MOIS-09'!$C$19,IF(OR('MOIS-09'!I12="J4"),'MOIS-09'!$C$20,IF(OR('MOIS-09'!I12="J5"),'MOIS-09'!$K$16,IF(OR('MOIS-09'!I12="J6"),'MOIS-09'!$K$17,IF(OR('MOIS-09'!I12="J7"),'MOIS-09'!$K$18,IF(OR('MOIS-09'!I12="J8"),'MOIS-09'!$K$19,IF(OR('MOIS-09'!I12="J9"),'MOIS-09'!$K$20,IF(OR('MOIS-09'!I12="F"),"FORMATION",IF(OR('MOIS-09'!I12="R"),"REPOS",IF(OR('MOIS-09'!I12="CP"),"CONGES",IF(OR('MOIS-09'!I12="HR"),"RECUP",IF(OR('MOIS-09'!I12="E"),"ECOLE",IF(OR('MOIS-09'!I12="D"),"DEPLACE.",IF(OR('MOIS-09'!I12="CM"),"MARIAGE",IF(OR('MOIS-09'!I12="CMA"),"MATERNITE",IF(OR('MOIS-09'!I12="CDE"),"DEMENAGE",IF(OR('MOIS-09'!I12="M"),"MALADIE","0"))))))))))))))))))))</f>
        <v>0</v>
      </c>
      <c r="G18" s="59" t="str">
        <f>IF(OR('MOIS-09'!J12="J"),'MOIS-09'!$C$16,IF(OR('MOIS-09'!J12="J1"),'MOIS-09'!$C$17,IF(OR('MOIS-09'!J12="J2"),'MOIS-09'!$C$18,IF(OR('MOIS-09'!J12="J3"),'MOIS-09'!$C$19,IF(OR('MOIS-09'!J12="J4"),'MOIS-09'!$C$20,IF(OR('MOIS-09'!J12="J5"),'MOIS-09'!$K$16,IF(OR('MOIS-09'!J12="J6"),'MOIS-09'!$K$17,IF(OR('MOIS-09'!J12="J7"),'MOIS-09'!$K$18,IF(OR('MOIS-09'!J12="J8"),'MOIS-09'!$K$19,IF(OR('MOIS-09'!J12="J9"),'MOIS-09'!$K$20,IF(OR('MOIS-09'!J12="F"),"FORMATION",IF(OR('MOIS-09'!J12="R"),"REPOS",IF(OR('MOIS-09'!J12="CP"),"CONGES",IF(OR('MOIS-09'!J12="HR"),"RECUP",IF(OR('MOIS-09'!J12="E"),"ECOLE",IF(OR('MOIS-09'!J12="D"),"DEPLACE.",IF(OR('MOIS-09'!J12="CM"),"MARIAGE",IF(OR('MOIS-09'!J12="CMA"),"MATERNITE",IF(OR('MOIS-09'!J12="CDE"),"DEMENAGE",IF(OR('MOIS-09'!J12="M"),"MALADIE","0"))))))))))))))))))))</f>
        <v>0</v>
      </c>
      <c r="H18" s="60" t="str">
        <f>IF(OR('MOIS-09'!K12="J"),'MOIS-09'!$C$16,IF(OR('MOIS-09'!K12="J1"),'MOIS-09'!$C$17,IF(OR('MOIS-09'!K12="J2"),'MOIS-09'!$C$18,IF(OR('MOIS-09'!K12="J3"),'MOIS-09'!$C$19,IF(OR('MOIS-09'!K12="J4"),'MOIS-09'!$C$20,IF(OR('MOIS-09'!K12="J5"),'MOIS-09'!$K$16,IF(OR('MOIS-09'!K12="J6"),'MOIS-09'!$K$17,IF(OR('MOIS-09'!K12="J7"),'MOIS-09'!$K$18,IF(OR('MOIS-09'!K12="J8"),'MOIS-09'!$K$19,IF(OR('MOIS-09'!K12="J9"),'MOIS-09'!$K$20,IF(OR('MOIS-09'!K12="F"),"FORMATION",IF(OR('MOIS-09'!K12="R"),"REPOS",IF(OR('MOIS-09'!K12="CP"),"CONGES",IF(OR('MOIS-09'!K12="HR"),"RECUP",IF(OR('MOIS-09'!K12="E"),"ECOLE",IF(OR('MOIS-09'!K12="D"),"DEPLACE.",IF(OR('MOIS-09'!K12="CM"),"MARIAGE",IF(OR('MOIS-09'!K12="CMA"),"MATERNITE",IF(OR('MOIS-09'!K12="CDE"),"DEMENAGE",IF(OR('MOIS-09'!K12="M"),"MALADIE","0"))))))))))))))))))))</f>
        <v>0</v>
      </c>
      <c r="I18" s="61" t="str">
        <f t="shared" si="2"/>
        <v>37,5</v>
      </c>
      <c r="J18" s="62">
        <f>IF(OR('MOIS-09'!E12="D"),'MOIS-09'!$V$20,IF(OR('MOIS-09'!E12="J"),'MOIS-09'!$H$16,IF(OR('MOIS-09'!E12="J1"),'MOIS-09'!$H$17,IF(OR('MOIS-09'!E12="J2"),'MOIS-09'!$H$18,IF(OR('MOIS-09'!E12="J3"),'MOIS-09'!$H$19,IF(OR('MOIS-09'!E12="J4"),'MOIS-09'!$H$20,IF(OR('MOIS-09'!E12="J5"),'MOIS-09'!$P$16,IF(OR('MOIS-09'!E12="J6"),'MOIS-09'!$P$17,IF(OR('MOIS-09'!E12="J7"),'MOIS-09'!$P$18,IF(OR('MOIS-09'!E12="J8"),'MOIS-09'!$P$19,IF(OR('MOIS-09'!E12="J9"),'MOIS-09'!$P$20,IF(OR('MOIS-09'!E12="F"),'MOIS-09'!$V$16,IF(OR('MOIS-09'!E12="R"),'MOIS-09'!$V$17,IF(OR('MOIS-09'!E12="HR"),'MOIS-09'!$V$18,IF(OR('MOIS-09'!E12="E"),'MOIS-09'!$V$19,IF(OR('MOIS-09'!E12="CP"),'MOIS-09'!$AD$16,IF(OR('MOIS-09'!E12="CM"),'MOIS-09'!$AD$17,IF(OR('MOIS-09'!E12="CMA"),'MOIS-09'!$AD$18,IF(OR('MOIS-09'!E12="CDE"),'MOIS-09'!$AD$19,"0")))))))))))))))))))+IF(OR('MOIS-09'!F12="D"),'MOIS-09'!$V$20,IF(OR('MOIS-09'!F12="J"),'MOIS-09'!$H$16,IF(OR('MOIS-09'!F12="J1"),'MOIS-09'!$H$17,IF(OR('MOIS-09'!F12="J2"),'MOIS-09'!$H$18,IF(OR('MOIS-09'!F12="J3"),'MOIS-09'!$H$19,IF(OR('MOIS-09'!F12="J4"),'MOIS-09'!$H$20,IF(OR('MOIS-09'!F12="J5"),'MOIS-09'!$P$16,IF(OR('MOIS-09'!F12="J6"),'MOIS-09'!$P$17,IF(OR('MOIS-09'!F12="J7"),'MOIS-09'!$P$18,IF(OR('MOIS-09'!F12="J8"),'MOIS-09'!$P$19,IF(OR('MOIS-09'!F12="J9"),'MOIS-09'!$P$20,IF(OR('MOIS-09'!F12="F"),'MOIS-09'!$V$16,IF(OR('MOIS-09'!F12="R"),'MOIS-09'!$V$17,IF(OR('MOIS-09'!F12="HR"),'MOIS-09'!$V$18,IF(OR('MOIS-09'!F12="E"),'MOIS-09'!$V$19,IF(OR('MOIS-09'!F12="CP"),'MOIS-09'!$AD$16,IF(OR('MOIS-09'!F12="CM"),'MOIS-09'!$AD$17,IF(OR('MOIS-09'!F12="CMA"),'MOIS-09'!$AD$18,IF(OR('MOIS-09'!F12="CDE"),'MOIS-09'!$AD$19,"0")))))))))))))))))))+IF(OR('MOIS-09'!G12="D"),'MOIS-09'!$V$20,IF(OR('MOIS-09'!G12="J"),'MOIS-09'!$H$16,IF(OR('MOIS-09'!G12="J1"),'MOIS-09'!$H$17,IF(OR('MOIS-09'!G12="J2"),'MOIS-09'!$H$18,IF(OR('MOIS-09'!G12="J3"),'MOIS-09'!$H$19,IF(OR('MOIS-09'!G12="J4"),'MOIS-09'!$H$20,IF(OR('MOIS-09'!G12="J5"),'MOIS-09'!$P$16,IF(OR('MOIS-09'!G12="J6"),'MOIS-09'!$P$17,IF(OR('MOIS-09'!G12="J7"),'MOIS-09'!$P$18,IF(OR('MOIS-09'!G12="J8"),'MOIS-09'!$P$19,IF(OR('MOIS-09'!G12="J9"),'MOIS-09'!$P$20,IF(OR('MOIS-09'!G12="F"),'MOIS-09'!$V$16,IF(OR('MOIS-09'!G12="R"),'MOIS-09'!$V$17,IF(OR('MOIS-09'!G12="HR"),'MOIS-09'!$V$18,IF(OR('MOIS-09'!G12="E"),'MOIS-09'!$V$19,IF(OR('MOIS-09'!G12="CP"),'MOIS-09'!$AD$16,IF(OR('MOIS-09'!G12="CM"),'MOIS-09'!$AD$17,IF(OR('MOIS-09'!G12="CMA"),'MOIS-09'!$AD$18,IF(OR('MOIS-09'!G12="CDE"),'MOIS-09'!$AD$19,"0")))))))))))))))))))+IF(OR('MOIS-09'!H12="D"),'MOIS-09'!$V$20,IF(OR('MOIS-09'!H12="J"),'MOIS-09'!$H$16,IF(OR('MOIS-09'!H12="J1"),'MOIS-09'!$H$17,IF(OR('MOIS-09'!H12="J2"),'MOIS-09'!$H$18,IF(OR('MOIS-09'!H12="J3"),'MOIS-09'!$H$19,IF(OR('MOIS-09'!H12="J4"),'MOIS-09'!$H$20,IF(OR('MOIS-09'!H12="J5"),'MOIS-09'!$P$16,IF(OR('MOIS-09'!H12="J6"),'MOIS-09'!$P$17,IF(OR('MOIS-09'!H12="J7"),'MOIS-09'!$P$18,IF(OR('MOIS-09'!H12="J8"),'MOIS-09'!$P$19,IF(OR('MOIS-09'!H12="J9"),'MOIS-09'!$P$20,IF(OR('MOIS-09'!H12="F"),'MOIS-09'!$V$16,IF(OR('MOIS-09'!H12="R"),'MOIS-09'!$V$17,IF(OR('MOIS-09'!H12="HR"),'MOIS-09'!$V$18,IF(OR('MOIS-09'!H12="E"),'MOIS-09'!$V$19,IF(OR('MOIS-09'!H12="CP"),'MOIS-09'!$AD$16,IF(OR('MOIS-09'!H12="CM"),'MOIS-09'!$AD$17,IF(OR('MOIS-09'!H12="CMA"),'MOIS-09'!$AD$18,IF(OR('MOIS-09'!H12="CDE"),'MOIS-09'!$AD$19,"0")))))))))))))))))))+IF(OR('MOIS-09'!I12="D"),'MOIS-09'!$V$20,IF(OR('MOIS-09'!I12="J"),'MOIS-09'!$H$16,IF(OR('MOIS-09'!I12="J1"),'MOIS-09'!$H$17,IF(OR('MOIS-09'!I12="J2"),'MOIS-09'!$H$18,IF(OR('MOIS-09'!I12="J3"),'MOIS-09'!$H$19,IF(OR('MOIS-09'!I12="J4"),'MOIS-09'!$H$20,IF(OR('MOIS-09'!I12="J5"),'MOIS-09'!$P$16,IF(OR('MOIS-09'!I12="J6"),'MOIS-09'!$P$17,IF(OR('MOIS-09'!I12="J7"),'MOIS-09'!$P$18,IF(OR('MOIS-09'!I12="J8"),'MOIS-09'!$P$19,IF(OR('MOIS-09'!I12="J9"),'MOIS-09'!$P$20,IF(OR('MOIS-09'!I12="F"),'MOIS-09'!$V$16,IF(OR('MOIS-09'!I12="R"),'MOIS-09'!$V$17,IF(OR('MOIS-09'!I12="HR"),'MOIS-09'!$V$18,IF(OR('MOIS-09'!I12="E"),'MOIS-09'!$V$19,IF(OR('MOIS-09'!I12="CP"),'MOIS-09'!$AD$16,IF(OR('MOIS-09'!I12="CM"),'MOIS-09'!$AD$17,IF(OR('MOIS-09'!I12="CMA"),'MOIS-09'!$AD$18,IF(OR('MOIS-09'!I12="CDE"),'MOIS-09'!$AD$19,"0")))))))))))))))))))+IF(OR('MOIS-09'!J12="D"),'MOIS-09'!$V$20,IF(OR('MOIS-09'!J12="J"),'MOIS-09'!$H$16,IF(OR('MOIS-09'!J12="J1"),'MOIS-09'!$H$17,IF(OR('MOIS-09'!J12="J2"),'MOIS-09'!$H$18,IF(OR('MOIS-09'!J12="J3"),'MOIS-09'!$H$19,IF(OR('MOIS-09'!J12="J4"),'MOIS-09'!$H$20,IF(OR('MOIS-09'!J12="J5"),'MOIS-09'!$P$16,IF(OR('MOIS-09'!J12="J6"),'MOIS-09'!$P$17,IF(OR('MOIS-09'!J12="J7"),'MOIS-09'!$P$18,IF(OR('MOIS-09'!J12="J8"),'MOIS-09'!$P$19,IF(OR('MOIS-09'!J12="J9"),'MOIS-09'!$P$20,IF(OR('MOIS-09'!J12="F"),'MOIS-09'!$V$16,IF(OR('MOIS-09'!J12="R"),'MOIS-09'!$V$17,IF(OR('MOIS-09'!J12="HR"),'MOIS-09'!$V$18,IF(OR('MOIS-09'!J12="E"),'MOIS-09'!$V$19,IF(OR('MOIS-09'!J12="CP"),'MOIS-09'!$AD$16,IF(OR('MOIS-09'!J12="CM"),'MOIS-09'!$AD$17,IF(OR('MOIS-09'!J12="CMA"),'MOIS-09'!$AD$18,IF(OR('MOIS-09'!J12="CDE"),'MOIS-09'!$AD$19,"0")))))))))))))))))))+IF(OR('MOIS-09'!K12="D"),'MOIS-09'!$V$20,IF(OR('MOIS-09'!K12="J"),'MOIS-09'!$H$16,IF(OR('MOIS-09'!K12="J1"),'MOIS-09'!$H$17,IF(OR('MOIS-09'!K12="J2"),'MOIS-09'!$H$18,IF(OR('MOIS-09'!K12="J3"),'MOIS-09'!$H$19,IF(OR('MOIS-09'!K12="J4"),'MOIS-09'!$H$20,IF(OR('MOIS-09'!K12="J5"),'MOIS-09'!$P$16,IF(OR('MOIS-09'!K12="J6"),'MOIS-09'!$P$17,IF(OR('MOIS-09'!K12="J7"),'MOIS-09'!$P$18,IF(OR('MOIS-09'!K12="J8"),'MOIS-09'!$P$19,IF(OR('MOIS-09'!K12="J9"),'MOIS-09'!$P$20,IF(OR('MOIS-09'!K12="F"),'MOIS-09'!$V$16,IF(OR('MOIS-09'!K12="R"),'MOIS-09'!$V$17,IF(OR('MOIS-09'!K12="HR"),'MOIS-09'!$V$18,IF(OR('MOIS-09'!K12="E"),'MOIS-09'!$V$19,IF(OR('MOIS-09'!K12="CP"),'MOIS-09'!$AD$16,IF(OR('MOIS-09'!K12="CM"),'MOIS-09'!$AD$17,IF(OR('MOIS-09'!K12="CMA"),'MOIS-09'!$AD$18,IF(OR('MOIS-09'!K12="CDE"),'MOIS-09'!$AD$19,"0")))))))))))))))))))</f>
        <v>0</v>
      </c>
      <c r="K18" s="63"/>
    </row>
    <row r="19" spans="1:11" ht="30" customHeight="1">
      <c r="A19" s="64" t="str">
        <f t="shared" si="1"/>
        <v>-</v>
      </c>
      <c r="B19" s="59" t="str">
        <f>IF(OR('MOIS-09'!E13="J"),'MOIS-09'!$C$16,IF(OR('MOIS-09'!E13="J1"),'MOIS-09'!$C$17,IF(OR('MOIS-09'!E13="J2"),'MOIS-09'!$C$18,IF(OR('MOIS-09'!E13="J3"),'MOIS-09'!$C$19,IF(OR('MOIS-09'!E13="J4"),'MOIS-09'!$C$20,IF(OR('MOIS-09'!E13="J5"),'MOIS-09'!$K$16,IF(OR('MOIS-09'!E13="J6"),'MOIS-09'!$K$17,IF(OR('MOIS-09'!E13="J7"),'MOIS-09'!$K$18,IF(OR('MOIS-09'!E13="J8"),'MOIS-09'!$K$19,IF(OR('MOIS-09'!E13="J9"),'MOIS-09'!$K$20,IF(OR('MOIS-09'!E13="F"),"FORMATION",IF(OR('MOIS-09'!E13="R"),"REPOS",IF(OR('MOIS-09'!E13="CP"),"CONGES",IF(OR('MOIS-09'!E13="HR"),"RECUP",IF(OR('MOIS-09'!E13="E"),"ECOLE",IF(OR('MOIS-09'!E13="D"),"DEPLACE.",IF(OR('MOIS-09'!E13="CM"),"MARIAGE",IF(OR('MOIS-09'!E13="CMA"),"MATERNITE",IF(OR('MOIS-09'!E13="CDE"),"DEMENAGE",IF(OR('MOIS-09'!E13="M"),"MALADIE","0"))))))))))))))))))))</f>
        <v>0</v>
      </c>
      <c r="C19" s="59" t="str">
        <f>IF(OR('MOIS-09'!F13="J"),'MOIS-09'!$C$16,IF(OR('MOIS-09'!F13="J1"),'MOIS-09'!$C$17,IF(OR('MOIS-09'!F13="J2"),'MOIS-09'!$C$18,IF(OR('MOIS-09'!F13="J3"),'MOIS-09'!$C$19,IF(OR('MOIS-09'!F13="J4"),'MOIS-09'!$C$20,IF(OR('MOIS-09'!F13="J5"),'MOIS-09'!$K$16,IF(OR('MOIS-09'!F13="J6"),'MOIS-09'!$K$17,IF(OR('MOIS-09'!F13="J7"),'MOIS-09'!$K$18,IF(OR('MOIS-09'!F13="J8"),'MOIS-09'!$K$19,IF(OR('MOIS-09'!F13="J9"),'MOIS-09'!$K$20,IF(OR('MOIS-09'!F13="F"),"FORMATION",IF(OR('MOIS-09'!F13="R"),"REPOS",IF(OR('MOIS-09'!F13="CP"),"CONGES",IF(OR('MOIS-09'!F13="HR"),"RECUP",IF(OR('MOIS-09'!F13="E"),"ECOLE",IF(OR('MOIS-09'!F13="D"),"DEPLACE.",IF(OR('MOIS-09'!F13="CM"),"MARIAGE",IF(OR('MOIS-09'!F13="CMA"),"MATERNITE",IF(OR('MOIS-09'!F13="CDE"),"DEMENAGE",IF(OR('MOIS-09'!F13="M"),"MALADIE","0"))))))))))))))))))))</f>
        <v>0</v>
      </c>
      <c r="D19" s="59" t="str">
        <f>IF(OR('MOIS-09'!G13="J"),'MOIS-09'!$C$16,IF(OR('MOIS-09'!G13="J1"),'MOIS-09'!$C$17,IF(OR('MOIS-09'!G13="J2"),'MOIS-09'!$C$18,IF(OR('MOIS-09'!G13="J3"),'MOIS-09'!$C$19,IF(OR('MOIS-09'!G13="J4"),'MOIS-09'!$C$20,IF(OR('MOIS-09'!G13="J5"),'MOIS-09'!$K$16,IF(OR('MOIS-09'!G13="J6"),'MOIS-09'!$K$17,IF(OR('MOIS-09'!G13="J7"),'MOIS-09'!$K$18,IF(OR('MOIS-09'!G13="J8"),'MOIS-09'!$K$19,IF(OR('MOIS-09'!G13="J9"),'MOIS-09'!$K$20,IF(OR('MOIS-09'!G13="F"),"FORMATION",IF(OR('MOIS-09'!G13="R"),"REPOS",IF(OR('MOIS-09'!G13="CP"),"CONGES",IF(OR('MOIS-09'!G13="HR"),"RECUP",IF(OR('MOIS-09'!G13="E"),"ECOLE",IF(OR('MOIS-09'!G13="D"),"DEPLACE.",IF(OR('MOIS-09'!G13="CM"),"MARIAGE",IF(OR('MOIS-09'!G13="CMA"),"MATERNITE",IF(OR('MOIS-09'!G13="CDE"),"DEMENAGE",IF(OR('MOIS-09'!G13="M"),"MALADIE","0"))))))))))))))))))))</f>
        <v>0</v>
      </c>
      <c r="E19" s="59" t="str">
        <f>IF(OR('MOIS-09'!H13="J"),'MOIS-09'!$C$16,IF(OR('MOIS-09'!H13="J1"),'MOIS-09'!$C$17,IF(OR('MOIS-09'!H13="J2"),'MOIS-09'!$C$18,IF(OR('MOIS-09'!H13="J3"),'MOIS-09'!$C$19,IF(OR('MOIS-09'!H13="J4"),'MOIS-09'!$C$20,IF(OR('MOIS-09'!H13="J5"),'MOIS-09'!$K$16,IF(OR('MOIS-09'!H13="J6"),'MOIS-09'!$K$17,IF(OR('MOIS-09'!H13="J7"),'MOIS-09'!$K$18,IF(OR('MOIS-09'!H13="J8"),'MOIS-09'!$K$19,IF(OR('MOIS-09'!H13="J9"),'MOIS-09'!$K$20,IF(OR('MOIS-09'!H13="F"),"FORMATION",IF(OR('MOIS-09'!H13="R"),"REPOS",IF(OR('MOIS-09'!H13="CP"),"CONGES",IF(OR('MOIS-09'!H13="HR"),"RECUP",IF(OR('MOIS-09'!H13="E"),"ECOLE",IF(OR('MOIS-09'!H13="D"),"DEPLACE.",IF(OR('MOIS-09'!H13="CM"),"MARIAGE",IF(OR('MOIS-09'!H13="CMA"),"MATERNITE",IF(OR('MOIS-09'!H13="CDE"),"DEMENAGE",IF(OR('MOIS-09'!H13="M"),"MALADIE","0"))))))))))))))))))))</f>
        <v>0</v>
      </c>
      <c r="F19" s="59" t="str">
        <f>IF(OR('MOIS-09'!I13="J"),'MOIS-09'!$C$16,IF(OR('MOIS-09'!I13="J1"),'MOIS-09'!$C$17,IF(OR('MOIS-09'!I13="J2"),'MOIS-09'!$C$18,IF(OR('MOIS-09'!I13="J3"),'MOIS-09'!$C$19,IF(OR('MOIS-09'!I13="J4"),'MOIS-09'!$C$20,IF(OR('MOIS-09'!I13="J5"),'MOIS-09'!$K$16,IF(OR('MOIS-09'!I13="J6"),'MOIS-09'!$K$17,IF(OR('MOIS-09'!I13="J7"),'MOIS-09'!$K$18,IF(OR('MOIS-09'!I13="J8"),'MOIS-09'!$K$19,IF(OR('MOIS-09'!I13="J9"),'MOIS-09'!$K$20,IF(OR('MOIS-09'!I13="F"),"FORMATION",IF(OR('MOIS-09'!I13="R"),"REPOS",IF(OR('MOIS-09'!I13="CP"),"CONGES",IF(OR('MOIS-09'!I13="HR"),"RECUP",IF(OR('MOIS-09'!I13="E"),"ECOLE",IF(OR('MOIS-09'!I13="D"),"DEPLACE.",IF(OR('MOIS-09'!I13="CM"),"MARIAGE",IF(OR('MOIS-09'!I13="CMA"),"MATERNITE",IF(OR('MOIS-09'!I13="CDE"),"DEMENAGE",IF(OR('MOIS-09'!I13="M"),"MALADIE","0"))))))))))))))))))))</f>
        <v>0</v>
      </c>
      <c r="G19" s="59" t="str">
        <f>IF(OR('MOIS-09'!J13="J"),'MOIS-09'!$C$16,IF(OR('MOIS-09'!J13="J1"),'MOIS-09'!$C$17,IF(OR('MOIS-09'!J13="J2"),'MOIS-09'!$C$18,IF(OR('MOIS-09'!J13="J3"),'MOIS-09'!$C$19,IF(OR('MOIS-09'!J13="J4"),'MOIS-09'!$C$20,IF(OR('MOIS-09'!J13="J5"),'MOIS-09'!$K$16,IF(OR('MOIS-09'!J13="J6"),'MOIS-09'!$K$17,IF(OR('MOIS-09'!J13="J7"),'MOIS-09'!$K$18,IF(OR('MOIS-09'!J13="J8"),'MOIS-09'!$K$19,IF(OR('MOIS-09'!J13="J9"),'MOIS-09'!$K$20,IF(OR('MOIS-09'!J13="F"),"FORMATION",IF(OR('MOIS-09'!J13="R"),"REPOS",IF(OR('MOIS-09'!J13="CP"),"CONGES",IF(OR('MOIS-09'!J13="HR"),"RECUP",IF(OR('MOIS-09'!J13="E"),"ECOLE",IF(OR('MOIS-09'!J13="D"),"DEPLACE.",IF(OR('MOIS-09'!J13="CM"),"MARIAGE",IF(OR('MOIS-09'!J13="CMA"),"MATERNITE",IF(OR('MOIS-09'!J13="CDE"),"DEMENAGE",IF(OR('MOIS-09'!J13="M"),"MALADIE","0"))))))))))))))))))))</f>
        <v>0</v>
      </c>
      <c r="H19" s="60" t="str">
        <f>IF(OR('MOIS-09'!K13="J"),'MOIS-09'!$C$16,IF(OR('MOIS-09'!K13="J1"),'MOIS-09'!$C$17,IF(OR('MOIS-09'!K13="J2"),'MOIS-09'!$C$18,IF(OR('MOIS-09'!K13="J3"),'MOIS-09'!$C$19,IF(OR('MOIS-09'!K13="J4"),'MOIS-09'!$C$20,IF(OR('MOIS-09'!K13="J5"),'MOIS-09'!$K$16,IF(OR('MOIS-09'!K13="J6"),'MOIS-09'!$K$17,IF(OR('MOIS-09'!K13="J7"),'MOIS-09'!$K$18,IF(OR('MOIS-09'!K13="J8"),'MOIS-09'!$K$19,IF(OR('MOIS-09'!K13="J9"),'MOIS-09'!$K$20,IF(OR('MOIS-09'!K13="F"),"FORMATION",IF(OR('MOIS-09'!K13="R"),"REPOS",IF(OR('MOIS-09'!K13="CP"),"CONGES",IF(OR('MOIS-09'!K13="HR"),"RECUP",IF(OR('MOIS-09'!K13="E"),"ECOLE",IF(OR('MOIS-09'!K13="D"),"DEPLACE.",IF(OR('MOIS-09'!K13="CM"),"MARIAGE",IF(OR('MOIS-09'!K13="CMA"),"MATERNITE",IF(OR('MOIS-09'!K13="CDE"),"DEMENAGE",IF(OR('MOIS-09'!K13="M"),"MALADIE","0"))))))))))))))))))))</f>
        <v>0</v>
      </c>
      <c r="I19" s="61" t="str">
        <f t="shared" si="2"/>
        <v>37,5</v>
      </c>
      <c r="J19" s="62">
        <f>IF(OR('MOIS-09'!E13="D"),'MOIS-09'!$V$20,IF(OR('MOIS-09'!E13="J"),'MOIS-09'!$H$16,IF(OR('MOIS-09'!E13="J1"),'MOIS-09'!$H$17,IF(OR('MOIS-09'!E13="J2"),'MOIS-09'!$H$18,IF(OR('MOIS-09'!E13="J3"),'MOIS-09'!$H$19,IF(OR('MOIS-09'!E13="J4"),'MOIS-09'!$H$20,IF(OR('MOIS-09'!E13="J5"),'MOIS-09'!$P$16,IF(OR('MOIS-09'!E13="J6"),'MOIS-09'!$P$17,IF(OR('MOIS-09'!E13="J7"),'MOIS-09'!$P$18,IF(OR('MOIS-09'!E13="J8"),'MOIS-09'!$P$19,IF(OR('MOIS-09'!E13="J9"),'MOIS-09'!$P$20,IF(OR('MOIS-09'!E13="F"),'MOIS-09'!$V$16,IF(OR('MOIS-09'!E13="R"),'MOIS-09'!$V$17,IF(OR('MOIS-09'!E13="HR"),'MOIS-09'!$V$18,IF(OR('MOIS-09'!E13="E"),'MOIS-09'!$V$19,IF(OR('MOIS-09'!E13="CP"),'MOIS-09'!$AD$16,IF(OR('MOIS-09'!E13="CM"),'MOIS-09'!$AD$17,IF(OR('MOIS-09'!E13="CMA"),'MOIS-09'!$AD$18,IF(OR('MOIS-09'!E13="CDE"),'MOIS-09'!$AD$19,"0")))))))))))))))))))+IF(OR('MOIS-09'!F13="D"),'MOIS-09'!$V$20,IF(OR('MOIS-09'!F13="J"),'MOIS-09'!$H$16,IF(OR('MOIS-09'!F13="J1"),'MOIS-09'!$H$17,IF(OR('MOIS-09'!F13="J2"),'MOIS-09'!$H$18,IF(OR('MOIS-09'!F13="J3"),'MOIS-09'!$H$19,IF(OR('MOIS-09'!F13="J4"),'MOIS-09'!$H$20,IF(OR('MOIS-09'!F13="J5"),'MOIS-09'!$P$16,IF(OR('MOIS-09'!F13="J6"),'MOIS-09'!$P$17,IF(OR('MOIS-09'!F13="J7"),'MOIS-09'!$P$18,IF(OR('MOIS-09'!F13="J8"),'MOIS-09'!$P$19,IF(OR('MOIS-09'!F13="J9"),'MOIS-09'!$P$20,IF(OR('MOIS-09'!F13="F"),'MOIS-09'!$V$16,IF(OR('MOIS-09'!F13="R"),'MOIS-09'!$V$17,IF(OR('MOIS-09'!F13="HR"),'MOIS-09'!$V$18,IF(OR('MOIS-09'!F13="E"),'MOIS-09'!$V$19,IF(OR('MOIS-09'!F13="CP"),'MOIS-09'!$AD$16,IF(OR('MOIS-09'!F13="CM"),'MOIS-09'!$AD$17,IF(OR('MOIS-09'!F13="CMA"),'MOIS-09'!$AD$18,IF(OR('MOIS-09'!F13="CDE"),'MOIS-09'!$AD$19,"0")))))))))))))))))))+IF(OR('MOIS-09'!G13="D"),'MOIS-09'!$V$20,IF(OR('MOIS-09'!G13="J"),'MOIS-09'!$H$16,IF(OR('MOIS-09'!G13="J1"),'MOIS-09'!$H$17,IF(OR('MOIS-09'!G13="J2"),'MOIS-09'!$H$18,IF(OR('MOIS-09'!G13="J3"),'MOIS-09'!$H$19,IF(OR('MOIS-09'!G13="J4"),'MOIS-09'!$H$20,IF(OR('MOIS-09'!G13="J5"),'MOIS-09'!$P$16,IF(OR('MOIS-09'!G13="J6"),'MOIS-09'!$P$17,IF(OR('MOIS-09'!G13="J7"),'MOIS-09'!$P$18,IF(OR('MOIS-09'!G13="J8"),'MOIS-09'!$P$19,IF(OR('MOIS-09'!G13="J9"),'MOIS-09'!$P$20,IF(OR('MOIS-09'!G13="F"),'MOIS-09'!$V$16,IF(OR('MOIS-09'!G13="R"),'MOIS-09'!$V$17,IF(OR('MOIS-09'!G13="HR"),'MOIS-09'!$V$18,IF(OR('MOIS-09'!G13="E"),'MOIS-09'!$V$19,IF(OR('MOIS-09'!G13="CP"),'MOIS-09'!$AD$16,IF(OR('MOIS-09'!G13="CM"),'MOIS-09'!$AD$17,IF(OR('MOIS-09'!G13="CMA"),'MOIS-09'!$AD$18,IF(OR('MOIS-09'!G13="CDE"),'MOIS-09'!$AD$19,"0")))))))))))))))))))+IF(OR('MOIS-09'!H13="D"),'MOIS-09'!$V$20,IF(OR('MOIS-09'!H13="J"),'MOIS-09'!$H$16,IF(OR('MOIS-09'!H13="J1"),'MOIS-09'!$H$17,IF(OR('MOIS-09'!H13="J2"),'MOIS-09'!$H$18,IF(OR('MOIS-09'!H13="J3"),'MOIS-09'!$H$19,IF(OR('MOIS-09'!H13="J4"),'MOIS-09'!$H$20,IF(OR('MOIS-09'!H13="J5"),'MOIS-09'!$P$16,IF(OR('MOIS-09'!H13="J6"),'MOIS-09'!$P$17,IF(OR('MOIS-09'!H13="J7"),'MOIS-09'!$P$18,IF(OR('MOIS-09'!H13="J8"),'MOIS-09'!$P$19,IF(OR('MOIS-09'!H13="J9"),'MOIS-09'!$P$20,IF(OR('MOIS-09'!H13="F"),'MOIS-09'!$V$16,IF(OR('MOIS-09'!H13="R"),'MOIS-09'!$V$17,IF(OR('MOIS-09'!H13="HR"),'MOIS-09'!$V$18,IF(OR('MOIS-09'!H13="E"),'MOIS-09'!$V$19,IF(OR('MOIS-09'!H13="CP"),'MOIS-09'!$AD$16,IF(OR('MOIS-09'!H13="CM"),'MOIS-09'!$AD$17,IF(OR('MOIS-09'!H13="CMA"),'MOIS-09'!$AD$18,IF(OR('MOIS-09'!H13="CDE"),'MOIS-09'!$AD$19,"0")))))))))))))))))))+IF(OR('MOIS-09'!I13="D"),'MOIS-09'!$V$20,IF(OR('MOIS-09'!I13="J"),'MOIS-09'!$H$16,IF(OR('MOIS-09'!I13="J1"),'MOIS-09'!$H$17,IF(OR('MOIS-09'!I13="J2"),'MOIS-09'!$H$18,IF(OR('MOIS-09'!I13="J3"),'MOIS-09'!$H$19,IF(OR('MOIS-09'!I13="J4"),'MOIS-09'!$H$20,IF(OR('MOIS-09'!I13="J5"),'MOIS-09'!$P$16,IF(OR('MOIS-09'!I13="J6"),'MOIS-09'!$P$17,IF(OR('MOIS-09'!I13="J7"),'MOIS-09'!$P$18,IF(OR('MOIS-09'!I13="J8"),'MOIS-09'!$P$19,IF(OR('MOIS-09'!I13="J9"),'MOIS-09'!$P$20,IF(OR('MOIS-09'!I13="F"),'MOIS-09'!$V$16,IF(OR('MOIS-09'!I13="R"),'MOIS-09'!$V$17,IF(OR('MOIS-09'!I13="HR"),'MOIS-09'!$V$18,IF(OR('MOIS-09'!I13="E"),'MOIS-09'!$V$19,IF(OR('MOIS-09'!I13="CP"),'MOIS-09'!$AD$16,IF(OR('MOIS-09'!I13="CM"),'MOIS-09'!$AD$17,IF(OR('MOIS-09'!I13="CMA"),'MOIS-09'!$AD$18,IF(OR('MOIS-09'!I13="CDE"),'MOIS-09'!$AD$19,"0")))))))))))))))))))+IF(OR('MOIS-09'!J13="D"),'MOIS-09'!$V$20,IF(OR('MOIS-09'!J13="J"),'MOIS-09'!$H$16,IF(OR('MOIS-09'!J13="J1"),'MOIS-09'!$H$17,IF(OR('MOIS-09'!J13="J2"),'MOIS-09'!$H$18,IF(OR('MOIS-09'!J13="J3"),'MOIS-09'!$H$19,IF(OR('MOIS-09'!J13="J4"),'MOIS-09'!$H$20,IF(OR('MOIS-09'!J13="J5"),'MOIS-09'!$P$16,IF(OR('MOIS-09'!J13="J6"),'MOIS-09'!$P$17,IF(OR('MOIS-09'!J13="J7"),'MOIS-09'!$P$18,IF(OR('MOIS-09'!J13="J8"),'MOIS-09'!$P$19,IF(OR('MOIS-09'!J13="J9"),'MOIS-09'!$P$20,IF(OR('MOIS-09'!J13="F"),'MOIS-09'!$V$16,IF(OR('MOIS-09'!J13="R"),'MOIS-09'!$V$17,IF(OR('MOIS-09'!J13="HR"),'MOIS-09'!$V$18,IF(OR('MOIS-09'!J13="E"),'MOIS-09'!$V$19,IF(OR('MOIS-09'!J13="CP"),'MOIS-09'!$AD$16,IF(OR('MOIS-09'!J13="CM"),'MOIS-09'!$AD$17,IF(OR('MOIS-09'!J13="CMA"),'MOIS-09'!$AD$18,IF(OR('MOIS-09'!J13="CDE"),'MOIS-09'!$AD$19,"0")))))))))))))))))))+IF(OR('MOIS-09'!K13="D"),'MOIS-09'!$V$20,IF(OR('MOIS-09'!K13="J"),'MOIS-09'!$H$16,IF(OR('MOIS-09'!K13="J1"),'MOIS-09'!$H$17,IF(OR('MOIS-09'!K13="J2"),'MOIS-09'!$H$18,IF(OR('MOIS-09'!K13="J3"),'MOIS-09'!$H$19,IF(OR('MOIS-09'!K13="J4"),'MOIS-09'!$H$20,IF(OR('MOIS-09'!K13="J5"),'MOIS-09'!$P$16,IF(OR('MOIS-09'!K13="J6"),'MOIS-09'!$P$17,IF(OR('MOIS-09'!K13="J7"),'MOIS-09'!$P$18,IF(OR('MOIS-09'!K13="J8"),'MOIS-09'!$P$19,IF(OR('MOIS-09'!K13="J9"),'MOIS-09'!$P$20,IF(OR('MOIS-09'!K13="F"),'MOIS-09'!$V$16,IF(OR('MOIS-09'!K13="R"),'MOIS-09'!$V$17,IF(OR('MOIS-09'!K13="HR"),'MOIS-09'!$V$18,IF(OR('MOIS-09'!K13="E"),'MOIS-09'!$V$19,IF(OR('MOIS-09'!K13="CP"),'MOIS-09'!$AD$16,IF(OR('MOIS-09'!K13="CM"),'MOIS-09'!$AD$17,IF(OR('MOIS-09'!K13="CMA"),'MOIS-09'!$AD$18,IF(OR('MOIS-09'!K13="CDE"),'MOIS-09'!$AD$19,"0")))))))))))))))))))</f>
        <v>0</v>
      </c>
      <c r="K19" s="63"/>
    </row>
    <row r="20" spans="1:11" ht="30" customHeight="1">
      <c r="A20" s="65"/>
      <c r="B20" s="59"/>
      <c r="C20" s="59"/>
      <c r="D20" s="59"/>
      <c r="E20" s="59"/>
      <c r="F20" s="59"/>
      <c r="G20" s="59"/>
      <c r="H20" s="60" t="str">
        <f>IF(OR('MOIS-09'!K14="J"),'MOIS-09'!$C$16,IF(OR('MOIS-09'!K14="J1"),'MOIS-09'!$C$17,IF(OR('MOIS-09'!K14="J2"),'MOIS-09'!$C$18,IF(OR('MOIS-09'!K14="J3"),'MOIS-09'!$C$19,IF(OR('MOIS-09'!K14="J4"),'MOIS-09'!$C$20,IF(OR('MOIS-09'!K14="J5"),'MOIS-09'!$K$16,IF(OR('MOIS-09'!K14="J6"),'MOIS-09'!$K$17,IF(OR('MOIS-09'!K14="J7"),'MOIS-09'!$K$18,IF(OR('MOIS-09'!K14="J8"),'MOIS-09'!$K$19,IF(OR('MOIS-09'!K14="J9"),'MOIS-09'!$K$20,IF(OR('MOIS-09'!K14="F"),"FORMATION",IF(OR('MOIS-09'!K14="R"),"REPOS",IF(OR('MOIS-09'!K14="CP"),"CONGES",IF(OR('MOIS-09'!K14="HR"),"RECUP",IF(OR('MOIS-09'!K14="E"),"ECOLE",IF(OR('MOIS-09'!K14="D"),"DEPLACE.",IF(OR('MOIS-09'!K14="CM"),"MARIAGE",IF(OR('MOIS-09'!K14="CMA"),"MATERNITE",IF(OR('MOIS-09'!K14="CDE"),"DEMENAGE",IF(OR('MOIS-09'!K14="M"),"MALADIE","0"))))))))))))))))))))</f>
        <v>0</v>
      </c>
      <c r="I20" s="61" t="str">
        <f t="shared" si="2"/>
        <v>37,5</v>
      </c>
      <c r="J20" s="62">
        <f>IF(OR('MOIS-09'!E14="D"),'MOIS-09'!$V$20,IF(OR('MOIS-09'!E14="J"),'MOIS-09'!$H$16,IF(OR('MOIS-09'!E14="J1"),'MOIS-09'!$H$17,IF(OR('MOIS-09'!E14="J2"),'MOIS-09'!$H$18,IF(OR('MOIS-09'!E14="J3"),'MOIS-09'!$H$19,IF(OR('MOIS-09'!E14="J4"),'MOIS-09'!$H$20,IF(OR('MOIS-09'!E14="J5"),'MOIS-09'!$P$16,IF(OR('MOIS-09'!E14="J6"),'MOIS-09'!$P$17,IF(OR('MOIS-09'!E14="J7"),'MOIS-09'!$P$18,IF(OR('MOIS-09'!E14="J8"),'MOIS-09'!$P$19,IF(OR('MOIS-09'!E14="J9"),'MOIS-09'!$P$20,IF(OR('MOIS-09'!E14="F"),'MOIS-09'!$V$16,IF(OR('MOIS-09'!E14="R"),'MOIS-09'!$V$17,IF(OR('MOIS-09'!E14="HR"),'MOIS-09'!$V$18,IF(OR('MOIS-09'!E14="E"),'MOIS-09'!$V$19,IF(OR('MOIS-09'!E14="CP"),'MOIS-09'!$AD$16,IF(OR('MOIS-09'!E14="CM"),'MOIS-09'!$AD$17,IF(OR('MOIS-09'!E14="CMA"),'MOIS-09'!$AD$18,IF(OR('MOIS-09'!E14="CDE"),'MOIS-09'!$AD$19,"0")))))))))))))))))))+IF(OR('MOIS-09'!F14="D"),'MOIS-09'!$V$20,IF(OR('MOIS-09'!F14="J"),'MOIS-09'!$H$16,IF(OR('MOIS-09'!F14="J1"),'MOIS-09'!$H$17,IF(OR('MOIS-09'!F14="J2"),'MOIS-09'!$H$18,IF(OR('MOIS-09'!F14="J3"),'MOIS-09'!$H$19,IF(OR('MOIS-09'!F14="J4"),'MOIS-09'!$H$20,IF(OR('MOIS-09'!F14="J5"),'MOIS-09'!$P$16,IF(OR('MOIS-09'!F14="J6"),'MOIS-09'!$P$17,IF(OR('MOIS-09'!F14="J7"),'MOIS-09'!$P$18,IF(OR('MOIS-09'!F14="J8"),'MOIS-09'!$P$19,IF(OR('MOIS-09'!F14="J9"),'MOIS-09'!$P$20,IF(OR('MOIS-09'!F14="F"),'MOIS-09'!$V$16,IF(OR('MOIS-09'!F14="R"),'MOIS-09'!$V$17,IF(OR('MOIS-09'!F14="HR"),'MOIS-09'!$V$18,IF(OR('MOIS-09'!F14="E"),'MOIS-09'!$V$19,IF(OR('MOIS-09'!F14="CP"),'MOIS-09'!$AD$16,IF(OR('MOIS-09'!F14="CM"),'MOIS-09'!$AD$17,IF(OR('MOIS-09'!F14="CMA"),'MOIS-09'!$AD$18,IF(OR('MOIS-09'!F14="CDE"),'MOIS-09'!$AD$19,"0")))))))))))))))))))+IF(OR('MOIS-09'!G14="D"),'MOIS-09'!$V$20,IF(OR('MOIS-09'!G14="J"),'MOIS-09'!$H$16,IF(OR('MOIS-09'!G14="J1"),'MOIS-09'!$H$17,IF(OR('MOIS-09'!G14="J2"),'MOIS-09'!$H$18,IF(OR('MOIS-09'!G14="J3"),'MOIS-09'!$H$19,IF(OR('MOIS-09'!G14="J4"),'MOIS-09'!$H$20,IF(OR('MOIS-09'!G14="J5"),'MOIS-09'!$P$16,IF(OR('MOIS-09'!G14="J6"),'MOIS-09'!$P$17,IF(OR('MOIS-09'!G14="J7"),'MOIS-09'!$P$18,IF(OR('MOIS-09'!G14="J8"),'MOIS-09'!$P$19,IF(OR('MOIS-09'!G14="J9"),'MOIS-09'!$P$20,IF(OR('MOIS-09'!G14="F"),'MOIS-09'!$V$16,IF(OR('MOIS-09'!G14="R"),'MOIS-09'!$V$17,IF(OR('MOIS-09'!G14="HR"),'MOIS-09'!$V$18,IF(OR('MOIS-09'!G14="E"),'MOIS-09'!$V$19,IF(OR('MOIS-09'!G14="CP"),'MOIS-09'!$AD$16,IF(OR('MOIS-09'!G14="CM"),'MOIS-09'!$AD$17,IF(OR('MOIS-09'!G14="CMA"),'MOIS-09'!$AD$18,IF(OR('MOIS-09'!G14="CDE"),'MOIS-09'!$AD$19,"0")))))))))))))))))))+IF(OR('MOIS-09'!H14="D"),'MOIS-09'!$V$20,IF(OR('MOIS-09'!H14="J"),'MOIS-09'!$H$16,IF(OR('MOIS-09'!H14="J1"),'MOIS-09'!$H$17,IF(OR('MOIS-09'!H14="J2"),'MOIS-09'!$H$18,IF(OR('MOIS-09'!H14="J3"),'MOIS-09'!$H$19,IF(OR('MOIS-09'!H14="J4"),'MOIS-09'!$H$20,IF(OR('MOIS-09'!H14="J5"),'MOIS-09'!$P$16,IF(OR('MOIS-09'!H14="J6"),'MOIS-09'!$P$17,IF(OR('MOIS-09'!H14="J7"),'MOIS-09'!$P$18,IF(OR('MOIS-09'!H14="J8"),'MOIS-09'!$P$19,IF(OR('MOIS-09'!H14="J9"),'MOIS-09'!$P$20,IF(OR('MOIS-09'!H14="F"),'MOIS-09'!$V$16,IF(OR('MOIS-09'!H14="R"),'MOIS-09'!$V$17,IF(OR('MOIS-09'!H14="HR"),'MOIS-09'!$V$18,IF(OR('MOIS-09'!H14="E"),'MOIS-09'!$V$19,IF(OR('MOIS-09'!H14="CP"),'MOIS-09'!$AD$16,IF(OR('MOIS-09'!H14="CM"),'MOIS-09'!$AD$17,IF(OR('MOIS-09'!H14="CMA"),'MOIS-09'!$AD$18,IF(OR('MOIS-09'!H14="CDE"),'MOIS-09'!$AD$19,"0")))))))))))))))))))+IF(OR('MOIS-09'!I14="D"),'MOIS-09'!$V$20,IF(OR('MOIS-09'!I14="J"),'MOIS-09'!$H$16,IF(OR('MOIS-09'!I14="J1"),'MOIS-09'!$H$17,IF(OR('MOIS-09'!I14="J2"),'MOIS-09'!$H$18,IF(OR('MOIS-09'!I14="J3"),'MOIS-09'!$H$19,IF(OR('MOIS-09'!I14="J4"),'MOIS-09'!$H$20,IF(OR('MOIS-09'!I14="J5"),'MOIS-09'!$P$16,IF(OR('MOIS-09'!I14="J6"),'MOIS-09'!$P$17,IF(OR('MOIS-09'!I14="J7"),'MOIS-09'!$P$18,IF(OR('MOIS-09'!I14="J8"),'MOIS-09'!$P$19,IF(OR('MOIS-09'!I14="J9"),'MOIS-09'!$P$20,IF(OR('MOIS-09'!I14="F"),'MOIS-09'!$V$16,IF(OR('MOIS-09'!I14="R"),'MOIS-09'!$V$17,IF(OR('MOIS-09'!I14="HR"),'MOIS-09'!$V$18,IF(OR('MOIS-09'!I14="E"),'MOIS-09'!$V$19,IF(OR('MOIS-09'!I14="CP"),'MOIS-09'!$AD$16,IF(OR('MOIS-09'!I14="CM"),'MOIS-09'!$AD$17,IF(OR('MOIS-09'!I14="CMA"),'MOIS-09'!$AD$18,IF(OR('MOIS-09'!I14="CDE"),'MOIS-09'!$AD$19,"0")))))))))))))))))))+IF(OR('MOIS-09'!J14="D"),'MOIS-09'!$V$20,IF(OR('MOIS-09'!J14="J"),'MOIS-09'!$H$16,IF(OR('MOIS-09'!J14="J1"),'MOIS-09'!$H$17,IF(OR('MOIS-09'!J14="J2"),'MOIS-09'!$H$18,IF(OR('MOIS-09'!J14="J3"),'MOIS-09'!$H$19,IF(OR('MOIS-09'!J14="J4"),'MOIS-09'!$H$20,IF(OR('MOIS-09'!J14="J5"),'MOIS-09'!$P$16,IF(OR('MOIS-09'!J14="J6"),'MOIS-09'!$P$17,IF(OR('MOIS-09'!J14="J7"),'MOIS-09'!$P$18,IF(OR('MOIS-09'!J14="J8"),'MOIS-09'!$P$19,IF(OR('MOIS-09'!J14="J9"),'MOIS-09'!$P$20,IF(OR('MOIS-09'!J14="F"),'MOIS-09'!$V$16,IF(OR('MOIS-09'!J14="R"),'MOIS-09'!$V$17,IF(OR('MOIS-09'!J14="HR"),'MOIS-09'!$V$18,IF(OR('MOIS-09'!J14="E"),'MOIS-09'!$V$19,IF(OR('MOIS-09'!J14="CP"),'MOIS-09'!$AD$16,IF(OR('MOIS-09'!J14="CM"),'MOIS-09'!$AD$17,IF(OR('MOIS-09'!J14="CMA"),'MOIS-09'!$AD$18,IF(OR('MOIS-09'!J14="CDE"),'MOIS-09'!$AD$19,"0")))))))))))))))))))+IF(OR('MOIS-09'!K14="D"),'MOIS-09'!$V$20,IF(OR('MOIS-09'!K14="J"),'MOIS-09'!$H$16,IF(OR('MOIS-09'!K14="J1"),'MOIS-09'!$H$17,IF(OR('MOIS-09'!K14="J2"),'MOIS-09'!$H$18,IF(OR('MOIS-09'!K14="J3"),'MOIS-09'!$H$19,IF(OR('MOIS-09'!K14="J4"),'MOIS-09'!$H$20,IF(OR('MOIS-09'!K14="J5"),'MOIS-09'!$P$16,IF(OR('MOIS-09'!K14="J6"),'MOIS-09'!$P$17,IF(OR('MOIS-09'!K14="J7"),'MOIS-09'!$P$18,IF(OR('MOIS-09'!K14="J8"),'MOIS-09'!$P$19,IF(OR('MOIS-09'!K14="J9"),'MOIS-09'!$P$20,IF(OR('MOIS-09'!K14="F"),'MOIS-09'!$V$16,IF(OR('MOIS-09'!K14="R"),'MOIS-09'!$V$17,IF(OR('MOIS-09'!K14="HR"),'MOIS-09'!$V$18,IF(OR('MOIS-09'!K14="E"),'MOIS-09'!$V$19,IF(OR('MOIS-09'!K14="CP"),'MOIS-09'!$AD$16,IF(OR('MOIS-09'!K14="CM"),'MOIS-09'!$AD$17,IF(OR('MOIS-09'!K14="CMA"),'MOIS-09'!$AD$18,IF(OR('MOIS-09'!K14="CDE"),'MOIS-09'!$AD$19,"0")))))))))))))))))))</f>
        <v>0</v>
      </c>
      <c r="K20" s="63"/>
    </row>
    <row r="21" spans="1:11" ht="9.9499999999999993" customHeight="1">
      <c r="A21" s="66"/>
      <c r="B21" s="67"/>
      <c r="C21" s="67"/>
      <c r="D21" s="67"/>
      <c r="E21" s="67"/>
      <c r="F21" s="67"/>
      <c r="G21" s="67"/>
      <c r="H21" s="67"/>
      <c r="I21" s="66"/>
      <c r="J21" s="66"/>
      <c r="K21" s="68"/>
    </row>
    <row r="22" spans="1:11" ht="15" customHeight="1">
      <c r="A22" s="239" t="s">
        <v>105</v>
      </c>
      <c r="B22" s="53" t="s">
        <v>39</v>
      </c>
      <c r="C22" s="53" t="s">
        <v>40</v>
      </c>
      <c r="D22" s="53" t="s">
        <v>41</v>
      </c>
      <c r="E22" s="53" t="s">
        <v>42</v>
      </c>
      <c r="F22" s="53" t="s">
        <v>43</v>
      </c>
      <c r="G22" s="53" t="s">
        <v>44</v>
      </c>
      <c r="H22" s="69" t="s">
        <v>45</v>
      </c>
      <c r="I22" s="240" t="s">
        <v>67</v>
      </c>
      <c r="J22" s="55" t="s">
        <v>0</v>
      </c>
      <c r="K22" s="242" t="s">
        <v>68</v>
      </c>
    </row>
    <row r="23" spans="1:11" ht="15" customHeight="1">
      <c r="A23" s="239"/>
      <c r="B23" s="56">
        <v>42989</v>
      </c>
      <c r="C23" s="56">
        <v>42990</v>
      </c>
      <c r="D23" s="56">
        <v>42991</v>
      </c>
      <c r="E23" s="56">
        <v>42992</v>
      </c>
      <c r="F23" s="56">
        <v>42993</v>
      </c>
      <c r="G23" s="56">
        <v>42994</v>
      </c>
      <c r="H23" s="57">
        <v>42995</v>
      </c>
      <c r="I23" s="241"/>
      <c r="J23" s="55" t="s">
        <v>51</v>
      </c>
      <c r="K23" s="242"/>
    </row>
    <row r="24" spans="1:11" ht="30" customHeight="1">
      <c r="A24" s="58" t="str">
        <f t="shared" ref="A24:A30" si="3">A14</f>
        <v>CHRISTELLE</v>
      </c>
      <c r="B24" s="59" t="str">
        <f>IF(OR('MOIS-09'!L8="J"),'MOIS-09'!$C$16,IF(OR('MOIS-09'!L8="J1"),'MOIS-09'!$C$17,IF(OR('MOIS-09'!L8="J2"),'MOIS-09'!$C$18,IF(OR('MOIS-09'!L8="J3"),'MOIS-09'!$C$19,IF(OR('MOIS-09'!L8="J4"),'MOIS-09'!$C$20,IF(OR('MOIS-09'!L8="J5"),'MOIS-09'!$K$16,IF(OR('MOIS-09'!L8="J6"),'MOIS-09'!$K$17,IF(OR('MOIS-09'!L8="J7"),'MOIS-09'!$K$18,IF(OR('MOIS-09'!L8="J8"),'MOIS-09'!$K$19,IF(OR('MOIS-09'!L8="J9"),'MOIS-09'!$K$20,IF(OR('MOIS-09'!L8="F"),"FORMATION",IF(OR('MOIS-09'!L8="R"),"REPOS",IF(OR('MOIS-09'!L8="CP"),"CONGES",IF(OR('MOIS-09'!L8="HR"),"RECUP",IF(OR('MOIS-09'!L8="E"),"ECOLE",IF(OR('MOIS-09'!L8="D"),"DEPLACE.",IF(OR('MOIS-09'!L8="CM"),"MARIAGE",IF(OR('MOIS-09'!L8="CMA"),"MATERNITE",IF(OR('MOIS-09'!L8="CDE"),"DEMENAGE",IF(OR('MOIS-09'!L8="M"),"MALADIE","0"))))))))))))))))))))</f>
        <v>REPOS</v>
      </c>
      <c r="C24" s="59" t="str">
        <f>IF(OR('MOIS-09'!M8="J"),'MOIS-09'!$C$16,IF(OR('MOIS-09'!M8="J1"),'MOIS-09'!$C$17,IF(OR('MOIS-09'!M8="J2"),'MOIS-09'!$C$18,IF(OR('MOIS-09'!M8="J3"),'MOIS-09'!$C$19,IF(OR('MOIS-09'!M8="J4"),'MOIS-09'!$C$20,IF(OR('MOIS-09'!M8="J5"),'MOIS-09'!$K$16,IF(OR('MOIS-09'!M8="J6"),'MOIS-09'!$K$17,IF(OR('MOIS-09'!M8="J7"),'MOIS-09'!$K$18,IF(OR('MOIS-09'!M8="J8"),'MOIS-09'!$K$19,IF(OR('MOIS-09'!M8="J9"),'MOIS-09'!$K$20,IF(OR('MOIS-09'!M8="F"),"FORMATION",IF(OR('MOIS-09'!M8="R"),"REPOS",IF(OR('MOIS-09'!M8="CP"),"CONGES",IF(OR('MOIS-09'!M8="HR"),"RECUP",IF(OR('MOIS-09'!M8="E"),"ECOLE",IF(OR('MOIS-09'!M8="D"),"DEPLACE.",IF(OR('MOIS-09'!M8="CM"),"MARIAGE",IF(OR('MOIS-09'!M8="CMA"),"MATERNITE",IF(OR('MOIS-09'!M8="CDE"),"DEMENAGE",IF(OR('MOIS-09'!M8="M"),"MALADIE","0"))))))))))))))))))))</f>
        <v>09H30-12H00 13H00-19H00</v>
      </c>
      <c r="D24" s="59" t="str">
        <f>IF(OR('MOIS-09'!N8="J"),'MOIS-09'!$C$16,IF(OR('MOIS-09'!N8="J1"),'MOIS-09'!$C$17,IF(OR('MOIS-09'!N8="J2"),'MOIS-09'!$C$18,IF(OR('MOIS-09'!N8="J3"),'MOIS-09'!$C$19,IF(OR('MOIS-09'!N8="J4"),'MOIS-09'!$C$20,IF(OR('MOIS-09'!N8="J5"),'MOIS-09'!$K$16,IF(OR('MOIS-09'!N8="J6"),'MOIS-09'!$K$17,IF(OR('MOIS-09'!N8="J7"),'MOIS-09'!$K$18,IF(OR('MOIS-09'!N8="J8"),'MOIS-09'!$K$19,IF(OR('MOIS-09'!N8="J9"),'MOIS-09'!$K$20,IF(OR('MOIS-09'!N8="F"),"FORMATION",IF(OR('MOIS-09'!N8="R"),"REPOS",IF(OR('MOIS-09'!N8="CP"),"CONGES",IF(OR('MOIS-09'!N8="HR"),"RECUP",IF(OR('MOIS-09'!N8="E"),"ECOLE",IF(OR('MOIS-09'!N8="D"),"DEPLACE.",IF(OR('MOIS-09'!N8="CM"),"MARIAGE",IF(OR('MOIS-09'!N8="CMA"),"MATERNITE",IF(OR('MOIS-09'!N8="CDE"),"DEMENAGE",IF(OR('MOIS-09'!N8="M"),"MALADIE","0"))))))))))))))))))))</f>
        <v>09H30-12H00 13H00-19H00</v>
      </c>
      <c r="E24" s="59" t="str">
        <f>IF(OR('MOIS-09'!O8="J"),'MOIS-09'!$C$16,IF(OR('MOIS-09'!O8="J1"),'MOIS-09'!$C$17,IF(OR('MOIS-09'!O8="J2"),'MOIS-09'!$C$18,IF(OR('MOIS-09'!O8="J3"),'MOIS-09'!$C$19,IF(OR('MOIS-09'!O8="J4"),'MOIS-09'!$C$20,IF(OR('MOIS-09'!O8="J5"),'MOIS-09'!$K$16,IF(OR('MOIS-09'!O8="J6"),'MOIS-09'!$K$17,IF(OR('MOIS-09'!O8="J7"),'MOIS-09'!$K$18,IF(OR('MOIS-09'!O8="J8"),'MOIS-09'!$K$19,IF(OR('MOIS-09'!O8="J9"),'MOIS-09'!$K$20,IF(OR('MOIS-09'!O8="F"),"FORMATION",IF(OR('MOIS-09'!O8="R"),"REPOS",IF(OR('MOIS-09'!O8="CP"),"CONGES",IF(OR('MOIS-09'!O8="HR"),"RECUP",IF(OR('MOIS-09'!O8="E"),"ECOLE",IF(OR('MOIS-09'!O8="D"),"DEPLACE.",IF(OR('MOIS-09'!O8="CM"),"MARIAGE",IF(OR('MOIS-09'!O8="CMA"),"MATERNITE",IF(OR('MOIS-09'!O8="CDE"),"DEMENAGE",IF(OR('MOIS-09'!O8="M"),"MALADIE","0"))))))))))))))))))))</f>
        <v>09H30-12H00 13H00-19H00</v>
      </c>
      <c r="F24" s="59" t="str">
        <f>IF(OR('MOIS-09'!P8="J"),'MOIS-09'!$C$16,IF(OR('MOIS-09'!P8="J1"),'MOIS-09'!$C$17,IF(OR('MOIS-09'!P8="J2"),'MOIS-09'!$C$18,IF(OR('MOIS-09'!P8="J3"),'MOIS-09'!$C$19,IF(OR('MOIS-09'!P8="J4"),'MOIS-09'!$C$20,IF(OR('MOIS-09'!P8="J5"),'MOIS-09'!$K$16,IF(OR('MOIS-09'!P8="J6"),'MOIS-09'!$K$17,IF(OR('MOIS-09'!P8="J7"),'MOIS-09'!$K$18,IF(OR('MOIS-09'!P8="J8"),'MOIS-09'!$K$19,IF(OR('MOIS-09'!P8="J9"),'MOIS-09'!$K$20,IF(OR('MOIS-09'!P8="F"),"FORMATION",IF(OR('MOIS-09'!P8="R"),"REPOS",IF(OR('MOIS-09'!P8="CP"),"CONGES",IF(OR('MOIS-09'!P8="HR"),"RECUP",IF(OR('MOIS-09'!P8="E"),"ECOLE",IF(OR('MOIS-09'!P8="D"),"DEPLACE.",IF(OR('MOIS-09'!P8="CM"),"MARIAGE",IF(OR('MOIS-09'!P8="CMA"),"MATERNITE",IF(OR('MOIS-09'!P8="CDE"),"DEMENAGE",IF(OR('MOIS-09'!P8="M"),"MALADIE","0"))))))))))))))))))))</f>
        <v>09H30-12H00 13H00-19H00</v>
      </c>
      <c r="G24" s="59" t="str">
        <f>IF(OR('MOIS-09'!Q8="J"),'MOIS-09'!$C$16,IF(OR('MOIS-09'!Q8="J1"),'MOIS-09'!$C$17,IF(OR('MOIS-09'!Q8="J2"),'MOIS-09'!$C$18,IF(OR('MOIS-09'!Q8="J3"),'MOIS-09'!$C$19,IF(OR('MOIS-09'!Q8="J4"),'MOIS-09'!$C$20,IF(OR('MOIS-09'!Q8="J5"),'MOIS-09'!$K$16,IF(OR('MOIS-09'!Q8="J6"),'MOIS-09'!$K$17,IF(OR('MOIS-09'!Q8="J7"),'MOIS-09'!$K$18,IF(OR('MOIS-09'!Q8="J8"),'MOIS-09'!$K$19,IF(OR('MOIS-09'!Q8="J9"),'MOIS-09'!$K$20,IF(OR('MOIS-09'!Q8="F"),"FORMATION",IF(OR('MOIS-09'!Q8="R"),"REPOS",IF(OR('MOIS-09'!Q8="CP"),"CONGES",IF(OR('MOIS-09'!Q8="HR"),"RECUP",IF(OR('MOIS-09'!Q8="E"),"ECOLE",IF(OR('MOIS-09'!Q8="D"),"DEPLACE.",IF(OR('MOIS-09'!Q8="CM"),"MARIAGE",IF(OR('MOIS-09'!Q8="CMA"),"MATERNITE",IF(OR('MOIS-09'!Q8="CDE"),"DEMENAGE",IF(OR('MOIS-09'!Q8="M"),"MALADIE","0"))))))))))))))))))))</f>
        <v>CONGES</v>
      </c>
      <c r="H24" s="60" t="str">
        <f>IF(OR('MOIS-09'!R8="J"),'MOIS-09'!$C$16,IF(OR('MOIS-09'!R8="J1"),'MOIS-09'!$C$17,IF(OR('MOIS-09'!R8="J2"),'MOIS-09'!$C$18,IF(OR('MOIS-09'!R8="J3"),'MOIS-09'!$C$19,IF(OR('MOIS-09'!R8="J4"),'MOIS-09'!$C$20,IF(OR('MOIS-09'!R8="J5"),'MOIS-09'!$K$16,IF(OR('MOIS-09'!R8="J6"),'MOIS-09'!$K$17,IF(OR('MOIS-09'!R8="J7"),'MOIS-09'!$K$18,IF(OR('MOIS-09'!R8="J8"),'MOIS-09'!$K$19,IF(OR('MOIS-09'!R8="J9"),'MOIS-09'!$K$20,IF(OR('MOIS-09'!R8="F"),"FORMATION",IF(OR('MOIS-09'!R8="R"),"REPOS",IF(OR('MOIS-09'!R8="CP"),"CONGES",IF(OR('MOIS-09'!R8="HR"),"RECUP",IF(OR('MOIS-09'!R8="E"),"ECOLE",IF(OR('MOIS-09'!R8="D"),"DEPLACE.",IF(OR('MOIS-09'!R8="CM"),"MARIAGE",IF(OR('MOIS-09'!R8="CMA"),"MATERNITE",IF(OR('MOIS-09'!R8="CDE"),"DEMENAGE",IF(OR('MOIS-09'!R8="M"),"MALADIE","0"))))))))))))))))))))</f>
        <v>0</v>
      </c>
      <c r="I24" s="61" t="str">
        <f t="shared" ref="I24:I30" si="4">IF(OR($K$2="TROYES"),39,IF(OR($K$2="SAINT-ANDRE"),39,"37,5"))</f>
        <v>37,5</v>
      </c>
      <c r="J24" s="62">
        <f>IF(OR('MOIS-09'!L8="D"),'MOIS-09'!$V$20,IF(OR('MOIS-09'!L8="J"),'MOIS-09'!$H$16,IF(OR('MOIS-09'!L8="J1"),'MOIS-09'!$H$17,IF(OR('MOIS-09'!L8="J2"),'MOIS-09'!$H$18,IF(OR('MOIS-09'!L8="J3"),'MOIS-09'!$H$19,IF(OR('MOIS-09'!L8="J4"),'MOIS-09'!$H$20,IF(OR('MOIS-09'!L8="J5"),'MOIS-09'!$P$16,IF(OR('MOIS-09'!L8="J6"),'MOIS-09'!$P$17,IF(OR('MOIS-09'!L8="J7"),'MOIS-09'!$P$18,IF(OR('MOIS-09'!L8="J8"),'MOIS-09'!$P$19,IF(OR('MOIS-09'!L8="J9"),'MOIS-09'!$P$20,IF(OR('MOIS-09'!L8="F"),'MOIS-09'!$V$16,IF(OR('MOIS-09'!L8="R"),'MOIS-09'!$V$17,IF(OR('MOIS-09'!L8="HR"),'MOIS-09'!$V$18,IF(OR('MOIS-09'!L8="E"),'MOIS-09'!$V$19,IF(OR('MOIS-09'!L8="CP"),'MOIS-09'!$AD$16,IF(OR('MOIS-09'!L8="CM"),'MOIS-09'!$AD$17,IF(OR('MOIS-09'!L8="CMA"),'MOIS-09'!$AD$18,IF(OR('MOIS-09'!L8="CDE"),'MOIS-09'!$AD$19,"0")))))))))))))))))))+IF(OR('MOIS-09'!M8="D"),'MOIS-09'!$V$20,IF(OR('MOIS-09'!M8="J"),'MOIS-09'!$H$16,IF(OR('MOIS-09'!M8="J1"),'MOIS-09'!$H$17,IF(OR('MOIS-09'!M8="J2"),'MOIS-09'!$H$18,IF(OR('MOIS-09'!M8="J3"),'MOIS-09'!$H$19,IF(OR('MOIS-09'!M8="J4"),'MOIS-09'!$H$20,IF(OR('MOIS-09'!M8="J5"),'MOIS-09'!$P$16,IF(OR('MOIS-09'!M8="J6"),'MOIS-09'!$P$17,IF(OR('MOIS-09'!M8="J7"),'MOIS-09'!$P$18,IF(OR('MOIS-09'!M8="J8"),'MOIS-09'!$P$19,IF(OR('MOIS-09'!M8="J9"),'MOIS-09'!$P$20,IF(OR('MOIS-09'!M8="F"),'MOIS-09'!$V$16,IF(OR('MOIS-09'!M8="R"),'MOIS-09'!$V$17,IF(OR('MOIS-09'!M8="HR"),'MOIS-09'!$V$18,IF(OR('MOIS-09'!M8="E"),'MOIS-09'!$V$19,IF(OR('MOIS-09'!M8="CP"),'MOIS-09'!$AD$16,IF(OR('MOIS-09'!M8="CM"),'MOIS-09'!$AD$17,IF(OR('MOIS-09'!M8="CMA"),'MOIS-09'!$AD$18,IF(OR('MOIS-09'!M8="CDE"),'MOIS-09'!$AD$19,"0")))))))))))))))))))+IF(OR('MOIS-09'!N8="D"),'MOIS-09'!$V$20,IF(OR('MOIS-09'!N8="J"),'MOIS-09'!$H$16,IF(OR('MOIS-09'!N8="J1"),'MOIS-09'!$H$17,IF(OR('MOIS-09'!N8="J2"),'MOIS-09'!$H$18,IF(OR('MOIS-09'!N8="J3"),'MOIS-09'!$H$19,IF(OR('MOIS-09'!N8="J4"),'MOIS-09'!$H$20,IF(OR('MOIS-09'!N8="J5"),'MOIS-09'!$P$16,IF(OR('MOIS-09'!N8="J6"),'MOIS-09'!$P$17,IF(OR('MOIS-09'!N8="J7"),'MOIS-09'!$P$18,IF(OR('MOIS-09'!N8="J8"),'MOIS-09'!$P$19,IF(OR('MOIS-09'!N8="J9"),'MOIS-09'!$P$20,IF(OR('MOIS-09'!N8="F"),'MOIS-09'!$V$16,IF(OR('MOIS-09'!N8="R"),'MOIS-09'!$V$17,IF(OR('MOIS-09'!N8="HR"),'MOIS-09'!$V$18,IF(OR('MOIS-09'!N8="E"),'MOIS-09'!$V$19,IF(OR('MOIS-09'!N8="CP"),'MOIS-09'!$AD$16,IF(OR('MOIS-09'!N8="CM"),'MOIS-09'!$AD$17,IF(OR('MOIS-09'!N8="CMA"),'MOIS-09'!$AD$18,IF(OR('MOIS-09'!N8="CDE"),'MOIS-09'!$AD$19,"0")))))))))))))))))))+IF(OR('MOIS-09'!O8="D"),'MOIS-09'!$V$20,IF(OR('MOIS-09'!O8="J"),'MOIS-09'!$H$16,IF(OR('MOIS-09'!O8="J1"),'MOIS-09'!$H$17,IF(OR('MOIS-09'!O8="J2"),'MOIS-09'!$H$18,IF(OR('MOIS-09'!O8="J3"),'MOIS-09'!$H$19,IF(OR('MOIS-09'!O8="J4"),'MOIS-09'!$H$20,IF(OR('MOIS-09'!O8="J5"),'MOIS-09'!$P$16,IF(OR('MOIS-09'!O8="J6"),'MOIS-09'!$P$17,IF(OR('MOIS-09'!O8="J7"),'MOIS-09'!$P$18,IF(OR('MOIS-09'!O8="J8"),'MOIS-09'!$P$19,IF(OR('MOIS-09'!O8="J9"),'MOIS-09'!$P$20,IF(OR('MOIS-09'!O8="F"),'MOIS-09'!$V$16,IF(OR('MOIS-09'!O8="R"),'MOIS-09'!$V$17,IF(OR('MOIS-09'!O8="HR"),'MOIS-09'!$V$18,IF(OR('MOIS-09'!O8="E"),'MOIS-09'!$V$19,IF(OR('MOIS-09'!O8="CP"),'MOIS-09'!$AD$16,IF(OR('MOIS-09'!O8="CM"),'MOIS-09'!$AD$17,IF(OR('MOIS-09'!O8="CMA"),'MOIS-09'!$AD$18,IF(OR('MOIS-09'!O8="CDE"),'MOIS-09'!$AD$19,"0")))))))))))))))))))+IF(OR('MOIS-09'!P8="D"),'MOIS-09'!$V$20,IF(OR('MOIS-09'!P8="J"),'MOIS-09'!$H$16,IF(OR('MOIS-09'!P8="J1"),'MOIS-09'!$H$17,IF(OR('MOIS-09'!P8="J2"),'MOIS-09'!$H$18,IF(OR('MOIS-09'!P8="J3"),'MOIS-09'!$H$19,IF(OR('MOIS-09'!P8="J4"),'MOIS-09'!$H$20,IF(OR('MOIS-09'!P8="J5"),'MOIS-09'!$P$16,IF(OR('MOIS-09'!P8="J6"),'MOIS-09'!$P$17,IF(OR('MOIS-09'!P8="J7"),'MOIS-09'!$P$18,IF(OR('MOIS-09'!P8="J8"),'MOIS-09'!$P$19,IF(OR('MOIS-09'!P8="J9"),'MOIS-09'!$P$20,IF(OR('MOIS-09'!P8="F"),'MOIS-09'!$V$16,IF(OR('MOIS-09'!P8="R"),'MOIS-09'!$V$17,IF(OR('MOIS-09'!P8="HR"),'MOIS-09'!$V$18,IF(OR('MOIS-09'!P8="E"),'MOIS-09'!$V$19,IF(OR('MOIS-09'!P8="CP"),'MOIS-09'!$AD$16,IF(OR('MOIS-09'!P8="CM"),'MOIS-09'!$AD$17,IF(OR('MOIS-09'!P8="CMA"),'MOIS-09'!$AD$18,IF(OR('MOIS-09'!P8="CDE"),'MOIS-09'!$AD$19,"0")))))))))))))))))))+IF(OR('MOIS-09'!Q8="D"),'MOIS-09'!$V$20,IF(OR('MOIS-09'!Q8="J"),'MOIS-09'!$H$16,IF(OR('MOIS-09'!Q8="J1"),'MOIS-09'!$H$17,IF(OR('MOIS-09'!Q8="J2"),'MOIS-09'!$H$18,IF(OR('MOIS-09'!Q8="J3"),'MOIS-09'!$H$19,IF(OR('MOIS-09'!Q8="J4"),'MOIS-09'!$H$20,IF(OR('MOIS-09'!Q8="J5"),'MOIS-09'!$P$16,IF(OR('MOIS-09'!Q8="J6"),'MOIS-09'!$P$17,IF(OR('MOIS-09'!Q8="J7"),'MOIS-09'!$P$18,IF(OR('MOIS-09'!Q8="J8"),'MOIS-09'!$P$19,IF(OR('MOIS-09'!Q8="J9"),'MOIS-09'!$P$20,IF(OR('MOIS-09'!Q8="F"),'MOIS-09'!$V$16,IF(OR('MOIS-09'!Q8="R"),'MOIS-09'!$V$17,IF(OR('MOIS-09'!Q8="HR"),'MOIS-09'!$V$18,IF(OR('MOIS-09'!Q8="E"),'MOIS-09'!$V$19,IF(OR('MOIS-09'!Q8="CP"),'MOIS-09'!$AD$16,IF(OR('MOIS-09'!Q8="CM"),'MOIS-09'!$AD$17,IF(OR('MOIS-09'!Q8="CMA"),'MOIS-09'!$AD$18,IF(OR('MOIS-09'!Q8="CDE"),'MOIS-09'!$AD$19,"0")))))))))))))))))))+IF(OR('MOIS-09'!R8="D"),'MOIS-09'!$V$20,IF(OR('MOIS-09'!R8="J"),'MOIS-09'!$H$16,IF(OR('MOIS-09'!R8="J1"),'MOIS-09'!$H$17,IF(OR('MOIS-09'!R8="J2"),'MOIS-09'!$H$18,IF(OR('MOIS-09'!R8="J3"),'MOIS-09'!$H$19,IF(OR('MOIS-09'!R8="J4"),'MOIS-09'!$H$20,IF(OR('MOIS-09'!R8="J5"),'MOIS-09'!$P$16,IF(OR('MOIS-09'!R8="J6"),'MOIS-09'!$P$17,IF(OR('MOIS-09'!R8="J7"),'MOIS-09'!$P$18,IF(OR('MOIS-09'!R8="J8"),'MOIS-09'!$P$19,IF(OR('MOIS-09'!R8="J9"),'MOIS-09'!$P$20,IF(OR('MOIS-09'!R8="F"),'MOIS-09'!$V$16,IF(OR('MOIS-09'!R8="R"),'MOIS-09'!$V$17,IF(OR('MOIS-09'!R8="HR"),'MOIS-09'!$V$18,IF(OR('MOIS-09'!R8="E"),'MOIS-09'!$V$19,IF(OR('MOIS-09'!R8="CP"),'MOIS-09'!$AD$16,IF(OR('MOIS-09'!R8="CM"),'MOIS-09'!$AD$17,IF(OR('MOIS-09'!R8="CMA"),'MOIS-09'!$AD$18,IF(OR('MOIS-09'!R8="CDE"),'MOIS-09'!$AD$19,"0")))))))))))))))))))</f>
        <v>30</v>
      </c>
      <c r="K24" s="63"/>
    </row>
    <row r="25" spans="1:11" ht="30" customHeight="1">
      <c r="A25" s="64" t="str">
        <f t="shared" si="3"/>
        <v>LAETITIA</v>
      </c>
      <c r="B25" s="59" t="str">
        <f>IF(OR('MOIS-09'!L9="J"),'MOIS-09'!$C$16,IF(OR('MOIS-09'!L9="J1"),'MOIS-09'!$C$17,IF(OR('MOIS-09'!L9="J2"),'MOIS-09'!$C$18,IF(OR('MOIS-09'!L9="J3"),'MOIS-09'!$C$19,IF(OR('MOIS-09'!L9="J4"),'MOIS-09'!$C$20,IF(OR('MOIS-09'!L9="J5"),'MOIS-09'!$K$16,IF(OR('MOIS-09'!L9="J6"),'MOIS-09'!$K$17,IF(OR('MOIS-09'!L9="J7"),'MOIS-09'!$K$18,IF(OR('MOIS-09'!L9="J8"),'MOIS-09'!$K$19,IF(OR('MOIS-09'!L9="J9"),'MOIS-09'!$K$20,IF(OR('MOIS-09'!L9="F"),"FORMATION",IF(OR('MOIS-09'!L9="R"),"REPOS",IF(OR('MOIS-09'!L9="CP"),"CONGES",IF(OR('MOIS-09'!L9="HR"),"RECUP",IF(OR('MOIS-09'!L9="E"),"ECOLE",IF(OR('MOIS-09'!L9="D"),"DEPLACE.",IF(OR('MOIS-09'!L9="CM"),"MARIAGE",IF(OR('MOIS-09'!L9="CMA"),"MATERNITE",IF(OR('MOIS-09'!L9="CDE"),"DEMENAGE",IF(OR('MOIS-09'!L9="M"),"MALADIE","0"))))))))))))))))))))</f>
        <v>REPOS</v>
      </c>
      <c r="C25" s="59" t="str">
        <f>IF(OR('MOIS-09'!M9="J"),'MOIS-09'!$C$16,IF(OR('MOIS-09'!M9="J1"),'MOIS-09'!$C$17,IF(OR('MOIS-09'!M9="J2"),'MOIS-09'!$C$18,IF(OR('MOIS-09'!M9="J3"),'MOIS-09'!$C$19,IF(OR('MOIS-09'!M9="J4"),'MOIS-09'!$C$20,IF(OR('MOIS-09'!M9="J5"),'MOIS-09'!$K$16,IF(OR('MOIS-09'!M9="J6"),'MOIS-09'!$K$17,IF(OR('MOIS-09'!M9="J7"),'MOIS-09'!$K$18,IF(OR('MOIS-09'!M9="J8"),'MOIS-09'!$K$19,IF(OR('MOIS-09'!M9="J9"),'MOIS-09'!$K$20,IF(OR('MOIS-09'!M9="F"),"FORMATION",IF(OR('MOIS-09'!M9="R"),"REPOS",IF(OR('MOIS-09'!M9="CP"),"CONGES",IF(OR('MOIS-09'!M9="HR"),"RECUP",IF(OR('MOIS-09'!M9="E"),"ECOLE",IF(OR('MOIS-09'!M9="D"),"DEPLACE.",IF(OR('MOIS-09'!M9="CM"),"MARIAGE",IF(OR('MOIS-09'!M9="CMA"),"MATERNITE",IF(OR('MOIS-09'!M9="CDE"),"DEMENAGE",IF(OR('MOIS-09'!M9="M"),"MALADIE","0"))))))))))))))))))))</f>
        <v>09H30-12H00 13H00-19H00</v>
      </c>
      <c r="D25" s="59" t="str">
        <f>IF(OR('MOIS-09'!N9="J"),'MOIS-09'!$C$16,IF(OR('MOIS-09'!N9="J1"),'MOIS-09'!$C$17,IF(OR('MOIS-09'!N9="J2"),'MOIS-09'!$C$18,IF(OR('MOIS-09'!N9="J3"),'MOIS-09'!$C$19,IF(OR('MOIS-09'!N9="J4"),'MOIS-09'!$C$20,IF(OR('MOIS-09'!N9="J5"),'MOIS-09'!$K$16,IF(OR('MOIS-09'!N9="J6"),'MOIS-09'!$K$17,IF(OR('MOIS-09'!N9="J7"),'MOIS-09'!$K$18,IF(OR('MOIS-09'!N9="J8"),'MOIS-09'!$K$19,IF(OR('MOIS-09'!N9="J9"),'MOIS-09'!$K$20,IF(OR('MOIS-09'!N9="F"),"FORMATION",IF(OR('MOIS-09'!N9="R"),"REPOS",IF(OR('MOIS-09'!N9="CP"),"CONGES",IF(OR('MOIS-09'!N9="HR"),"RECUP",IF(OR('MOIS-09'!N9="E"),"ECOLE",IF(OR('MOIS-09'!N9="D"),"DEPLACE.",IF(OR('MOIS-09'!N9="CM"),"MARIAGE",IF(OR('MOIS-09'!N9="CMA"),"MATERNITE",IF(OR('MOIS-09'!N9="CDE"),"DEMENAGE",IF(OR('MOIS-09'!N9="M"),"MALADIE","0"))))))))))))))))))))</f>
        <v>09H30-12H00 13H00-19H00</v>
      </c>
      <c r="E25" s="59" t="str">
        <f>IF(OR('MOIS-09'!O9="J"),'MOIS-09'!$C$16,IF(OR('MOIS-09'!O9="J1"),'MOIS-09'!$C$17,IF(OR('MOIS-09'!O9="J2"),'MOIS-09'!$C$18,IF(OR('MOIS-09'!O9="J3"),'MOIS-09'!$C$19,IF(OR('MOIS-09'!O9="J4"),'MOIS-09'!$C$20,IF(OR('MOIS-09'!O9="J5"),'MOIS-09'!$K$16,IF(OR('MOIS-09'!O9="J6"),'MOIS-09'!$K$17,IF(OR('MOIS-09'!O9="J7"),'MOIS-09'!$K$18,IF(OR('MOIS-09'!O9="J8"),'MOIS-09'!$K$19,IF(OR('MOIS-09'!O9="J9"),'MOIS-09'!$K$20,IF(OR('MOIS-09'!O9="F"),"FORMATION",IF(OR('MOIS-09'!O9="R"),"REPOS",IF(OR('MOIS-09'!O9="CP"),"CONGES",IF(OR('MOIS-09'!O9="HR"),"RECUP",IF(OR('MOIS-09'!O9="E"),"ECOLE",IF(OR('MOIS-09'!O9="D"),"DEPLACE.",IF(OR('MOIS-09'!O9="CM"),"MARIAGE",IF(OR('MOIS-09'!O9="CMA"),"MATERNITE",IF(OR('MOIS-09'!O9="CDE"),"DEMENAGE",IF(OR('MOIS-09'!O9="M"),"MALADIE","0"))))))))))))))))))))</f>
        <v>09H30-12H00 13H00-19H00</v>
      </c>
      <c r="F25" s="59" t="str">
        <f>IF(OR('MOIS-09'!P9="J"),'MOIS-09'!$C$16,IF(OR('MOIS-09'!P9="J1"),'MOIS-09'!$C$17,IF(OR('MOIS-09'!P9="J2"),'MOIS-09'!$C$18,IF(OR('MOIS-09'!P9="J3"),'MOIS-09'!$C$19,IF(OR('MOIS-09'!P9="J4"),'MOIS-09'!$C$20,IF(OR('MOIS-09'!P9="J5"),'MOIS-09'!$K$16,IF(OR('MOIS-09'!P9="J6"),'MOIS-09'!$K$17,IF(OR('MOIS-09'!P9="J7"),'MOIS-09'!$K$18,IF(OR('MOIS-09'!P9="J8"),'MOIS-09'!$K$19,IF(OR('MOIS-09'!P9="J9"),'MOIS-09'!$K$20,IF(OR('MOIS-09'!P9="F"),"FORMATION",IF(OR('MOIS-09'!P9="R"),"REPOS",IF(OR('MOIS-09'!P9="CP"),"CONGES",IF(OR('MOIS-09'!P9="HR"),"RECUP",IF(OR('MOIS-09'!P9="E"),"ECOLE",IF(OR('MOIS-09'!P9="D"),"DEPLACE.",IF(OR('MOIS-09'!P9="CM"),"MARIAGE",IF(OR('MOIS-09'!P9="CMA"),"MATERNITE",IF(OR('MOIS-09'!P9="CDE"),"DEMENAGE",IF(OR('MOIS-09'!P9="M"),"MALADIE","0"))))))))))))))))))))</f>
        <v>09H30-12H00 13H00-19H00</v>
      </c>
      <c r="G25" s="59" t="str">
        <f>IF(OR('MOIS-09'!Q9="J"),'MOIS-09'!$C$16,IF(OR('MOIS-09'!Q9="J1"),'MOIS-09'!$C$17,IF(OR('MOIS-09'!Q9="J2"),'MOIS-09'!$C$18,IF(OR('MOIS-09'!Q9="J3"),'MOIS-09'!$C$19,IF(OR('MOIS-09'!Q9="J4"),'MOIS-09'!$C$20,IF(OR('MOIS-09'!Q9="J5"),'MOIS-09'!$K$16,IF(OR('MOIS-09'!Q9="J6"),'MOIS-09'!$K$17,IF(OR('MOIS-09'!Q9="J7"),'MOIS-09'!$K$18,IF(OR('MOIS-09'!Q9="J8"),'MOIS-09'!$K$19,IF(OR('MOIS-09'!Q9="J9"),'MOIS-09'!$K$20,IF(OR('MOIS-09'!Q9="F"),"FORMATION",IF(OR('MOIS-09'!Q9="R"),"REPOS",IF(OR('MOIS-09'!Q9="CP"),"CONGES",IF(OR('MOIS-09'!Q9="HR"),"RECUP",IF(OR('MOIS-09'!Q9="E"),"ECOLE",IF(OR('MOIS-09'!Q9="D"),"DEPLACE.",IF(OR('MOIS-09'!Q9="CM"),"MARIAGE",IF(OR('MOIS-09'!Q9="CMA"),"MATERNITE",IF(OR('MOIS-09'!Q9="CDE"),"DEMENAGE",IF(OR('MOIS-09'!Q9="M"),"MALADIE","0"))))))))))))))))))))</f>
        <v>09H30-12H00 13H00-19H00</v>
      </c>
      <c r="H25" s="60" t="str">
        <f>IF(OR('MOIS-09'!R9="J"),'MOIS-09'!$C$16,IF(OR('MOIS-09'!R9="J1"),'MOIS-09'!$C$17,IF(OR('MOIS-09'!R9="J2"),'MOIS-09'!$C$18,IF(OR('MOIS-09'!R9="J3"),'MOIS-09'!$C$19,IF(OR('MOIS-09'!R9="J4"),'MOIS-09'!$C$20,IF(OR('MOIS-09'!R9="J5"),'MOIS-09'!$K$16,IF(OR('MOIS-09'!R9="J6"),'MOIS-09'!$K$17,IF(OR('MOIS-09'!R9="J7"),'MOIS-09'!$K$18,IF(OR('MOIS-09'!R9="J8"),'MOIS-09'!$K$19,IF(OR('MOIS-09'!R9="J9"),'MOIS-09'!$K$20,IF(OR('MOIS-09'!R9="F"),"FORMATION",IF(OR('MOIS-09'!R9="R"),"REPOS",IF(OR('MOIS-09'!R9="CP"),"CONGES",IF(OR('MOIS-09'!R9="HR"),"RECUP",IF(OR('MOIS-09'!R9="E"),"ECOLE",IF(OR('MOIS-09'!R9="D"),"DEPLACE.",IF(OR('MOIS-09'!R9="CM"),"MARIAGE",IF(OR('MOIS-09'!R9="CMA"),"MATERNITE",IF(OR('MOIS-09'!R9="CDE"),"DEMENAGE",IF(OR('MOIS-09'!R9="M"),"MALADIE","0"))))))))))))))))))))</f>
        <v>0</v>
      </c>
      <c r="I25" s="61" t="str">
        <f t="shared" si="4"/>
        <v>37,5</v>
      </c>
      <c r="J25" s="62">
        <f>IF(OR('MOIS-09'!L9="D"),'MOIS-09'!$V$20,IF(OR('MOIS-09'!L9="J"),'MOIS-09'!$H$16,IF(OR('MOIS-09'!L9="J1"),'MOIS-09'!$H$17,IF(OR('MOIS-09'!L9="J2"),'MOIS-09'!$H$18,IF(OR('MOIS-09'!L9="J3"),'MOIS-09'!$H$19,IF(OR('MOIS-09'!L9="J4"),'MOIS-09'!$H$20,IF(OR('MOIS-09'!L9="J5"),'MOIS-09'!$P$16,IF(OR('MOIS-09'!L9="J6"),'MOIS-09'!$P$17,IF(OR('MOIS-09'!L9="J7"),'MOIS-09'!$P$18,IF(OR('MOIS-09'!L9="J8"),'MOIS-09'!$P$19,IF(OR('MOIS-09'!L9="J9"),'MOIS-09'!$P$20,IF(OR('MOIS-09'!L9="F"),'MOIS-09'!$V$16,IF(OR('MOIS-09'!L9="R"),'MOIS-09'!$V$17,IF(OR('MOIS-09'!L9="HR"),'MOIS-09'!$V$18,IF(OR('MOIS-09'!L9="E"),'MOIS-09'!$V$19,IF(OR('MOIS-09'!L9="CP"),'MOIS-09'!$AD$16,IF(OR('MOIS-09'!L9="CM"),'MOIS-09'!$AD$17,IF(OR('MOIS-09'!L9="CMA"),'MOIS-09'!$AD$18,IF(OR('MOIS-09'!L9="CDE"),'MOIS-09'!$AD$19,"0")))))))))))))))))))+IF(OR('MOIS-09'!M9="D"),'MOIS-09'!$V$20,IF(OR('MOIS-09'!M9="J"),'MOIS-09'!$H$16,IF(OR('MOIS-09'!M9="J1"),'MOIS-09'!$H$17,IF(OR('MOIS-09'!M9="J2"),'MOIS-09'!$H$18,IF(OR('MOIS-09'!M9="J3"),'MOIS-09'!$H$19,IF(OR('MOIS-09'!M9="J4"),'MOIS-09'!$H$20,IF(OR('MOIS-09'!M9="J5"),'MOIS-09'!$P$16,IF(OR('MOIS-09'!M9="J6"),'MOIS-09'!$P$17,IF(OR('MOIS-09'!M9="J7"),'MOIS-09'!$P$18,IF(OR('MOIS-09'!M9="J8"),'MOIS-09'!$P$19,IF(OR('MOIS-09'!M9="J9"),'MOIS-09'!$P$20,IF(OR('MOIS-09'!M9="F"),'MOIS-09'!$V$16,IF(OR('MOIS-09'!M9="R"),'MOIS-09'!$V$17,IF(OR('MOIS-09'!M9="HR"),'MOIS-09'!$V$18,IF(OR('MOIS-09'!M9="E"),'MOIS-09'!$V$19,IF(OR('MOIS-09'!M9="CP"),'MOIS-09'!$AD$16,IF(OR('MOIS-09'!M9="CM"),'MOIS-09'!$AD$17,IF(OR('MOIS-09'!M9="CMA"),'MOIS-09'!$AD$18,IF(OR('MOIS-09'!M9="CDE"),'MOIS-09'!$AD$19,"0")))))))))))))))))))+IF(OR('MOIS-09'!N9="D"),'MOIS-09'!$V$20,IF(OR('MOIS-09'!N9="J"),'MOIS-09'!$H$16,IF(OR('MOIS-09'!N9="J1"),'MOIS-09'!$H$17,IF(OR('MOIS-09'!N9="J2"),'MOIS-09'!$H$18,IF(OR('MOIS-09'!N9="J3"),'MOIS-09'!$H$19,IF(OR('MOIS-09'!N9="J4"),'MOIS-09'!$H$20,IF(OR('MOIS-09'!N9="J5"),'MOIS-09'!$P$16,IF(OR('MOIS-09'!N9="J6"),'MOIS-09'!$P$17,IF(OR('MOIS-09'!N9="J7"),'MOIS-09'!$P$18,IF(OR('MOIS-09'!N9="J8"),'MOIS-09'!$P$19,IF(OR('MOIS-09'!N9="J9"),'MOIS-09'!$P$20,IF(OR('MOIS-09'!N9="F"),'MOIS-09'!$V$16,IF(OR('MOIS-09'!N9="R"),'MOIS-09'!$V$17,IF(OR('MOIS-09'!N9="HR"),'MOIS-09'!$V$18,IF(OR('MOIS-09'!N9="E"),'MOIS-09'!$V$19,IF(OR('MOIS-09'!N9="CP"),'MOIS-09'!$AD$16,IF(OR('MOIS-09'!N9="CM"),'MOIS-09'!$AD$17,IF(OR('MOIS-09'!N9="CMA"),'MOIS-09'!$AD$18,IF(OR('MOIS-09'!N9="CDE"),'MOIS-09'!$AD$19,"0")))))))))))))))))))+IF(OR('MOIS-09'!O9="D"),'MOIS-09'!$V$20,IF(OR('MOIS-09'!O9="J"),'MOIS-09'!$H$16,IF(OR('MOIS-09'!O9="J1"),'MOIS-09'!$H$17,IF(OR('MOIS-09'!O9="J2"),'MOIS-09'!$H$18,IF(OR('MOIS-09'!O9="J3"),'MOIS-09'!$H$19,IF(OR('MOIS-09'!O9="J4"),'MOIS-09'!$H$20,IF(OR('MOIS-09'!O9="J5"),'MOIS-09'!$P$16,IF(OR('MOIS-09'!O9="J6"),'MOIS-09'!$P$17,IF(OR('MOIS-09'!O9="J7"),'MOIS-09'!$P$18,IF(OR('MOIS-09'!O9="J8"),'MOIS-09'!$P$19,IF(OR('MOIS-09'!O9="J9"),'MOIS-09'!$P$20,IF(OR('MOIS-09'!O9="F"),'MOIS-09'!$V$16,IF(OR('MOIS-09'!O9="R"),'MOIS-09'!$V$17,IF(OR('MOIS-09'!O9="HR"),'MOIS-09'!$V$18,IF(OR('MOIS-09'!O9="E"),'MOIS-09'!$V$19,IF(OR('MOIS-09'!O9="CP"),'MOIS-09'!$AD$16,IF(OR('MOIS-09'!O9="CM"),'MOIS-09'!$AD$17,IF(OR('MOIS-09'!O9="CMA"),'MOIS-09'!$AD$18,IF(OR('MOIS-09'!O9="CDE"),'MOIS-09'!$AD$19,"0")))))))))))))))))))+IF(OR('MOIS-09'!P9="D"),'MOIS-09'!$V$20,IF(OR('MOIS-09'!P9="J"),'MOIS-09'!$H$16,IF(OR('MOIS-09'!P9="J1"),'MOIS-09'!$H$17,IF(OR('MOIS-09'!P9="J2"),'MOIS-09'!$H$18,IF(OR('MOIS-09'!P9="J3"),'MOIS-09'!$H$19,IF(OR('MOIS-09'!P9="J4"),'MOIS-09'!$H$20,IF(OR('MOIS-09'!P9="J5"),'MOIS-09'!$P$16,IF(OR('MOIS-09'!P9="J6"),'MOIS-09'!$P$17,IF(OR('MOIS-09'!P9="J7"),'MOIS-09'!$P$18,IF(OR('MOIS-09'!P9="J8"),'MOIS-09'!$P$19,IF(OR('MOIS-09'!P9="J9"),'MOIS-09'!$P$20,IF(OR('MOIS-09'!P9="F"),'MOIS-09'!$V$16,IF(OR('MOIS-09'!P9="R"),'MOIS-09'!$V$17,IF(OR('MOIS-09'!P9="HR"),'MOIS-09'!$V$18,IF(OR('MOIS-09'!P9="E"),'MOIS-09'!$V$19,IF(OR('MOIS-09'!P9="CP"),'MOIS-09'!$AD$16,IF(OR('MOIS-09'!P9="CM"),'MOIS-09'!$AD$17,IF(OR('MOIS-09'!P9="CMA"),'MOIS-09'!$AD$18,IF(OR('MOIS-09'!P9="CDE"),'MOIS-09'!$AD$19,"0")))))))))))))))))))+IF(OR('MOIS-09'!Q9="D"),'MOIS-09'!$V$20,IF(OR('MOIS-09'!Q9="J"),'MOIS-09'!$H$16,IF(OR('MOIS-09'!Q9="J1"),'MOIS-09'!$H$17,IF(OR('MOIS-09'!Q9="J2"),'MOIS-09'!$H$18,IF(OR('MOIS-09'!Q9="J3"),'MOIS-09'!$H$19,IF(OR('MOIS-09'!Q9="J4"),'MOIS-09'!$H$20,IF(OR('MOIS-09'!Q9="J5"),'MOIS-09'!$P$16,IF(OR('MOIS-09'!Q9="J6"),'MOIS-09'!$P$17,IF(OR('MOIS-09'!Q9="J7"),'MOIS-09'!$P$18,IF(OR('MOIS-09'!Q9="J8"),'MOIS-09'!$P$19,IF(OR('MOIS-09'!Q9="J9"),'MOIS-09'!$P$20,IF(OR('MOIS-09'!Q9="F"),'MOIS-09'!$V$16,IF(OR('MOIS-09'!Q9="R"),'MOIS-09'!$V$17,IF(OR('MOIS-09'!Q9="HR"),'MOIS-09'!$V$18,IF(OR('MOIS-09'!Q9="E"),'MOIS-09'!$V$19,IF(OR('MOIS-09'!Q9="CP"),'MOIS-09'!$AD$16,IF(OR('MOIS-09'!Q9="CM"),'MOIS-09'!$AD$17,IF(OR('MOIS-09'!Q9="CMA"),'MOIS-09'!$AD$18,IF(OR('MOIS-09'!Q9="CDE"),'MOIS-09'!$AD$19,"0")))))))))))))))))))+IF(OR('MOIS-09'!R9="D"),'MOIS-09'!$V$20,IF(OR('MOIS-09'!R9="J"),'MOIS-09'!$H$16,IF(OR('MOIS-09'!R9="J1"),'MOIS-09'!$H$17,IF(OR('MOIS-09'!R9="J2"),'MOIS-09'!$H$18,IF(OR('MOIS-09'!R9="J3"),'MOIS-09'!$H$19,IF(OR('MOIS-09'!R9="J4"),'MOIS-09'!$H$20,IF(OR('MOIS-09'!R9="J5"),'MOIS-09'!$P$16,IF(OR('MOIS-09'!R9="J6"),'MOIS-09'!$P$17,IF(OR('MOIS-09'!R9="J7"),'MOIS-09'!$P$18,IF(OR('MOIS-09'!R9="J8"),'MOIS-09'!$P$19,IF(OR('MOIS-09'!R9="J9"),'MOIS-09'!$P$20,IF(OR('MOIS-09'!R9="F"),'MOIS-09'!$V$16,IF(OR('MOIS-09'!R9="R"),'MOIS-09'!$V$17,IF(OR('MOIS-09'!R9="HR"),'MOIS-09'!$V$18,IF(OR('MOIS-09'!R9="E"),'MOIS-09'!$V$19,IF(OR('MOIS-09'!R9="CP"),'MOIS-09'!$AD$16,IF(OR('MOIS-09'!R9="CM"),'MOIS-09'!$AD$17,IF(OR('MOIS-09'!R9="CMA"),'MOIS-09'!$AD$18,IF(OR('MOIS-09'!R9="CDE"),'MOIS-09'!$AD$19,"0")))))))))))))))))))</f>
        <v>37.5</v>
      </c>
      <c r="K25" s="63"/>
    </row>
    <row r="26" spans="1:11" ht="30" customHeight="1">
      <c r="A26" s="64" t="str">
        <f t="shared" si="3"/>
        <v>-</v>
      </c>
      <c r="B26" s="59" t="str">
        <f>IF(OR('MOIS-09'!L10="J"),'MOIS-09'!$C$16,IF(OR('MOIS-09'!L10="J1"),'MOIS-09'!$C$17,IF(OR('MOIS-09'!L10="J2"),'MOIS-09'!$C$18,IF(OR('MOIS-09'!L10="J3"),'MOIS-09'!$C$19,IF(OR('MOIS-09'!L10="J4"),'MOIS-09'!$C$20,IF(OR('MOIS-09'!L10="J5"),'MOIS-09'!$K$16,IF(OR('MOIS-09'!L10="J6"),'MOIS-09'!$K$17,IF(OR('MOIS-09'!L10="J7"),'MOIS-09'!$K$18,IF(OR('MOIS-09'!L10="J8"),'MOIS-09'!$K$19,IF(OR('MOIS-09'!L10="J9"),'MOIS-09'!$K$20,IF(OR('MOIS-09'!L10="F"),"FORMATION",IF(OR('MOIS-09'!L10="R"),"REPOS",IF(OR('MOIS-09'!L10="CP"),"CONGES",IF(OR('MOIS-09'!L10="HR"),"RECUP",IF(OR('MOIS-09'!L10="E"),"ECOLE",IF(OR('MOIS-09'!L10="D"),"DEPLACE.",IF(OR('MOIS-09'!L10="CM"),"MARIAGE",IF(OR('MOIS-09'!L10="CMA"),"MATERNITE",IF(OR('MOIS-09'!L10="CDE"),"DEMENAGE",IF(OR('MOIS-09'!L10="M"),"MALADIE","0"))))))))))))))))))))</f>
        <v>0</v>
      </c>
      <c r="C26" s="59" t="str">
        <f>IF(OR('MOIS-09'!M10="J"),'MOIS-09'!$C$16,IF(OR('MOIS-09'!M10="J1"),'MOIS-09'!$C$17,IF(OR('MOIS-09'!M10="J2"),'MOIS-09'!$C$18,IF(OR('MOIS-09'!M10="J3"),'MOIS-09'!$C$19,IF(OR('MOIS-09'!M10="J4"),'MOIS-09'!$C$20,IF(OR('MOIS-09'!M10="J5"),'MOIS-09'!$K$16,IF(OR('MOIS-09'!M10="J6"),'MOIS-09'!$K$17,IF(OR('MOIS-09'!M10="J7"),'MOIS-09'!$K$18,IF(OR('MOIS-09'!M10="J8"),'MOIS-09'!$K$19,IF(OR('MOIS-09'!M10="J9"),'MOIS-09'!$K$20,IF(OR('MOIS-09'!M10="F"),"FORMATION",IF(OR('MOIS-09'!M10="R"),"REPOS",IF(OR('MOIS-09'!M10="CP"),"CONGES",IF(OR('MOIS-09'!M10="HR"),"RECUP",IF(OR('MOIS-09'!M10="E"),"ECOLE",IF(OR('MOIS-09'!M10="D"),"DEPLACE.",IF(OR('MOIS-09'!M10="CM"),"MARIAGE",IF(OR('MOIS-09'!M10="CMA"),"MATERNITE",IF(OR('MOIS-09'!M10="CDE"),"DEMENAGE",IF(OR('MOIS-09'!M10="M"),"MALADIE","0"))))))))))))))))))))</f>
        <v>0</v>
      </c>
      <c r="D26" s="59" t="str">
        <f>IF(OR('MOIS-09'!N10="J"),'MOIS-09'!$C$16,IF(OR('MOIS-09'!N10="J1"),'MOIS-09'!$C$17,IF(OR('MOIS-09'!N10="J2"),'MOIS-09'!$C$18,IF(OR('MOIS-09'!N10="J3"),'MOIS-09'!$C$19,IF(OR('MOIS-09'!N10="J4"),'MOIS-09'!$C$20,IF(OR('MOIS-09'!N10="J5"),'MOIS-09'!$K$16,IF(OR('MOIS-09'!N10="J6"),'MOIS-09'!$K$17,IF(OR('MOIS-09'!N10="J7"),'MOIS-09'!$K$18,IF(OR('MOIS-09'!N10="J8"),'MOIS-09'!$K$19,IF(OR('MOIS-09'!N10="J9"),'MOIS-09'!$K$20,IF(OR('MOIS-09'!N10="F"),"FORMATION",IF(OR('MOIS-09'!N10="R"),"REPOS",IF(OR('MOIS-09'!N10="CP"),"CONGES",IF(OR('MOIS-09'!N10="HR"),"RECUP",IF(OR('MOIS-09'!N10="E"),"ECOLE",IF(OR('MOIS-09'!N10="D"),"DEPLACE.",IF(OR('MOIS-09'!N10="CM"),"MARIAGE",IF(OR('MOIS-09'!N10="CMA"),"MATERNITE",IF(OR('MOIS-09'!N10="CDE"),"DEMENAGE",IF(OR('MOIS-09'!N10="M"),"MALADIE","0"))))))))))))))))))))</f>
        <v>0</v>
      </c>
      <c r="E26" s="59" t="str">
        <f>IF(OR('MOIS-09'!O10="J"),'MOIS-09'!$C$16,IF(OR('MOIS-09'!O10="J1"),'MOIS-09'!$C$17,IF(OR('MOIS-09'!O10="J2"),'MOIS-09'!$C$18,IF(OR('MOIS-09'!O10="J3"),'MOIS-09'!$C$19,IF(OR('MOIS-09'!O10="J4"),'MOIS-09'!$C$20,IF(OR('MOIS-09'!O10="J5"),'MOIS-09'!$K$16,IF(OR('MOIS-09'!O10="J6"),'MOIS-09'!$K$17,IF(OR('MOIS-09'!O10="J7"),'MOIS-09'!$K$18,IF(OR('MOIS-09'!O10="J8"),'MOIS-09'!$K$19,IF(OR('MOIS-09'!O10="J9"),'MOIS-09'!$K$20,IF(OR('MOIS-09'!O10="F"),"FORMATION",IF(OR('MOIS-09'!O10="R"),"REPOS",IF(OR('MOIS-09'!O10="CP"),"CONGES",IF(OR('MOIS-09'!O10="HR"),"RECUP",IF(OR('MOIS-09'!O10="E"),"ECOLE",IF(OR('MOIS-09'!O10="D"),"DEPLACE.",IF(OR('MOIS-09'!O10="CM"),"MARIAGE",IF(OR('MOIS-09'!O10="CMA"),"MATERNITE",IF(OR('MOIS-09'!O10="CDE"),"DEMENAGE",IF(OR('MOIS-09'!O10="M"),"MALADIE","0"))))))))))))))))))))</f>
        <v>0</v>
      </c>
      <c r="F26" s="59" t="str">
        <f>IF(OR('MOIS-09'!P10="J"),'MOIS-09'!$C$16,IF(OR('MOIS-09'!P10="J1"),'MOIS-09'!$C$17,IF(OR('MOIS-09'!P10="J2"),'MOIS-09'!$C$18,IF(OR('MOIS-09'!P10="J3"),'MOIS-09'!$C$19,IF(OR('MOIS-09'!P10="J4"),'MOIS-09'!$C$20,IF(OR('MOIS-09'!P10="J5"),'MOIS-09'!$K$16,IF(OR('MOIS-09'!P10="J6"),'MOIS-09'!$K$17,IF(OR('MOIS-09'!P10="J7"),'MOIS-09'!$K$18,IF(OR('MOIS-09'!P10="J8"),'MOIS-09'!$K$19,IF(OR('MOIS-09'!P10="J9"),'MOIS-09'!$K$20,IF(OR('MOIS-09'!P10="F"),"FORMATION",IF(OR('MOIS-09'!P10="R"),"REPOS",IF(OR('MOIS-09'!P10="CP"),"CONGES",IF(OR('MOIS-09'!P10="HR"),"RECUP",IF(OR('MOIS-09'!P10="E"),"ECOLE",IF(OR('MOIS-09'!P10="D"),"DEPLACE.",IF(OR('MOIS-09'!P10="CM"),"MARIAGE",IF(OR('MOIS-09'!P10="CMA"),"MATERNITE",IF(OR('MOIS-09'!P10="CDE"),"DEMENAGE",IF(OR('MOIS-09'!P10="M"),"MALADIE","0"))))))))))))))))))))</f>
        <v>0</v>
      </c>
      <c r="G26" s="59" t="str">
        <f>IF(OR('MOIS-09'!Q10="J"),'MOIS-09'!$C$16,IF(OR('MOIS-09'!Q10="J1"),'MOIS-09'!$C$17,IF(OR('MOIS-09'!Q10="J2"),'MOIS-09'!$C$18,IF(OR('MOIS-09'!Q10="J3"),'MOIS-09'!$C$19,IF(OR('MOIS-09'!Q10="J4"),'MOIS-09'!$C$20,IF(OR('MOIS-09'!Q10="J5"),'MOIS-09'!$K$16,IF(OR('MOIS-09'!Q10="J6"),'MOIS-09'!$K$17,IF(OR('MOIS-09'!Q10="J7"),'MOIS-09'!$K$18,IF(OR('MOIS-09'!Q10="J8"),'MOIS-09'!$K$19,IF(OR('MOIS-09'!Q10="J9"),'MOIS-09'!$K$20,IF(OR('MOIS-09'!Q10="F"),"FORMATION",IF(OR('MOIS-09'!Q10="R"),"REPOS",IF(OR('MOIS-09'!Q10="CP"),"CONGES",IF(OR('MOIS-09'!Q10="HR"),"RECUP",IF(OR('MOIS-09'!Q10="E"),"ECOLE",IF(OR('MOIS-09'!Q10="D"),"DEPLACE.",IF(OR('MOIS-09'!Q10="CM"),"MARIAGE",IF(OR('MOIS-09'!Q10="CMA"),"MATERNITE",IF(OR('MOIS-09'!Q10="CDE"),"DEMENAGE",IF(OR('MOIS-09'!Q10="M"),"MALADIE","0"))))))))))))))))))))</f>
        <v>0</v>
      </c>
      <c r="H26" s="60" t="str">
        <f>IF(OR('MOIS-09'!R10="J"),'MOIS-09'!$C$16,IF(OR('MOIS-09'!R10="J1"),'MOIS-09'!$C$17,IF(OR('MOIS-09'!R10="J2"),'MOIS-09'!$C$18,IF(OR('MOIS-09'!R10="J3"),'MOIS-09'!$C$19,IF(OR('MOIS-09'!R10="J4"),'MOIS-09'!$C$20,IF(OR('MOIS-09'!R10="J5"),'MOIS-09'!$K$16,IF(OR('MOIS-09'!R10="J6"),'MOIS-09'!$K$17,IF(OR('MOIS-09'!R10="J7"),'MOIS-09'!$K$18,IF(OR('MOIS-09'!R10="J8"),'MOIS-09'!$K$19,IF(OR('MOIS-09'!R10="J9"),'MOIS-09'!$K$20,IF(OR('MOIS-09'!R10="F"),"FORMATION",IF(OR('MOIS-09'!R10="R"),"REPOS",IF(OR('MOIS-09'!R10="CP"),"CONGES",IF(OR('MOIS-09'!R10="HR"),"RECUP",IF(OR('MOIS-09'!R10="E"),"ECOLE",IF(OR('MOIS-09'!R10="D"),"DEPLACE.",IF(OR('MOIS-09'!R10="CM"),"MARIAGE",IF(OR('MOIS-09'!R10="CMA"),"MATERNITE",IF(OR('MOIS-09'!R10="CDE"),"DEMENAGE",IF(OR('MOIS-09'!R10="M"),"MALADIE","0"))))))))))))))))))))</f>
        <v>0</v>
      </c>
      <c r="I26" s="61" t="str">
        <f t="shared" si="4"/>
        <v>37,5</v>
      </c>
      <c r="J26" s="62">
        <f>IF(OR('MOIS-09'!L10="D"),'MOIS-09'!$V$20,IF(OR('MOIS-09'!L10="J"),'MOIS-09'!$H$16,IF(OR('MOIS-09'!L10="J1"),'MOIS-09'!$H$17,IF(OR('MOIS-09'!L10="J2"),'MOIS-09'!$H$18,IF(OR('MOIS-09'!L10="J3"),'MOIS-09'!$H$19,IF(OR('MOIS-09'!L10="J4"),'MOIS-09'!$H$20,IF(OR('MOIS-09'!L10="J5"),'MOIS-09'!$P$16,IF(OR('MOIS-09'!L10="J6"),'MOIS-09'!$P$17,IF(OR('MOIS-09'!L10="J7"),'MOIS-09'!$P$18,IF(OR('MOIS-09'!L10="J8"),'MOIS-09'!$P$19,IF(OR('MOIS-09'!L10="J9"),'MOIS-09'!$P$20,IF(OR('MOIS-09'!L10="F"),'MOIS-09'!$V$16,IF(OR('MOIS-09'!L10="R"),'MOIS-09'!$V$17,IF(OR('MOIS-09'!L10="HR"),'MOIS-09'!$V$18,IF(OR('MOIS-09'!L10="E"),'MOIS-09'!$V$19,IF(OR('MOIS-09'!L10="CP"),'MOIS-09'!$AD$16,IF(OR('MOIS-09'!L10="CM"),'MOIS-09'!$AD$17,IF(OR('MOIS-09'!L10="CMA"),'MOIS-09'!$AD$18,IF(OR('MOIS-09'!L10="CDE"),'MOIS-09'!$AD$19,"0")))))))))))))))))))+IF(OR('MOIS-09'!M10="D"),'MOIS-09'!$V$20,IF(OR('MOIS-09'!M10="J"),'MOIS-09'!$H$16,IF(OR('MOIS-09'!M10="J1"),'MOIS-09'!$H$17,IF(OR('MOIS-09'!M10="J2"),'MOIS-09'!$H$18,IF(OR('MOIS-09'!M10="J3"),'MOIS-09'!$H$19,IF(OR('MOIS-09'!M10="J4"),'MOIS-09'!$H$20,IF(OR('MOIS-09'!M10="J5"),'MOIS-09'!$P$16,IF(OR('MOIS-09'!M10="J6"),'MOIS-09'!$P$17,IF(OR('MOIS-09'!M10="J7"),'MOIS-09'!$P$18,IF(OR('MOIS-09'!M10="J8"),'MOIS-09'!$P$19,IF(OR('MOIS-09'!M10="J9"),'MOIS-09'!$P$20,IF(OR('MOIS-09'!M10="F"),'MOIS-09'!$V$16,IF(OR('MOIS-09'!M10="R"),'MOIS-09'!$V$17,IF(OR('MOIS-09'!M10="HR"),'MOIS-09'!$V$18,IF(OR('MOIS-09'!M10="E"),'MOIS-09'!$V$19,IF(OR('MOIS-09'!M10="CP"),'MOIS-09'!$AD$16,IF(OR('MOIS-09'!M10="CM"),'MOIS-09'!$AD$17,IF(OR('MOIS-09'!M10="CMA"),'MOIS-09'!$AD$18,IF(OR('MOIS-09'!M10="CDE"),'MOIS-09'!$AD$19,"0")))))))))))))))))))+IF(OR('MOIS-09'!N10="D"),'MOIS-09'!$V$20,IF(OR('MOIS-09'!N10="J"),'MOIS-09'!$H$16,IF(OR('MOIS-09'!N10="J1"),'MOIS-09'!$H$17,IF(OR('MOIS-09'!N10="J2"),'MOIS-09'!$H$18,IF(OR('MOIS-09'!N10="J3"),'MOIS-09'!$H$19,IF(OR('MOIS-09'!N10="J4"),'MOIS-09'!$H$20,IF(OR('MOIS-09'!N10="J5"),'MOIS-09'!$P$16,IF(OR('MOIS-09'!N10="J6"),'MOIS-09'!$P$17,IF(OR('MOIS-09'!N10="J7"),'MOIS-09'!$P$18,IF(OR('MOIS-09'!N10="J8"),'MOIS-09'!$P$19,IF(OR('MOIS-09'!N10="J9"),'MOIS-09'!$P$20,IF(OR('MOIS-09'!N10="F"),'MOIS-09'!$V$16,IF(OR('MOIS-09'!N10="R"),'MOIS-09'!$V$17,IF(OR('MOIS-09'!N10="HR"),'MOIS-09'!$V$18,IF(OR('MOIS-09'!N10="E"),'MOIS-09'!$V$19,IF(OR('MOIS-09'!N10="CP"),'MOIS-09'!$AD$16,IF(OR('MOIS-09'!N10="CM"),'MOIS-09'!$AD$17,IF(OR('MOIS-09'!N10="CMA"),'MOIS-09'!$AD$18,IF(OR('MOIS-09'!N10="CDE"),'MOIS-09'!$AD$19,"0")))))))))))))))))))+IF(OR('MOIS-09'!O10="D"),'MOIS-09'!$V$20,IF(OR('MOIS-09'!O10="J"),'MOIS-09'!$H$16,IF(OR('MOIS-09'!O10="J1"),'MOIS-09'!$H$17,IF(OR('MOIS-09'!O10="J2"),'MOIS-09'!$H$18,IF(OR('MOIS-09'!O10="J3"),'MOIS-09'!$H$19,IF(OR('MOIS-09'!O10="J4"),'MOIS-09'!$H$20,IF(OR('MOIS-09'!O10="J5"),'MOIS-09'!$P$16,IF(OR('MOIS-09'!O10="J6"),'MOIS-09'!$P$17,IF(OR('MOIS-09'!O10="J7"),'MOIS-09'!$P$18,IF(OR('MOIS-09'!O10="J8"),'MOIS-09'!$P$19,IF(OR('MOIS-09'!O10="J9"),'MOIS-09'!$P$20,IF(OR('MOIS-09'!O10="F"),'MOIS-09'!$V$16,IF(OR('MOIS-09'!O10="R"),'MOIS-09'!$V$17,IF(OR('MOIS-09'!O10="HR"),'MOIS-09'!$V$18,IF(OR('MOIS-09'!O10="E"),'MOIS-09'!$V$19,IF(OR('MOIS-09'!O10="CP"),'MOIS-09'!$AD$16,IF(OR('MOIS-09'!O10="CM"),'MOIS-09'!$AD$17,IF(OR('MOIS-09'!O10="CMA"),'MOIS-09'!$AD$18,IF(OR('MOIS-09'!O10="CDE"),'MOIS-09'!$AD$19,"0")))))))))))))))))))+IF(OR('MOIS-09'!P10="D"),'MOIS-09'!$V$20,IF(OR('MOIS-09'!P10="J"),'MOIS-09'!$H$16,IF(OR('MOIS-09'!P10="J1"),'MOIS-09'!$H$17,IF(OR('MOIS-09'!P10="J2"),'MOIS-09'!$H$18,IF(OR('MOIS-09'!P10="J3"),'MOIS-09'!$H$19,IF(OR('MOIS-09'!P10="J4"),'MOIS-09'!$H$20,IF(OR('MOIS-09'!P10="J5"),'MOIS-09'!$P$16,IF(OR('MOIS-09'!P10="J6"),'MOIS-09'!$P$17,IF(OR('MOIS-09'!P10="J7"),'MOIS-09'!$P$18,IF(OR('MOIS-09'!P10="J8"),'MOIS-09'!$P$19,IF(OR('MOIS-09'!P10="J9"),'MOIS-09'!$P$20,IF(OR('MOIS-09'!P10="F"),'MOIS-09'!$V$16,IF(OR('MOIS-09'!P10="R"),'MOIS-09'!$V$17,IF(OR('MOIS-09'!P10="HR"),'MOIS-09'!$V$18,IF(OR('MOIS-09'!P10="E"),'MOIS-09'!$V$19,IF(OR('MOIS-09'!P10="CP"),'MOIS-09'!$AD$16,IF(OR('MOIS-09'!P10="CM"),'MOIS-09'!$AD$17,IF(OR('MOIS-09'!P10="CMA"),'MOIS-09'!$AD$18,IF(OR('MOIS-09'!P10="CDE"),'MOIS-09'!$AD$19,"0")))))))))))))))))))+IF(OR('MOIS-09'!Q10="D"),'MOIS-09'!$V$20,IF(OR('MOIS-09'!Q10="J"),'MOIS-09'!$H$16,IF(OR('MOIS-09'!Q10="J1"),'MOIS-09'!$H$17,IF(OR('MOIS-09'!Q10="J2"),'MOIS-09'!$H$18,IF(OR('MOIS-09'!Q10="J3"),'MOIS-09'!$H$19,IF(OR('MOIS-09'!Q10="J4"),'MOIS-09'!$H$20,IF(OR('MOIS-09'!Q10="J5"),'MOIS-09'!$P$16,IF(OR('MOIS-09'!Q10="J6"),'MOIS-09'!$P$17,IF(OR('MOIS-09'!Q10="J7"),'MOIS-09'!$P$18,IF(OR('MOIS-09'!Q10="J8"),'MOIS-09'!$P$19,IF(OR('MOIS-09'!Q10="J9"),'MOIS-09'!$P$20,IF(OR('MOIS-09'!Q10="F"),'MOIS-09'!$V$16,IF(OR('MOIS-09'!Q10="R"),'MOIS-09'!$V$17,IF(OR('MOIS-09'!Q10="HR"),'MOIS-09'!$V$18,IF(OR('MOIS-09'!Q10="E"),'MOIS-09'!$V$19,IF(OR('MOIS-09'!Q10="CP"),'MOIS-09'!$AD$16,IF(OR('MOIS-09'!Q10="CM"),'MOIS-09'!$AD$17,IF(OR('MOIS-09'!Q10="CMA"),'MOIS-09'!$AD$18,IF(OR('MOIS-09'!Q10="CDE"),'MOIS-09'!$AD$19,"0")))))))))))))))))))+IF(OR('MOIS-09'!R10="D"),'MOIS-09'!$V$20,IF(OR('MOIS-09'!R10="J"),'MOIS-09'!$H$16,IF(OR('MOIS-09'!R10="J1"),'MOIS-09'!$H$17,IF(OR('MOIS-09'!R10="J2"),'MOIS-09'!$H$18,IF(OR('MOIS-09'!R10="J3"),'MOIS-09'!$H$19,IF(OR('MOIS-09'!R10="J4"),'MOIS-09'!$H$20,IF(OR('MOIS-09'!R10="J5"),'MOIS-09'!$P$16,IF(OR('MOIS-09'!R10="J6"),'MOIS-09'!$P$17,IF(OR('MOIS-09'!R10="J7"),'MOIS-09'!$P$18,IF(OR('MOIS-09'!R10="J8"),'MOIS-09'!$P$19,IF(OR('MOIS-09'!R10="J9"),'MOIS-09'!$P$20,IF(OR('MOIS-09'!R10="F"),'MOIS-09'!$V$16,IF(OR('MOIS-09'!R10="R"),'MOIS-09'!$V$17,IF(OR('MOIS-09'!R10="HR"),'MOIS-09'!$V$18,IF(OR('MOIS-09'!R10="E"),'MOIS-09'!$V$19,IF(OR('MOIS-09'!R10="CP"),'MOIS-09'!$AD$16,IF(OR('MOIS-09'!R10="CM"),'MOIS-09'!$AD$17,IF(OR('MOIS-09'!R10="CMA"),'MOIS-09'!$AD$18,IF(OR('MOIS-09'!R10="CDE"),'MOIS-09'!$AD$19,"0")))))))))))))))))))</f>
        <v>0</v>
      </c>
      <c r="K26" s="63"/>
    </row>
    <row r="27" spans="1:11" ht="30" customHeight="1">
      <c r="A27" s="64" t="str">
        <f t="shared" si="3"/>
        <v>-</v>
      </c>
      <c r="B27" s="59" t="str">
        <f>IF(OR('MOIS-09'!L11="J"),'MOIS-09'!$C$16,IF(OR('MOIS-09'!L11="J1"),'MOIS-09'!$C$17,IF(OR('MOIS-09'!L11="J2"),'MOIS-09'!$C$18,IF(OR('MOIS-09'!L11="J3"),'MOIS-09'!$C$19,IF(OR('MOIS-09'!L11="J4"),'MOIS-09'!$C$20,IF(OR('MOIS-09'!L11="J5"),'MOIS-09'!$K$16,IF(OR('MOIS-09'!L11="J6"),'MOIS-09'!$K$17,IF(OR('MOIS-09'!L11="J7"),'MOIS-09'!$K$18,IF(OR('MOIS-09'!L11="J8"),'MOIS-09'!$K$19,IF(OR('MOIS-09'!L11="J9"),'MOIS-09'!$K$20,IF(OR('MOIS-09'!L11="F"),"FORMATION",IF(OR('MOIS-09'!L11="R"),"REPOS",IF(OR('MOIS-09'!L11="CP"),"CONGES",IF(OR('MOIS-09'!L11="HR"),"RECUP",IF(OR('MOIS-09'!L11="E"),"ECOLE",IF(OR('MOIS-09'!L11="D"),"DEPLACE.",IF(OR('MOIS-09'!L11="CM"),"MARIAGE",IF(OR('MOIS-09'!L11="CMA"),"MATERNITE",IF(OR('MOIS-09'!L11="CDE"),"DEMENAGE",IF(OR('MOIS-09'!L11="M"),"MALADIE","0"))))))))))))))))))))</f>
        <v>0</v>
      </c>
      <c r="C27" s="59" t="str">
        <f>IF(OR('MOIS-09'!M11="J"),'MOIS-09'!$C$16,IF(OR('MOIS-09'!M11="J1"),'MOIS-09'!$C$17,IF(OR('MOIS-09'!M11="J2"),'MOIS-09'!$C$18,IF(OR('MOIS-09'!M11="J3"),'MOIS-09'!$C$19,IF(OR('MOIS-09'!M11="J4"),'MOIS-09'!$C$20,IF(OR('MOIS-09'!M11="J5"),'MOIS-09'!$K$16,IF(OR('MOIS-09'!M11="J6"),'MOIS-09'!$K$17,IF(OR('MOIS-09'!M11="J7"),'MOIS-09'!$K$18,IF(OR('MOIS-09'!M11="J8"),'MOIS-09'!$K$19,IF(OR('MOIS-09'!M11="J9"),'MOIS-09'!$K$20,IF(OR('MOIS-09'!M11="F"),"FORMATION",IF(OR('MOIS-09'!M11="R"),"REPOS",IF(OR('MOIS-09'!M11="CP"),"CONGES",IF(OR('MOIS-09'!M11="HR"),"RECUP",IF(OR('MOIS-09'!M11="E"),"ECOLE",IF(OR('MOIS-09'!M11="D"),"DEPLACE.",IF(OR('MOIS-09'!M11="CM"),"MARIAGE",IF(OR('MOIS-09'!M11="CMA"),"MATERNITE",IF(OR('MOIS-09'!M11="CDE"),"DEMENAGE",IF(OR('MOIS-09'!M11="M"),"MALADIE","0"))))))))))))))))))))</f>
        <v>0</v>
      </c>
      <c r="D27" s="59" t="str">
        <f>IF(OR('MOIS-09'!N11="J"),'MOIS-09'!$C$16,IF(OR('MOIS-09'!N11="J1"),'MOIS-09'!$C$17,IF(OR('MOIS-09'!N11="J2"),'MOIS-09'!$C$18,IF(OR('MOIS-09'!N11="J3"),'MOIS-09'!$C$19,IF(OR('MOIS-09'!N11="J4"),'MOIS-09'!$C$20,IF(OR('MOIS-09'!N11="J5"),'MOIS-09'!$K$16,IF(OR('MOIS-09'!N11="J6"),'MOIS-09'!$K$17,IF(OR('MOIS-09'!N11="J7"),'MOIS-09'!$K$18,IF(OR('MOIS-09'!N11="J8"),'MOIS-09'!$K$19,IF(OR('MOIS-09'!N11="J9"),'MOIS-09'!$K$20,IF(OR('MOIS-09'!N11="F"),"FORMATION",IF(OR('MOIS-09'!N11="R"),"REPOS",IF(OR('MOIS-09'!N11="CP"),"CONGES",IF(OR('MOIS-09'!N11="HR"),"RECUP",IF(OR('MOIS-09'!N11="E"),"ECOLE",IF(OR('MOIS-09'!N11="D"),"DEPLACE.",IF(OR('MOIS-09'!N11="CM"),"MARIAGE",IF(OR('MOIS-09'!N11="CMA"),"MATERNITE",IF(OR('MOIS-09'!N11="CDE"),"DEMENAGE",IF(OR('MOIS-09'!N11="M"),"MALADIE","0"))))))))))))))))))))</f>
        <v>0</v>
      </c>
      <c r="E27" s="59" t="str">
        <f>IF(OR('MOIS-09'!O11="J"),'MOIS-09'!$C$16,IF(OR('MOIS-09'!O11="J1"),'MOIS-09'!$C$17,IF(OR('MOIS-09'!O11="J2"),'MOIS-09'!$C$18,IF(OR('MOIS-09'!O11="J3"),'MOIS-09'!$C$19,IF(OR('MOIS-09'!O11="J4"),'MOIS-09'!$C$20,IF(OR('MOIS-09'!O11="J5"),'MOIS-09'!$K$16,IF(OR('MOIS-09'!O11="J6"),'MOIS-09'!$K$17,IF(OR('MOIS-09'!O11="J7"),'MOIS-09'!$K$18,IF(OR('MOIS-09'!O11="J8"),'MOIS-09'!$K$19,IF(OR('MOIS-09'!O11="J9"),'MOIS-09'!$K$20,IF(OR('MOIS-09'!O11="F"),"FORMATION",IF(OR('MOIS-09'!O11="R"),"REPOS",IF(OR('MOIS-09'!O11="CP"),"CONGES",IF(OR('MOIS-09'!O11="HR"),"RECUP",IF(OR('MOIS-09'!O11="E"),"ECOLE",IF(OR('MOIS-09'!O11="D"),"DEPLACE.",IF(OR('MOIS-09'!O11="CM"),"MARIAGE",IF(OR('MOIS-09'!O11="CMA"),"MATERNITE",IF(OR('MOIS-09'!O11="CDE"),"DEMENAGE",IF(OR('MOIS-09'!O11="M"),"MALADIE","0"))))))))))))))))))))</f>
        <v>0</v>
      </c>
      <c r="F27" s="59" t="str">
        <f>IF(OR('MOIS-09'!P11="J"),'MOIS-09'!$C$16,IF(OR('MOIS-09'!P11="J1"),'MOIS-09'!$C$17,IF(OR('MOIS-09'!P11="J2"),'MOIS-09'!$C$18,IF(OR('MOIS-09'!P11="J3"),'MOIS-09'!$C$19,IF(OR('MOIS-09'!P11="J4"),'MOIS-09'!$C$20,IF(OR('MOIS-09'!P11="J5"),'MOIS-09'!$K$16,IF(OR('MOIS-09'!P11="J6"),'MOIS-09'!$K$17,IF(OR('MOIS-09'!P11="J7"),'MOIS-09'!$K$18,IF(OR('MOIS-09'!P11="J8"),'MOIS-09'!$K$19,IF(OR('MOIS-09'!P11="J9"),'MOIS-09'!$K$20,IF(OR('MOIS-09'!P11="F"),"FORMATION",IF(OR('MOIS-09'!P11="R"),"REPOS",IF(OR('MOIS-09'!P11="CP"),"CONGES",IF(OR('MOIS-09'!P11="HR"),"RECUP",IF(OR('MOIS-09'!P11="E"),"ECOLE",IF(OR('MOIS-09'!P11="D"),"DEPLACE.",IF(OR('MOIS-09'!P11="CM"),"MARIAGE",IF(OR('MOIS-09'!P11="CMA"),"MATERNITE",IF(OR('MOIS-09'!P11="CDE"),"DEMENAGE",IF(OR('MOIS-09'!P11="M"),"MALADIE","0"))))))))))))))))))))</f>
        <v>0</v>
      </c>
      <c r="G27" s="59" t="str">
        <f>IF(OR('MOIS-09'!Q11="J"),'MOIS-09'!$C$16,IF(OR('MOIS-09'!Q11="J1"),'MOIS-09'!$C$17,IF(OR('MOIS-09'!Q11="J2"),'MOIS-09'!$C$18,IF(OR('MOIS-09'!Q11="J3"),'MOIS-09'!$C$19,IF(OR('MOIS-09'!Q11="J4"),'MOIS-09'!$C$20,IF(OR('MOIS-09'!Q11="J5"),'MOIS-09'!$K$16,IF(OR('MOIS-09'!Q11="J6"),'MOIS-09'!$K$17,IF(OR('MOIS-09'!Q11="J7"),'MOIS-09'!$K$18,IF(OR('MOIS-09'!Q11="J8"),'MOIS-09'!$K$19,IF(OR('MOIS-09'!Q11="J9"),'MOIS-09'!$K$20,IF(OR('MOIS-09'!Q11="F"),"FORMATION",IF(OR('MOIS-09'!Q11="R"),"REPOS",IF(OR('MOIS-09'!Q11="CP"),"CONGES",IF(OR('MOIS-09'!Q11="HR"),"RECUP",IF(OR('MOIS-09'!Q11="E"),"ECOLE",IF(OR('MOIS-09'!Q11="D"),"DEPLACE.",IF(OR('MOIS-09'!Q11="CM"),"MARIAGE",IF(OR('MOIS-09'!Q11="CMA"),"MATERNITE",IF(OR('MOIS-09'!Q11="CDE"),"DEMENAGE",IF(OR('MOIS-09'!Q11="M"),"MALADIE","0"))))))))))))))))))))</f>
        <v>0</v>
      </c>
      <c r="H27" s="60" t="str">
        <f>IF(OR('MOIS-09'!R11="J"),'MOIS-09'!$C$16,IF(OR('MOIS-09'!R11="J1"),'MOIS-09'!$C$17,IF(OR('MOIS-09'!R11="J2"),'MOIS-09'!$C$18,IF(OR('MOIS-09'!R11="J3"),'MOIS-09'!$C$19,IF(OR('MOIS-09'!R11="J4"),'MOIS-09'!$C$20,IF(OR('MOIS-09'!R11="J5"),'MOIS-09'!$K$16,IF(OR('MOIS-09'!R11="J6"),'MOIS-09'!$K$17,IF(OR('MOIS-09'!R11="J7"),'MOIS-09'!$K$18,IF(OR('MOIS-09'!R11="J8"),'MOIS-09'!$K$19,IF(OR('MOIS-09'!R11="J9"),'MOIS-09'!$K$20,IF(OR('MOIS-09'!R11="F"),"FORMATION",IF(OR('MOIS-09'!R11="R"),"REPOS",IF(OR('MOIS-09'!R11="CP"),"CONGES",IF(OR('MOIS-09'!R11="HR"),"RECUP",IF(OR('MOIS-09'!R11="E"),"ECOLE",IF(OR('MOIS-09'!R11="D"),"DEPLACE.",IF(OR('MOIS-09'!R11="CM"),"MARIAGE",IF(OR('MOIS-09'!R11="CMA"),"MATERNITE",IF(OR('MOIS-09'!R11="CDE"),"DEMENAGE",IF(OR('MOIS-09'!R11="M"),"MALADIE","0"))))))))))))))))))))</f>
        <v>0</v>
      </c>
      <c r="I27" s="61" t="str">
        <f t="shared" si="4"/>
        <v>37,5</v>
      </c>
      <c r="J27" s="62">
        <f>IF(OR('MOIS-09'!L11="D"),'MOIS-09'!$V$20,IF(OR('MOIS-09'!L11="J"),'MOIS-09'!$H$16,IF(OR('MOIS-09'!L11="J1"),'MOIS-09'!$H$17,IF(OR('MOIS-09'!L11="J2"),'MOIS-09'!$H$18,IF(OR('MOIS-09'!L11="J3"),'MOIS-09'!$H$19,IF(OR('MOIS-09'!L11="J4"),'MOIS-09'!$H$20,IF(OR('MOIS-09'!L11="J5"),'MOIS-09'!$P$16,IF(OR('MOIS-09'!L11="J6"),'MOIS-09'!$P$17,IF(OR('MOIS-09'!L11="J7"),'MOIS-09'!$P$18,IF(OR('MOIS-09'!L11="J8"),'MOIS-09'!$P$19,IF(OR('MOIS-09'!L11="J9"),'MOIS-09'!$P$20,IF(OR('MOIS-09'!L11="F"),'MOIS-09'!$V$16,IF(OR('MOIS-09'!L11="R"),'MOIS-09'!$V$17,IF(OR('MOIS-09'!L11="HR"),'MOIS-09'!$V$18,IF(OR('MOIS-09'!L11="E"),'MOIS-09'!$V$19,IF(OR('MOIS-09'!L11="CP"),'MOIS-09'!$AD$16,IF(OR('MOIS-09'!L11="CM"),'MOIS-09'!$AD$17,IF(OR('MOIS-09'!L11="CMA"),'MOIS-09'!$AD$18,IF(OR('MOIS-09'!L11="CDE"),'MOIS-09'!$AD$19,"0")))))))))))))))))))+IF(OR('MOIS-09'!M11="D"),'MOIS-09'!$V$20,IF(OR('MOIS-09'!M11="J"),'MOIS-09'!$H$16,IF(OR('MOIS-09'!M11="J1"),'MOIS-09'!$H$17,IF(OR('MOIS-09'!M11="J2"),'MOIS-09'!$H$18,IF(OR('MOIS-09'!M11="J3"),'MOIS-09'!$H$19,IF(OR('MOIS-09'!M11="J4"),'MOIS-09'!$H$20,IF(OR('MOIS-09'!M11="J5"),'MOIS-09'!$P$16,IF(OR('MOIS-09'!M11="J6"),'MOIS-09'!$P$17,IF(OR('MOIS-09'!M11="J7"),'MOIS-09'!$P$18,IF(OR('MOIS-09'!M11="J8"),'MOIS-09'!$P$19,IF(OR('MOIS-09'!M11="J9"),'MOIS-09'!$P$20,IF(OR('MOIS-09'!M11="F"),'MOIS-09'!$V$16,IF(OR('MOIS-09'!M11="R"),'MOIS-09'!$V$17,IF(OR('MOIS-09'!M11="HR"),'MOIS-09'!$V$18,IF(OR('MOIS-09'!M11="E"),'MOIS-09'!$V$19,IF(OR('MOIS-09'!M11="CP"),'MOIS-09'!$AD$16,IF(OR('MOIS-09'!M11="CM"),'MOIS-09'!$AD$17,IF(OR('MOIS-09'!M11="CMA"),'MOIS-09'!$AD$18,IF(OR('MOIS-09'!M11="CDE"),'MOIS-09'!$AD$19,"0")))))))))))))))))))+IF(OR('MOIS-09'!N11="D"),'MOIS-09'!$V$20,IF(OR('MOIS-09'!N11="J"),'MOIS-09'!$H$16,IF(OR('MOIS-09'!N11="J1"),'MOIS-09'!$H$17,IF(OR('MOIS-09'!N11="J2"),'MOIS-09'!$H$18,IF(OR('MOIS-09'!N11="J3"),'MOIS-09'!$H$19,IF(OR('MOIS-09'!N11="J4"),'MOIS-09'!$H$20,IF(OR('MOIS-09'!N11="J5"),'MOIS-09'!$P$16,IF(OR('MOIS-09'!N11="J6"),'MOIS-09'!$P$17,IF(OR('MOIS-09'!N11="J7"),'MOIS-09'!$P$18,IF(OR('MOIS-09'!N11="J8"),'MOIS-09'!$P$19,IF(OR('MOIS-09'!N11="J9"),'MOIS-09'!$P$20,IF(OR('MOIS-09'!N11="F"),'MOIS-09'!$V$16,IF(OR('MOIS-09'!N11="R"),'MOIS-09'!$V$17,IF(OR('MOIS-09'!N11="HR"),'MOIS-09'!$V$18,IF(OR('MOIS-09'!N11="E"),'MOIS-09'!$V$19,IF(OR('MOIS-09'!N11="CP"),'MOIS-09'!$AD$16,IF(OR('MOIS-09'!N11="CM"),'MOIS-09'!$AD$17,IF(OR('MOIS-09'!N11="CMA"),'MOIS-09'!$AD$18,IF(OR('MOIS-09'!N11="CDE"),'MOIS-09'!$AD$19,"0")))))))))))))))))))+IF(OR('MOIS-09'!O11="D"),'MOIS-09'!$V$20,IF(OR('MOIS-09'!O11="J"),'MOIS-09'!$H$16,IF(OR('MOIS-09'!O11="J1"),'MOIS-09'!$H$17,IF(OR('MOIS-09'!O11="J2"),'MOIS-09'!$H$18,IF(OR('MOIS-09'!O11="J3"),'MOIS-09'!$H$19,IF(OR('MOIS-09'!O11="J4"),'MOIS-09'!$H$20,IF(OR('MOIS-09'!O11="J5"),'MOIS-09'!$P$16,IF(OR('MOIS-09'!O11="J6"),'MOIS-09'!$P$17,IF(OR('MOIS-09'!O11="J7"),'MOIS-09'!$P$18,IF(OR('MOIS-09'!O11="J8"),'MOIS-09'!$P$19,IF(OR('MOIS-09'!O11="J9"),'MOIS-09'!$P$20,IF(OR('MOIS-09'!O11="F"),'MOIS-09'!$V$16,IF(OR('MOIS-09'!O11="R"),'MOIS-09'!$V$17,IF(OR('MOIS-09'!O11="HR"),'MOIS-09'!$V$18,IF(OR('MOIS-09'!O11="E"),'MOIS-09'!$V$19,IF(OR('MOIS-09'!O11="CP"),'MOIS-09'!$AD$16,IF(OR('MOIS-09'!O11="CM"),'MOIS-09'!$AD$17,IF(OR('MOIS-09'!O11="CMA"),'MOIS-09'!$AD$18,IF(OR('MOIS-09'!O11="CDE"),'MOIS-09'!$AD$19,"0")))))))))))))))))))+IF(OR('MOIS-09'!P11="D"),'MOIS-09'!$V$20,IF(OR('MOIS-09'!P11="J"),'MOIS-09'!$H$16,IF(OR('MOIS-09'!P11="J1"),'MOIS-09'!$H$17,IF(OR('MOIS-09'!P11="J2"),'MOIS-09'!$H$18,IF(OR('MOIS-09'!P11="J3"),'MOIS-09'!$H$19,IF(OR('MOIS-09'!P11="J4"),'MOIS-09'!$H$20,IF(OR('MOIS-09'!P11="J5"),'MOIS-09'!$P$16,IF(OR('MOIS-09'!P11="J6"),'MOIS-09'!$P$17,IF(OR('MOIS-09'!P11="J7"),'MOIS-09'!$P$18,IF(OR('MOIS-09'!P11="J8"),'MOIS-09'!$P$19,IF(OR('MOIS-09'!P11="J9"),'MOIS-09'!$P$20,IF(OR('MOIS-09'!P11="F"),'MOIS-09'!$V$16,IF(OR('MOIS-09'!P11="R"),'MOIS-09'!$V$17,IF(OR('MOIS-09'!P11="HR"),'MOIS-09'!$V$18,IF(OR('MOIS-09'!P11="E"),'MOIS-09'!$V$19,IF(OR('MOIS-09'!P11="CP"),'MOIS-09'!$AD$16,IF(OR('MOIS-09'!P11="CM"),'MOIS-09'!$AD$17,IF(OR('MOIS-09'!P11="CMA"),'MOIS-09'!$AD$18,IF(OR('MOIS-09'!P11="CDE"),'MOIS-09'!$AD$19,"0")))))))))))))))))))+IF(OR('MOIS-09'!Q11="D"),'MOIS-09'!$V$20,IF(OR('MOIS-09'!Q11="J"),'MOIS-09'!$H$16,IF(OR('MOIS-09'!Q11="J1"),'MOIS-09'!$H$17,IF(OR('MOIS-09'!Q11="J2"),'MOIS-09'!$H$18,IF(OR('MOIS-09'!Q11="J3"),'MOIS-09'!$H$19,IF(OR('MOIS-09'!Q11="J4"),'MOIS-09'!$H$20,IF(OR('MOIS-09'!Q11="J5"),'MOIS-09'!$P$16,IF(OR('MOIS-09'!Q11="J6"),'MOIS-09'!$P$17,IF(OR('MOIS-09'!Q11="J7"),'MOIS-09'!$P$18,IF(OR('MOIS-09'!Q11="J8"),'MOIS-09'!$P$19,IF(OR('MOIS-09'!Q11="J9"),'MOIS-09'!$P$20,IF(OR('MOIS-09'!Q11="F"),'MOIS-09'!$V$16,IF(OR('MOIS-09'!Q11="R"),'MOIS-09'!$V$17,IF(OR('MOIS-09'!Q11="HR"),'MOIS-09'!$V$18,IF(OR('MOIS-09'!Q11="E"),'MOIS-09'!$V$19,IF(OR('MOIS-09'!Q11="CP"),'MOIS-09'!$AD$16,IF(OR('MOIS-09'!Q11="CM"),'MOIS-09'!$AD$17,IF(OR('MOIS-09'!Q11="CMA"),'MOIS-09'!$AD$18,IF(OR('MOIS-09'!Q11="CDE"),'MOIS-09'!$AD$19,"0")))))))))))))))))))+IF(OR('MOIS-09'!R11="D"),'MOIS-09'!$V$20,IF(OR('MOIS-09'!R11="J"),'MOIS-09'!$H$16,IF(OR('MOIS-09'!R11="J1"),'MOIS-09'!$H$17,IF(OR('MOIS-09'!R11="J2"),'MOIS-09'!$H$18,IF(OR('MOIS-09'!R11="J3"),'MOIS-09'!$H$19,IF(OR('MOIS-09'!R11="J4"),'MOIS-09'!$H$20,IF(OR('MOIS-09'!R11="J5"),'MOIS-09'!$P$16,IF(OR('MOIS-09'!R11="J6"),'MOIS-09'!$P$17,IF(OR('MOIS-09'!R11="J7"),'MOIS-09'!$P$18,IF(OR('MOIS-09'!R11="J8"),'MOIS-09'!$P$19,IF(OR('MOIS-09'!R11="J9"),'MOIS-09'!$P$20,IF(OR('MOIS-09'!R11="F"),'MOIS-09'!$V$16,IF(OR('MOIS-09'!R11="R"),'MOIS-09'!$V$17,IF(OR('MOIS-09'!R11="HR"),'MOIS-09'!$V$18,IF(OR('MOIS-09'!R11="E"),'MOIS-09'!$V$19,IF(OR('MOIS-09'!R11="CP"),'MOIS-09'!$AD$16,IF(OR('MOIS-09'!R11="CM"),'MOIS-09'!$AD$17,IF(OR('MOIS-09'!R11="CMA"),'MOIS-09'!$AD$18,IF(OR('MOIS-09'!R11="CDE"),'MOIS-09'!$AD$19,"0")))))))))))))))))))</f>
        <v>0</v>
      </c>
      <c r="K27" s="63"/>
    </row>
    <row r="28" spans="1:11" ht="30" customHeight="1">
      <c r="A28" s="64" t="str">
        <f t="shared" si="3"/>
        <v>-</v>
      </c>
      <c r="B28" s="59" t="str">
        <f>IF(OR('MOIS-09'!L12="J"),'MOIS-09'!$C$16,IF(OR('MOIS-09'!L12="J1"),'MOIS-09'!$C$17,IF(OR('MOIS-09'!L12="J2"),'MOIS-09'!$C$18,IF(OR('MOIS-09'!L12="J3"),'MOIS-09'!$C$19,IF(OR('MOIS-09'!L12="J4"),'MOIS-09'!$C$20,IF(OR('MOIS-09'!L12="J5"),'MOIS-09'!$K$16,IF(OR('MOIS-09'!L12="J6"),'MOIS-09'!$K$17,IF(OR('MOIS-09'!L12="J7"),'MOIS-09'!$K$18,IF(OR('MOIS-09'!L12="J8"),'MOIS-09'!$K$19,IF(OR('MOIS-09'!L12="J9"),'MOIS-09'!$K$20,IF(OR('MOIS-09'!L12="F"),"FORMATION",IF(OR('MOIS-09'!L12="R"),"REPOS",IF(OR('MOIS-09'!L12="CP"),"CONGES",IF(OR('MOIS-09'!L12="HR"),"RECUP",IF(OR('MOIS-09'!L12="E"),"ECOLE",IF(OR('MOIS-09'!L12="D"),"DEPLACE.",IF(OR('MOIS-09'!L12="CM"),"MARIAGE",IF(OR('MOIS-09'!L12="CMA"),"MATERNITE",IF(OR('MOIS-09'!L12="CDE"),"DEMENAGE",IF(OR('MOIS-09'!L12="M"),"MALADIE","0"))))))))))))))))))))</f>
        <v>0</v>
      </c>
      <c r="C28" s="59" t="str">
        <f>IF(OR('MOIS-09'!M12="J"),'MOIS-09'!$C$16,IF(OR('MOIS-09'!M12="J1"),'MOIS-09'!$C$17,IF(OR('MOIS-09'!M12="J2"),'MOIS-09'!$C$18,IF(OR('MOIS-09'!M12="J3"),'MOIS-09'!$C$19,IF(OR('MOIS-09'!M12="J4"),'MOIS-09'!$C$20,IF(OR('MOIS-09'!M12="J5"),'MOIS-09'!$K$16,IF(OR('MOIS-09'!M12="J6"),'MOIS-09'!$K$17,IF(OR('MOIS-09'!M12="J7"),'MOIS-09'!$K$18,IF(OR('MOIS-09'!M12="J8"),'MOIS-09'!$K$19,IF(OR('MOIS-09'!M12="J9"),'MOIS-09'!$K$20,IF(OR('MOIS-09'!M12="F"),"FORMATION",IF(OR('MOIS-09'!M12="R"),"REPOS",IF(OR('MOIS-09'!M12="CP"),"CONGES",IF(OR('MOIS-09'!M12="HR"),"RECUP",IF(OR('MOIS-09'!M12="E"),"ECOLE",IF(OR('MOIS-09'!M12="D"),"DEPLACE.",IF(OR('MOIS-09'!M12="CM"),"MARIAGE",IF(OR('MOIS-09'!M12="CMA"),"MATERNITE",IF(OR('MOIS-09'!M12="CDE"),"DEMENAGE",IF(OR('MOIS-09'!M12="M"),"MALADIE","0"))))))))))))))))))))</f>
        <v>0</v>
      </c>
      <c r="D28" s="59" t="str">
        <f>IF(OR('MOIS-09'!N12="J"),'MOIS-09'!$C$16,IF(OR('MOIS-09'!N12="J1"),'MOIS-09'!$C$17,IF(OR('MOIS-09'!N12="J2"),'MOIS-09'!$C$18,IF(OR('MOIS-09'!N12="J3"),'MOIS-09'!$C$19,IF(OR('MOIS-09'!N12="J4"),'MOIS-09'!$C$20,IF(OR('MOIS-09'!N12="J5"),'MOIS-09'!$K$16,IF(OR('MOIS-09'!N12="J6"),'MOIS-09'!$K$17,IF(OR('MOIS-09'!N12="J7"),'MOIS-09'!$K$18,IF(OR('MOIS-09'!N12="J8"),'MOIS-09'!$K$19,IF(OR('MOIS-09'!N12="J9"),'MOIS-09'!$K$20,IF(OR('MOIS-09'!N12="F"),"FORMATION",IF(OR('MOIS-09'!N12="R"),"REPOS",IF(OR('MOIS-09'!N12="CP"),"CONGES",IF(OR('MOIS-09'!N12="HR"),"RECUP",IF(OR('MOIS-09'!N12="E"),"ECOLE",IF(OR('MOIS-09'!N12="D"),"DEPLACE.",IF(OR('MOIS-09'!N12="CM"),"MARIAGE",IF(OR('MOIS-09'!N12="CMA"),"MATERNITE",IF(OR('MOIS-09'!N12="CDE"),"DEMENAGE",IF(OR('MOIS-09'!N12="M"),"MALADIE","0"))))))))))))))))))))</f>
        <v>0</v>
      </c>
      <c r="E28" s="59" t="str">
        <f>IF(OR('MOIS-09'!O12="J"),'MOIS-09'!$C$16,IF(OR('MOIS-09'!O12="J1"),'MOIS-09'!$C$17,IF(OR('MOIS-09'!O12="J2"),'MOIS-09'!$C$18,IF(OR('MOIS-09'!O12="J3"),'MOIS-09'!$C$19,IF(OR('MOIS-09'!O12="J4"),'MOIS-09'!$C$20,IF(OR('MOIS-09'!O12="J5"),'MOIS-09'!$K$16,IF(OR('MOIS-09'!O12="J6"),'MOIS-09'!$K$17,IF(OR('MOIS-09'!O12="J7"),'MOIS-09'!$K$18,IF(OR('MOIS-09'!O12="J8"),'MOIS-09'!$K$19,IF(OR('MOIS-09'!O12="J9"),'MOIS-09'!$K$20,IF(OR('MOIS-09'!O12="F"),"FORMATION",IF(OR('MOIS-09'!O12="R"),"REPOS",IF(OR('MOIS-09'!O12="CP"),"CONGES",IF(OR('MOIS-09'!O12="HR"),"RECUP",IF(OR('MOIS-09'!O12="E"),"ECOLE",IF(OR('MOIS-09'!O12="D"),"DEPLACE.",IF(OR('MOIS-09'!O12="CM"),"MARIAGE",IF(OR('MOIS-09'!O12="CMA"),"MATERNITE",IF(OR('MOIS-09'!O12="CDE"),"DEMENAGE",IF(OR('MOIS-09'!O12="M"),"MALADIE","0"))))))))))))))))))))</f>
        <v>0</v>
      </c>
      <c r="F28" s="59" t="str">
        <f>IF(OR('MOIS-09'!P12="J"),'MOIS-09'!$C$16,IF(OR('MOIS-09'!P12="J1"),'MOIS-09'!$C$17,IF(OR('MOIS-09'!P12="J2"),'MOIS-09'!$C$18,IF(OR('MOIS-09'!P12="J3"),'MOIS-09'!$C$19,IF(OR('MOIS-09'!P12="J4"),'MOIS-09'!$C$20,IF(OR('MOIS-09'!P12="J5"),'MOIS-09'!$K$16,IF(OR('MOIS-09'!P12="J6"),'MOIS-09'!$K$17,IF(OR('MOIS-09'!P12="J7"),'MOIS-09'!$K$18,IF(OR('MOIS-09'!P12="J8"),'MOIS-09'!$K$19,IF(OR('MOIS-09'!P12="J9"),'MOIS-09'!$K$20,IF(OR('MOIS-09'!P12="F"),"FORMATION",IF(OR('MOIS-09'!P12="R"),"REPOS",IF(OR('MOIS-09'!P12="CP"),"CONGES",IF(OR('MOIS-09'!P12="HR"),"RECUP",IF(OR('MOIS-09'!P12="E"),"ECOLE",IF(OR('MOIS-09'!P12="D"),"DEPLACE.",IF(OR('MOIS-09'!P12="CM"),"MARIAGE",IF(OR('MOIS-09'!P12="CMA"),"MATERNITE",IF(OR('MOIS-09'!P12="CDE"),"DEMENAGE",IF(OR('MOIS-09'!P12="M"),"MALADIE","0"))))))))))))))))))))</f>
        <v>0</v>
      </c>
      <c r="G28" s="59" t="str">
        <f>IF(OR('MOIS-09'!Q12="J"),'MOIS-09'!$C$16,IF(OR('MOIS-09'!Q12="J1"),'MOIS-09'!$C$17,IF(OR('MOIS-09'!Q12="J2"),'MOIS-09'!$C$18,IF(OR('MOIS-09'!Q12="J3"),'MOIS-09'!$C$19,IF(OR('MOIS-09'!Q12="J4"),'MOIS-09'!$C$20,IF(OR('MOIS-09'!Q12="J5"),'MOIS-09'!$K$16,IF(OR('MOIS-09'!Q12="J6"),'MOIS-09'!$K$17,IF(OR('MOIS-09'!Q12="J7"),'MOIS-09'!$K$18,IF(OR('MOIS-09'!Q12="J8"),'MOIS-09'!$K$19,IF(OR('MOIS-09'!Q12="J9"),'MOIS-09'!$K$20,IF(OR('MOIS-09'!Q12="F"),"FORMATION",IF(OR('MOIS-09'!Q12="R"),"REPOS",IF(OR('MOIS-09'!Q12="CP"),"CONGES",IF(OR('MOIS-09'!Q12="HR"),"RECUP",IF(OR('MOIS-09'!Q12="E"),"ECOLE",IF(OR('MOIS-09'!Q12="D"),"DEPLACE.",IF(OR('MOIS-09'!Q12="CM"),"MARIAGE",IF(OR('MOIS-09'!Q12="CMA"),"MATERNITE",IF(OR('MOIS-09'!Q12="CDE"),"DEMENAGE",IF(OR('MOIS-09'!Q12="M"),"MALADIE","0"))))))))))))))))))))</f>
        <v>0</v>
      </c>
      <c r="H28" s="60" t="str">
        <f>IF(OR('MOIS-09'!R12="J"),'MOIS-09'!$C$16,IF(OR('MOIS-09'!R12="J1"),'MOIS-09'!$C$17,IF(OR('MOIS-09'!R12="J2"),'MOIS-09'!$C$18,IF(OR('MOIS-09'!R12="J3"),'MOIS-09'!$C$19,IF(OR('MOIS-09'!R12="J4"),'MOIS-09'!$C$20,IF(OR('MOIS-09'!R12="J5"),'MOIS-09'!$K$16,IF(OR('MOIS-09'!R12="J6"),'MOIS-09'!$K$17,IF(OR('MOIS-09'!R12="J7"),'MOIS-09'!$K$18,IF(OR('MOIS-09'!R12="J8"),'MOIS-09'!$K$19,IF(OR('MOIS-09'!R12="J9"),'MOIS-09'!$K$20,IF(OR('MOIS-09'!R12="F"),"FORMATION",IF(OR('MOIS-09'!R12="R"),"REPOS",IF(OR('MOIS-09'!R12="CP"),"CONGES",IF(OR('MOIS-09'!R12="HR"),"RECUP",IF(OR('MOIS-09'!R12="E"),"ECOLE",IF(OR('MOIS-09'!R12="D"),"DEPLACE.",IF(OR('MOIS-09'!R12="CM"),"MARIAGE",IF(OR('MOIS-09'!R12="CMA"),"MATERNITE",IF(OR('MOIS-09'!R12="CDE"),"DEMENAGE",IF(OR('MOIS-09'!R12="M"),"MALADIE","0"))))))))))))))))))))</f>
        <v>0</v>
      </c>
      <c r="I28" s="61" t="str">
        <f t="shared" si="4"/>
        <v>37,5</v>
      </c>
      <c r="J28" s="62">
        <f>IF(OR('MOIS-09'!L12="D"),'MOIS-09'!$V$20,IF(OR('MOIS-09'!L12="J"),'MOIS-09'!$H$16,IF(OR('MOIS-09'!L12="J1"),'MOIS-09'!$H$17,IF(OR('MOIS-09'!L12="J2"),'MOIS-09'!$H$18,IF(OR('MOIS-09'!L12="J3"),'MOIS-09'!$H$19,IF(OR('MOIS-09'!L12="J4"),'MOIS-09'!$H$20,IF(OR('MOIS-09'!L12="J5"),'MOIS-09'!$P$16,IF(OR('MOIS-09'!L12="J6"),'MOIS-09'!$P$17,IF(OR('MOIS-09'!L12="J7"),'MOIS-09'!$P$18,IF(OR('MOIS-09'!L12="J8"),'MOIS-09'!$P$19,IF(OR('MOIS-09'!L12="J9"),'MOIS-09'!$P$20,IF(OR('MOIS-09'!L12="F"),'MOIS-09'!$V$16,IF(OR('MOIS-09'!L12="R"),'MOIS-09'!$V$17,IF(OR('MOIS-09'!L12="HR"),'MOIS-09'!$V$18,IF(OR('MOIS-09'!L12="E"),'MOIS-09'!$V$19,IF(OR('MOIS-09'!L12="CP"),'MOIS-09'!$AD$16,IF(OR('MOIS-09'!L12="CM"),'MOIS-09'!$AD$17,IF(OR('MOIS-09'!L12="CMA"),'MOIS-09'!$AD$18,IF(OR('MOIS-09'!L12="CDE"),'MOIS-09'!$AD$19,"0")))))))))))))))))))+IF(OR('MOIS-09'!M12="D"),'MOIS-09'!$V$20,IF(OR('MOIS-09'!M12="J"),'MOIS-09'!$H$16,IF(OR('MOIS-09'!M12="J1"),'MOIS-09'!$H$17,IF(OR('MOIS-09'!M12="J2"),'MOIS-09'!$H$18,IF(OR('MOIS-09'!M12="J3"),'MOIS-09'!$H$19,IF(OR('MOIS-09'!M12="J4"),'MOIS-09'!$H$20,IF(OR('MOIS-09'!M12="J5"),'MOIS-09'!$P$16,IF(OR('MOIS-09'!M12="J6"),'MOIS-09'!$P$17,IF(OR('MOIS-09'!M12="J7"),'MOIS-09'!$P$18,IF(OR('MOIS-09'!M12="J8"),'MOIS-09'!$P$19,IF(OR('MOIS-09'!M12="J9"),'MOIS-09'!$P$20,IF(OR('MOIS-09'!M12="F"),'MOIS-09'!$V$16,IF(OR('MOIS-09'!M12="R"),'MOIS-09'!$V$17,IF(OR('MOIS-09'!M12="HR"),'MOIS-09'!$V$18,IF(OR('MOIS-09'!M12="E"),'MOIS-09'!$V$19,IF(OR('MOIS-09'!M12="CP"),'MOIS-09'!$AD$16,IF(OR('MOIS-09'!M12="CM"),'MOIS-09'!$AD$17,IF(OR('MOIS-09'!M12="CMA"),'MOIS-09'!$AD$18,IF(OR('MOIS-09'!M12="CDE"),'MOIS-09'!$AD$19,"0")))))))))))))))))))+IF(OR('MOIS-09'!N12="D"),'MOIS-09'!$V$20,IF(OR('MOIS-09'!N12="J"),'MOIS-09'!$H$16,IF(OR('MOIS-09'!N12="J1"),'MOIS-09'!$H$17,IF(OR('MOIS-09'!N12="J2"),'MOIS-09'!$H$18,IF(OR('MOIS-09'!N12="J3"),'MOIS-09'!$H$19,IF(OR('MOIS-09'!N12="J4"),'MOIS-09'!$H$20,IF(OR('MOIS-09'!N12="J5"),'MOIS-09'!$P$16,IF(OR('MOIS-09'!N12="J6"),'MOIS-09'!$P$17,IF(OR('MOIS-09'!N12="J7"),'MOIS-09'!$P$18,IF(OR('MOIS-09'!N12="J8"),'MOIS-09'!$P$19,IF(OR('MOIS-09'!N12="J9"),'MOIS-09'!$P$20,IF(OR('MOIS-09'!N12="F"),'MOIS-09'!$V$16,IF(OR('MOIS-09'!N12="R"),'MOIS-09'!$V$17,IF(OR('MOIS-09'!N12="HR"),'MOIS-09'!$V$18,IF(OR('MOIS-09'!N12="E"),'MOIS-09'!$V$19,IF(OR('MOIS-09'!N12="CP"),'MOIS-09'!$AD$16,IF(OR('MOIS-09'!N12="CM"),'MOIS-09'!$AD$17,IF(OR('MOIS-09'!N12="CMA"),'MOIS-09'!$AD$18,IF(OR('MOIS-09'!N12="CDE"),'MOIS-09'!$AD$19,"0")))))))))))))))))))+IF(OR('MOIS-09'!O12="D"),'MOIS-09'!$V$20,IF(OR('MOIS-09'!O12="J"),'MOIS-09'!$H$16,IF(OR('MOIS-09'!O12="J1"),'MOIS-09'!$H$17,IF(OR('MOIS-09'!O12="J2"),'MOIS-09'!$H$18,IF(OR('MOIS-09'!O12="J3"),'MOIS-09'!$H$19,IF(OR('MOIS-09'!O12="J4"),'MOIS-09'!$H$20,IF(OR('MOIS-09'!O12="J5"),'MOIS-09'!$P$16,IF(OR('MOIS-09'!O12="J6"),'MOIS-09'!$P$17,IF(OR('MOIS-09'!O12="J7"),'MOIS-09'!$P$18,IF(OR('MOIS-09'!O12="J8"),'MOIS-09'!$P$19,IF(OR('MOIS-09'!O12="J9"),'MOIS-09'!$P$20,IF(OR('MOIS-09'!O12="F"),'MOIS-09'!$V$16,IF(OR('MOIS-09'!O12="R"),'MOIS-09'!$V$17,IF(OR('MOIS-09'!O12="HR"),'MOIS-09'!$V$18,IF(OR('MOIS-09'!O12="E"),'MOIS-09'!$V$19,IF(OR('MOIS-09'!O12="CP"),'MOIS-09'!$AD$16,IF(OR('MOIS-09'!O12="CM"),'MOIS-09'!$AD$17,IF(OR('MOIS-09'!O12="CMA"),'MOIS-09'!$AD$18,IF(OR('MOIS-09'!O12="CDE"),'MOIS-09'!$AD$19,"0")))))))))))))))))))+IF(OR('MOIS-09'!P12="D"),'MOIS-09'!$V$20,IF(OR('MOIS-09'!P12="J"),'MOIS-09'!$H$16,IF(OR('MOIS-09'!P12="J1"),'MOIS-09'!$H$17,IF(OR('MOIS-09'!P12="J2"),'MOIS-09'!$H$18,IF(OR('MOIS-09'!P12="J3"),'MOIS-09'!$H$19,IF(OR('MOIS-09'!P12="J4"),'MOIS-09'!$H$20,IF(OR('MOIS-09'!P12="J5"),'MOIS-09'!$P$16,IF(OR('MOIS-09'!P12="J6"),'MOIS-09'!$P$17,IF(OR('MOIS-09'!P12="J7"),'MOIS-09'!$P$18,IF(OR('MOIS-09'!P12="J8"),'MOIS-09'!$P$19,IF(OR('MOIS-09'!P12="J9"),'MOIS-09'!$P$20,IF(OR('MOIS-09'!P12="F"),'MOIS-09'!$V$16,IF(OR('MOIS-09'!P12="R"),'MOIS-09'!$V$17,IF(OR('MOIS-09'!P12="HR"),'MOIS-09'!$V$18,IF(OR('MOIS-09'!P12="E"),'MOIS-09'!$V$19,IF(OR('MOIS-09'!P12="CP"),'MOIS-09'!$AD$16,IF(OR('MOIS-09'!P12="CM"),'MOIS-09'!$AD$17,IF(OR('MOIS-09'!P12="CMA"),'MOIS-09'!$AD$18,IF(OR('MOIS-09'!P12="CDE"),'MOIS-09'!$AD$19,"0")))))))))))))))))))+IF(OR('MOIS-09'!Q12="D"),'MOIS-09'!$V$20,IF(OR('MOIS-09'!Q12="J"),'MOIS-09'!$H$16,IF(OR('MOIS-09'!Q12="J1"),'MOIS-09'!$H$17,IF(OR('MOIS-09'!Q12="J2"),'MOIS-09'!$H$18,IF(OR('MOIS-09'!Q12="J3"),'MOIS-09'!$H$19,IF(OR('MOIS-09'!Q12="J4"),'MOIS-09'!$H$20,IF(OR('MOIS-09'!Q12="J5"),'MOIS-09'!$P$16,IF(OR('MOIS-09'!Q12="J6"),'MOIS-09'!$P$17,IF(OR('MOIS-09'!Q12="J7"),'MOIS-09'!$P$18,IF(OR('MOIS-09'!Q12="J8"),'MOIS-09'!$P$19,IF(OR('MOIS-09'!Q12="J9"),'MOIS-09'!$P$20,IF(OR('MOIS-09'!Q12="F"),'MOIS-09'!$V$16,IF(OR('MOIS-09'!Q12="R"),'MOIS-09'!$V$17,IF(OR('MOIS-09'!Q12="HR"),'MOIS-09'!$V$18,IF(OR('MOIS-09'!Q12="E"),'MOIS-09'!$V$19,IF(OR('MOIS-09'!Q12="CP"),'MOIS-09'!$AD$16,IF(OR('MOIS-09'!Q12="CM"),'MOIS-09'!$AD$17,IF(OR('MOIS-09'!Q12="CMA"),'MOIS-09'!$AD$18,IF(OR('MOIS-09'!Q12="CDE"),'MOIS-09'!$AD$19,"0")))))))))))))))))))+IF(OR('MOIS-09'!R12="D"),'MOIS-09'!$V$20,IF(OR('MOIS-09'!R12="J"),'MOIS-09'!$H$16,IF(OR('MOIS-09'!R12="J1"),'MOIS-09'!$H$17,IF(OR('MOIS-09'!R12="J2"),'MOIS-09'!$H$18,IF(OR('MOIS-09'!R12="J3"),'MOIS-09'!$H$19,IF(OR('MOIS-09'!R12="J4"),'MOIS-09'!$H$20,IF(OR('MOIS-09'!R12="J5"),'MOIS-09'!$P$16,IF(OR('MOIS-09'!R12="J6"),'MOIS-09'!$P$17,IF(OR('MOIS-09'!R12="J7"),'MOIS-09'!$P$18,IF(OR('MOIS-09'!R12="J8"),'MOIS-09'!$P$19,IF(OR('MOIS-09'!R12="J9"),'MOIS-09'!$P$20,IF(OR('MOIS-09'!R12="F"),'MOIS-09'!$V$16,IF(OR('MOIS-09'!R12="R"),'MOIS-09'!$V$17,IF(OR('MOIS-09'!R12="HR"),'MOIS-09'!$V$18,IF(OR('MOIS-09'!R12="E"),'MOIS-09'!$V$19,IF(OR('MOIS-09'!R12="CP"),'MOIS-09'!$AD$16,IF(OR('MOIS-09'!R12="CM"),'MOIS-09'!$AD$17,IF(OR('MOIS-09'!R12="CMA"),'MOIS-09'!$AD$18,IF(OR('MOIS-09'!R12="CDE"),'MOIS-09'!$AD$19,"0")))))))))))))))))))</f>
        <v>0</v>
      </c>
      <c r="K28" s="63"/>
    </row>
    <row r="29" spans="1:11" ht="30" customHeight="1">
      <c r="A29" s="64" t="str">
        <f t="shared" si="3"/>
        <v>-</v>
      </c>
      <c r="B29" s="59" t="str">
        <f>IF(OR('MOIS-09'!L13="J"),'MOIS-09'!$C$16,IF(OR('MOIS-09'!L13="J1"),'MOIS-09'!$C$17,IF(OR('MOIS-09'!L13="J2"),'MOIS-09'!$C$18,IF(OR('MOIS-09'!L13="J3"),'MOIS-09'!$C$19,IF(OR('MOIS-09'!L13="J4"),'MOIS-09'!$C$20,IF(OR('MOIS-09'!L13="J5"),'MOIS-09'!$K$16,IF(OR('MOIS-09'!L13="J6"),'MOIS-09'!$K$17,IF(OR('MOIS-09'!L13="J7"),'MOIS-09'!$K$18,IF(OR('MOIS-09'!L13="J8"),'MOIS-09'!$K$19,IF(OR('MOIS-09'!L13="J9"),'MOIS-09'!$K$20,IF(OR('MOIS-09'!L13="F"),"FORMATION",IF(OR('MOIS-09'!L13="R"),"REPOS",IF(OR('MOIS-09'!L13="CP"),"CONGES",IF(OR('MOIS-09'!L13="HR"),"RECUP",IF(OR('MOIS-09'!L13="E"),"ECOLE",IF(OR('MOIS-09'!L13="D"),"DEPLACE.",IF(OR('MOIS-09'!L13="CM"),"MARIAGE",IF(OR('MOIS-09'!L13="CMA"),"MATERNITE",IF(OR('MOIS-09'!L13="CDE"),"DEMENAGE",IF(OR('MOIS-09'!L13="M"),"MALADIE","0"))))))))))))))))))))</f>
        <v>0</v>
      </c>
      <c r="C29" s="59" t="str">
        <f>IF(OR('MOIS-09'!M13="J"),'MOIS-09'!$C$16,IF(OR('MOIS-09'!M13="J1"),'MOIS-09'!$C$17,IF(OR('MOIS-09'!M13="J2"),'MOIS-09'!$C$18,IF(OR('MOIS-09'!M13="J3"),'MOIS-09'!$C$19,IF(OR('MOIS-09'!M13="J4"),'MOIS-09'!$C$20,IF(OR('MOIS-09'!M13="J5"),'MOIS-09'!$K$16,IF(OR('MOIS-09'!M13="J6"),'MOIS-09'!$K$17,IF(OR('MOIS-09'!M13="J7"),'MOIS-09'!$K$18,IF(OR('MOIS-09'!M13="J8"),'MOIS-09'!$K$19,IF(OR('MOIS-09'!M13="J9"),'MOIS-09'!$K$20,IF(OR('MOIS-09'!M13="F"),"FORMATION",IF(OR('MOIS-09'!M13="R"),"REPOS",IF(OR('MOIS-09'!M13="CP"),"CONGES",IF(OR('MOIS-09'!M13="HR"),"RECUP",IF(OR('MOIS-09'!M13="E"),"ECOLE",IF(OR('MOIS-09'!M13="D"),"DEPLACE.",IF(OR('MOIS-09'!M13="CM"),"MARIAGE",IF(OR('MOIS-09'!M13="CMA"),"MATERNITE",IF(OR('MOIS-09'!M13="CDE"),"DEMENAGE",IF(OR('MOIS-09'!M13="M"),"MALADIE","0"))))))))))))))))))))</f>
        <v>0</v>
      </c>
      <c r="D29" s="59" t="str">
        <f>IF(OR('MOIS-09'!N13="J"),'MOIS-09'!$C$16,IF(OR('MOIS-09'!N13="J1"),'MOIS-09'!$C$17,IF(OR('MOIS-09'!N13="J2"),'MOIS-09'!$C$18,IF(OR('MOIS-09'!N13="J3"),'MOIS-09'!$C$19,IF(OR('MOIS-09'!N13="J4"),'MOIS-09'!$C$20,IF(OR('MOIS-09'!N13="J5"),'MOIS-09'!$K$16,IF(OR('MOIS-09'!N13="J6"),'MOIS-09'!$K$17,IF(OR('MOIS-09'!N13="J7"),'MOIS-09'!$K$18,IF(OR('MOIS-09'!N13="J8"),'MOIS-09'!$K$19,IF(OR('MOIS-09'!N13="J9"),'MOIS-09'!$K$20,IF(OR('MOIS-09'!N13="F"),"FORMATION",IF(OR('MOIS-09'!N13="R"),"REPOS",IF(OR('MOIS-09'!N13="CP"),"CONGES",IF(OR('MOIS-09'!N13="HR"),"RECUP",IF(OR('MOIS-09'!N13="E"),"ECOLE",IF(OR('MOIS-09'!N13="D"),"DEPLACE.",IF(OR('MOIS-09'!N13="CM"),"MARIAGE",IF(OR('MOIS-09'!N13="CMA"),"MATERNITE",IF(OR('MOIS-09'!N13="CDE"),"DEMENAGE",IF(OR('MOIS-09'!N13="M"),"MALADIE","0"))))))))))))))))))))</f>
        <v>0</v>
      </c>
      <c r="E29" s="59" t="str">
        <f>IF(OR('MOIS-09'!O13="J"),'MOIS-09'!$C$16,IF(OR('MOIS-09'!O13="J1"),'MOIS-09'!$C$17,IF(OR('MOIS-09'!O13="J2"),'MOIS-09'!$C$18,IF(OR('MOIS-09'!O13="J3"),'MOIS-09'!$C$19,IF(OR('MOIS-09'!O13="J4"),'MOIS-09'!$C$20,IF(OR('MOIS-09'!O13="J5"),'MOIS-09'!$K$16,IF(OR('MOIS-09'!O13="J6"),'MOIS-09'!$K$17,IF(OR('MOIS-09'!O13="J7"),'MOIS-09'!$K$18,IF(OR('MOIS-09'!O13="J8"),'MOIS-09'!$K$19,IF(OR('MOIS-09'!O13="J9"),'MOIS-09'!$K$20,IF(OR('MOIS-09'!O13="F"),"FORMATION",IF(OR('MOIS-09'!O13="R"),"REPOS",IF(OR('MOIS-09'!O13="CP"),"CONGES",IF(OR('MOIS-09'!O13="HR"),"RECUP",IF(OR('MOIS-09'!O13="E"),"ECOLE",IF(OR('MOIS-09'!O13="D"),"DEPLACE.",IF(OR('MOIS-09'!O13="CM"),"MARIAGE",IF(OR('MOIS-09'!O13="CMA"),"MATERNITE",IF(OR('MOIS-09'!O13="CDE"),"DEMENAGE",IF(OR('MOIS-09'!O13="M"),"MALADIE","0"))))))))))))))))))))</f>
        <v>0</v>
      </c>
      <c r="F29" s="59" t="str">
        <f>IF(OR('MOIS-09'!P13="J"),'MOIS-09'!$C$16,IF(OR('MOIS-09'!P13="J1"),'MOIS-09'!$C$17,IF(OR('MOIS-09'!P13="J2"),'MOIS-09'!$C$18,IF(OR('MOIS-09'!P13="J3"),'MOIS-09'!$C$19,IF(OR('MOIS-09'!P13="J4"),'MOIS-09'!$C$20,IF(OR('MOIS-09'!P13="J5"),'MOIS-09'!$K$16,IF(OR('MOIS-09'!P13="J6"),'MOIS-09'!$K$17,IF(OR('MOIS-09'!P13="J7"),'MOIS-09'!$K$18,IF(OR('MOIS-09'!P13="J8"),'MOIS-09'!$K$19,IF(OR('MOIS-09'!P13="J9"),'MOIS-09'!$K$20,IF(OR('MOIS-09'!P13="F"),"FORMATION",IF(OR('MOIS-09'!P13="R"),"REPOS",IF(OR('MOIS-09'!P13="CP"),"CONGES",IF(OR('MOIS-09'!P13="HR"),"RECUP",IF(OR('MOIS-09'!P13="E"),"ECOLE",IF(OR('MOIS-09'!P13="D"),"DEPLACE.",IF(OR('MOIS-09'!P13="CM"),"MARIAGE",IF(OR('MOIS-09'!P13="CMA"),"MATERNITE",IF(OR('MOIS-09'!P13="CDE"),"DEMENAGE",IF(OR('MOIS-09'!P13="M"),"MALADIE","0"))))))))))))))))))))</f>
        <v>0</v>
      </c>
      <c r="G29" s="59" t="str">
        <f>IF(OR('MOIS-09'!Q13="J"),'MOIS-09'!$C$16,IF(OR('MOIS-09'!Q13="J1"),'MOIS-09'!$C$17,IF(OR('MOIS-09'!Q13="J2"),'MOIS-09'!$C$18,IF(OR('MOIS-09'!Q13="J3"),'MOIS-09'!$C$19,IF(OR('MOIS-09'!Q13="J4"),'MOIS-09'!$C$20,IF(OR('MOIS-09'!Q13="J5"),'MOIS-09'!$K$16,IF(OR('MOIS-09'!Q13="J6"),'MOIS-09'!$K$17,IF(OR('MOIS-09'!Q13="J7"),'MOIS-09'!$K$18,IF(OR('MOIS-09'!Q13="J8"),'MOIS-09'!$K$19,IF(OR('MOIS-09'!Q13="J9"),'MOIS-09'!$K$20,IF(OR('MOIS-09'!Q13="F"),"FORMATION",IF(OR('MOIS-09'!Q13="R"),"REPOS",IF(OR('MOIS-09'!Q13="CP"),"CONGES",IF(OR('MOIS-09'!Q13="HR"),"RECUP",IF(OR('MOIS-09'!Q13="E"),"ECOLE",IF(OR('MOIS-09'!Q13="D"),"DEPLACE.",IF(OR('MOIS-09'!Q13="CM"),"MARIAGE",IF(OR('MOIS-09'!Q13="CMA"),"MATERNITE",IF(OR('MOIS-09'!Q13="CDE"),"DEMENAGE",IF(OR('MOIS-09'!Q13="M"),"MALADIE","0"))))))))))))))))))))</f>
        <v>0</v>
      </c>
      <c r="H29" s="60" t="str">
        <f>IF(OR('MOIS-09'!R13="J"),'MOIS-09'!$C$16,IF(OR('MOIS-09'!R13="J1"),'MOIS-09'!$C$17,IF(OR('MOIS-09'!R13="J2"),'MOIS-09'!$C$18,IF(OR('MOIS-09'!R13="J3"),'MOIS-09'!$C$19,IF(OR('MOIS-09'!R13="J4"),'MOIS-09'!$C$20,IF(OR('MOIS-09'!R13="J5"),'MOIS-09'!$K$16,IF(OR('MOIS-09'!R13="J6"),'MOIS-09'!$K$17,IF(OR('MOIS-09'!R13="J7"),'MOIS-09'!$K$18,IF(OR('MOIS-09'!R13="J8"),'MOIS-09'!$K$19,IF(OR('MOIS-09'!R13="J9"),'MOIS-09'!$K$20,IF(OR('MOIS-09'!R13="F"),"FORMATION",IF(OR('MOIS-09'!R13="R"),"REPOS",IF(OR('MOIS-09'!R13="CP"),"CONGES",IF(OR('MOIS-09'!R13="HR"),"RECUP",IF(OR('MOIS-09'!R13="E"),"ECOLE",IF(OR('MOIS-09'!R13="D"),"DEPLACE.",IF(OR('MOIS-09'!R13="CM"),"MARIAGE",IF(OR('MOIS-09'!R13="CMA"),"MATERNITE",IF(OR('MOIS-09'!R13="CDE"),"DEMENAGE",IF(OR('MOIS-09'!R13="M"),"MALADIE","0"))))))))))))))))))))</f>
        <v>0</v>
      </c>
      <c r="I29" s="61" t="str">
        <f t="shared" si="4"/>
        <v>37,5</v>
      </c>
      <c r="J29" s="62">
        <f>IF(OR('MOIS-09'!L13="D"),'MOIS-09'!$V$20,IF(OR('MOIS-09'!L13="J"),'MOIS-09'!$H$16,IF(OR('MOIS-09'!L13="J1"),'MOIS-09'!$H$17,IF(OR('MOIS-09'!L13="J2"),'MOIS-09'!$H$18,IF(OR('MOIS-09'!L13="J3"),'MOIS-09'!$H$19,IF(OR('MOIS-09'!L13="J4"),'MOIS-09'!$H$20,IF(OR('MOIS-09'!L13="J5"),'MOIS-09'!$P$16,IF(OR('MOIS-09'!L13="J6"),'MOIS-09'!$P$17,IF(OR('MOIS-09'!L13="J7"),'MOIS-09'!$P$18,IF(OR('MOIS-09'!L13="J8"),'MOIS-09'!$P$19,IF(OR('MOIS-09'!L13="J9"),'MOIS-09'!$P$20,IF(OR('MOIS-09'!L13="F"),'MOIS-09'!$V$16,IF(OR('MOIS-09'!L13="R"),'MOIS-09'!$V$17,IF(OR('MOIS-09'!L13="HR"),'MOIS-09'!$V$18,IF(OR('MOIS-09'!L13="E"),'MOIS-09'!$V$19,IF(OR('MOIS-09'!L13="CP"),'MOIS-09'!$AD$16,IF(OR('MOIS-09'!L13="CM"),'MOIS-09'!$AD$17,IF(OR('MOIS-09'!L13="CMA"),'MOIS-09'!$AD$18,IF(OR('MOIS-09'!L13="CDE"),'MOIS-09'!$AD$19,"0")))))))))))))))))))+IF(OR('MOIS-09'!M13="D"),'MOIS-09'!$V$20,IF(OR('MOIS-09'!M13="J"),'MOIS-09'!$H$16,IF(OR('MOIS-09'!M13="J1"),'MOIS-09'!$H$17,IF(OR('MOIS-09'!M13="J2"),'MOIS-09'!$H$18,IF(OR('MOIS-09'!M13="J3"),'MOIS-09'!$H$19,IF(OR('MOIS-09'!M13="J4"),'MOIS-09'!$H$20,IF(OR('MOIS-09'!M13="J5"),'MOIS-09'!$P$16,IF(OR('MOIS-09'!M13="J6"),'MOIS-09'!$P$17,IF(OR('MOIS-09'!M13="J7"),'MOIS-09'!$P$18,IF(OR('MOIS-09'!M13="J8"),'MOIS-09'!$P$19,IF(OR('MOIS-09'!M13="J9"),'MOIS-09'!$P$20,IF(OR('MOIS-09'!M13="F"),'MOIS-09'!$V$16,IF(OR('MOIS-09'!M13="R"),'MOIS-09'!$V$17,IF(OR('MOIS-09'!M13="HR"),'MOIS-09'!$V$18,IF(OR('MOIS-09'!M13="E"),'MOIS-09'!$V$19,IF(OR('MOIS-09'!M13="CP"),'MOIS-09'!$AD$16,IF(OR('MOIS-09'!M13="CM"),'MOIS-09'!$AD$17,IF(OR('MOIS-09'!M13="CMA"),'MOIS-09'!$AD$18,IF(OR('MOIS-09'!M13="CDE"),'MOIS-09'!$AD$19,"0")))))))))))))))))))+IF(OR('MOIS-09'!N13="D"),'MOIS-09'!$V$20,IF(OR('MOIS-09'!N13="J"),'MOIS-09'!$H$16,IF(OR('MOIS-09'!N13="J1"),'MOIS-09'!$H$17,IF(OR('MOIS-09'!N13="J2"),'MOIS-09'!$H$18,IF(OR('MOIS-09'!N13="J3"),'MOIS-09'!$H$19,IF(OR('MOIS-09'!N13="J4"),'MOIS-09'!$H$20,IF(OR('MOIS-09'!N13="J5"),'MOIS-09'!$P$16,IF(OR('MOIS-09'!N13="J6"),'MOIS-09'!$P$17,IF(OR('MOIS-09'!N13="J7"),'MOIS-09'!$P$18,IF(OR('MOIS-09'!N13="J8"),'MOIS-09'!$P$19,IF(OR('MOIS-09'!N13="J9"),'MOIS-09'!$P$20,IF(OR('MOIS-09'!N13="F"),'MOIS-09'!$V$16,IF(OR('MOIS-09'!N13="R"),'MOIS-09'!$V$17,IF(OR('MOIS-09'!N13="HR"),'MOIS-09'!$V$18,IF(OR('MOIS-09'!N13="E"),'MOIS-09'!$V$19,IF(OR('MOIS-09'!N13="CP"),'MOIS-09'!$AD$16,IF(OR('MOIS-09'!N13="CM"),'MOIS-09'!$AD$17,IF(OR('MOIS-09'!N13="CMA"),'MOIS-09'!$AD$18,IF(OR('MOIS-09'!N13="CDE"),'MOIS-09'!$AD$19,"0")))))))))))))))))))+IF(OR('MOIS-09'!O13="D"),'MOIS-09'!$V$20,IF(OR('MOIS-09'!O13="J"),'MOIS-09'!$H$16,IF(OR('MOIS-09'!O13="J1"),'MOIS-09'!$H$17,IF(OR('MOIS-09'!O13="J2"),'MOIS-09'!$H$18,IF(OR('MOIS-09'!O13="J3"),'MOIS-09'!$H$19,IF(OR('MOIS-09'!O13="J4"),'MOIS-09'!$H$20,IF(OR('MOIS-09'!O13="J5"),'MOIS-09'!$P$16,IF(OR('MOIS-09'!O13="J6"),'MOIS-09'!$P$17,IF(OR('MOIS-09'!O13="J7"),'MOIS-09'!$P$18,IF(OR('MOIS-09'!O13="J8"),'MOIS-09'!$P$19,IF(OR('MOIS-09'!O13="J9"),'MOIS-09'!$P$20,IF(OR('MOIS-09'!O13="F"),'MOIS-09'!$V$16,IF(OR('MOIS-09'!O13="R"),'MOIS-09'!$V$17,IF(OR('MOIS-09'!O13="HR"),'MOIS-09'!$V$18,IF(OR('MOIS-09'!O13="E"),'MOIS-09'!$V$19,IF(OR('MOIS-09'!O13="CP"),'MOIS-09'!$AD$16,IF(OR('MOIS-09'!O13="CM"),'MOIS-09'!$AD$17,IF(OR('MOIS-09'!O13="CMA"),'MOIS-09'!$AD$18,IF(OR('MOIS-09'!O13="CDE"),'MOIS-09'!$AD$19,"0")))))))))))))))))))+IF(OR('MOIS-09'!P13="D"),'MOIS-09'!$V$20,IF(OR('MOIS-09'!P13="J"),'MOIS-09'!$H$16,IF(OR('MOIS-09'!P13="J1"),'MOIS-09'!$H$17,IF(OR('MOIS-09'!P13="J2"),'MOIS-09'!$H$18,IF(OR('MOIS-09'!P13="J3"),'MOIS-09'!$H$19,IF(OR('MOIS-09'!P13="J4"),'MOIS-09'!$H$20,IF(OR('MOIS-09'!P13="J5"),'MOIS-09'!$P$16,IF(OR('MOIS-09'!P13="J6"),'MOIS-09'!$P$17,IF(OR('MOIS-09'!P13="J7"),'MOIS-09'!$P$18,IF(OR('MOIS-09'!P13="J8"),'MOIS-09'!$P$19,IF(OR('MOIS-09'!P13="J9"),'MOIS-09'!$P$20,IF(OR('MOIS-09'!P13="F"),'MOIS-09'!$V$16,IF(OR('MOIS-09'!P13="R"),'MOIS-09'!$V$17,IF(OR('MOIS-09'!P13="HR"),'MOIS-09'!$V$18,IF(OR('MOIS-09'!P13="E"),'MOIS-09'!$V$19,IF(OR('MOIS-09'!P13="CP"),'MOIS-09'!$AD$16,IF(OR('MOIS-09'!P13="CM"),'MOIS-09'!$AD$17,IF(OR('MOIS-09'!P13="CMA"),'MOIS-09'!$AD$18,IF(OR('MOIS-09'!P13="CDE"),'MOIS-09'!$AD$19,"0")))))))))))))))))))+IF(OR('MOIS-09'!Q13="D"),'MOIS-09'!$V$20,IF(OR('MOIS-09'!Q13="J"),'MOIS-09'!$H$16,IF(OR('MOIS-09'!Q13="J1"),'MOIS-09'!$H$17,IF(OR('MOIS-09'!Q13="J2"),'MOIS-09'!$H$18,IF(OR('MOIS-09'!Q13="J3"),'MOIS-09'!$H$19,IF(OR('MOIS-09'!Q13="J4"),'MOIS-09'!$H$20,IF(OR('MOIS-09'!Q13="J5"),'MOIS-09'!$P$16,IF(OR('MOIS-09'!Q13="J6"),'MOIS-09'!$P$17,IF(OR('MOIS-09'!Q13="J7"),'MOIS-09'!$P$18,IF(OR('MOIS-09'!Q13="J8"),'MOIS-09'!$P$19,IF(OR('MOIS-09'!Q13="J9"),'MOIS-09'!$P$20,IF(OR('MOIS-09'!Q13="F"),'MOIS-09'!$V$16,IF(OR('MOIS-09'!Q13="R"),'MOIS-09'!$V$17,IF(OR('MOIS-09'!Q13="HR"),'MOIS-09'!$V$18,IF(OR('MOIS-09'!Q13="E"),'MOIS-09'!$V$19,IF(OR('MOIS-09'!Q13="CP"),'MOIS-09'!$AD$16,IF(OR('MOIS-09'!Q13="CM"),'MOIS-09'!$AD$17,IF(OR('MOIS-09'!Q13="CMA"),'MOIS-09'!$AD$18,IF(OR('MOIS-09'!Q13="CDE"),'MOIS-09'!$AD$19,"0")))))))))))))))))))+IF(OR('MOIS-09'!R13="D"),'MOIS-09'!$V$20,IF(OR('MOIS-09'!R13="J"),'MOIS-09'!$H$16,IF(OR('MOIS-09'!R13="J1"),'MOIS-09'!$H$17,IF(OR('MOIS-09'!R13="J2"),'MOIS-09'!$H$18,IF(OR('MOIS-09'!R13="J3"),'MOIS-09'!$H$19,IF(OR('MOIS-09'!R13="J4"),'MOIS-09'!$H$20,IF(OR('MOIS-09'!R13="J5"),'MOIS-09'!$P$16,IF(OR('MOIS-09'!R13="J6"),'MOIS-09'!$P$17,IF(OR('MOIS-09'!R13="J7"),'MOIS-09'!$P$18,IF(OR('MOIS-09'!R13="J8"),'MOIS-09'!$P$19,IF(OR('MOIS-09'!R13="J9"),'MOIS-09'!$P$20,IF(OR('MOIS-09'!R13="F"),'MOIS-09'!$V$16,IF(OR('MOIS-09'!R13="R"),'MOIS-09'!$V$17,IF(OR('MOIS-09'!R13="HR"),'MOIS-09'!$V$18,IF(OR('MOIS-09'!R13="E"),'MOIS-09'!$V$19,IF(OR('MOIS-09'!R13="CP"),'MOIS-09'!$AD$16,IF(OR('MOIS-09'!R13="CM"),'MOIS-09'!$AD$17,IF(OR('MOIS-09'!R13="CMA"),'MOIS-09'!$AD$18,IF(OR('MOIS-09'!R13="CDE"),'MOIS-09'!$AD$19,"0")))))))))))))))))))</f>
        <v>0</v>
      </c>
      <c r="K29" s="63"/>
    </row>
    <row r="30" spans="1:11" ht="30" customHeight="1">
      <c r="A30" s="64">
        <f t="shared" si="3"/>
        <v>0</v>
      </c>
      <c r="B30" s="59" t="str">
        <f>IF(OR('MOIS-09'!L14="J"),'MOIS-09'!$C$16,IF(OR('MOIS-09'!L14="J1"),'MOIS-09'!$C$17,IF(OR('MOIS-09'!L14="J2"),'MOIS-09'!$C$18,IF(OR('MOIS-09'!L14="J3"),'MOIS-09'!$C$19,IF(OR('MOIS-09'!L14="J4"),'MOIS-09'!$C$20,IF(OR('MOIS-09'!L14="J5"),'MOIS-09'!$K$16,IF(OR('MOIS-09'!L14="J6"),'MOIS-09'!$K$17,IF(OR('MOIS-09'!L14="J7"),'MOIS-09'!$K$18,IF(OR('MOIS-09'!L14="J8"),'MOIS-09'!$K$19,IF(OR('MOIS-09'!L14="J9"),'MOIS-09'!$K$20,IF(OR('MOIS-09'!L14="F"),"FORMATION",IF(OR('MOIS-09'!L14="R"),"REPOS",IF(OR('MOIS-09'!L14="CP"),"CONGES",IF(OR('MOIS-09'!L14="HR"),"RECUP",IF(OR('MOIS-09'!L14="E"),"ECOLE",IF(OR('MOIS-09'!L14="D"),"DEPLACE.",IF(OR('MOIS-09'!L14="CM"),"MARIAGE",IF(OR('MOIS-09'!L14="CMA"),"MATERNITE",IF(OR('MOIS-09'!L14="CDE"),"DEMENAGE",IF(OR('MOIS-09'!L14="M"),"MALADIE","0"))))))))))))))))))))</f>
        <v>0</v>
      </c>
      <c r="C30" s="59" t="str">
        <f>IF(OR('MOIS-09'!M14="J"),'MOIS-09'!$C$16,IF(OR('MOIS-09'!M14="J1"),'MOIS-09'!$C$17,IF(OR('MOIS-09'!M14="J2"),'MOIS-09'!$C$18,IF(OR('MOIS-09'!M14="J3"),'MOIS-09'!$C$19,IF(OR('MOIS-09'!M14="J4"),'MOIS-09'!$C$20,IF(OR('MOIS-09'!M14="J5"),'MOIS-09'!$K$16,IF(OR('MOIS-09'!M14="J6"),'MOIS-09'!$K$17,IF(OR('MOIS-09'!M14="J7"),'MOIS-09'!$K$18,IF(OR('MOIS-09'!M14="J8"),'MOIS-09'!$K$19,IF(OR('MOIS-09'!M14="J9"),'MOIS-09'!$K$20,IF(OR('MOIS-09'!M14="F"),"FORMATION",IF(OR('MOIS-09'!M14="R"),"REPOS",IF(OR('MOIS-09'!M14="CP"),"CONGES",IF(OR('MOIS-09'!M14="HR"),"RECUP",IF(OR('MOIS-09'!M14="E"),"ECOLE",IF(OR('MOIS-09'!M14="D"),"DEPLACE.",IF(OR('MOIS-09'!M14="CM"),"MARIAGE",IF(OR('MOIS-09'!M14="CMA"),"MATERNITE",IF(OR('MOIS-09'!M14="CDE"),"DEMENAGE",IF(OR('MOIS-09'!M14="M"),"MALADIE","0"))))))))))))))))))))</f>
        <v>0</v>
      </c>
      <c r="D30" s="59" t="str">
        <f>IF(OR('MOIS-09'!N14="J"),'MOIS-09'!$C$16,IF(OR('MOIS-09'!N14="J1"),'MOIS-09'!$C$17,IF(OR('MOIS-09'!N14="J2"),'MOIS-09'!$C$18,IF(OR('MOIS-09'!N14="J3"),'MOIS-09'!$C$19,IF(OR('MOIS-09'!N14="J4"),'MOIS-09'!$C$20,IF(OR('MOIS-09'!N14="J5"),'MOIS-09'!$K$16,IF(OR('MOIS-09'!N14="J6"),'MOIS-09'!$K$17,IF(OR('MOIS-09'!N14="J7"),'MOIS-09'!$K$18,IF(OR('MOIS-09'!N14="J8"),'MOIS-09'!$K$19,IF(OR('MOIS-09'!N14="J9"),'MOIS-09'!$K$20,IF(OR('MOIS-09'!N14="F"),"FORMATION",IF(OR('MOIS-09'!N14="R"),"REPOS",IF(OR('MOIS-09'!N14="CP"),"CONGES",IF(OR('MOIS-09'!N14="HR"),"RECUP",IF(OR('MOIS-09'!N14="E"),"ECOLE",IF(OR('MOIS-09'!N14="D"),"DEPLACE.",IF(OR('MOIS-09'!N14="CM"),"MARIAGE",IF(OR('MOIS-09'!N14="CMA"),"MATERNITE",IF(OR('MOIS-09'!N14="CDE"),"DEMENAGE",IF(OR('MOIS-09'!N14="M"),"MALADIE","0"))))))))))))))))))))</f>
        <v>0</v>
      </c>
      <c r="E30" s="59" t="str">
        <f>IF(OR('MOIS-09'!O14="J"),'MOIS-09'!$C$16,IF(OR('MOIS-09'!O14="J1"),'MOIS-09'!$C$17,IF(OR('MOIS-09'!O14="J2"),'MOIS-09'!$C$18,IF(OR('MOIS-09'!O14="J3"),'MOIS-09'!$C$19,IF(OR('MOIS-09'!O14="J4"),'MOIS-09'!$C$20,IF(OR('MOIS-09'!O14="J5"),'MOIS-09'!$K$16,IF(OR('MOIS-09'!O14="J6"),'MOIS-09'!$K$17,IF(OR('MOIS-09'!O14="J7"),'MOIS-09'!$K$18,IF(OR('MOIS-09'!O14="J8"),'MOIS-09'!$K$19,IF(OR('MOIS-09'!O14="J9"),'MOIS-09'!$K$20,IF(OR('MOIS-09'!O14="F"),"FORMATION",IF(OR('MOIS-09'!O14="R"),"REPOS",IF(OR('MOIS-09'!O14="CP"),"CONGES",IF(OR('MOIS-09'!O14="HR"),"RECUP",IF(OR('MOIS-09'!O14="E"),"ECOLE",IF(OR('MOIS-09'!O14="D"),"DEPLACE.",IF(OR('MOIS-09'!O14="CM"),"MARIAGE",IF(OR('MOIS-09'!O14="CMA"),"MATERNITE",IF(OR('MOIS-09'!O14="CDE"),"DEMENAGE",IF(OR('MOIS-09'!O14="M"),"MALADIE","0"))))))))))))))))))))</f>
        <v>0</v>
      </c>
      <c r="F30" s="59" t="str">
        <f>IF(OR('MOIS-09'!P14="J"),'MOIS-09'!$C$16,IF(OR('MOIS-09'!P14="J1"),'MOIS-09'!$C$17,IF(OR('MOIS-09'!P14="J2"),'MOIS-09'!$C$18,IF(OR('MOIS-09'!P14="J3"),'MOIS-09'!$C$19,IF(OR('MOIS-09'!P14="J4"),'MOIS-09'!$C$20,IF(OR('MOIS-09'!P14="J5"),'MOIS-09'!$K$16,IF(OR('MOIS-09'!P14="J6"),'MOIS-09'!$K$17,IF(OR('MOIS-09'!P14="J7"),'MOIS-09'!$K$18,IF(OR('MOIS-09'!P14="J8"),'MOIS-09'!$K$19,IF(OR('MOIS-09'!P14="J9"),'MOIS-09'!$K$20,IF(OR('MOIS-09'!P14="F"),"FORMATION",IF(OR('MOIS-09'!P14="R"),"REPOS",IF(OR('MOIS-09'!P14="CP"),"CONGES",IF(OR('MOIS-09'!P14="HR"),"RECUP",IF(OR('MOIS-09'!P14="E"),"ECOLE",IF(OR('MOIS-09'!P14="D"),"DEPLACE.",IF(OR('MOIS-09'!P14="CM"),"MARIAGE",IF(OR('MOIS-09'!P14="CMA"),"MATERNITE",IF(OR('MOIS-09'!P14="CDE"),"DEMENAGE",IF(OR('MOIS-09'!P14="M"),"MALADIE","0"))))))))))))))))))))</f>
        <v>0</v>
      </c>
      <c r="G30" s="59" t="str">
        <f>IF(OR('MOIS-09'!Q14="J"),'MOIS-09'!$C$16,IF(OR('MOIS-09'!Q14="J1"),'MOIS-09'!$C$17,IF(OR('MOIS-09'!Q14="J2"),'MOIS-09'!$C$18,IF(OR('MOIS-09'!Q14="J3"),'MOIS-09'!$C$19,IF(OR('MOIS-09'!Q14="J4"),'MOIS-09'!$C$20,IF(OR('MOIS-09'!Q14="J5"),'MOIS-09'!$K$16,IF(OR('MOIS-09'!Q14="J6"),'MOIS-09'!$K$17,IF(OR('MOIS-09'!Q14="J7"),'MOIS-09'!$K$18,IF(OR('MOIS-09'!Q14="J8"),'MOIS-09'!$K$19,IF(OR('MOIS-09'!Q14="J9"),'MOIS-09'!$K$20,IF(OR('MOIS-09'!Q14="F"),"FORMATION",IF(OR('MOIS-09'!Q14="R"),"REPOS",IF(OR('MOIS-09'!Q14="CP"),"CONGES",IF(OR('MOIS-09'!Q14="HR"),"RECUP",IF(OR('MOIS-09'!Q14="E"),"ECOLE",IF(OR('MOIS-09'!Q14="D"),"DEPLACE.",IF(OR('MOIS-09'!Q14="CM"),"MARIAGE",IF(OR('MOIS-09'!Q14="CMA"),"MATERNITE",IF(OR('MOIS-09'!Q14="CDE"),"DEMENAGE",IF(OR('MOIS-09'!Q14="M"),"MALADIE","0"))))))))))))))))))))</f>
        <v>0</v>
      </c>
      <c r="H30" s="60" t="str">
        <f>IF(OR('MOIS-09'!R14="J"),'MOIS-09'!$C$16,IF(OR('MOIS-09'!R14="J1"),'MOIS-09'!$C$17,IF(OR('MOIS-09'!R14="J2"),'MOIS-09'!$C$18,IF(OR('MOIS-09'!R14="J3"),'MOIS-09'!$C$19,IF(OR('MOIS-09'!R14="J4"),'MOIS-09'!$C$20,IF(OR('MOIS-09'!R14="J5"),'MOIS-09'!$K$16,IF(OR('MOIS-09'!R14="J6"),'MOIS-09'!$K$17,IF(OR('MOIS-09'!R14="J7"),'MOIS-09'!$K$18,IF(OR('MOIS-09'!R14="J8"),'MOIS-09'!$K$19,IF(OR('MOIS-09'!R14="J9"),'MOIS-09'!$K$20,IF(OR('MOIS-09'!R14="F"),"FORMATION",IF(OR('MOIS-09'!R14="R"),"REPOS",IF(OR('MOIS-09'!R14="CP"),"CONGES",IF(OR('MOIS-09'!R14="HR"),"RECUP",IF(OR('MOIS-09'!R14="E"),"ECOLE",IF(OR('MOIS-09'!R14="D"),"DEPLACE.",IF(OR('MOIS-09'!R14="CM"),"MARIAGE",IF(OR('MOIS-09'!R14="CMA"),"MATERNITE",IF(OR('MOIS-09'!R14="CDE"),"DEMENAGE",IF(OR('MOIS-09'!R14="M"),"MALADIE","0"))))))))))))))))))))</f>
        <v>0</v>
      </c>
      <c r="I30" s="61" t="str">
        <f t="shared" si="4"/>
        <v>37,5</v>
      </c>
      <c r="J30" s="62">
        <f>IF(OR('MOIS-09'!L14="D"),'MOIS-09'!$V$20,IF(OR('MOIS-09'!L14="J"),'MOIS-09'!$H$16,IF(OR('MOIS-09'!L14="J1"),'MOIS-09'!$H$17,IF(OR('MOIS-09'!L14="J2"),'MOIS-09'!$H$18,IF(OR('MOIS-09'!L14="J3"),'MOIS-09'!$H$19,IF(OR('MOIS-09'!L14="J4"),'MOIS-09'!$H$20,IF(OR('MOIS-09'!L14="J5"),'MOIS-09'!$P$16,IF(OR('MOIS-09'!L14="J6"),'MOIS-09'!$P$17,IF(OR('MOIS-09'!L14="J7"),'MOIS-09'!$P$18,IF(OR('MOIS-09'!L14="J8"),'MOIS-09'!$P$19,IF(OR('MOIS-09'!L14="J9"),'MOIS-09'!$P$20,IF(OR('MOIS-09'!L14="F"),'MOIS-09'!$V$16,IF(OR('MOIS-09'!L14="R"),'MOIS-09'!$V$17,IF(OR('MOIS-09'!L14="HR"),'MOIS-09'!$V$18,IF(OR('MOIS-09'!L14="E"),'MOIS-09'!$V$19,IF(OR('MOIS-09'!L14="CP"),'MOIS-09'!$AD$16,IF(OR('MOIS-09'!L14="CM"),'MOIS-09'!$AD$17,IF(OR('MOIS-09'!L14="CMA"),'MOIS-09'!$AD$18,IF(OR('MOIS-09'!L14="CDE"),'MOIS-09'!$AD$19,"0")))))))))))))))))))+IF(OR('MOIS-09'!M14="D"),'MOIS-09'!$V$20,IF(OR('MOIS-09'!M14="J"),'MOIS-09'!$H$16,IF(OR('MOIS-09'!M14="J1"),'MOIS-09'!$H$17,IF(OR('MOIS-09'!M14="J2"),'MOIS-09'!$H$18,IF(OR('MOIS-09'!M14="J3"),'MOIS-09'!$H$19,IF(OR('MOIS-09'!M14="J4"),'MOIS-09'!$H$20,IF(OR('MOIS-09'!M14="J5"),'MOIS-09'!$P$16,IF(OR('MOIS-09'!M14="J6"),'MOIS-09'!$P$17,IF(OR('MOIS-09'!M14="J7"),'MOIS-09'!$P$18,IF(OR('MOIS-09'!M14="J8"),'MOIS-09'!$P$19,IF(OR('MOIS-09'!M14="J9"),'MOIS-09'!$P$20,IF(OR('MOIS-09'!M14="F"),'MOIS-09'!$V$16,IF(OR('MOIS-09'!M14="R"),'MOIS-09'!$V$17,IF(OR('MOIS-09'!M14="HR"),'MOIS-09'!$V$18,IF(OR('MOIS-09'!M14="E"),'MOIS-09'!$V$19,IF(OR('MOIS-09'!M14="CP"),'MOIS-09'!$AD$16,IF(OR('MOIS-09'!M14="CM"),'MOIS-09'!$AD$17,IF(OR('MOIS-09'!M14="CMA"),'MOIS-09'!$AD$18,IF(OR('MOIS-09'!M14="CDE"),'MOIS-09'!$AD$19,"0")))))))))))))))))))+IF(OR('MOIS-09'!N14="D"),'MOIS-09'!$V$20,IF(OR('MOIS-09'!N14="J"),'MOIS-09'!$H$16,IF(OR('MOIS-09'!N14="J1"),'MOIS-09'!$H$17,IF(OR('MOIS-09'!N14="J2"),'MOIS-09'!$H$18,IF(OR('MOIS-09'!N14="J3"),'MOIS-09'!$H$19,IF(OR('MOIS-09'!N14="J4"),'MOIS-09'!$H$20,IF(OR('MOIS-09'!N14="J5"),'MOIS-09'!$P$16,IF(OR('MOIS-09'!N14="J6"),'MOIS-09'!$P$17,IF(OR('MOIS-09'!N14="J7"),'MOIS-09'!$P$18,IF(OR('MOIS-09'!N14="J8"),'MOIS-09'!$P$19,IF(OR('MOIS-09'!N14="J9"),'MOIS-09'!$P$20,IF(OR('MOIS-09'!N14="F"),'MOIS-09'!$V$16,IF(OR('MOIS-09'!N14="R"),'MOIS-09'!$V$17,IF(OR('MOIS-09'!N14="HR"),'MOIS-09'!$V$18,IF(OR('MOIS-09'!N14="E"),'MOIS-09'!$V$19,IF(OR('MOIS-09'!N14="CP"),'MOIS-09'!$AD$16,IF(OR('MOIS-09'!N14="CM"),'MOIS-09'!$AD$17,IF(OR('MOIS-09'!N14="CMA"),'MOIS-09'!$AD$18,IF(OR('MOIS-09'!N14="CDE"),'MOIS-09'!$AD$19,"0")))))))))))))))))))+IF(OR('MOIS-09'!O14="D"),'MOIS-09'!$V$20,IF(OR('MOIS-09'!O14="J"),'MOIS-09'!$H$16,IF(OR('MOIS-09'!O14="J1"),'MOIS-09'!$H$17,IF(OR('MOIS-09'!O14="J2"),'MOIS-09'!$H$18,IF(OR('MOIS-09'!O14="J3"),'MOIS-09'!$H$19,IF(OR('MOIS-09'!O14="J4"),'MOIS-09'!$H$20,IF(OR('MOIS-09'!O14="J5"),'MOIS-09'!$P$16,IF(OR('MOIS-09'!O14="J6"),'MOIS-09'!$P$17,IF(OR('MOIS-09'!O14="J7"),'MOIS-09'!$P$18,IF(OR('MOIS-09'!O14="J8"),'MOIS-09'!$P$19,IF(OR('MOIS-09'!O14="J9"),'MOIS-09'!$P$20,IF(OR('MOIS-09'!O14="F"),'MOIS-09'!$V$16,IF(OR('MOIS-09'!O14="R"),'MOIS-09'!$V$17,IF(OR('MOIS-09'!O14="HR"),'MOIS-09'!$V$18,IF(OR('MOIS-09'!O14="E"),'MOIS-09'!$V$19,IF(OR('MOIS-09'!O14="CP"),'MOIS-09'!$AD$16,IF(OR('MOIS-09'!O14="CM"),'MOIS-09'!$AD$17,IF(OR('MOIS-09'!O14="CMA"),'MOIS-09'!$AD$18,IF(OR('MOIS-09'!O14="CDE"),'MOIS-09'!$AD$19,"0")))))))))))))))))))+IF(OR('MOIS-09'!P14="D"),'MOIS-09'!$V$20,IF(OR('MOIS-09'!P14="J"),'MOIS-09'!$H$16,IF(OR('MOIS-09'!P14="J1"),'MOIS-09'!$H$17,IF(OR('MOIS-09'!P14="J2"),'MOIS-09'!$H$18,IF(OR('MOIS-09'!P14="J3"),'MOIS-09'!$H$19,IF(OR('MOIS-09'!P14="J4"),'MOIS-09'!$H$20,IF(OR('MOIS-09'!P14="J5"),'MOIS-09'!$P$16,IF(OR('MOIS-09'!P14="J6"),'MOIS-09'!$P$17,IF(OR('MOIS-09'!P14="J7"),'MOIS-09'!$P$18,IF(OR('MOIS-09'!P14="J8"),'MOIS-09'!$P$19,IF(OR('MOIS-09'!P14="J9"),'MOIS-09'!$P$20,IF(OR('MOIS-09'!P14="F"),'MOIS-09'!$V$16,IF(OR('MOIS-09'!P14="R"),'MOIS-09'!$V$17,IF(OR('MOIS-09'!P14="HR"),'MOIS-09'!$V$18,IF(OR('MOIS-09'!P14="E"),'MOIS-09'!$V$19,IF(OR('MOIS-09'!P14="CP"),'MOIS-09'!$AD$16,IF(OR('MOIS-09'!P14="CM"),'MOIS-09'!$AD$17,IF(OR('MOIS-09'!P14="CMA"),'MOIS-09'!$AD$18,IF(OR('MOIS-09'!P14="CDE"),'MOIS-09'!$AD$19,"0")))))))))))))))))))+IF(OR('MOIS-09'!Q14="D"),'MOIS-09'!$V$20,IF(OR('MOIS-09'!Q14="J"),'MOIS-09'!$H$16,IF(OR('MOIS-09'!Q14="J1"),'MOIS-09'!$H$17,IF(OR('MOIS-09'!Q14="J2"),'MOIS-09'!$H$18,IF(OR('MOIS-09'!Q14="J3"),'MOIS-09'!$H$19,IF(OR('MOIS-09'!Q14="J4"),'MOIS-09'!$H$20,IF(OR('MOIS-09'!Q14="J5"),'MOIS-09'!$P$16,IF(OR('MOIS-09'!Q14="J6"),'MOIS-09'!$P$17,IF(OR('MOIS-09'!Q14="J7"),'MOIS-09'!$P$18,IF(OR('MOIS-09'!Q14="J8"),'MOIS-09'!$P$19,IF(OR('MOIS-09'!Q14="J9"),'MOIS-09'!$P$20,IF(OR('MOIS-09'!Q14="F"),'MOIS-09'!$V$16,IF(OR('MOIS-09'!Q14="R"),'MOIS-09'!$V$17,IF(OR('MOIS-09'!Q14="HR"),'MOIS-09'!$V$18,IF(OR('MOIS-09'!Q14="E"),'MOIS-09'!$V$19,IF(OR('MOIS-09'!Q14="CP"),'MOIS-09'!$AD$16,IF(OR('MOIS-09'!Q14="CM"),'MOIS-09'!$AD$17,IF(OR('MOIS-09'!Q14="CMA"),'MOIS-09'!$AD$18,IF(OR('MOIS-09'!Q14="CDE"),'MOIS-09'!$AD$19,"0")))))))))))))))))))+IF(OR('MOIS-09'!R14="D"),'MOIS-09'!$V$20,IF(OR('MOIS-09'!R14="J"),'MOIS-09'!$H$16,IF(OR('MOIS-09'!R14="J1"),'MOIS-09'!$H$17,IF(OR('MOIS-09'!R14="J2"),'MOIS-09'!$H$18,IF(OR('MOIS-09'!R14="J3"),'MOIS-09'!$H$19,IF(OR('MOIS-09'!R14="J4"),'MOIS-09'!$H$20,IF(OR('MOIS-09'!R14="J5"),'MOIS-09'!$P$16,IF(OR('MOIS-09'!R14="J6"),'MOIS-09'!$P$17,IF(OR('MOIS-09'!R14="J7"),'MOIS-09'!$P$18,IF(OR('MOIS-09'!R14="J8"),'MOIS-09'!$P$19,IF(OR('MOIS-09'!R14="J9"),'MOIS-09'!$P$20,IF(OR('MOIS-09'!R14="F"),'MOIS-09'!$V$16,IF(OR('MOIS-09'!R14="R"),'MOIS-09'!$V$17,IF(OR('MOIS-09'!R14="HR"),'MOIS-09'!$V$18,IF(OR('MOIS-09'!R14="E"),'MOIS-09'!$V$19,IF(OR('MOIS-09'!R14="CP"),'MOIS-09'!$AD$16,IF(OR('MOIS-09'!R14="CM"),'MOIS-09'!$AD$17,IF(OR('MOIS-09'!R14="CMA"),'MOIS-09'!$AD$18,IF(OR('MOIS-09'!R14="CDE"),'MOIS-09'!$AD$19,"0")))))))))))))))))))</f>
        <v>0</v>
      </c>
      <c r="K30" s="63"/>
    </row>
    <row r="31" spans="1:11" ht="9.9499999999999993" customHeight="1">
      <c r="A31" s="66"/>
      <c r="B31" s="67"/>
      <c r="C31" s="67"/>
      <c r="D31" s="67"/>
      <c r="E31" s="67"/>
      <c r="F31" s="67"/>
      <c r="G31" s="67"/>
      <c r="H31" s="67"/>
      <c r="I31" s="66"/>
      <c r="J31" s="66"/>
      <c r="K31" s="68"/>
    </row>
    <row r="32" spans="1:11" ht="15" customHeight="1">
      <c r="A32" s="239" t="s">
        <v>106</v>
      </c>
      <c r="B32" s="53" t="s">
        <v>39</v>
      </c>
      <c r="C32" s="53" t="s">
        <v>40</v>
      </c>
      <c r="D32" s="53" t="s">
        <v>41</v>
      </c>
      <c r="E32" s="53" t="s">
        <v>42</v>
      </c>
      <c r="F32" s="53" t="s">
        <v>43</v>
      </c>
      <c r="G32" s="53" t="s">
        <v>44</v>
      </c>
      <c r="H32" s="69" t="s">
        <v>45</v>
      </c>
      <c r="I32" s="240" t="s">
        <v>67</v>
      </c>
      <c r="J32" s="55" t="s">
        <v>0</v>
      </c>
      <c r="K32" s="242" t="s">
        <v>68</v>
      </c>
    </row>
    <row r="33" spans="1:11" ht="15" customHeight="1">
      <c r="A33" s="239"/>
      <c r="B33" s="56">
        <v>42996</v>
      </c>
      <c r="C33" s="56">
        <v>42997</v>
      </c>
      <c r="D33" s="56">
        <v>42998</v>
      </c>
      <c r="E33" s="56">
        <v>42999</v>
      </c>
      <c r="F33" s="56">
        <v>43000</v>
      </c>
      <c r="G33" s="56">
        <v>43001</v>
      </c>
      <c r="H33" s="57">
        <v>43002</v>
      </c>
      <c r="I33" s="241"/>
      <c r="J33" s="55" t="s">
        <v>51</v>
      </c>
      <c r="K33" s="242"/>
    </row>
    <row r="34" spans="1:11" ht="30" customHeight="1">
      <c r="A34" s="58" t="str">
        <f t="shared" ref="A34:A40" si="5">A24</f>
        <v>CHRISTELLE</v>
      </c>
      <c r="B34" s="59" t="str">
        <f>IF(OR('MOIS-09'!S8="J"),'MOIS-09'!$C$16,IF(OR('MOIS-09'!S8="J1"),'MOIS-09'!$C$17,IF(OR('MOIS-09'!S8="J2"),'MOIS-09'!$C$18,IF(OR('MOIS-09'!S8="J3"),'MOIS-09'!$C$19,IF(OR('MOIS-09'!S8="J4"),'MOIS-09'!$C$20,IF(OR('MOIS-09'!S8="J5"),'MOIS-09'!$K$16,IF(OR('MOIS-09'!S8="J6"),'MOIS-09'!$K$17,IF(OR('MOIS-09'!S8="J7"),'MOIS-09'!$K$18,IF(OR('MOIS-09'!S8="J8"),'MOIS-09'!$K$19,IF(OR('MOIS-09'!S8="J9"),'MOIS-09'!$K$20,IF(OR('MOIS-09'!S8="F"),"FORMATION",IF(OR('MOIS-09'!S8="R"),"REPOS",IF(OR('MOIS-09'!S8="CP"),"CONGES",IF(OR('MOIS-09'!S8="HR"),"RECUP",IF(OR('MOIS-09'!S8="E"),"ECOLE",IF(OR('MOIS-09'!S8="D"),"DEPLACE.",IF(OR('MOIS-09'!S8="CM"),"MARIAGE",IF(OR('MOIS-09'!S8="CMA"),"MATERNITE",IF(OR('MOIS-09'!S8="CDE"),"DEMENAGE",IF(OR('MOIS-09'!S8="M"),"MALADIE","0"))))))))))))))))))))</f>
        <v>FORMATION</v>
      </c>
      <c r="C34" s="59" t="str">
        <f>IF(OR('MOIS-09'!T8="J"),'MOIS-09'!$C$16,IF(OR('MOIS-09'!T8="J1"),'MOIS-09'!$C$17,IF(OR('MOIS-09'!T8="J2"),'MOIS-09'!$C$18,IF(OR('MOIS-09'!T8="J3"),'MOIS-09'!$C$19,IF(OR('MOIS-09'!T8="J4"),'MOIS-09'!$C$20,IF(OR('MOIS-09'!T8="J5"),'MOIS-09'!$K$16,IF(OR('MOIS-09'!T8="J6"),'MOIS-09'!$K$17,IF(OR('MOIS-09'!T8="J7"),'MOIS-09'!$K$18,IF(OR('MOIS-09'!T8="J8"),'MOIS-09'!$K$19,IF(OR('MOIS-09'!T8="J9"),'MOIS-09'!$K$20,IF(OR('MOIS-09'!T8="F"),"FORMATION",IF(OR('MOIS-09'!T8="R"),"REPOS",IF(OR('MOIS-09'!T8="CP"),"CONGES",IF(OR('MOIS-09'!T8="HR"),"RECUP",IF(OR('MOIS-09'!T8="E"),"ECOLE",IF(OR('MOIS-09'!T8="D"),"DEPLACE.",IF(OR('MOIS-09'!T8="CM"),"MARIAGE",IF(OR('MOIS-09'!T8="CMA"),"MATERNITE",IF(OR('MOIS-09'!T8="CDE"),"DEMENAGE",IF(OR('MOIS-09'!T8="M"),"MALADIE","0"))))))))))))))))))))</f>
        <v>REPOS</v>
      </c>
      <c r="D34" s="59" t="str">
        <f>IF(OR('MOIS-09'!U8="J"),'MOIS-09'!$C$16,IF(OR('MOIS-09'!U8="J1"),'MOIS-09'!$C$17,IF(OR('MOIS-09'!U8="J2"),'MOIS-09'!$C$18,IF(OR('MOIS-09'!U8="J3"),'MOIS-09'!$C$19,IF(OR('MOIS-09'!U8="J4"),'MOIS-09'!$C$20,IF(OR('MOIS-09'!U8="J5"),'MOIS-09'!$K$16,IF(OR('MOIS-09'!U8="J6"),'MOIS-09'!$K$17,IF(OR('MOIS-09'!U8="J7"),'MOIS-09'!$K$18,IF(OR('MOIS-09'!U8="J8"),'MOIS-09'!$K$19,IF(OR('MOIS-09'!U8="J9"),'MOIS-09'!$K$20,IF(OR('MOIS-09'!U8="F"),"FORMATION",IF(OR('MOIS-09'!U8="R"),"REPOS",IF(OR('MOIS-09'!U8="CP"),"CONGES",IF(OR('MOIS-09'!U8="HR"),"RECUP",IF(OR('MOIS-09'!U8="E"),"ECOLE",IF(OR('MOIS-09'!U8="D"),"DEPLACE.",IF(OR('MOIS-09'!U8="CM"),"MARIAGE",IF(OR('MOIS-09'!U8="CMA"),"MATERNITE",IF(OR('MOIS-09'!U8="CDE"),"DEMENAGE",IF(OR('MOIS-09'!U8="M"),"MALADIE","0"))))))))))))))))))))</f>
        <v>09H30-12H00 13H00-19H00</v>
      </c>
      <c r="E34" s="59" t="str">
        <f>IF(OR('MOIS-09'!V8="J"),'MOIS-09'!$C$16,IF(OR('MOIS-09'!V8="J1"),'MOIS-09'!$C$17,IF(OR('MOIS-09'!V8="J2"),'MOIS-09'!$C$18,IF(OR('MOIS-09'!V8="J3"),'MOIS-09'!$C$19,IF(OR('MOIS-09'!V8="J4"),'MOIS-09'!$C$20,IF(OR('MOIS-09'!V8="J5"),'MOIS-09'!$K$16,IF(OR('MOIS-09'!V8="J6"),'MOIS-09'!$K$17,IF(OR('MOIS-09'!V8="J7"),'MOIS-09'!$K$18,IF(OR('MOIS-09'!V8="J8"),'MOIS-09'!$K$19,IF(OR('MOIS-09'!V8="J9"),'MOIS-09'!$K$20,IF(OR('MOIS-09'!V8="F"),"FORMATION",IF(OR('MOIS-09'!V8="R"),"REPOS",IF(OR('MOIS-09'!V8="CP"),"CONGES",IF(OR('MOIS-09'!V8="HR"),"RECUP",IF(OR('MOIS-09'!V8="E"),"ECOLE",IF(OR('MOIS-09'!V8="D"),"DEPLACE.",IF(OR('MOIS-09'!V8="CM"),"MARIAGE",IF(OR('MOIS-09'!V8="CMA"),"MATERNITE",IF(OR('MOIS-09'!V8="CDE"),"DEMENAGE",IF(OR('MOIS-09'!V8="M"),"MALADIE","0"))))))))))))))))))))</f>
        <v>09H30-12H00 13H00-19H00</v>
      </c>
      <c r="F34" s="59" t="str">
        <f>IF(OR('MOIS-09'!W8="J"),'MOIS-09'!$C$16,IF(OR('MOIS-09'!W8="J1"),'MOIS-09'!$C$17,IF(OR('MOIS-09'!W8="J2"),'MOIS-09'!$C$18,IF(OR('MOIS-09'!W8="J3"),'MOIS-09'!$C$19,IF(OR('MOIS-09'!W8="J4"),'MOIS-09'!$C$20,IF(OR('MOIS-09'!W8="J5"),'MOIS-09'!$K$16,IF(OR('MOIS-09'!W8="J6"),'MOIS-09'!$K$17,IF(OR('MOIS-09'!W8="J7"),'MOIS-09'!$K$18,IF(OR('MOIS-09'!W8="J8"),'MOIS-09'!$K$19,IF(OR('MOIS-09'!W8="J9"),'MOIS-09'!$K$20,IF(OR('MOIS-09'!W8="F"),"FORMATION",IF(OR('MOIS-09'!W8="R"),"REPOS",IF(OR('MOIS-09'!W8="CP"),"CONGES",IF(OR('MOIS-09'!W8="HR"),"RECUP",IF(OR('MOIS-09'!W8="E"),"ECOLE",IF(OR('MOIS-09'!W8="D"),"DEPLACE.",IF(OR('MOIS-09'!W8="CM"),"MARIAGE",IF(OR('MOIS-09'!W8="CMA"),"MATERNITE",IF(OR('MOIS-09'!W8="CDE"),"DEMENAGE",IF(OR('MOIS-09'!W8="M"),"MALADIE","0"))))))))))))))))))))</f>
        <v>09H30-12H00 13H00-19H00</v>
      </c>
      <c r="G34" s="59" t="str">
        <f>IF(OR('MOIS-09'!X8="J"),'MOIS-09'!$C$16,IF(OR('MOIS-09'!X8="J1"),'MOIS-09'!$C$17,IF(OR('MOIS-09'!X8="J2"),'MOIS-09'!$C$18,IF(OR('MOIS-09'!X8="J3"),'MOIS-09'!$C$19,IF(OR('MOIS-09'!X8="J4"),'MOIS-09'!$C$20,IF(OR('MOIS-09'!X8="J5"),'MOIS-09'!$K$16,IF(OR('MOIS-09'!X8="J6"),'MOIS-09'!$K$17,IF(OR('MOIS-09'!X8="J7"),'MOIS-09'!$K$18,IF(OR('MOIS-09'!X8="J8"),'MOIS-09'!$K$19,IF(OR('MOIS-09'!X8="J9"),'MOIS-09'!$K$20,IF(OR('MOIS-09'!X8="F"),"FORMATION",IF(OR('MOIS-09'!X8="R"),"REPOS",IF(OR('MOIS-09'!X8="CP"),"CONGES",IF(OR('MOIS-09'!X8="HR"),"RECUP",IF(OR('MOIS-09'!X8="E"),"ECOLE",IF(OR('MOIS-09'!X8="D"),"DEPLACE.",IF(OR('MOIS-09'!X8="CM"),"MARIAGE",IF(OR('MOIS-09'!X8="CMA"),"MATERNITE",IF(OR('MOIS-09'!X8="CDE"),"DEMENAGE",IF(OR('MOIS-09'!X8="M"),"MALADIE","0"))))))))))))))))))))</f>
        <v>09H30-12H00 13H00-19H00</v>
      </c>
      <c r="H34" s="60" t="str">
        <f>IF(OR('MOIS-09'!Y8="J"),'MOIS-09'!$C$16,IF(OR('MOIS-09'!Y8="J1"),'MOIS-09'!$C$17,IF(OR('MOIS-09'!Y8="J2"),'MOIS-09'!$C$18,IF(OR('MOIS-09'!Y8="J3"),'MOIS-09'!$C$19,IF(OR('MOIS-09'!Y8="J4"),'MOIS-09'!$C$20,IF(OR('MOIS-09'!Y8="J5"),'MOIS-09'!$K$16,IF(OR('MOIS-09'!Y8="J6"),'MOIS-09'!$K$17,IF(OR('MOIS-09'!Y8="J7"),'MOIS-09'!$K$18,IF(OR('MOIS-09'!Y8="J8"),'MOIS-09'!$K$19,IF(OR('MOIS-09'!Y8="J9"),'MOIS-09'!$K$20,IF(OR('MOIS-09'!Y8="F"),"FORMATION",IF(OR('MOIS-09'!Y8="R"),"REPOS",IF(OR('MOIS-09'!Y8="CP"),"CONGES",IF(OR('MOIS-09'!Y8="HR"),"RECUP",IF(OR('MOIS-09'!Y8="E"),"ECOLE",IF(OR('MOIS-09'!Y8="D"),"DEPLACE.",IF(OR('MOIS-09'!Y8="CM"),"MARIAGE",IF(OR('MOIS-09'!Y8="CMA"),"MATERNITE",IF(OR('MOIS-09'!Y8="CDE"),"DEMENAGE",IF(OR('MOIS-09'!Y8="M"),"MALADIE","0"))))))))))))))))))))</f>
        <v>0</v>
      </c>
      <c r="I34" s="61" t="str">
        <f t="shared" ref="I34:I40" si="6">IF(OR($K$2="TROYES"),39,IF(OR($K$2="SAINT-ANDRE"),39,"37,5"))</f>
        <v>37,5</v>
      </c>
      <c r="J34" s="70">
        <f>IF(OR('MOIS-09'!S8="D"),'MOIS-09'!$V$20,IF(OR('MOIS-09'!S8="J"),'MOIS-09'!$H$16,IF(OR('MOIS-09'!S8="J1"),'MOIS-09'!$H$17,IF(OR('MOIS-09'!S8="J2"),'MOIS-09'!$H$18,IF(OR('MOIS-09'!S8="J3"),'MOIS-09'!$H$19,IF(OR('MOIS-09'!S8="J4"),'MOIS-09'!$H$20,IF(OR('MOIS-09'!S8="J5"),'MOIS-09'!$P$16,IF(OR('MOIS-09'!S8="J6"),'MOIS-09'!$P$17,IF(OR('MOIS-09'!S8="J7"),'MOIS-09'!$P$18,IF(OR('MOIS-09'!S8="J8"),'MOIS-09'!$P$19,IF(OR('MOIS-09'!S8="J9"),'MOIS-09'!$P$20,IF(OR('MOIS-09'!S8="F"),'MOIS-09'!$V$16,IF(OR('MOIS-09'!S8="R"),'MOIS-09'!$V$17,IF(OR('MOIS-09'!S8="HR"),'MOIS-09'!$V$18,IF(OR('MOIS-09'!S8="E"),'MOIS-09'!$V$19,IF(OR('MOIS-09'!S8="CP"),'MOIS-09'!$AD$16,IF(OR('MOIS-09'!S8="CM"),'MOIS-09'!$AD$17,IF(OR('MOIS-09'!S8="CMA"),'MOIS-09'!$AD$18,IF(OR('MOIS-09'!S8="CDE"),'MOIS-09'!$AD$19,"0")))))))))))))))))))+IF(OR('MOIS-09'!T8="D"),'MOIS-09'!$V$20,IF(OR('MOIS-09'!T8="J"),'MOIS-09'!$H$16,IF(OR('MOIS-09'!T8="J1"),'MOIS-09'!$H$17,IF(OR('MOIS-09'!T8="J2"),'MOIS-09'!$H$18,IF(OR('MOIS-09'!T8="J3"),'MOIS-09'!$H$19,IF(OR('MOIS-09'!T8="J4"),'MOIS-09'!$H$20,IF(OR('MOIS-09'!T8="J5"),'MOIS-09'!$P$16,IF(OR('MOIS-09'!T8="J6"),'MOIS-09'!$P$17,IF(OR('MOIS-09'!T8="J7"),'MOIS-09'!$P$18,IF(OR('MOIS-09'!T8="J8"),'MOIS-09'!$P$19,IF(OR('MOIS-09'!T8="J9"),'MOIS-09'!$P$20,IF(OR('MOIS-09'!T8="F"),'MOIS-09'!$V$16,IF(OR('MOIS-09'!T8="R"),'MOIS-09'!$V$17,IF(OR('MOIS-09'!T8="HR"),'MOIS-09'!$V$18,IF(OR('MOIS-09'!T8="E"),'MOIS-09'!$V$19,IF(OR('MOIS-09'!T8="CP"),'MOIS-09'!$AD$16,IF(OR('MOIS-09'!T8="CM"),'MOIS-09'!$AD$17,IF(OR('MOIS-09'!T8="CMA"),'MOIS-09'!$AD$18,IF(OR('MOIS-09'!T8="CDE"),'MOIS-09'!$AD$19,"0")))))))))))))))))))+IF(OR('MOIS-09'!U8="D"),'MOIS-09'!$V$20,IF(OR('MOIS-09'!U8="J"),'MOIS-09'!$H$16,IF(OR('MOIS-09'!U8="J1"),'MOIS-09'!$H$17,IF(OR('MOIS-09'!U8="J2"),'MOIS-09'!$H$18,IF(OR('MOIS-09'!U8="J3"),'MOIS-09'!$H$19,IF(OR('MOIS-09'!U8="J4"),'MOIS-09'!$H$20,IF(OR('MOIS-09'!U8="J5"),'MOIS-09'!$P$16,IF(OR('MOIS-09'!U8="J6"),'MOIS-09'!$P$17,IF(OR('MOIS-09'!U8="J7"),'MOIS-09'!$P$18,IF(OR('MOIS-09'!U8="J8"),'MOIS-09'!$P$19,IF(OR('MOIS-09'!U8="J9"),'MOIS-09'!$P$20,IF(OR('MOIS-09'!U8="F"),'MOIS-09'!$V$16,IF(OR('MOIS-09'!U8="R"),'MOIS-09'!$V$17,IF(OR('MOIS-09'!U8="HR"),'MOIS-09'!$V$18,IF(OR('MOIS-09'!U8="E"),'MOIS-09'!$V$19,IF(OR('MOIS-09'!U8="CP"),'MOIS-09'!$AD$16,IF(OR('MOIS-09'!U8="CM"),'MOIS-09'!$AD$17,IF(OR('MOIS-09'!U8="CMA"),'MOIS-09'!$AD$18,IF(OR('MOIS-09'!U8="CDE"),'MOIS-09'!$AD$19,"0")))))))))))))))))))+IF(OR('MOIS-09'!V8="D"),'MOIS-09'!$V$20,IF(OR('MOIS-09'!V8="J"),'MOIS-09'!$H$16,IF(OR('MOIS-09'!V8="J1"),'MOIS-09'!$H$17,IF(OR('MOIS-09'!V8="J2"),'MOIS-09'!$H$18,IF(OR('MOIS-09'!V8="J3"),'MOIS-09'!$H$19,IF(OR('MOIS-09'!V8="J4"),'MOIS-09'!$H$20,IF(OR('MOIS-09'!V8="J5"),'MOIS-09'!$P$16,IF(OR('MOIS-09'!V8="J6"),'MOIS-09'!$P$17,IF(OR('MOIS-09'!V8="J7"),'MOIS-09'!$P$18,IF(OR('MOIS-09'!V8="J8"),'MOIS-09'!$P$19,IF(OR('MOIS-09'!V8="J9"),'MOIS-09'!$P$20,IF(OR('MOIS-09'!V8="F"),'MOIS-09'!$V$16,IF(OR('MOIS-09'!V8="R"),'MOIS-09'!$V$17,IF(OR('MOIS-09'!V8="HR"),'MOIS-09'!$V$18,IF(OR('MOIS-09'!V8="E"),'MOIS-09'!$V$19,IF(OR('MOIS-09'!V8="CP"),'MOIS-09'!$AD$16,IF(OR('MOIS-09'!V8="CM"),'MOIS-09'!$AD$17,IF(OR('MOIS-09'!V8="CMA"),'MOIS-09'!$AD$18,IF(OR('MOIS-09'!V8="CDE"),'MOIS-09'!$AD$19,"0")))))))))))))))))))+IF(OR('MOIS-09'!W8="D"),'MOIS-09'!$V$20,IF(OR('MOIS-09'!W8="J"),'MOIS-09'!$H$16,IF(OR('MOIS-09'!W8="J1"),'MOIS-09'!$H$17,IF(OR('MOIS-09'!W8="J2"),'MOIS-09'!$H$18,IF(OR('MOIS-09'!W8="J3"),'MOIS-09'!$H$19,IF(OR('MOIS-09'!W8="J4"),'MOIS-09'!$H$20,IF(OR('MOIS-09'!W8="J5"),'MOIS-09'!$P$16,IF(OR('MOIS-09'!W8="J6"),'MOIS-09'!$P$17,IF(OR('MOIS-09'!W8="J7"),'MOIS-09'!$P$18,IF(OR('MOIS-09'!W8="J8"),'MOIS-09'!$P$19,IF(OR('MOIS-09'!W8="J9"),'MOIS-09'!$P$20,IF(OR('MOIS-09'!W8="F"),'MOIS-09'!$V$16,IF(OR('MOIS-09'!W8="R"),'MOIS-09'!$V$17,IF(OR('MOIS-09'!W8="HR"),'MOIS-09'!$V$18,IF(OR('MOIS-09'!W8="E"),'MOIS-09'!$V$19,IF(OR('MOIS-09'!W8="CP"),'MOIS-09'!$AD$16,IF(OR('MOIS-09'!W8="CM"),'MOIS-09'!$AD$17,IF(OR('MOIS-09'!W8="CMA"),'MOIS-09'!$AD$18,IF(OR('MOIS-09'!W8="CDE"),'MOIS-09'!$AD$19,"0")))))))))))))))))))+IF(OR('MOIS-09'!X8="D"),'MOIS-09'!$V$20,IF(OR('MOIS-09'!X8="J"),'MOIS-09'!$H$16,IF(OR('MOIS-09'!X8="J1"),'MOIS-09'!$H$17,IF(OR('MOIS-09'!X8="J2"),'MOIS-09'!$H$18,IF(OR('MOIS-09'!X8="J3"),'MOIS-09'!$H$19,IF(OR('MOIS-09'!X8="J4"),'MOIS-09'!$H$20,IF(OR('MOIS-09'!X8="J5"),'MOIS-09'!$P$16,IF(OR('MOIS-09'!X8="J6"),'MOIS-09'!$P$17,IF(OR('MOIS-09'!X8="J7"),'MOIS-09'!$P$18,IF(OR('MOIS-09'!X8="J8"),'MOIS-09'!$P$19,IF(OR('MOIS-09'!X8="J9"),'MOIS-09'!$P$20,IF(OR('MOIS-09'!X8="F"),'MOIS-09'!$V$16,IF(OR('MOIS-09'!X8="R"),'MOIS-09'!$V$17,IF(OR('MOIS-09'!X8="HR"),'MOIS-09'!$V$18,IF(OR('MOIS-09'!X8="E"),'MOIS-09'!$V$19,IF(OR('MOIS-09'!X8="CP"),'MOIS-09'!$AD$16,IF(OR('MOIS-09'!X8="CM"),'MOIS-09'!$AD$17,IF(OR('MOIS-09'!X8="CMA"),'MOIS-09'!$AD$18,IF(OR('MOIS-09'!X8="CDE"),'MOIS-09'!$AD$19,"0")))))))))))))))))))+IF(OR('MOIS-09'!Y8="D"),'MOIS-09'!$V$20,IF(OR('MOIS-09'!Y8="J"),'MOIS-09'!$H$16,IF(OR('MOIS-09'!Y8="J1"),'MOIS-09'!$H$17,IF(OR('MOIS-09'!Y8="J2"),'MOIS-09'!$H$18,IF(OR('MOIS-09'!Y8="J3"),'MOIS-09'!$H$19,IF(OR('MOIS-09'!Y8="J4"),'MOIS-09'!$H$20,IF(OR('MOIS-09'!Y8="J5"),'MOIS-09'!$P$16,IF(OR('MOIS-09'!Y8="J6"),'MOIS-09'!$P$17,IF(OR('MOIS-09'!Y8="J7"),'MOIS-09'!$P$18,IF(OR('MOIS-09'!Y8="J8"),'MOIS-09'!$P$19,IF(OR('MOIS-09'!Y8="J9"),'MOIS-09'!$P$20,IF(OR('MOIS-09'!Y8="F"),'MOIS-09'!$V$16,IF(OR('MOIS-09'!Y8="R"),'MOIS-09'!$V$17,IF(OR('MOIS-09'!Y8="HR"),'MOIS-09'!$V$18,IF(OR('MOIS-09'!Y8="E"),'MOIS-09'!$V$19,IF(OR('MOIS-09'!Y8="CP"),'MOIS-09'!$AD$16,IF(OR('MOIS-09'!Y8="CM"),'MOIS-09'!$AD$17,IF(OR('MOIS-09'!Y8="CMA"),'MOIS-09'!$AD$18,IF(OR('MOIS-09'!Y8="CDE"),'MOIS-09'!$AD$19,"0")))))))))))))))))))</f>
        <v>37.5</v>
      </c>
      <c r="K34" s="63"/>
    </row>
    <row r="35" spans="1:11" ht="30" customHeight="1">
      <c r="A35" s="64" t="str">
        <f t="shared" si="5"/>
        <v>LAETITIA</v>
      </c>
      <c r="B35" s="59" t="str">
        <f>IF(OR('MOIS-09'!S9="J"),'MOIS-09'!$C$16,IF(OR('MOIS-09'!S9="J1"),'MOIS-09'!$C$17,IF(OR('MOIS-09'!S9="J2"),'MOIS-09'!$C$18,IF(OR('MOIS-09'!S9="J3"),'MOIS-09'!$C$19,IF(OR('MOIS-09'!S9="J4"),'MOIS-09'!$C$20,IF(OR('MOIS-09'!S9="J5"),'MOIS-09'!$K$16,IF(OR('MOIS-09'!S9="J6"),'MOIS-09'!$K$17,IF(OR('MOIS-09'!S9="J7"),'MOIS-09'!$K$18,IF(OR('MOIS-09'!S9="J8"),'MOIS-09'!$K$19,IF(OR('MOIS-09'!S9="J9"),'MOIS-09'!$K$20,IF(OR('MOIS-09'!S9="F"),"FORMATION",IF(OR('MOIS-09'!S9="R"),"REPOS",IF(OR('MOIS-09'!S9="CP"),"CONGES",IF(OR('MOIS-09'!S9="HR"),"RECUP",IF(OR('MOIS-09'!S9="E"),"ECOLE",IF(OR('MOIS-09'!S9="D"),"DEPLACE.",IF(OR('MOIS-09'!S9="CM"),"MARIAGE",IF(OR('MOIS-09'!S9="CMA"),"MATERNITE",IF(OR('MOIS-09'!S9="CDE"),"DEMENAGE",IF(OR('MOIS-09'!S9="M"),"MALADIE","0"))))))))))))))))))))</f>
        <v>REPOS</v>
      </c>
      <c r="C35" s="59" t="str">
        <f>IF(OR('MOIS-09'!T9="J"),'MOIS-09'!$C$16,IF(OR('MOIS-09'!T9="J1"),'MOIS-09'!$C$17,IF(OR('MOIS-09'!T9="J2"),'MOIS-09'!$C$18,IF(OR('MOIS-09'!T9="J3"),'MOIS-09'!$C$19,IF(OR('MOIS-09'!T9="J4"),'MOIS-09'!$C$20,IF(OR('MOIS-09'!T9="J5"),'MOIS-09'!$K$16,IF(OR('MOIS-09'!T9="J6"),'MOIS-09'!$K$17,IF(OR('MOIS-09'!T9="J7"),'MOIS-09'!$K$18,IF(OR('MOIS-09'!T9="J8"),'MOIS-09'!$K$19,IF(OR('MOIS-09'!T9="J9"),'MOIS-09'!$K$20,IF(OR('MOIS-09'!T9="F"),"FORMATION",IF(OR('MOIS-09'!T9="R"),"REPOS",IF(OR('MOIS-09'!T9="CP"),"CONGES",IF(OR('MOIS-09'!T9="HR"),"RECUP",IF(OR('MOIS-09'!T9="E"),"ECOLE",IF(OR('MOIS-09'!T9="D"),"DEPLACE.",IF(OR('MOIS-09'!T9="CM"),"MARIAGE",IF(OR('MOIS-09'!T9="CMA"),"MATERNITE",IF(OR('MOIS-09'!T9="CDE"),"DEMENAGE",IF(OR('MOIS-09'!T9="M"),"MALADIE","0"))))))))))))))))))))</f>
        <v>09H30-12H00 13H00-19H00</v>
      </c>
      <c r="D35" s="59" t="str">
        <f>IF(OR('MOIS-09'!U9="J"),'MOIS-09'!$C$16,IF(OR('MOIS-09'!U9="J1"),'MOIS-09'!$C$17,IF(OR('MOIS-09'!U9="J2"),'MOIS-09'!$C$18,IF(OR('MOIS-09'!U9="J3"),'MOIS-09'!$C$19,IF(OR('MOIS-09'!U9="J4"),'MOIS-09'!$C$20,IF(OR('MOIS-09'!U9="J5"),'MOIS-09'!$K$16,IF(OR('MOIS-09'!U9="J6"),'MOIS-09'!$K$17,IF(OR('MOIS-09'!U9="J7"),'MOIS-09'!$K$18,IF(OR('MOIS-09'!U9="J8"),'MOIS-09'!$K$19,IF(OR('MOIS-09'!U9="J9"),'MOIS-09'!$K$20,IF(OR('MOIS-09'!U9="F"),"FORMATION",IF(OR('MOIS-09'!U9="R"),"REPOS",IF(OR('MOIS-09'!U9="CP"),"CONGES",IF(OR('MOIS-09'!U9="HR"),"RECUP",IF(OR('MOIS-09'!U9="E"),"ECOLE",IF(OR('MOIS-09'!U9="D"),"DEPLACE.",IF(OR('MOIS-09'!U9="CM"),"MARIAGE",IF(OR('MOIS-09'!U9="CMA"),"MATERNITE",IF(OR('MOIS-09'!U9="CDE"),"DEMENAGE",IF(OR('MOIS-09'!U9="M"),"MALADIE","0"))))))))))))))))))))</f>
        <v>09H30-12H00 13H00-19H00</v>
      </c>
      <c r="E35" s="59" t="str">
        <f>IF(OR('MOIS-09'!V9="J"),'MOIS-09'!$C$16,IF(OR('MOIS-09'!V9="J1"),'MOIS-09'!$C$17,IF(OR('MOIS-09'!V9="J2"),'MOIS-09'!$C$18,IF(OR('MOIS-09'!V9="J3"),'MOIS-09'!$C$19,IF(OR('MOIS-09'!V9="J4"),'MOIS-09'!$C$20,IF(OR('MOIS-09'!V9="J5"),'MOIS-09'!$K$16,IF(OR('MOIS-09'!V9="J6"),'MOIS-09'!$K$17,IF(OR('MOIS-09'!V9="J7"),'MOIS-09'!$K$18,IF(OR('MOIS-09'!V9="J8"),'MOIS-09'!$K$19,IF(OR('MOIS-09'!V9="J9"),'MOIS-09'!$K$20,IF(OR('MOIS-09'!V9="F"),"FORMATION",IF(OR('MOIS-09'!V9="R"),"REPOS",IF(OR('MOIS-09'!V9="CP"),"CONGES",IF(OR('MOIS-09'!V9="HR"),"RECUP",IF(OR('MOIS-09'!V9="E"),"ECOLE",IF(OR('MOIS-09'!V9="D"),"DEPLACE.",IF(OR('MOIS-09'!V9="CM"),"MARIAGE",IF(OR('MOIS-09'!V9="CMA"),"MATERNITE",IF(OR('MOIS-09'!V9="CDE"),"DEMENAGE",IF(OR('MOIS-09'!V9="M"),"MALADIE","0"))))))))))))))))))))</f>
        <v>09H30-12H00 13H00-19H00</v>
      </c>
      <c r="F35" s="59" t="str">
        <f>IF(OR('MOIS-09'!W9="J"),'MOIS-09'!$C$16,IF(OR('MOIS-09'!W9="J1"),'MOIS-09'!$C$17,IF(OR('MOIS-09'!W9="J2"),'MOIS-09'!$C$18,IF(OR('MOIS-09'!W9="J3"),'MOIS-09'!$C$19,IF(OR('MOIS-09'!W9="J4"),'MOIS-09'!$C$20,IF(OR('MOIS-09'!W9="J5"),'MOIS-09'!$K$16,IF(OR('MOIS-09'!W9="J6"),'MOIS-09'!$K$17,IF(OR('MOIS-09'!W9="J7"),'MOIS-09'!$K$18,IF(OR('MOIS-09'!W9="J8"),'MOIS-09'!$K$19,IF(OR('MOIS-09'!W9="J9"),'MOIS-09'!$K$20,IF(OR('MOIS-09'!W9="F"),"FORMATION",IF(OR('MOIS-09'!W9="R"),"REPOS",IF(OR('MOIS-09'!W9="CP"),"CONGES",IF(OR('MOIS-09'!W9="HR"),"RECUP",IF(OR('MOIS-09'!W9="E"),"ECOLE",IF(OR('MOIS-09'!W9="D"),"DEPLACE.",IF(OR('MOIS-09'!W9="CM"),"MARIAGE",IF(OR('MOIS-09'!W9="CMA"),"MATERNITE",IF(OR('MOIS-09'!W9="CDE"),"DEMENAGE",IF(OR('MOIS-09'!W9="M"),"MALADIE","0"))))))))))))))))))))</f>
        <v>09H30-12H00 13H00-19H00</v>
      </c>
      <c r="G35" s="59" t="str">
        <f>IF(OR('MOIS-09'!X9="J"),'MOIS-09'!$C$16,IF(OR('MOIS-09'!X9="J1"),'MOIS-09'!$C$17,IF(OR('MOIS-09'!X9="J2"),'MOIS-09'!$C$18,IF(OR('MOIS-09'!X9="J3"),'MOIS-09'!$C$19,IF(OR('MOIS-09'!X9="J4"),'MOIS-09'!$C$20,IF(OR('MOIS-09'!X9="J5"),'MOIS-09'!$K$16,IF(OR('MOIS-09'!X9="J6"),'MOIS-09'!$K$17,IF(OR('MOIS-09'!X9="J7"),'MOIS-09'!$K$18,IF(OR('MOIS-09'!X9="J8"),'MOIS-09'!$K$19,IF(OR('MOIS-09'!X9="J9"),'MOIS-09'!$K$20,IF(OR('MOIS-09'!X9="F"),"FORMATION",IF(OR('MOIS-09'!X9="R"),"REPOS",IF(OR('MOIS-09'!X9="CP"),"CONGES",IF(OR('MOIS-09'!X9="HR"),"RECUP",IF(OR('MOIS-09'!X9="E"),"ECOLE",IF(OR('MOIS-09'!X9="D"),"DEPLACE.",IF(OR('MOIS-09'!X9="CM"),"MARIAGE",IF(OR('MOIS-09'!X9="CMA"),"MATERNITE",IF(OR('MOIS-09'!X9="CDE"),"DEMENAGE",IF(OR('MOIS-09'!X9="M"),"MALADIE","0"))))))))))))))))))))</f>
        <v>09H30-12H00 13H00-19H00</v>
      </c>
      <c r="H35" s="60" t="str">
        <f>IF(OR('MOIS-09'!Y9="J"),'MOIS-09'!$C$16,IF(OR('MOIS-09'!Y9="J1"),'MOIS-09'!$C$17,IF(OR('MOIS-09'!Y9="J2"),'MOIS-09'!$C$18,IF(OR('MOIS-09'!Y9="J3"),'MOIS-09'!$C$19,IF(OR('MOIS-09'!Y9="J4"),'MOIS-09'!$C$20,IF(OR('MOIS-09'!Y9="J5"),'MOIS-09'!$K$16,IF(OR('MOIS-09'!Y9="J6"),'MOIS-09'!$K$17,IF(OR('MOIS-09'!Y9="J7"),'MOIS-09'!$K$18,IF(OR('MOIS-09'!Y9="J8"),'MOIS-09'!$K$19,IF(OR('MOIS-09'!Y9="J9"),'MOIS-09'!$K$20,IF(OR('MOIS-09'!Y9="F"),"FORMATION",IF(OR('MOIS-09'!Y9="R"),"REPOS",IF(OR('MOIS-09'!Y9="CP"),"CONGES",IF(OR('MOIS-09'!Y9="HR"),"RECUP",IF(OR('MOIS-09'!Y9="E"),"ECOLE",IF(OR('MOIS-09'!Y9="D"),"DEPLACE.",IF(OR('MOIS-09'!Y9="CM"),"MARIAGE",IF(OR('MOIS-09'!Y9="CMA"),"MATERNITE",IF(OR('MOIS-09'!Y9="CDE"),"DEMENAGE",IF(OR('MOIS-09'!Y9="M"),"MALADIE","0"))))))))))))))))))))</f>
        <v>0</v>
      </c>
      <c r="I35" s="61" t="str">
        <f t="shared" si="6"/>
        <v>37,5</v>
      </c>
      <c r="J35" s="70">
        <f>IF(OR('MOIS-09'!S9="D"),'MOIS-09'!$V$20,IF(OR('MOIS-09'!S9="J"),'MOIS-09'!$H$16,IF(OR('MOIS-09'!S9="J1"),'MOIS-09'!$H$17,IF(OR('MOIS-09'!S9="J2"),'MOIS-09'!$H$18,IF(OR('MOIS-09'!S9="J3"),'MOIS-09'!$H$19,IF(OR('MOIS-09'!S9="J4"),'MOIS-09'!$H$20,IF(OR('MOIS-09'!S9="J5"),'MOIS-09'!$P$16,IF(OR('MOIS-09'!S9="J6"),'MOIS-09'!$P$17,IF(OR('MOIS-09'!S9="J7"),'MOIS-09'!$P$18,IF(OR('MOIS-09'!S9="J8"),'MOIS-09'!$P$19,IF(OR('MOIS-09'!S9="J9"),'MOIS-09'!$P$20,IF(OR('MOIS-09'!S9="F"),'MOIS-09'!$V$16,IF(OR('MOIS-09'!S9="R"),'MOIS-09'!$V$17,IF(OR('MOIS-09'!S9="HR"),'MOIS-09'!$V$18,IF(OR('MOIS-09'!S9="E"),'MOIS-09'!$V$19,IF(OR('MOIS-09'!S9="CP"),'MOIS-09'!$AD$16,IF(OR('MOIS-09'!S9="CM"),'MOIS-09'!$AD$17,IF(OR('MOIS-09'!S9="CMA"),'MOIS-09'!$AD$18,IF(OR('MOIS-09'!S9="CDE"),'MOIS-09'!$AD$19,"0")))))))))))))))))))+IF(OR('MOIS-09'!T9="D"),'MOIS-09'!$V$20,IF(OR('MOIS-09'!T9="J"),'MOIS-09'!$H$16,IF(OR('MOIS-09'!T9="J1"),'MOIS-09'!$H$17,IF(OR('MOIS-09'!T9="J2"),'MOIS-09'!$H$18,IF(OR('MOIS-09'!T9="J3"),'MOIS-09'!$H$19,IF(OR('MOIS-09'!T9="J4"),'MOIS-09'!$H$20,IF(OR('MOIS-09'!T9="J5"),'MOIS-09'!$P$16,IF(OR('MOIS-09'!T9="J6"),'MOIS-09'!$P$17,IF(OR('MOIS-09'!T9="J7"),'MOIS-09'!$P$18,IF(OR('MOIS-09'!T9="J8"),'MOIS-09'!$P$19,IF(OR('MOIS-09'!T9="J9"),'MOIS-09'!$P$20,IF(OR('MOIS-09'!T9="F"),'MOIS-09'!$V$16,IF(OR('MOIS-09'!T9="R"),'MOIS-09'!$V$17,IF(OR('MOIS-09'!T9="HR"),'MOIS-09'!$V$18,IF(OR('MOIS-09'!T9="E"),'MOIS-09'!$V$19,IF(OR('MOIS-09'!T9="CP"),'MOIS-09'!$AD$16,IF(OR('MOIS-09'!T9="CM"),'MOIS-09'!$AD$17,IF(OR('MOIS-09'!T9="CMA"),'MOIS-09'!$AD$18,IF(OR('MOIS-09'!T9="CDE"),'MOIS-09'!$AD$19,"0")))))))))))))))))))+IF(OR('MOIS-09'!U9="D"),'MOIS-09'!$V$20,IF(OR('MOIS-09'!U9="J"),'MOIS-09'!$H$16,IF(OR('MOIS-09'!U9="J1"),'MOIS-09'!$H$17,IF(OR('MOIS-09'!U9="J2"),'MOIS-09'!$H$18,IF(OR('MOIS-09'!U9="J3"),'MOIS-09'!$H$19,IF(OR('MOIS-09'!U9="J4"),'MOIS-09'!$H$20,IF(OR('MOIS-09'!U9="J5"),'MOIS-09'!$P$16,IF(OR('MOIS-09'!U9="J6"),'MOIS-09'!$P$17,IF(OR('MOIS-09'!U9="J7"),'MOIS-09'!$P$18,IF(OR('MOIS-09'!U9="J8"),'MOIS-09'!$P$19,IF(OR('MOIS-09'!U9="J9"),'MOIS-09'!$P$20,IF(OR('MOIS-09'!U9="F"),'MOIS-09'!$V$16,IF(OR('MOIS-09'!U9="R"),'MOIS-09'!$V$17,IF(OR('MOIS-09'!U9="HR"),'MOIS-09'!$V$18,IF(OR('MOIS-09'!U9="E"),'MOIS-09'!$V$19,IF(OR('MOIS-09'!U9="CP"),'MOIS-09'!$AD$16,IF(OR('MOIS-09'!U9="CM"),'MOIS-09'!$AD$17,IF(OR('MOIS-09'!U9="CMA"),'MOIS-09'!$AD$18,IF(OR('MOIS-09'!U9="CDE"),'MOIS-09'!$AD$19,"0")))))))))))))))))))+IF(OR('MOIS-09'!V9="D"),'MOIS-09'!$V$20,IF(OR('MOIS-09'!V9="J"),'MOIS-09'!$H$16,IF(OR('MOIS-09'!V9="J1"),'MOIS-09'!$H$17,IF(OR('MOIS-09'!V9="J2"),'MOIS-09'!$H$18,IF(OR('MOIS-09'!V9="J3"),'MOIS-09'!$H$19,IF(OR('MOIS-09'!V9="J4"),'MOIS-09'!$H$20,IF(OR('MOIS-09'!V9="J5"),'MOIS-09'!$P$16,IF(OR('MOIS-09'!V9="J6"),'MOIS-09'!$P$17,IF(OR('MOIS-09'!V9="J7"),'MOIS-09'!$P$18,IF(OR('MOIS-09'!V9="J8"),'MOIS-09'!$P$19,IF(OR('MOIS-09'!V9="J9"),'MOIS-09'!$P$20,IF(OR('MOIS-09'!V9="F"),'MOIS-09'!$V$16,IF(OR('MOIS-09'!V9="R"),'MOIS-09'!$V$17,IF(OR('MOIS-09'!V9="HR"),'MOIS-09'!$V$18,IF(OR('MOIS-09'!V9="E"),'MOIS-09'!$V$19,IF(OR('MOIS-09'!V9="CP"),'MOIS-09'!$AD$16,IF(OR('MOIS-09'!V9="CM"),'MOIS-09'!$AD$17,IF(OR('MOIS-09'!V9="CMA"),'MOIS-09'!$AD$18,IF(OR('MOIS-09'!V9="CDE"),'MOIS-09'!$AD$19,"0")))))))))))))))))))+IF(OR('MOIS-09'!W9="D"),'MOIS-09'!$V$20,IF(OR('MOIS-09'!W9="J"),'MOIS-09'!$H$16,IF(OR('MOIS-09'!W9="J1"),'MOIS-09'!$H$17,IF(OR('MOIS-09'!W9="J2"),'MOIS-09'!$H$18,IF(OR('MOIS-09'!W9="J3"),'MOIS-09'!$H$19,IF(OR('MOIS-09'!W9="J4"),'MOIS-09'!$H$20,IF(OR('MOIS-09'!W9="J5"),'MOIS-09'!$P$16,IF(OR('MOIS-09'!W9="J6"),'MOIS-09'!$P$17,IF(OR('MOIS-09'!W9="J7"),'MOIS-09'!$P$18,IF(OR('MOIS-09'!W9="J8"),'MOIS-09'!$P$19,IF(OR('MOIS-09'!W9="J9"),'MOIS-09'!$P$20,IF(OR('MOIS-09'!W9="F"),'MOIS-09'!$V$16,IF(OR('MOIS-09'!W9="R"),'MOIS-09'!$V$17,IF(OR('MOIS-09'!W9="HR"),'MOIS-09'!$V$18,IF(OR('MOIS-09'!W9="E"),'MOIS-09'!$V$19,IF(OR('MOIS-09'!W9="CP"),'MOIS-09'!$AD$16,IF(OR('MOIS-09'!W9="CM"),'MOIS-09'!$AD$17,IF(OR('MOIS-09'!W9="CMA"),'MOIS-09'!$AD$18,IF(OR('MOIS-09'!W9="CDE"),'MOIS-09'!$AD$19,"0")))))))))))))))))))+IF(OR('MOIS-09'!X9="D"),'MOIS-09'!$V$20,IF(OR('MOIS-09'!X9="J"),'MOIS-09'!$H$16,IF(OR('MOIS-09'!X9="J1"),'MOIS-09'!$H$17,IF(OR('MOIS-09'!X9="J2"),'MOIS-09'!$H$18,IF(OR('MOIS-09'!X9="J3"),'MOIS-09'!$H$19,IF(OR('MOIS-09'!X9="J4"),'MOIS-09'!$H$20,IF(OR('MOIS-09'!X9="J5"),'MOIS-09'!$P$16,IF(OR('MOIS-09'!X9="J6"),'MOIS-09'!$P$17,IF(OR('MOIS-09'!X9="J7"),'MOIS-09'!$P$18,IF(OR('MOIS-09'!X9="J8"),'MOIS-09'!$P$19,IF(OR('MOIS-09'!X9="J9"),'MOIS-09'!$P$20,IF(OR('MOIS-09'!X9="F"),'MOIS-09'!$V$16,IF(OR('MOIS-09'!X9="R"),'MOIS-09'!$V$17,IF(OR('MOIS-09'!X9="HR"),'MOIS-09'!$V$18,IF(OR('MOIS-09'!X9="E"),'MOIS-09'!$V$19,IF(OR('MOIS-09'!X9="CP"),'MOIS-09'!$AD$16,IF(OR('MOIS-09'!X9="CM"),'MOIS-09'!$AD$17,IF(OR('MOIS-09'!X9="CMA"),'MOIS-09'!$AD$18,IF(OR('MOIS-09'!X9="CDE"),'MOIS-09'!$AD$19,"0")))))))))))))))))))+IF(OR('MOIS-09'!Y9="D"),'MOIS-09'!$V$20,IF(OR('MOIS-09'!Y9="J"),'MOIS-09'!$H$16,IF(OR('MOIS-09'!Y9="J1"),'MOIS-09'!$H$17,IF(OR('MOIS-09'!Y9="J2"),'MOIS-09'!$H$18,IF(OR('MOIS-09'!Y9="J3"),'MOIS-09'!$H$19,IF(OR('MOIS-09'!Y9="J4"),'MOIS-09'!$H$20,IF(OR('MOIS-09'!Y9="J5"),'MOIS-09'!$P$16,IF(OR('MOIS-09'!Y9="J6"),'MOIS-09'!$P$17,IF(OR('MOIS-09'!Y9="J7"),'MOIS-09'!$P$18,IF(OR('MOIS-09'!Y9="J8"),'MOIS-09'!$P$19,IF(OR('MOIS-09'!Y9="J9"),'MOIS-09'!$P$20,IF(OR('MOIS-09'!Y9="F"),'MOIS-09'!$V$16,IF(OR('MOIS-09'!Y9="R"),'MOIS-09'!$V$17,IF(OR('MOIS-09'!Y9="HR"),'MOIS-09'!$V$18,IF(OR('MOIS-09'!Y9="E"),'MOIS-09'!$V$19,IF(OR('MOIS-09'!Y9="CP"),'MOIS-09'!$AD$16,IF(OR('MOIS-09'!Y9="CM"),'MOIS-09'!$AD$17,IF(OR('MOIS-09'!Y9="CMA"),'MOIS-09'!$AD$18,IF(OR('MOIS-09'!Y9="CDE"),'MOIS-09'!$AD$19,"0")))))))))))))))))))</f>
        <v>37.5</v>
      </c>
      <c r="K35" s="63"/>
    </row>
    <row r="36" spans="1:11" ht="30" customHeight="1">
      <c r="A36" s="64" t="str">
        <f t="shared" si="5"/>
        <v>-</v>
      </c>
      <c r="B36" s="59" t="str">
        <f>IF(OR('MOIS-09'!S10="J"),'MOIS-09'!$C$16,IF(OR('MOIS-09'!S10="J1"),'MOIS-09'!$C$17,IF(OR('MOIS-09'!S10="J2"),'MOIS-09'!$C$18,IF(OR('MOIS-09'!S10="J3"),'MOIS-09'!$C$19,IF(OR('MOIS-09'!S10="J4"),'MOIS-09'!$C$20,IF(OR('MOIS-09'!S10="J5"),'MOIS-09'!$K$16,IF(OR('MOIS-09'!S10="J6"),'MOIS-09'!$K$17,IF(OR('MOIS-09'!S10="J7"),'MOIS-09'!$K$18,IF(OR('MOIS-09'!S10="J8"),'MOIS-09'!$K$19,IF(OR('MOIS-09'!S10="J9"),'MOIS-09'!$K$20,IF(OR('MOIS-09'!S10="F"),"FORMATION",IF(OR('MOIS-09'!S10="R"),"REPOS",IF(OR('MOIS-09'!S10="CP"),"CONGES",IF(OR('MOIS-09'!S10="HR"),"RECUP",IF(OR('MOIS-09'!S10="E"),"ECOLE",IF(OR('MOIS-09'!S10="D"),"DEPLACE.",IF(OR('MOIS-09'!S10="CM"),"MARIAGE",IF(OR('MOIS-09'!S10="CMA"),"MATERNITE",IF(OR('MOIS-09'!S10="CDE"),"DEMENAGE",IF(OR('MOIS-09'!S10="M"),"MALADIE","0"))))))))))))))))))))</f>
        <v>0</v>
      </c>
      <c r="C36" s="59" t="str">
        <f>IF(OR('MOIS-09'!T10="J"),'MOIS-09'!$C$16,IF(OR('MOIS-09'!T10="J1"),'MOIS-09'!$C$17,IF(OR('MOIS-09'!T10="J2"),'MOIS-09'!$C$18,IF(OR('MOIS-09'!T10="J3"),'MOIS-09'!$C$19,IF(OR('MOIS-09'!T10="J4"),'MOIS-09'!$C$20,IF(OR('MOIS-09'!T10="J5"),'MOIS-09'!$K$16,IF(OR('MOIS-09'!T10="J6"),'MOIS-09'!$K$17,IF(OR('MOIS-09'!T10="J7"),'MOIS-09'!$K$18,IF(OR('MOIS-09'!T10="J8"),'MOIS-09'!$K$19,IF(OR('MOIS-09'!T10="J9"),'MOIS-09'!$K$20,IF(OR('MOIS-09'!T10="F"),"FORMATION",IF(OR('MOIS-09'!T10="R"),"REPOS",IF(OR('MOIS-09'!T10="CP"),"CONGES",IF(OR('MOIS-09'!T10="HR"),"RECUP",IF(OR('MOIS-09'!T10="E"),"ECOLE",IF(OR('MOIS-09'!T10="D"),"DEPLACE.",IF(OR('MOIS-09'!T10="CM"),"MARIAGE",IF(OR('MOIS-09'!T10="CMA"),"MATERNITE",IF(OR('MOIS-09'!T10="CDE"),"DEMENAGE",IF(OR('MOIS-09'!T10="M"),"MALADIE","0"))))))))))))))))))))</f>
        <v>0</v>
      </c>
      <c r="D36" s="59" t="str">
        <f>IF(OR('MOIS-09'!U10="J"),'MOIS-09'!$C$16,IF(OR('MOIS-09'!U10="J1"),'MOIS-09'!$C$17,IF(OR('MOIS-09'!U10="J2"),'MOIS-09'!$C$18,IF(OR('MOIS-09'!U10="J3"),'MOIS-09'!$C$19,IF(OR('MOIS-09'!U10="J4"),'MOIS-09'!$C$20,IF(OR('MOIS-09'!U10="J5"),'MOIS-09'!$K$16,IF(OR('MOIS-09'!U10="J6"),'MOIS-09'!$K$17,IF(OR('MOIS-09'!U10="J7"),'MOIS-09'!$K$18,IF(OR('MOIS-09'!U10="J8"),'MOIS-09'!$K$19,IF(OR('MOIS-09'!U10="J9"),'MOIS-09'!$K$20,IF(OR('MOIS-09'!U10="F"),"FORMATION",IF(OR('MOIS-09'!U10="R"),"REPOS",IF(OR('MOIS-09'!U10="CP"),"CONGES",IF(OR('MOIS-09'!U10="HR"),"RECUP",IF(OR('MOIS-09'!U10="E"),"ECOLE",IF(OR('MOIS-09'!U10="D"),"DEPLACE.",IF(OR('MOIS-09'!U10="CM"),"MARIAGE",IF(OR('MOIS-09'!U10="CMA"),"MATERNITE",IF(OR('MOIS-09'!U10="CDE"),"DEMENAGE",IF(OR('MOIS-09'!U10="M"),"MALADIE","0"))))))))))))))))))))</f>
        <v>0</v>
      </c>
      <c r="E36" s="59" t="str">
        <f>IF(OR('MOIS-09'!V10="J"),'MOIS-09'!$C$16,IF(OR('MOIS-09'!V10="J1"),'MOIS-09'!$C$17,IF(OR('MOIS-09'!V10="J2"),'MOIS-09'!$C$18,IF(OR('MOIS-09'!V10="J3"),'MOIS-09'!$C$19,IF(OR('MOIS-09'!V10="J4"),'MOIS-09'!$C$20,IF(OR('MOIS-09'!V10="J5"),'MOIS-09'!$K$16,IF(OR('MOIS-09'!V10="J6"),'MOIS-09'!$K$17,IF(OR('MOIS-09'!V10="J7"),'MOIS-09'!$K$18,IF(OR('MOIS-09'!V10="J8"),'MOIS-09'!$K$19,IF(OR('MOIS-09'!V10="J9"),'MOIS-09'!$K$20,IF(OR('MOIS-09'!V10="F"),"FORMATION",IF(OR('MOIS-09'!V10="R"),"REPOS",IF(OR('MOIS-09'!V10="CP"),"CONGES",IF(OR('MOIS-09'!V10="HR"),"RECUP",IF(OR('MOIS-09'!V10="E"),"ECOLE",IF(OR('MOIS-09'!V10="D"),"DEPLACE.",IF(OR('MOIS-09'!V10="CM"),"MARIAGE",IF(OR('MOIS-09'!V10="CMA"),"MATERNITE",IF(OR('MOIS-09'!V10="CDE"),"DEMENAGE",IF(OR('MOIS-09'!V10="M"),"MALADIE","0"))))))))))))))))))))</f>
        <v>0</v>
      </c>
      <c r="F36" s="59" t="str">
        <f>IF(OR('MOIS-09'!W10="J"),'MOIS-09'!$C$16,IF(OR('MOIS-09'!W10="J1"),'MOIS-09'!$C$17,IF(OR('MOIS-09'!W10="J2"),'MOIS-09'!$C$18,IF(OR('MOIS-09'!W10="J3"),'MOIS-09'!$C$19,IF(OR('MOIS-09'!W10="J4"),'MOIS-09'!$C$20,IF(OR('MOIS-09'!W10="J5"),'MOIS-09'!$K$16,IF(OR('MOIS-09'!W10="J6"),'MOIS-09'!$K$17,IF(OR('MOIS-09'!W10="J7"),'MOIS-09'!$K$18,IF(OR('MOIS-09'!W10="J8"),'MOIS-09'!$K$19,IF(OR('MOIS-09'!W10="J9"),'MOIS-09'!$K$20,IF(OR('MOIS-09'!W10="F"),"FORMATION",IF(OR('MOIS-09'!W10="R"),"REPOS",IF(OR('MOIS-09'!W10="CP"),"CONGES",IF(OR('MOIS-09'!W10="HR"),"RECUP",IF(OR('MOIS-09'!W10="E"),"ECOLE",IF(OR('MOIS-09'!W10="D"),"DEPLACE.",IF(OR('MOIS-09'!W10="CM"),"MARIAGE",IF(OR('MOIS-09'!W10="CMA"),"MATERNITE",IF(OR('MOIS-09'!W10="CDE"),"DEMENAGE",IF(OR('MOIS-09'!W10="M"),"MALADIE","0"))))))))))))))))))))</f>
        <v>0</v>
      </c>
      <c r="G36" s="59" t="str">
        <f>IF(OR('MOIS-09'!X10="J"),'MOIS-09'!$C$16,IF(OR('MOIS-09'!X10="J1"),'MOIS-09'!$C$17,IF(OR('MOIS-09'!X10="J2"),'MOIS-09'!$C$18,IF(OR('MOIS-09'!X10="J3"),'MOIS-09'!$C$19,IF(OR('MOIS-09'!X10="J4"),'MOIS-09'!$C$20,IF(OR('MOIS-09'!X10="J5"),'MOIS-09'!$K$16,IF(OR('MOIS-09'!X10="J6"),'MOIS-09'!$K$17,IF(OR('MOIS-09'!X10="J7"),'MOIS-09'!$K$18,IF(OR('MOIS-09'!X10="J8"),'MOIS-09'!$K$19,IF(OR('MOIS-09'!X10="J9"),'MOIS-09'!$K$20,IF(OR('MOIS-09'!X10="F"),"FORMATION",IF(OR('MOIS-09'!X10="R"),"REPOS",IF(OR('MOIS-09'!X10="CP"),"CONGES",IF(OR('MOIS-09'!X10="HR"),"RECUP",IF(OR('MOIS-09'!X10="E"),"ECOLE",IF(OR('MOIS-09'!X10="D"),"DEPLACE.",IF(OR('MOIS-09'!X10="CM"),"MARIAGE",IF(OR('MOIS-09'!X10="CMA"),"MATERNITE",IF(OR('MOIS-09'!X10="CDE"),"DEMENAGE",IF(OR('MOIS-09'!X10="M"),"MALADIE","0"))))))))))))))))))))</f>
        <v>0</v>
      </c>
      <c r="H36" s="60" t="str">
        <f>IF(OR('MOIS-09'!Y10="J"),'MOIS-09'!$C$16,IF(OR('MOIS-09'!Y10="J1"),'MOIS-09'!$C$17,IF(OR('MOIS-09'!Y10="J2"),'MOIS-09'!$C$18,IF(OR('MOIS-09'!Y10="J3"),'MOIS-09'!$C$19,IF(OR('MOIS-09'!Y10="J4"),'MOIS-09'!$C$20,IF(OR('MOIS-09'!Y10="J5"),'MOIS-09'!$K$16,IF(OR('MOIS-09'!Y10="J6"),'MOIS-09'!$K$17,IF(OR('MOIS-09'!Y10="J7"),'MOIS-09'!$K$18,IF(OR('MOIS-09'!Y10="J8"),'MOIS-09'!$K$19,IF(OR('MOIS-09'!Y10="J9"),'MOIS-09'!$K$20,IF(OR('MOIS-09'!Y10="F"),"FORMATION",IF(OR('MOIS-09'!Y10="R"),"REPOS",IF(OR('MOIS-09'!Y10="CP"),"CONGES",IF(OR('MOIS-09'!Y10="HR"),"RECUP",IF(OR('MOIS-09'!Y10="E"),"ECOLE",IF(OR('MOIS-09'!Y10="D"),"DEPLACE.",IF(OR('MOIS-09'!Y10="CM"),"MARIAGE",IF(OR('MOIS-09'!Y10="CMA"),"MATERNITE",IF(OR('MOIS-09'!Y10="CDE"),"DEMENAGE",IF(OR('MOIS-09'!Y10="M"),"MALADIE","0"))))))))))))))))))))</f>
        <v>0</v>
      </c>
      <c r="I36" s="61" t="str">
        <f t="shared" si="6"/>
        <v>37,5</v>
      </c>
      <c r="J36" s="70">
        <f>IF(OR('MOIS-09'!S10="D"),'MOIS-09'!$V$20,IF(OR('MOIS-09'!S10="J"),'MOIS-09'!$H$16,IF(OR('MOIS-09'!S10="J1"),'MOIS-09'!$H$17,IF(OR('MOIS-09'!S10="J2"),'MOIS-09'!$H$18,IF(OR('MOIS-09'!S10="J3"),'MOIS-09'!$H$19,IF(OR('MOIS-09'!S10="J4"),'MOIS-09'!$H$20,IF(OR('MOIS-09'!S10="J5"),'MOIS-09'!$P$16,IF(OR('MOIS-09'!S10="J6"),'MOIS-09'!$P$17,IF(OR('MOIS-09'!S10="J7"),'MOIS-09'!$P$18,IF(OR('MOIS-09'!S10="J8"),'MOIS-09'!$P$19,IF(OR('MOIS-09'!S10="J9"),'MOIS-09'!$P$20,IF(OR('MOIS-09'!S10="F"),'MOIS-09'!$V$16,IF(OR('MOIS-09'!S10="R"),'MOIS-09'!$V$17,IF(OR('MOIS-09'!S10="HR"),'MOIS-09'!$V$18,IF(OR('MOIS-09'!S10="E"),'MOIS-09'!$V$19,IF(OR('MOIS-09'!S10="CP"),'MOIS-09'!$AD$16,IF(OR('MOIS-09'!S10="CM"),'MOIS-09'!$AD$17,IF(OR('MOIS-09'!S10="CMA"),'MOIS-09'!$AD$18,IF(OR('MOIS-09'!S10="CDE"),'MOIS-09'!$AD$19,"0")))))))))))))))))))+IF(OR('MOIS-09'!T10="D"),'MOIS-09'!$V$20,IF(OR('MOIS-09'!T10="J"),'MOIS-09'!$H$16,IF(OR('MOIS-09'!T10="J1"),'MOIS-09'!$H$17,IF(OR('MOIS-09'!T10="J2"),'MOIS-09'!$H$18,IF(OR('MOIS-09'!T10="J3"),'MOIS-09'!$H$19,IF(OR('MOIS-09'!T10="J4"),'MOIS-09'!$H$20,IF(OR('MOIS-09'!T10="J5"),'MOIS-09'!$P$16,IF(OR('MOIS-09'!T10="J6"),'MOIS-09'!$P$17,IF(OR('MOIS-09'!T10="J7"),'MOIS-09'!$P$18,IF(OR('MOIS-09'!T10="J8"),'MOIS-09'!$P$19,IF(OR('MOIS-09'!T10="J9"),'MOIS-09'!$P$20,IF(OR('MOIS-09'!T10="F"),'MOIS-09'!$V$16,IF(OR('MOIS-09'!T10="R"),'MOIS-09'!$V$17,IF(OR('MOIS-09'!T10="HR"),'MOIS-09'!$V$18,IF(OR('MOIS-09'!T10="E"),'MOIS-09'!$V$19,IF(OR('MOIS-09'!T10="CP"),'MOIS-09'!$AD$16,IF(OR('MOIS-09'!T10="CM"),'MOIS-09'!$AD$17,IF(OR('MOIS-09'!T10="CMA"),'MOIS-09'!$AD$18,IF(OR('MOIS-09'!T10="CDE"),'MOIS-09'!$AD$19,"0")))))))))))))))))))+IF(OR('MOIS-09'!U10="D"),'MOIS-09'!$V$20,IF(OR('MOIS-09'!U10="J"),'MOIS-09'!$H$16,IF(OR('MOIS-09'!U10="J1"),'MOIS-09'!$H$17,IF(OR('MOIS-09'!U10="J2"),'MOIS-09'!$H$18,IF(OR('MOIS-09'!U10="J3"),'MOIS-09'!$H$19,IF(OR('MOIS-09'!U10="J4"),'MOIS-09'!$H$20,IF(OR('MOIS-09'!U10="J5"),'MOIS-09'!$P$16,IF(OR('MOIS-09'!U10="J6"),'MOIS-09'!$P$17,IF(OR('MOIS-09'!U10="J7"),'MOIS-09'!$P$18,IF(OR('MOIS-09'!U10="J8"),'MOIS-09'!$P$19,IF(OR('MOIS-09'!U10="J9"),'MOIS-09'!$P$20,IF(OR('MOIS-09'!U10="F"),'MOIS-09'!$V$16,IF(OR('MOIS-09'!U10="R"),'MOIS-09'!$V$17,IF(OR('MOIS-09'!U10="HR"),'MOIS-09'!$V$18,IF(OR('MOIS-09'!U10="E"),'MOIS-09'!$V$19,IF(OR('MOIS-09'!U10="CP"),'MOIS-09'!$AD$16,IF(OR('MOIS-09'!U10="CM"),'MOIS-09'!$AD$17,IF(OR('MOIS-09'!U10="CMA"),'MOIS-09'!$AD$18,IF(OR('MOIS-09'!U10="CDE"),'MOIS-09'!$AD$19,"0")))))))))))))))))))+IF(OR('MOIS-09'!V10="D"),'MOIS-09'!$V$20,IF(OR('MOIS-09'!V10="J"),'MOIS-09'!$H$16,IF(OR('MOIS-09'!V10="J1"),'MOIS-09'!$H$17,IF(OR('MOIS-09'!V10="J2"),'MOIS-09'!$H$18,IF(OR('MOIS-09'!V10="J3"),'MOIS-09'!$H$19,IF(OR('MOIS-09'!V10="J4"),'MOIS-09'!$H$20,IF(OR('MOIS-09'!V10="J5"),'MOIS-09'!$P$16,IF(OR('MOIS-09'!V10="J6"),'MOIS-09'!$P$17,IF(OR('MOIS-09'!V10="J7"),'MOIS-09'!$P$18,IF(OR('MOIS-09'!V10="J8"),'MOIS-09'!$P$19,IF(OR('MOIS-09'!V10="J9"),'MOIS-09'!$P$20,IF(OR('MOIS-09'!V10="F"),'MOIS-09'!$V$16,IF(OR('MOIS-09'!V10="R"),'MOIS-09'!$V$17,IF(OR('MOIS-09'!V10="HR"),'MOIS-09'!$V$18,IF(OR('MOIS-09'!V10="E"),'MOIS-09'!$V$19,IF(OR('MOIS-09'!V10="CP"),'MOIS-09'!$AD$16,IF(OR('MOIS-09'!V10="CM"),'MOIS-09'!$AD$17,IF(OR('MOIS-09'!V10="CMA"),'MOIS-09'!$AD$18,IF(OR('MOIS-09'!V10="CDE"),'MOIS-09'!$AD$19,"0")))))))))))))))))))+IF(OR('MOIS-09'!W10="D"),'MOIS-09'!$V$20,IF(OR('MOIS-09'!W10="J"),'MOIS-09'!$H$16,IF(OR('MOIS-09'!W10="J1"),'MOIS-09'!$H$17,IF(OR('MOIS-09'!W10="J2"),'MOIS-09'!$H$18,IF(OR('MOIS-09'!W10="J3"),'MOIS-09'!$H$19,IF(OR('MOIS-09'!W10="J4"),'MOIS-09'!$H$20,IF(OR('MOIS-09'!W10="J5"),'MOIS-09'!$P$16,IF(OR('MOIS-09'!W10="J6"),'MOIS-09'!$P$17,IF(OR('MOIS-09'!W10="J7"),'MOIS-09'!$P$18,IF(OR('MOIS-09'!W10="J8"),'MOIS-09'!$P$19,IF(OR('MOIS-09'!W10="J9"),'MOIS-09'!$P$20,IF(OR('MOIS-09'!W10="F"),'MOIS-09'!$V$16,IF(OR('MOIS-09'!W10="R"),'MOIS-09'!$V$17,IF(OR('MOIS-09'!W10="HR"),'MOIS-09'!$V$18,IF(OR('MOIS-09'!W10="E"),'MOIS-09'!$V$19,IF(OR('MOIS-09'!W10="CP"),'MOIS-09'!$AD$16,IF(OR('MOIS-09'!W10="CM"),'MOIS-09'!$AD$17,IF(OR('MOIS-09'!W10="CMA"),'MOIS-09'!$AD$18,IF(OR('MOIS-09'!W10="CDE"),'MOIS-09'!$AD$19,"0")))))))))))))))))))+IF(OR('MOIS-09'!X10="D"),'MOIS-09'!$V$20,IF(OR('MOIS-09'!X10="J"),'MOIS-09'!$H$16,IF(OR('MOIS-09'!X10="J1"),'MOIS-09'!$H$17,IF(OR('MOIS-09'!X10="J2"),'MOIS-09'!$H$18,IF(OR('MOIS-09'!X10="J3"),'MOIS-09'!$H$19,IF(OR('MOIS-09'!X10="J4"),'MOIS-09'!$H$20,IF(OR('MOIS-09'!X10="J5"),'MOIS-09'!$P$16,IF(OR('MOIS-09'!X10="J6"),'MOIS-09'!$P$17,IF(OR('MOIS-09'!X10="J7"),'MOIS-09'!$P$18,IF(OR('MOIS-09'!X10="J8"),'MOIS-09'!$P$19,IF(OR('MOIS-09'!X10="J9"),'MOIS-09'!$P$20,IF(OR('MOIS-09'!X10="F"),'MOIS-09'!$V$16,IF(OR('MOIS-09'!X10="R"),'MOIS-09'!$V$17,IF(OR('MOIS-09'!X10="HR"),'MOIS-09'!$V$18,IF(OR('MOIS-09'!X10="E"),'MOIS-09'!$V$19,IF(OR('MOIS-09'!X10="CP"),'MOIS-09'!$AD$16,IF(OR('MOIS-09'!X10="CM"),'MOIS-09'!$AD$17,IF(OR('MOIS-09'!X10="CMA"),'MOIS-09'!$AD$18,IF(OR('MOIS-09'!X10="CDE"),'MOIS-09'!$AD$19,"0")))))))))))))))))))+IF(OR('MOIS-09'!Y10="D"),'MOIS-09'!$V$20,IF(OR('MOIS-09'!Y10="J"),'MOIS-09'!$H$16,IF(OR('MOIS-09'!Y10="J1"),'MOIS-09'!$H$17,IF(OR('MOIS-09'!Y10="J2"),'MOIS-09'!$H$18,IF(OR('MOIS-09'!Y10="J3"),'MOIS-09'!$H$19,IF(OR('MOIS-09'!Y10="J4"),'MOIS-09'!$H$20,IF(OR('MOIS-09'!Y10="J5"),'MOIS-09'!$P$16,IF(OR('MOIS-09'!Y10="J6"),'MOIS-09'!$P$17,IF(OR('MOIS-09'!Y10="J7"),'MOIS-09'!$P$18,IF(OR('MOIS-09'!Y10="J8"),'MOIS-09'!$P$19,IF(OR('MOIS-09'!Y10="J9"),'MOIS-09'!$P$20,IF(OR('MOIS-09'!Y10="F"),'MOIS-09'!$V$16,IF(OR('MOIS-09'!Y10="R"),'MOIS-09'!$V$17,IF(OR('MOIS-09'!Y10="HR"),'MOIS-09'!$V$18,IF(OR('MOIS-09'!Y10="E"),'MOIS-09'!$V$19,IF(OR('MOIS-09'!Y10="CP"),'MOIS-09'!$AD$16,IF(OR('MOIS-09'!Y10="CM"),'MOIS-09'!$AD$17,IF(OR('MOIS-09'!Y10="CMA"),'MOIS-09'!$AD$18,IF(OR('MOIS-09'!Y10="CDE"),'MOIS-09'!$AD$19,"0")))))))))))))))))))</f>
        <v>0</v>
      </c>
      <c r="K36" s="63"/>
    </row>
    <row r="37" spans="1:11" ht="30" customHeight="1">
      <c r="A37" s="64" t="str">
        <f t="shared" si="5"/>
        <v>-</v>
      </c>
      <c r="B37" s="59" t="str">
        <f>IF(OR('MOIS-09'!S11="J"),'MOIS-09'!$C$16,IF(OR('MOIS-09'!S11="J1"),'MOIS-09'!$C$17,IF(OR('MOIS-09'!S11="J2"),'MOIS-09'!$C$18,IF(OR('MOIS-09'!S11="J3"),'MOIS-09'!$C$19,IF(OR('MOIS-09'!S11="J4"),'MOIS-09'!$C$20,IF(OR('MOIS-09'!S11="J5"),'MOIS-09'!$K$16,IF(OR('MOIS-09'!S11="J6"),'MOIS-09'!$K$17,IF(OR('MOIS-09'!S11="J7"),'MOIS-09'!$K$18,IF(OR('MOIS-09'!S11="J8"),'MOIS-09'!$K$19,IF(OR('MOIS-09'!S11="J9"),'MOIS-09'!$K$20,IF(OR('MOIS-09'!S11="F"),"FORMATION",IF(OR('MOIS-09'!S11="R"),"REPOS",IF(OR('MOIS-09'!S11="CP"),"CONGES",IF(OR('MOIS-09'!S11="HR"),"RECUP",IF(OR('MOIS-09'!S11="E"),"ECOLE",IF(OR('MOIS-09'!S11="D"),"DEPLACE.",IF(OR('MOIS-09'!S11="CM"),"MARIAGE",IF(OR('MOIS-09'!S11="CMA"),"MATERNITE",IF(OR('MOIS-09'!S11="CDE"),"DEMENAGE",IF(OR('MOIS-09'!S11="M"),"MALADIE","0"))))))))))))))))))))</f>
        <v>0</v>
      </c>
      <c r="C37" s="59" t="str">
        <f>IF(OR('MOIS-09'!T11="J"),'MOIS-09'!$C$16,IF(OR('MOIS-09'!T11="J1"),'MOIS-09'!$C$17,IF(OR('MOIS-09'!T11="J2"),'MOIS-09'!$C$18,IF(OR('MOIS-09'!T11="J3"),'MOIS-09'!$C$19,IF(OR('MOIS-09'!T11="J4"),'MOIS-09'!$C$20,IF(OR('MOIS-09'!T11="J5"),'MOIS-09'!$K$16,IF(OR('MOIS-09'!T11="J6"),'MOIS-09'!$K$17,IF(OR('MOIS-09'!T11="J7"),'MOIS-09'!$K$18,IF(OR('MOIS-09'!T11="J8"),'MOIS-09'!$K$19,IF(OR('MOIS-09'!T11="J9"),'MOIS-09'!$K$20,IF(OR('MOIS-09'!T11="F"),"FORMATION",IF(OR('MOIS-09'!T11="R"),"REPOS",IF(OR('MOIS-09'!T11="CP"),"CONGES",IF(OR('MOIS-09'!T11="HR"),"RECUP",IF(OR('MOIS-09'!T11="E"),"ECOLE",IF(OR('MOIS-09'!T11="D"),"DEPLACE.",IF(OR('MOIS-09'!T11="CM"),"MARIAGE",IF(OR('MOIS-09'!T11="CMA"),"MATERNITE",IF(OR('MOIS-09'!T11="CDE"),"DEMENAGE",IF(OR('MOIS-09'!T11="M"),"MALADIE","0"))))))))))))))))))))</f>
        <v>0</v>
      </c>
      <c r="D37" s="59" t="str">
        <f>IF(OR('MOIS-09'!U11="J"),'MOIS-09'!$C$16,IF(OR('MOIS-09'!U11="J1"),'MOIS-09'!$C$17,IF(OR('MOIS-09'!U11="J2"),'MOIS-09'!$C$18,IF(OR('MOIS-09'!U11="J3"),'MOIS-09'!$C$19,IF(OR('MOIS-09'!U11="J4"),'MOIS-09'!$C$20,IF(OR('MOIS-09'!U11="J5"),'MOIS-09'!$K$16,IF(OR('MOIS-09'!U11="J6"),'MOIS-09'!$K$17,IF(OR('MOIS-09'!U11="J7"),'MOIS-09'!$K$18,IF(OR('MOIS-09'!U11="J8"),'MOIS-09'!$K$19,IF(OR('MOIS-09'!U11="J9"),'MOIS-09'!$K$20,IF(OR('MOIS-09'!U11="F"),"FORMATION",IF(OR('MOIS-09'!U11="R"),"REPOS",IF(OR('MOIS-09'!U11="CP"),"CONGES",IF(OR('MOIS-09'!U11="HR"),"RECUP",IF(OR('MOIS-09'!U11="E"),"ECOLE",IF(OR('MOIS-09'!U11="D"),"DEPLACE.",IF(OR('MOIS-09'!U11="CM"),"MARIAGE",IF(OR('MOIS-09'!U11="CMA"),"MATERNITE",IF(OR('MOIS-09'!U11="CDE"),"DEMENAGE",IF(OR('MOIS-09'!U11="M"),"MALADIE","0"))))))))))))))))))))</f>
        <v>0</v>
      </c>
      <c r="E37" s="59" t="str">
        <f>IF(OR('MOIS-09'!V11="J"),'MOIS-09'!$C$16,IF(OR('MOIS-09'!V11="J1"),'MOIS-09'!$C$17,IF(OR('MOIS-09'!V11="J2"),'MOIS-09'!$C$18,IF(OR('MOIS-09'!V11="J3"),'MOIS-09'!$C$19,IF(OR('MOIS-09'!V11="J4"),'MOIS-09'!$C$20,IF(OR('MOIS-09'!V11="J5"),'MOIS-09'!$K$16,IF(OR('MOIS-09'!V11="J6"),'MOIS-09'!$K$17,IF(OR('MOIS-09'!V11="J7"),'MOIS-09'!$K$18,IF(OR('MOIS-09'!V11="J8"),'MOIS-09'!$K$19,IF(OR('MOIS-09'!V11="J9"),'MOIS-09'!$K$20,IF(OR('MOIS-09'!V11="F"),"FORMATION",IF(OR('MOIS-09'!V11="R"),"REPOS",IF(OR('MOIS-09'!V11="CP"),"CONGES",IF(OR('MOIS-09'!V11="HR"),"RECUP",IF(OR('MOIS-09'!V11="E"),"ECOLE",IF(OR('MOIS-09'!V11="D"),"DEPLACE.",IF(OR('MOIS-09'!V11="CM"),"MARIAGE",IF(OR('MOIS-09'!V11="CMA"),"MATERNITE",IF(OR('MOIS-09'!V11="CDE"),"DEMENAGE",IF(OR('MOIS-09'!V11="M"),"MALADIE","0"))))))))))))))))))))</f>
        <v>0</v>
      </c>
      <c r="F37" s="59" t="str">
        <f>IF(OR('MOIS-09'!W11="J"),'MOIS-09'!$C$16,IF(OR('MOIS-09'!W11="J1"),'MOIS-09'!$C$17,IF(OR('MOIS-09'!W11="J2"),'MOIS-09'!$C$18,IF(OR('MOIS-09'!W11="J3"),'MOIS-09'!$C$19,IF(OR('MOIS-09'!W11="J4"),'MOIS-09'!$C$20,IF(OR('MOIS-09'!W11="J5"),'MOIS-09'!$K$16,IF(OR('MOIS-09'!W11="J6"),'MOIS-09'!$K$17,IF(OR('MOIS-09'!W11="J7"),'MOIS-09'!$K$18,IF(OR('MOIS-09'!W11="J8"),'MOIS-09'!$K$19,IF(OR('MOIS-09'!W11="J9"),'MOIS-09'!$K$20,IF(OR('MOIS-09'!W11="F"),"FORMATION",IF(OR('MOIS-09'!W11="R"),"REPOS",IF(OR('MOIS-09'!W11="CP"),"CONGES",IF(OR('MOIS-09'!W11="HR"),"RECUP",IF(OR('MOIS-09'!W11="E"),"ECOLE",IF(OR('MOIS-09'!W11="D"),"DEPLACE.",IF(OR('MOIS-09'!W11="CM"),"MARIAGE",IF(OR('MOIS-09'!W11="CMA"),"MATERNITE",IF(OR('MOIS-09'!W11="CDE"),"DEMENAGE",IF(OR('MOIS-09'!W11="M"),"MALADIE","0"))))))))))))))))))))</f>
        <v>0</v>
      </c>
      <c r="G37" s="59" t="str">
        <f>IF(OR('MOIS-09'!X11="J"),'MOIS-09'!$C$16,IF(OR('MOIS-09'!X11="J1"),'MOIS-09'!$C$17,IF(OR('MOIS-09'!X11="J2"),'MOIS-09'!$C$18,IF(OR('MOIS-09'!X11="J3"),'MOIS-09'!$C$19,IF(OR('MOIS-09'!X11="J4"),'MOIS-09'!$C$20,IF(OR('MOIS-09'!X11="J5"),'MOIS-09'!$K$16,IF(OR('MOIS-09'!X11="J6"),'MOIS-09'!$K$17,IF(OR('MOIS-09'!X11="J7"),'MOIS-09'!$K$18,IF(OR('MOIS-09'!X11="J8"),'MOIS-09'!$K$19,IF(OR('MOIS-09'!X11="J9"),'MOIS-09'!$K$20,IF(OR('MOIS-09'!X11="F"),"FORMATION",IF(OR('MOIS-09'!X11="R"),"REPOS",IF(OR('MOIS-09'!X11="CP"),"CONGES",IF(OR('MOIS-09'!X11="HR"),"RECUP",IF(OR('MOIS-09'!X11="E"),"ECOLE",IF(OR('MOIS-09'!X11="D"),"DEPLACE.",IF(OR('MOIS-09'!X11="CM"),"MARIAGE",IF(OR('MOIS-09'!X11="CMA"),"MATERNITE",IF(OR('MOIS-09'!X11="CDE"),"DEMENAGE",IF(OR('MOIS-09'!X11="M"),"MALADIE","0"))))))))))))))))))))</f>
        <v>0</v>
      </c>
      <c r="H37" s="60" t="str">
        <f>IF(OR('MOIS-09'!Y11="J"),'MOIS-09'!$C$16,IF(OR('MOIS-09'!Y11="J1"),'MOIS-09'!$C$17,IF(OR('MOIS-09'!Y11="J2"),'MOIS-09'!$C$18,IF(OR('MOIS-09'!Y11="J3"),'MOIS-09'!$C$19,IF(OR('MOIS-09'!Y11="J4"),'MOIS-09'!$C$20,IF(OR('MOIS-09'!Y11="J5"),'MOIS-09'!$K$16,IF(OR('MOIS-09'!Y11="J6"),'MOIS-09'!$K$17,IF(OR('MOIS-09'!Y11="J7"),'MOIS-09'!$K$18,IF(OR('MOIS-09'!Y11="J8"),'MOIS-09'!$K$19,IF(OR('MOIS-09'!Y11="J9"),'MOIS-09'!$K$20,IF(OR('MOIS-09'!Y11="F"),"FORMATION",IF(OR('MOIS-09'!Y11="R"),"REPOS",IF(OR('MOIS-09'!Y11="CP"),"CONGES",IF(OR('MOIS-09'!Y11="HR"),"RECUP",IF(OR('MOIS-09'!Y11="E"),"ECOLE",IF(OR('MOIS-09'!Y11="D"),"DEPLACE.",IF(OR('MOIS-09'!Y11="CM"),"MARIAGE",IF(OR('MOIS-09'!Y11="CMA"),"MATERNITE",IF(OR('MOIS-09'!Y11="CDE"),"DEMENAGE",IF(OR('MOIS-09'!Y11="M"),"MALADIE","0"))))))))))))))))))))</f>
        <v>0</v>
      </c>
      <c r="I37" s="61" t="str">
        <f t="shared" si="6"/>
        <v>37,5</v>
      </c>
      <c r="J37" s="70">
        <f>IF(OR('MOIS-09'!S11="D"),'MOIS-09'!$V$20,IF(OR('MOIS-09'!S11="J"),'MOIS-09'!$H$16,IF(OR('MOIS-09'!S11="J1"),'MOIS-09'!$H$17,IF(OR('MOIS-09'!S11="J2"),'MOIS-09'!$H$18,IF(OR('MOIS-09'!S11="J3"),'MOIS-09'!$H$19,IF(OR('MOIS-09'!S11="J4"),'MOIS-09'!$H$20,IF(OR('MOIS-09'!S11="J5"),'MOIS-09'!$P$16,IF(OR('MOIS-09'!S11="J6"),'MOIS-09'!$P$17,IF(OR('MOIS-09'!S11="J7"),'MOIS-09'!$P$18,IF(OR('MOIS-09'!S11="J8"),'MOIS-09'!$P$19,IF(OR('MOIS-09'!S11="J9"),'MOIS-09'!$P$20,IF(OR('MOIS-09'!S11="F"),'MOIS-09'!$V$16,IF(OR('MOIS-09'!S11="R"),'MOIS-09'!$V$17,IF(OR('MOIS-09'!S11="HR"),'MOIS-09'!$V$18,IF(OR('MOIS-09'!S11="E"),'MOIS-09'!$V$19,IF(OR('MOIS-09'!S11="CP"),'MOIS-09'!$AD$16,IF(OR('MOIS-09'!S11="CM"),'MOIS-09'!$AD$17,IF(OR('MOIS-09'!S11="CMA"),'MOIS-09'!$AD$18,IF(OR('MOIS-09'!S11="CDE"),'MOIS-09'!$AD$19,"0")))))))))))))))))))+IF(OR('MOIS-09'!T11="D"),'MOIS-09'!$V$20,IF(OR('MOIS-09'!T11="J"),'MOIS-09'!$H$16,IF(OR('MOIS-09'!T11="J1"),'MOIS-09'!$H$17,IF(OR('MOIS-09'!T11="J2"),'MOIS-09'!$H$18,IF(OR('MOIS-09'!T11="J3"),'MOIS-09'!$H$19,IF(OR('MOIS-09'!T11="J4"),'MOIS-09'!$H$20,IF(OR('MOIS-09'!T11="J5"),'MOIS-09'!$P$16,IF(OR('MOIS-09'!T11="J6"),'MOIS-09'!$P$17,IF(OR('MOIS-09'!T11="J7"),'MOIS-09'!$P$18,IF(OR('MOIS-09'!T11="J8"),'MOIS-09'!$P$19,IF(OR('MOIS-09'!T11="J9"),'MOIS-09'!$P$20,IF(OR('MOIS-09'!T11="F"),'MOIS-09'!$V$16,IF(OR('MOIS-09'!T11="R"),'MOIS-09'!$V$17,IF(OR('MOIS-09'!T11="HR"),'MOIS-09'!$V$18,IF(OR('MOIS-09'!T11="E"),'MOIS-09'!$V$19,IF(OR('MOIS-09'!T11="CP"),'MOIS-09'!$AD$16,IF(OR('MOIS-09'!T11="CM"),'MOIS-09'!$AD$17,IF(OR('MOIS-09'!T11="CMA"),'MOIS-09'!$AD$18,IF(OR('MOIS-09'!T11="CDE"),'MOIS-09'!$AD$19,"0")))))))))))))))))))+IF(OR('MOIS-09'!U11="D"),'MOIS-09'!$V$20,IF(OR('MOIS-09'!U11="J"),'MOIS-09'!$H$16,IF(OR('MOIS-09'!U11="J1"),'MOIS-09'!$H$17,IF(OR('MOIS-09'!U11="J2"),'MOIS-09'!$H$18,IF(OR('MOIS-09'!U11="J3"),'MOIS-09'!$H$19,IF(OR('MOIS-09'!U11="J4"),'MOIS-09'!$H$20,IF(OR('MOIS-09'!U11="J5"),'MOIS-09'!$P$16,IF(OR('MOIS-09'!U11="J6"),'MOIS-09'!$P$17,IF(OR('MOIS-09'!U11="J7"),'MOIS-09'!$P$18,IF(OR('MOIS-09'!U11="J8"),'MOIS-09'!$P$19,IF(OR('MOIS-09'!U11="J9"),'MOIS-09'!$P$20,IF(OR('MOIS-09'!U11="F"),'MOIS-09'!$V$16,IF(OR('MOIS-09'!U11="R"),'MOIS-09'!$V$17,IF(OR('MOIS-09'!U11="HR"),'MOIS-09'!$V$18,IF(OR('MOIS-09'!U11="E"),'MOIS-09'!$V$19,IF(OR('MOIS-09'!U11="CP"),'MOIS-09'!$AD$16,IF(OR('MOIS-09'!U11="CM"),'MOIS-09'!$AD$17,IF(OR('MOIS-09'!U11="CMA"),'MOIS-09'!$AD$18,IF(OR('MOIS-09'!U11="CDE"),'MOIS-09'!$AD$19,"0")))))))))))))))))))+IF(OR('MOIS-09'!V11="D"),'MOIS-09'!$V$20,IF(OR('MOIS-09'!V11="J"),'MOIS-09'!$H$16,IF(OR('MOIS-09'!V11="J1"),'MOIS-09'!$H$17,IF(OR('MOIS-09'!V11="J2"),'MOIS-09'!$H$18,IF(OR('MOIS-09'!V11="J3"),'MOIS-09'!$H$19,IF(OR('MOIS-09'!V11="J4"),'MOIS-09'!$H$20,IF(OR('MOIS-09'!V11="J5"),'MOIS-09'!$P$16,IF(OR('MOIS-09'!V11="J6"),'MOIS-09'!$P$17,IF(OR('MOIS-09'!V11="J7"),'MOIS-09'!$P$18,IF(OR('MOIS-09'!V11="J8"),'MOIS-09'!$P$19,IF(OR('MOIS-09'!V11="J9"),'MOIS-09'!$P$20,IF(OR('MOIS-09'!V11="F"),'MOIS-09'!$V$16,IF(OR('MOIS-09'!V11="R"),'MOIS-09'!$V$17,IF(OR('MOIS-09'!V11="HR"),'MOIS-09'!$V$18,IF(OR('MOIS-09'!V11="E"),'MOIS-09'!$V$19,IF(OR('MOIS-09'!V11="CP"),'MOIS-09'!$AD$16,IF(OR('MOIS-09'!V11="CM"),'MOIS-09'!$AD$17,IF(OR('MOIS-09'!V11="CMA"),'MOIS-09'!$AD$18,IF(OR('MOIS-09'!V11="CDE"),'MOIS-09'!$AD$19,"0")))))))))))))))))))+IF(OR('MOIS-09'!W11="D"),'MOIS-09'!$V$20,IF(OR('MOIS-09'!W11="J"),'MOIS-09'!$H$16,IF(OR('MOIS-09'!W11="J1"),'MOIS-09'!$H$17,IF(OR('MOIS-09'!W11="J2"),'MOIS-09'!$H$18,IF(OR('MOIS-09'!W11="J3"),'MOIS-09'!$H$19,IF(OR('MOIS-09'!W11="J4"),'MOIS-09'!$H$20,IF(OR('MOIS-09'!W11="J5"),'MOIS-09'!$P$16,IF(OR('MOIS-09'!W11="J6"),'MOIS-09'!$P$17,IF(OR('MOIS-09'!W11="J7"),'MOIS-09'!$P$18,IF(OR('MOIS-09'!W11="J8"),'MOIS-09'!$P$19,IF(OR('MOIS-09'!W11="J9"),'MOIS-09'!$P$20,IF(OR('MOIS-09'!W11="F"),'MOIS-09'!$V$16,IF(OR('MOIS-09'!W11="R"),'MOIS-09'!$V$17,IF(OR('MOIS-09'!W11="HR"),'MOIS-09'!$V$18,IF(OR('MOIS-09'!W11="E"),'MOIS-09'!$V$19,IF(OR('MOIS-09'!W11="CP"),'MOIS-09'!$AD$16,IF(OR('MOIS-09'!W11="CM"),'MOIS-09'!$AD$17,IF(OR('MOIS-09'!W11="CMA"),'MOIS-09'!$AD$18,IF(OR('MOIS-09'!W11="CDE"),'MOIS-09'!$AD$19,"0")))))))))))))))))))+IF(OR('MOIS-09'!X11="D"),'MOIS-09'!$V$20,IF(OR('MOIS-09'!X11="J"),'MOIS-09'!$H$16,IF(OR('MOIS-09'!X11="J1"),'MOIS-09'!$H$17,IF(OR('MOIS-09'!X11="J2"),'MOIS-09'!$H$18,IF(OR('MOIS-09'!X11="J3"),'MOIS-09'!$H$19,IF(OR('MOIS-09'!X11="J4"),'MOIS-09'!$H$20,IF(OR('MOIS-09'!X11="J5"),'MOIS-09'!$P$16,IF(OR('MOIS-09'!X11="J6"),'MOIS-09'!$P$17,IF(OR('MOIS-09'!X11="J7"),'MOIS-09'!$P$18,IF(OR('MOIS-09'!X11="J8"),'MOIS-09'!$P$19,IF(OR('MOIS-09'!X11="J9"),'MOIS-09'!$P$20,IF(OR('MOIS-09'!X11="F"),'MOIS-09'!$V$16,IF(OR('MOIS-09'!X11="R"),'MOIS-09'!$V$17,IF(OR('MOIS-09'!X11="HR"),'MOIS-09'!$V$18,IF(OR('MOIS-09'!X11="E"),'MOIS-09'!$V$19,IF(OR('MOIS-09'!X11="CP"),'MOIS-09'!$AD$16,IF(OR('MOIS-09'!X11="CM"),'MOIS-09'!$AD$17,IF(OR('MOIS-09'!X11="CMA"),'MOIS-09'!$AD$18,IF(OR('MOIS-09'!X11="CDE"),'MOIS-09'!$AD$19,"0")))))))))))))))))))+IF(OR('MOIS-09'!Y11="D"),'MOIS-09'!$V$20,IF(OR('MOIS-09'!Y11="J"),'MOIS-09'!$H$16,IF(OR('MOIS-09'!Y11="J1"),'MOIS-09'!$H$17,IF(OR('MOIS-09'!Y11="J2"),'MOIS-09'!$H$18,IF(OR('MOIS-09'!Y11="J3"),'MOIS-09'!$H$19,IF(OR('MOIS-09'!Y11="J4"),'MOIS-09'!$H$20,IF(OR('MOIS-09'!Y11="J5"),'MOIS-09'!$P$16,IF(OR('MOIS-09'!Y11="J6"),'MOIS-09'!$P$17,IF(OR('MOIS-09'!Y11="J7"),'MOIS-09'!$P$18,IF(OR('MOIS-09'!Y11="J8"),'MOIS-09'!$P$19,IF(OR('MOIS-09'!Y11="J9"),'MOIS-09'!$P$20,IF(OR('MOIS-09'!Y11="F"),'MOIS-09'!$V$16,IF(OR('MOIS-09'!Y11="R"),'MOIS-09'!$V$17,IF(OR('MOIS-09'!Y11="HR"),'MOIS-09'!$V$18,IF(OR('MOIS-09'!Y11="E"),'MOIS-09'!$V$19,IF(OR('MOIS-09'!Y11="CP"),'MOIS-09'!$AD$16,IF(OR('MOIS-09'!Y11="CM"),'MOIS-09'!$AD$17,IF(OR('MOIS-09'!Y11="CMA"),'MOIS-09'!$AD$18,IF(OR('MOIS-09'!Y11="CDE"),'MOIS-09'!$AD$19,"0")))))))))))))))))))</f>
        <v>0</v>
      </c>
      <c r="K37" s="63"/>
    </row>
    <row r="38" spans="1:11" ht="30" customHeight="1">
      <c r="A38" s="64" t="str">
        <f t="shared" si="5"/>
        <v>-</v>
      </c>
      <c r="B38" s="59" t="str">
        <f>IF(OR('MOIS-09'!S12="J"),'MOIS-09'!$C$16,IF(OR('MOIS-09'!S12="J1"),'MOIS-09'!$C$17,IF(OR('MOIS-09'!S12="J2"),'MOIS-09'!$C$18,IF(OR('MOIS-09'!S12="J3"),'MOIS-09'!$C$19,IF(OR('MOIS-09'!S12="J4"),'MOIS-09'!$C$20,IF(OR('MOIS-09'!S12="J5"),'MOIS-09'!$K$16,IF(OR('MOIS-09'!S12="J6"),'MOIS-09'!$K$17,IF(OR('MOIS-09'!S12="J7"),'MOIS-09'!$K$18,IF(OR('MOIS-09'!S12="J8"),'MOIS-09'!$K$19,IF(OR('MOIS-09'!S12="J9"),'MOIS-09'!$K$20,IF(OR('MOIS-09'!S12="F"),"FORMATION",IF(OR('MOIS-09'!S12="R"),"REPOS",IF(OR('MOIS-09'!S12="CP"),"CONGES",IF(OR('MOIS-09'!S12="HR"),"RECUP",IF(OR('MOIS-09'!S12="E"),"ECOLE",IF(OR('MOIS-09'!S12="D"),"DEPLACE.",IF(OR('MOIS-09'!S12="CM"),"MARIAGE",IF(OR('MOIS-09'!S12="CMA"),"MATERNITE",IF(OR('MOIS-09'!S12="CDE"),"DEMENAGE",IF(OR('MOIS-09'!S12="M"),"MALADIE","0"))))))))))))))))))))</f>
        <v>0</v>
      </c>
      <c r="C38" s="59" t="str">
        <f>IF(OR('MOIS-09'!T12="J"),'MOIS-09'!$C$16,IF(OR('MOIS-09'!T12="J1"),'MOIS-09'!$C$17,IF(OR('MOIS-09'!T12="J2"),'MOIS-09'!$C$18,IF(OR('MOIS-09'!T12="J3"),'MOIS-09'!$C$19,IF(OR('MOIS-09'!T12="J4"),'MOIS-09'!$C$20,IF(OR('MOIS-09'!T12="J5"),'MOIS-09'!$K$16,IF(OR('MOIS-09'!T12="J6"),'MOIS-09'!$K$17,IF(OR('MOIS-09'!T12="J7"),'MOIS-09'!$K$18,IF(OR('MOIS-09'!T12="J8"),'MOIS-09'!$K$19,IF(OR('MOIS-09'!T12="J9"),'MOIS-09'!$K$20,IF(OR('MOIS-09'!T12="F"),"FORMATION",IF(OR('MOIS-09'!T12="R"),"REPOS",IF(OR('MOIS-09'!T12="CP"),"CONGES",IF(OR('MOIS-09'!T12="HR"),"RECUP",IF(OR('MOIS-09'!T12="E"),"ECOLE",IF(OR('MOIS-09'!T12="D"),"DEPLACE.",IF(OR('MOIS-09'!T12="CM"),"MARIAGE",IF(OR('MOIS-09'!T12="CMA"),"MATERNITE",IF(OR('MOIS-09'!T12="CDE"),"DEMENAGE",IF(OR('MOIS-09'!T12="M"),"MALADIE","0"))))))))))))))))))))</f>
        <v>0</v>
      </c>
      <c r="D38" s="59" t="str">
        <f>IF(OR('MOIS-09'!U12="J"),'MOIS-09'!$C$16,IF(OR('MOIS-09'!U12="J1"),'MOIS-09'!$C$17,IF(OR('MOIS-09'!U12="J2"),'MOIS-09'!$C$18,IF(OR('MOIS-09'!U12="J3"),'MOIS-09'!$C$19,IF(OR('MOIS-09'!U12="J4"),'MOIS-09'!$C$20,IF(OR('MOIS-09'!U12="J5"),'MOIS-09'!$K$16,IF(OR('MOIS-09'!U12="J6"),'MOIS-09'!$K$17,IF(OR('MOIS-09'!U12="J7"),'MOIS-09'!$K$18,IF(OR('MOIS-09'!U12="J8"),'MOIS-09'!$K$19,IF(OR('MOIS-09'!U12="J9"),'MOIS-09'!$K$20,IF(OR('MOIS-09'!U12="F"),"FORMATION",IF(OR('MOIS-09'!U12="R"),"REPOS",IF(OR('MOIS-09'!U12="CP"),"CONGES",IF(OR('MOIS-09'!U12="HR"),"RECUP",IF(OR('MOIS-09'!U12="E"),"ECOLE",IF(OR('MOIS-09'!U12="D"),"DEPLACE.",IF(OR('MOIS-09'!U12="CM"),"MARIAGE",IF(OR('MOIS-09'!U12="CMA"),"MATERNITE",IF(OR('MOIS-09'!U12="CDE"),"DEMENAGE",IF(OR('MOIS-09'!U12="M"),"MALADIE","0"))))))))))))))))))))</f>
        <v>0</v>
      </c>
      <c r="E38" s="59" t="str">
        <f>IF(OR('MOIS-09'!V12="J"),'MOIS-09'!$C$16,IF(OR('MOIS-09'!V12="J1"),'MOIS-09'!$C$17,IF(OR('MOIS-09'!V12="J2"),'MOIS-09'!$C$18,IF(OR('MOIS-09'!V12="J3"),'MOIS-09'!$C$19,IF(OR('MOIS-09'!V12="J4"),'MOIS-09'!$C$20,IF(OR('MOIS-09'!V12="J5"),'MOIS-09'!$K$16,IF(OR('MOIS-09'!V12="J6"),'MOIS-09'!$K$17,IF(OR('MOIS-09'!V12="J7"),'MOIS-09'!$K$18,IF(OR('MOIS-09'!V12="J8"),'MOIS-09'!$K$19,IF(OR('MOIS-09'!V12="J9"),'MOIS-09'!$K$20,IF(OR('MOIS-09'!V12="F"),"FORMATION",IF(OR('MOIS-09'!V12="R"),"REPOS",IF(OR('MOIS-09'!V12="CP"),"CONGES",IF(OR('MOIS-09'!V12="HR"),"RECUP",IF(OR('MOIS-09'!V12="E"),"ECOLE",IF(OR('MOIS-09'!V12="D"),"DEPLACE.",IF(OR('MOIS-09'!V12="CM"),"MARIAGE",IF(OR('MOIS-09'!V12="CMA"),"MATERNITE",IF(OR('MOIS-09'!V12="CDE"),"DEMENAGE",IF(OR('MOIS-09'!V12="M"),"MALADIE","0"))))))))))))))))))))</f>
        <v>0</v>
      </c>
      <c r="F38" s="59" t="str">
        <f>IF(OR('MOIS-09'!W12="J"),'MOIS-09'!$C$16,IF(OR('MOIS-09'!W12="J1"),'MOIS-09'!$C$17,IF(OR('MOIS-09'!W12="J2"),'MOIS-09'!$C$18,IF(OR('MOIS-09'!W12="J3"),'MOIS-09'!$C$19,IF(OR('MOIS-09'!W12="J4"),'MOIS-09'!$C$20,IF(OR('MOIS-09'!W12="J5"),'MOIS-09'!$K$16,IF(OR('MOIS-09'!W12="J6"),'MOIS-09'!$K$17,IF(OR('MOIS-09'!W12="J7"),'MOIS-09'!$K$18,IF(OR('MOIS-09'!W12="J8"),'MOIS-09'!$K$19,IF(OR('MOIS-09'!W12="J9"),'MOIS-09'!$K$20,IF(OR('MOIS-09'!W12="F"),"FORMATION",IF(OR('MOIS-09'!W12="R"),"REPOS",IF(OR('MOIS-09'!W12="CP"),"CONGES",IF(OR('MOIS-09'!W12="HR"),"RECUP",IF(OR('MOIS-09'!W12="E"),"ECOLE",IF(OR('MOIS-09'!W12="D"),"DEPLACE.",IF(OR('MOIS-09'!W12="CM"),"MARIAGE",IF(OR('MOIS-09'!W12="CMA"),"MATERNITE",IF(OR('MOIS-09'!W12="CDE"),"DEMENAGE",IF(OR('MOIS-09'!W12="M"),"MALADIE","0"))))))))))))))))))))</f>
        <v>0</v>
      </c>
      <c r="G38" s="59" t="str">
        <f>IF(OR('MOIS-09'!X12="J"),'MOIS-09'!$C$16,IF(OR('MOIS-09'!X12="J1"),'MOIS-09'!$C$17,IF(OR('MOIS-09'!X12="J2"),'MOIS-09'!$C$18,IF(OR('MOIS-09'!X12="J3"),'MOIS-09'!$C$19,IF(OR('MOIS-09'!X12="J4"),'MOIS-09'!$C$20,IF(OR('MOIS-09'!X12="J5"),'MOIS-09'!$K$16,IF(OR('MOIS-09'!X12="J6"),'MOIS-09'!$K$17,IF(OR('MOIS-09'!X12="J7"),'MOIS-09'!$K$18,IF(OR('MOIS-09'!X12="J8"),'MOIS-09'!$K$19,IF(OR('MOIS-09'!X12="J9"),'MOIS-09'!$K$20,IF(OR('MOIS-09'!X12="F"),"FORMATION",IF(OR('MOIS-09'!X12="R"),"REPOS",IF(OR('MOIS-09'!X12="CP"),"CONGES",IF(OR('MOIS-09'!X12="HR"),"RECUP",IF(OR('MOIS-09'!X12="E"),"ECOLE",IF(OR('MOIS-09'!X12="D"),"DEPLACE.",IF(OR('MOIS-09'!X12="CM"),"MARIAGE",IF(OR('MOIS-09'!X12="CMA"),"MATERNITE",IF(OR('MOIS-09'!X12="CDE"),"DEMENAGE",IF(OR('MOIS-09'!X12="M"),"MALADIE","0"))))))))))))))))))))</f>
        <v>0</v>
      </c>
      <c r="H38" s="60" t="str">
        <f>IF(OR('MOIS-09'!Y12="J"),'MOIS-09'!$C$16,IF(OR('MOIS-09'!Y12="J1"),'MOIS-09'!$C$17,IF(OR('MOIS-09'!Y12="J2"),'MOIS-09'!$C$18,IF(OR('MOIS-09'!Y12="J3"),'MOIS-09'!$C$19,IF(OR('MOIS-09'!Y12="J4"),'MOIS-09'!$C$20,IF(OR('MOIS-09'!Y12="J5"),'MOIS-09'!$K$16,IF(OR('MOIS-09'!Y12="J6"),'MOIS-09'!$K$17,IF(OR('MOIS-09'!Y12="J7"),'MOIS-09'!$K$18,IF(OR('MOIS-09'!Y12="J8"),'MOIS-09'!$K$19,IF(OR('MOIS-09'!Y12="J9"),'MOIS-09'!$K$20,IF(OR('MOIS-09'!Y12="F"),"FORMATION",IF(OR('MOIS-09'!Y12="R"),"REPOS",IF(OR('MOIS-09'!Y12="CP"),"CONGES",IF(OR('MOIS-09'!Y12="HR"),"RECUP",IF(OR('MOIS-09'!Y12="E"),"ECOLE",IF(OR('MOIS-09'!Y12="D"),"DEPLACE.",IF(OR('MOIS-09'!Y12="CM"),"MARIAGE",IF(OR('MOIS-09'!Y12="CMA"),"MATERNITE",IF(OR('MOIS-09'!Y12="CDE"),"DEMENAGE",IF(OR('MOIS-09'!Y12="M"),"MALADIE","0"))))))))))))))))))))</f>
        <v>0</v>
      </c>
      <c r="I38" s="61" t="str">
        <f t="shared" si="6"/>
        <v>37,5</v>
      </c>
      <c r="J38" s="70">
        <f>IF(OR('MOIS-09'!S12="D"),'MOIS-09'!$V$20,IF(OR('MOIS-09'!S12="J"),'MOIS-09'!$H$16,IF(OR('MOIS-09'!S12="J1"),'MOIS-09'!$H$17,IF(OR('MOIS-09'!S12="J2"),'MOIS-09'!$H$18,IF(OR('MOIS-09'!S12="J3"),'MOIS-09'!$H$19,IF(OR('MOIS-09'!S12="J4"),'MOIS-09'!$H$20,IF(OR('MOIS-09'!S12="J5"),'MOIS-09'!$P$16,IF(OR('MOIS-09'!S12="J6"),'MOIS-09'!$P$17,IF(OR('MOIS-09'!S12="J7"),'MOIS-09'!$P$18,IF(OR('MOIS-09'!S12="J8"),'MOIS-09'!$P$19,IF(OR('MOIS-09'!S12="J9"),'MOIS-09'!$P$20,IF(OR('MOIS-09'!S12="F"),'MOIS-09'!$V$16,IF(OR('MOIS-09'!S12="R"),'MOIS-09'!$V$17,IF(OR('MOIS-09'!S12="HR"),'MOIS-09'!$V$18,IF(OR('MOIS-09'!S12="E"),'MOIS-09'!$V$19,IF(OR('MOIS-09'!S12="CP"),'MOIS-09'!$AD$16,IF(OR('MOIS-09'!S12="CM"),'MOIS-09'!$AD$17,IF(OR('MOIS-09'!S12="CMA"),'MOIS-09'!$AD$18,IF(OR('MOIS-09'!S12="CDE"),'MOIS-09'!$AD$19,"0")))))))))))))))))))+IF(OR('MOIS-09'!T12="D"),'MOIS-09'!$V$20,IF(OR('MOIS-09'!T12="J"),'MOIS-09'!$H$16,IF(OR('MOIS-09'!T12="J1"),'MOIS-09'!$H$17,IF(OR('MOIS-09'!T12="J2"),'MOIS-09'!$H$18,IF(OR('MOIS-09'!T12="J3"),'MOIS-09'!$H$19,IF(OR('MOIS-09'!T12="J4"),'MOIS-09'!$H$20,IF(OR('MOIS-09'!T12="J5"),'MOIS-09'!$P$16,IF(OR('MOIS-09'!T12="J6"),'MOIS-09'!$P$17,IF(OR('MOIS-09'!T12="J7"),'MOIS-09'!$P$18,IF(OR('MOIS-09'!T12="J8"),'MOIS-09'!$P$19,IF(OR('MOIS-09'!T12="J9"),'MOIS-09'!$P$20,IF(OR('MOIS-09'!T12="F"),'MOIS-09'!$V$16,IF(OR('MOIS-09'!T12="R"),'MOIS-09'!$V$17,IF(OR('MOIS-09'!T12="HR"),'MOIS-09'!$V$18,IF(OR('MOIS-09'!T12="E"),'MOIS-09'!$V$19,IF(OR('MOIS-09'!T12="CP"),'MOIS-09'!$AD$16,IF(OR('MOIS-09'!T12="CM"),'MOIS-09'!$AD$17,IF(OR('MOIS-09'!T12="CMA"),'MOIS-09'!$AD$18,IF(OR('MOIS-09'!T12="CDE"),'MOIS-09'!$AD$19,"0")))))))))))))))))))+IF(OR('MOIS-09'!U12="D"),'MOIS-09'!$V$20,IF(OR('MOIS-09'!U12="J"),'MOIS-09'!$H$16,IF(OR('MOIS-09'!U12="J1"),'MOIS-09'!$H$17,IF(OR('MOIS-09'!U12="J2"),'MOIS-09'!$H$18,IF(OR('MOIS-09'!U12="J3"),'MOIS-09'!$H$19,IF(OR('MOIS-09'!U12="J4"),'MOIS-09'!$H$20,IF(OR('MOIS-09'!U12="J5"),'MOIS-09'!$P$16,IF(OR('MOIS-09'!U12="J6"),'MOIS-09'!$P$17,IF(OR('MOIS-09'!U12="J7"),'MOIS-09'!$P$18,IF(OR('MOIS-09'!U12="J8"),'MOIS-09'!$P$19,IF(OR('MOIS-09'!U12="J9"),'MOIS-09'!$P$20,IF(OR('MOIS-09'!U12="F"),'MOIS-09'!$V$16,IF(OR('MOIS-09'!U12="R"),'MOIS-09'!$V$17,IF(OR('MOIS-09'!U12="HR"),'MOIS-09'!$V$18,IF(OR('MOIS-09'!U12="E"),'MOIS-09'!$V$19,IF(OR('MOIS-09'!U12="CP"),'MOIS-09'!$AD$16,IF(OR('MOIS-09'!U12="CM"),'MOIS-09'!$AD$17,IF(OR('MOIS-09'!U12="CMA"),'MOIS-09'!$AD$18,IF(OR('MOIS-09'!U12="CDE"),'MOIS-09'!$AD$19,"0")))))))))))))))))))+IF(OR('MOIS-09'!V12="D"),'MOIS-09'!$V$20,IF(OR('MOIS-09'!V12="J"),'MOIS-09'!$H$16,IF(OR('MOIS-09'!V12="J1"),'MOIS-09'!$H$17,IF(OR('MOIS-09'!V12="J2"),'MOIS-09'!$H$18,IF(OR('MOIS-09'!V12="J3"),'MOIS-09'!$H$19,IF(OR('MOIS-09'!V12="J4"),'MOIS-09'!$H$20,IF(OR('MOIS-09'!V12="J5"),'MOIS-09'!$P$16,IF(OR('MOIS-09'!V12="J6"),'MOIS-09'!$P$17,IF(OR('MOIS-09'!V12="J7"),'MOIS-09'!$P$18,IF(OR('MOIS-09'!V12="J8"),'MOIS-09'!$P$19,IF(OR('MOIS-09'!V12="J9"),'MOIS-09'!$P$20,IF(OR('MOIS-09'!V12="F"),'MOIS-09'!$V$16,IF(OR('MOIS-09'!V12="R"),'MOIS-09'!$V$17,IF(OR('MOIS-09'!V12="HR"),'MOIS-09'!$V$18,IF(OR('MOIS-09'!V12="E"),'MOIS-09'!$V$19,IF(OR('MOIS-09'!V12="CP"),'MOIS-09'!$AD$16,IF(OR('MOIS-09'!V12="CM"),'MOIS-09'!$AD$17,IF(OR('MOIS-09'!V12="CMA"),'MOIS-09'!$AD$18,IF(OR('MOIS-09'!V12="CDE"),'MOIS-09'!$AD$19,"0")))))))))))))))))))+IF(OR('MOIS-09'!W12="D"),'MOIS-09'!$V$20,IF(OR('MOIS-09'!W12="J"),'MOIS-09'!$H$16,IF(OR('MOIS-09'!W12="J1"),'MOIS-09'!$H$17,IF(OR('MOIS-09'!W12="J2"),'MOIS-09'!$H$18,IF(OR('MOIS-09'!W12="J3"),'MOIS-09'!$H$19,IF(OR('MOIS-09'!W12="J4"),'MOIS-09'!$H$20,IF(OR('MOIS-09'!W12="J5"),'MOIS-09'!$P$16,IF(OR('MOIS-09'!W12="J6"),'MOIS-09'!$P$17,IF(OR('MOIS-09'!W12="J7"),'MOIS-09'!$P$18,IF(OR('MOIS-09'!W12="J8"),'MOIS-09'!$P$19,IF(OR('MOIS-09'!W12="J9"),'MOIS-09'!$P$20,IF(OR('MOIS-09'!W12="F"),'MOIS-09'!$V$16,IF(OR('MOIS-09'!W12="R"),'MOIS-09'!$V$17,IF(OR('MOIS-09'!W12="HR"),'MOIS-09'!$V$18,IF(OR('MOIS-09'!W12="E"),'MOIS-09'!$V$19,IF(OR('MOIS-09'!W12="CP"),'MOIS-09'!$AD$16,IF(OR('MOIS-09'!W12="CM"),'MOIS-09'!$AD$17,IF(OR('MOIS-09'!W12="CMA"),'MOIS-09'!$AD$18,IF(OR('MOIS-09'!W12="CDE"),'MOIS-09'!$AD$19,"0")))))))))))))))))))+IF(OR('MOIS-09'!X12="D"),'MOIS-09'!$V$20,IF(OR('MOIS-09'!X12="J"),'MOIS-09'!$H$16,IF(OR('MOIS-09'!X12="J1"),'MOIS-09'!$H$17,IF(OR('MOIS-09'!X12="J2"),'MOIS-09'!$H$18,IF(OR('MOIS-09'!X12="J3"),'MOIS-09'!$H$19,IF(OR('MOIS-09'!X12="J4"),'MOIS-09'!$H$20,IF(OR('MOIS-09'!X12="J5"),'MOIS-09'!$P$16,IF(OR('MOIS-09'!X12="J6"),'MOIS-09'!$P$17,IF(OR('MOIS-09'!X12="J7"),'MOIS-09'!$P$18,IF(OR('MOIS-09'!X12="J8"),'MOIS-09'!$P$19,IF(OR('MOIS-09'!X12="J9"),'MOIS-09'!$P$20,IF(OR('MOIS-09'!X12="F"),'MOIS-09'!$V$16,IF(OR('MOIS-09'!X12="R"),'MOIS-09'!$V$17,IF(OR('MOIS-09'!X12="HR"),'MOIS-09'!$V$18,IF(OR('MOIS-09'!X12="E"),'MOIS-09'!$V$19,IF(OR('MOIS-09'!X12="CP"),'MOIS-09'!$AD$16,IF(OR('MOIS-09'!X12="CM"),'MOIS-09'!$AD$17,IF(OR('MOIS-09'!X12="CMA"),'MOIS-09'!$AD$18,IF(OR('MOIS-09'!X12="CDE"),'MOIS-09'!$AD$19,"0")))))))))))))))))))+IF(OR('MOIS-09'!Y12="D"),'MOIS-09'!$V$20,IF(OR('MOIS-09'!Y12="J"),'MOIS-09'!$H$16,IF(OR('MOIS-09'!Y12="J1"),'MOIS-09'!$H$17,IF(OR('MOIS-09'!Y12="J2"),'MOIS-09'!$H$18,IF(OR('MOIS-09'!Y12="J3"),'MOIS-09'!$H$19,IF(OR('MOIS-09'!Y12="J4"),'MOIS-09'!$H$20,IF(OR('MOIS-09'!Y12="J5"),'MOIS-09'!$P$16,IF(OR('MOIS-09'!Y12="J6"),'MOIS-09'!$P$17,IF(OR('MOIS-09'!Y12="J7"),'MOIS-09'!$P$18,IF(OR('MOIS-09'!Y12="J8"),'MOIS-09'!$P$19,IF(OR('MOIS-09'!Y12="J9"),'MOIS-09'!$P$20,IF(OR('MOIS-09'!Y12="F"),'MOIS-09'!$V$16,IF(OR('MOIS-09'!Y12="R"),'MOIS-09'!$V$17,IF(OR('MOIS-09'!Y12="HR"),'MOIS-09'!$V$18,IF(OR('MOIS-09'!Y12="E"),'MOIS-09'!$V$19,IF(OR('MOIS-09'!Y12="CP"),'MOIS-09'!$AD$16,IF(OR('MOIS-09'!Y12="CM"),'MOIS-09'!$AD$17,IF(OR('MOIS-09'!Y12="CMA"),'MOIS-09'!$AD$18,IF(OR('MOIS-09'!Y12="CDE"),'MOIS-09'!$AD$19,"0")))))))))))))))))))</f>
        <v>0</v>
      </c>
      <c r="K38" s="63"/>
    </row>
    <row r="39" spans="1:11" ht="30" customHeight="1">
      <c r="A39" s="64" t="str">
        <f t="shared" si="5"/>
        <v>-</v>
      </c>
      <c r="B39" s="59" t="str">
        <f>IF(OR('MOIS-09'!S13="J"),'MOIS-09'!$C$16,IF(OR('MOIS-09'!S13="J1"),'MOIS-09'!$C$17,IF(OR('MOIS-09'!S13="J2"),'MOIS-09'!$C$18,IF(OR('MOIS-09'!S13="J3"),'MOIS-09'!$C$19,IF(OR('MOIS-09'!S13="J4"),'MOIS-09'!$C$20,IF(OR('MOIS-09'!S13="J5"),'MOIS-09'!$K$16,IF(OR('MOIS-09'!S13="J6"),'MOIS-09'!$K$17,IF(OR('MOIS-09'!S13="J7"),'MOIS-09'!$K$18,IF(OR('MOIS-09'!S13="J8"),'MOIS-09'!$K$19,IF(OR('MOIS-09'!S13="J9"),'MOIS-09'!$K$20,IF(OR('MOIS-09'!S13="F"),"FORMATION",IF(OR('MOIS-09'!S13="R"),"REPOS",IF(OR('MOIS-09'!S13="CP"),"CONGES",IF(OR('MOIS-09'!S13="HR"),"RECUP",IF(OR('MOIS-09'!S13="E"),"ECOLE",IF(OR('MOIS-09'!S13="D"),"DEPLACE.",IF(OR('MOIS-09'!S13="CM"),"MARIAGE",IF(OR('MOIS-09'!S13="CMA"),"MATERNITE",IF(OR('MOIS-09'!S13="CDE"),"DEMENAGE",IF(OR('MOIS-09'!S13="M"),"MALADIE","0"))))))))))))))))))))</f>
        <v>0</v>
      </c>
      <c r="C39" s="59" t="str">
        <f>IF(OR('MOIS-09'!T13="J"),'MOIS-09'!$C$16,IF(OR('MOIS-09'!T13="J1"),'MOIS-09'!$C$17,IF(OR('MOIS-09'!T13="J2"),'MOIS-09'!$C$18,IF(OR('MOIS-09'!T13="J3"),'MOIS-09'!$C$19,IF(OR('MOIS-09'!T13="J4"),'MOIS-09'!$C$20,IF(OR('MOIS-09'!T13="J5"),'MOIS-09'!$K$16,IF(OR('MOIS-09'!T13="J6"),'MOIS-09'!$K$17,IF(OR('MOIS-09'!T13="J7"),'MOIS-09'!$K$18,IF(OR('MOIS-09'!T13="J8"),'MOIS-09'!$K$19,IF(OR('MOIS-09'!T13="J9"),'MOIS-09'!$K$20,IF(OR('MOIS-09'!T13="F"),"FORMATION",IF(OR('MOIS-09'!T13="R"),"REPOS",IF(OR('MOIS-09'!T13="CP"),"CONGES",IF(OR('MOIS-09'!T13="HR"),"RECUP",IF(OR('MOIS-09'!T13="E"),"ECOLE",IF(OR('MOIS-09'!T13="D"),"DEPLACE.",IF(OR('MOIS-09'!T13="CM"),"MARIAGE",IF(OR('MOIS-09'!T13="CMA"),"MATERNITE",IF(OR('MOIS-09'!T13="CDE"),"DEMENAGE",IF(OR('MOIS-09'!T13="M"),"MALADIE","0"))))))))))))))))))))</f>
        <v>0</v>
      </c>
      <c r="D39" s="59" t="str">
        <f>IF(OR('MOIS-09'!U13="J"),'MOIS-09'!$C$16,IF(OR('MOIS-09'!U13="J1"),'MOIS-09'!$C$17,IF(OR('MOIS-09'!U13="J2"),'MOIS-09'!$C$18,IF(OR('MOIS-09'!U13="J3"),'MOIS-09'!$C$19,IF(OR('MOIS-09'!U13="J4"),'MOIS-09'!$C$20,IF(OR('MOIS-09'!U13="J5"),'MOIS-09'!$K$16,IF(OR('MOIS-09'!U13="J6"),'MOIS-09'!$K$17,IF(OR('MOIS-09'!U13="J7"),'MOIS-09'!$K$18,IF(OR('MOIS-09'!U13="J8"),'MOIS-09'!$K$19,IF(OR('MOIS-09'!U13="J9"),'MOIS-09'!$K$20,IF(OR('MOIS-09'!U13="F"),"FORMATION",IF(OR('MOIS-09'!U13="R"),"REPOS",IF(OR('MOIS-09'!U13="CP"),"CONGES",IF(OR('MOIS-09'!U13="HR"),"RECUP",IF(OR('MOIS-09'!U13="E"),"ECOLE",IF(OR('MOIS-09'!U13="D"),"DEPLACE.",IF(OR('MOIS-09'!U13="CM"),"MARIAGE",IF(OR('MOIS-09'!U13="CMA"),"MATERNITE",IF(OR('MOIS-09'!U13="CDE"),"DEMENAGE",IF(OR('MOIS-09'!U13="M"),"MALADIE","0"))))))))))))))))))))</f>
        <v>0</v>
      </c>
      <c r="E39" s="59" t="str">
        <f>IF(OR('MOIS-09'!V13="J"),'MOIS-09'!$C$16,IF(OR('MOIS-09'!V13="J1"),'MOIS-09'!$C$17,IF(OR('MOIS-09'!V13="J2"),'MOIS-09'!$C$18,IF(OR('MOIS-09'!V13="J3"),'MOIS-09'!$C$19,IF(OR('MOIS-09'!V13="J4"),'MOIS-09'!$C$20,IF(OR('MOIS-09'!V13="J5"),'MOIS-09'!$K$16,IF(OR('MOIS-09'!V13="J6"),'MOIS-09'!$K$17,IF(OR('MOIS-09'!V13="J7"),'MOIS-09'!$K$18,IF(OR('MOIS-09'!V13="J8"),'MOIS-09'!$K$19,IF(OR('MOIS-09'!V13="J9"),'MOIS-09'!$K$20,IF(OR('MOIS-09'!V13="F"),"FORMATION",IF(OR('MOIS-09'!V13="R"),"REPOS",IF(OR('MOIS-09'!V13="CP"),"CONGES",IF(OR('MOIS-09'!V13="HR"),"RECUP",IF(OR('MOIS-09'!V13="E"),"ECOLE",IF(OR('MOIS-09'!V13="D"),"DEPLACE.",IF(OR('MOIS-09'!V13="CM"),"MARIAGE",IF(OR('MOIS-09'!V13="CMA"),"MATERNITE",IF(OR('MOIS-09'!V13="CDE"),"DEMENAGE",IF(OR('MOIS-09'!V13="M"),"MALADIE","0"))))))))))))))))))))</f>
        <v>0</v>
      </c>
      <c r="F39" s="59" t="str">
        <f>IF(OR('MOIS-09'!W13="J"),'MOIS-09'!$C$16,IF(OR('MOIS-09'!W13="J1"),'MOIS-09'!$C$17,IF(OR('MOIS-09'!W13="J2"),'MOIS-09'!$C$18,IF(OR('MOIS-09'!W13="J3"),'MOIS-09'!$C$19,IF(OR('MOIS-09'!W13="J4"),'MOIS-09'!$C$20,IF(OR('MOIS-09'!W13="J5"),'MOIS-09'!$K$16,IF(OR('MOIS-09'!W13="J6"),'MOIS-09'!$K$17,IF(OR('MOIS-09'!W13="J7"),'MOIS-09'!$K$18,IF(OR('MOIS-09'!W13="J8"),'MOIS-09'!$K$19,IF(OR('MOIS-09'!W13="J9"),'MOIS-09'!$K$20,IF(OR('MOIS-09'!W13="F"),"FORMATION",IF(OR('MOIS-09'!W13="R"),"REPOS",IF(OR('MOIS-09'!W13="CP"),"CONGES",IF(OR('MOIS-09'!W13="HR"),"RECUP",IF(OR('MOIS-09'!W13="E"),"ECOLE",IF(OR('MOIS-09'!W13="D"),"DEPLACE.",IF(OR('MOIS-09'!W13="CM"),"MARIAGE",IF(OR('MOIS-09'!W13="CMA"),"MATERNITE",IF(OR('MOIS-09'!W13="CDE"),"DEMENAGE",IF(OR('MOIS-09'!W13="M"),"MALADIE","0"))))))))))))))))))))</f>
        <v>0</v>
      </c>
      <c r="G39" s="59" t="str">
        <f>IF(OR('MOIS-09'!X13="J"),'MOIS-09'!$C$16,IF(OR('MOIS-09'!X13="J1"),'MOIS-09'!$C$17,IF(OR('MOIS-09'!X13="J2"),'MOIS-09'!$C$18,IF(OR('MOIS-09'!X13="J3"),'MOIS-09'!$C$19,IF(OR('MOIS-09'!X13="J4"),'MOIS-09'!$C$20,IF(OR('MOIS-09'!X13="J5"),'MOIS-09'!$K$16,IF(OR('MOIS-09'!X13="J6"),'MOIS-09'!$K$17,IF(OR('MOIS-09'!X13="J7"),'MOIS-09'!$K$18,IF(OR('MOIS-09'!X13="J8"),'MOIS-09'!$K$19,IF(OR('MOIS-09'!X13="J9"),'MOIS-09'!$K$20,IF(OR('MOIS-09'!X13="F"),"FORMATION",IF(OR('MOIS-09'!X13="R"),"REPOS",IF(OR('MOIS-09'!X13="CP"),"CONGES",IF(OR('MOIS-09'!X13="HR"),"RECUP",IF(OR('MOIS-09'!X13="E"),"ECOLE",IF(OR('MOIS-09'!X13="D"),"DEPLACE.",IF(OR('MOIS-09'!X13="CM"),"MARIAGE",IF(OR('MOIS-09'!X13="CMA"),"MATERNITE",IF(OR('MOIS-09'!X13="CDE"),"DEMENAGE",IF(OR('MOIS-09'!X13="M"),"MALADIE","0"))))))))))))))))))))</f>
        <v>0</v>
      </c>
      <c r="H39" s="60" t="str">
        <f>IF(OR('MOIS-09'!Y13="J"),'MOIS-09'!$C$16,IF(OR('MOIS-09'!Y13="J1"),'MOIS-09'!$C$17,IF(OR('MOIS-09'!Y13="J2"),'MOIS-09'!$C$18,IF(OR('MOIS-09'!Y13="J3"),'MOIS-09'!$C$19,IF(OR('MOIS-09'!Y13="J4"),'MOIS-09'!$C$20,IF(OR('MOIS-09'!Y13="J5"),'MOIS-09'!$K$16,IF(OR('MOIS-09'!Y13="J6"),'MOIS-09'!$K$17,IF(OR('MOIS-09'!Y13="J7"),'MOIS-09'!$K$18,IF(OR('MOIS-09'!Y13="J8"),'MOIS-09'!$K$19,IF(OR('MOIS-09'!Y13="J9"),'MOIS-09'!$K$20,IF(OR('MOIS-09'!Y13="F"),"FORMATION",IF(OR('MOIS-09'!Y13="R"),"REPOS",IF(OR('MOIS-09'!Y13="CP"),"CONGES",IF(OR('MOIS-09'!Y13="HR"),"RECUP",IF(OR('MOIS-09'!Y13="E"),"ECOLE",IF(OR('MOIS-09'!Y13="D"),"DEPLACE.",IF(OR('MOIS-09'!Y13="CM"),"MARIAGE",IF(OR('MOIS-09'!Y13="CMA"),"MATERNITE",IF(OR('MOIS-09'!Y13="CDE"),"DEMENAGE",IF(OR('MOIS-09'!Y13="M"),"MALADIE","0"))))))))))))))))))))</f>
        <v>0</v>
      </c>
      <c r="I39" s="61" t="str">
        <f t="shared" si="6"/>
        <v>37,5</v>
      </c>
      <c r="J39" s="70">
        <f>IF(OR('MOIS-09'!S13="D"),'MOIS-09'!$V$20,IF(OR('MOIS-09'!S13="J"),'MOIS-09'!$H$16,IF(OR('MOIS-09'!S13="J1"),'MOIS-09'!$H$17,IF(OR('MOIS-09'!S13="J2"),'MOIS-09'!$H$18,IF(OR('MOIS-09'!S13="J3"),'MOIS-09'!$H$19,IF(OR('MOIS-09'!S13="J4"),'MOIS-09'!$H$20,IF(OR('MOIS-09'!S13="J5"),'MOIS-09'!$P$16,IF(OR('MOIS-09'!S13="J6"),'MOIS-09'!$P$17,IF(OR('MOIS-09'!S13="J7"),'MOIS-09'!$P$18,IF(OR('MOIS-09'!S13="J8"),'MOIS-09'!$P$19,IF(OR('MOIS-09'!S13="J9"),'MOIS-09'!$P$20,IF(OR('MOIS-09'!S13="F"),'MOIS-09'!$V$16,IF(OR('MOIS-09'!S13="R"),'MOIS-09'!$V$17,IF(OR('MOIS-09'!S13="HR"),'MOIS-09'!$V$18,IF(OR('MOIS-09'!S13="E"),'MOIS-09'!$V$19,IF(OR('MOIS-09'!S13="CP"),'MOIS-09'!$AD$16,IF(OR('MOIS-09'!S13="CM"),'MOIS-09'!$AD$17,IF(OR('MOIS-09'!S13="CMA"),'MOIS-09'!$AD$18,IF(OR('MOIS-09'!S13="CDE"),'MOIS-09'!$AD$19,"0")))))))))))))))))))+IF(OR('MOIS-09'!T13="D"),'MOIS-09'!$V$20,IF(OR('MOIS-09'!T13="J"),'MOIS-09'!$H$16,IF(OR('MOIS-09'!T13="J1"),'MOIS-09'!$H$17,IF(OR('MOIS-09'!T13="J2"),'MOIS-09'!$H$18,IF(OR('MOIS-09'!T13="J3"),'MOIS-09'!$H$19,IF(OR('MOIS-09'!T13="J4"),'MOIS-09'!$H$20,IF(OR('MOIS-09'!T13="J5"),'MOIS-09'!$P$16,IF(OR('MOIS-09'!T13="J6"),'MOIS-09'!$P$17,IF(OR('MOIS-09'!T13="J7"),'MOIS-09'!$P$18,IF(OR('MOIS-09'!T13="J8"),'MOIS-09'!$P$19,IF(OR('MOIS-09'!T13="J9"),'MOIS-09'!$P$20,IF(OR('MOIS-09'!T13="F"),'MOIS-09'!$V$16,IF(OR('MOIS-09'!T13="R"),'MOIS-09'!$V$17,IF(OR('MOIS-09'!T13="HR"),'MOIS-09'!$V$18,IF(OR('MOIS-09'!T13="E"),'MOIS-09'!$V$19,IF(OR('MOIS-09'!T13="CP"),'MOIS-09'!$AD$16,IF(OR('MOIS-09'!T13="CM"),'MOIS-09'!$AD$17,IF(OR('MOIS-09'!T13="CMA"),'MOIS-09'!$AD$18,IF(OR('MOIS-09'!T13="CDE"),'MOIS-09'!$AD$19,"0")))))))))))))))))))+IF(OR('MOIS-09'!U13="D"),'MOIS-09'!$V$20,IF(OR('MOIS-09'!U13="J"),'MOIS-09'!$H$16,IF(OR('MOIS-09'!U13="J1"),'MOIS-09'!$H$17,IF(OR('MOIS-09'!U13="J2"),'MOIS-09'!$H$18,IF(OR('MOIS-09'!U13="J3"),'MOIS-09'!$H$19,IF(OR('MOIS-09'!U13="J4"),'MOIS-09'!$H$20,IF(OR('MOIS-09'!U13="J5"),'MOIS-09'!$P$16,IF(OR('MOIS-09'!U13="J6"),'MOIS-09'!$P$17,IF(OR('MOIS-09'!U13="J7"),'MOIS-09'!$P$18,IF(OR('MOIS-09'!U13="J8"),'MOIS-09'!$P$19,IF(OR('MOIS-09'!U13="J9"),'MOIS-09'!$P$20,IF(OR('MOIS-09'!U13="F"),'MOIS-09'!$V$16,IF(OR('MOIS-09'!U13="R"),'MOIS-09'!$V$17,IF(OR('MOIS-09'!U13="HR"),'MOIS-09'!$V$18,IF(OR('MOIS-09'!U13="E"),'MOIS-09'!$V$19,IF(OR('MOIS-09'!U13="CP"),'MOIS-09'!$AD$16,IF(OR('MOIS-09'!U13="CM"),'MOIS-09'!$AD$17,IF(OR('MOIS-09'!U13="CMA"),'MOIS-09'!$AD$18,IF(OR('MOIS-09'!U13="CDE"),'MOIS-09'!$AD$19,"0")))))))))))))))))))+IF(OR('MOIS-09'!V13="D"),'MOIS-09'!$V$20,IF(OR('MOIS-09'!V13="J"),'MOIS-09'!$H$16,IF(OR('MOIS-09'!V13="J1"),'MOIS-09'!$H$17,IF(OR('MOIS-09'!V13="J2"),'MOIS-09'!$H$18,IF(OR('MOIS-09'!V13="J3"),'MOIS-09'!$H$19,IF(OR('MOIS-09'!V13="J4"),'MOIS-09'!$H$20,IF(OR('MOIS-09'!V13="J5"),'MOIS-09'!$P$16,IF(OR('MOIS-09'!V13="J6"),'MOIS-09'!$P$17,IF(OR('MOIS-09'!V13="J7"),'MOIS-09'!$P$18,IF(OR('MOIS-09'!V13="J8"),'MOIS-09'!$P$19,IF(OR('MOIS-09'!V13="J9"),'MOIS-09'!$P$20,IF(OR('MOIS-09'!V13="F"),'MOIS-09'!$V$16,IF(OR('MOIS-09'!V13="R"),'MOIS-09'!$V$17,IF(OR('MOIS-09'!V13="HR"),'MOIS-09'!$V$18,IF(OR('MOIS-09'!V13="E"),'MOIS-09'!$V$19,IF(OR('MOIS-09'!V13="CP"),'MOIS-09'!$AD$16,IF(OR('MOIS-09'!V13="CM"),'MOIS-09'!$AD$17,IF(OR('MOIS-09'!V13="CMA"),'MOIS-09'!$AD$18,IF(OR('MOIS-09'!V13="CDE"),'MOIS-09'!$AD$19,"0")))))))))))))))))))+IF(OR('MOIS-09'!W13="D"),'MOIS-09'!$V$20,IF(OR('MOIS-09'!W13="J"),'MOIS-09'!$H$16,IF(OR('MOIS-09'!W13="J1"),'MOIS-09'!$H$17,IF(OR('MOIS-09'!W13="J2"),'MOIS-09'!$H$18,IF(OR('MOIS-09'!W13="J3"),'MOIS-09'!$H$19,IF(OR('MOIS-09'!W13="J4"),'MOIS-09'!$H$20,IF(OR('MOIS-09'!W13="J5"),'MOIS-09'!$P$16,IF(OR('MOIS-09'!W13="J6"),'MOIS-09'!$P$17,IF(OR('MOIS-09'!W13="J7"),'MOIS-09'!$P$18,IF(OR('MOIS-09'!W13="J8"),'MOIS-09'!$P$19,IF(OR('MOIS-09'!W13="J9"),'MOIS-09'!$P$20,IF(OR('MOIS-09'!W13="F"),'MOIS-09'!$V$16,IF(OR('MOIS-09'!W13="R"),'MOIS-09'!$V$17,IF(OR('MOIS-09'!W13="HR"),'MOIS-09'!$V$18,IF(OR('MOIS-09'!W13="E"),'MOIS-09'!$V$19,IF(OR('MOIS-09'!W13="CP"),'MOIS-09'!$AD$16,IF(OR('MOIS-09'!W13="CM"),'MOIS-09'!$AD$17,IF(OR('MOIS-09'!W13="CMA"),'MOIS-09'!$AD$18,IF(OR('MOIS-09'!W13="CDE"),'MOIS-09'!$AD$19,"0")))))))))))))))))))+IF(OR('MOIS-09'!X13="D"),'MOIS-09'!$V$20,IF(OR('MOIS-09'!X13="J"),'MOIS-09'!$H$16,IF(OR('MOIS-09'!X13="J1"),'MOIS-09'!$H$17,IF(OR('MOIS-09'!X13="J2"),'MOIS-09'!$H$18,IF(OR('MOIS-09'!X13="J3"),'MOIS-09'!$H$19,IF(OR('MOIS-09'!X13="J4"),'MOIS-09'!$H$20,IF(OR('MOIS-09'!X13="J5"),'MOIS-09'!$P$16,IF(OR('MOIS-09'!X13="J6"),'MOIS-09'!$P$17,IF(OR('MOIS-09'!X13="J7"),'MOIS-09'!$P$18,IF(OR('MOIS-09'!X13="J8"),'MOIS-09'!$P$19,IF(OR('MOIS-09'!X13="J9"),'MOIS-09'!$P$20,IF(OR('MOIS-09'!X13="F"),'MOIS-09'!$V$16,IF(OR('MOIS-09'!X13="R"),'MOIS-09'!$V$17,IF(OR('MOIS-09'!X13="HR"),'MOIS-09'!$V$18,IF(OR('MOIS-09'!X13="E"),'MOIS-09'!$V$19,IF(OR('MOIS-09'!X13="CP"),'MOIS-09'!$AD$16,IF(OR('MOIS-09'!X13="CM"),'MOIS-09'!$AD$17,IF(OR('MOIS-09'!X13="CMA"),'MOIS-09'!$AD$18,IF(OR('MOIS-09'!X13="CDE"),'MOIS-09'!$AD$19,"0")))))))))))))))))))+IF(OR('MOIS-09'!Y13="D"),'MOIS-09'!$V$20,IF(OR('MOIS-09'!Y13="J"),'MOIS-09'!$H$16,IF(OR('MOIS-09'!Y13="J1"),'MOIS-09'!$H$17,IF(OR('MOIS-09'!Y13="J2"),'MOIS-09'!$H$18,IF(OR('MOIS-09'!Y13="J3"),'MOIS-09'!$H$19,IF(OR('MOIS-09'!Y13="J4"),'MOIS-09'!$H$20,IF(OR('MOIS-09'!Y13="J5"),'MOIS-09'!$P$16,IF(OR('MOIS-09'!Y13="J6"),'MOIS-09'!$P$17,IF(OR('MOIS-09'!Y13="J7"),'MOIS-09'!$P$18,IF(OR('MOIS-09'!Y13="J8"),'MOIS-09'!$P$19,IF(OR('MOIS-09'!Y13="J9"),'MOIS-09'!$P$20,IF(OR('MOIS-09'!Y13="F"),'MOIS-09'!$V$16,IF(OR('MOIS-09'!Y13="R"),'MOIS-09'!$V$17,IF(OR('MOIS-09'!Y13="HR"),'MOIS-09'!$V$18,IF(OR('MOIS-09'!Y13="E"),'MOIS-09'!$V$19,IF(OR('MOIS-09'!Y13="CP"),'MOIS-09'!$AD$16,IF(OR('MOIS-09'!Y13="CM"),'MOIS-09'!$AD$17,IF(OR('MOIS-09'!Y13="CMA"),'MOIS-09'!$AD$18,IF(OR('MOIS-09'!Y13="CDE"),'MOIS-09'!$AD$19,"0")))))))))))))))))))</f>
        <v>0</v>
      </c>
      <c r="K39" s="63"/>
    </row>
    <row r="40" spans="1:11" ht="30" customHeight="1">
      <c r="A40" s="65">
        <f t="shared" si="5"/>
        <v>0</v>
      </c>
      <c r="B40" s="59"/>
      <c r="C40" s="59"/>
      <c r="D40" s="59"/>
      <c r="E40" s="59"/>
      <c r="F40" s="59"/>
      <c r="G40" s="59"/>
      <c r="H40" s="60"/>
      <c r="I40" s="61" t="str">
        <f t="shared" si="6"/>
        <v>37,5</v>
      </c>
      <c r="J40" s="70">
        <f>IF(OR('MOIS-09'!S14="D"),'MOIS-09'!$V$20,IF(OR('MOIS-09'!S14="J"),'MOIS-09'!$H$16,IF(OR('MOIS-09'!S14="J1"),'MOIS-09'!$H$17,IF(OR('MOIS-09'!S14="J2"),'MOIS-09'!$H$18,IF(OR('MOIS-09'!S14="J3"),'MOIS-09'!$H$19,IF(OR('MOIS-09'!S14="J4"),'MOIS-09'!$H$20,IF(OR('MOIS-09'!S14="J5"),'MOIS-09'!$P$16,IF(OR('MOIS-09'!S14="J6"),'MOIS-09'!$P$17,IF(OR('MOIS-09'!S14="J7"),'MOIS-09'!$P$18,IF(OR('MOIS-09'!S14="J8"),'MOIS-09'!$P$19,IF(OR('MOIS-09'!S14="J9"),'MOIS-09'!$P$20,IF(OR('MOIS-09'!S14="F"),'MOIS-09'!$V$16,IF(OR('MOIS-09'!S14="R"),'MOIS-09'!$V$17,IF(OR('MOIS-09'!S14="HR"),'MOIS-09'!$V$18,IF(OR('MOIS-09'!S14="E"),'MOIS-09'!$V$19,IF(OR('MOIS-09'!S14="CP"),'MOIS-09'!$AD$16,IF(OR('MOIS-09'!S14="CM"),'MOIS-09'!$AD$17,IF(OR('MOIS-09'!S14="CMA"),'MOIS-09'!$AD$18,IF(OR('MOIS-09'!S14="CDE"),'MOIS-09'!$AD$19,"0")))))))))))))))))))+IF(OR('MOIS-09'!T14="D"),'MOIS-09'!$V$20,IF(OR('MOIS-09'!T14="J"),'MOIS-09'!$H$16,IF(OR('MOIS-09'!T14="J1"),'MOIS-09'!$H$17,IF(OR('MOIS-09'!T14="J2"),'MOIS-09'!$H$18,IF(OR('MOIS-09'!T14="J3"),'MOIS-09'!$H$19,IF(OR('MOIS-09'!T14="J4"),'MOIS-09'!$H$20,IF(OR('MOIS-09'!T14="J5"),'MOIS-09'!$P$16,IF(OR('MOIS-09'!T14="J6"),'MOIS-09'!$P$17,IF(OR('MOIS-09'!T14="J7"),'MOIS-09'!$P$18,IF(OR('MOIS-09'!T14="J8"),'MOIS-09'!$P$19,IF(OR('MOIS-09'!T14="J9"),'MOIS-09'!$P$20,IF(OR('MOIS-09'!T14="F"),'MOIS-09'!$V$16,IF(OR('MOIS-09'!T14="R"),'MOIS-09'!$V$17,IF(OR('MOIS-09'!T14="HR"),'MOIS-09'!$V$18,IF(OR('MOIS-09'!T14="E"),'MOIS-09'!$V$19,IF(OR('MOIS-09'!T14="CP"),'MOIS-09'!$AD$16,IF(OR('MOIS-09'!T14="CM"),'MOIS-09'!$AD$17,IF(OR('MOIS-09'!T14="CMA"),'MOIS-09'!$AD$18,IF(OR('MOIS-09'!T14="CDE"),'MOIS-09'!$AD$19,"0")))))))))))))))))))+IF(OR('MOIS-09'!U14="D"),'MOIS-09'!$V$20,IF(OR('MOIS-09'!U14="J"),'MOIS-09'!$H$16,IF(OR('MOIS-09'!U14="J1"),'MOIS-09'!$H$17,IF(OR('MOIS-09'!U14="J2"),'MOIS-09'!$H$18,IF(OR('MOIS-09'!U14="J3"),'MOIS-09'!$H$19,IF(OR('MOIS-09'!U14="J4"),'MOIS-09'!$H$20,IF(OR('MOIS-09'!U14="J5"),'MOIS-09'!$P$16,IF(OR('MOIS-09'!U14="J6"),'MOIS-09'!$P$17,IF(OR('MOIS-09'!U14="J7"),'MOIS-09'!$P$18,IF(OR('MOIS-09'!U14="J8"),'MOIS-09'!$P$19,IF(OR('MOIS-09'!U14="J9"),'MOIS-09'!$P$20,IF(OR('MOIS-09'!U14="F"),'MOIS-09'!$V$16,IF(OR('MOIS-09'!U14="R"),'MOIS-09'!$V$17,IF(OR('MOIS-09'!U14="HR"),'MOIS-09'!$V$18,IF(OR('MOIS-09'!U14="E"),'MOIS-09'!$V$19,IF(OR('MOIS-09'!U14="CP"),'MOIS-09'!$AD$16,IF(OR('MOIS-09'!U14="CM"),'MOIS-09'!$AD$17,IF(OR('MOIS-09'!U14="CMA"),'MOIS-09'!$AD$18,IF(OR('MOIS-09'!U14="CDE"),'MOIS-09'!$AD$19,"0")))))))))))))))))))+IF(OR('MOIS-09'!V14="D"),'MOIS-09'!$V$20,IF(OR('MOIS-09'!V14="J"),'MOIS-09'!$H$16,IF(OR('MOIS-09'!V14="J1"),'MOIS-09'!$H$17,IF(OR('MOIS-09'!V14="J2"),'MOIS-09'!$H$18,IF(OR('MOIS-09'!V14="J3"),'MOIS-09'!$H$19,IF(OR('MOIS-09'!V14="J4"),'MOIS-09'!$H$20,IF(OR('MOIS-09'!V14="J5"),'MOIS-09'!$P$16,IF(OR('MOIS-09'!V14="J6"),'MOIS-09'!$P$17,IF(OR('MOIS-09'!V14="J7"),'MOIS-09'!$P$18,IF(OR('MOIS-09'!V14="J8"),'MOIS-09'!$P$19,IF(OR('MOIS-09'!V14="J9"),'MOIS-09'!$P$20,IF(OR('MOIS-09'!V14="F"),'MOIS-09'!$V$16,IF(OR('MOIS-09'!V14="R"),'MOIS-09'!$V$17,IF(OR('MOIS-09'!V14="HR"),'MOIS-09'!$V$18,IF(OR('MOIS-09'!V14="E"),'MOIS-09'!$V$19,IF(OR('MOIS-09'!V14="CP"),'MOIS-09'!$AD$16,IF(OR('MOIS-09'!V14="CM"),'MOIS-09'!$AD$17,IF(OR('MOIS-09'!V14="CMA"),'MOIS-09'!$AD$18,IF(OR('MOIS-09'!V14="CDE"),'MOIS-09'!$AD$19,"0")))))))))))))))))))+IF(OR('MOIS-09'!W14="D"),'MOIS-09'!$V$20,IF(OR('MOIS-09'!W14="J"),'MOIS-09'!$H$16,IF(OR('MOIS-09'!W14="J1"),'MOIS-09'!$H$17,IF(OR('MOIS-09'!W14="J2"),'MOIS-09'!$H$18,IF(OR('MOIS-09'!W14="J3"),'MOIS-09'!$H$19,IF(OR('MOIS-09'!W14="J4"),'MOIS-09'!$H$20,IF(OR('MOIS-09'!W14="J5"),'MOIS-09'!$P$16,IF(OR('MOIS-09'!W14="J6"),'MOIS-09'!$P$17,IF(OR('MOIS-09'!W14="J7"),'MOIS-09'!$P$18,IF(OR('MOIS-09'!W14="J8"),'MOIS-09'!$P$19,IF(OR('MOIS-09'!W14="J9"),'MOIS-09'!$P$20,IF(OR('MOIS-09'!W14="F"),'MOIS-09'!$V$16,IF(OR('MOIS-09'!W14="R"),'MOIS-09'!$V$17,IF(OR('MOIS-09'!W14="HR"),'MOIS-09'!$V$18,IF(OR('MOIS-09'!W14="E"),'MOIS-09'!$V$19,IF(OR('MOIS-09'!W14="CP"),'MOIS-09'!$AD$16,IF(OR('MOIS-09'!W14="CM"),'MOIS-09'!$AD$17,IF(OR('MOIS-09'!W14="CMA"),'MOIS-09'!$AD$18,IF(OR('MOIS-09'!W14="CDE"),'MOIS-09'!$AD$19,"0")))))))))))))))))))+IF(OR('MOIS-09'!X14="D"),'MOIS-09'!$V$20,IF(OR('MOIS-09'!X14="J"),'MOIS-09'!$H$16,IF(OR('MOIS-09'!X14="J1"),'MOIS-09'!$H$17,IF(OR('MOIS-09'!X14="J2"),'MOIS-09'!$H$18,IF(OR('MOIS-09'!X14="J3"),'MOIS-09'!$H$19,IF(OR('MOIS-09'!X14="J4"),'MOIS-09'!$H$20,IF(OR('MOIS-09'!X14="J5"),'MOIS-09'!$P$16,IF(OR('MOIS-09'!X14="J6"),'MOIS-09'!$P$17,IF(OR('MOIS-09'!X14="J7"),'MOIS-09'!$P$18,IF(OR('MOIS-09'!X14="J8"),'MOIS-09'!$P$19,IF(OR('MOIS-09'!X14="J9"),'MOIS-09'!$P$20,IF(OR('MOIS-09'!X14="F"),'MOIS-09'!$V$16,IF(OR('MOIS-09'!X14="R"),'MOIS-09'!$V$17,IF(OR('MOIS-09'!X14="HR"),'MOIS-09'!$V$18,IF(OR('MOIS-09'!X14="E"),'MOIS-09'!$V$19,IF(OR('MOIS-09'!X14="CP"),'MOIS-09'!$AD$16,IF(OR('MOIS-09'!X14="CM"),'MOIS-09'!$AD$17,IF(OR('MOIS-09'!X14="CMA"),'MOIS-09'!$AD$18,IF(OR('MOIS-09'!X14="CDE"),'MOIS-09'!$AD$19,"0")))))))))))))))))))+IF(OR('MOIS-09'!Y14="D"),'MOIS-09'!$V$20,IF(OR('MOIS-09'!Y14="J"),'MOIS-09'!$H$16,IF(OR('MOIS-09'!Y14="J1"),'MOIS-09'!$H$17,IF(OR('MOIS-09'!Y14="J2"),'MOIS-09'!$H$18,IF(OR('MOIS-09'!Y14="J3"),'MOIS-09'!$H$19,IF(OR('MOIS-09'!Y14="J4"),'MOIS-09'!$H$20,IF(OR('MOIS-09'!Y14="J5"),'MOIS-09'!$P$16,IF(OR('MOIS-09'!Y14="J6"),'MOIS-09'!$P$17,IF(OR('MOIS-09'!Y14="J7"),'MOIS-09'!$P$18,IF(OR('MOIS-09'!Y14="J8"),'MOIS-09'!$P$19,IF(OR('MOIS-09'!Y14="J9"),'MOIS-09'!$P$20,IF(OR('MOIS-09'!Y14="F"),'MOIS-09'!$V$16,IF(OR('MOIS-09'!Y14="R"),'MOIS-09'!$V$17,IF(OR('MOIS-09'!Y14="HR"),'MOIS-09'!$V$18,IF(OR('MOIS-09'!Y14="E"),'MOIS-09'!$V$19,IF(OR('MOIS-09'!Y14="CP"),'MOIS-09'!$AD$16,IF(OR('MOIS-09'!Y14="CM"),'MOIS-09'!$AD$17,IF(OR('MOIS-09'!Y14="CMA"),'MOIS-09'!$AD$18,IF(OR('MOIS-09'!Y14="CDE"),'MOIS-09'!$AD$19,"0")))))))))))))))))))</f>
        <v>0</v>
      </c>
      <c r="K40" s="63"/>
    </row>
    <row r="41" spans="1:11" ht="9.9499999999999993" customHeight="1">
      <c r="A41" s="66"/>
      <c r="B41" s="67"/>
      <c r="C41" s="67"/>
      <c r="D41" s="67"/>
      <c r="E41" s="67"/>
      <c r="F41" s="67"/>
      <c r="G41" s="67"/>
      <c r="H41" s="67"/>
      <c r="I41" s="66"/>
      <c r="J41" s="66"/>
      <c r="K41" s="68"/>
    </row>
    <row r="42" spans="1:11" ht="15" customHeight="1">
      <c r="A42" s="239" t="s">
        <v>107</v>
      </c>
      <c r="B42" s="53" t="s">
        <v>39</v>
      </c>
      <c r="C42" s="53" t="s">
        <v>40</v>
      </c>
      <c r="D42" s="53" t="s">
        <v>41</v>
      </c>
      <c r="E42" s="53" t="s">
        <v>42</v>
      </c>
      <c r="F42" s="53" t="s">
        <v>43</v>
      </c>
      <c r="G42" s="53" t="s">
        <v>44</v>
      </c>
      <c r="H42" s="69" t="s">
        <v>45</v>
      </c>
      <c r="I42" s="240" t="s">
        <v>67</v>
      </c>
      <c r="J42" s="55" t="s">
        <v>0</v>
      </c>
      <c r="K42" s="242" t="s">
        <v>68</v>
      </c>
    </row>
    <row r="43" spans="1:11" ht="15" customHeight="1">
      <c r="A43" s="247"/>
      <c r="B43" s="71">
        <v>43003</v>
      </c>
      <c r="C43" s="71">
        <v>43004</v>
      </c>
      <c r="D43" s="71">
        <v>43005</v>
      </c>
      <c r="E43" s="71">
        <v>43006</v>
      </c>
      <c r="F43" s="71">
        <v>43007</v>
      </c>
      <c r="G43" s="71">
        <v>43008</v>
      </c>
      <c r="H43" s="72"/>
      <c r="I43" s="248"/>
      <c r="J43" s="55" t="s">
        <v>51</v>
      </c>
      <c r="K43" s="242"/>
    </row>
    <row r="44" spans="1:11" ht="30" customHeight="1">
      <c r="A44" s="64" t="str">
        <f t="shared" ref="A44:A50" si="7">A34</f>
        <v>CHRISTELLE</v>
      </c>
      <c r="B44" s="73" t="str">
        <f>IF(OR('MOIS-09'!Z8="J"),'MOIS-09'!$C$16,IF(OR('MOIS-09'!Z8="J1"),'MOIS-09'!$C$17,IF(OR('MOIS-09'!Z8="J2"),'MOIS-09'!$C$18,IF(OR('MOIS-09'!Z8="J3"),'MOIS-09'!$C$19,IF(OR('MOIS-09'!Z8="J4"),'MOIS-09'!$C$20,IF(OR('MOIS-09'!Z8="J5"),'MOIS-09'!$K$16,IF(OR('MOIS-09'!Z8="J6"),'MOIS-09'!$K$17,IF(OR('MOIS-09'!Z8="J7"),'MOIS-09'!$K$18,IF(OR('MOIS-09'!Z8="J8"),'MOIS-09'!$K$19,IF(OR('MOIS-09'!Z8="J9"),'MOIS-09'!$K$20,IF(OR('MOIS-09'!Z8="F"),"FORMATION",IF(OR('MOIS-09'!Z8="R"),"REPOS",IF(OR('MOIS-09'!Z8="CP"),"CONGES",IF(OR('MOIS-09'!Z8="HR"),"RECUP",IF(OR('MOIS-09'!Z8="E"),"ECOLE",IF(OR('MOIS-09'!Z8="D"),"DEPLACE.",IF(OR('MOIS-09'!Z8="CM"),"MARIAGE",IF(OR('MOIS-09'!Z8="CMA"),"MATERNITE",IF(OR('MOIS-09'!Z8="CDE"),"DEMENAGE",IF(OR('MOIS-09'!Z8="M"),"MALADIE","0"))))))))))))))))))))</f>
        <v>REPOS</v>
      </c>
      <c r="C44" s="73" t="str">
        <f>IF(OR('MOIS-09'!AA8="J"),'MOIS-09'!$C$16,IF(OR('MOIS-09'!AA8="J1"),'MOIS-09'!$C$17,IF(OR('MOIS-09'!AA8="J2"),'MOIS-09'!$C$18,IF(OR('MOIS-09'!AA8="J3"),'MOIS-09'!$C$19,IF(OR('MOIS-09'!AA8="J4"),'MOIS-09'!$C$20,IF(OR('MOIS-09'!AA8="J5"),'MOIS-09'!$K$16,IF(OR('MOIS-09'!AA8="J6"),'MOIS-09'!$K$17,IF(OR('MOIS-09'!AA8="J7"),'MOIS-09'!$K$18,IF(OR('MOIS-09'!AA8="J8"),'MOIS-09'!$K$19,IF(OR('MOIS-09'!AA8="J9"),'MOIS-09'!$K$20,IF(OR('MOIS-09'!AA8="F"),"FORMATION",IF(OR('MOIS-09'!AA8="R"),"REPOS",IF(OR('MOIS-09'!AA8="CP"),"CONGES",IF(OR('MOIS-09'!AA8="HR"),"RECUP",IF(OR('MOIS-09'!AA8="E"),"ECOLE",IF(OR('MOIS-09'!AA8="D"),"DEPLACE.",IF(OR('MOIS-09'!AA8="CM"),"MARIAGE",IF(OR('MOIS-09'!AA8="CMA"),"MATERNITE",IF(OR('MOIS-09'!AA8="CDE"),"DEMENAGE",IF(OR('MOIS-09'!AA8="M"),"MALADIE","0"))))))))))))))))))))</f>
        <v>09H30-12H00 13H00-19H00</v>
      </c>
      <c r="D44" s="73" t="str">
        <f>IF(OR('MOIS-09'!AB8="J"),'MOIS-09'!$C$16,IF(OR('MOIS-09'!AB8="J1"),'MOIS-09'!$C$17,IF(OR('MOIS-09'!AB8="J2"),'MOIS-09'!$C$18,IF(OR('MOIS-09'!AB8="J3"),'MOIS-09'!$C$19,IF(OR('MOIS-09'!AB8="J4"),'MOIS-09'!$C$20,IF(OR('MOIS-09'!AB8="J5"),'MOIS-09'!$K$16,IF(OR('MOIS-09'!AB8="J6"),'MOIS-09'!$K$17,IF(OR('MOIS-09'!AB8="J7"),'MOIS-09'!$K$18,IF(OR('MOIS-09'!AB8="J8"),'MOIS-09'!$K$19,IF(OR('MOIS-09'!AB8="J9"),'MOIS-09'!$K$20,IF(OR('MOIS-09'!AB8="F"),"FORMATION",IF(OR('MOIS-09'!AB8="R"),"REPOS",IF(OR('MOIS-09'!AB8="CP"),"CONGES",IF(OR('MOIS-09'!AB8="HR"),"RECUP",IF(OR('MOIS-09'!AB8="E"),"ECOLE",IF(OR('MOIS-09'!AB8="D"),"DEPLACE.",IF(OR('MOIS-09'!AB8="CM"),"MARIAGE",IF(OR('MOIS-09'!AB8="CMA"),"MATERNITE",IF(OR('MOIS-09'!AB8="CDE"),"DEMENAGE",IF(OR('MOIS-09'!AB8="M"),"MALADIE","0"))))))))))))))))))))</f>
        <v>09H30-12H00 13H00-19H00</v>
      </c>
      <c r="E44" s="73" t="str">
        <f>IF(OR('MOIS-09'!AC8="J"),'MOIS-09'!$C$16,IF(OR('MOIS-09'!AC8="J1"),'MOIS-09'!$C$17,IF(OR('MOIS-09'!AC8="J2"),'MOIS-09'!$C$18,IF(OR('MOIS-09'!AC8="J3"),'MOIS-09'!$C$19,IF(OR('MOIS-09'!AC8="J4"),'MOIS-09'!$C$20,IF(OR('MOIS-09'!AC8="J5"),'MOIS-09'!$K$16,IF(OR('MOIS-09'!AC8="J6"),'MOIS-09'!$K$17,IF(OR('MOIS-09'!AC8="J7"),'MOIS-09'!$K$18,IF(OR('MOIS-09'!AC8="J8"),'MOIS-09'!$K$19,IF(OR('MOIS-09'!AC8="J9"),'MOIS-09'!$K$20,IF(OR('MOIS-09'!AC8="F"),"FORMATION",IF(OR('MOIS-09'!AC8="R"),"REPOS",IF(OR('MOIS-09'!AC8="CP"),"CONGES",IF(OR('MOIS-09'!AC8="HR"),"RECUP",IF(OR('MOIS-09'!AC8="E"),"ECOLE",IF(OR('MOIS-09'!AC8="D"),"DEPLACE.",IF(OR('MOIS-09'!AC8="CM"),"MARIAGE",IF(OR('MOIS-09'!AC8="CMA"),"MATERNITE",IF(OR('MOIS-09'!AC8="CDE"),"DEMENAGE",IF(OR('MOIS-09'!AC8="M"),"MALADIE","0"))))))))))))))))))))</f>
        <v>09H30-12H00 13H00-19H00</v>
      </c>
      <c r="F44" s="73" t="str">
        <f>IF(OR('MOIS-09'!AD8="J"),'MOIS-09'!$C$16,IF(OR('MOIS-09'!AD8="J1"),'MOIS-09'!$C$17,IF(OR('MOIS-09'!AD8="J2"),'MOIS-09'!$C$18,IF(OR('MOIS-09'!AD8="J3"),'MOIS-09'!$C$19,IF(OR('MOIS-09'!AD8="J4"),'MOIS-09'!$C$20,IF(OR('MOIS-09'!AD8="J5"),'MOIS-09'!$K$16,IF(OR('MOIS-09'!AD8="J6"),'MOIS-09'!$K$17,IF(OR('MOIS-09'!AD8="J7"),'MOIS-09'!$K$18,IF(OR('MOIS-09'!AD8="J8"),'MOIS-09'!$K$19,IF(OR('MOIS-09'!AD8="J9"),'MOIS-09'!$K$20,IF(OR('MOIS-09'!AD8="F"),"FORMATION",IF(OR('MOIS-09'!AD8="R"),"REPOS",IF(OR('MOIS-09'!AD8="CP"),"CONGES",IF(OR('MOIS-09'!AD8="HR"),"RECUP",IF(OR('MOIS-09'!AD8="E"),"ECOLE",IF(OR('MOIS-09'!AD8="D"),"DEPLACE.",IF(OR('MOIS-09'!AD8="CM"),"MARIAGE",IF(OR('MOIS-09'!AD8="CMA"),"MATERNITE",IF(OR('MOIS-09'!AD8="CDE"),"DEMENAGE",IF(OR('MOIS-09'!AD8="M"),"MALADIE","0"))))))))))))))))))))</f>
        <v>09H30-12H00 13H00-19H00</v>
      </c>
      <c r="G44" s="73" t="str">
        <f>IF(OR('MOIS-09'!AE8="J"),'MOIS-09'!$C$16,IF(OR('MOIS-09'!AE8="J1"),'MOIS-09'!$C$17,IF(OR('MOIS-09'!AE8="J2"),'MOIS-09'!$C$18,IF(OR('MOIS-09'!AE8="J3"),'MOIS-09'!$C$19,IF(OR('MOIS-09'!AE8="J4"),'MOIS-09'!$C$20,IF(OR('MOIS-09'!AE8="J5"),'MOIS-09'!$K$16,IF(OR('MOIS-09'!AE8="J6"),'MOIS-09'!$K$17,IF(OR('MOIS-09'!AE8="J7"),'MOIS-09'!$K$18,IF(OR('MOIS-09'!AE8="J8"),'MOIS-09'!$K$19,IF(OR('MOIS-09'!AE8="J9"),'MOIS-09'!$K$20,IF(OR('MOIS-09'!AE8="F"),"FORMATION",IF(OR('MOIS-09'!AE8="R"),"REPOS",IF(OR('MOIS-09'!AE8="CP"),"CONGES",IF(OR('MOIS-09'!AE8="HR"),"RECUP",IF(OR('MOIS-09'!AE8="E"),"ECOLE",IF(OR('MOIS-09'!AE8="D"),"DEPLACE.",IF(OR('MOIS-09'!AE8="CM"),"MARIAGE",IF(OR('MOIS-09'!AE8="CMA"),"MATERNITE",IF(OR('MOIS-09'!AE8="CDE"),"DEMENAGE",IF(OR('MOIS-09'!AE8="M"),"MALADIE","0"))))))))))))))))))))</f>
        <v>09H30-12H00 13H00-19H00</v>
      </c>
      <c r="H44" s="74"/>
      <c r="I44" s="61" t="str">
        <f t="shared" ref="I44:I50" si="8">IF(OR($K$2="TROYES"),39,IF(OR($K$2="SAINT-ANDRE"),39,"37,5"))</f>
        <v>37,5</v>
      </c>
      <c r="J44" s="70">
        <f>IF(OR('MOIS-09'!Z8="D"),'MOIS-09'!$V$20,IF(OR('MOIS-09'!Z8="J"),'MOIS-09'!$H$16,IF(OR('MOIS-09'!Z8="J1"),'MOIS-09'!$H$17,IF(OR('MOIS-09'!Z8="J2"),'MOIS-09'!$H$18,IF(OR('MOIS-09'!Z8="J3"),'MOIS-09'!$H$19,IF(OR('MOIS-09'!Z8="J4"),'MOIS-09'!$H$20,IF(OR('MOIS-09'!Z8="J5"),'MOIS-09'!$P$16,IF(OR('MOIS-09'!Z8="J6"),'MOIS-09'!$P$17,IF(OR('MOIS-09'!Z8="J7"),'MOIS-09'!$P$18,IF(OR('MOIS-09'!Z8="J8"),'MOIS-09'!$P$19,IF(OR('MOIS-09'!Z8="J9"),'MOIS-09'!$P$20,IF(OR('MOIS-09'!Z8="F"),'MOIS-09'!$V$16,IF(OR('MOIS-09'!Z8="R"),'MOIS-09'!$V$17,IF(OR('MOIS-09'!Z8="HR"),'MOIS-09'!$V$18,IF(OR('MOIS-09'!Z8="E"),'MOIS-09'!$V$19,IF(OR('MOIS-09'!Z8="CP"),'MOIS-09'!$AD$16,IF(OR('MOIS-09'!Z8="CM"),'MOIS-09'!$AD$17,IF(OR('MOIS-09'!Z8="CMA"),'MOIS-09'!$AD$18,IF(OR('MOIS-09'!Z8="CDE"),'MOIS-09'!$AD$19,"0")))))))))))))))))))+IF(OR('MOIS-09'!AA8="D"),'MOIS-09'!$V$20,IF(OR('MOIS-09'!AA8="J"),'MOIS-09'!$H$16,IF(OR('MOIS-09'!AA8="J1"),'MOIS-09'!$H$17,IF(OR('MOIS-09'!AA8="J2"),'MOIS-09'!$H$18,IF(OR('MOIS-09'!AA8="J3"),'MOIS-09'!$H$19,IF(OR('MOIS-09'!AA8="J4"),'MOIS-09'!$H$20,IF(OR('MOIS-09'!AA8="J5"),'MOIS-09'!$P$16,IF(OR('MOIS-09'!AA8="J6"),'MOIS-09'!$P$17,IF(OR('MOIS-09'!AA8="J7"),'MOIS-09'!$P$18,IF(OR('MOIS-09'!AA8="J8"),'MOIS-09'!$P$19,IF(OR('MOIS-09'!AA8="J9"),'MOIS-09'!$P$20,IF(OR('MOIS-09'!AA8="F"),'MOIS-09'!$V$16,IF(OR('MOIS-09'!AA8="R"),'MOIS-09'!$V$17,IF(OR('MOIS-09'!AA8="HR"),'MOIS-09'!$V$18,IF(OR('MOIS-09'!AA8="E"),'MOIS-09'!$V$19,IF(OR('MOIS-09'!AA8="CP"),'MOIS-09'!$AD$16,IF(OR('MOIS-09'!AA8="CM"),'MOIS-09'!$AD$17,IF(OR('MOIS-09'!AA8="CMA"),'MOIS-09'!$AD$18,IF(OR('MOIS-09'!AA8="CDE"),'MOIS-09'!$AD$19,"0")))))))))))))))))))+IF(OR('MOIS-09'!AB8="D"),'MOIS-09'!$V$20,IF(OR('MOIS-09'!AB8="J"),'MOIS-09'!$H$16,IF(OR('MOIS-09'!AB8="J1"),'MOIS-09'!$H$17,IF(OR('MOIS-09'!AB8="J2"),'MOIS-09'!$H$18,IF(OR('MOIS-09'!AB8="J3"),'MOIS-09'!$H$19,IF(OR('MOIS-09'!AB8="J4"),'MOIS-09'!$H$20,IF(OR('MOIS-09'!AB8="J5"),'MOIS-09'!$P$16,IF(OR('MOIS-09'!AB8="J6"),'MOIS-09'!$P$17,IF(OR('MOIS-09'!AB8="J7"),'MOIS-09'!$P$18,IF(OR('MOIS-09'!AB8="J8"),'MOIS-09'!$P$19,IF(OR('MOIS-09'!AB8="J9"),'MOIS-09'!$P$20,IF(OR('MOIS-09'!AB8="F"),'MOIS-09'!$V$16,IF(OR('MOIS-09'!AB8="R"),'MOIS-09'!$V$17,IF(OR('MOIS-09'!AB8="HR"),'MOIS-09'!$V$18,IF(OR('MOIS-09'!AB8="E"),'MOIS-09'!$V$19,IF(OR('MOIS-09'!AB8="CP"),'MOIS-09'!$AD$16,IF(OR('MOIS-09'!AB8="CM"),'MOIS-09'!$AD$17,IF(OR('MOIS-09'!AB8="CMA"),'MOIS-09'!$AD$18,IF(OR('MOIS-09'!AB8="CDE"),'MOIS-09'!$AD$19,"0")))))))))))))))))))+IF(OR('MOIS-09'!AC8="D"),'MOIS-09'!$V$20,IF(OR('MOIS-09'!AC8="J"),'MOIS-09'!$H$16,IF(OR('MOIS-09'!AC8="J1"),'MOIS-09'!$H$17,IF(OR('MOIS-09'!AC8="J2"),'MOIS-09'!$H$18,IF(OR('MOIS-09'!AC8="J3"),'MOIS-09'!$H$19,IF(OR('MOIS-09'!AC8="J4"),'MOIS-09'!$H$20,IF(OR('MOIS-09'!AC8="J5"),'MOIS-09'!$P$16,IF(OR('MOIS-09'!AC8="J6"),'MOIS-09'!$P$17,IF(OR('MOIS-09'!AC8="J7"),'MOIS-09'!$P$18,IF(OR('MOIS-09'!AC8="J8"),'MOIS-09'!$P$19,IF(OR('MOIS-09'!AC8="J9"),'MOIS-09'!$P$20,IF(OR('MOIS-09'!AC8="F"),'MOIS-09'!$V$16,IF(OR('MOIS-09'!AC8="R"),'MOIS-09'!$V$17,IF(OR('MOIS-09'!AC8="HR"),'MOIS-09'!$V$18,IF(OR('MOIS-09'!AC8="E"),'MOIS-09'!$V$19,IF(OR('MOIS-09'!AC8="CP"),'MOIS-09'!$AD$16,IF(OR('MOIS-09'!AC8="CM"),'MOIS-09'!$AD$17,IF(OR('MOIS-09'!AC8="CMA"),'MOIS-09'!$AD$18,IF(OR('MOIS-09'!AC8="CDE"),'MOIS-09'!$AD$19,"0")))))))))))))))))))+IF(OR('MOIS-09'!AD8="D"),'MOIS-09'!$V$20,IF(OR('MOIS-09'!AD8="J"),'MOIS-09'!$H$16,IF(OR('MOIS-09'!AD8="J1"),'MOIS-09'!$H$17,IF(OR('MOIS-09'!AD8="J2"),'MOIS-09'!$H$18,IF(OR('MOIS-09'!AD8="J3"),'MOIS-09'!$H$19,IF(OR('MOIS-09'!AD8="J4"),'MOIS-09'!$H$20,IF(OR('MOIS-09'!AD8="J5"),'MOIS-09'!$P$16,IF(OR('MOIS-09'!AD8="J6"),'MOIS-09'!$P$17,IF(OR('MOIS-09'!AD8="J7"),'MOIS-09'!$P$18,IF(OR('MOIS-09'!AD8="J8"),'MOIS-09'!$P$19,IF(OR('MOIS-09'!AD8="J9"),'MOIS-09'!$P$20,IF(OR('MOIS-09'!AD8="F"),'MOIS-09'!$V$16,IF(OR('MOIS-09'!AD8="R"),'MOIS-09'!$V$17,IF(OR('MOIS-09'!AD8="HR"),'MOIS-09'!$V$18,IF(OR('MOIS-09'!AD8="E"),'MOIS-09'!$V$19,IF(OR('MOIS-09'!AD8="CP"),'MOIS-09'!$AD$16,IF(OR('MOIS-09'!AD8="CM"),'MOIS-09'!$AD$17,IF(OR('MOIS-09'!AD8="CMA"),'MOIS-09'!$AD$18,IF(OR('MOIS-09'!AD8="CDE"),'MOIS-09'!$AD$19,"0")))))))))))))))))))+IF(OR('MOIS-09'!AE8="D"),'MOIS-09'!$V$20,IF(OR('MOIS-09'!AE8="J"),'MOIS-09'!$H$16,IF(OR('MOIS-09'!AE8="J1"),'MOIS-09'!$H$17,IF(OR('MOIS-09'!AE8="J2"),'MOIS-09'!$H$18,IF(OR('MOIS-09'!AE8="J3"),'MOIS-09'!$H$19,IF(OR('MOIS-09'!AE8="J4"),'MOIS-09'!$H$20,IF(OR('MOIS-09'!AE8="J5"),'MOIS-09'!$P$16,IF(OR('MOIS-09'!AE8="J6"),'MOIS-09'!$P$17,IF(OR('MOIS-09'!AE8="J7"),'MOIS-09'!$P$18,IF(OR('MOIS-09'!AE8="J8"),'MOIS-09'!$P$19,IF(OR('MOIS-09'!AE8="J9"),'MOIS-09'!$P$20,IF(OR('MOIS-09'!AE8="F"),'MOIS-09'!$V$16,IF(OR('MOIS-09'!AE8="R"),'MOIS-09'!$V$17,IF(OR('MOIS-09'!AE8="HR"),'MOIS-09'!$V$18,IF(OR('MOIS-09'!AE8="E"),'MOIS-09'!$V$19,IF(OR('MOIS-09'!AE8="CP"),'MOIS-09'!$AD$16,IF(OR('MOIS-09'!AE8="CM"),'MOIS-09'!$AD$17,IF(OR('MOIS-09'!AE8="CMA"),'MOIS-09'!$AD$18,IF(OR('MOIS-09'!AE8="CDE"),'MOIS-09'!$AD$19,"0")))))))))))))))))))</f>
        <v>37.5</v>
      </c>
      <c r="K44" s="63"/>
    </row>
    <row r="45" spans="1:11" ht="30" customHeight="1">
      <c r="A45" s="64" t="str">
        <f t="shared" si="7"/>
        <v>LAETITIA</v>
      </c>
      <c r="B45" s="73" t="str">
        <f>IF(OR('MOIS-09'!Z9="J"),'MOIS-09'!$C$16,IF(OR('MOIS-09'!Z9="J1"),'MOIS-09'!$C$17,IF(OR('MOIS-09'!Z9="J2"),'MOIS-09'!$C$18,IF(OR('MOIS-09'!Z9="J3"),'MOIS-09'!$C$19,IF(OR('MOIS-09'!Z9="J4"),'MOIS-09'!$C$20,IF(OR('MOIS-09'!Z9="J5"),'MOIS-09'!$K$16,IF(OR('MOIS-09'!Z9="J6"),'MOIS-09'!$K$17,IF(OR('MOIS-09'!Z9="J7"),'MOIS-09'!$K$18,IF(OR('MOIS-09'!Z9="J8"),'MOIS-09'!$K$19,IF(OR('MOIS-09'!Z9="J9"),'MOIS-09'!$K$20,IF(OR('MOIS-09'!Z9="F"),"FORMATION",IF(OR('MOIS-09'!Z9="R"),"REPOS",IF(OR('MOIS-09'!Z9="CP"),"CONGES",IF(OR('MOIS-09'!Z9="HR"),"RECUP",IF(OR('MOIS-09'!Z9="E"),"ECOLE",IF(OR('MOIS-09'!Z9="D"),"DEPLACE.",IF(OR('MOIS-09'!Z9="CM"),"MARIAGE",IF(OR('MOIS-09'!Z9="CMA"),"MATERNITE",IF(OR('MOIS-09'!Z9="CDE"),"DEMENAGE",IF(OR('MOIS-09'!Z9="M"),"MALADIE","0"))))))))))))))))))))</f>
        <v>REPOS</v>
      </c>
      <c r="C45" s="73" t="str">
        <f>IF(OR('MOIS-09'!AA9="J"),'MOIS-09'!$C$16,IF(OR('MOIS-09'!AA9="J1"),'MOIS-09'!$C$17,IF(OR('MOIS-09'!AA9="J2"),'MOIS-09'!$C$18,IF(OR('MOIS-09'!AA9="J3"),'MOIS-09'!$C$19,IF(OR('MOIS-09'!AA9="J4"),'MOIS-09'!$C$20,IF(OR('MOIS-09'!AA9="J5"),'MOIS-09'!$K$16,IF(OR('MOIS-09'!AA9="J6"),'MOIS-09'!$K$17,IF(OR('MOIS-09'!AA9="J7"),'MOIS-09'!$K$18,IF(OR('MOIS-09'!AA9="J8"),'MOIS-09'!$K$19,IF(OR('MOIS-09'!AA9="J9"),'MOIS-09'!$K$20,IF(OR('MOIS-09'!AA9="F"),"FORMATION",IF(OR('MOIS-09'!AA9="R"),"REPOS",IF(OR('MOIS-09'!AA9="CP"),"CONGES",IF(OR('MOIS-09'!AA9="HR"),"RECUP",IF(OR('MOIS-09'!AA9="E"),"ECOLE",IF(OR('MOIS-09'!AA9="D"),"DEPLACE.",IF(OR('MOIS-09'!AA9="CM"),"MARIAGE",IF(OR('MOIS-09'!AA9="CMA"),"MATERNITE",IF(OR('MOIS-09'!AA9="CDE"),"DEMENAGE",IF(OR('MOIS-09'!AA9="M"),"MALADIE","0"))))))))))))))))))))</f>
        <v>09H30-12H00 13H00-19H00</v>
      </c>
      <c r="D45" s="73" t="str">
        <f>IF(OR('MOIS-09'!AB9="J"),'MOIS-09'!$C$16,IF(OR('MOIS-09'!AB9="J1"),'MOIS-09'!$C$17,IF(OR('MOIS-09'!AB9="J2"),'MOIS-09'!$C$18,IF(OR('MOIS-09'!AB9="J3"),'MOIS-09'!$C$19,IF(OR('MOIS-09'!AB9="J4"),'MOIS-09'!$C$20,IF(OR('MOIS-09'!AB9="J5"),'MOIS-09'!$K$16,IF(OR('MOIS-09'!AB9="J6"),'MOIS-09'!$K$17,IF(OR('MOIS-09'!AB9="J7"),'MOIS-09'!$K$18,IF(OR('MOIS-09'!AB9="J8"),'MOIS-09'!$K$19,IF(OR('MOIS-09'!AB9="J9"),'MOIS-09'!$K$20,IF(OR('MOIS-09'!AB9="F"),"FORMATION",IF(OR('MOIS-09'!AB9="R"),"REPOS",IF(OR('MOIS-09'!AB9="CP"),"CONGES",IF(OR('MOIS-09'!AB9="HR"),"RECUP",IF(OR('MOIS-09'!AB9="E"),"ECOLE",IF(OR('MOIS-09'!AB9="D"),"DEPLACE.",IF(OR('MOIS-09'!AB9="CM"),"MARIAGE",IF(OR('MOIS-09'!AB9="CMA"),"MATERNITE",IF(OR('MOIS-09'!AB9="CDE"),"DEMENAGE",IF(OR('MOIS-09'!AB9="M"),"MALADIE","0"))))))))))))))))))))</f>
        <v>09H30-12H00 13H00-19H00</v>
      </c>
      <c r="E45" s="73" t="str">
        <f>IF(OR('MOIS-09'!AC9="J"),'MOIS-09'!$C$16,IF(OR('MOIS-09'!AC9="J1"),'MOIS-09'!$C$17,IF(OR('MOIS-09'!AC9="J2"),'MOIS-09'!$C$18,IF(OR('MOIS-09'!AC9="J3"),'MOIS-09'!$C$19,IF(OR('MOIS-09'!AC9="J4"),'MOIS-09'!$C$20,IF(OR('MOIS-09'!AC9="J5"),'MOIS-09'!$K$16,IF(OR('MOIS-09'!AC9="J6"),'MOIS-09'!$K$17,IF(OR('MOIS-09'!AC9="J7"),'MOIS-09'!$K$18,IF(OR('MOIS-09'!AC9="J8"),'MOIS-09'!$K$19,IF(OR('MOIS-09'!AC9="J9"),'MOIS-09'!$K$20,IF(OR('MOIS-09'!AC9="F"),"FORMATION",IF(OR('MOIS-09'!AC9="R"),"REPOS",IF(OR('MOIS-09'!AC9="CP"),"CONGES",IF(OR('MOIS-09'!AC9="HR"),"RECUP",IF(OR('MOIS-09'!AC9="E"),"ECOLE",IF(OR('MOIS-09'!AC9="D"),"DEPLACE.",IF(OR('MOIS-09'!AC9="CM"),"MARIAGE",IF(OR('MOIS-09'!AC9="CMA"),"MATERNITE",IF(OR('MOIS-09'!AC9="CDE"),"DEMENAGE",IF(OR('MOIS-09'!AC9="M"),"MALADIE","0"))))))))))))))))))))</f>
        <v>09H30-12H00 13H00-19H00</v>
      </c>
      <c r="F45" s="73" t="str">
        <f>IF(OR('MOIS-09'!AD9="J"),'MOIS-09'!$C$16,IF(OR('MOIS-09'!AD9="J1"),'MOIS-09'!$C$17,IF(OR('MOIS-09'!AD9="J2"),'MOIS-09'!$C$18,IF(OR('MOIS-09'!AD9="J3"),'MOIS-09'!$C$19,IF(OR('MOIS-09'!AD9="J4"),'MOIS-09'!$C$20,IF(OR('MOIS-09'!AD9="J5"),'MOIS-09'!$K$16,IF(OR('MOIS-09'!AD9="J6"),'MOIS-09'!$K$17,IF(OR('MOIS-09'!AD9="J7"),'MOIS-09'!$K$18,IF(OR('MOIS-09'!AD9="J8"),'MOIS-09'!$K$19,IF(OR('MOIS-09'!AD9="J9"),'MOIS-09'!$K$20,IF(OR('MOIS-09'!AD9="F"),"FORMATION",IF(OR('MOIS-09'!AD9="R"),"REPOS",IF(OR('MOIS-09'!AD9="CP"),"CONGES",IF(OR('MOIS-09'!AD9="HR"),"RECUP",IF(OR('MOIS-09'!AD9="E"),"ECOLE",IF(OR('MOIS-09'!AD9="D"),"DEPLACE.",IF(OR('MOIS-09'!AD9="CM"),"MARIAGE",IF(OR('MOIS-09'!AD9="CMA"),"MATERNITE",IF(OR('MOIS-09'!AD9="CDE"),"DEMENAGE",IF(OR('MOIS-09'!AD9="M"),"MALADIE","0"))))))))))))))))))))</f>
        <v>09H30-12H00 13H00-19H00</v>
      </c>
      <c r="G45" s="73" t="str">
        <f>IF(OR('MOIS-09'!AE9="J"),'MOIS-09'!$C$16,IF(OR('MOIS-09'!AE9="J1"),'MOIS-09'!$C$17,IF(OR('MOIS-09'!AE9="J2"),'MOIS-09'!$C$18,IF(OR('MOIS-09'!AE9="J3"),'MOIS-09'!$C$19,IF(OR('MOIS-09'!AE9="J4"),'MOIS-09'!$C$20,IF(OR('MOIS-09'!AE9="J5"),'MOIS-09'!$K$16,IF(OR('MOIS-09'!AE9="J6"),'MOIS-09'!$K$17,IF(OR('MOIS-09'!AE9="J7"),'MOIS-09'!$K$18,IF(OR('MOIS-09'!AE9="J8"),'MOIS-09'!$K$19,IF(OR('MOIS-09'!AE9="J9"),'MOIS-09'!$K$20,IF(OR('MOIS-09'!AE9="F"),"FORMATION",IF(OR('MOIS-09'!AE9="R"),"REPOS",IF(OR('MOIS-09'!AE9="CP"),"CONGES",IF(OR('MOIS-09'!AE9="HR"),"RECUP",IF(OR('MOIS-09'!AE9="E"),"ECOLE",IF(OR('MOIS-09'!AE9="D"),"DEPLACE.",IF(OR('MOIS-09'!AE9="CM"),"MARIAGE",IF(OR('MOIS-09'!AE9="CMA"),"MATERNITE",IF(OR('MOIS-09'!AE9="CDE"),"DEMENAGE",IF(OR('MOIS-09'!AE9="M"),"MALADIE","0"))))))))))))))))))))</f>
        <v>09H30-12H00 13H00-19H00</v>
      </c>
      <c r="H45" s="74"/>
      <c r="I45" s="61" t="str">
        <f t="shared" si="8"/>
        <v>37,5</v>
      </c>
      <c r="J45" s="70">
        <f>IF(OR('MOIS-09'!Z9="D"),'MOIS-09'!$V$20,IF(OR('MOIS-09'!Z9="J"),'MOIS-09'!$H$16,IF(OR('MOIS-09'!Z9="J1"),'MOIS-09'!$H$17,IF(OR('MOIS-09'!Z9="J2"),'MOIS-09'!$H$18,IF(OR('MOIS-09'!Z9="J3"),'MOIS-09'!$H$19,IF(OR('MOIS-09'!Z9="J4"),'MOIS-09'!$H$20,IF(OR('MOIS-09'!Z9="J5"),'MOIS-09'!$P$16,IF(OR('MOIS-09'!Z9="J6"),'MOIS-09'!$P$17,IF(OR('MOIS-09'!Z9="J7"),'MOIS-09'!$P$18,IF(OR('MOIS-09'!Z9="J8"),'MOIS-09'!$P$19,IF(OR('MOIS-09'!Z9="J9"),'MOIS-09'!$P$20,IF(OR('MOIS-09'!Z9="F"),'MOIS-09'!$V$16,IF(OR('MOIS-09'!Z9="R"),'MOIS-09'!$V$17,IF(OR('MOIS-09'!Z9="HR"),'MOIS-09'!$V$18,IF(OR('MOIS-09'!Z9="E"),'MOIS-09'!$V$19,IF(OR('MOIS-09'!Z9="CP"),'MOIS-09'!$AD$16,IF(OR('MOIS-09'!Z9="CM"),'MOIS-09'!$AD$17,IF(OR('MOIS-09'!Z9="CMA"),'MOIS-09'!$AD$18,IF(OR('MOIS-09'!Z9="CDE"),'MOIS-09'!$AD$19,"0")))))))))))))))))))+IF(OR('MOIS-09'!AA9="D"),'MOIS-09'!$V$20,IF(OR('MOIS-09'!AA9="J"),'MOIS-09'!$H$16,IF(OR('MOIS-09'!AA9="J1"),'MOIS-09'!$H$17,IF(OR('MOIS-09'!AA9="J2"),'MOIS-09'!$H$18,IF(OR('MOIS-09'!AA9="J3"),'MOIS-09'!$H$19,IF(OR('MOIS-09'!AA9="J4"),'MOIS-09'!$H$20,IF(OR('MOIS-09'!AA9="J5"),'MOIS-09'!$P$16,IF(OR('MOIS-09'!AA9="J6"),'MOIS-09'!$P$17,IF(OR('MOIS-09'!AA9="J7"),'MOIS-09'!$P$18,IF(OR('MOIS-09'!AA9="J8"),'MOIS-09'!$P$19,IF(OR('MOIS-09'!AA9="J9"),'MOIS-09'!$P$20,IF(OR('MOIS-09'!AA9="F"),'MOIS-09'!$V$16,IF(OR('MOIS-09'!AA9="R"),'MOIS-09'!$V$17,IF(OR('MOIS-09'!AA9="HR"),'MOIS-09'!$V$18,IF(OR('MOIS-09'!AA9="E"),'MOIS-09'!$V$19,IF(OR('MOIS-09'!AA9="CP"),'MOIS-09'!$AD$16,IF(OR('MOIS-09'!AA9="CM"),'MOIS-09'!$AD$17,IF(OR('MOIS-09'!AA9="CMA"),'MOIS-09'!$AD$18,IF(OR('MOIS-09'!AA9="CDE"),'MOIS-09'!$AD$19,"0")))))))))))))))))))+IF(OR('MOIS-09'!AB9="D"),'MOIS-09'!$V$20,IF(OR('MOIS-09'!AB9="J"),'MOIS-09'!$H$16,IF(OR('MOIS-09'!AB9="J1"),'MOIS-09'!$H$17,IF(OR('MOIS-09'!AB9="J2"),'MOIS-09'!$H$18,IF(OR('MOIS-09'!AB9="J3"),'MOIS-09'!$H$19,IF(OR('MOIS-09'!AB9="J4"),'MOIS-09'!$H$20,IF(OR('MOIS-09'!AB9="J5"),'MOIS-09'!$P$16,IF(OR('MOIS-09'!AB9="J6"),'MOIS-09'!$P$17,IF(OR('MOIS-09'!AB9="J7"),'MOIS-09'!$P$18,IF(OR('MOIS-09'!AB9="J8"),'MOIS-09'!$P$19,IF(OR('MOIS-09'!AB9="J9"),'MOIS-09'!$P$20,IF(OR('MOIS-09'!AB9="F"),'MOIS-09'!$V$16,IF(OR('MOIS-09'!AB9="R"),'MOIS-09'!$V$17,IF(OR('MOIS-09'!AB9="HR"),'MOIS-09'!$V$18,IF(OR('MOIS-09'!AB9="E"),'MOIS-09'!$V$19,IF(OR('MOIS-09'!AB9="CP"),'MOIS-09'!$AD$16,IF(OR('MOIS-09'!AB9="CM"),'MOIS-09'!$AD$17,IF(OR('MOIS-09'!AB9="CMA"),'MOIS-09'!$AD$18,IF(OR('MOIS-09'!AB9="CDE"),'MOIS-09'!$AD$19,"0")))))))))))))))))))+IF(OR('MOIS-09'!AC9="D"),'MOIS-09'!$V$20,IF(OR('MOIS-09'!AC9="J"),'MOIS-09'!$H$16,IF(OR('MOIS-09'!AC9="J1"),'MOIS-09'!$H$17,IF(OR('MOIS-09'!AC9="J2"),'MOIS-09'!$H$18,IF(OR('MOIS-09'!AC9="J3"),'MOIS-09'!$H$19,IF(OR('MOIS-09'!AC9="J4"),'MOIS-09'!$H$20,IF(OR('MOIS-09'!AC9="J5"),'MOIS-09'!$P$16,IF(OR('MOIS-09'!AC9="J6"),'MOIS-09'!$P$17,IF(OR('MOIS-09'!AC9="J7"),'MOIS-09'!$P$18,IF(OR('MOIS-09'!AC9="J8"),'MOIS-09'!$P$19,IF(OR('MOIS-09'!AC9="J9"),'MOIS-09'!$P$20,IF(OR('MOIS-09'!AC9="F"),'MOIS-09'!$V$16,IF(OR('MOIS-09'!AC9="R"),'MOIS-09'!$V$17,IF(OR('MOIS-09'!AC9="HR"),'MOIS-09'!$V$18,IF(OR('MOIS-09'!AC9="E"),'MOIS-09'!$V$19,IF(OR('MOIS-09'!AC9="CP"),'MOIS-09'!$AD$16,IF(OR('MOIS-09'!AC9="CM"),'MOIS-09'!$AD$17,IF(OR('MOIS-09'!AC9="CMA"),'MOIS-09'!$AD$18,IF(OR('MOIS-09'!AC9="CDE"),'MOIS-09'!$AD$19,"0")))))))))))))))))))+IF(OR('MOIS-09'!AD9="D"),'MOIS-09'!$V$20,IF(OR('MOIS-09'!AD9="J"),'MOIS-09'!$H$16,IF(OR('MOIS-09'!AD9="J1"),'MOIS-09'!$H$17,IF(OR('MOIS-09'!AD9="J2"),'MOIS-09'!$H$18,IF(OR('MOIS-09'!AD9="J3"),'MOIS-09'!$H$19,IF(OR('MOIS-09'!AD9="J4"),'MOIS-09'!$H$20,IF(OR('MOIS-09'!AD9="J5"),'MOIS-09'!$P$16,IF(OR('MOIS-09'!AD9="J6"),'MOIS-09'!$P$17,IF(OR('MOIS-09'!AD9="J7"),'MOIS-09'!$P$18,IF(OR('MOIS-09'!AD9="J8"),'MOIS-09'!$P$19,IF(OR('MOIS-09'!AD9="J9"),'MOIS-09'!$P$20,IF(OR('MOIS-09'!AD9="F"),'MOIS-09'!$V$16,IF(OR('MOIS-09'!AD9="R"),'MOIS-09'!$V$17,IF(OR('MOIS-09'!AD9="HR"),'MOIS-09'!$V$18,IF(OR('MOIS-09'!AD9="E"),'MOIS-09'!$V$19,IF(OR('MOIS-09'!AD9="CP"),'MOIS-09'!$AD$16,IF(OR('MOIS-09'!AD9="CM"),'MOIS-09'!$AD$17,IF(OR('MOIS-09'!AD9="CMA"),'MOIS-09'!$AD$18,IF(OR('MOIS-09'!AD9="CDE"),'MOIS-09'!$AD$19,"0")))))))))))))))))))+IF(OR('MOIS-09'!AE9="D"),'MOIS-09'!$V$20,IF(OR('MOIS-09'!AE9="J"),'MOIS-09'!$H$16,IF(OR('MOIS-09'!AE9="J1"),'MOIS-09'!$H$17,IF(OR('MOIS-09'!AE9="J2"),'MOIS-09'!$H$18,IF(OR('MOIS-09'!AE9="J3"),'MOIS-09'!$H$19,IF(OR('MOIS-09'!AE9="J4"),'MOIS-09'!$H$20,IF(OR('MOIS-09'!AE9="J5"),'MOIS-09'!$P$16,IF(OR('MOIS-09'!AE9="J6"),'MOIS-09'!$P$17,IF(OR('MOIS-09'!AE9="J7"),'MOIS-09'!$P$18,IF(OR('MOIS-09'!AE9="J8"),'MOIS-09'!$P$19,IF(OR('MOIS-09'!AE9="J9"),'MOIS-09'!$P$20,IF(OR('MOIS-09'!AE9="F"),'MOIS-09'!$V$16,IF(OR('MOIS-09'!AE9="R"),'MOIS-09'!$V$17,IF(OR('MOIS-09'!AE9="HR"),'MOIS-09'!$V$18,IF(OR('MOIS-09'!AE9="E"),'MOIS-09'!$V$19,IF(OR('MOIS-09'!AE9="CP"),'MOIS-09'!$AD$16,IF(OR('MOIS-09'!AE9="CM"),'MOIS-09'!$AD$17,IF(OR('MOIS-09'!AE9="CMA"),'MOIS-09'!$AD$18,IF(OR('MOIS-09'!AE9="CDE"),'MOIS-09'!$AD$19,"0")))))))))))))))))))</f>
        <v>37.5</v>
      </c>
      <c r="K45" s="63"/>
    </row>
    <row r="46" spans="1:11" ht="30" customHeight="1">
      <c r="A46" s="64" t="str">
        <f t="shared" si="7"/>
        <v>-</v>
      </c>
      <c r="B46" s="73" t="str">
        <f>IF(OR('MOIS-09'!Z10="J"),'MOIS-09'!$C$16,IF(OR('MOIS-09'!Z10="J1"),'MOIS-09'!$C$17,IF(OR('MOIS-09'!Z10="J2"),'MOIS-09'!$C$18,IF(OR('MOIS-09'!Z10="J3"),'MOIS-09'!$C$19,IF(OR('MOIS-09'!Z10="J4"),'MOIS-09'!$C$20,IF(OR('MOIS-09'!Z10="J5"),'MOIS-09'!$K$16,IF(OR('MOIS-09'!Z10="J6"),'MOIS-09'!$K$17,IF(OR('MOIS-09'!Z10="J7"),'MOIS-09'!$K$18,IF(OR('MOIS-09'!Z10="J8"),'MOIS-09'!$K$19,IF(OR('MOIS-09'!Z10="J9"),'MOIS-09'!$K$20,IF(OR('MOIS-09'!Z10="F"),"FORMATION",IF(OR('MOIS-09'!Z10="R"),"REPOS",IF(OR('MOIS-09'!Z10="CP"),"CONGES",IF(OR('MOIS-09'!Z10="HR"),"RECUP",IF(OR('MOIS-09'!Z10="E"),"ECOLE",IF(OR('MOIS-09'!Z10="D"),"DEPLACE.",IF(OR('MOIS-09'!Z10="CM"),"MARIAGE",IF(OR('MOIS-09'!Z10="CMA"),"MATERNITE",IF(OR('MOIS-09'!Z10="CDE"),"DEMENAGE",IF(OR('MOIS-09'!Z10="M"),"MALADIE","0"))))))))))))))))))))</f>
        <v>0</v>
      </c>
      <c r="C46" s="73" t="str">
        <f>IF(OR('MOIS-09'!AA10="J"),'MOIS-09'!$C$16,IF(OR('MOIS-09'!AA10="J1"),'MOIS-09'!$C$17,IF(OR('MOIS-09'!AA10="J2"),'MOIS-09'!$C$18,IF(OR('MOIS-09'!AA10="J3"),'MOIS-09'!$C$19,IF(OR('MOIS-09'!AA10="J4"),'MOIS-09'!$C$20,IF(OR('MOIS-09'!AA10="J5"),'MOIS-09'!$K$16,IF(OR('MOIS-09'!AA10="J6"),'MOIS-09'!$K$17,IF(OR('MOIS-09'!AA10="J7"),'MOIS-09'!$K$18,IF(OR('MOIS-09'!AA10="J8"),'MOIS-09'!$K$19,IF(OR('MOIS-09'!AA10="J9"),'MOIS-09'!$K$20,IF(OR('MOIS-09'!AA10="F"),"FORMATION",IF(OR('MOIS-09'!AA10="R"),"REPOS",IF(OR('MOIS-09'!AA10="CP"),"CONGES",IF(OR('MOIS-09'!AA10="HR"),"RECUP",IF(OR('MOIS-09'!AA10="E"),"ECOLE",IF(OR('MOIS-09'!AA10="D"),"DEPLACE.",IF(OR('MOIS-09'!AA10="CM"),"MARIAGE",IF(OR('MOIS-09'!AA10="CMA"),"MATERNITE",IF(OR('MOIS-09'!AA10="CDE"),"DEMENAGE",IF(OR('MOIS-09'!AA10="M"),"MALADIE","0"))))))))))))))))))))</f>
        <v>0</v>
      </c>
      <c r="D46" s="73" t="str">
        <f>IF(OR('MOIS-09'!AB10="J"),'MOIS-09'!$C$16,IF(OR('MOIS-09'!AB10="J1"),'MOIS-09'!$C$17,IF(OR('MOIS-09'!AB10="J2"),'MOIS-09'!$C$18,IF(OR('MOIS-09'!AB10="J3"),'MOIS-09'!$C$19,IF(OR('MOIS-09'!AB10="J4"),'MOIS-09'!$C$20,IF(OR('MOIS-09'!AB10="J5"),'MOIS-09'!$K$16,IF(OR('MOIS-09'!AB10="J6"),'MOIS-09'!$K$17,IF(OR('MOIS-09'!AB10="J7"),'MOIS-09'!$K$18,IF(OR('MOIS-09'!AB10="J8"),'MOIS-09'!$K$19,IF(OR('MOIS-09'!AB10="J9"),'MOIS-09'!$K$20,IF(OR('MOIS-09'!AB10="F"),"FORMATION",IF(OR('MOIS-09'!AB10="R"),"REPOS",IF(OR('MOIS-09'!AB10="CP"),"CONGES",IF(OR('MOIS-09'!AB10="HR"),"RECUP",IF(OR('MOIS-09'!AB10="E"),"ECOLE",IF(OR('MOIS-09'!AB10="D"),"DEPLACE.",IF(OR('MOIS-09'!AB10="CM"),"MARIAGE",IF(OR('MOIS-09'!AB10="CMA"),"MATERNITE",IF(OR('MOIS-09'!AB10="CDE"),"DEMENAGE",IF(OR('MOIS-09'!AB10="M"),"MALADIE","0"))))))))))))))))))))</f>
        <v>0</v>
      </c>
      <c r="E46" s="73" t="str">
        <f>IF(OR('MOIS-09'!AC10="J"),'MOIS-09'!$C$16,IF(OR('MOIS-09'!AC10="J1"),'MOIS-09'!$C$17,IF(OR('MOIS-09'!AC10="J2"),'MOIS-09'!$C$18,IF(OR('MOIS-09'!AC10="J3"),'MOIS-09'!$C$19,IF(OR('MOIS-09'!AC10="J4"),'MOIS-09'!$C$20,IF(OR('MOIS-09'!AC10="J5"),'MOIS-09'!$K$16,IF(OR('MOIS-09'!AC10="J6"),'MOIS-09'!$K$17,IF(OR('MOIS-09'!AC10="J7"),'MOIS-09'!$K$18,IF(OR('MOIS-09'!AC10="J8"),'MOIS-09'!$K$19,IF(OR('MOIS-09'!AC10="J9"),'MOIS-09'!$K$20,IF(OR('MOIS-09'!AC10="F"),"FORMATION",IF(OR('MOIS-09'!AC10="R"),"REPOS",IF(OR('MOIS-09'!AC10="CP"),"CONGES",IF(OR('MOIS-09'!AC10="HR"),"RECUP",IF(OR('MOIS-09'!AC10="E"),"ECOLE",IF(OR('MOIS-09'!AC10="D"),"DEPLACE.",IF(OR('MOIS-09'!AC10="CM"),"MARIAGE",IF(OR('MOIS-09'!AC10="CMA"),"MATERNITE",IF(OR('MOIS-09'!AC10="CDE"),"DEMENAGE",IF(OR('MOIS-09'!AC10="M"),"MALADIE","0"))))))))))))))))))))</f>
        <v>0</v>
      </c>
      <c r="F46" s="73" t="str">
        <f>IF(OR('MOIS-09'!AD10="J"),'MOIS-09'!$C$16,IF(OR('MOIS-09'!AD10="J1"),'MOIS-09'!$C$17,IF(OR('MOIS-09'!AD10="J2"),'MOIS-09'!$C$18,IF(OR('MOIS-09'!AD10="J3"),'MOIS-09'!$C$19,IF(OR('MOIS-09'!AD10="J4"),'MOIS-09'!$C$20,IF(OR('MOIS-09'!AD10="J5"),'MOIS-09'!$K$16,IF(OR('MOIS-09'!AD10="J6"),'MOIS-09'!$K$17,IF(OR('MOIS-09'!AD10="J7"),'MOIS-09'!$K$18,IF(OR('MOIS-09'!AD10="J8"),'MOIS-09'!$K$19,IF(OR('MOIS-09'!AD10="J9"),'MOIS-09'!$K$20,IF(OR('MOIS-09'!AD10="F"),"FORMATION",IF(OR('MOIS-09'!AD10="R"),"REPOS",IF(OR('MOIS-09'!AD10="CP"),"CONGES",IF(OR('MOIS-09'!AD10="HR"),"RECUP",IF(OR('MOIS-09'!AD10="E"),"ECOLE",IF(OR('MOIS-09'!AD10="D"),"DEPLACE.",IF(OR('MOIS-09'!AD10="CM"),"MARIAGE",IF(OR('MOIS-09'!AD10="CMA"),"MATERNITE",IF(OR('MOIS-09'!AD10="CDE"),"DEMENAGE",IF(OR('MOIS-09'!AD10="M"),"MALADIE","0"))))))))))))))))))))</f>
        <v>0</v>
      </c>
      <c r="G46" s="73" t="str">
        <f>IF(OR('MOIS-09'!AE10="J"),'MOIS-09'!$C$16,IF(OR('MOIS-09'!AE10="J1"),'MOIS-09'!$C$17,IF(OR('MOIS-09'!AE10="J2"),'MOIS-09'!$C$18,IF(OR('MOIS-09'!AE10="J3"),'MOIS-09'!$C$19,IF(OR('MOIS-09'!AE10="J4"),'MOIS-09'!$C$20,IF(OR('MOIS-09'!AE10="J5"),'MOIS-09'!$K$16,IF(OR('MOIS-09'!AE10="J6"),'MOIS-09'!$K$17,IF(OR('MOIS-09'!AE10="J7"),'MOIS-09'!$K$18,IF(OR('MOIS-09'!AE10="J8"),'MOIS-09'!$K$19,IF(OR('MOIS-09'!AE10="J9"),'MOIS-09'!$K$20,IF(OR('MOIS-09'!AE10="F"),"FORMATION",IF(OR('MOIS-09'!AE10="R"),"REPOS",IF(OR('MOIS-09'!AE10="CP"),"CONGES",IF(OR('MOIS-09'!AE10="HR"),"RECUP",IF(OR('MOIS-09'!AE10="E"),"ECOLE",IF(OR('MOIS-09'!AE10="D"),"DEPLACE.",IF(OR('MOIS-09'!AE10="CM"),"MARIAGE",IF(OR('MOIS-09'!AE10="CMA"),"MATERNITE",IF(OR('MOIS-09'!AE10="CDE"),"DEMENAGE",IF(OR('MOIS-09'!AE10="M"),"MALADIE","0"))))))))))))))))))))</f>
        <v>0</v>
      </c>
      <c r="H46" s="74"/>
      <c r="I46" s="61" t="str">
        <f t="shared" si="8"/>
        <v>37,5</v>
      </c>
      <c r="J46" s="70">
        <f>IF(OR('MOIS-09'!Z10="D"),'MOIS-09'!$V$20,IF(OR('MOIS-09'!Z10="J"),'MOIS-09'!$H$16,IF(OR('MOIS-09'!Z10="J1"),'MOIS-09'!$H$17,IF(OR('MOIS-09'!Z10="J2"),'MOIS-09'!$H$18,IF(OR('MOIS-09'!Z10="J3"),'MOIS-09'!$H$19,IF(OR('MOIS-09'!Z10="J4"),'MOIS-09'!$H$20,IF(OR('MOIS-09'!Z10="J5"),'MOIS-09'!$P$16,IF(OR('MOIS-09'!Z10="J6"),'MOIS-09'!$P$17,IF(OR('MOIS-09'!Z10="J7"),'MOIS-09'!$P$18,IF(OR('MOIS-09'!Z10="J8"),'MOIS-09'!$P$19,IF(OR('MOIS-09'!Z10="J9"),'MOIS-09'!$P$20,IF(OR('MOIS-09'!Z10="F"),'MOIS-09'!$V$16,IF(OR('MOIS-09'!Z10="R"),'MOIS-09'!$V$17,IF(OR('MOIS-09'!Z10="HR"),'MOIS-09'!$V$18,IF(OR('MOIS-09'!Z10="E"),'MOIS-09'!$V$19,IF(OR('MOIS-09'!Z10="CP"),'MOIS-09'!$AD$16,IF(OR('MOIS-09'!Z10="CM"),'MOIS-09'!$AD$17,IF(OR('MOIS-09'!Z10="CMA"),'MOIS-09'!$AD$18,IF(OR('MOIS-09'!Z10="CDE"),'MOIS-09'!$AD$19,"0")))))))))))))))))))+IF(OR('MOIS-09'!AA10="D"),'MOIS-09'!$V$20,IF(OR('MOIS-09'!AA10="J"),'MOIS-09'!$H$16,IF(OR('MOIS-09'!AA10="J1"),'MOIS-09'!$H$17,IF(OR('MOIS-09'!AA10="J2"),'MOIS-09'!$H$18,IF(OR('MOIS-09'!AA10="J3"),'MOIS-09'!$H$19,IF(OR('MOIS-09'!AA10="J4"),'MOIS-09'!$H$20,IF(OR('MOIS-09'!AA10="J5"),'MOIS-09'!$P$16,IF(OR('MOIS-09'!AA10="J6"),'MOIS-09'!$P$17,IF(OR('MOIS-09'!AA10="J7"),'MOIS-09'!$P$18,IF(OR('MOIS-09'!AA10="J8"),'MOIS-09'!$P$19,IF(OR('MOIS-09'!AA10="J9"),'MOIS-09'!$P$20,IF(OR('MOIS-09'!AA10="F"),'MOIS-09'!$V$16,IF(OR('MOIS-09'!AA10="R"),'MOIS-09'!$V$17,IF(OR('MOIS-09'!AA10="HR"),'MOIS-09'!$V$18,IF(OR('MOIS-09'!AA10="E"),'MOIS-09'!$V$19,IF(OR('MOIS-09'!AA10="CP"),'MOIS-09'!$AD$16,IF(OR('MOIS-09'!AA10="CM"),'MOIS-09'!$AD$17,IF(OR('MOIS-09'!AA10="CMA"),'MOIS-09'!$AD$18,IF(OR('MOIS-09'!AA10="CDE"),'MOIS-09'!$AD$19,"0")))))))))))))))))))+IF(OR('MOIS-09'!AB10="D"),'MOIS-09'!$V$20,IF(OR('MOIS-09'!AB10="J"),'MOIS-09'!$H$16,IF(OR('MOIS-09'!AB10="J1"),'MOIS-09'!$H$17,IF(OR('MOIS-09'!AB10="J2"),'MOIS-09'!$H$18,IF(OR('MOIS-09'!AB10="J3"),'MOIS-09'!$H$19,IF(OR('MOIS-09'!AB10="J4"),'MOIS-09'!$H$20,IF(OR('MOIS-09'!AB10="J5"),'MOIS-09'!$P$16,IF(OR('MOIS-09'!AB10="J6"),'MOIS-09'!$P$17,IF(OR('MOIS-09'!AB10="J7"),'MOIS-09'!$P$18,IF(OR('MOIS-09'!AB10="J8"),'MOIS-09'!$P$19,IF(OR('MOIS-09'!AB10="J9"),'MOIS-09'!$P$20,IF(OR('MOIS-09'!AB10="F"),'MOIS-09'!$V$16,IF(OR('MOIS-09'!AB10="R"),'MOIS-09'!$V$17,IF(OR('MOIS-09'!AB10="HR"),'MOIS-09'!$V$18,IF(OR('MOIS-09'!AB10="E"),'MOIS-09'!$V$19,IF(OR('MOIS-09'!AB10="CP"),'MOIS-09'!$AD$16,IF(OR('MOIS-09'!AB10="CM"),'MOIS-09'!$AD$17,IF(OR('MOIS-09'!AB10="CMA"),'MOIS-09'!$AD$18,IF(OR('MOIS-09'!AB10="CDE"),'MOIS-09'!$AD$19,"0")))))))))))))))))))+IF(OR('MOIS-09'!AC10="D"),'MOIS-09'!$V$20,IF(OR('MOIS-09'!AC10="J"),'MOIS-09'!$H$16,IF(OR('MOIS-09'!AC10="J1"),'MOIS-09'!$H$17,IF(OR('MOIS-09'!AC10="J2"),'MOIS-09'!$H$18,IF(OR('MOIS-09'!AC10="J3"),'MOIS-09'!$H$19,IF(OR('MOIS-09'!AC10="J4"),'MOIS-09'!$H$20,IF(OR('MOIS-09'!AC10="J5"),'MOIS-09'!$P$16,IF(OR('MOIS-09'!AC10="J6"),'MOIS-09'!$P$17,IF(OR('MOIS-09'!AC10="J7"),'MOIS-09'!$P$18,IF(OR('MOIS-09'!AC10="J8"),'MOIS-09'!$P$19,IF(OR('MOIS-09'!AC10="J9"),'MOIS-09'!$P$20,IF(OR('MOIS-09'!AC10="F"),'MOIS-09'!$V$16,IF(OR('MOIS-09'!AC10="R"),'MOIS-09'!$V$17,IF(OR('MOIS-09'!AC10="HR"),'MOIS-09'!$V$18,IF(OR('MOIS-09'!AC10="E"),'MOIS-09'!$V$19,IF(OR('MOIS-09'!AC10="CP"),'MOIS-09'!$AD$16,IF(OR('MOIS-09'!AC10="CM"),'MOIS-09'!$AD$17,IF(OR('MOIS-09'!AC10="CMA"),'MOIS-09'!$AD$18,IF(OR('MOIS-09'!AC10="CDE"),'MOIS-09'!$AD$19,"0")))))))))))))))))))+IF(OR('MOIS-09'!AD10="D"),'MOIS-09'!$V$20,IF(OR('MOIS-09'!AD10="J"),'MOIS-09'!$H$16,IF(OR('MOIS-09'!AD10="J1"),'MOIS-09'!$H$17,IF(OR('MOIS-09'!AD10="J2"),'MOIS-09'!$H$18,IF(OR('MOIS-09'!AD10="J3"),'MOIS-09'!$H$19,IF(OR('MOIS-09'!AD10="J4"),'MOIS-09'!$H$20,IF(OR('MOIS-09'!AD10="J5"),'MOIS-09'!$P$16,IF(OR('MOIS-09'!AD10="J6"),'MOIS-09'!$P$17,IF(OR('MOIS-09'!AD10="J7"),'MOIS-09'!$P$18,IF(OR('MOIS-09'!AD10="J8"),'MOIS-09'!$P$19,IF(OR('MOIS-09'!AD10="J9"),'MOIS-09'!$P$20,IF(OR('MOIS-09'!AD10="F"),'MOIS-09'!$V$16,IF(OR('MOIS-09'!AD10="R"),'MOIS-09'!$V$17,IF(OR('MOIS-09'!AD10="HR"),'MOIS-09'!$V$18,IF(OR('MOIS-09'!AD10="E"),'MOIS-09'!$V$19,IF(OR('MOIS-09'!AD10="CP"),'MOIS-09'!$AD$16,IF(OR('MOIS-09'!AD10="CM"),'MOIS-09'!$AD$17,IF(OR('MOIS-09'!AD10="CMA"),'MOIS-09'!$AD$18,IF(OR('MOIS-09'!AD10="CDE"),'MOIS-09'!$AD$19,"0")))))))))))))))))))+IF(OR('MOIS-09'!AE10="D"),'MOIS-09'!$V$20,IF(OR('MOIS-09'!AE10="J"),'MOIS-09'!$H$16,IF(OR('MOIS-09'!AE10="J1"),'MOIS-09'!$H$17,IF(OR('MOIS-09'!AE10="J2"),'MOIS-09'!$H$18,IF(OR('MOIS-09'!AE10="J3"),'MOIS-09'!$H$19,IF(OR('MOIS-09'!AE10="J4"),'MOIS-09'!$H$20,IF(OR('MOIS-09'!AE10="J5"),'MOIS-09'!$P$16,IF(OR('MOIS-09'!AE10="J6"),'MOIS-09'!$P$17,IF(OR('MOIS-09'!AE10="J7"),'MOIS-09'!$P$18,IF(OR('MOIS-09'!AE10="J8"),'MOIS-09'!$P$19,IF(OR('MOIS-09'!AE10="J9"),'MOIS-09'!$P$20,IF(OR('MOIS-09'!AE10="F"),'MOIS-09'!$V$16,IF(OR('MOIS-09'!AE10="R"),'MOIS-09'!$V$17,IF(OR('MOIS-09'!AE10="HR"),'MOIS-09'!$V$18,IF(OR('MOIS-09'!AE10="E"),'MOIS-09'!$V$19,IF(OR('MOIS-09'!AE10="CP"),'MOIS-09'!$AD$16,IF(OR('MOIS-09'!AE10="CM"),'MOIS-09'!$AD$17,IF(OR('MOIS-09'!AE10="CMA"),'MOIS-09'!$AD$18,IF(OR('MOIS-09'!AE10="CDE"),'MOIS-09'!$AD$19,"0")))))))))))))))))))</f>
        <v>0</v>
      </c>
      <c r="K46" s="63"/>
    </row>
    <row r="47" spans="1:11" ht="30" customHeight="1">
      <c r="A47" s="64" t="str">
        <f t="shared" si="7"/>
        <v>-</v>
      </c>
      <c r="B47" s="73" t="str">
        <f>IF(OR('MOIS-09'!Z11="J"),'MOIS-09'!$C$16,IF(OR('MOIS-09'!Z11="J1"),'MOIS-09'!$C$17,IF(OR('MOIS-09'!Z11="J2"),'MOIS-09'!$C$18,IF(OR('MOIS-09'!Z11="J3"),'MOIS-09'!$C$19,IF(OR('MOIS-09'!Z11="J4"),'MOIS-09'!$C$20,IF(OR('MOIS-09'!Z11="J5"),'MOIS-09'!$K$16,IF(OR('MOIS-09'!Z11="J6"),'MOIS-09'!$K$17,IF(OR('MOIS-09'!Z11="J7"),'MOIS-09'!$K$18,IF(OR('MOIS-09'!Z11="J8"),'MOIS-09'!$K$19,IF(OR('MOIS-09'!Z11="J9"),'MOIS-09'!$K$20,IF(OR('MOIS-09'!Z11="F"),"FORMATION",IF(OR('MOIS-09'!Z11="R"),"REPOS",IF(OR('MOIS-09'!Z11="CP"),"CONGES",IF(OR('MOIS-09'!Z11="HR"),"RECUP",IF(OR('MOIS-09'!Z11="E"),"ECOLE",IF(OR('MOIS-09'!Z11="D"),"DEPLACE.",IF(OR('MOIS-09'!Z11="CM"),"MARIAGE",IF(OR('MOIS-09'!Z11="CMA"),"MATERNITE",IF(OR('MOIS-09'!Z11="CDE"),"DEMENAGE",IF(OR('MOIS-09'!Z11="M"),"MALADIE","0"))))))))))))))))))))</f>
        <v>0</v>
      </c>
      <c r="C47" s="73" t="str">
        <f>IF(OR('MOIS-09'!AA11="J"),'MOIS-09'!$C$16,IF(OR('MOIS-09'!AA11="J1"),'MOIS-09'!$C$17,IF(OR('MOIS-09'!AA11="J2"),'MOIS-09'!$C$18,IF(OR('MOIS-09'!AA11="J3"),'MOIS-09'!$C$19,IF(OR('MOIS-09'!AA11="J4"),'MOIS-09'!$C$20,IF(OR('MOIS-09'!AA11="J5"),'MOIS-09'!$K$16,IF(OR('MOIS-09'!AA11="J6"),'MOIS-09'!$K$17,IF(OR('MOIS-09'!AA11="J7"),'MOIS-09'!$K$18,IF(OR('MOIS-09'!AA11="J8"),'MOIS-09'!$K$19,IF(OR('MOIS-09'!AA11="J9"),'MOIS-09'!$K$20,IF(OR('MOIS-09'!AA11="F"),"FORMATION",IF(OR('MOIS-09'!AA11="R"),"REPOS",IF(OR('MOIS-09'!AA11="CP"),"CONGES",IF(OR('MOIS-09'!AA11="HR"),"RECUP",IF(OR('MOIS-09'!AA11="E"),"ECOLE",IF(OR('MOIS-09'!AA11="D"),"DEPLACE.",IF(OR('MOIS-09'!AA11="CM"),"MARIAGE",IF(OR('MOIS-09'!AA11="CMA"),"MATERNITE",IF(OR('MOIS-09'!AA11="CDE"),"DEMENAGE",IF(OR('MOIS-09'!AA11="M"),"MALADIE","0"))))))))))))))))))))</f>
        <v>0</v>
      </c>
      <c r="D47" s="73" t="str">
        <f>IF(OR('MOIS-09'!AB11="J"),'MOIS-09'!$C$16,IF(OR('MOIS-09'!AB11="J1"),'MOIS-09'!$C$17,IF(OR('MOIS-09'!AB11="J2"),'MOIS-09'!$C$18,IF(OR('MOIS-09'!AB11="J3"),'MOIS-09'!$C$19,IF(OR('MOIS-09'!AB11="J4"),'MOIS-09'!$C$20,IF(OR('MOIS-09'!AB11="J5"),'MOIS-09'!$K$16,IF(OR('MOIS-09'!AB11="J6"),'MOIS-09'!$K$17,IF(OR('MOIS-09'!AB11="J7"),'MOIS-09'!$K$18,IF(OR('MOIS-09'!AB11="J8"),'MOIS-09'!$K$19,IF(OR('MOIS-09'!AB11="J9"),'MOIS-09'!$K$20,IF(OR('MOIS-09'!AB11="F"),"FORMATION",IF(OR('MOIS-09'!AB11="R"),"REPOS",IF(OR('MOIS-09'!AB11="CP"),"CONGES",IF(OR('MOIS-09'!AB11="HR"),"RECUP",IF(OR('MOIS-09'!AB11="E"),"ECOLE",IF(OR('MOIS-09'!AB11="D"),"DEPLACE.",IF(OR('MOIS-09'!AB11="CM"),"MARIAGE",IF(OR('MOIS-09'!AB11="CMA"),"MATERNITE",IF(OR('MOIS-09'!AB11="CDE"),"DEMENAGE",IF(OR('MOIS-09'!AB11="M"),"MALADIE","0"))))))))))))))))))))</f>
        <v>0</v>
      </c>
      <c r="E47" s="73" t="str">
        <f>IF(OR('MOIS-09'!AC11="J"),'MOIS-09'!$C$16,IF(OR('MOIS-09'!AC11="J1"),'MOIS-09'!$C$17,IF(OR('MOIS-09'!AC11="J2"),'MOIS-09'!$C$18,IF(OR('MOIS-09'!AC11="J3"),'MOIS-09'!$C$19,IF(OR('MOIS-09'!AC11="J4"),'MOIS-09'!$C$20,IF(OR('MOIS-09'!AC11="J5"),'MOIS-09'!$K$16,IF(OR('MOIS-09'!AC11="J6"),'MOIS-09'!$K$17,IF(OR('MOIS-09'!AC11="J7"),'MOIS-09'!$K$18,IF(OR('MOIS-09'!AC11="J8"),'MOIS-09'!$K$19,IF(OR('MOIS-09'!AC11="J9"),'MOIS-09'!$K$20,IF(OR('MOIS-09'!AC11="F"),"FORMATION",IF(OR('MOIS-09'!AC11="R"),"REPOS",IF(OR('MOIS-09'!AC11="CP"),"CONGES",IF(OR('MOIS-09'!AC11="HR"),"RECUP",IF(OR('MOIS-09'!AC11="E"),"ECOLE",IF(OR('MOIS-09'!AC11="D"),"DEPLACE.",IF(OR('MOIS-09'!AC11="CM"),"MARIAGE",IF(OR('MOIS-09'!AC11="CMA"),"MATERNITE",IF(OR('MOIS-09'!AC11="CDE"),"DEMENAGE",IF(OR('MOIS-09'!AC11="M"),"MALADIE","0"))))))))))))))))))))</f>
        <v>0</v>
      </c>
      <c r="F47" s="73" t="str">
        <f>IF(OR('MOIS-09'!AD11="J"),'MOIS-09'!$C$16,IF(OR('MOIS-09'!AD11="J1"),'MOIS-09'!$C$17,IF(OR('MOIS-09'!AD11="J2"),'MOIS-09'!$C$18,IF(OR('MOIS-09'!AD11="J3"),'MOIS-09'!$C$19,IF(OR('MOIS-09'!AD11="J4"),'MOIS-09'!$C$20,IF(OR('MOIS-09'!AD11="J5"),'MOIS-09'!$K$16,IF(OR('MOIS-09'!AD11="J6"),'MOIS-09'!$K$17,IF(OR('MOIS-09'!AD11="J7"),'MOIS-09'!$K$18,IF(OR('MOIS-09'!AD11="J8"),'MOIS-09'!$K$19,IF(OR('MOIS-09'!AD11="J9"),'MOIS-09'!$K$20,IF(OR('MOIS-09'!AD11="F"),"FORMATION",IF(OR('MOIS-09'!AD11="R"),"REPOS",IF(OR('MOIS-09'!AD11="CP"),"CONGES",IF(OR('MOIS-09'!AD11="HR"),"RECUP",IF(OR('MOIS-09'!AD11="E"),"ECOLE",IF(OR('MOIS-09'!AD11="D"),"DEPLACE.",IF(OR('MOIS-09'!AD11="CM"),"MARIAGE",IF(OR('MOIS-09'!AD11="CMA"),"MATERNITE",IF(OR('MOIS-09'!AD11="CDE"),"DEMENAGE",IF(OR('MOIS-09'!AD11="M"),"MALADIE","0"))))))))))))))))))))</f>
        <v>0</v>
      </c>
      <c r="G47" s="73" t="str">
        <f>IF(OR('MOIS-09'!AE11="J"),'MOIS-09'!$C$16,IF(OR('MOIS-09'!AE11="J1"),'MOIS-09'!$C$17,IF(OR('MOIS-09'!AE11="J2"),'MOIS-09'!$C$18,IF(OR('MOIS-09'!AE11="J3"),'MOIS-09'!$C$19,IF(OR('MOIS-09'!AE11="J4"),'MOIS-09'!$C$20,IF(OR('MOIS-09'!AE11="J5"),'MOIS-09'!$K$16,IF(OR('MOIS-09'!AE11="J6"),'MOIS-09'!$K$17,IF(OR('MOIS-09'!AE11="J7"),'MOIS-09'!$K$18,IF(OR('MOIS-09'!AE11="J8"),'MOIS-09'!$K$19,IF(OR('MOIS-09'!AE11="J9"),'MOIS-09'!$K$20,IF(OR('MOIS-09'!AE11="F"),"FORMATION",IF(OR('MOIS-09'!AE11="R"),"REPOS",IF(OR('MOIS-09'!AE11="CP"),"CONGES",IF(OR('MOIS-09'!AE11="HR"),"RECUP",IF(OR('MOIS-09'!AE11="E"),"ECOLE",IF(OR('MOIS-09'!AE11="D"),"DEPLACE.",IF(OR('MOIS-09'!AE11="CM"),"MARIAGE",IF(OR('MOIS-09'!AE11="CMA"),"MATERNITE",IF(OR('MOIS-09'!AE11="CDE"),"DEMENAGE",IF(OR('MOIS-09'!AE11="M"),"MALADIE","0"))))))))))))))))))))</f>
        <v>0</v>
      </c>
      <c r="H47" s="74"/>
      <c r="I47" s="61" t="str">
        <f t="shared" si="8"/>
        <v>37,5</v>
      </c>
      <c r="J47" s="70">
        <f>IF(OR('MOIS-09'!Z11="D"),'MOIS-09'!$V$20,IF(OR('MOIS-09'!Z11="J"),'MOIS-09'!$H$16,IF(OR('MOIS-09'!Z11="J1"),'MOIS-09'!$H$17,IF(OR('MOIS-09'!Z11="J2"),'MOIS-09'!$H$18,IF(OR('MOIS-09'!Z11="J3"),'MOIS-09'!$H$19,IF(OR('MOIS-09'!Z11="J4"),'MOIS-09'!$H$20,IF(OR('MOIS-09'!Z11="J5"),'MOIS-09'!$P$16,IF(OR('MOIS-09'!Z11="J6"),'MOIS-09'!$P$17,IF(OR('MOIS-09'!Z11="J7"),'MOIS-09'!$P$18,IF(OR('MOIS-09'!Z11="J8"),'MOIS-09'!$P$19,IF(OR('MOIS-09'!Z11="J9"),'MOIS-09'!$P$20,IF(OR('MOIS-09'!Z11="F"),'MOIS-09'!$V$16,IF(OR('MOIS-09'!Z11="R"),'MOIS-09'!$V$17,IF(OR('MOIS-09'!Z11="HR"),'MOIS-09'!$V$18,IF(OR('MOIS-09'!Z11="E"),'MOIS-09'!$V$19,IF(OR('MOIS-09'!Z11="CP"),'MOIS-09'!$AD$16,IF(OR('MOIS-09'!Z11="CM"),'MOIS-09'!$AD$17,IF(OR('MOIS-09'!Z11="CMA"),'MOIS-09'!$AD$18,IF(OR('MOIS-09'!Z11="CDE"),'MOIS-09'!$AD$19,"0")))))))))))))))))))+IF(OR('MOIS-09'!AA11="D"),'MOIS-09'!$V$20,IF(OR('MOIS-09'!AA11="J"),'MOIS-09'!$H$16,IF(OR('MOIS-09'!AA11="J1"),'MOIS-09'!$H$17,IF(OR('MOIS-09'!AA11="J2"),'MOIS-09'!$H$18,IF(OR('MOIS-09'!AA11="J3"),'MOIS-09'!$H$19,IF(OR('MOIS-09'!AA11="J4"),'MOIS-09'!$H$20,IF(OR('MOIS-09'!AA11="J5"),'MOIS-09'!$P$16,IF(OR('MOIS-09'!AA11="J6"),'MOIS-09'!$P$17,IF(OR('MOIS-09'!AA11="J7"),'MOIS-09'!$P$18,IF(OR('MOIS-09'!AA11="J8"),'MOIS-09'!$P$19,IF(OR('MOIS-09'!AA11="J9"),'MOIS-09'!$P$20,IF(OR('MOIS-09'!AA11="F"),'MOIS-09'!$V$16,IF(OR('MOIS-09'!AA11="R"),'MOIS-09'!$V$17,IF(OR('MOIS-09'!AA11="HR"),'MOIS-09'!$V$18,IF(OR('MOIS-09'!AA11="E"),'MOIS-09'!$V$19,IF(OR('MOIS-09'!AA11="CP"),'MOIS-09'!$AD$16,IF(OR('MOIS-09'!AA11="CM"),'MOIS-09'!$AD$17,IF(OR('MOIS-09'!AA11="CMA"),'MOIS-09'!$AD$18,IF(OR('MOIS-09'!AA11="CDE"),'MOIS-09'!$AD$19,"0")))))))))))))))))))+IF(OR('MOIS-09'!AB11="D"),'MOIS-09'!$V$20,IF(OR('MOIS-09'!AB11="J"),'MOIS-09'!$H$16,IF(OR('MOIS-09'!AB11="J1"),'MOIS-09'!$H$17,IF(OR('MOIS-09'!AB11="J2"),'MOIS-09'!$H$18,IF(OR('MOIS-09'!AB11="J3"),'MOIS-09'!$H$19,IF(OR('MOIS-09'!AB11="J4"),'MOIS-09'!$H$20,IF(OR('MOIS-09'!AB11="J5"),'MOIS-09'!$P$16,IF(OR('MOIS-09'!AB11="J6"),'MOIS-09'!$P$17,IF(OR('MOIS-09'!AB11="J7"),'MOIS-09'!$P$18,IF(OR('MOIS-09'!AB11="J8"),'MOIS-09'!$P$19,IF(OR('MOIS-09'!AB11="J9"),'MOIS-09'!$P$20,IF(OR('MOIS-09'!AB11="F"),'MOIS-09'!$V$16,IF(OR('MOIS-09'!AB11="R"),'MOIS-09'!$V$17,IF(OR('MOIS-09'!AB11="HR"),'MOIS-09'!$V$18,IF(OR('MOIS-09'!AB11="E"),'MOIS-09'!$V$19,IF(OR('MOIS-09'!AB11="CP"),'MOIS-09'!$AD$16,IF(OR('MOIS-09'!AB11="CM"),'MOIS-09'!$AD$17,IF(OR('MOIS-09'!AB11="CMA"),'MOIS-09'!$AD$18,IF(OR('MOIS-09'!AB11="CDE"),'MOIS-09'!$AD$19,"0")))))))))))))))))))+IF(OR('MOIS-09'!AC11="D"),'MOIS-09'!$V$20,IF(OR('MOIS-09'!AC11="J"),'MOIS-09'!$H$16,IF(OR('MOIS-09'!AC11="J1"),'MOIS-09'!$H$17,IF(OR('MOIS-09'!AC11="J2"),'MOIS-09'!$H$18,IF(OR('MOIS-09'!AC11="J3"),'MOIS-09'!$H$19,IF(OR('MOIS-09'!AC11="J4"),'MOIS-09'!$H$20,IF(OR('MOIS-09'!AC11="J5"),'MOIS-09'!$P$16,IF(OR('MOIS-09'!AC11="J6"),'MOIS-09'!$P$17,IF(OR('MOIS-09'!AC11="J7"),'MOIS-09'!$P$18,IF(OR('MOIS-09'!AC11="J8"),'MOIS-09'!$P$19,IF(OR('MOIS-09'!AC11="J9"),'MOIS-09'!$P$20,IF(OR('MOIS-09'!AC11="F"),'MOIS-09'!$V$16,IF(OR('MOIS-09'!AC11="R"),'MOIS-09'!$V$17,IF(OR('MOIS-09'!AC11="HR"),'MOIS-09'!$V$18,IF(OR('MOIS-09'!AC11="E"),'MOIS-09'!$V$19,IF(OR('MOIS-09'!AC11="CP"),'MOIS-09'!$AD$16,IF(OR('MOIS-09'!AC11="CM"),'MOIS-09'!$AD$17,IF(OR('MOIS-09'!AC11="CMA"),'MOIS-09'!$AD$18,IF(OR('MOIS-09'!AC11="CDE"),'MOIS-09'!$AD$19,"0")))))))))))))))))))+IF(OR('MOIS-09'!AD11="D"),'MOIS-09'!$V$20,IF(OR('MOIS-09'!AD11="J"),'MOIS-09'!$H$16,IF(OR('MOIS-09'!AD11="J1"),'MOIS-09'!$H$17,IF(OR('MOIS-09'!AD11="J2"),'MOIS-09'!$H$18,IF(OR('MOIS-09'!AD11="J3"),'MOIS-09'!$H$19,IF(OR('MOIS-09'!AD11="J4"),'MOIS-09'!$H$20,IF(OR('MOIS-09'!AD11="J5"),'MOIS-09'!$P$16,IF(OR('MOIS-09'!AD11="J6"),'MOIS-09'!$P$17,IF(OR('MOIS-09'!AD11="J7"),'MOIS-09'!$P$18,IF(OR('MOIS-09'!AD11="J8"),'MOIS-09'!$P$19,IF(OR('MOIS-09'!AD11="J9"),'MOIS-09'!$P$20,IF(OR('MOIS-09'!AD11="F"),'MOIS-09'!$V$16,IF(OR('MOIS-09'!AD11="R"),'MOIS-09'!$V$17,IF(OR('MOIS-09'!AD11="HR"),'MOIS-09'!$V$18,IF(OR('MOIS-09'!AD11="E"),'MOIS-09'!$V$19,IF(OR('MOIS-09'!AD11="CP"),'MOIS-09'!$AD$16,IF(OR('MOIS-09'!AD11="CM"),'MOIS-09'!$AD$17,IF(OR('MOIS-09'!AD11="CMA"),'MOIS-09'!$AD$18,IF(OR('MOIS-09'!AD11="CDE"),'MOIS-09'!$AD$19,"0")))))))))))))))))))+IF(OR('MOIS-09'!AE11="D"),'MOIS-09'!$V$20,IF(OR('MOIS-09'!AE11="J"),'MOIS-09'!$H$16,IF(OR('MOIS-09'!AE11="J1"),'MOIS-09'!$H$17,IF(OR('MOIS-09'!AE11="J2"),'MOIS-09'!$H$18,IF(OR('MOIS-09'!AE11="J3"),'MOIS-09'!$H$19,IF(OR('MOIS-09'!AE11="J4"),'MOIS-09'!$H$20,IF(OR('MOIS-09'!AE11="J5"),'MOIS-09'!$P$16,IF(OR('MOIS-09'!AE11="J6"),'MOIS-09'!$P$17,IF(OR('MOIS-09'!AE11="J7"),'MOIS-09'!$P$18,IF(OR('MOIS-09'!AE11="J8"),'MOIS-09'!$P$19,IF(OR('MOIS-09'!AE11="J9"),'MOIS-09'!$P$20,IF(OR('MOIS-09'!AE11="F"),'MOIS-09'!$V$16,IF(OR('MOIS-09'!AE11="R"),'MOIS-09'!$V$17,IF(OR('MOIS-09'!AE11="HR"),'MOIS-09'!$V$18,IF(OR('MOIS-09'!AE11="E"),'MOIS-09'!$V$19,IF(OR('MOIS-09'!AE11="CP"),'MOIS-09'!$AD$16,IF(OR('MOIS-09'!AE11="CM"),'MOIS-09'!$AD$17,IF(OR('MOIS-09'!AE11="CMA"),'MOIS-09'!$AD$18,IF(OR('MOIS-09'!AE11="CDE"),'MOIS-09'!$AD$19,"0")))))))))))))))))))</f>
        <v>0</v>
      </c>
      <c r="K47" s="63"/>
    </row>
    <row r="48" spans="1:11" ht="30" customHeight="1">
      <c r="A48" s="64" t="str">
        <f t="shared" si="7"/>
        <v>-</v>
      </c>
      <c r="B48" s="73" t="str">
        <f>IF(OR('MOIS-09'!Z12="J"),'MOIS-09'!$C$16,IF(OR('MOIS-09'!Z12="J1"),'MOIS-09'!$C$17,IF(OR('MOIS-09'!Z12="J2"),'MOIS-09'!$C$18,IF(OR('MOIS-09'!Z12="J3"),'MOIS-09'!$C$19,IF(OR('MOIS-09'!Z12="J4"),'MOIS-09'!$C$20,IF(OR('MOIS-09'!Z12="J5"),'MOIS-09'!$K$16,IF(OR('MOIS-09'!Z12="J6"),'MOIS-09'!$K$17,IF(OR('MOIS-09'!Z12="J7"),'MOIS-09'!$K$18,IF(OR('MOIS-09'!Z12="J8"),'MOIS-09'!$K$19,IF(OR('MOIS-09'!Z12="J9"),'MOIS-09'!$K$20,IF(OR('MOIS-09'!Z12="F"),"FORMATION",IF(OR('MOIS-09'!Z12="R"),"REPOS",IF(OR('MOIS-09'!Z12="CP"),"CONGES",IF(OR('MOIS-09'!Z12="HR"),"RECUP",IF(OR('MOIS-09'!Z12="E"),"ECOLE",IF(OR('MOIS-09'!Z12="D"),"DEPLACE.",IF(OR('MOIS-09'!Z12="CM"),"MARIAGE",IF(OR('MOIS-09'!Z12="CMA"),"MATERNITE",IF(OR('MOIS-09'!Z12="CDE"),"DEMENAGE",IF(OR('MOIS-09'!Z12="M"),"MALADIE","0"))))))))))))))))))))</f>
        <v>0</v>
      </c>
      <c r="C48" s="73" t="str">
        <f>IF(OR('MOIS-09'!AA12="J"),'MOIS-09'!$C$16,IF(OR('MOIS-09'!AA12="J1"),'MOIS-09'!$C$17,IF(OR('MOIS-09'!AA12="J2"),'MOIS-09'!$C$18,IF(OR('MOIS-09'!AA12="J3"),'MOIS-09'!$C$19,IF(OR('MOIS-09'!AA12="J4"),'MOIS-09'!$C$20,IF(OR('MOIS-09'!AA12="J5"),'MOIS-09'!$K$16,IF(OR('MOIS-09'!AA12="J6"),'MOIS-09'!$K$17,IF(OR('MOIS-09'!AA12="J7"),'MOIS-09'!$K$18,IF(OR('MOIS-09'!AA12="J8"),'MOIS-09'!$K$19,IF(OR('MOIS-09'!AA12="J9"),'MOIS-09'!$K$20,IF(OR('MOIS-09'!AA12="F"),"FORMATION",IF(OR('MOIS-09'!AA12="R"),"REPOS",IF(OR('MOIS-09'!AA12="CP"),"CONGES",IF(OR('MOIS-09'!AA12="HR"),"RECUP",IF(OR('MOIS-09'!AA12="E"),"ECOLE",IF(OR('MOIS-09'!AA12="D"),"DEPLACE.",IF(OR('MOIS-09'!AA12="CM"),"MARIAGE",IF(OR('MOIS-09'!AA12="CMA"),"MATERNITE",IF(OR('MOIS-09'!AA12="CDE"),"DEMENAGE",IF(OR('MOIS-09'!AA12="M"),"MALADIE","0"))))))))))))))))))))</f>
        <v>0</v>
      </c>
      <c r="D48" s="73" t="str">
        <f>IF(OR('MOIS-09'!AB12="J"),'MOIS-09'!$C$16,IF(OR('MOIS-09'!AB12="J1"),'MOIS-09'!$C$17,IF(OR('MOIS-09'!AB12="J2"),'MOIS-09'!$C$18,IF(OR('MOIS-09'!AB12="J3"),'MOIS-09'!$C$19,IF(OR('MOIS-09'!AB12="J4"),'MOIS-09'!$C$20,IF(OR('MOIS-09'!AB12="J5"),'MOIS-09'!$K$16,IF(OR('MOIS-09'!AB12="J6"),'MOIS-09'!$K$17,IF(OR('MOIS-09'!AB12="J7"),'MOIS-09'!$K$18,IF(OR('MOIS-09'!AB12="J8"),'MOIS-09'!$K$19,IF(OR('MOIS-09'!AB12="J9"),'MOIS-09'!$K$20,IF(OR('MOIS-09'!AB12="F"),"FORMATION",IF(OR('MOIS-09'!AB12="R"),"REPOS",IF(OR('MOIS-09'!AB12="CP"),"CONGES",IF(OR('MOIS-09'!AB12="HR"),"RECUP",IF(OR('MOIS-09'!AB12="E"),"ECOLE",IF(OR('MOIS-09'!AB12="D"),"DEPLACE.",IF(OR('MOIS-09'!AB12="CM"),"MARIAGE",IF(OR('MOIS-09'!AB12="CMA"),"MATERNITE",IF(OR('MOIS-09'!AB12="CDE"),"DEMENAGE",IF(OR('MOIS-09'!AB12="M"),"MALADIE","0"))))))))))))))))))))</f>
        <v>0</v>
      </c>
      <c r="E48" s="73" t="str">
        <f>IF(OR('MOIS-09'!AC12="J"),'MOIS-09'!$C$16,IF(OR('MOIS-09'!AC12="J1"),'MOIS-09'!$C$17,IF(OR('MOIS-09'!AC12="J2"),'MOIS-09'!$C$18,IF(OR('MOIS-09'!AC12="J3"),'MOIS-09'!$C$19,IF(OR('MOIS-09'!AC12="J4"),'MOIS-09'!$C$20,IF(OR('MOIS-09'!AC12="J5"),'MOIS-09'!$K$16,IF(OR('MOIS-09'!AC12="J6"),'MOIS-09'!$K$17,IF(OR('MOIS-09'!AC12="J7"),'MOIS-09'!$K$18,IF(OR('MOIS-09'!AC12="J8"),'MOIS-09'!$K$19,IF(OR('MOIS-09'!AC12="J9"),'MOIS-09'!$K$20,IF(OR('MOIS-09'!AC12="F"),"FORMATION",IF(OR('MOIS-09'!AC12="R"),"REPOS",IF(OR('MOIS-09'!AC12="CP"),"CONGES",IF(OR('MOIS-09'!AC12="HR"),"RECUP",IF(OR('MOIS-09'!AC12="E"),"ECOLE",IF(OR('MOIS-09'!AC12="D"),"DEPLACE.",IF(OR('MOIS-09'!AC12="CM"),"MARIAGE",IF(OR('MOIS-09'!AC12="CMA"),"MATERNITE",IF(OR('MOIS-09'!AC12="CDE"),"DEMENAGE",IF(OR('MOIS-09'!AC12="M"),"MALADIE","0"))))))))))))))))))))</f>
        <v>0</v>
      </c>
      <c r="F48" s="73" t="str">
        <f>IF(OR('MOIS-09'!AD12="J"),'MOIS-09'!$C$16,IF(OR('MOIS-09'!AD12="J1"),'MOIS-09'!$C$17,IF(OR('MOIS-09'!AD12="J2"),'MOIS-09'!$C$18,IF(OR('MOIS-09'!AD12="J3"),'MOIS-09'!$C$19,IF(OR('MOIS-09'!AD12="J4"),'MOIS-09'!$C$20,IF(OR('MOIS-09'!AD12="J5"),'MOIS-09'!$K$16,IF(OR('MOIS-09'!AD12="J6"),'MOIS-09'!$K$17,IF(OR('MOIS-09'!AD12="J7"),'MOIS-09'!$K$18,IF(OR('MOIS-09'!AD12="J8"),'MOIS-09'!$K$19,IF(OR('MOIS-09'!AD12="J9"),'MOIS-09'!$K$20,IF(OR('MOIS-09'!AD12="F"),"FORMATION",IF(OR('MOIS-09'!AD12="R"),"REPOS",IF(OR('MOIS-09'!AD12="CP"),"CONGES",IF(OR('MOIS-09'!AD12="HR"),"RECUP",IF(OR('MOIS-09'!AD12="E"),"ECOLE",IF(OR('MOIS-09'!AD12="D"),"DEPLACE.",IF(OR('MOIS-09'!AD12="CM"),"MARIAGE",IF(OR('MOIS-09'!AD12="CMA"),"MATERNITE",IF(OR('MOIS-09'!AD12="CDE"),"DEMENAGE",IF(OR('MOIS-09'!AD12="M"),"MALADIE","0"))))))))))))))))))))</f>
        <v>0</v>
      </c>
      <c r="G48" s="73" t="str">
        <f>IF(OR('MOIS-09'!AE12="J"),'MOIS-09'!$C$16,IF(OR('MOIS-09'!AE12="J1"),'MOIS-09'!$C$17,IF(OR('MOIS-09'!AE12="J2"),'MOIS-09'!$C$18,IF(OR('MOIS-09'!AE12="J3"),'MOIS-09'!$C$19,IF(OR('MOIS-09'!AE12="J4"),'MOIS-09'!$C$20,IF(OR('MOIS-09'!AE12="J5"),'MOIS-09'!$K$16,IF(OR('MOIS-09'!AE12="J6"),'MOIS-09'!$K$17,IF(OR('MOIS-09'!AE12="J7"),'MOIS-09'!$K$18,IF(OR('MOIS-09'!AE12="J8"),'MOIS-09'!$K$19,IF(OR('MOIS-09'!AE12="J9"),'MOIS-09'!$K$20,IF(OR('MOIS-09'!AE12="F"),"FORMATION",IF(OR('MOIS-09'!AE12="R"),"REPOS",IF(OR('MOIS-09'!AE12="CP"),"CONGES",IF(OR('MOIS-09'!AE12="HR"),"RECUP",IF(OR('MOIS-09'!AE12="E"),"ECOLE",IF(OR('MOIS-09'!AE12="D"),"DEPLACE.",IF(OR('MOIS-09'!AE12="CM"),"MARIAGE",IF(OR('MOIS-09'!AE12="CMA"),"MATERNITE",IF(OR('MOIS-09'!AE12="CDE"),"DEMENAGE",IF(OR('MOIS-09'!AE12="M"),"MALADIE","0"))))))))))))))))))))</f>
        <v>0</v>
      </c>
      <c r="H48" s="74"/>
      <c r="I48" s="61" t="str">
        <f t="shared" si="8"/>
        <v>37,5</v>
      </c>
      <c r="J48" s="70">
        <f>IF(OR('MOIS-09'!Z12="D"),'MOIS-09'!$V$20,IF(OR('MOIS-09'!Z12="J"),'MOIS-09'!$H$16,IF(OR('MOIS-09'!Z12="J1"),'MOIS-09'!$H$17,IF(OR('MOIS-09'!Z12="J2"),'MOIS-09'!$H$18,IF(OR('MOIS-09'!Z12="J3"),'MOIS-09'!$H$19,IF(OR('MOIS-09'!Z12="J4"),'MOIS-09'!$H$20,IF(OR('MOIS-09'!Z12="J5"),'MOIS-09'!$P$16,IF(OR('MOIS-09'!Z12="J6"),'MOIS-09'!$P$17,IF(OR('MOIS-09'!Z12="J7"),'MOIS-09'!$P$18,IF(OR('MOIS-09'!Z12="J8"),'MOIS-09'!$P$19,IF(OR('MOIS-09'!Z12="J9"),'MOIS-09'!$P$20,IF(OR('MOIS-09'!Z12="F"),'MOIS-09'!$V$16,IF(OR('MOIS-09'!Z12="R"),'MOIS-09'!$V$17,IF(OR('MOIS-09'!Z12="HR"),'MOIS-09'!$V$18,IF(OR('MOIS-09'!Z12="E"),'MOIS-09'!$V$19,IF(OR('MOIS-09'!Z12="CP"),'MOIS-09'!$AD$16,IF(OR('MOIS-09'!Z12="CM"),'MOIS-09'!$AD$17,IF(OR('MOIS-09'!Z12="CMA"),'MOIS-09'!$AD$18,IF(OR('MOIS-09'!Z12="CDE"),'MOIS-09'!$AD$19,"0")))))))))))))))))))+IF(OR('MOIS-09'!AA12="D"),'MOIS-09'!$V$20,IF(OR('MOIS-09'!AA12="J"),'MOIS-09'!$H$16,IF(OR('MOIS-09'!AA12="J1"),'MOIS-09'!$H$17,IF(OR('MOIS-09'!AA12="J2"),'MOIS-09'!$H$18,IF(OR('MOIS-09'!AA12="J3"),'MOIS-09'!$H$19,IF(OR('MOIS-09'!AA12="J4"),'MOIS-09'!$H$20,IF(OR('MOIS-09'!AA12="J5"),'MOIS-09'!$P$16,IF(OR('MOIS-09'!AA12="J6"),'MOIS-09'!$P$17,IF(OR('MOIS-09'!AA12="J7"),'MOIS-09'!$P$18,IF(OR('MOIS-09'!AA12="J8"),'MOIS-09'!$P$19,IF(OR('MOIS-09'!AA12="J9"),'MOIS-09'!$P$20,IF(OR('MOIS-09'!AA12="F"),'MOIS-09'!$V$16,IF(OR('MOIS-09'!AA12="R"),'MOIS-09'!$V$17,IF(OR('MOIS-09'!AA12="HR"),'MOIS-09'!$V$18,IF(OR('MOIS-09'!AA12="E"),'MOIS-09'!$V$19,IF(OR('MOIS-09'!AA12="CP"),'MOIS-09'!$AD$16,IF(OR('MOIS-09'!AA12="CM"),'MOIS-09'!$AD$17,IF(OR('MOIS-09'!AA12="CMA"),'MOIS-09'!$AD$18,IF(OR('MOIS-09'!AA12="CDE"),'MOIS-09'!$AD$19,"0")))))))))))))))))))+IF(OR('MOIS-09'!AB12="D"),'MOIS-09'!$V$20,IF(OR('MOIS-09'!AB12="J"),'MOIS-09'!$H$16,IF(OR('MOIS-09'!AB12="J1"),'MOIS-09'!$H$17,IF(OR('MOIS-09'!AB12="J2"),'MOIS-09'!$H$18,IF(OR('MOIS-09'!AB12="J3"),'MOIS-09'!$H$19,IF(OR('MOIS-09'!AB12="J4"),'MOIS-09'!$H$20,IF(OR('MOIS-09'!AB12="J5"),'MOIS-09'!$P$16,IF(OR('MOIS-09'!AB12="J6"),'MOIS-09'!$P$17,IF(OR('MOIS-09'!AB12="J7"),'MOIS-09'!$P$18,IF(OR('MOIS-09'!AB12="J8"),'MOIS-09'!$P$19,IF(OR('MOIS-09'!AB12="J9"),'MOIS-09'!$P$20,IF(OR('MOIS-09'!AB12="F"),'MOIS-09'!$V$16,IF(OR('MOIS-09'!AB12="R"),'MOIS-09'!$V$17,IF(OR('MOIS-09'!AB12="HR"),'MOIS-09'!$V$18,IF(OR('MOIS-09'!AB12="E"),'MOIS-09'!$V$19,IF(OR('MOIS-09'!AB12="CP"),'MOIS-09'!$AD$16,IF(OR('MOIS-09'!AB12="CM"),'MOIS-09'!$AD$17,IF(OR('MOIS-09'!AB12="CMA"),'MOIS-09'!$AD$18,IF(OR('MOIS-09'!AB12="CDE"),'MOIS-09'!$AD$19,"0")))))))))))))))))))+IF(OR('MOIS-09'!AC12="D"),'MOIS-09'!$V$20,IF(OR('MOIS-09'!AC12="J"),'MOIS-09'!$H$16,IF(OR('MOIS-09'!AC12="J1"),'MOIS-09'!$H$17,IF(OR('MOIS-09'!AC12="J2"),'MOIS-09'!$H$18,IF(OR('MOIS-09'!AC12="J3"),'MOIS-09'!$H$19,IF(OR('MOIS-09'!AC12="J4"),'MOIS-09'!$H$20,IF(OR('MOIS-09'!AC12="J5"),'MOIS-09'!$P$16,IF(OR('MOIS-09'!AC12="J6"),'MOIS-09'!$P$17,IF(OR('MOIS-09'!AC12="J7"),'MOIS-09'!$P$18,IF(OR('MOIS-09'!AC12="J8"),'MOIS-09'!$P$19,IF(OR('MOIS-09'!AC12="J9"),'MOIS-09'!$P$20,IF(OR('MOIS-09'!AC12="F"),'MOIS-09'!$V$16,IF(OR('MOIS-09'!AC12="R"),'MOIS-09'!$V$17,IF(OR('MOIS-09'!AC12="HR"),'MOIS-09'!$V$18,IF(OR('MOIS-09'!AC12="E"),'MOIS-09'!$V$19,IF(OR('MOIS-09'!AC12="CP"),'MOIS-09'!$AD$16,IF(OR('MOIS-09'!AC12="CM"),'MOIS-09'!$AD$17,IF(OR('MOIS-09'!AC12="CMA"),'MOIS-09'!$AD$18,IF(OR('MOIS-09'!AC12="CDE"),'MOIS-09'!$AD$19,"0")))))))))))))))))))+IF(OR('MOIS-09'!AD12="D"),'MOIS-09'!$V$20,IF(OR('MOIS-09'!AD12="J"),'MOIS-09'!$H$16,IF(OR('MOIS-09'!AD12="J1"),'MOIS-09'!$H$17,IF(OR('MOIS-09'!AD12="J2"),'MOIS-09'!$H$18,IF(OR('MOIS-09'!AD12="J3"),'MOIS-09'!$H$19,IF(OR('MOIS-09'!AD12="J4"),'MOIS-09'!$H$20,IF(OR('MOIS-09'!AD12="J5"),'MOIS-09'!$P$16,IF(OR('MOIS-09'!AD12="J6"),'MOIS-09'!$P$17,IF(OR('MOIS-09'!AD12="J7"),'MOIS-09'!$P$18,IF(OR('MOIS-09'!AD12="J8"),'MOIS-09'!$P$19,IF(OR('MOIS-09'!AD12="J9"),'MOIS-09'!$P$20,IF(OR('MOIS-09'!AD12="F"),'MOIS-09'!$V$16,IF(OR('MOIS-09'!AD12="R"),'MOIS-09'!$V$17,IF(OR('MOIS-09'!AD12="HR"),'MOIS-09'!$V$18,IF(OR('MOIS-09'!AD12="E"),'MOIS-09'!$V$19,IF(OR('MOIS-09'!AD12="CP"),'MOIS-09'!$AD$16,IF(OR('MOIS-09'!AD12="CM"),'MOIS-09'!$AD$17,IF(OR('MOIS-09'!AD12="CMA"),'MOIS-09'!$AD$18,IF(OR('MOIS-09'!AD12="CDE"),'MOIS-09'!$AD$19,"0")))))))))))))))))))+IF(OR('MOIS-09'!AE12="D"),'MOIS-09'!$V$20,IF(OR('MOIS-09'!AE12="J"),'MOIS-09'!$H$16,IF(OR('MOIS-09'!AE12="J1"),'MOIS-09'!$H$17,IF(OR('MOIS-09'!AE12="J2"),'MOIS-09'!$H$18,IF(OR('MOIS-09'!AE12="J3"),'MOIS-09'!$H$19,IF(OR('MOIS-09'!AE12="J4"),'MOIS-09'!$H$20,IF(OR('MOIS-09'!AE12="J5"),'MOIS-09'!$P$16,IF(OR('MOIS-09'!AE12="J6"),'MOIS-09'!$P$17,IF(OR('MOIS-09'!AE12="J7"),'MOIS-09'!$P$18,IF(OR('MOIS-09'!AE12="J8"),'MOIS-09'!$P$19,IF(OR('MOIS-09'!AE12="J9"),'MOIS-09'!$P$20,IF(OR('MOIS-09'!AE12="F"),'MOIS-09'!$V$16,IF(OR('MOIS-09'!AE12="R"),'MOIS-09'!$V$17,IF(OR('MOIS-09'!AE12="HR"),'MOIS-09'!$V$18,IF(OR('MOIS-09'!AE12="E"),'MOIS-09'!$V$19,IF(OR('MOIS-09'!AE12="CP"),'MOIS-09'!$AD$16,IF(OR('MOIS-09'!AE12="CM"),'MOIS-09'!$AD$17,IF(OR('MOIS-09'!AE12="CMA"),'MOIS-09'!$AD$18,IF(OR('MOIS-09'!AE12="CDE"),'MOIS-09'!$AD$19,"0")))))))))))))))))))</f>
        <v>0</v>
      </c>
      <c r="K48" s="63"/>
    </row>
    <row r="49" spans="1:11" ht="30" customHeight="1">
      <c r="A49" s="64" t="str">
        <f t="shared" si="7"/>
        <v>-</v>
      </c>
      <c r="B49" s="73" t="str">
        <f>IF(OR('MOIS-09'!Z13="J"),'MOIS-09'!$C$16,IF(OR('MOIS-09'!Z13="J1"),'MOIS-09'!$C$17,IF(OR('MOIS-09'!Z13="J2"),'MOIS-09'!$C$18,IF(OR('MOIS-09'!Z13="J3"),'MOIS-09'!$C$19,IF(OR('MOIS-09'!Z13="J4"),'MOIS-09'!$C$20,IF(OR('MOIS-09'!Z13="J5"),'MOIS-09'!$K$16,IF(OR('MOIS-09'!Z13="J6"),'MOIS-09'!$K$17,IF(OR('MOIS-09'!Z13="J7"),'MOIS-09'!$K$18,IF(OR('MOIS-09'!Z13="J8"),'MOIS-09'!$K$19,IF(OR('MOIS-09'!Z13="J9"),'MOIS-09'!$K$20,IF(OR('MOIS-09'!Z13="F"),"FORMATION",IF(OR('MOIS-09'!Z13="R"),"REPOS",IF(OR('MOIS-09'!Z13="CP"),"CONGES",IF(OR('MOIS-09'!Z13="HR"),"RECUP",IF(OR('MOIS-09'!Z13="E"),"ECOLE",IF(OR('MOIS-09'!Z13="D"),"DEPLACE.",IF(OR('MOIS-09'!Z13="CM"),"MARIAGE",IF(OR('MOIS-09'!Z13="CMA"),"MATERNITE",IF(OR('MOIS-09'!Z13="CDE"),"DEMENAGE",IF(OR('MOIS-09'!Z13="M"),"MALADIE","0"))))))))))))))))))))</f>
        <v>0</v>
      </c>
      <c r="C49" s="73" t="str">
        <f>IF(OR('MOIS-09'!AA13="J"),'MOIS-09'!$C$16,IF(OR('MOIS-09'!AA13="J1"),'MOIS-09'!$C$17,IF(OR('MOIS-09'!AA13="J2"),'MOIS-09'!$C$18,IF(OR('MOIS-09'!AA13="J3"),'MOIS-09'!$C$19,IF(OR('MOIS-09'!AA13="J4"),'MOIS-09'!$C$20,IF(OR('MOIS-09'!AA13="J5"),'MOIS-09'!$K$16,IF(OR('MOIS-09'!AA13="J6"),'MOIS-09'!$K$17,IF(OR('MOIS-09'!AA13="J7"),'MOIS-09'!$K$18,IF(OR('MOIS-09'!AA13="J8"),'MOIS-09'!$K$19,IF(OR('MOIS-09'!AA13="J9"),'MOIS-09'!$K$20,IF(OR('MOIS-09'!AA13="F"),"FORMATION",IF(OR('MOIS-09'!AA13="R"),"REPOS",IF(OR('MOIS-09'!AA13="CP"),"CONGES",IF(OR('MOIS-09'!AA13="HR"),"RECUP",IF(OR('MOIS-09'!AA13="E"),"ECOLE",IF(OR('MOIS-09'!AA13="D"),"DEPLACE.",IF(OR('MOIS-09'!AA13="CM"),"MARIAGE",IF(OR('MOIS-09'!AA13="CMA"),"MATERNITE",IF(OR('MOIS-09'!AA13="CDE"),"DEMENAGE",IF(OR('MOIS-09'!AA13="M"),"MALADIE","0"))))))))))))))))))))</f>
        <v>0</v>
      </c>
      <c r="D49" s="73" t="str">
        <f>IF(OR('MOIS-09'!AB13="J"),'MOIS-09'!$C$16,IF(OR('MOIS-09'!AB13="J1"),'MOIS-09'!$C$17,IF(OR('MOIS-09'!AB13="J2"),'MOIS-09'!$C$18,IF(OR('MOIS-09'!AB13="J3"),'MOIS-09'!$C$19,IF(OR('MOIS-09'!AB13="J4"),'MOIS-09'!$C$20,IF(OR('MOIS-09'!AB13="J5"),'MOIS-09'!$K$16,IF(OR('MOIS-09'!AB13="J6"),'MOIS-09'!$K$17,IF(OR('MOIS-09'!AB13="J7"),'MOIS-09'!$K$18,IF(OR('MOIS-09'!AB13="J8"),'MOIS-09'!$K$19,IF(OR('MOIS-09'!AB13="J9"),'MOIS-09'!$K$20,IF(OR('MOIS-09'!AB13="F"),"FORMATION",IF(OR('MOIS-09'!AB13="R"),"REPOS",IF(OR('MOIS-09'!AB13="CP"),"CONGES",IF(OR('MOIS-09'!AB13="HR"),"RECUP",IF(OR('MOIS-09'!AB13="E"),"ECOLE",IF(OR('MOIS-09'!AB13="D"),"DEPLACE.",IF(OR('MOIS-09'!AB13="CM"),"MARIAGE",IF(OR('MOIS-09'!AB13="CMA"),"MATERNITE",IF(OR('MOIS-09'!AB13="CDE"),"DEMENAGE",IF(OR('MOIS-09'!AB13="M"),"MALADIE","0"))))))))))))))))))))</f>
        <v>0</v>
      </c>
      <c r="E49" s="73" t="str">
        <f>IF(OR('MOIS-09'!AC13="J"),'MOIS-09'!$C$16,IF(OR('MOIS-09'!AC13="J1"),'MOIS-09'!$C$17,IF(OR('MOIS-09'!AC13="J2"),'MOIS-09'!$C$18,IF(OR('MOIS-09'!AC13="J3"),'MOIS-09'!$C$19,IF(OR('MOIS-09'!AC13="J4"),'MOIS-09'!$C$20,IF(OR('MOIS-09'!AC13="J5"),'MOIS-09'!$K$16,IF(OR('MOIS-09'!AC13="J6"),'MOIS-09'!$K$17,IF(OR('MOIS-09'!AC13="J7"),'MOIS-09'!$K$18,IF(OR('MOIS-09'!AC13="J8"),'MOIS-09'!$K$19,IF(OR('MOIS-09'!AC13="J9"),'MOIS-09'!$K$20,IF(OR('MOIS-09'!AC13="F"),"FORMATION",IF(OR('MOIS-09'!AC13="R"),"REPOS",IF(OR('MOIS-09'!AC13="CP"),"CONGES",IF(OR('MOIS-09'!AC13="HR"),"RECUP",IF(OR('MOIS-09'!AC13="E"),"ECOLE",IF(OR('MOIS-09'!AC13="D"),"DEPLACE.",IF(OR('MOIS-09'!AC13="CM"),"MARIAGE",IF(OR('MOIS-09'!AC13="CMA"),"MATERNITE",IF(OR('MOIS-09'!AC13="CDE"),"DEMENAGE",IF(OR('MOIS-09'!AC13="M"),"MALADIE","0"))))))))))))))))))))</f>
        <v>0</v>
      </c>
      <c r="F49" s="73" t="str">
        <f>IF(OR('MOIS-09'!AD13="J"),'MOIS-09'!$C$16,IF(OR('MOIS-09'!AD13="J1"),'MOIS-09'!$C$17,IF(OR('MOIS-09'!AD13="J2"),'MOIS-09'!$C$18,IF(OR('MOIS-09'!AD13="J3"),'MOIS-09'!$C$19,IF(OR('MOIS-09'!AD13="J4"),'MOIS-09'!$C$20,IF(OR('MOIS-09'!AD13="J5"),'MOIS-09'!$K$16,IF(OR('MOIS-09'!AD13="J6"),'MOIS-09'!$K$17,IF(OR('MOIS-09'!AD13="J7"),'MOIS-09'!$K$18,IF(OR('MOIS-09'!AD13="J8"),'MOIS-09'!$K$19,IF(OR('MOIS-09'!AD13="J9"),'MOIS-09'!$K$20,IF(OR('MOIS-09'!AD13="F"),"FORMATION",IF(OR('MOIS-09'!AD13="R"),"REPOS",IF(OR('MOIS-09'!AD13="CP"),"CONGES",IF(OR('MOIS-09'!AD13="HR"),"RECUP",IF(OR('MOIS-09'!AD13="E"),"ECOLE",IF(OR('MOIS-09'!AD13="D"),"DEPLACE.",IF(OR('MOIS-09'!AD13="CM"),"MARIAGE",IF(OR('MOIS-09'!AD13="CMA"),"MATERNITE",IF(OR('MOIS-09'!AD13="CDE"),"DEMENAGE",IF(OR('MOIS-09'!AD13="M"),"MALADIE","0"))))))))))))))))))))</f>
        <v>0</v>
      </c>
      <c r="G49" s="73" t="str">
        <f>IF(OR('MOIS-09'!AE13="J"),'MOIS-09'!$C$16,IF(OR('MOIS-09'!AE13="J1"),'MOIS-09'!$C$17,IF(OR('MOIS-09'!AE13="J2"),'MOIS-09'!$C$18,IF(OR('MOIS-09'!AE13="J3"),'MOIS-09'!$C$19,IF(OR('MOIS-09'!AE13="J4"),'MOIS-09'!$C$20,IF(OR('MOIS-09'!AE13="J5"),'MOIS-09'!$K$16,IF(OR('MOIS-09'!AE13="J6"),'MOIS-09'!$K$17,IF(OR('MOIS-09'!AE13="J7"),'MOIS-09'!$K$18,IF(OR('MOIS-09'!AE13="J8"),'MOIS-09'!$K$19,IF(OR('MOIS-09'!AE13="J9"),'MOIS-09'!$K$20,IF(OR('MOIS-09'!AE13="F"),"FORMATION",IF(OR('MOIS-09'!AE13="R"),"REPOS",IF(OR('MOIS-09'!AE13="CP"),"CONGES",IF(OR('MOIS-09'!AE13="HR"),"RECUP",IF(OR('MOIS-09'!AE13="E"),"ECOLE",IF(OR('MOIS-09'!AE13="D"),"DEPLACE.",IF(OR('MOIS-09'!AE13="CM"),"MARIAGE",IF(OR('MOIS-09'!AE13="CMA"),"MATERNITE",IF(OR('MOIS-09'!AE13="CDE"),"DEMENAGE",IF(OR('MOIS-09'!AE13="M"),"MALADIE","0"))))))))))))))))))))</f>
        <v>0</v>
      </c>
      <c r="H49" s="74"/>
      <c r="I49" s="61" t="str">
        <f t="shared" si="8"/>
        <v>37,5</v>
      </c>
      <c r="J49" s="70">
        <f>IF(OR('MOIS-09'!Z13="D"),'MOIS-09'!$V$20,IF(OR('MOIS-09'!Z13="J"),'MOIS-09'!$H$16,IF(OR('MOIS-09'!Z13="J1"),'MOIS-09'!$H$17,IF(OR('MOIS-09'!Z13="J2"),'MOIS-09'!$H$18,IF(OR('MOIS-09'!Z13="J3"),'MOIS-09'!$H$19,IF(OR('MOIS-09'!Z13="J4"),'MOIS-09'!$H$20,IF(OR('MOIS-09'!Z13="J5"),'MOIS-09'!$P$16,IF(OR('MOIS-09'!Z13="J6"),'MOIS-09'!$P$17,IF(OR('MOIS-09'!Z13="J7"),'MOIS-09'!$P$18,IF(OR('MOIS-09'!Z13="J8"),'MOIS-09'!$P$19,IF(OR('MOIS-09'!Z13="J9"),'MOIS-09'!$P$20,IF(OR('MOIS-09'!Z13="F"),'MOIS-09'!$V$16,IF(OR('MOIS-09'!Z13="R"),'MOIS-09'!$V$17,IF(OR('MOIS-09'!Z13="HR"),'MOIS-09'!$V$18,IF(OR('MOIS-09'!Z13="E"),'MOIS-09'!$V$19,IF(OR('MOIS-09'!Z13="CP"),'MOIS-09'!$AD$16,IF(OR('MOIS-09'!Z13="CM"),'MOIS-09'!$AD$17,IF(OR('MOIS-09'!Z13="CMA"),'MOIS-09'!$AD$18,IF(OR('MOIS-09'!Z13="CDE"),'MOIS-09'!$AD$19,"0")))))))))))))))))))+IF(OR('MOIS-09'!AA13="D"),'MOIS-09'!$V$20,IF(OR('MOIS-09'!AA13="J"),'MOIS-09'!$H$16,IF(OR('MOIS-09'!AA13="J1"),'MOIS-09'!$H$17,IF(OR('MOIS-09'!AA13="J2"),'MOIS-09'!$H$18,IF(OR('MOIS-09'!AA13="J3"),'MOIS-09'!$H$19,IF(OR('MOIS-09'!AA13="J4"),'MOIS-09'!$H$20,IF(OR('MOIS-09'!AA13="J5"),'MOIS-09'!$P$16,IF(OR('MOIS-09'!AA13="J6"),'MOIS-09'!$P$17,IF(OR('MOIS-09'!AA13="J7"),'MOIS-09'!$P$18,IF(OR('MOIS-09'!AA13="J8"),'MOIS-09'!$P$19,IF(OR('MOIS-09'!AA13="J9"),'MOIS-09'!$P$20,IF(OR('MOIS-09'!AA13="F"),'MOIS-09'!$V$16,IF(OR('MOIS-09'!AA13="R"),'MOIS-09'!$V$17,IF(OR('MOIS-09'!AA13="HR"),'MOIS-09'!$V$18,IF(OR('MOIS-09'!AA13="E"),'MOIS-09'!$V$19,IF(OR('MOIS-09'!AA13="CP"),'MOIS-09'!$AD$16,IF(OR('MOIS-09'!AA13="CM"),'MOIS-09'!$AD$17,IF(OR('MOIS-09'!AA13="CMA"),'MOIS-09'!$AD$18,IF(OR('MOIS-09'!AA13="CDE"),'MOIS-09'!$AD$19,"0")))))))))))))))))))+IF(OR('MOIS-09'!AB13="D"),'MOIS-09'!$V$20,IF(OR('MOIS-09'!AB13="J"),'MOIS-09'!$H$16,IF(OR('MOIS-09'!AB13="J1"),'MOIS-09'!$H$17,IF(OR('MOIS-09'!AB13="J2"),'MOIS-09'!$H$18,IF(OR('MOIS-09'!AB13="J3"),'MOIS-09'!$H$19,IF(OR('MOIS-09'!AB13="J4"),'MOIS-09'!$H$20,IF(OR('MOIS-09'!AB13="J5"),'MOIS-09'!$P$16,IF(OR('MOIS-09'!AB13="J6"),'MOIS-09'!$P$17,IF(OR('MOIS-09'!AB13="J7"),'MOIS-09'!$P$18,IF(OR('MOIS-09'!AB13="J8"),'MOIS-09'!$P$19,IF(OR('MOIS-09'!AB13="J9"),'MOIS-09'!$P$20,IF(OR('MOIS-09'!AB13="F"),'MOIS-09'!$V$16,IF(OR('MOIS-09'!AB13="R"),'MOIS-09'!$V$17,IF(OR('MOIS-09'!AB13="HR"),'MOIS-09'!$V$18,IF(OR('MOIS-09'!AB13="E"),'MOIS-09'!$V$19,IF(OR('MOIS-09'!AB13="CP"),'MOIS-09'!$AD$16,IF(OR('MOIS-09'!AB13="CM"),'MOIS-09'!$AD$17,IF(OR('MOIS-09'!AB13="CMA"),'MOIS-09'!$AD$18,IF(OR('MOIS-09'!AB13="CDE"),'MOIS-09'!$AD$19,"0")))))))))))))))))))+IF(OR('MOIS-09'!AC13="D"),'MOIS-09'!$V$20,IF(OR('MOIS-09'!AC13="J"),'MOIS-09'!$H$16,IF(OR('MOIS-09'!AC13="J1"),'MOIS-09'!$H$17,IF(OR('MOIS-09'!AC13="J2"),'MOIS-09'!$H$18,IF(OR('MOIS-09'!AC13="J3"),'MOIS-09'!$H$19,IF(OR('MOIS-09'!AC13="J4"),'MOIS-09'!$H$20,IF(OR('MOIS-09'!AC13="J5"),'MOIS-09'!$P$16,IF(OR('MOIS-09'!AC13="J6"),'MOIS-09'!$P$17,IF(OR('MOIS-09'!AC13="J7"),'MOIS-09'!$P$18,IF(OR('MOIS-09'!AC13="J8"),'MOIS-09'!$P$19,IF(OR('MOIS-09'!AC13="J9"),'MOIS-09'!$P$20,IF(OR('MOIS-09'!AC13="F"),'MOIS-09'!$V$16,IF(OR('MOIS-09'!AC13="R"),'MOIS-09'!$V$17,IF(OR('MOIS-09'!AC13="HR"),'MOIS-09'!$V$18,IF(OR('MOIS-09'!AC13="E"),'MOIS-09'!$V$19,IF(OR('MOIS-09'!AC13="CP"),'MOIS-09'!$AD$16,IF(OR('MOIS-09'!AC13="CM"),'MOIS-09'!$AD$17,IF(OR('MOIS-09'!AC13="CMA"),'MOIS-09'!$AD$18,IF(OR('MOIS-09'!AC13="CDE"),'MOIS-09'!$AD$19,"0")))))))))))))))))))+IF(OR('MOIS-09'!AD13="D"),'MOIS-09'!$V$20,IF(OR('MOIS-09'!AD13="J"),'MOIS-09'!$H$16,IF(OR('MOIS-09'!AD13="J1"),'MOIS-09'!$H$17,IF(OR('MOIS-09'!AD13="J2"),'MOIS-09'!$H$18,IF(OR('MOIS-09'!AD13="J3"),'MOIS-09'!$H$19,IF(OR('MOIS-09'!AD13="J4"),'MOIS-09'!$H$20,IF(OR('MOIS-09'!AD13="J5"),'MOIS-09'!$P$16,IF(OR('MOIS-09'!AD13="J6"),'MOIS-09'!$P$17,IF(OR('MOIS-09'!AD13="J7"),'MOIS-09'!$P$18,IF(OR('MOIS-09'!AD13="J8"),'MOIS-09'!$P$19,IF(OR('MOIS-09'!AD13="J9"),'MOIS-09'!$P$20,IF(OR('MOIS-09'!AD13="F"),'MOIS-09'!$V$16,IF(OR('MOIS-09'!AD13="R"),'MOIS-09'!$V$17,IF(OR('MOIS-09'!AD13="HR"),'MOIS-09'!$V$18,IF(OR('MOIS-09'!AD13="E"),'MOIS-09'!$V$19,IF(OR('MOIS-09'!AD13="CP"),'MOIS-09'!$AD$16,IF(OR('MOIS-09'!AD13="CM"),'MOIS-09'!$AD$17,IF(OR('MOIS-09'!AD13="CMA"),'MOIS-09'!$AD$18,IF(OR('MOIS-09'!AD13="CDE"),'MOIS-09'!$AD$19,"0")))))))))))))))))))+IF(OR('MOIS-09'!AE13="D"),'MOIS-09'!$V$20,IF(OR('MOIS-09'!AE13="J"),'MOIS-09'!$H$16,IF(OR('MOIS-09'!AE13="J1"),'MOIS-09'!$H$17,IF(OR('MOIS-09'!AE13="J2"),'MOIS-09'!$H$18,IF(OR('MOIS-09'!AE13="J3"),'MOIS-09'!$H$19,IF(OR('MOIS-09'!AE13="J4"),'MOIS-09'!$H$20,IF(OR('MOIS-09'!AE13="J5"),'MOIS-09'!$P$16,IF(OR('MOIS-09'!AE13="J6"),'MOIS-09'!$P$17,IF(OR('MOIS-09'!AE13="J7"),'MOIS-09'!$P$18,IF(OR('MOIS-09'!AE13="J8"),'MOIS-09'!$P$19,IF(OR('MOIS-09'!AE13="J9"),'MOIS-09'!$P$20,IF(OR('MOIS-09'!AE13="F"),'MOIS-09'!$V$16,IF(OR('MOIS-09'!AE13="R"),'MOIS-09'!$V$17,IF(OR('MOIS-09'!AE13="HR"),'MOIS-09'!$V$18,IF(OR('MOIS-09'!AE13="E"),'MOIS-09'!$V$19,IF(OR('MOIS-09'!AE13="CP"),'MOIS-09'!$AD$16,IF(OR('MOIS-09'!AE13="CM"),'MOIS-09'!$AD$17,IF(OR('MOIS-09'!AE13="CMA"),'MOIS-09'!$AD$18,IF(OR('MOIS-09'!AE13="CDE"),'MOIS-09'!$AD$19,"0")))))))))))))))))))</f>
        <v>0</v>
      </c>
      <c r="K49" s="63"/>
    </row>
    <row r="50" spans="1:11" ht="30" customHeight="1">
      <c r="A50" s="64">
        <f t="shared" si="7"/>
        <v>0</v>
      </c>
      <c r="B50" s="73"/>
      <c r="C50" s="73"/>
      <c r="D50" s="73"/>
      <c r="E50" s="73"/>
      <c r="F50" s="73"/>
      <c r="G50" s="73"/>
      <c r="H50" s="74"/>
      <c r="I50" s="61" t="str">
        <f t="shared" si="8"/>
        <v>37,5</v>
      </c>
      <c r="J50" s="70">
        <f>IF(OR('MOIS-09'!Z14="D"),'MOIS-09'!$V$20,IF(OR('MOIS-09'!Z14="J"),'MOIS-09'!$H$16,IF(OR('MOIS-09'!Z14="J1"),'MOIS-09'!$H$17,IF(OR('MOIS-09'!Z14="J2"),'MOIS-09'!$H$18,IF(OR('MOIS-09'!Z14="J3"),'MOIS-09'!$H$19,IF(OR('MOIS-09'!Z14="J4"),'MOIS-09'!$H$20,IF(OR('MOIS-09'!Z14="J5"),'MOIS-09'!$P$16,IF(OR('MOIS-09'!Z14="J6"),'MOIS-09'!$P$17,IF(OR('MOIS-09'!Z14="J7"),'MOIS-09'!$P$18,IF(OR('MOIS-09'!Z14="J8"),'MOIS-09'!$P$19,IF(OR('MOIS-09'!Z14="J9"),'MOIS-09'!$P$20,IF(OR('MOIS-09'!Z14="F"),'MOIS-09'!$V$16,IF(OR('MOIS-09'!Z14="R"),'MOIS-09'!$V$17,IF(OR('MOIS-09'!Z14="HR"),'MOIS-09'!$V$18,IF(OR('MOIS-09'!Z14="E"),'MOIS-09'!$V$19,IF(OR('MOIS-09'!Z14="CP"),'MOIS-09'!$AD$16,IF(OR('MOIS-09'!Z14="CM"),'MOIS-09'!$AD$17,IF(OR('MOIS-09'!Z14="CMA"),'MOIS-09'!$AD$18,IF(OR('MOIS-09'!Z14="CDE"),'MOIS-09'!$AD$19,"0")))))))))))))))))))+IF(OR('MOIS-09'!AA14="D"),'MOIS-09'!$V$20,IF(OR('MOIS-09'!AA14="J"),'MOIS-09'!$H$16,IF(OR('MOIS-09'!AA14="J1"),'MOIS-09'!$H$17,IF(OR('MOIS-09'!AA14="J2"),'MOIS-09'!$H$18,IF(OR('MOIS-09'!AA14="J3"),'MOIS-09'!$H$19,IF(OR('MOIS-09'!AA14="J4"),'MOIS-09'!$H$20,IF(OR('MOIS-09'!AA14="J5"),'MOIS-09'!$P$16,IF(OR('MOIS-09'!AA14="J6"),'MOIS-09'!$P$17,IF(OR('MOIS-09'!AA14="J7"),'MOIS-09'!$P$18,IF(OR('MOIS-09'!AA14="J8"),'MOIS-09'!$P$19,IF(OR('MOIS-09'!AA14="J9"),'MOIS-09'!$P$20,IF(OR('MOIS-09'!AA14="F"),'MOIS-09'!$V$16,IF(OR('MOIS-09'!AA14="R"),'MOIS-09'!$V$17,IF(OR('MOIS-09'!AA14="HR"),'MOIS-09'!$V$18,IF(OR('MOIS-09'!AA14="E"),'MOIS-09'!$V$19,IF(OR('MOIS-09'!AA14="CP"),'MOIS-09'!$AD$16,IF(OR('MOIS-09'!AA14="CM"),'MOIS-09'!$AD$17,IF(OR('MOIS-09'!AA14="CMA"),'MOIS-09'!$AD$18,IF(OR('MOIS-09'!AA14="CDE"),'MOIS-09'!$AD$19,"0")))))))))))))))))))+IF(OR('MOIS-09'!AB14="D"),'MOIS-09'!$V$20,IF(OR('MOIS-09'!AB14="J"),'MOIS-09'!$H$16,IF(OR('MOIS-09'!AB14="J1"),'MOIS-09'!$H$17,IF(OR('MOIS-09'!AB14="J2"),'MOIS-09'!$H$18,IF(OR('MOIS-09'!AB14="J3"),'MOIS-09'!$H$19,IF(OR('MOIS-09'!AB14="J4"),'MOIS-09'!$H$20,IF(OR('MOIS-09'!AB14="J5"),'MOIS-09'!$P$16,IF(OR('MOIS-09'!AB14="J6"),'MOIS-09'!$P$17,IF(OR('MOIS-09'!AB14="J7"),'MOIS-09'!$P$18,IF(OR('MOIS-09'!AB14="J8"),'MOIS-09'!$P$19,IF(OR('MOIS-09'!AB14="J9"),'MOIS-09'!$P$20,IF(OR('MOIS-09'!AB14="F"),'MOIS-09'!$V$16,IF(OR('MOIS-09'!AB14="R"),'MOIS-09'!$V$17,IF(OR('MOIS-09'!AB14="HR"),'MOIS-09'!$V$18,IF(OR('MOIS-09'!AB14="E"),'MOIS-09'!$V$19,IF(OR('MOIS-09'!AB14="CP"),'MOIS-09'!$AD$16,IF(OR('MOIS-09'!AB14="CM"),'MOIS-09'!$AD$17,IF(OR('MOIS-09'!AB14="CMA"),'MOIS-09'!$AD$18,IF(OR('MOIS-09'!AB14="CDE"),'MOIS-09'!$AD$19,"0")))))))))))))))))))+IF(OR('MOIS-09'!AC14="D"),'MOIS-09'!$V$20,IF(OR('MOIS-09'!AC14="J"),'MOIS-09'!$H$16,IF(OR('MOIS-09'!AC14="J1"),'MOIS-09'!$H$17,IF(OR('MOIS-09'!AC14="J2"),'MOIS-09'!$H$18,IF(OR('MOIS-09'!AC14="J3"),'MOIS-09'!$H$19,IF(OR('MOIS-09'!AC14="J4"),'MOIS-09'!$H$20,IF(OR('MOIS-09'!AC14="J5"),'MOIS-09'!$P$16,IF(OR('MOIS-09'!AC14="J6"),'MOIS-09'!$P$17,IF(OR('MOIS-09'!AC14="J7"),'MOIS-09'!$P$18,IF(OR('MOIS-09'!AC14="J8"),'MOIS-09'!$P$19,IF(OR('MOIS-09'!AC14="J9"),'MOIS-09'!$P$20,IF(OR('MOIS-09'!AC14="F"),'MOIS-09'!$V$16,IF(OR('MOIS-09'!AC14="R"),'MOIS-09'!$V$17,IF(OR('MOIS-09'!AC14="HR"),'MOIS-09'!$V$18,IF(OR('MOIS-09'!AC14="E"),'MOIS-09'!$V$19,IF(OR('MOIS-09'!AC14="CP"),'MOIS-09'!$AD$16,IF(OR('MOIS-09'!AC14="CM"),'MOIS-09'!$AD$17,IF(OR('MOIS-09'!AC14="CMA"),'MOIS-09'!$AD$18,IF(OR('MOIS-09'!AC14="CDE"),'MOIS-09'!$AD$19,"0")))))))))))))))))))+IF(OR('MOIS-09'!AD14="D"),'MOIS-09'!$V$20,IF(OR('MOIS-09'!AD14="J"),'MOIS-09'!$H$16,IF(OR('MOIS-09'!AD14="J1"),'MOIS-09'!$H$17,IF(OR('MOIS-09'!AD14="J2"),'MOIS-09'!$H$18,IF(OR('MOIS-09'!AD14="J3"),'MOIS-09'!$H$19,IF(OR('MOIS-09'!AD14="J4"),'MOIS-09'!$H$20,IF(OR('MOIS-09'!AD14="J5"),'MOIS-09'!$P$16,IF(OR('MOIS-09'!AD14="J6"),'MOIS-09'!$P$17,IF(OR('MOIS-09'!AD14="J7"),'MOIS-09'!$P$18,IF(OR('MOIS-09'!AD14="J8"),'MOIS-09'!$P$19,IF(OR('MOIS-09'!AD14="J9"),'MOIS-09'!$P$20,IF(OR('MOIS-09'!AD14="F"),'MOIS-09'!$V$16,IF(OR('MOIS-09'!AD14="R"),'MOIS-09'!$V$17,IF(OR('MOIS-09'!AD14="HR"),'MOIS-09'!$V$18,IF(OR('MOIS-09'!AD14="E"),'MOIS-09'!$V$19,IF(OR('MOIS-09'!AD14="CP"),'MOIS-09'!$AD$16,IF(OR('MOIS-09'!AD14="CM"),'MOIS-09'!$AD$17,IF(OR('MOIS-09'!AD14="CMA"),'MOIS-09'!$AD$18,IF(OR('MOIS-09'!AD14="CDE"),'MOIS-09'!$AD$19,"0")))))))))))))))))))+IF(OR('MOIS-09'!AE14="D"),'MOIS-09'!$V$20,IF(OR('MOIS-09'!AE14="J"),'MOIS-09'!$H$16,IF(OR('MOIS-09'!AE14="J1"),'MOIS-09'!$H$17,IF(OR('MOIS-09'!AE14="J2"),'MOIS-09'!$H$18,IF(OR('MOIS-09'!AE14="J3"),'MOIS-09'!$H$19,IF(OR('MOIS-09'!AE14="J4"),'MOIS-09'!$H$20,IF(OR('MOIS-09'!AE14="J5"),'MOIS-09'!$P$16,IF(OR('MOIS-09'!AE14="J6"),'MOIS-09'!$P$17,IF(OR('MOIS-09'!AE14="J7"),'MOIS-09'!$P$18,IF(OR('MOIS-09'!AE14="J8"),'MOIS-09'!$P$19,IF(OR('MOIS-09'!AE14="J9"),'MOIS-09'!$P$20,IF(OR('MOIS-09'!AE14="F"),'MOIS-09'!$V$16,IF(OR('MOIS-09'!AE14="R"),'MOIS-09'!$V$17,IF(OR('MOIS-09'!AE14="HR"),'MOIS-09'!$V$18,IF(OR('MOIS-09'!AE14="E"),'MOIS-09'!$V$19,IF(OR('MOIS-09'!AE14="CP"),'MOIS-09'!$AD$16,IF(OR('MOIS-09'!AE14="CM"),'MOIS-09'!$AD$17,IF(OR('MOIS-09'!AE14="CMA"),'MOIS-09'!$AD$18,IF(OR('MOIS-09'!AE14="CDE"),'MOIS-09'!$AD$19,"0")))))))))))))))))))</f>
        <v>0</v>
      </c>
      <c r="K50" s="63"/>
    </row>
    <row r="51" spans="1:11" ht="15" customHeight="1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</row>
    <row r="52" spans="1:11" ht="15" customHeight="1">
      <c r="A52" s="68"/>
      <c r="B52" s="243" t="s">
        <v>80</v>
      </c>
      <c r="C52" s="243"/>
      <c r="D52" s="245" t="str">
        <f>'MOIS-09'!B3</f>
        <v>Période du 01 septembre 2017 au 30 septembre 2017</v>
      </c>
      <c r="E52" s="246"/>
      <c r="F52" s="246"/>
      <c r="G52" s="246"/>
      <c r="H52" s="246"/>
      <c r="I52" s="246"/>
      <c r="J52" s="246"/>
      <c r="K52" s="246"/>
    </row>
    <row r="53" spans="1:11" ht="15" customHeight="1">
      <c r="A53" s="232"/>
      <c r="B53" s="233" t="s">
        <v>67</v>
      </c>
      <c r="C53" s="55" t="s">
        <v>0</v>
      </c>
      <c r="D53" s="55" t="s">
        <v>0</v>
      </c>
      <c r="E53" s="55" t="s">
        <v>0</v>
      </c>
      <c r="F53" s="235" t="s">
        <v>116</v>
      </c>
      <c r="G53" s="234" t="s">
        <v>73</v>
      </c>
      <c r="H53" s="236" t="s">
        <v>113</v>
      </c>
      <c r="I53" s="237" t="s">
        <v>114</v>
      </c>
      <c r="J53" s="238"/>
      <c r="K53" s="244" t="s">
        <v>68</v>
      </c>
    </row>
    <row r="54" spans="1:11" ht="15" customHeight="1">
      <c r="A54" s="232"/>
      <c r="B54" s="233"/>
      <c r="C54" s="55" t="s">
        <v>51</v>
      </c>
      <c r="D54" s="55" t="s">
        <v>75</v>
      </c>
      <c r="E54" s="55" t="s">
        <v>74</v>
      </c>
      <c r="F54" s="235"/>
      <c r="G54" s="234"/>
      <c r="H54" s="236"/>
      <c r="I54" s="237"/>
      <c r="J54" s="238"/>
      <c r="K54" s="244"/>
    </row>
    <row r="55" spans="1:11" ht="24.95" customHeight="1">
      <c r="A55" s="68" t="str">
        <f t="shared" ref="A55:A61" si="9">A4</f>
        <v>CHRISTELLE</v>
      </c>
      <c r="B55" s="75" t="str">
        <f t="shared" ref="B55:B61" si="10">IF(OR($K$2="TROYES"),39,IF(OR($K$2="SAINT-ANDRE"),39,"37,5"))</f>
        <v>37,5</v>
      </c>
      <c r="C55" s="76">
        <f t="shared" ref="C55:C61" si="11">J4+J14+J24+J34+J44</f>
        <v>157.5</v>
      </c>
      <c r="D55" s="76">
        <f>IF(OR('MOIS-09'!$A$7="ABBEVILLE"),VLOOKUP('NORD-09'!$A$8,'NORD-09'!$A$8:$AH$14,33,FALSE),IF(OR('MOIS-09'!$A$7="ARMENTIERES"),VLOOKUP('NORD-09'!A16,'NORD-09'!$A$16:$AH$22,33,FALSE),IF(OR('MOIS-09'!$A$7="HAUBOURDIN"),VLOOKUP('NORD-09'!$A$24,'NORD-09'!$A$24:$AH$30,33,FALSE),IF(OR('MOIS-09'!$A$7="AULNOY"),VLOOKUP('NORD-09'!$A$32,'NORD-09'!$A$32:$AH$38,33,FALSE),IF(OR('MOIS-09'!$A$7="TROYES"),VLOOKUP('AUBE-09'!$A$24,'AUBE-09'!$A$24:$AH$30,33,FALSE),IF(OR('MOIS-09'!$A$7="SAINT-ANDRE"),VLOOKUP('AUBE-09'!$A$16,'AUBE-09'!$A$16:$AH$22,33,FALSE),IF(OR('MOIS-09'!$A$7="LANGRES"),VLOOKUP('AUBE-09'!$A$8,'AUBE-09'!$A$8:$AH$9,33,FALSE))))))))</f>
        <v>0</v>
      </c>
      <c r="E55" s="76">
        <f>IF(OR('MOIS-09'!$A$7="ABBEVILLE"),VLOOKUP('NORD-09'!$A$8,'NORD-09'!$A$8:$AH$14,34,FALSE),IF(OR('MOIS-09'!$A$7="ARMENTIERES"),VLOOKUP('NORD-09'!B16,'NORD-09'!$A$16:$AH$22,34,FALSE),IF(OR('MOIS-09'!$A$7="HAUBOURDIN"),VLOOKUP('NORD-09'!$A$24,'NORD-09'!$A$24:$AH$30,34,FALSE),IF(OR('MOIS-09'!$A$7="AULNOY"),VLOOKUP('NORD-09'!$A$32,'NORD-09'!$A$32:$AH$38,34,FALSE),IF(OR('MOIS-09'!$A$7="TROYES"),VLOOKUP('AUBE-09'!$A$24,'AUBE-09'!$A$24:$AH$30,34,FALSE),IF(OR('MOIS-09'!$A$7="SAINT-ANDRE"),VLOOKUP('AUBE-09'!$A$16,'AUBE-09'!$A$16:$AH$22,34,FALSE),IF(OR('MOIS-09'!$A$7="LANGRES"),VLOOKUP('AUBE-09'!$A$8,'AUBE-09'!$A$8:$AH$9,34,FALSE))))))))</f>
        <v>0</v>
      </c>
      <c r="F55" s="77">
        <f>D55-E55</f>
        <v>0</v>
      </c>
      <c r="G55" s="78">
        <f>(C55+D55)-E55</f>
        <v>157.5</v>
      </c>
      <c r="H55" s="79" t="str">
        <f>IF(D55-E55&gt;=37.5,"5",IF(D55-E55&gt;=30,"4",IF(D55-E55&gt;=22.5,"3",IF(D55-E55&gt;=15,"2",IF(D55-E55&gt;=7.5,"1","0")))))</f>
        <v>0</v>
      </c>
      <c r="I55" s="230">
        <f>IF(F4="RECUP",1)+IF(G4="RECUP",1)+IF(B14="RECUP",1)+IF(C14="RECUP",1)+IF(D14="RECUP",1)+IF(E14="RECUP",1)+IF(F14="RECUP",1)+IF(G14="RECUP",1)+IF(B24="RECUP",1)+IF(C24="RECUP",1)+IF(D24="RECUP",1)+IF(E24="RECUP",1)+IF(F24="RECUP",1)+IF(G24="RECUP",1)+IF(B34="RECUP",1)+IF(C34="RECUP",1)+IF(D34="RECUP",1)+IF(E34="RECUP",1)+IF(F34="RECUP",1)+IF(G34="RECUP",1)+IF(B44="RECUP",1)+IF(C44="RECUP",1)+IF(D44="RECUP",1)+IF(E44="RECUP",1)+IF(F44="RECUP",1)+IF(G44="RECUP",1,"0")</f>
        <v>0</v>
      </c>
      <c r="J55" s="231"/>
      <c r="K55" s="148"/>
    </row>
    <row r="56" spans="1:11" ht="24.95" customHeight="1">
      <c r="A56" s="68" t="str">
        <f t="shared" si="9"/>
        <v>LAETITIA</v>
      </c>
      <c r="B56" s="75" t="str">
        <f t="shared" si="10"/>
        <v>37,5</v>
      </c>
      <c r="C56" s="76">
        <f t="shared" si="11"/>
        <v>165</v>
      </c>
      <c r="D56" s="76">
        <f>IF(OR('MOIS-09'!$A$7="ABBEVILLE"),VLOOKUP('NORD-09'!$A$9,'NORD-09'!$A$9:$AH$15,33,FALSE),IF(OR('MOIS-09'!$A$7="ARMENTIERES"),VLOOKUP('NORD-09'!$A$17,'NORD-09'!$A$17:$AH$23,33,FALSE),IF(OR('MOIS-09'!$A$7="HAUBOURDIN"),VLOOKUP('NORD-09'!$A$25,'NORD-09'!$A$25:$AH$31,33,FALSE),IF(OR('MOIS-09'!$A$7="AULNOY"),VLOOKUP('NORD-09'!$A$33,'NORD-09'!$A$33:$AH$39,33,FALSE),IF(OR('MOIS-09'!$A$7="TROYES"),VLOOKUP('AUBE-09'!$A$25,'AUBE-09'!$A$25:$AH$31,33,FALSE),IF(OR('MOIS-09'!$A$7="SAINT-ANDRE"),VLOOKUP('AUBE-09'!$A$17,'AUBE-09'!$A$17:$AH$23,33,FALSE),IF(OR('MOIS-09'!$A$7="LANGRES"),VLOOKUP('AUBE-09'!$A$9,'AUBE-09'!$A$9:$AH$10,33,FALSE))))))))</f>
        <v>0</v>
      </c>
      <c r="E56" s="76">
        <f>IF(OR('MOIS-09'!$A$7="ABBEVILLE"),VLOOKUP('NORD-09'!$A$9,'NORD-09'!$A$9:$AH$15,34,FALSE),IF(OR('MOIS-09'!$A$7="ARMENTIERES"),VLOOKUP('NORD-09'!$A$17,'NORD-09'!$A$17:$AH$23,34,FALSE),IF(OR('MOIS-09'!$A$7="HAUBOURDIN"),VLOOKUP('NORD-09'!$A$25,'NORD-09'!$A$25:$AH$31,34,FALSE),IF(OR('MOIS-09'!$A$7="AULNOY"),VLOOKUP('NORD-09'!$A$33,'NORD-09'!$A$33:$AH$39,34,FALSE),IF(OR('MOIS-09'!$A$7="TROYES"),VLOOKUP('AUBE-09'!$A$25,'AUBE-09'!$A$25:$AH$31,34,FALSE),IF(OR('MOIS-09'!$A$7="SAINT-ANDRE"),VLOOKUP('AUBE-09'!$A$17,'AUBE-09'!$A$17:$AH$23,34,FALSE),IF(OR('MOIS-09'!$A$7="LANGRES"),VLOOKUP('AUBE-09'!$A$9,'AUBE-09'!$A$9:$AH$10,34,FALSE))))))))</f>
        <v>0</v>
      </c>
      <c r="F56" s="77">
        <f t="shared" ref="F56:F61" si="12">D56-E56</f>
        <v>0</v>
      </c>
      <c r="G56" s="78">
        <f t="shared" ref="G56:G61" si="13">(C56+D56)-E56</f>
        <v>165</v>
      </c>
      <c r="H56" s="79" t="str">
        <f t="shared" ref="H56:H61" si="14">IF(D56-E56&gt;=37.5,"5",IF(D56-E56&gt;=30,"4",IF(D56-E56&gt;=22.5,"3",IF(D56-E56&gt;=15,"2",IF(D56-E56&gt;=7.5,"1","0")))))</f>
        <v>0</v>
      </c>
      <c r="I56" s="230">
        <f t="shared" ref="I56:I61" si="15">IF(F5="RECUP",1)+IF(G5="RECUP",1)+IF(B15="RECUP",1)+IF(C15="RECUP",1)+IF(D15="RECUP",1)+IF(E15="RECUP",1)+IF(F15="RECUP",1)+IF(G15="RECUP",1)+IF(B25="RECUP",1)+IF(C25="RECUP",1)+IF(D25="RECUP",1)+IF(E25="RECUP",1)+IF(F25="RECUP",1)+IF(G25="RECUP",1)+IF(B35="RECUP",1)+IF(C35="RECUP",1)+IF(D35="RECUP",1)+IF(E35="RECUP",1)+IF(F35="RECUP",1)+IF(G35="RECUP",1)+IF(B45="RECUP",1)+IF(C45="RECUP",1)+IF(D45="RECUP",1)+IF(E45="RECUP",1)+IF(F45="RECUP",1)+IF(G45="RECUP",1,"0")</f>
        <v>0</v>
      </c>
      <c r="J56" s="231"/>
      <c r="K56" s="148"/>
    </row>
    <row r="57" spans="1:11" ht="24.95" customHeight="1">
      <c r="A57" s="68" t="str">
        <f t="shared" si="9"/>
        <v>-</v>
      </c>
      <c r="B57" s="75" t="str">
        <f t="shared" si="10"/>
        <v>37,5</v>
      </c>
      <c r="C57" s="76">
        <f t="shared" si="11"/>
        <v>0</v>
      </c>
      <c r="D57" s="76">
        <f>IF(OR('MOIS-09'!$A$7="ABBEVILLE"),VLOOKUP('NORD-09'!$A$10,'NORD-09'!$A$10:$AH$16,33,FALSE),IF(OR('MOIS-09'!$A$7="ARMENTIERES"),VLOOKUP('NORD-09'!$A$18,'NORD-09'!$A$18:$AH$24,33,FALSE),IF(OR('MOIS-09'!$A$7="HAUBOURDIN"),VLOOKUP('NORD-09'!$A$26,'NORD-09'!$A$26:$AH$32,33,FALSE),IF(OR('MOIS-09'!$A$7="AULNOY"),VLOOKUP('NORD-09'!$A$34,'NORD-09'!$A$34:$AH$40,33,FALSE),IF(OR('MOIS-09'!$A$7="TROYES"),VLOOKUP('AUBE-09'!$A$26,'AUBE-09'!$A$26:$AH$32,33,FALSE),IF(OR('MOIS-09'!$A$7="SAINT-ANDRE"),VLOOKUP('AUBE-09'!$A$18,'AUBE-09'!$A$18:$AH$24,33,FALSE),IF(OR('MOIS-09'!$A$7="LANGRES"),VLOOKUP('AUBE-09'!$A$10,'AUBE-09'!$A$10:$AH$11,33,FALSE))))))))</f>
        <v>0</v>
      </c>
      <c r="E57" s="76">
        <f>IF(OR('MOIS-09'!$A$7="ABBEVILLE"),VLOOKUP('NORD-09'!$A$10,'NORD-09'!$A$10:$AH$16,34,FALSE),IF(OR('MOIS-09'!$A$7="ARMENTIERES"),VLOOKUP('NORD-09'!$A$18,'NORD-09'!$A$18:$AH$24,34,FALSE),IF(OR('MOIS-09'!$A$7="HAUBOURDIN"),VLOOKUP('NORD-09'!$A$26,'NORD-09'!$A$26:$AH$32,34,FALSE),IF(OR('MOIS-09'!$A$7="AULNOY"),VLOOKUP('NORD-09'!$A$34,'NORD-09'!$A$34:$AH$40,34,FALSE),IF(OR('MOIS-09'!$A$7="TROYES"),VLOOKUP('AUBE-09'!$A$26,'AUBE-09'!$A$26:$AH$32,34,FALSE),IF(OR('MOIS-09'!$A$7="SAINT-ANDRE"),VLOOKUP('AUBE-09'!$A$18,'AUBE-09'!$A$18:$AH$24,34,FALSE),IF(OR('MOIS-09'!$A$7="LANGRES"),VLOOKUP('AUBE-09'!$A$10,'AUBE-09'!$A$10:$AH$11,34,FALSE))))))))</f>
        <v>0</v>
      </c>
      <c r="F57" s="77">
        <f t="shared" si="12"/>
        <v>0</v>
      </c>
      <c r="G57" s="78">
        <f t="shared" si="13"/>
        <v>0</v>
      </c>
      <c r="H57" s="79" t="str">
        <f t="shared" si="14"/>
        <v>0</v>
      </c>
      <c r="I57" s="230">
        <f t="shared" si="15"/>
        <v>0</v>
      </c>
      <c r="J57" s="231"/>
      <c r="K57" s="148"/>
    </row>
    <row r="58" spans="1:11" ht="24.95" customHeight="1">
      <c r="A58" s="68" t="str">
        <f t="shared" si="9"/>
        <v>-</v>
      </c>
      <c r="B58" s="75" t="str">
        <f t="shared" si="10"/>
        <v>37,5</v>
      </c>
      <c r="C58" s="76">
        <f t="shared" si="11"/>
        <v>0</v>
      </c>
      <c r="D58" s="76">
        <f>IF(OR('MOIS-09'!$A$7="ABBEVILLE"),VLOOKUP('NORD-09'!$A$11,'NORD-09'!$A$11:$AH$17,33,FALSE),IF(OR('MOIS-09'!$A$7="ARMENTIERES"),VLOOKUP('NORD-09'!$A$19,'NORD-09'!$A$19:$AH$25,33,FALSE),IF(OR('MOIS-09'!$A$7="HAUBOURDIN"),VLOOKUP('NORD-09'!$A$27,'NORD-09'!$A$27:$AH$33,33,FALSE),IF(OR('MOIS-09'!$A$7="AULNOY"),VLOOKUP('NORD-09'!$A$35,'NORD-09'!$A$35:$AH$41,33,FALSE),IF(OR('MOIS-09'!$A$7="TROYES"),VLOOKUP('AUBE-09'!$A$27,'AUBE-09'!$A$27:$AH$33,33,FALSE),IF(OR('MOIS-09'!$A$7="SAINT-ANDRE"),VLOOKUP('AUBE-09'!$A$19,'AUBE-09'!$A$19:$AH$25,33,FALSE),IF(OR('MOIS-09'!$A$7="LANGRES"),VLOOKUP('AUBE-09'!$A$11,'AUBE-09'!$A$11:$AH$12,33,FALSE))))))))</f>
        <v>0</v>
      </c>
      <c r="E58" s="76">
        <f>IF(OR('MOIS-09'!$A$7="ABBEVILLE"),VLOOKUP('NORD-09'!$A$11,'NORD-09'!$A$11:$AH$17,34,FALSE),IF(OR('MOIS-09'!$A$7="ARMENTIERES"),VLOOKUP('NORD-09'!$A$19,'NORD-09'!$A$19:$AH$25,34,FALSE),IF(OR('MOIS-09'!$A$7="HAUBOURDIN"),VLOOKUP('NORD-09'!$A$27,'NORD-09'!$A$27:$AH$33,34,FALSE),IF(OR('MOIS-09'!$A$7="AULNOY"),VLOOKUP('NORD-09'!$A$35,'NORD-09'!$A$35:$AH$41,34,FALSE),IF(OR('MOIS-09'!$A$7="TROYES"),VLOOKUP('AUBE-09'!$A$27,'AUBE-09'!$A$27:$AH$33,34,FALSE),IF(OR('MOIS-09'!$A$7="SAINT-ANDRE"),VLOOKUP('AUBE-09'!$A$19,'AUBE-09'!$A$19:$AH$25,34,FALSE),IF(OR('MOIS-09'!$A$7="LANGRES"),VLOOKUP('AUBE-09'!$A$11,'AUBE-09'!$A$11:$AH$12,34,FALSE))))))))</f>
        <v>0</v>
      </c>
      <c r="F58" s="77">
        <f t="shared" si="12"/>
        <v>0</v>
      </c>
      <c r="G58" s="78">
        <f t="shared" si="13"/>
        <v>0</v>
      </c>
      <c r="H58" s="79" t="str">
        <f t="shared" si="14"/>
        <v>0</v>
      </c>
      <c r="I58" s="230">
        <f t="shared" si="15"/>
        <v>0</v>
      </c>
      <c r="J58" s="231"/>
      <c r="K58" s="148"/>
    </row>
    <row r="59" spans="1:11" ht="24.95" customHeight="1">
      <c r="A59" s="68" t="str">
        <f t="shared" si="9"/>
        <v>-</v>
      </c>
      <c r="B59" s="75" t="str">
        <f t="shared" si="10"/>
        <v>37,5</v>
      </c>
      <c r="C59" s="76">
        <f t="shared" si="11"/>
        <v>0</v>
      </c>
      <c r="D59" s="76">
        <f>IF(OR('MOIS-09'!$A$7="ABBEVILLE"),VLOOKUP('NORD-09'!$A$12,'NORD-09'!$A$12:$AH$18,33,FALSE),IF(OR('MOIS-09'!$A$7="ARMENTIERES"),VLOOKUP('NORD-09'!$A$20,'NORD-09'!$A$20:$AH$26,33,FALSE),IF(OR('MOIS-09'!$A$7="HAUBOURDIN"),VLOOKUP('NORD-09'!$A$28,'NORD-09'!$A$28:$AH$34,33,FALSE),IF(OR('MOIS-09'!$A$7="AULNOY"),VLOOKUP('NORD-09'!$A$36,'NORD-09'!$A$36:$AH$42,33,FALSE),IF(OR('MOIS-09'!$A$7="TROYES"),VLOOKUP('AUBE-09'!$A$28,'AUBE-09'!$A$28:$AH$34,33,FALSE),IF(OR('MOIS-09'!$A$7="SAINT-ANDRE"),VLOOKUP('AUBE-09'!$A$20,'AUBE-09'!$A$20:$AH$26,33,FALSE),IF(OR('MOIS-09'!$A$7="LANGRES"),VLOOKUP('AUBE-09'!$A$12,'AUBE-09'!$A$12:$AH$13,33,FALSE))))))))</f>
        <v>0</v>
      </c>
      <c r="E59" s="76">
        <f>IF(OR('MOIS-09'!$A$7="ABBEVILLE"),VLOOKUP('NORD-09'!$A$12,'NORD-09'!$A$12:$AH$18,34,FALSE),IF(OR('MOIS-09'!$A$7="ARMENTIERES"),VLOOKUP('NORD-09'!$A$20,'NORD-09'!$A$20:$AH$26,34,FALSE),IF(OR('MOIS-09'!$A$7="HAUBOURDIN"),VLOOKUP('NORD-09'!$A$28,'NORD-09'!$A$28:$AH$34,34,FALSE),IF(OR('MOIS-09'!$A$7="AULNOY"),VLOOKUP('NORD-09'!$A$36,'NORD-09'!$A$36:$AH$42,34,FALSE),IF(OR('MOIS-09'!$A$7="TROYES"),VLOOKUP('AUBE-09'!$A$28,'AUBE-09'!$A$28:$AH$34,34,FALSE),IF(OR('MOIS-09'!$A$7="SAINT-ANDRE"),VLOOKUP('AUBE-09'!$A$20,'AUBE-09'!$A$20:$AH$26,34,FALSE),IF(OR('MOIS-09'!$A$7="LANGRES"),VLOOKUP('AUBE-09'!$A$12,'AUBE-09'!$A$12:$AH$13,34,FALSE))))))))</f>
        <v>0</v>
      </c>
      <c r="F59" s="77">
        <f t="shared" si="12"/>
        <v>0</v>
      </c>
      <c r="G59" s="78">
        <f t="shared" si="13"/>
        <v>0</v>
      </c>
      <c r="H59" s="79" t="str">
        <f t="shared" si="14"/>
        <v>0</v>
      </c>
      <c r="I59" s="230">
        <f t="shared" si="15"/>
        <v>0</v>
      </c>
      <c r="J59" s="231"/>
      <c r="K59" s="148"/>
    </row>
    <row r="60" spans="1:11" ht="24.95" customHeight="1">
      <c r="A60" s="68" t="str">
        <f t="shared" si="9"/>
        <v>-</v>
      </c>
      <c r="B60" s="75" t="str">
        <f t="shared" si="10"/>
        <v>37,5</v>
      </c>
      <c r="C60" s="76">
        <f t="shared" si="11"/>
        <v>0</v>
      </c>
      <c r="D60" s="76">
        <f>IF(OR('MOIS-09'!$A$7="ABBEVILLE"),VLOOKUP('NORD-09'!$A$13,'NORD-09'!$A$13:$AH$19,33,FALSE),IF(OR('MOIS-09'!$A$7="ARMENTIERES"),VLOOKUP('NORD-09'!$A$21,'NORD-09'!$A$21:$AH$27,33,FALSE),IF(OR('MOIS-09'!$A$7="HAUBOURDIN"),VLOOKUP('NORD-09'!$A$29,'NORD-09'!$A$29:$AH$35,33,FALSE),IF(OR('MOIS-09'!$A$7="AULNOY"),VLOOKUP('NORD-09'!$A$37,'NORD-09'!$A$37:$AH$43,33,FALSE),IF(OR('MOIS-09'!$A$7="TROYES"),VLOOKUP('AUBE-09'!$A$29,'AUBE-09'!$A$29:$AH$35,33,FALSE),IF(OR('MOIS-09'!$A$7="SAINT-ANDRE"),VLOOKUP('AUBE-09'!$A$21,'AUBE-09'!$A$21:$AH$27,33,FALSE),IF(OR('MOIS-09'!$A$7="LANGRES"),VLOOKUP('AUBE-09'!$A$13,'AUBE-09'!$A$13:$AH$14,33,FALSE))))))))</f>
        <v>0</v>
      </c>
      <c r="E60" s="76">
        <f>IF(OR('MOIS-09'!$A$7="ABBEVILLE"),VLOOKUP('NORD-09'!$A$13,'NORD-09'!$A$13:$AH$19,34,FALSE),IF(OR('MOIS-09'!$A$7="ARMENTIERES"),VLOOKUP('NORD-09'!$A$21,'NORD-09'!$A$21:$AH$27,34,FALSE),IF(OR('MOIS-09'!$A$7="HAUBOURDIN"),VLOOKUP('NORD-09'!$A$29,'NORD-09'!$A$29:$AH$35,34,FALSE),IF(OR('MOIS-09'!$A$7="AULNOY"),VLOOKUP('NORD-09'!$A$37,'NORD-09'!$A$37:$AH$43,34,FALSE),IF(OR('MOIS-09'!$A$7="TROYES"),VLOOKUP('AUBE-09'!$A$29,'AUBE-09'!$A$29:$AH$35,34,FALSE),IF(OR('MOIS-09'!$A$7="SAINT-ANDRE"),VLOOKUP('AUBE-09'!$A$21,'AUBE-09'!$A$21:$AH$27,34,FALSE),IF(OR('MOIS-09'!$A$7="LANGRES"),VLOOKUP('AUBE-09'!$A$13,'AUBE-09'!$A$13:$AH$14,34,FALSE))))))))</f>
        <v>0</v>
      </c>
      <c r="F60" s="77">
        <f t="shared" si="12"/>
        <v>0</v>
      </c>
      <c r="G60" s="78">
        <f t="shared" si="13"/>
        <v>0</v>
      </c>
      <c r="H60" s="79" t="str">
        <f t="shared" si="14"/>
        <v>0</v>
      </c>
      <c r="I60" s="230">
        <f t="shared" si="15"/>
        <v>0</v>
      </c>
      <c r="J60" s="231"/>
      <c r="K60" s="148"/>
    </row>
    <row r="61" spans="1:11" ht="24.95" customHeight="1">
      <c r="A61" s="68" t="str">
        <f t="shared" si="9"/>
        <v>-</v>
      </c>
      <c r="B61" s="75" t="str">
        <f t="shared" si="10"/>
        <v>37,5</v>
      </c>
      <c r="C61" s="76">
        <f t="shared" si="11"/>
        <v>0</v>
      </c>
      <c r="D61" s="76">
        <f>IF(OR('MOIS-09'!$A$7="ABBEVILLE"),VLOOKUP('NORD-09'!$A$14,'NORD-09'!$A$14:$AH$20,33,FALSE),IF(OR('MOIS-09'!$A$7="ARMENTIERES"),VLOOKUP('NORD-09'!$A$22,'NORD-09'!$A$22:$AH$28,33,FALSE),IF(OR('MOIS-09'!$A$7="HAUBOURDIN"),VLOOKUP('NORD-09'!$A$30,'NORD-09'!$A$30:$AH$36,33,FALSE),IF(OR('MOIS-09'!$A$7="AULNOY"),VLOOKUP('NORD-09'!$A$38,'NORD-09'!$A$38:$AH$44,33,FALSE),IF(OR('MOIS-09'!$A$7="TROYES"),VLOOKUP('AUBE-09'!$A$30,'AUBE-09'!$A$30:$AH$36,33,FALSE),IF(OR('MOIS-09'!$A$7="SAINT-ANDRE"),VLOOKUP('AUBE-09'!$A$22,'AUBE-09'!$A$22:$AH$28,33,FALSE),IF(OR('MOIS-09'!$A$7="LANGRES"),VLOOKUP('AUBE-09'!$A$14,'AUBE-09'!$A$14:$AH$15,33,FALSE))))))))</f>
        <v>0</v>
      </c>
      <c r="E61" s="76">
        <f>IF(OR('MOIS-09'!$A$7="ABBEVILLE"),VLOOKUP('NORD-09'!$A$14,'NORD-09'!$A$14:$AH$20,34,FALSE),IF(OR('MOIS-09'!$A$7="ARMENTIERES"),VLOOKUP('NORD-09'!$A$22,'NORD-09'!$A$22:$AH$28,34,FALSE),IF(OR('MOIS-09'!$A$7="HAUBOURDIN"),VLOOKUP('NORD-09'!$A$30,'NORD-09'!$A$30:$AH$36,34,FALSE),IF(OR('MOIS-09'!$A$7="AULNOY"),VLOOKUP('NORD-09'!$A$38,'NORD-09'!$A$38:$AH$44,34,FALSE),IF(OR('MOIS-09'!$A$7="TROYES"),VLOOKUP('AUBE-09'!$A$30,'AUBE-09'!$A$30:$AH$36,34,FALSE),IF(OR('MOIS-09'!$A$7="SAINT-ANDRE"),VLOOKUP('AUBE-09'!$A$22,'AUBE-09'!$A$22:$AH$28,34,FALSE),IF(OR('MOIS-09'!$A$7="LANGRES"),VLOOKUP('AUBE-09'!$A$14,'AUBE-09'!$A$14:$AH$15,34,FALSE))))))))</f>
        <v>0</v>
      </c>
      <c r="F61" s="77">
        <f t="shared" si="12"/>
        <v>0</v>
      </c>
      <c r="G61" s="78">
        <f t="shared" si="13"/>
        <v>0</v>
      </c>
      <c r="H61" s="79" t="str">
        <f t="shared" si="14"/>
        <v>0</v>
      </c>
      <c r="I61" s="230">
        <f t="shared" si="15"/>
        <v>0</v>
      </c>
      <c r="J61" s="231"/>
      <c r="K61" s="148"/>
    </row>
    <row r="62" spans="1:11" ht="15" customHeight="1">
      <c r="K62" s="51"/>
    </row>
  </sheetData>
  <dataConsolidate/>
  <customSheetViews>
    <customSheetView guid="{B650D1BF-8390-4B48-95E9-A59B348CCF7D}" topLeftCell="A10">
      <selection activeCell="H57" sqref="H57"/>
      <rowBreaks count="2" manualBreakCount="2">
        <brk id="20" max="16383" man="1"/>
        <brk id="40" max="16383" man="1"/>
      </rowBreaks>
      <pageMargins left="0.25" right="0.25" top="0.75" bottom="0.75" header="0.3" footer="0.3"/>
      <pageSetup paperSize="9" orientation="landscape" r:id="rId1"/>
    </customSheetView>
  </customSheetViews>
  <mergeCells count="34">
    <mergeCell ref="B52:C52"/>
    <mergeCell ref="K53:K54"/>
    <mergeCell ref="D52:K52"/>
    <mergeCell ref="A22:A23"/>
    <mergeCell ref="A42:A43"/>
    <mergeCell ref="I22:I23"/>
    <mergeCell ref="K22:K23"/>
    <mergeCell ref="A32:A33"/>
    <mergeCell ref="I32:I33"/>
    <mergeCell ref="K32:K33"/>
    <mergeCell ref="I42:I43"/>
    <mergeCell ref="K42:K43"/>
    <mergeCell ref="A2:A3"/>
    <mergeCell ref="I2:I3"/>
    <mergeCell ref="K2:K3"/>
    <mergeCell ref="A12:A13"/>
    <mergeCell ref="I12:I13"/>
    <mergeCell ref="K12:K13"/>
    <mergeCell ref="I59:J59"/>
    <mergeCell ref="I60:J60"/>
    <mergeCell ref="I61:J61"/>
    <mergeCell ref="A53:A54"/>
    <mergeCell ref="B53:B54"/>
    <mergeCell ref="G53:G54"/>
    <mergeCell ref="F53:F54"/>
    <mergeCell ref="H53:H54"/>
    <mergeCell ref="I55:J55"/>
    <mergeCell ref="I56:J56"/>
    <mergeCell ref="I53:J54"/>
    <mergeCell ref="M4:O4"/>
    <mergeCell ref="M5:O5"/>
    <mergeCell ref="M6:O6"/>
    <mergeCell ref="I57:J57"/>
    <mergeCell ref="I58:J58"/>
  </mergeCells>
  <conditionalFormatting sqref="B14:H20">
    <cfRule type="cellIs" dxfId="1" priority="55" operator="equal">
      <formula>"FORMATION"</formula>
    </cfRule>
    <cfRule type="cellIs" dxfId="0" priority="56" operator="equal">
      <formula>"REPOS"</formula>
    </cfRule>
  </conditionalFormatting>
  <conditionalFormatting sqref="H55:H61">
    <cfRule type="colorScale" priority="1">
      <colorScale>
        <cfvo type="num" val="0"/>
        <cfvo type="num" val="3"/>
        <color rgb="FFEAE4EF"/>
        <color rgb="FFFF0000"/>
      </colorScale>
    </cfRule>
  </conditionalFormatting>
  <dataValidations count="1">
    <dataValidation type="list" allowBlank="1" showInputMessage="1" showErrorMessage="1" sqref="B52:C52">
      <formula1>Villes</formula1>
    </dataValidation>
  </dataValidations>
  <hyperlinks>
    <hyperlink ref="M4:O4" location="'AUBE-09'!A1" display="      Planning Aube"/>
    <hyperlink ref="M5:O5" location="'NORD-09'!A1" display="      Planning Nord"/>
    <hyperlink ref="M6:O6" location="'MOIS-09'!A1" display="      Planning Mensuel"/>
  </hyperlinks>
  <pageMargins left="0.7" right="0.7" top="0.75" bottom="0.75" header="0.3" footer="0.3"/>
  <pageSetup paperSize="9" orientation="landscape" r:id="rId2"/>
  <rowBreaks count="2" manualBreakCount="2">
    <brk id="20" max="16383" man="1"/>
    <brk id="40" max="16383" man="1"/>
  </rowBreaks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B13"/>
  <sheetViews>
    <sheetView workbookViewId="0">
      <selection activeCell="B14" sqref="B14"/>
    </sheetView>
  </sheetViews>
  <sheetFormatPr baseColWidth="10" defaultRowHeight="15"/>
  <sheetData>
    <row r="2" spans="1:2" ht="18.75">
      <c r="A2" s="35" t="s">
        <v>1</v>
      </c>
      <c r="B2" s="35">
        <v>2016</v>
      </c>
    </row>
    <row r="3" spans="1:2" ht="18.75">
      <c r="A3" s="35" t="s">
        <v>2</v>
      </c>
      <c r="B3" s="35">
        <v>2017</v>
      </c>
    </row>
    <row r="4" spans="1:2" ht="18.75">
      <c r="A4" s="35" t="s">
        <v>3</v>
      </c>
      <c r="B4" s="35">
        <v>2018</v>
      </c>
    </row>
    <row r="5" spans="1:2" ht="18.75">
      <c r="A5" s="35" t="s">
        <v>4</v>
      </c>
      <c r="B5" s="35">
        <v>2019</v>
      </c>
    </row>
    <row r="6" spans="1:2" ht="18.75">
      <c r="A6" s="35" t="s">
        <v>5</v>
      </c>
      <c r="B6" s="35">
        <v>2020</v>
      </c>
    </row>
    <row r="7" spans="1:2" ht="18.75">
      <c r="A7" s="35" t="s">
        <v>6</v>
      </c>
      <c r="B7" s="35">
        <v>2021</v>
      </c>
    </row>
    <row r="8" spans="1:2" ht="18.75">
      <c r="A8" s="35" t="s">
        <v>7</v>
      </c>
      <c r="B8" s="35">
        <v>2022</v>
      </c>
    </row>
    <row r="9" spans="1:2" ht="18.75">
      <c r="A9" s="35" t="s">
        <v>8</v>
      </c>
      <c r="B9" s="35">
        <v>2023</v>
      </c>
    </row>
    <row r="10" spans="1:2" ht="18.75">
      <c r="A10" s="35" t="s">
        <v>9</v>
      </c>
      <c r="B10" s="35">
        <v>2024</v>
      </c>
    </row>
    <row r="11" spans="1:2" ht="18.75">
      <c r="A11" s="35" t="s">
        <v>10</v>
      </c>
      <c r="B11" s="35">
        <v>2025</v>
      </c>
    </row>
    <row r="12" spans="1:2" ht="18.75">
      <c r="A12" s="35" t="s">
        <v>11</v>
      </c>
      <c r="B12" s="35">
        <v>2026</v>
      </c>
    </row>
    <row r="13" spans="1:2" ht="18.75">
      <c r="A13" s="35" t="s">
        <v>12</v>
      </c>
      <c r="B13" s="35">
        <v>2027</v>
      </c>
    </row>
  </sheetData>
  <customSheetViews>
    <customSheetView guid="{B650D1BF-8390-4B48-95E9-A59B348CCF7D}" state="hidden">
      <selection activeCell="B14" sqref="B14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20"/>
  <sheetViews>
    <sheetView workbookViewId="0">
      <selection activeCell="B1" sqref="B1"/>
    </sheetView>
  </sheetViews>
  <sheetFormatPr baseColWidth="10" defaultRowHeight="15"/>
  <cols>
    <col min="1" max="1" width="20" customWidth="1"/>
    <col min="2" max="2" width="21.5703125" bestFit="1" customWidth="1"/>
    <col min="5" max="5" width="14" customWidth="1"/>
  </cols>
  <sheetData>
    <row r="1" spans="1:9" s="1" customFormat="1">
      <c r="A1" s="1" t="s">
        <v>21</v>
      </c>
      <c r="B1" s="168">
        <f>'MOIS-09'!C2+2015</f>
        <v>2017</v>
      </c>
    </row>
    <row r="2" spans="1:9" s="1" customFormat="1"/>
    <row r="3" spans="1:9" ht="18.75">
      <c r="A3" t="s">
        <v>13</v>
      </c>
      <c r="B3" s="3">
        <f>DATE($B$1,1,1)</f>
        <v>42736</v>
      </c>
      <c r="E3" s="29" t="s">
        <v>23</v>
      </c>
      <c r="G3" t="s">
        <v>22</v>
      </c>
      <c r="I3" t="s">
        <v>83</v>
      </c>
    </row>
    <row r="4" spans="1:9" ht="18.75">
      <c r="A4" t="s">
        <v>14</v>
      </c>
      <c r="B4" s="3">
        <f>ROUND(DATE($B$1,4,MOD(234-11*MOD($B$1,19),30))/7,)*7-6</f>
        <v>42841</v>
      </c>
      <c r="E4" s="29" t="s">
        <v>24</v>
      </c>
      <c r="G4" t="s">
        <v>76</v>
      </c>
      <c r="I4" t="s">
        <v>84</v>
      </c>
    </row>
    <row r="5" spans="1:9" ht="18.75">
      <c r="A5" t="s">
        <v>15</v>
      </c>
      <c r="B5" s="3">
        <f>B4+1</f>
        <v>42842</v>
      </c>
      <c r="E5" s="29" t="s">
        <v>25</v>
      </c>
      <c r="G5" t="s">
        <v>77</v>
      </c>
      <c r="I5" t="s">
        <v>85</v>
      </c>
    </row>
    <row r="6" spans="1:9" ht="18.75">
      <c r="A6" t="s">
        <v>16</v>
      </c>
      <c r="B6" s="3">
        <f>DATE($B$1,5,1)</f>
        <v>42856</v>
      </c>
      <c r="E6" s="29" t="s">
        <v>26</v>
      </c>
      <c r="G6" t="s">
        <v>78</v>
      </c>
      <c r="I6" t="s">
        <v>86</v>
      </c>
    </row>
    <row r="7" spans="1:9" ht="18.75">
      <c r="A7" s="4">
        <v>42863</v>
      </c>
      <c r="B7" s="3">
        <f>DATE($B$1,5,8)</f>
        <v>42863</v>
      </c>
      <c r="E7" s="29" t="s">
        <v>36</v>
      </c>
      <c r="G7" t="s">
        <v>80</v>
      </c>
      <c r="I7" t="s">
        <v>87</v>
      </c>
    </row>
    <row r="8" spans="1:9" ht="18.75">
      <c r="A8" t="s">
        <v>17</v>
      </c>
      <c r="B8" s="3">
        <f>B4+39</f>
        <v>42880</v>
      </c>
      <c r="E8" s="30" t="s">
        <v>27</v>
      </c>
      <c r="G8" t="s">
        <v>81</v>
      </c>
      <c r="I8" t="s">
        <v>88</v>
      </c>
    </row>
    <row r="9" spans="1:9" ht="18.75">
      <c r="A9" t="s">
        <v>18</v>
      </c>
      <c r="B9" s="3">
        <f>B4+49</f>
        <v>42890</v>
      </c>
      <c r="E9" s="30" t="s">
        <v>28</v>
      </c>
      <c r="G9" t="s">
        <v>82</v>
      </c>
      <c r="I9" t="s">
        <v>79</v>
      </c>
    </row>
    <row r="10" spans="1:9" ht="18.75">
      <c r="A10" t="s">
        <v>19</v>
      </c>
      <c r="B10" s="3">
        <f>B4+50</f>
        <v>42891</v>
      </c>
      <c r="E10" s="30" t="s">
        <v>29</v>
      </c>
      <c r="I10" t="s">
        <v>89</v>
      </c>
    </row>
    <row r="11" spans="1:9" ht="18.75">
      <c r="A11" s="4">
        <v>42930</v>
      </c>
      <c r="B11" s="3">
        <f>DATE($B$1,7,14)</f>
        <v>42930</v>
      </c>
      <c r="E11" s="30" t="s">
        <v>79</v>
      </c>
      <c r="I11" t="s">
        <v>90</v>
      </c>
    </row>
    <row r="12" spans="1:9" ht="18.75">
      <c r="A12" s="4">
        <v>42962</v>
      </c>
      <c r="B12" s="3">
        <f>DATE($B$1,8,15)</f>
        <v>42962</v>
      </c>
      <c r="E12" s="31" t="s">
        <v>30</v>
      </c>
      <c r="I12" t="s">
        <v>91</v>
      </c>
    </row>
    <row r="13" spans="1:9" ht="18.75">
      <c r="A13" s="5" t="s">
        <v>20</v>
      </c>
      <c r="B13" s="3">
        <f>DATE($B$1,11,1)</f>
        <v>43040</v>
      </c>
      <c r="E13" s="32" t="s">
        <v>31</v>
      </c>
      <c r="I13" t="s">
        <v>92</v>
      </c>
    </row>
    <row r="14" spans="1:9" ht="18.75">
      <c r="A14" s="4">
        <v>43050</v>
      </c>
      <c r="B14" s="3">
        <f>DATE($B$1,11,11)</f>
        <v>43050</v>
      </c>
      <c r="E14" s="31" t="s">
        <v>32</v>
      </c>
      <c r="I14" t="s">
        <v>93</v>
      </c>
    </row>
    <row r="15" spans="1:9" ht="18.75">
      <c r="A15" s="4">
        <v>43094</v>
      </c>
      <c r="B15" s="3">
        <f>DATE($B$1,12,25)</f>
        <v>43094</v>
      </c>
      <c r="E15" s="31" t="s">
        <v>36</v>
      </c>
    </row>
    <row r="16" spans="1:9" ht="18.75">
      <c r="E16" s="33" t="s">
        <v>33</v>
      </c>
    </row>
    <row r="17" spans="5:5" ht="18.75">
      <c r="E17" s="33" t="s">
        <v>95</v>
      </c>
    </row>
    <row r="18" spans="5:5" ht="18.75">
      <c r="E18" s="33" t="s">
        <v>37</v>
      </c>
    </row>
    <row r="19" spans="5:5" ht="18.75">
      <c r="E19" s="33" t="s">
        <v>35</v>
      </c>
    </row>
    <row r="20" spans="5:5" ht="18.75">
      <c r="E20" s="34" t="s">
        <v>34</v>
      </c>
    </row>
  </sheetData>
  <customSheetViews>
    <customSheetView guid="{B650D1BF-8390-4B48-95E9-A59B348CCF7D}" state="hidden">
      <selection activeCell="E21" sqref="E21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A8"/>
  <sheetViews>
    <sheetView workbookViewId="0">
      <selection activeCell="A2" sqref="A2:A8"/>
    </sheetView>
  </sheetViews>
  <sheetFormatPr baseColWidth="10" defaultRowHeight="15"/>
  <cols>
    <col min="1" max="1" width="13.5703125" bestFit="1" customWidth="1"/>
  </cols>
  <sheetData>
    <row r="1" spans="1:1">
      <c r="A1" s="169" t="s">
        <v>141</v>
      </c>
    </row>
    <row r="2" spans="1:1">
      <c r="A2" s="170" t="s">
        <v>77</v>
      </c>
    </row>
    <row r="3" spans="1:1">
      <c r="A3" s="170" t="s">
        <v>76</v>
      </c>
    </row>
    <row r="4" spans="1:1">
      <c r="A4" s="170" t="s">
        <v>22</v>
      </c>
    </row>
    <row r="5" spans="1:1">
      <c r="A5" s="170" t="s">
        <v>78</v>
      </c>
    </row>
    <row r="6" spans="1:1">
      <c r="A6" s="170" t="s">
        <v>80</v>
      </c>
    </row>
    <row r="7" spans="1:1">
      <c r="A7" s="170" t="s">
        <v>81</v>
      </c>
    </row>
    <row r="8" spans="1:1">
      <c r="A8" s="170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AUBE-09</vt:lpstr>
      <vt:lpstr>NORD-09</vt:lpstr>
      <vt:lpstr>MOIS-09</vt:lpstr>
      <vt:lpstr>SEMAINE-09</vt:lpstr>
      <vt:lpstr>MOIS-ANNEE</vt:lpstr>
      <vt:lpstr>FERIE</vt:lpstr>
      <vt:lpstr>Feuil1</vt:lpstr>
      <vt:lpstr>LISTE</vt:lpstr>
      <vt:lpstr>Villes</vt:lpstr>
      <vt:lpstr>'AUBE-09'!Zone_d_impression</vt:lpstr>
      <vt:lpstr>'MOIS-09'!Zone_d_impression</vt:lpstr>
      <vt:lpstr>'NORD-09'!Zone_d_impression</vt:lpstr>
      <vt:lpstr>'SEMAINE-09'!Zone_d_impression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BERGER</dc:creator>
  <cp:lastModifiedBy>LouReeD</cp:lastModifiedBy>
  <cp:lastPrinted>2017-08-24T15:07:39Z</cp:lastPrinted>
  <dcterms:created xsi:type="dcterms:W3CDTF">2017-08-17T15:19:58Z</dcterms:created>
  <dcterms:modified xsi:type="dcterms:W3CDTF">2017-08-25T19:56:31Z</dcterms:modified>
</cp:coreProperties>
</file>