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0" yWindow="0" windowWidth="23040" windowHeight="9090"/>
  </bookViews>
  <sheets>
    <sheet name="Planning" sheetId="2" r:id="rId1"/>
    <sheet name="Machine" sheetId="1" r:id="rId2"/>
    <sheet name="Système" sheetId="3" r:id="rId3"/>
  </sheets>
  <definedNames>
    <definedName name="An">Système!$D$1</definedName>
    <definedName name="Fériés">OFFSET(Système!$A$1,1,,COUNTA(Système!$A:$A)-1,)</definedName>
    <definedName name="opérations">Machine!$K$18:$K$116</definedName>
    <definedName name="unités">Machine!$L$3:$L$7</definedName>
  </definedNames>
  <calcPr calcId="125725"/>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H21" i="2"/>
  <c r="H16"/>
  <c r="B15" i="3"/>
  <c r="A15"/>
  <c r="A14"/>
  <c r="A13"/>
  <c r="A12"/>
  <c r="A11"/>
  <c r="A10"/>
  <c r="A9"/>
  <c r="A8"/>
  <c r="A7"/>
  <c r="A6"/>
  <c r="A5"/>
  <c r="A4"/>
  <c r="A3"/>
  <c r="B2"/>
  <c r="A2"/>
  <c r="I16" i="2" l="1" a="1"/>
  <c r="I16" s="1"/>
  <c r="E14"/>
  <c r="H14" s="1"/>
  <c r="E22"/>
  <c r="H22" s="1"/>
  <c r="E20"/>
  <c r="H20" s="1"/>
  <c r="E19"/>
  <c r="H19" s="1"/>
  <c r="I22" s="1" a="1"/>
  <c r="I22" s="1"/>
  <c r="E18"/>
  <c r="H18" s="1"/>
  <c r="I21" s="1" a="1"/>
  <c r="I21" s="1"/>
  <c r="E17"/>
  <c r="H17" s="1"/>
  <c r="I20" s="1" a="1"/>
  <c r="I20" s="1"/>
  <c r="E15"/>
  <c r="H15" s="1"/>
  <c r="I15" s="1" a="1"/>
  <c r="I15" s="1"/>
  <c r="J15" s="1" a="1"/>
  <c r="J15" s="1"/>
  <c r="I18" l="1" a="1"/>
  <c r="I18" s="1"/>
  <c r="J21" s="1" a="1"/>
  <c r="J21" s="1"/>
  <c r="I17" a="1"/>
  <c r="I17" s="1"/>
  <c r="J20" s="1" a="1"/>
  <c r="J20" s="1"/>
  <c r="I14" a="1"/>
  <c r="I14" s="1"/>
  <c r="I19" a="1"/>
  <c r="I19" s="1"/>
  <c r="J22" s="1" a="1"/>
  <c r="J22" s="1"/>
  <c r="J18" a="1"/>
  <c r="J18" s="1"/>
  <c r="K21" s="1" a="1"/>
  <c r="K21" s="1"/>
  <c r="J19" a="1"/>
  <c r="J19" s="1"/>
  <c r="K22" s="1" a="1"/>
  <c r="K22" s="1"/>
  <c r="J16" a="1"/>
  <c r="J16" s="1"/>
  <c r="K18" a="1"/>
  <c r="K18" s="1"/>
  <c r="L21" s="1" a="1"/>
  <c r="L21" s="1"/>
  <c r="K15" a="1"/>
  <c r="K15" s="1"/>
  <c r="F18"/>
  <c r="F15"/>
  <c r="G15" s="1"/>
  <c r="F16"/>
  <c r="F17"/>
  <c r="F19"/>
  <c r="F20"/>
  <c r="F21"/>
  <c r="F22"/>
  <c r="F23"/>
  <c r="F24"/>
  <c r="F25"/>
  <c r="F26"/>
  <c r="F27"/>
  <c r="F28"/>
  <c r="F29"/>
  <c r="F30"/>
  <c r="F31"/>
  <c r="F32"/>
  <c r="F33"/>
  <c r="F34"/>
  <c r="F35"/>
  <c r="F36"/>
  <c r="F37"/>
  <c r="F14"/>
  <c r="E23"/>
  <c r="H23" s="1"/>
  <c r="E24"/>
  <c r="H24" s="1"/>
  <c r="E25"/>
  <c r="H25" s="1"/>
  <c r="I25" s="1" a="1"/>
  <c r="I25" s="1"/>
  <c r="E26"/>
  <c r="H26" s="1"/>
  <c r="E27"/>
  <c r="H27" s="1"/>
  <c r="E28"/>
  <c r="H28" s="1"/>
  <c r="E29"/>
  <c r="H29" s="1"/>
  <c r="E30"/>
  <c r="H30" s="1"/>
  <c r="E31"/>
  <c r="H31" s="1"/>
  <c r="E32"/>
  <c r="H32" s="1"/>
  <c r="E33"/>
  <c r="H33" s="1"/>
  <c r="E34"/>
  <c r="H34" s="1"/>
  <c r="E35"/>
  <c r="H35" s="1"/>
  <c r="E36"/>
  <c r="H36" s="1"/>
  <c r="E37"/>
  <c r="H37" s="1"/>
  <c r="AH10"/>
  <c r="AI10"/>
  <c r="AJ10"/>
  <c r="E38"/>
  <c r="E39"/>
  <c r="G38"/>
  <c r="G39"/>
  <c r="G40"/>
  <c r="G41"/>
  <c r="J25" l="1" a="1"/>
  <c r="J25" s="1"/>
  <c r="K25" a="1"/>
  <c r="K25" s="1"/>
  <c r="I27" a="1"/>
  <c r="I27" s="1"/>
  <c r="I24" a="1"/>
  <c r="I24" s="1"/>
  <c r="I37" a="1"/>
  <c r="I37" s="1"/>
  <c r="I35" a="1"/>
  <c r="I35" s="1"/>
  <c r="I33" a="1"/>
  <c r="I33" s="1"/>
  <c r="I31" a="1"/>
  <c r="I31" s="1"/>
  <c r="I29" a="1"/>
  <c r="I29" s="1"/>
  <c r="J17" a="1"/>
  <c r="J17" s="1"/>
  <c r="K20" s="1" a="1"/>
  <c r="K20" s="1"/>
  <c r="J14" a="1"/>
  <c r="J14" s="1"/>
  <c r="I36" a="1"/>
  <c r="I36" s="1"/>
  <c r="I34" a="1"/>
  <c r="I34" s="1"/>
  <c r="J37" s="1" a="1"/>
  <c r="J37" s="1"/>
  <c r="I32" a="1"/>
  <c r="I32" s="1"/>
  <c r="J35" s="1" a="1"/>
  <c r="J35" s="1"/>
  <c r="I30" a="1"/>
  <c r="I30" s="1"/>
  <c r="J33" s="1" a="1"/>
  <c r="J33" s="1"/>
  <c r="I28" a="1"/>
  <c r="I28" s="1"/>
  <c r="J31" s="1" a="1"/>
  <c r="J31" s="1"/>
  <c r="I26" a="1"/>
  <c r="I26" s="1"/>
  <c r="J29" s="1" a="1"/>
  <c r="J29" s="1"/>
  <c r="L25" a="1"/>
  <c r="L25" s="1"/>
  <c r="I23" a="1"/>
  <c r="I23" s="1"/>
  <c r="L18" a="1"/>
  <c r="L18" s="1"/>
  <c r="M21" s="1" a="1"/>
  <c r="M21" s="1"/>
  <c r="L15" a="1"/>
  <c r="L15" s="1"/>
  <c r="K19" a="1"/>
  <c r="K19" s="1"/>
  <c r="L22" s="1" a="1"/>
  <c r="L22" s="1"/>
  <c r="M25" s="1" a="1"/>
  <c r="M25" s="1"/>
  <c r="K16" a="1"/>
  <c r="K16" s="1"/>
  <c r="G34"/>
  <c r="G26"/>
  <c r="G17"/>
  <c r="G31"/>
  <c r="G30"/>
  <c r="G22"/>
  <c r="G36"/>
  <c r="G28"/>
  <c r="G20"/>
  <c r="G27"/>
  <c r="G19"/>
  <c r="G35"/>
  <c r="G29"/>
  <c r="G21"/>
  <c r="G33"/>
  <c r="G25"/>
  <c r="G16"/>
  <c r="G32"/>
  <c r="G24"/>
  <c r="G23"/>
  <c r="G37"/>
  <c r="Y22" i="1"/>
  <c r="X14"/>
  <c r="V21"/>
  <c r="T5"/>
  <c r="Y5" s="1"/>
  <c r="T6"/>
  <c r="Y6" s="1"/>
  <c r="T7"/>
  <c r="Y7" s="1"/>
  <c r="T8"/>
  <c r="Y8" s="1"/>
  <c r="T9"/>
  <c r="Y9" s="1"/>
  <c r="T10"/>
  <c r="Y10" s="1"/>
  <c r="T11"/>
  <c r="Y11" s="1"/>
  <c r="T12"/>
  <c r="Y12" s="1"/>
  <c r="T13"/>
  <c r="Y13" s="1"/>
  <c r="T14"/>
  <c r="Y14" s="1"/>
  <c r="T15"/>
  <c r="Y15" s="1"/>
  <c r="T16"/>
  <c r="Y16" s="1"/>
  <c r="T17"/>
  <c r="Y17" s="1"/>
  <c r="T18"/>
  <c r="Y18" s="1"/>
  <c r="T19"/>
  <c r="Y19" s="1"/>
  <c r="T20"/>
  <c r="Y20" s="1"/>
  <c r="T21"/>
  <c r="Y21" s="1"/>
  <c r="T22"/>
  <c r="T23"/>
  <c r="Y23" s="1"/>
  <c r="T24"/>
  <c r="Y24" s="1"/>
  <c r="T25"/>
  <c r="Y25" s="1"/>
  <c r="T26"/>
  <c r="Y26" s="1"/>
  <c r="T27"/>
  <c r="Y27" s="1"/>
  <c r="T28"/>
  <c r="Y28" s="1"/>
  <c r="S5"/>
  <c r="X5" s="1"/>
  <c r="S6"/>
  <c r="X6" s="1"/>
  <c r="S7"/>
  <c r="X7" s="1"/>
  <c r="S8"/>
  <c r="X8" s="1"/>
  <c r="S9"/>
  <c r="X9" s="1"/>
  <c r="S10"/>
  <c r="X10" s="1"/>
  <c r="S11"/>
  <c r="X11" s="1"/>
  <c r="S12"/>
  <c r="X12" s="1"/>
  <c r="S13"/>
  <c r="X13" s="1"/>
  <c r="S14"/>
  <c r="S15"/>
  <c r="X15" s="1"/>
  <c r="S16"/>
  <c r="X16" s="1"/>
  <c r="S17"/>
  <c r="X17" s="1"/>
  <c r="S18"/>
  <c r="X18" s="1"/>
  <c r="S19"/>
  <c r="X19" s="1"/>
  <c r="S20"/>
  <c r="X20" s="1"/>
  <c r="S21"/>
  <c r="X21" s="1"/>
  <c r="S22"/>
  <c r="X22" s="1"/>
  <c r="S23"/>
  <c r="X23" s="1"/>
  <c r="S24"/>
  <c r="X24" s="1"/>
  <c r="S25"/>
  <c r="X25" s="1"/>
  <c r="S26"/>
  <c r="X26" s="1"/>
  <c r="S27"/>
  <c r="X27" s="1"/>
  <c r="S28"/>
  <c r="X28" s="1"/>
  <c r="Q5"/>
  <c r="V5" s="1"/>
  <c r="Q6"/>
  <c r="V6" s="1"/>
  <c r="Q7"/>
  <c r="V7" s="1"/>
  <c r="Q8"/>
  <c r="V8" s="1"/>
  <c r="Q9"/>
  <c r="V9" s="1"/>
  <c r="Q10"/>
  <c r="V10" s="1"/>
  <c r="Q11"/>
  <c r="V11" s="1"/>
  <c r="Q12"/>
  <c r="V12" s="1"/>
  <c r="Q13"/>
  <c r="V13" s="1"/>
  <c r="Q14"/>
  <c r="V14" s="1"/>
  <c r="Q15"/>
  <c r="V15" s="1"/>
  <c r="Q16"/>
  <c r="V16" s="1"/>
  <c r="Q17"/>
  <c r="V17" s="1"/>
  <c r="Q18"/>
  <c r="V18" s="1"/>
  <c r="Q19"/>
  <c r="V19" s="1"/>
  <c r="Q20"/>
  <c r="V20" s="1"/>
  <c r="Q21"/>
  <c r="Q22"/>
  <c r="V22" s="1"/>
  <c r="Q23"/>
  <c r="V23" s="1"/>
  <c r="Q24"/>
  <c r="V24" s="1"/>
  <c r="Q25"/>
  <c r="V25" s="1"/>
  <c r="Q26"/>
  <c r="V26" s="1"/>
  <c r="Q27"/>
  <c r="V27" s="1"/>
  <c r="Q28"/>
  <c r="V28" s="1"/>
  <c r="R13"/>
  <c r="W13" s="1"/>
  <c r="R14"/>
  <c r="W14" s="1"/>
  <c r="R15"/>
  <c r="W15" s="1"/>
  <c r="R16"/>
  <c r="W16" s="1"/>
  <c r="R17"/>
  <c r="W17" s="1"/>
  <c r="R18"/>
  <c r="W18" s="1"/>
  <c r="R19"/>
  <c r="W19" s="1"/>
  <c r="R20"/>
  <c r="W20" s="1"/>
  <c r="R21"/>
  <c r="W21" s="1"/>
  <c r="R22"/>
  <c r="W22" s="1"/>
  <c r="R23"/>
  <c r="W23" s="1"/>
  <c r="R24"/>
  <c r="W24" s="1"/>
  <c r="R25"/>
  <c r="W25" s="1"/>
  <c r="R26"/>
  <c r="W26" s="1"/>
  <c r="R27"/>
  <c r="W27" s="1"/>
  <c r="R28"/>
  <c r="W28" s="1"/>
  <c r="P13"/>
  <c r="U13" s="1"/>
  <c r="P14"/>
  <c r="U14" s="1"/>
  <c r="P15"/>
  <c r="U15" s="1"/>
  <c r="P16"/>
  <c r="U16" s="1"/>
  <c r="Z16" s="1"/>
  <c r="H16" s="1"/>
  <c r="E16" s="1"/>
  <c r="P17"/>
  <c r="U17" s="1"/>
  <c r="P18"/>
  <c r="U18" s="1"/>
  <c r="Z18" s="1"/>
  <c r="H18" s="1"/>
  <c r="E18" s="1"/>
  <c r="P19"/>
  <c r="U19" s="1"/>
  <c r="Z19" s="1"/>
  <c r="H19" s="1"/>
  <c r="E19" s="1"/>
  <c r="P20"/>
  <c r="U20" s="1"/>
  <c r="Z20" s="1"/>
  <c r="H20" s="1"/>
  <c r="E20" s="1"/>
  <c r="P21"/>
  <c r="U21" s="1"/>
  <c r="P22"/>
  <c r="U22" s="1"/>
  <c r="P23"/>
  <c r="U23" s="1"/>
  <c r="P24"/>
  <c r="U24" s="1"/>
  <c r="Z24" s="1"/>
  <c r="H24" s="1"/>
  <c r="E24" s="1"/>
  <c r="P25"/>
  <c r="U25" s="1"/>
  <c r="P26"/>
  <c r="U26" s="1"/>
  <c r="Z26" s="1"/>
  <c r="H26" s="1"/>
  <c r="E26" s="1"/>
  <c r="P27"/>
  <c r="U27" s="1"/>
  <c r="Z27" s="1"/>
  <c r="H27" s="1"/>
  <c r="E27" s="1"/>
  <c r="P28"/>
  <c r="U28" s="1"/>
  <c r="Z28" s="1"/>
  <c r="H28" s="1"/>
  <c r="E28" s="1"/>
  <c r="P5"/>
  <c r="U5" s="1"/>
  <c r="P6"/>
  <c r="U6" s="1"/>
  <c r="P7"/>
  <c r="U7" s="1"/>
  <c r="P8"/>
  <c r="U8" s="1"/>
  <c r="P9"/>
  <c r="U9" s="1"/>
  <c r="P10"/>
  <c r="U10" s="1"/>
  <c r="P11"/>
  <c r="U11" s="1"/>
  <c r="P12"/>
  <c r="U12" s="1"/>
  <c r="T4"/>
  <c r="Y4" s="1"/>
  <c r="S4"/>
  <c r="X4" s="1"/>
  <c r="Q4"/>
  <c r="V4" s="1"/>
  <c r="P4"/>
  <c r="U4" s="1"/>
  <c r="J26" i="2" l="1" a="1"/>
  <c r="J26" s="1"/>
  <c r="K29" s="1" a="1"/>
  <c r="K29" s="1"/>
  <c r="J23" a="1"/>
  <c r="J23" s="1"/>
  <c r="J27" a="1"/>
  <c r="J27" s="1"/>
  <c r="J24" a="1"/>
  <c r="J24" s="1"/>
  <c r="J34" a="1"/>
  <c r="J34" s="1"/>
  <c r="K34" s="1" a="1"/>
  <c r="K34" s="1"/>
  <c r="J28" a="1"/>
  <c r="J28" s="1"/>
  <c r="K31" s="1" a="1"/>
  <c r="K31" s="1"/>
  <c r="K14" a="1"/>
  <c r="K14" s="1"/>
  <c r="L14" s="1" a="1"/>
  <c r="L14" s="1"/>
  <c r="K17" a="1"/>
  <c r="K17" s="1"/>
  <c r="K32" a="1"/>
  <c r="K32" s="1"/>
  <c r="L35" s="1" a="1"/>
  <c r="L35" s="1"/>
  <c r="K37" a="1"/>
  <c r="K37" s="1"/>
  <c r="J32" a="1"/>
  <c r="J32" s="1"/>
  <c r="K35" s="1" a="1"/>
  <c r="K35" s="1"/>
  <c r="J36" a="1"/>
  <c r="J36" s="1"/>
  <c r="K36" s="1" a="1"/>
  <c r="K36" s="1"/>
  <c r="J30" a="1"/>
  <c r="J30" s="1"/>
  <c r="K33" s="1" a="1"/>
  <c r="K33" s="1"/>
  <c r="K28" a="1"/>
  <c r="K28" s="1"/>
  <c r="L31" s="1" a="1"/>
  <c r="L31" s="1"/>
  <c r="L19" a="1"/>
  <c r="L19" s="1"/>
  <c r="M22" s="1" a="1"/>
  <c r="M22" s="1"/>
  <c r="N25" s="1" a="1"/>
  <c r="N25" s="1"/>
  <c r="L16" a="1"/>
  <c r="L16" s="1"/>
  <c r="M18" a="1"/>
  <c r="M18" s="1"/>
  <c r="N21" s="1" a="1"/>
  <c r="N21" s="1"/>
  <c r="M15" a="1"/>
  <c r="M15" s="1"/>
  <c r="Z17" i="1"/>
  <c r="H17" s="1"/>
  <c r="E17" s="1"/>
  <c r="Z21"/>
  <c r="H21" s="1"/>
  <c r="E21" s="1"/>
  <c r="Z13"/>
  <c r="H13" s="1"/>
  <c r="E13" s="1"/>
  <c r="G18" i="2"/>
  <c r="Z15" i="1"/>
  <c r="H15" s="1"/>
  <c r="E15" s="1"/>
  <c r="Z25"/>
  <c r="H25" s="1"/>
  <c r="E25" s="1"/>
  <c r="Z22"/>
  <c r="H22" s="1"/>
  <c r="E22" s="1"/>
  <c r="Z14"/>
  <c r="H14" s="1"/>
  <c r="E14" s="1"/>
  <c r="Z23"/>
  <c r="H23" s="1"/>
  <c r="E23" s="1"/>
  <c r="H11" i="2"/>
  <c r="M14" l="1" a="1"/>
  <c r="M14" s="1"/>
  <c r="L37" a="1"/>
  <c r="L37" s="1"/>
  <c r="L28" a="1"/>
  <c r="L28" s="1"/>
  <c r="K30" a="1"/>
  <c r="K30" s="1"/>
  <c r="L33" s="1" a="1"/>
  <c r="L33" s="1"/>
  <c r="L32" a="1"/>
  <c r="L32" s="1"/>
  <c r="M35" s="1" a="1"/>
  <c r="M35" s="1"/>
  <c r="L17" a="1"/>
  <c r="L17" s="1"/>
  <c r="M20" s="1" a="1"/>
  <c r="M20" s="1"/>
  <c r="L20" a="1"/>
  <c r="L20" s="1"/>
  <c r="K27" a="1"/>
  <c r="K27" s="1"/>
  <c r="L30" s="1" a="1"/>
  <c r="L30" s="1"/>
  <c r="M33" s="1" a="1"/>
  <c r="M33" s="1"/>
  <c r="K24" a="1"/>
  <c r="K24" s="1"/>
  <c r="K26" a="1"/>
  <c r="K26" s="1"/>
  <c r="L29" s="1" a="1"/>
  <c r="L29" s="1"/>
  <c r="M32" s="1" a="1"/>
  <c r="M32" s="1"/>
  <c r="N35" s="1" a="1"/>
  <c r="N35" s="1"/>
  <c r="K23" a="1"/>
  <c r="K23" s="1"/>
  <c r="L36" a="1"/>
  <c r="L36" s="1"/>
  <c r="L34" a="1"/>
  <c r="L34" s="1"/>
  <c r="M34" s="1" a="1"/>
  <c r="M34" s="1"/>
  <c r="N18" a="1"/>
  <c r="N18" s="1"/>
  <c r="O21" s="1" a="1"/>
  <c r="O21" s="1"/>
  <c r="N15" a="1"/>
  <c r="N15" s="1"/>
  <c r="M19" a="1"/>
  <c r="M19" s="1"/>
  <c r="N22" s="1" a="1"/>
  <c r="N22" s="1"/>
  <c r="O25" s="1" a="1"/>
  <c r="O25" s="1"/>
  <c r="M16" a="1"/>
  <c r="M16" s="1"/>
  <c r="I11"/>
  <c r="F10"/>
  <c r="H12" s="1"/>
  <c r="R5" i="1"/>
  <c r="W5" s="1"/>
  <c r="Z5" s="1"/>
  <c r="H5" s="1"/>
  <c r="E5" s="1"/>
  <c r="R6"/>
  <c r="W6" s="1"/>
  <c r="Z6" s="1"/>
  <c r="H6" s="1"/>
  <c r="E6" s="1"/>
  <c r="R7"/>
  <c r="W7" s="1"/>
  <c r="Z7" s="1"/>
  <c r="H7" s="1"/>
  <c r="E7" s="1"/>
  <c r="R8"/>
  <c r="W8" s="1"/>
  <c r="Z8" s="1"/>
  <c r="H8" s="1"/>
  <c r="E8" s="1"/>
  <c r="R9"/>
  <c r="W9" s="1"/>
  <c r="Z9" s="1"/>
  <c r="H9" s="1"/>
  <c r="E9" s="1"/>
  <c r="R10"/>
  <c r="W10" s="1"/>
  <c r="Z10" s="1"/>
  <c r="H10" s="1"/>
  <c r="E10" s="1"/>
  <c r="R11"/>
  <c r="W11" s="1"/>
  <c r="Z11" s="1"/>
  <c r="H11" s="1"/>
  <c r="E11" s="1"/>
  <c r="R12"/>
  <c r="W12" s="1"/>
  <c r="Z12" s="1"/>
  <c r="H12" s="1"/>
  <c r="E12" s="1"/>
  <c r="R4"/>
  <c r="N14" i="2" l="1" a="1"/>
  <c r="N14" s="1"/>
  <c r="N36" a="1"/>
  <c r="N36" s="1"/>
  <c r="M36" a="1"/>
  <c r="M36" s="1"/>
  <c r="M37" a="1"/>
  <c r="M37" s="1"/>
  <c r="N37" s="1" a="1"/>
  <c r="N37" s="1"/>
  <c r="L26" a="1"/>
  <c r="L26" s="1"/>
  <c r="M29" s="1" a="1"/>
  <c r="M29" s="1"/>
  <c r="N32" s="1" a="1"/>
  <c r="N32" s="1"/>
  <c r="O35" s="1" a="1"/>
  <c r="O35" s="1"/>
  <c r="L23" a="1"/>
  <c r="L23" s="1"/>
  <c r="M26" s="1" a="1"/>
  <c r="M26" s="1"/>
  <c r="N29" s="1" a="1"/>
  <c r="N29" s="1"/>
  <c r="O32" s="1" a="1"/>
  <c r="O32" s="1"/>
  <c r="P35" s="1" a="1"/>
  <c r="P35" s="1"/>
  <c r="L27" a="1"/>
  <c r="L27" s="1"/>
  <c r="M30" s="1" a="1"/>
  <c r="M30" s="1"/>
  <c r="N33" s="1" a="1"/>
  <c r="N33" s="1"/>
  <c r="O36" s="1" a="1"/>
  <c r="O36" s="1"/>
  <c r="L24" a="1"/>
  <c r="L24" s="1"/>
  <c r="M31" a="1"/>
  <c r="M31" s="1"/>
  <c r="N34" s="1" a="1"/>
  <c r="N34" s="1"/>
  <c r="O37" s="1" a="1"/>
  <c r="O37" s="1"/>
  <c r="M28" a="1"/>
  <c r="M28" s="1"/>
  <c r="M23" a="1"/>
  <c r="M23" s="1"/>
  <c r="M17" a="1"/>
  <c r="M17" s="1"/>
  <c r="N20" s="1" a="1"/>
  <c r="N20" s="1"/>
  <c r="N19" a="1"/>
  <c r="N19" s="1"/>
  <c r="O22" s="1" a="1"/>
  <c r="O22" s="1"/>
  <c r="P25" s="1" a="1"/>
  <c r="P25" s="1"/>
  <c r="N16" a="1"/>
  <c r="N16" s="1"/>
  <c r="O18" a="1"/>
  <c r="O18" s="1"/>
  <c r="P21" s="1" a="1"/>
  <c r="P21" s="1"/>
  <c r="O15" a="1"/>
  <c r="O15" s="1"/>
  <c r="J11"/>
  <c r="G10"/>
  <c r="I12" s="1"/>
  <c r="W4" i="1"/>
  <c r="Z4" s="1"/>
  <c r="H4" s="1"/>
  <c r="N31" i="2" l="1" a="1"/>
  <c r="N31" s="1"/>
  <c r="O34" s="1" a="1"/>
  <c r="O34" s="1"/>
  <c r="P37" s="1" a="1"/>
  <c r="P37" s="1"/>
  <c r="N28" a="1"/>
  <c r="N28" s="1"/>
  <c r="M24" a="1"/>
  <c r="M24" s="1"/>
  <c r="M27" a="1"/>
  <c r="M27" s="1"/>
  <c r="N30" s="1" a="1"/>
  <c r="N30" s="1"/>
  <c r="O33" s="1" a="1"/>
  <c r="O33" s="1"/>
  <c r="P36" s="1" a="1"/>
  <c r="P36" s="1"/>
  <c r="O14" a="1"/>
  <c r="O14" s="1"/>
  <c r="N26" a="1"/>
  <c r="N26" s="1"/>
  <c r="O29" s="1" a="1"/>
  <c r="O29" s="1"/>
  <c r="P32" s="1" a="1"/>
  <c r="P32" s="1"/>
  <c r="Q35" s="1" a="1"/>
  <c r="Q35" s="1"/>
  <c r="N23" a="1"/>
  <c r="N23" s="1"/>
  <c r="N17" a="1"/>
  <c r="N17" s="1"/>
  <c r="O20" s="1" a="1"/>
  <c r="O20" s="1"/>
  <c r="P18" a="1"/>
  <c r="P18" s="1"/>
  <c r="Q21" s="1" a="1"/>
  <c r="Q21" s="1"/>
  <c r="P15" a="1"/>
  <c r="P15" s="1"/>
  <c r="O19" a="1"/>
  <c r="O19" s="1"/>
  <c r="P22" s="1" a="1"/>
  <c r="P22" s="1"/>
  <c r="Q25" s="1" a="1"/>
  <c r="Q25" s="1"/>
  <c r="O16" a="1"/>
  <c r="O16" s="1"/>
  <c r="K11"/>
  <c r="H10"/>
  <c r="J12" s="1"/>
  <c r="O26" l="1" a="1"/>
  <c r="O26" s="1"/>
  <c r="P29" s="1" a="1"/>
  <c r="P29" s="1"/>
  <c r="Q32" s="1" a="1"/>
  <c r="Q32" s="1"/>
  <c r="R35" s="1" a="1"/>
  <c r="R35" s="1"/>
  <c r="O23" a="1"/>
  <c r="O23" s="1"/>
  <c r="P14" a="1"/>
  <c r="P14" s="1"/>
  <c r="N27" a="1"/>
  <c r="N27" s="1"/>
  <c r="O30" s="1" a="1"/>
  <c r="O30" s="1"/>
  <c r="P33" s="1" a="1"/>
  <c r="P33" s="1"/>
  <c r="Q36" s="1" a="1"/>
  <c r="Q36" s="1"/>
  <c r="N24" a="1"/>
  <c r="N24" s="1"/>
  <c r="O31" a="1"/>
  <c r="O31" s="1"/>
  <c r="P34" s="1" a="1"/>
  <c r="P34" s="1"/>
  <c r="Q37" s="1" a="1"/>
  <c r="Q37" s="1"/>
  <c r="O28" a="1"/>
  <c r="O28" s="1"/>
  <c r="O17" a="1"/>
  <c r="O17" s="1"/>
  <c r="P20" s="1" a="1"/>
  <c r="P20" s="1"/>
  <c r="P19" a="1"/>
  <c r="P19" s="1"/>
  <c r="Q22" s="1" a="1"/>
  <c r="Q22" s="1"/>
  <c r="R25" s="1" a="1"/>
  <c r="R25" s="1"/>
  <c r="P16" a="1"/>
  <c r="P16" s="1"/>
  <c r="Q18" a="1"/>
  <c r="Q18" s="1"/>
  <c r="R21" s="1" a="1"/>
  <c r="R21" s="1"/>
  <c r="Q15" a="1"/>
  <c r="Q15" s="1"/>
  <c r="L11"/>
  <c r="I10"/>
  <c r="K12" s="1"/>
  <c r="Q14" l="1" a="1"/>
  <c r="Q14" s="1"/>
  <c r="P31" a="1"/>
  <c r="P31" s="1"/>
  <c r="Q34" s="1" a="1"/>
  <c r="Q34" s="1"/>
  <c r="R37" s="1" a="1"/>
  <c r="R37" s="1"/>
  <c r="P28" a="1"/>
  <c r="P28" s="1"/>
  <c r="O27" a="1"/>
  <c r="O27" s="1"/>
  <c r="P30" s="1" a="1"/>
  <c r="P30" s="1"/>
  <c r="Q33" s="1" a="1"/>
  <c r="Q33" s="1"/>
  <c r="R36" s="1" a="1"/>
  <c r="R36" s="1"/>
  <c r="O24" a="1"/>
  <c r="O24" s="1"/>
  <c r="P26" a="1"/>
  <c r="P26" s="1"/>
  <c r="Q29" s="1" a="1"/>
  <c r="Q29" s="1"/>
  <c r="R32" s="1" a="1"/>
  <c r="R32" s="1"/>
  <c r="S35" s="1" a="1"/>
  <c r="S35" s="1"/>
  <c r="P23" a="1"/>
  <c r="P23" s="1"/>
  <c r="Q23" s="1" a="1"/>
  <c r="Q23" s="1"/>
  <c r="P17" a="1"/>
  <c r="P17" s="1"/>
  <c r="Q20" s="1" a="1"/>
  <c r="Q20" s="1"/>
  <c r="R18" a="1"/>
  <c r="R18" s="1"/>
  <c r="S21" s="1" a="1"/>
  <c r="S21" s="1"/>
  <c r="R15" a="1"/>
  <c r="R15" s="1"/>
  <c r="Q19" a="1"/>
  <c r="Q19" s="1"/>
  <c r="R22" s="1" a="1"/>
  <c r="R22" s="1"/>
  <c r="S25" s="1" a="1"/>
  <c r="S25" s="1"/>
  <c r="Q16" a="1"/>
  <c r="Q16" s="1"/>
  <c r="M11"/>
  <c r="J10"/>
  <c r="L12" s="1"/>
  <c r="R23" l="1" a="1"/>
  <c r="R23" s="1"/>
  <c r="Q17" a="1"/>
  <c r="Q17" s="1"/>
  <c r="R20" s="1" a="1"/>
  <c r="R20" s="1"/>
  <c r="P27" a="1"/>
  <c r="P27" s="1"/>
  <c r="Q30" s="1" a="1"/>
  <c r="Q30" s="1"/>
  <c r="R33" s="1" a="1"/>
  <c r="R33" s="1"/>
  <c r="S36" s="1" a="1"/>
  <c r="S36" s="1"/>
  <c r="P24" a="1"/>
  <c r="P24" s="1"/>
  <c r="Q31" a="1"/>
  <c r="Q31" s="1"/>
  <c r="R34" s="1" a="1"/>
  <c r="R34" s="1"/>
  <c r="S37" s="1" a="1"/>
  <c r="S37" s="1"/>
  <c r="Q28" a="1"/>
  <c r="Q28" s="1"/>
  <c r="R14" a="1"/>
  <c r="R14" s="1"/>
  <c r="R17" a="1"/>
  <c r="R17" s="1"/>
  <c r="Q26" a="1"/>
  <c r="Q26" s="1"/>
  <c r="R29" s="1" a="1"/>
  <c r="R29" s="1"/>
  <c r="S32" s="1" a="1"/>
  <c r="S32" s="1"/>
  <c r="T35" s="1" a="1"/>
  <c r="T35" s="1"/>
  <c r="S23" a="1"/>
  <c r="S23" s="1"/>
  <c r="S20" a="1"/>
  <c r="S20" s="1"/>
  <c r="R19" a="1"/>
  <c r="R19" s="1"/>
  <c r="S22" s="1" a="1"/>
  <c r="S22" s="1"/>
  <c r="T25" s="1" a="1"/>
  <c r="T25" s="1"/>
  <c r="R16" a="1"/>
  <c r="R16" s="1"/>
  <c r="S18" a="1"/>
  <c r="S18" s="1"/>
  <c r="T21" s="1" a="1"/>
  <c r="T21" s="1"/>
  <c r="S15" a="1"/>
  <c r="S15" s="1"/>
  <c r="N11"/>
  <c r="K10"/>
  <c r="M12" s="1"/>
  <c r="S14" l="1" a="1"/>
  <c r="S14" s="1"/>
  <c r="S17" a="1"/>
  <c r="S17" s="1"/>
  <c r="R26" a="1"/>
  <c r="R26" s="1"/>
  <c r="S29" s="1" a="1"/>
  <c r="S29" s="1"/>
  <c r="T32" s="1" a="1"/>
  <c r="T32" s="1"/>
  <c r="U35" s="1" a="1"/>
  <c r="U35" s="1"/>
  <c r="R31" a="1"/>
  <c r="R31" s="1"/>
  <c r="S34" s="1" a="1"/>
  <c r="S34" s="1"/>
  <c r="T37" s="1" a="1"/>
  <c r="T37" s="1"/>
  <c r="R28" a="1"/>
  <c r="R28" s="1"/>
  <c r="Q27" a="1"/>
  <c r="Q27" s="1"/>
  <c r="R30" s="1" a="1"/>
  <c r="R30" s="1"/>
  <c r="S33" s="1" a="1"/>
  <c r="S33" s="1"/>
  <c r="T36" s="1" a="1"/>
  <c r="T36" s="1"/>
  <c r="Q24" a="1"/>
  <c r="Q24" s="1"/>
  <c r="S26" a="1"/>
  <c r="S26" s="1"/>
  <c r="T29" s="1" a="1"/>
  <c r="T29" s="1"/>
  <c r="U32" s="1" a="1"/>
  <c r="U32" s="1"/>
  <c r="V35" s="1" a="1"/>
  <c r="V35" s="1"/>
  <c r="T18" a="1"/>
  <c r="T18" s="1"/>
  <c r="U21" s="1" a="1"/>
  <c r="U21" s="1"/>
  <c r="T15" a="1"/>
  <c r="T15" s="1"/>
  <c r="S19" a="1"/>
  <c r="S19" s="1"/>
  <c r="T22" s="1" a="1"/>
  <c r="T22" s="1"/>
  <c r="U25" s="1" a="1"/>
  <c r="U25" s="1"/>
  <c r="S16" a="1"/>
  <c r="S16" s="1"/>
  <c r="T23" a="1"/>
  <c r="T23" s="1"/>
  <c r="T20" a="1"/>
  <c r="T20" s="1"/>
  <c r="O11"/>
  <c r="L10"/>
  <c r="N12" s="1"/>
  <c r="R27" l="1" a="1"/>
  <c r="R27" s="1"/>
  <c r="S30" s="1" a="1"/>
  <c r="S30" s="1"/>
  <c r="T33" s="1" a="1"/>
  <c r="T33" s="1"/>
  <c r="U36" s="1" a="1"/>
  <c r="U36" s="1"/>
  <c r="R24" a="1"/>
  <c r="R24" s="1"/>
  <c r="S31" a="1"/>
  <c r="S31" s="1"/>
  <c r="T34" s="1" a="1"/>
  <c r="T34" s="1"/>
  <c r="U37" s="1" a="1"/>
  <c r="U37" s="1"/>
  <c r="S28" a="1"/>
  <c r="S28" s="1"/>
  <c r="T14" a="1"/>
  <c r="T14" s="1"/>
  <c r="T17" a="1"/>
  <c r="T17" s="1"/>
  <c r="U26" a="1"/>
  <c r="U26" s="1"/>
  <c r="V29" s="1" a="1"/>
  <c r="V29" s="1"/>
  <c r="W32" s="1" a="1"/>
  <c r="W32" s="1"/>
  <c r="X35" s="1" a="1"/>
  <c r="X35" s="1"/>
  <c r="T26" a="1"/>
  <c r="T26" s="1"/>
  <c r="U29" s="1" a="1"/>
  <c r="U29" s="1"/>
  <c r="V32" s="1" a="1"/>
  <c r="V32" s="1"/>
  <c r="W35" s="1" a="1"/>
  <c r="W35" s="1"/>
  <c r="U23" a="1"/>
  <c r="U23" s="1"/>
  <c r="U20" a="1"/>
  <c r="U20" s="1"/>
  <c r="T19" a="1"/>
  <c r="T19" s="1"/>
  <c r="U22" s="1" a="1"/>
  <c r="U22" s="1"/>
  <c r="V25" s="1" a="1"/>
  <c r="V25" s="1"/>
  <c r="T16" a="1"/>
  <c r="T16" s="1"/>
  <c r="U18" a="1"/>
  <c r="U18" s="1"/>
  <c r="V21" s="1" a="1"/>
  <c r="V21" s="1"/>
  <c r="U15" a="1"/>
  <c r="U15" s="1"/>
  <c r="P11"/>
  <c r="M10"/>
  <c r="O12" s="1"/>
  <c r="U14" l="1" a="1"/>
  <c r="U14" s="1"/>
  <c r="U17" a="1"/>
  <c r="U17" s="1"/>
  <c r="T31" a="1"/>
  <c r="T31" s="1"/>
  <c r="U34" s="1" a="1"/>
  <c r="U34" s="1"/>
  <c r="V37" s="1" a="1"/>
  <c r="V37" s="1"/>
  <c r="T28" a="1"/>
  <c r="T28" s="1"/>
  <c r="S27" a="1"/>
  <c r="S27" s="1"/>
  <c r="T30" s="1" a="1"/>
  <c r="T30" s="1"/>
  <c r="U33" s="1" a="1"/>
  <c r="U33" s="1"/>
  <c r="V36" s="1" a="1"/>
  <c r="V36" s="1"/>
  <c r="S24" a="1"/>
  <c r="S24" s="1"/>
  <c r="V26" a="1"/>
  <c r="V26" s="1"/>
  <c r="W29" s="1" a="1"/>
  <c r="W29" s="1"/>
  <c r="X32" s="1" a="1"/>
  <c r="X32" s="1"/>
  <c r="Y35" s="1" a="1"/>
  <c r="Y35" s="1"/>
  <c r="V18" a="1"/>
  <c r="V18" s="1"/>
  <c r="W21" s="1" a="1"/>
  <c r="W21" s="1"/>
  <c r="V15" a="1"/>
  <c r="V15" s="1"/>
  <c r="U19" a="1"/>
  <c r="U19" s="1"/>
  <c r="V22" s="1" a="1"/>
  <c r="V22" s="1"/>
  <c r="W25" s="1" a="1"/>
  <c r="W25" s="1"/>
  <c r="U16" a="1"/>
  <c r="U16" s="1"/>
  <c r="V23" a="1"/>
  <c r="V23" s="1"/>
  <c r="W26" s="1" a="1"/>
  <c r="W26" s="1"/>
  <c r="X29" s="1" a="1"/>
  <c r="X29" s="1"/>
  <c r="Y32" s="1" a="1"/>
  <c r="Y32" s="1"/>
  <c r="Z35" s="1" a="1"/>
  <c r="Z35" s="1"/>
  <c r="V20" a="1"/>
  <c r="V20" s="1"/>
  <c r="Q11"/>
  <c r="N10"/>
  <c r="P12" s="1"/>
  <c r="V14" l="1" a="1"/>
  <c r="V14" s="1"/>
  <c r="V17" a="1"/>
  <c r="V17" s="1"/>
  <c r="T27" a="1"/>
  <c r="T27" s="1"/>
  <c r="U30" s="1" a="1"/>
  <c r="U30" s="1"/>
  <c r="V33" s="1" a="1"/>
  <c r="V33" s="1"/>
  <c r="W36" s="1" a="1"/>
  <c r="W36" s="1"/>
  <c r="T24" a="1"/>
  <c r="T24" s="1"/>
  <c r="U31" a="1"/>
  <c r="U31" s="1"/>
  <c r="V34" s="1" a="1"/>
  <c r="V34" s="1"/>
  <c r="W37" s="1" a="1"/>
  <c r="W37" s="1"/>
  <c r="U28" a="1"/>
  <c r="U28" s="1"/>
  <c r="W23" a="1"/>
  <c r="W23" s="1"/>
  <c r="X26" s="1" a="1"/>
  <c r="X26" s="1"/>
  <c r="Y29" s="1" a="1"/>
  <c r="Y29" s="1"/>
  <c r="Z32" s="1" a="1"/>
  <c r="Z32" s="1"/>
  <c r="AA35" s="1" a="1"/>
  <c r="AA35" s="1"/>
  <c r="W20" a="1"/>
  <c r="W20" s="1"/>
  <c r="V19" a="1"/>
  <c r="V19" s="1"/>
  <c r="W22" s="1" a="1"/>
  <c r="W22" s="1"/>
  <c r="X25" s="1" a="1"/>
  <c r="X25" s="1"/>
  <c r="V16" a="1"/>
  <c r="V16" s="1"/>
  <c r="W18" a="1"/>
  <c r="W18" s="1"/>
  <c r="X21" s="1" a="1"/>
  <c r="X21" s="1"/>
  <c r="W15" a="1"/>
  <c r="W15" s="1"/>
  <c r="R11"/>
  <c r="O10"/>
  <c r="Q12" s="1"/>
  <c r="W14" l="1" a="1"/>
  <c r="W14" s="1"/>
  <c r="W17" a="1"/>
  <c r="W17" s="1"/>
  <c r="V31" a="1"/>
  <c r="V31" s="1"/>
  <c r="W34" s="1" a="1"/>
  <c r="W34" s="1"/>
  <c r="X37" s="1" a="1"/>
  <c r="X37" s="1"/>
  <c r="V28" a="1"/>
  <c r="V28" s="1"/>
  <c r="U27" a="1"/>
  <c r="U27" s="1"/>
  <c r="V30" s="1" a="1"/>
  <c r="V30" s="1"/>
  <c r="W33" s="1" a="1"/>
  <c r="W33" s="1"/>
  <c r="X36" s="1" a="1"/>
  <c r="X36" s="1"/>
  <c r="U24" a="1"/>
  <c r="U24" s="1"/>
  <c r="X18" a="1"/>
  <c r="X18" s="1"/>
  <c r="Y21" s="1" a="1"/>
  <c r="Y21" s="1"/>
  <c r="X15" a="1"/>
  <c r="X15" s="1"/>
  <c r="W19" a="1"/>
  <c r="W19" s="1"/>
  <c r="X22" s="1" a="1"/>
  <c r="X22" s="1"/>
  <c r="Y25" s="1" a="1"/>
  <c r="Y25" s="1"/>
  <c r="W16" a="1"/>
  <c r="W16" s="1"/>
  <c r="X23" a="1"/>
  <c r="X23" s="1"/>
  <c r="Y26" s="1" a="1"/>
  <c r="Y26" s="1"/>
  <c r="Z29" s="1" a="1"/>
  <c r="Z29" s="1"/>
  <c r="AA32" s="1" a="1"/>
  <c r="AA32" s="1"/>
  <c r="AB35" s="1" a="1"/>
  <c r="AB35" s="1"/>
  <c r="X20" a="1"/>
  <c r="X20" s="1"/>
  <c r="S11"/>
  <c r="P10"/>
  <c r="R12" s="1"/>
  <c r="X14" l="1" a="1"/>
  <c r="X14" s="1"/>
  <c r="X17" a="1"/>
  <c r="X17" s="1"/>
  <c r="V27" a="1"/>
  <c r="V27" s="1"/>
  <c r="W30" s="1" a="1"/>
  <c r="W30" s="1"/>
  <c r="X33" s="1" a="1"/>
  <c r="X33" s="1"/>
  <c r="Y36" s="1" a="1"/>
  <c r="Y36" s="1"/>
  <c r="V24" a="1"/>
  <c r="V24" s="1"/>
  <c r="W31" a="1"/>
  <c r="W31" s="1"/>
  <c r="X34" s="1" a="1"/>
  <c r="X34" s="1"/>
  <c r="Y37" s="1" a="1"/>
  <c r="Y37" s="1"/>
  <c r="W28" a="1"/>
  <c r="W28" s="1"/>
  <c r="Y23" a="1"/>
  <c r="Y23" s="1"/>
  <c r="Z26" s="1" a="1"/>
  <c r="Z26" s="1"/>
  <c r="AA29" s="1" a="1"/>
  <c r="AA29" s="1"/>
  <c r="AB32" s="1" a="1"/>
  <c r="AB32" s="1"/>
  <c r="AC35" s="1" a="1"/>
  <c r="AC35" s="1"/>
  <c r="Y20" a="1"/>
  <c r="Y20" s="1"/>
  <c r="X19" a="1"/>
  <c r="X19" s="1"/>
  <c r="Y22" s="1" a="1"/>
  <c r="Y22" s="1"/>
  <c r="Z25" s="1" a="1"/>
  <c r="Z25" s="1"/>
  <c r="X16" a="1"/>
  <c r="X16" s="1"/>
  <c r="Y18" a="1"/>
  <c r="Y18" s="1"/>
  <c r="Z21" s="1" a="1"/>
  <c r="Z21" s="1"/>
  <c r="Y15" a="1"/>
  <c r="Y15" s="1"/>
  <c r="T11"/>
  <c r="Q10"/>
  <c r="S12" s="1"/>
  <c r="X31" l="1" a="1"/>
  <c r="X31" s="1"/>
  <c r="Y34" s="1" a="1"/>
  <c r="Y34" s="1"/>
  <c r="Z37" s="1" a="1"/>
  <c r="Z37" s="1"/>
  <c r="X28" a="1"/>
  <c r="X28" s="1"/>
  <c r="W27" a="1"/>
  <c r="W27" s="1"/>
  <c r="X30" s="1" a="1"/>
  <c r="X30" s="1"/>
  <c r="Y33" s="1" a="1"/>
  <c r="Y33" s="1"/>
  <c r="Z36" s="1" a="1"/>
  <c r="Z36" s="1"/>
  <c r="W24" a="1"/>
  <c r="W24" s="1"/>
  <c r="Y14" a="1"/>
  <c r="Y14" s="1"/>
  <c r="Y17" a="1"/>
  <c r="Y17" s="1"/>
  <c r="Z18" a="1"/>
  <c r="Z18" s="1"/>
  <c r="AA21" s="1" a="1"/>
  <c r="AA21" s="1"/>
  <c r="Z15" a="1"/>
  <c r="Z15" s="1"/>
  <c r="Y19" a="1"/>
  <c r="Y19" s="1"/>
  <c r="Z22" s="1" a="1"/>
  <c r="Z22" s="1"/>
  <c r="AA25" s="1" a="1"/>
  <c r="AA25" s="1"/>
  <c r="Y16" a="1"/>
  <c r="Y16" s="1"/>
  <c r="Z23" a="1"/>
  <c r="Z23" s="1"/>
  <c r="AA26" s="1" a="1"/>
  <c r="AA26" s="1"/>
  <c r="AB29" s="1" a="1"/>
  <c r="AB29" s="1"/>
  <c r="AC32" s="1" a="1"/>
  <c r="AC32" s="1"/>
  <c r="AD35" s="1" a="1"/>
  <c r="AD35" s="1"/>
  <c r="Z20" a="1"/>
  <c r="Z20" s="1"/>
  <c r="U11"/>
  <c r="R10"/>
  <c r="T12" s="1"/>
  <c r="Z14" l="1" a="1"/>
  <c r="Z14" s="1"/>
  <c r="Z17" a="1"/>
  <c r="Z17" s="1"/>
  <c r="X27" a="1"/>
  <c r="X27" s="1"/>
  <c r="Y30" s="1" a="1"/>
  <c r="Y30" s="1"/>
  <c r="Z33" s="1" a="1"/>
  <c r="Z33" s="1"/>
  <c r="AA36" s="1" a="1"/>
  <c r="AA36" s="1"/>
  <c r="X24" a="1"/>
  <c r="X24" s="1"/>
  <c r="Y31" a="1"/>
  <c r="Y31" s="1"/>
  <c r="Z34" s="1" a="1"/>
  <c r="Z34" s="1"/>
  <c r="AA37" s="1" a="1"/>
  <c r="AA37" s="1"/>
  <c r="Y28" a="1"/>
  <c r="Y28" s="1"/>
  <c r="AA23" a="1"/>
  <c r="AA23" s="1"/>
  <c r="AB26" s="1" a="1"/>
  <c r="AB26" s="1"/>
  <c r="AC29" s="1" a="1"/>
  <c r="AC29" s="1"/>
  <c r="AD32" s="1" a="1"/>
  <c r="AD32" s="1"/>
  <c r="AE35" s="1" a="1"/>
  <c r="AE35" s="1"/>
  <c r="AA20" a="1"/>
  <c r="AA20" s="1"/>
  <c r="Z19" a="1"/>
  <c r="Z19" s="1"/>
  <c r="AA22" s="1" a="1"/>
  <c r="AA22" s="1"/>
  <c r="AB25" s="1" a="1"/>
  <c r="AB25" s="1"/>
  <c r="Z16" a="1"/>
  <c r="Z16" s="1"/>
  <c r="AA18" a="1"/>
  <c r="AA18" s="1"/>
  <c r="AB21" s="1" a="1"/>
  <c r="AB21" s="1"/>
  <c r="AA15" a="1"/>
  <c r="AA15" s="1"/>
  <c r="V11"/>
  <c r="S10"/>
  <c r="U12" s="1"/>
  <c r="Z31" l="1" a="1"/>
  <c r="Z31" s="1"/>
  <c r="AA34" s="1" a="1"/>
  <c r="AA34" s="1"/>
  <c r="AB37" s="1" a="1"/>
  <c r="AB37" s="1"/>
  <c r="Z28" a="1"/>
  <c r="Z28" s="1"/>
  <c r="Y27" a="1"/>
  <c r="Y27" s="1"/>
  <c r="Z30" s="1" a="1"/>
  <c r="Z30" s="1"/>
  <c r="AA33" s="1" a="1"/>
  <c r="AA33" s="1"/>
  <c r="AB36" s="1" a="1"/>
  <c r="AB36" s="1"/>
  <c r="Y24" a="1"/>
  <c r="Y24" s="1"/>
  <c r="AA14" a="1"/>
  <c r="AA14" s="1"/>
  <c r="AA17" a="1"/>
  <c r="AA17" s="1"/>
  <c r="AB18" a="1"/>
  <c r="AB18" s="1"/>
  <c r="AC21" s="1" a="1"/>
  <c r="AC21" s="1"/>
  <c r="AB15" a="1"/>
  <c r="AB15" s="1"/>
  <c r="AA19" a="1"/>
  <c r="AA19" s="1"/>
  <c r="AB22" s="1" a="1"/>
  <c r="AB22" s="1"/>
  <c r="AC25" s="1" a="1"/>
  <c r="AC25" s="1"/>
  <c r="AA16" a="1"/>
  <c r="AA16" s="1"/>
  <c r="AB23" a="1"/>
  <c r="AB23" s="1"/>
  <c r="AC26" s="1" a="1"/>
  <c r="AC26" s="1"/>
  <c r="AD29" s="1" a="1"/>
  <c r="AD29" s="1"/>
  <c r="AE32" s="1" a="1"/>
  <c r="AE32" s="1"/>
  <c r="AF35" s="1" a="1"/>
  <c r="AF35" s="1"/>
  <c r="AB20" a="1"/>
  <c r="AB20" s="1"/>
  <c r="W11"/>
  <c r="T10"/>
  <c r="V12" s="1"/>
  <c r="AB14" l="1" a="1"/>
  <c r="AB14" s="1"/>
  <c r="AB17" a="1"/>
  <c r="AB17" s="1"/>
  <c r="Z27" a="1"/>
  <c r="Z27" s="1"/>
  <c r="AA30" s="1" a="1"/>
  <c r="AA30" s="1"/>
  <c r="AB33" s="1" a="1"/>
  <c r="AB33" s="1"/>
  <c r="AC36" s="1" a="1"/>
  <c r="AC36" s="1"/>
  <c r="Z24" a="1"/>
  <c r="Z24" s="1"/>
  <c r="AA31" a="1"/>
  <c r="AA31" s="1"/>
  <c r="AB34" s="1" a="1"/>
  <c r="AB34" s="1"/>
  <c r="AC37" s="1" a="1"/>
  <c r="AC37" s="1"/>
  <c r="AA28" a="1"/>
  <c r="AA28" s="1"/>
  <c r="AC23" a="1"/>
  <c r="AC23" s="1"/>
  <c r="AD26" s="1" a="1"/>
  <c r="AD26" s="1"/>
  <c r="AE29" s="1" a="1"/>
  <c r="AE29" s="1"/>
  <c r="AF32" s="1" a="1"/>
  <c r="AF32" s="1"/>
  <c r="AG35" s="1" a="1"/>
  <c r="AG35" s="1"/>
  <c r="AC20" a="1"/>
  <c r="AC20" s="1"/>
  <c r="AB19" a="1"/>
  <c r="AB19" s="1"/>
  <c r="AC22" s="1" a="1"/>
  <c r="AC22" s="1"/>
  <c r="AD25" s="1" a="1"/>
  <c r="AD25" s="1"/>
  <c r="AB16" a="1"/>
  <c r="AB16" s="1"/>
  <c r="AC18" a="1"/>
  <c r="AC18" s="1"/>
  <c r="AD21" s="1" a="1"/>
  <c r="AD21" s="1"/>
  <c r="AC15" a="1"/>
  <c r="AC15" s="1"/>
  <c r="X11"/>
  <c r="U10"/>
  <c r="W12" s="1"/>
  <c r="AB31" l="1" a="1"/>
  <c r="AB31" s="1"/>
  <c r="AC34" s="1" a="1"/>
  <c r="AC34" s="1"/>
  <c r="AD37" s="1" a="1"/>
  <c r="AD37" s="1"/>
  <c r="AB28" a="1"/>
  <c r="AB28" s="1"/>
  <c r="AA27" a="1"/>
  <c r="AA27" s="1"/>
  <c r="AB30" s="1" a="1"/>
  <c r="AB30" s="1"/>
  <c r="AC33" s="1" a="1"/>
  <c r="AC33" s="1"/>
  <c r="AD36" s="1" a="1"/>
  <c r="AD36" s="1"/>
  <c r="AA24" a="1"/>
  <c r="AA24" s="1"/>
  <c r="AC14" a="1"/>
  <c r="AC14" s="1"/>
  <c r="AC17" a="1"/>
  <c r="AC17" s="1"/>
  <c r="AD18" a="1"/>
  <c r="AD18" s="1"/>
  <c r="AE21" s="1" a="1"/>
  <c r="AE21" s="1"/>
  <c r="AD15" a="1"/>
  <c r="AD15" s="1"/>
  <c r="AC19" a="1"/>
  <c r="AC19" s="1"/>
  <c r="AD22" s="1" a="1"/>
  <c r="AD22" s="1"/>
  <c r="AE25" s="1" a="1"/>
  <c r="AE25" s="1"/>
  <c r="AC16" a="1"/>
  <c r="AC16" s="1"/>
  <c r="AD23" a="1"/>
  <c r="AD23" s="1"/>
  <c r="AE26" s="1" a="1"/>
  <c r="AE26" s="1"/>
  <c r="AF29" s="1" a="1"/>
  <c r="AF29" s="1"/>
  <c r="AG32" s="1" a="1"/>
  <c r="AG32" s="1"/>
  <c r="AH35" s="1" a="1"/>
  <c r="AH35" s="1"/>
  <c r="AD20" a="1"/>
  <c r="AD20" s="1"/>
  <c r="Y11"/>
  <c r="V10"/>
  <c r="X12" s="1"/>
  <c r="AD14" l="1" a="1"/>
  <c r="AD14" s="1"/>
  <c r="AD17" a="1"/>
  <c r="AD17" s="1"/>
  <c r="AB27" a="1"/>
  <c r="AB27" s="1"/>
  <c r="AC30" s="1" a="1"/>
  <c r="AC30" s="1"/>
  <c r="AD33" s="1" a="1"/>
  <c r="AD33" s="1"/>
  <c r="AE36" s="1" a="1"/>
  <c r="AE36" s="1"/>
  <c r="AB24" a="1"/>
  <c r="AB24" s="1"/>
  <c r="AC31" a="1"/>
  <c r="AC31" s="1"/>
  <c r="AD34" s="1" a="1"/>
  <c r="AD34" s="1"/>
  <c r="AE37" s="1" a="1"/>
  <c r="AE37" s="1"/>
  <c r="AC28" a="1"/>
  <c r="AC28" s="1"/>
  <c r="AE23" a="1"/>
  <c r="AE23" s="1"/>
  <c r="AF26" s="1" a="1"/>
  <c r="AF26" s="1"/>
  <c r="AG29" s="1" a="1"/>
  <c r="AG29" s="1"/>
  <c r="AH32" s="1" a="1"/>
  <c r="AH32" s="1"/>
  <c r="AI35" s="1" a="1"/>
  <c r="AI35" s="1"/>
  <c r="AE20" a="1"/>
  <c r="AE20" s="1"/>
  <c r="AD19" a="1"/>
  <c r="AD19" s="1"/>
  <c r="AE22" s="1" a="1"/>
  <c r="AE22" s="1"/>
  <c r="AF25" s="1" a="1"/>
  <c r="AF25" s="1"/>
  <c r="AD16" a="1"/>
  <c r="AD16" s="1"/>
  <c r="AE18" a="1"/>
  <c r="AE18" s="1"/>
  <c r="AF21" s="1" a="1"/>
  <c r="AF21" s="1"/>
  <c r="AE15" a="1"/>
  <c r="AE15" s="1"/>
  <c r="Z11"/>
  <c r="W10"/>
  <c r="Y12" s="1"/>
  <c r="AD31" l="1" a="1"/>
  <c r="AD31" s="1"/>
  <c r="AE34" s="1" a="1"/>
  <c r="AE34" s="1"/>
  <c r="AF37" s="1" a="1"/>
  <c r="AF37" s="1"/>
  <c r="AD28" a="1"/>
  <c r="AD28" s="1"/>
  <c r="AC27" a="1"/>
  <c r="AC27" s="1"/>
  <c r="AD30" s="1" a="1"/>
  <c r="AD30" s="1"/>
  <c r="AE33" s="1" a="1"/>
  <c r="AE33" s="1"/>
  <c r="AF36" s="1" a="1"/>
  <c r="AF36" s="1"/>
  <c r="AC24" a="1"/>
  <c r="AC24" s="1"/>
  <c r="AE14" a="1"/>
  <c r="AE14" s="1"/>
  <c r="AE17" a="1"/>
  <c r="AE17" s="1"/>
  <c r="AF18" a="1"/>
  <c r="AF18" s="1"/>
  <c r="AG21" s="1" a="1"/>
  <c r="AG21" s="1"/>
  <c r="AF15" a="1"/>
  <c r="AF15" s="1"/>
  <c r="AE19" a="1"/>
  <c r="AE19" s="1"/>
  <c r="AF22" s="1" a="1"/>
  <c r="AF22" s="1"/>
  <c r="AG25" s="1" a="1"/>
  <c r="AG25" s="1"/>
  <c r="AE16" a="1"/>
  <c r="AE16" s="1"/>
  <c r="AF23" a="1"/>
  <c r="AF23" s="1"/>
  <c r="AG26" s="1" a="1"/>
  <c r="AG26" s="1"/>
  <c r="AH29" s="1" a="1"/>
  <c r="AH29" s="1"/>
  <c r="AI32" s="1" a="1"/>
  <c r="AI32" s="1"/>
  <c r="AF20" a="1"/>
  <c r="AF20" s="1"/>
  <c r="AA11"/>
  <c r="X10"/>
  <c r="Z12" s="1"/>
  <c r="AF14" l="1" a="1"/>
  <c r="AF14" s="1"/>
  <c r="AF17" a="1"/>
  <c r="AF17" s="1"/>
  <c r="AD27" a="1"/>
  <c r="AD27" s="1"/>
  <c r="AE30" s="1" a="1"/>
  <c r="AE30" s="1"/>
  <c r="AF33" s="1" a="1"/>
  <c r="AF33" s="1"/>
  <c r="AG36" s="1" a="1"/>
  <c r="AG36" s="1"/>
  <c r="AD24" a="1"/>
  <c r="AD24" s="1"/>
  <c r="AE31" a="1"/>
  <c r="AE31" s="1"/>
  <c r="AF34" s="1" a="1"/>
  <c r="AF34" s="1"/>
  <c r="AG37" s="1" a="1"/>
  <c r="AG37" s="1"/>
  <c r="AE28" a="1"/>
  <c r="AE28" s="1"/>
  <c r="AG23" a="1"/>
  <c r="AG23" s="1"/>
  <c r="AH26" s="1" a="1"/>
  <c r="AH26" s="1"/>
  <c r="AI29" s="1" a="1"/>
  <c r="AI29" s="1"/>
  <c r="AG20" a="1"/>
  <c r="AG20" s="1"/>
  <c r="AF19" a="1"/>
  <c r="AF19" s="1"/>
  <c r="AG22" s="1" a="1"/>
  <c r="AG22" s="1"/>
  <c r="AH25" s="1" a="1"/>
  <c r="AH25" s="1"/>
  <c r="AF16" a="1"/>
  <c r="AF16" s="1"/>
  <c r="AG18" a="1"/>
  <c r="AG18" s="1"/>
  <c r="AH21" s="1" a="1"/>
  <c r="AH21" s="1"/>
  <c r="AG15" a="1"/>
  <c r="AG15" s="1"/>
  <c r="AB11"/>
  <c r="Y10"/>
  <c r="AA12" s="1"/>
  <c r="AF31" l="1" a="1"/>
  <c r="AF31" s="1"/>
  <c r="AG34" s="1" a="1"/>
  <c r="AG34" s="1"/>
  <c r="AH37" s="1" a="1"/>
  <c r="AH37" s="1"/>
  <c r="AF28" a="1"/>
  <c r="AF28" s="1"/>
  <c r="AE27" a="1"/>
  <c r="AE27" s="1"/>
  <c r="AF30" s="1" a="1"/>
  <c r="AF30" s="1"/>
  <c r="AG33" s="1" a="1"/>
  <c r="AG33" s="1"/>
  <c r="AH36" s="1" a="1"/>
  <c r="AH36" s="1"/>
  <c r="AE24" a="1"/>
  <c r="AE24" s="1"/>
  <c r="AG14" a="1"/>
  <c r="AG14" s="1"/>
  <c r="AG17" a="1"/>
  <c r="AG17" s="1"/>
  <c r="AH18" a="1"/>
  <c r="AH18" s="1"/>
  <c r="AI21" s="1" a="1"/>
  <c r="AI21" s="1"/>
  <c r="AH15" a="1"/>
  <c r="AH15" s="1"/>
  <c r="AG19" a="1"/>
  <c r="AG19" s="1"/>
  <c r="AH22" s="1" a="1"/>
  <c r="AH22" s="1"/>
  <c r="AI25" s="1" a="1"/>
  <c r="AI25" s="1"/>
  <c r="AG16" a="1"/>
  <c r="AG16" s="1"/>
  <c r="AH23" a="1"/>
  <c r="AH23" s="1"/>
  <c r="AI26" s="1" a="1"/>
  <c r="AI26" s="1"/>
  <c r="AH20" a="1"/>
  <c r="AH20" s="1"/>
  <c r="AC11"/>
  <c r="Z10"/>
  <c r="AB12" s="1"/>
  <c r="AH14" l="1" a="1"/>
  <c r="AH14" s="1"/>
  <c r="AH17" a="1"/>
  <c r="AH17" s="1"/>
  <c r="AF27" a="1"/>
  <c r="AF27" s="1"/>
  <c r="AG30" s="1" a="1"/>
  <c r="AG30" s="1"/>
  <c r="AH33" s="1" a="1"/>
  <c r="AH33" s="1"/>
  <c r="AI36" s="1" a="1"/>
  <c r="AI36" s="1"/>
  <c r="AF24" a="1"/>
  <c r="AF24" s="1"/>
  <c r="AG31" a="1"/>
  <c r="AG31" s="1"/>
  <c r="AH34" s="1" a="1"/>
  <c r="AH34" s="1"/>
  <c r="AI37" s="1" a="1"/>
  <c r="AI37" s="1"/>
  <c r="AG28" a="1"/>
  <c r="AG28" s="1"/>
  <c r="AI23" a="1"/>
  <c r="AI23" s="1"/>
  <c r="AI20" a="1"/>
  <c r="AI20" s="1"/>
  <c r="AH19" a="1"/>
  <c r="AH19" s="1"/>
  <c r="AI22" s="1" a="1"/>
  <c r="AI22" s="1"/>
  <c r="AH16" a="1"/>
  <c r="AH16" s="1"/>
  <c r="AI18" a="1"/>
  <c r="AI18" s="1"/>
  <c r="AI15" a="1"/>
  <c r="AI15" s="1"/>
  <c r="AD11"/>
  <c r="AA10"/>
  <c r="AC12" s="1"/>
  <c r="AI14" l="1" a="1"/>
  <c r="AI14" s="1"/>
  <c r="AI17" a="1"/>
  <c r="AI17" s="1"/>
  <c r="AH31" a="1"/>
  <c r="AH31" s="1"/>
  <c r="AI34" s="1" a="1"/>
  <c r="AI34" s="1"/>
  <c r="AH28" a="1"/>
  <c r="AH28" s="1"/>
  <c r="AG27" a="1"/>
  <c r="AG27" s="1"/>
  <c r="AH30" s="1" a="1"/>
  <c r="AH30" s="1"/>
  <c r="AI33" s="1" a="1"/>
  <c r="AI33" s="1"/>
  <c r="AG24" a="1"/>
  <c r="AG24" s="1"/>
  <c r="AI19" a="1"/>
  <c r="AI19" s="1"/>
  <c r="AI16" a="1"/>
  <c r="AI16" s="1"/>
  <c r="AE11"/>
  <c r="AB10"/>
  <c r="AD12" s="1"/>
  <c r="AH27" l="1" a="1"/>
  <c r="AH27" s="1"/>
  <c r="AI30" s="1" a="1"/>
  <c r="AI30" s="1"/>
  <c r="AH24" a="1"/>
  <c r="AH24" s="1"/>
  <c r="AI31" a="1"/>
  <c r="AI31" s="1"/>
  <c r="AI28" a="1"/>
  <c r="AI28" s="1"/>
  <c r="AF11"/>
  <c r="AC10"/>
  <c r="AE12" s="1"/>
  <c r="AI27" l="1" a="1"/>
  <c r="AI27" s="1"/>
  <c r="AI24" a="1"/>
  <c r="AI24" s="1"/>
  <c r="AG11"/>
  <c r="AD10"/>
  <c r="AF12" s="1"/>
  <c r="AH11" l="1"/>
  <c r="AE10"/>
  <c r="AG12" s="1"/>
  <c r="AI11" l="1"/>
  <c r="AF10"/>
  <c r="AH12" s="1"/>
  <c r="AG10" l="1"/>
  <c r="AI12" s="1"/>
  <c r="E4" i="1"/>
  <c r="G14" i="2" l="1"/>
</calcChain>
</file>

<file path=xl/sharedStrings.xml><?xml version="1.0" encoding="utf-8"?>
<sst xmlns="http://schemas.openxmlformats.org/spreadsheetml/2006/main" count="166" uniqueCount="156">
  <si>
    <t>Antérieur</t>
  </si>
  <si>
    <t>Prochaine</t>
  </si>
  <si>
    <t>P</t>
  </si>
  <si>
    <t>Unité</t>
  </si>
  <si>
    <t>tps en jours</t>
  </si>
  <si>
    <t>Semaine</t>
  </si>
  <si>
    <t>Mois</t>
  </si>
  <si>
    <t>Trimestre</t>
  </si>
  <si>
    <t>Année</t>
  </si>
  <si>
    <t>Périodicité</t>
  </si>
  <si>
    <t>Date Intervention</t>
  </si>
  <si>
    <t>Opérations de Maintenance</t>
  </si>
  <si>
    <t>test information issue de la liste</t>
  </si>
  <si>
    <t>Calcul du Nbr de jour</t>
  </si>
  <si>
    <t>Nbr Pen Jrs</t>
  </si>
  <si>
    <t>P en jours</t>
  </si>
  <si>
    <t>D</t>
  </si>
  <si>
    <t>L</t>
  </si>
  <si>
    <t>J</t>
  </si>
  <si>
    <t>V</t>
  </si>
  <si>
    <t>Lundi</t>
  </si>
  <si>
    <t>Mardi</t>
  </si>
  <si>
    <t>Mercredi</t>
  </si>
  <si>
    <t>Jeudi</t>
  </si>
  <si>
    <t>Vendredi</t>
  </si>
  <si>
    <t>Samedi</t>
  </si>
  <si>
    <t>S</t>
  </si>
  <si>
    <t>Début Intervention</t>
  </si>
  <si>
    <t>Fin d'intervention</t>
  </si>
  <si>
    <t>Jour(s)</t>
  </si>
  <si>
    <t>Semaine(s)</t>
  </si>
  <si>
    <t>Trimestre(s)</t>
  </si>
  <si>
    <t>Année(s)</t>
  </si>
  <si>
    <t>Jour</t>
  </si>
  <si>
    <t>Dimance</t>
  </si>
  <si>
    <t>Ma</t>
  </si>
  <si>
    <t>Mer</t>
  </si>
  <si>
    <t>Nett. générateur HF1</t>
  </si>
  <si>
    <t>Vérif. tension HF1</t>
  </si>
  <si>
    <t>Vérif. serrage des cables HF1</t>
  </si>
  <si>
    <t>Vérif. fuites d'air HF1</t>
  </si>
  <si>
    <t>Vérif. planéïte de l'électrode HF1</t>
  </si>
  <si>
    <t>Vérif. clinquants HF1</t>
  </si>
  <si>
    <t>Vérif. téflon HF1</t>
  </si>
  <si>
    <t>Nett. filtre HF1</t>
  </si>
  <si>
    <t>Vérif. clinquants HF2</t>
  </si>
  <si>
    <t>Vérif. téflon HF2</t>
  </si>
  <si>
    <t>Nett. filtre HF2</t>
  </si>
  <si>
    <t>Vérif. planéïte de l'électrode HF2</t>
  </si>
  <si>
    <t>Nett. générateur HF2</t>
  </si>
  <si>
    <t>Vérif. tension HF2</t>
  </si>
  <si>
    <t>Vérif. serrage des cables HF2</t>
  </si>
  <si>
    <t>Vérif. fuites d'air HF2</t>
  </si>
  <si>
    <t>Vérif. clinquants HF3</t>
  </si>
  <si>
    <t>Vérif. téflon HF3</t>
  </si>
  <si>
    <t>Nett. filtre HF3</t>
  </si>
  <si>
    <t>Vérif. planéïte de l'électrode HF3</t>
  </si>
  <si>
    <t>Nett. générateur HF3</t>
  </si>
  <si>
    <t>Vérif. tension HF3</t>
  </si>
  <si>
    <t>Vérif. serrage des cables HF3</t>
  </si>
  <si>
    <t>Vérif. fuites d'air HF3</t>
  </si>
  <si>
    <t>Vérif. clinquants HF4</t>
  </si>
  <si>
    <t>Vérif. téflon HF4</t>
  </si>
  <si>
    <t>Nett. filtre HF4</t>
  </si>
  <si>
    <t>Vérif. planéïte de l'électrode HF4</t>
  </si>
  <si>
    <t>Nett. générateur HF4</t>
  </si>
  <si>
    <t>Vérif. tension HF4</t>
  </si>
  <si>
    <t>Vérif. serrage des cables HF4</t>
  </si>
  <si>
    <t>Vérif. fuites d'air HF4</t>
  </si>
  <si>
    <t>Vérif. clinquants HF5</t>
  </si>
  <si>
    <t>Vérif. téflon HF5</t>
  </si>
  <si>
    <t>Nett. filtre HF5</t>
  </si>
  <si>
    <t>Vérif. planéïte de l'électrode HF5</t>
  </si>
  <si>
    <t>Nett. générateur HF5</t>
  </si>
  <si>
    <t>Vérif. tension HF5</t>
  </si>
  <si>
    <t>Vérif. serrage des cables HF5</t>
  </si>
  <si>
    <t>Vérif. fuites d'air HF5</t>
  </si>
  <si>
    <t>Vérif. clinquants HF6</t>
  </si>
  <si>
    <t>Vérif. téflon HF6</t>
  </si>
  <si>
    <t>Nett. filtre HF6</t>
  </si>
  <si>
    <t>Vérif. planéïte de l'électrode HF6</t>
  </si>
  <si>
    <t>Nett. générateur HF6</t>
  </si>
  <si>
    <t>Vérif. tension HF6</t>
  </si>
  <si>
    <t>Vérif. serrage des cables HF6</t>
  </si>
  <si>
    <t>Vérif. fuites d'air HF6</t>
  </si>
  <si>
    <t>Vérif. clinquants HF7</t>
  </si>
  <si>
    <t>Vérif. téflon HF7</t>
  </si>
  <si>
    <t>Nett. filtre HF7</t>
  </si>
  <si>
    <t>Vérif. planéïte de l'électrode HF7</t>
  </si>
  <si>
    <t>Nett. générateur HF7</t>
  </si>
  <si>
    <t>Vérif. tension HF7</t>
  </si>
  <si>
    <t>Vérif. serrage des cables HF7</t>
  </si>
  <si>
    <t>Vérif. fuites d'air HF7</t>
  </si>
  <si>
    <t>Vérif. clinquants HF8</t>
  </si>
  <si>
    <t>Vérif. téflon HF8</t>
  </si>
  <si>
    <t>Nett. filtre HF8</t>
  </si>
  <si>
    <t>Vérif. planéïte de l'électrode HF8</t>
  </si>
  <si>
    <t>Nett. générateur HF8</t>
  </si>
  <si>
    <t>Vérif. tension HF8</t>
  </si>
  <si>
    <t>Vérif. serrage des cables HF8</t>
  </si>
  <si>
    <t>Vérif. fuites d'air HF8</t>
  </si>
  <si>
    <t>Vérif. clinquants HF9</t>
  </si>
  <si>
    <t>Vérif. téflon HF9</t>
  </si>
  <si>
    <t>Nett. filtre HF9</t>
  </si>
  <si>
    <t>Vérif. planéïte de l'électrode HF9</t>
  </si>
  <si>
    <t>Nett. générateur HF9</t>
  </si>
  <si>
    <t>Vérif. tension HF9</t>
  </si>
  <si>
    <t>Vérif. serrage des cables HF9</t>
  </si>
  <si>
    <t>Vérif. fuites d'air HF9</t>
  </si>
  <si>
    <t>Vérif. clinquants HF10</t>
  </si>
  <si>
    <t>Vérif. téflon HF10</t>
  </si>
  <si>
    <t>Nett. filtre HF10</t>
  </si>
  <si>
    <t>Vérif. planéïte de l'électrode HF10</t>
  </si>
  <si>
    <t>Nett. générateur HF10</t>
  </si>
  <si>
    <t>Vérif. tension HF10</t>
  </si>
  <si>
    <t>Vérif. serrage des cables HF10</t>
  </si>
  <si>
    <t>Vérif. fuites d'air HF10</t>
  </si>
  <si>
    <t>Vérif. clinquants HF11</t>
  </si>
  <si>
    <t>Vérif. téflon HF11</t>
  </si>
  <si>
    <t>Nett. filtre HF11</t>
  </si>
  <si>
    <t>Vérif. planéïte de l'électrode HF11</t>
  </si>
  <si>
    <t>Nett. générateur HF11</t>
  </si>
  <si>
    <t>Vérif. tension HF11</t>
  </si>
  <si>
    <t>Vérif. serrage des cables HF11</t>
  </si>
  <si>
    <t>Vérif. fuites d'air HF11</t>
  </si>
  <si>
    <t>Vérif. sécurité (anti-flash, relais surintensité…) HF2</t>
  </si>
  <si>
    <t>Vérif. sécurité (anti-flash, relais surintensité…) HF1</t>
  </si>
  <si>
    <t>Vérif. sécurité (anti-flash, relais surintensité…) HF3</t>
  </si>
  <si>
    <t>Vérif. sécurité (anti-flash, relais surintensité…) HF4</t>
  </si>
  <si>
    <t>Vérif. sécurité (anti-flash, relais surintensité…) HF5</t>
  </si>
  <si>
    <t>Vérif. sécurité (anti-flash, relais surintensité…) HF6</t>
  </si>
  <si>
    <t>Vérif. sécurité (anti-flash, relais surintensité…) HF7</t>
  </si>
  <si>
    <t>Vérif. sécurité (anti-flash, relais surintensité…) HF8</t>
  </si>
  <si>
    <t>Vérif. sécurité (anti-flash, relais surintensité…) HF9</t>
  </si>
  <si>
    <t>Vérif. sécurité (anti-flash, relais surintensité…) HF10</t>
  </si>
  <si>
    <t>Vérif. sécurité (anti-flash, relais surintensité…) HF11</t>
  </si>
  <si>
    <t>Durée (en min)</t>
  </si>
  <si>
    <t>Durée d'intervention en min</t>
  </si>
  <si>
    <t>Cout en €</t>
  </si>
  <si>
    <t>case en rouge c'est la première aopération à venir en jaune les postérieures et antérieures</t>
  </si>
  <si>
    <t>Dates</t>
  </si>
  <si>
    <t>Jour Fériés</t>
  </si>
  <si>
    <t>La Toussaint</t>
  </si>
  <si>
    <t>Armistice 1918</t>
  </si>
  <si>
    <t>Noël</t>
  </si>
  <si>
    <t>Lundi de pâques</t>
  </si>
  <si>
    <t>Fête du travail</t>
  </si>
  <si>
    <t>Victoire 1945</t>
  </si>
  <si>
    <t>Jeudi de l'ascension</t>
  </si>
  <si>
    <t>Lundi de Pentecôte</t>
  </si>
  <si>
    <t>Fête nationale</t>
  </si>
  <si>
    <t>L'Assomption</t>
  </si>
  <si>
    <t>Entrez l'année du fichier ci à droite</t>
  </si>
  <si>
    <t>Vendredi Saint (Alsace)</t>
  </si>
  <si>
    <t>St Etienne (Alsace)</t>
  </si>
  <si>
    <t>ici on aurait du avoir le carré rouge du 22/04/16 il est décalé de 3 jours et les carrées jaune ont suivis !</t>
  </si>
</sst>
</file>

<file path=xl/styles.xml><?xml version="1.0" encoding="utf-8"?>
<styleSheet xmlns="http://schemas.openxmlformats.org/spreadsheetml/2006/main">
  <numFmts count="1">
    <numFmt numFmtId="164" formatCode="dd/mm/yy;@"/>
  </numFmts>
  <fonts count="10">
    <font>
      <sz val="11"/>
      <color theme="1"/>
      <name val="Calibri"/>
      <family val="2"/>
      <scheme val="minor"/>
    </font>
    <font>
      <sz val="11"/>
      <color theme="0"/>
      <name val="Calibri"/>
      <family val="2"/>
      <scheme val="minor"/>
    </font>
    <font>
      <b/>
      <sz val="11"/>
      <name val="Calibri"/>
      <family val="2"/>
      <scheme val="minor"/>
    </font>
    <font>
      <sz val="11"/>
      <color rgb="FFFF0000"/>
      <name val="Calibri"/>
      <family val="2"/>
      <scheme val="minor"/>
    </font>
    <font>
      <b/>
      <sz val="11"/>
      <color theme="1"/>
      <name val="Calibri"/>
      <family val="2"/>
      <scheme val="minor"/>
    </font>
    <font>
      <b/>
      <sz val="16"/>
      <color theme="1"/>
      <name val="Calibri"/>
      <family val="2"/>
      <scheme val="minor"/>
    </font>
    <font>
      <sz val="11"/>
      <name val="Calibri"/>
      <family val="2"/>
      <scheme val="minor"/>
    </font>
    <font>
      <sz val="11"/>
      <color rgb="FF000000"/>
      <name val="Calibri"/>
      <family val="2"/>
      <scheme val="minor"/>
    </font>
    <font>
      <sz val="9"/>
      <color theme="1"/>
      <name val="Calibri"/>
      <family val="2"/>
      <scheme val="minor"/>
    </font>
    <font>
      <sz val="10"/>
      <name val="Calibri"/>
      <family val="2"/>
      <scheme val="minor"/>
    </font>
  </fonts>
  <fills count="13">
    <fill>
      <patternFill patternType="none"/>
    </fill>
    <fill>
      <patternFill patternType="gray125"/>
    </fill>
    <fill>
      <patternFill patternType="solid">
        <fgColor rgb="FFFF0000"/>
        <bgColor indexed="64"/>
      </patternFill>
    </fill>
    <fill>
      <patternFill patternType="solid">
        <fgColor rgb="FF00B050"/>
        <bgColor indexed="64"/>
      </patternFill>
    </fill>
    <fill>
      <patternFill patternType="solid">
        <fgColor rgb="FF0070C0"/>
        <bgColor indexed="64"/>
      </patternFill>
    </fill>
    <fill>
      <patternFill patternType="solid">
        <fgColor theme="0"/>
        <bgColor indexed="64"/>
      </patternFill>
    </fill>
    <fill>
      <patternFill patternType="solid">
        <fgColor rgb="FF00B0F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theme="4" tint="0.79998168889431442"/>
        <bgColor indexed="64"/>
      </patternFill>
    </fill>
    <fill>
      <patternFill patternType="solid">
        <fgColor theme="9" tint="0.39997558519241921"/>
        <bgColor indexed="64"/>
      </patternFill>
    </fill>
    <fill>
      <patternFill patternType="solid">
        <fgColor rgb="FFFFFF00"/>
        <bgColor indexed="64"/>
      </patternFill>
    </fill>
  </fills>
  <borders count="2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1">
    <xf numFmtId="0" fontId="0" fillId="0" borderId="0"/>
  </cellStyleXfs>
  <cellXfs count="98">
    <xf numFmtId="0" fontId="0" fillId="0" borderId="0" xfId="0"/>
    <xf numFmtId="0" fontId="0" fillId="2" borderId="4" xfId="0" applyFill="1" applyBorder="1"/>
    <xf numFmtId="0" fontId="0" fillId="0" borderId="0" xfId="0" applyBorder="1"/>
    <xf numFmtId="0" fontId="0" fillId="0" borderId="0" xfId="0" applyBorder="1" applyAlignment="1">
      <alignment horizontal="center" vertical="center"/>
    </xf>
    <xf numFmtId="14" fontId="1" fillId="0" borderId="0" xfId="0" applyNumberFormat="1" applyFont="1"/>
    <xf numFmtId="0" fontId="1" fillId="0" borderId="0" xfId="0" applyFont="1"/>
    <xf numFmtId="0" fontId="0" fillId="0" borderId="0" xfId="0" applyFont="1"/>
    <xf numFmtId="0" fontId="1" fillId="0" borderId="0" xfId="0" applyFont="1" applyFill="1" applyBorder="1"/>
    <xf numFmtId="0" fontId="0" fillId="0" borderId="0" xfId="0" applyBorder="1" applyAlignment="1">
      <alignment horizontal="center"/>
    </xf>
    <xf numFmtId="0" fontId="1" fillId="0" borderId="0" xfId="0" applyFont="1" applyAlignment="1">
      <alignment horizontal="center"/>
    </xf>
    <xf numFmtId="164" fontId="0" fillId="0" borderId="0" xfId="0" applyNumberFormat="1" applyBorder="1" applyAlignment="1">
      <alignment horizontal="center" vertical="center"/>
    </xf>
    <xf numFmtId="0" fontId="0" fillId="0" borderId="0" xfId="0" applyAlignment="1">
      <alignment horizontal="center" vertical="center"/>
    </xf>
    <xf numFmtId="0" fontId="3" fillId="0" borderId="0" xfId="0" applyFont="1" applyBorder="1"/>
    <xf numFmtId="0" fontId="3" fillId="0" borderId="0" xfId="0" applyFont="1"/>
    <xf numFmtId="0" fontId="0" fillId="0" borderId="6" xfId="0" applyBorder="1"/>
    <xf numFmtId="0" fontId="0" fillId="0" borderId="7" xfId="0" applyBorder="1"/>
    <xf numFmtId="0" fontId="0" fillId="7" borderId="0" xfId="0" applyFill="1" applyBorder="1" applyAlignment="1">
      <alignment horizontal="center" vertical="center"/>
    </xf>
    <xf numFmtId="0" fontId="0" fillId="7" borderId="0" xfId="0" applyNumberFormat="1" applyFill="1" applyBorder="1" applyAlignment="1">
      <alignment horizontal="center" vertical="center"/>
    </xf>
    <xf numFmtId="14" fontId="0" fillId="7" borderId="0" xfId="0" applyNumberFormat="1" applyFill="1" applyBorder="1" applyAlignment="1">
      <alignment horizontal="center" vertical="center"/>
    </xf>
    <xf numFmtId="0" fontId="3" fillId="7" borderId="0" xfId="0" applyFont="1" applyFill="1" applyBorder="1"/>
    <xf numFmtId="0" fontId="3" fillId="0" borderId="0" xfId="0" applyFont="1" applyFill="1"/>
    <xf numFmtId="0" fontId="0" fillId="7" borderId="6" xfId="0" applyFill="1" applyBorder="1" applyAlignment="1">
      <alignment horizontal="center" vertical="center"/>
    </xf>
    <xf numFmtId="0" fontId="0" fillId="0" borderId="6" xfId="0" applyBorder="1" applyAlignment="1">
      <alignment horizontal="center" vertical="center"/>
    </xf>
    <xf numFmtId="0" fontId="2" fillId="5" borderId="5" xfId="0" applyFont="1" applyFill="1" applyBorder="1" applyAlignment="1">
      <alignment horizontal="center"/>
    </xf>
    <xf numFmtId="0" fontId="0" fillId="0" borderId="8" xfId="0" applyNumberFormat="1" applyBorder="1" applyAlignment="1">
      <alignment horizontal="center" vertical="center"/>
    </xf>
    <xf numFmtId="0" fontId="3" fillId="0" borderId="13" xfId="0" applyFont="1" applyBorder="1"/>
    <xf numFmtId="0" fontId="3" fillId="0" borderId="14" xfId="0" applyFont="1" applyBorder="1"/>
    <xf numFmtId="0" fontId="3" fillId="0" borderId="15" xfId="0" applyFont="1" applyBorder="1"/>
    <xf numFmtId="164" fontId="0" fillId="0" borderId="8" xfId="0" applyNumberFormat="1" applyBorder="1" applyAlignment="1">
      <alignment horizontal="center" vertical="center"/>
    </xf>
    <xf numFmtId="0" fontId="0" fillId="0" borderId="0" xfId="0" applyFont="1" applyFill="1" applyBorder="1"/>
    <xf numFmtId="14" fontId="5" fillId="0" borderId="5" xfId="0" applyNumberFormat="1" applyFont="1" applyBorder="1" applyAlignment="1">
      <alignment horizontal="center" textRotation="90"/>
    </xf>
    <xf numFmtId="14" fontId="5" fillId="0" borderId="1" xfId="0" applyNumberFormat="1" applyFont="1" applyBorder="1" applyAlignment="1">
      <alignment horizontal="center" textRotation="90"/>
    </xf>
    <xf numFmtId="14" fontId="5" fillId="0" borderId="3" xfId="0" applyNumberFormat="1" applyFont="1" applyBorder="1" applyAlignment="1">
      <alignment horizontal="center" textRotation="90"/>
    </xf>
    <xf numFmtId="0" fontId="1" fillId="0" borderId="0" xfId="0" applyFont="1" applyAlignment="1">
      <alignment horizontal="center"/>
    </xf>
    <xf numFmtId="0" fontId="2" fillId="8" borderId="1" xfId="0" applyFont="1" applyFill="1" applyBorder="1" applyAlignment="1">
      <alignment horizontal="center"/>
    </xf>
    <xf numFmtId="0" fontId="4" fillId="6" borderId="3" xfId="0" applyFont="1" applyFill="1" applyBorder="1" applyAlignment="1">
      <alignment horizontal="center"/>
    </xf>
    <xf numFmtId="0" fontId="2" fillId="6" borderId="5" xfId="0" applyFont="1" applyFill="1" applyBorder="1" applyAlignment="1">
      <alignment horizontal="center"/>
    </xf>
    <xf numFmtId="0" fontId="4" fillId="9" borderId="5" xfId="0" applyFont="1" applyFill="1" applyBorder="1" applyAlignment="1">
      <alignment horizontal="center"/>
    </xf>
    <xf numFmtId="0" fontId="0" fillId="0" borderId="1" xfId="0" applyBorder="1"/>
    <xf numFmtId="0" fontId="0" fillId="0" borderId="3" xfId="0" applyBorder="1"/>
    <xf numFmtId="0" fontId="0" fillId="0" borderId="2" xfId="0" applyBorder="1" applyAlignment="1">
      <alignment horizontal="center" vertical="center"/>
    </xf>
    <xf numFmtId="0" fontId="0" fillId="0" borderId="3" xfId="0" applyBorder="1" applyAlignment="1">
      <alignment horizontal="center" vertical="center"/>
    </xf>
    <xf numFmtId="164" fontId="0" fillId="0" borderId="6" xfId="0" applyNumberFormat="1" applyBorder="1" applyAlignment="1">
      <alignment horizontal="center" vertical="center"/>
    </xf>
    <xf numFmtId="0" fontId="0" fillId="0" borderId="6" xfId="0" applyFill="1" applyBorder="1" applyAlignment="1">
      <alignment horizontal="center" vertical="center"/>
    </xf>
    <xf numFmtId="164" fontId="0" fillId="0" borderId="8" xfId="0" applyNumberFormat="1" applyFill="1" applyBorder="1" applyAlignment="1">
      <alignment horizontal="center" vertical="center"/>
    </xf>
    <xf numFmtId="0" fontId="0" fillId="0" borderId="8" xfId="0" applyNumberFormat="1" applyFill="1" applyBorder="1" applyAlignment="1">
      <alignment horizontal="center" vertical="center"/>
    </xf>
    <xf numFmtId="164" fontId="0" fillId="0" borderId="6" xfId="0" applyNumberFormat="1" applyFill="1" applyBorder="1" applyAlignment="1">
      <alignment horizontal="center" vertical="center"/>
    </xf>
    <xf numFmtId="0" fontId="3" fillId="0" borderId="10" xfId="0" applyFont="1" applyFill="1" applyBorder="1"/>
    <xf numFmtId="0" fontId="3" fillId="0" borderId="11" xfId="0" applyFont="1" applyFill="1" applyBorder="1"/>
    <xf numFmtId="0" fontId="3" fillId="0" borderId="12" xfId="0" applyFont="1" applyFill="1" applyBorder="1"/>
    <xf numFmtId="0" fontId="3" fillId="0" borderId="13" xfId="0" applyFont="1" applyFill="1" applyBorder="1"/>
    <xf numFmtId="0" fontId="3" fillId="0" borderId="14" xfId="0" applyFont="1" applyFill="1" applyBorder="1"/>
    <xf numFmtId="0" fontId="3" fillId="0" borderId="15" xfId="0" applyFont="1" applyFill="1" applyBorder="1"/>
    <xf numFmtId="0" fontId="0" fillId="7" borderId="8" xfId="0" applyFont="1" applyFill="1" applyBorder="1"/>
    <xf numFmtId="0" fontId="0" fillId="0" borderId="8" xfId="0" applyFont="1" applyBorder="1"/>
    <xf numFmtId="0" fontId="0" fillId="0" borderId="9" xfId="0" applyFont="1" applyBorder="1"/>
    <xf numFmtId="0" fontId="4" fillId="2" borderId="16" xfId="0" applyFont="1" applyFill="1" applyBorder="1" applyAlignment="1">
      <alignment horizontal="center"/>
    </xf>
    <xf numFmtId="14" fontId="3" fillId="0" borderId="0" xfId="0" applyNumberFormat="1" applyFont="1"/>
    <xf numFmtId="0" fontId="6" fillId="0" borderId="14" xfId="0" applyFont="1" applyBorder="1" applyAlignment="1">
      <alignment horizontal="center" vertical="center"/>
    </xf>
    <xf numFmtId="0" fontId="3" fillId="7" borderId="17" xfId="0" applyFont="1" applyFill="1" applyBorder="1"/>
    <xf numFmtId="0" fontId="6" fillId="0" borderId="15" xfId="0" applyFont="1" applyBorder="1" applyAlignment="1">
      <alignment horizontal="center" vertical="center"/>
    </xf>
    <xf numFmtId="0" fontId="0" fillId="0" borderId="18" xfId="0" applyBorder="1"/>
    <xf numFmtId="164" fontId="0" fillId="0" borderId="9" xfId="0" applyNumberFormat="1" applyBorder="1" applyAlignment="1">
      <alignment horizontal="center" vertical="center"/>
    </xf>
    <xf numFmtId="0" fontId="0" fillId="0" borderId="9" xfId="0" applyNumberFormat="1" applyBorder="1" applyAlignment="1">
      <alignment horizontal="center" vertical="center"/>
    </xf>
    <xf numFmtId="0" fontId="3" fillId="0" borderId="19" xfId="0" applyFont="1" applyBorder="1"/>
    <xf numFmtId="0" fontId="3" fillId="0" borderId="20" xfId="0" applyFont="1" applyBorder="1"/>
    <xf numFmtId="0" fontId="3" fillId="0" borderId="21" xfId="0" applyFont="1" applyBorder="1"/>
    <xf numFmtId="164" fontId="0" fillId="0" borderId="16" xfId="0" applyNumberFormat="1" applyBorder="1" applyAlignment="1">
      <alignment horizontal="center" vertical="center"/>
    </xf>
    <xf numFmtId="164" fontId="0" fillId="0" borderId="8" xfId="0" applyNumberFormat="1" applyBorder="1" applyAlignment="1">
      <alignment horizontal="center"/>
    </xf>
    <xf numFmtId="164" fontId="0" fillId="0" borderId="9" xfId="0" applyNumberFormat="1" applyBorder="1" applyAlignment="1">
      <alignment horizontal="center"/>
    </xf>
    <xf numFmtId="164" fontId="0" fillId="0" borderId="16" xfId="0" applyNumberFormat="1" applyBorder="1" applyAlignment="1">
      <alignment horizontal="center"/>
    </xf>
    <xf numFmtId="0" fontId="6" fillId="0" borderId="0" xfId="0" applyFont="1"/>
    <xf numFmtId="0" fontId="6" fillId="0" borderId="0" xfId="0" applyFont="1" applyAlignment="1">
      <alignment horizontal="center"/>
    </xf>
    <xf numFmtId="0" fontId="0" fillId="0" borderId="5" xfId="0" applyBorder="1" applyAlignment="1">
      <alignment horizontal="center" vertical="center"/>
    </xf>
    <xf numFmtId="1" fontId="0" fillId="0" borderId="8" xfId="0" applyNumberFormat="1" applyBorder="1" applyAlignment="1">
      <alignment horizontal="center" vertical="center"/>
    </xf>
    <xf numFmtId="1" fontId="0" fillId="0" borderId="9" xfId="0" applyNumberFormat="1" applyBorder="1" applyAlignment="1">
      <alignment horizontal="center" vertical="center"/>
    </xf>
    <xf numFmtId="164" fontId="0" fillId="0" borderId="18" xfId="0" applyNumberFormat="1" applyBorder="1" applyAlignment="1">
      <alignment horizontal="center" vertical="center"/>
    </xf>
    <xf numFmtId="0" fontId="6" fillId="0" borderId="23" xfId="0" applyFont="1" applyBorder="1" applyAlignment="1">
      <alignment horizontal="center" vertical="center"/>
    </xf>
    <xf numFmtId="0" fontId="6" fillId="0" borderId="24" xfId="0" applyFont="1" applyBorder="1" applyAlignment="1">
      <alignment horizontal="center" vertical="center"/>
    </xf>
    <xf numFmtId="0" fontId="3" fillId="0" borderId="22" xfId="0" applyFont="1" applyBorder="1" applyAlignment="1">
      <alignment horizontal="center" vertical="center"/>
    </xf>
    <xf numFmtId="0" fontId="6" fillId="0" borderId="13" xfId="0" applyFont="1" applyBorder="1" applyAlignment="1">
      <alignment horizontal="center" vertical="center"/>
    </xf>
    <xf numFmtId="0" fontId="0" fillId="10" borderId="14" xfId="0" applyFill="1" applyBorder="1" applyAlignment="1">
      <alignment horizontal="center" vertical="center"/>
    </xf>
    <xf numFmtId="0" fontId="8" fillId="10" borderId="14" xfId="0" applyFont="1" applyFill="1" applyBorder="1" applyAlignment="1">
      <alignment horizontal="center" vertical="center"/>
    </xf>
    <xf numFmtId="14" fontId="9" fillId="11" borderId="14" xfId="0" applyNumberFormat="1" applyFont="1" applyFill="1" applyBorder="1" applyAlignment="1">
      <alignment horizontal="center" vertical="center"/>
    </xf>
    <xf numFmtId="14" fontId="9" fillId="0" borderId="14" xfId="0" applyNumberFormat="1" applyFont="1" applyFill="1" applyBorder="1" applyAlignment="1">
      <alignment horizontal="center" vertical="center"/>
    </xf>
    <xf numFmtId="0" fontId="0" fillId="0" borderId="14" xfId="0" applyBorder="1" applyAlignment="1">
      <alignment horizontal="center"/>
    </xf>
    <xf numFmtId="0" fontId="9" fillId="11" borderId="14" xfId="0" applyFont="1" applyFill="1" applyBorder="1" applyAlignment="1">
      <alignment horizontal="left" vertical="center" indent="1"/>
    </xf>
    <xf numFmtId="16" fontId="9" fillId="11" borderId="14" xfId="0" applyNumberFormat="1" applyFont="1" applyFill="1" applyBorder="1" applyAlignment="1">
      <alignment horizontal="left" vertical="center" indent="1"/>
    </xf>
    <xf numFmtId="0" fontId="0" fillId="0" borderId="0" xfId="0" applyFont="1" applyFill="1"/>
    <xf numFmtId="0" fontId="0" fillId="0" borderId="0" xfId="0" applyFill="1"/>
    <xf numFmtId="0" fontId="0" fillId="12" borderId="0" xfId="0" applyFill="1"/>
    <xf numFmtId="0" fontId="0" fillId="12" borderId="0" xfId="0" applyFont="1" applyFill="1"/>
    <xf numFmtId="0" fontId="0" fillId="3" borderId="1" xfId="0" applyFill="1" applyBorder="1" applyAlignment="1">
      <alignment horizontal="center"/>
    </xf>
    <xf numFmtId="0" fontId="0" fillId="3" borderId="3" xfId="0" applyFill="1" applyBorder="1" applyAlignment="1">
      <alignment horizontal="center"/>
    </xf>
    <xf numFmtId="0" fontId="1" fillId="0" borderId="0" xfId="0" applyFont="1" applyAlignment="1">
      <alignment horizontal="center"/>
    </xf>
    <xf numFmtId="0" fontId="0" fillId="4" borderId="1" xfId="0" applyFill="1" applyBorder="1" applyAlignment="1">
      <alignment horizontal="center"/>
    </xf>
    <xf numFmtId="0" fontId="0" fillId="4" borderId="2" xfId="0" applyFill="1" applyBorder="1" applyAlignment="1">
      <alignment horizontal="center"/>
    </xf>
    <xf numFmtId="0" fontId="0" fillId="4" borderId="3" xfId="0" applyFill="1" applyBorder="1" applyAlignment="1">
      <alignment horizontal="center"/>
    </xf>
  </cellXfs>
  <cellStyles count="1">
    <cellStyle name="Normal" xfId="0" builtinId="0"/>
  </cellStyles>
  <dxfs count="14">
    <dxf>
      <numFmt numFmtId="0" formatCode="General"/>
    </dxf>
    <dxf>
      <numFmt numFmtId="0" formatCode="General"/>
    </dxf>
    <dxf>
      <border diagonalUp="0" diagonalDown="0">
        <left style="medium">
          <color indexed="64"/>
        </left>
        <right style="medium">
          <color indexed="64"/>
        </right>
        <top style="medium">
          <color auto="1"/>
        </top>
        <bottom style="medium">
          <color auto="1"/>
        </bottom>
        <vertical/>
        <horizontal style="medium">
          <color auto="1"/>
        </horizontal>
      </border>
    </dxf>
    <dxf>
      <numFmt numFmtId="164" formatCode="dd/mm/yy;@"/>
      <border diagonalUp="0" diagonalDown="0">
        <left style="medium">
          <color indexed="64"/>
        </left>
        <right style="medium">
          <color indexed="64"/>
        </right>
        <top/>
        <bottom/>
      </border>
    </dxf>
    <dxf>
      <border diagonalUp="0" diagonalDown="0">
        <left style="medium">
          <color indexed="64"/>
        </left>
        <right style="medium">
          <color indexed="64"/>
        </right>
        <top/>
        <bottom/>
        <vertical/>
        <horizontal/>
      </border>
    </dxf>
    <dxf>
      <border diagonalUp="0" diagonalDown="0">
        <left style="medium">
          <color indexed="64"/>
        </left>
        <right style="medium">
          <color indexed="64"/>
        </right>
        <top style="medium">
          <color indexed="64"/>
        </top>
        <bottom style="medium">
          <color indexed="64"/>
        </bottom>
      </border>
    </dxf>
    <dxf>
      <fill>
        <patternFill>
          <bgColor theme="9" tint="0.59996337778862885"/>
        </patternFill>
      </fill>
    </dxf>
    <dxf>
      <font>
        <color rgb="FFFF0000"/>
      </font>
      <fill>
        <patternFill>
          <bgColor rgb="FFFF9999"/>
        </patternFill>
      </fill>
    </dxf>
    <dxf>
      <font>
        <color rgb="FF0070C0"/>
      </font>
      <fill>
        <patternFill>
          <bgColor rgb="FF66CCFF"/>
        </patternFill>
      </fill>
    </dxf>
    <dxf>
      <font>
        <color rgb="FFFF0000"/>
      </font>
      <fill>
        <patternFill>
          <bgColor rgb="FFFF0000"/>
        </patternFill>
      </fill>
    </dxf>
    <dxf>
      <font>
        <color rgb="FFFFFF00"/>
      </font>
      <fill>
        <patternFill patternType="solid">
          <bgColor rgb="FFFFFF00"/>
        </patternFill>
      </fill>
    </dxf>
    <dxf>
      <font>
        <color theme="9" tint="0.59996337778862885"/>
      </font>
      <fill>
        <patternFill>
          <bgColor theme="9" tint="0.59996337778862885"/>
        </patternFill>
      </fill>
    </dxf>
    <dxf>
      <font>
        <color rgb="FFFF9999"/>
      </font>
      <fill>
        <patternFill>
          <bgColor rgb="FFFF9999"/>
        </patternFill>
      </fill>
    </dxf>
    <dxf>
      <font>
        <color rgb="FF66CCFF"/>
      </font>
      <fill>
        <patternFill>
          <bgColor rgb="FF66CCFF"/>
        </patternFill>
      </fill>
    </dxf>
  </dxfs>
  <tableStyles count="0" defaultTableStyle="TableStyleMedium2" defaultPivotStyle="PivotStyleLight16"/>
  <colors>
    <mruColors>
      <color rgb="FFFF9999"/>
      <color rgb="FF66CCFF"/>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5</xdr:col>
      <xdr:colOff>800100</xdr:colOff>
      <xdr:row>10</xdr:row>
      <xdr:rowOff>171450</xdr:rowOff>
    </xdr:from>
    <xdr:to>
      <xdr:col>6</xdr:col>
      <xdr:colOff>354900</xdr:colOff>
      <xdr:row>10</xdr:row>
      <xdr:rowOff>585450</xdr:rowOff>
    </xdr:to>
    <xdr:sp macro="[0]!ThisWorkbook.Date_demain_boucle" textlink="">
      <xdr:nvSpPr>
        <xdr:cNvPr id="4" name="Flèche droite 3"/>
        <xdr:cNvSpPr/>
      </xdr:nvSpPr>
      <xdr:spPr>
        <a:xfrm>
          <a:off x="6355080" y="1992630"/>
          <a:ext cx="774000" cy="414000"/>
        </a:xfrm>
        <a:prstGeom prst="rightArrow">
          <a:avLst/>
        </a:prstGeom>
        <a:solidFill>
          <a:schemeClr val="tx1"/>
        </a:solidFill>
        <a:ln>
          <a:noFill/>
        </a:ln>
        <a:effectLst>
          <a:outerShdw blurRad="50800" dist="38100" dir="2700000" algn="tl" rotWithShape="0">
            <a:prstClr val="black">
              <a:alpha val="40000"/>
            </a:prst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4</xdr:col>
      <xdr:colOff>91440</xdr:colOff>
      <xdr:row>10</xdr:row>
      <xdr:rowOff>201930</xdr:rowOff>
    </xdr:from>
    <xdr:to>
      <xdr:col>4</xdr:col>
      <xdr:colOff>865440</xdr:colOff>
      <xdr:row>10</xdr:row>
      <xdr:rowOff>615930</xdr:rowOff>
    </xdr:to>
    <xdr:sp macro="[0]!ThisWorkbook.Date_Hier_boucle" textlink="">
      <xdr:nvSpPr>
        <xdr:cNvPr id="5" name="Flèche gauche 4"/>
        <xdr:cNvSpPr/>
      </xdr:nvSpPr>
      <xdr:spPr>
        <a:xfrm>
          <a:off x="4305300" y="2023110"/>
          <a:ext cx="774000" cy="414000"/>
        </a:xfrm>
        <a:prstGeom prst="leftArrow">
          <a:avLst/>
        </a:prstGeom>
        <a:solidFill>
          <a:schemeClr val="tx1"/>
        </a:solidFill>
        <a:ln>
          <a:noFill/>
        </a:ln>
        <a:effectLst>
          <a:outerShdw blurRad="50800" dist="38100" dir="5400000" algn="t" rotWithShape="0">
            <a:prstClr val="black">
              <a:alpha val="40000"/>
            </a:prstClr>
          </a:outerShdw>
        </a:effectLst>
        <a:scene3d>
          <a:camera prst="orthographicFront">
            <a:rot lat="0" lon="0" rev="0"/>
          </a:camera>
          <a:lightRig rig="contrasting" dir="t">
            <a:rot lat="0" lon="0" rev="1500000"/>
          </a:lightRig>
        </a:scene3d>
        <a:sp3d prstMaterial="metal">
          <a:bevelT w="88900" h="889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47625</xdr:colOff>
      <xdr:row>12</xdr:row>
      <xdr:rowOff>28575</xdr:rowOff>
    </xdr:from>
    <xdr:to>
      <xdr:col>2</xdr:col>
      <xdr:colOff>200025</xdr:colOff>
      <xdr:row>30</xdr:row>
      <xdr:rowOff>123825</xdr:rowOff>
    </xdr:to>
    <xdr:sp macro="" textlink="">
      <xdr:nvSpPr>
        <xdr:cNvPr id="2" name="Flèche vers le bas 1"/>
        <xdr:cNvSpPr/>
      </xdr:nvSpPr>
      <xdr:spPr>
        <a:xfrm>
          <a:off x="4238625" y="2314575"/>
          <a:ext cx="152400" cy="3524250"/>
        </a:xfrm>
        <a:prstGeom prst="downArrow">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2</xdr:col>
      <xdr:colOff>257175</xdr:colOff>
      <xdr:row>12</xdr:row>
      <xdr:rowOff>28574</xdr:rowOff>
    </xdr:from>
    <xdr:to>
      <xdr:col>2</xdr:col>
      <xdr:colOff>2066925</xdr:colOff>
      <xdr:row>29</xdr:row>
      <xdr:rowOff>142875</xdr:rowOff>
    </xdr:to>
    <xdr:sp macro="" textlink="">
      <xdr:nvSpPr>
        <xdr:cNvPr id="3" name="Rectangle 2"/>
        <xdr:cNvSpPr/>
      </xdr:nvSpPr>
      <xdr:spPr>
        <a:xfrm>
          <a:off x="2800350" y="2314574"/>
          <a:ext cx="1809750" cy="3352801"/>
        </a:xfrm>
        <a:prstGeom prst="rect">
          <a:avLst/>
        </a:prstGeom>
        <a:solidFill>
          <a:srgbClr val="4F81BD"/>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Vous pouvez ajouter les jours chômés que vous souhaitez sur la colonne de gauche ainsi que son nom ou sa raison sur la colonne de droite. La prise en compte des rajouts est automatique.</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C'est une zone nommée "dynamique" grace à la fonction DECALER.</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 lastClr="FFFFFF"/>
              </a:solidFill>
              <a:effectLst/>
              <a:uLnTx/>
              <a:uFillTx/>
              <a:latin typeface="Calibri"/>
            </a:rPr>
            <a:t>Faite un tour dans le menu gestion des noms de l'onglet Formules du ruban ci-dessus.</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 lastClr="FFFFFF"/>
            </a:solidFill>
            <a:effectLst/>
            <a:uLnTx/>
            <a:uFillTx/>
            <a:latin typeface="Calibri"/>
          </a:endParaRPr>
        </a:p>
      </xdr:txBody>
    </xdr:sp>
    <xdr:clientData/>
  </xdr:twoCellAnchor>
  <xdr:twoCellAnchor editAs="oneCell">
    <xdr:from>
      <xdr:col>2</xdr:col>
      <xdr:colOff>238125</xdr:colOff>
      <xdr:row>1</xdr:row>
      <xdr:rowOff>47625</xdr:rowOff>
    </xdr:from>
    <xdr:to>
      <xdr:col>2</xdr:col>
      <xdr:colOff>2057400</xdr:colOff>
      <xdr:row>11</xdr:row>
      <xdr:rowOff>161925</xdr:rowOff>
    </xdr:to>
    <xdr:sp macro="" textlink="">
      <xdr:nvSpPr>
        <xdr:cNvPr id="4" name="Rectangle 3"/>
        <xdr:cNvSpPr/>
      </xdr:nvSpPr>
      <xdr:spPr>
        <a:xfrm>
          <a:off x="1762125" y="238125"/>
          <a:ext cx="1819275" cy="2019300"/>
        </a:xfrm>
        <a:prstGeom prst="rect">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Jours fériés calculés automatiquement en fonction de l'année indiquée ci dessus en cellule D1.</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0" i="0" u="none" strike="noStrike" kern="0" cap="none" spc="0" normalizeH="0" baseline="0" noProof="0">
              <a:ln>
                <a:noFill/>
              </a:ln>
              <a:solidFill>
                <a:sysClr val="windowText" lastClr="000000"/>
              </a:solidFill>
              <a:effectLst/>
              <a:uLnTx/>
              <a:uFillTx/>
              <a:latin typeface="Calibri"/>
            </a:rPr>
            <a:t>Ne rien modifier, la mise en forme des weekend et jour fériés sur la feuille "Planning" est automatique.</a:t>
          </a:r>
        </a:p>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editAs="oneCell">
    <xdr:from>
      <xdr:col>2</xdr:col>
      <xdr:colOff>38100</xdr:colOff>
      <xdr:row>1</xdr:row>
      <xdr:rowOff>28575</xdr:rowOff>
    </xdr:from>
    <xdr:to>
      <xdr:col>2</xdr:col>
      <xdr:colOff>190500</xdr:colOff>
      <xdr:row>11</xdr:row>
      <xdr:rowOff>133350</xdr:rowOff>
    </xdr:to>
    <xdr:sp macro="" textlink="">
      <xdr:nvSpPr>
        <xdr:cNvPr id="5" name="Flèche vers le bas 4"/>
        <xdr:cNvSpPr/>
      </xdr:nvSpPr>
      <xdr:spPr>
        <a:xfrm>
          <a:off x="4229100" y="219075"/>
          <a:ext cx="152400" cy="2009775"/>
        </a:xfrm>
        <a:prstGeom prst="downArrow">
          <a:avLst/>
        </a:prstGeom>
        <a:solidFill>
          <a:schemeClr val="accent6">
            <a:lumMod val="60000"/>
            <a:lumOff val="40000"/>
          </a:schemeClr>
        </a:solidFill>
        <a:ln w="25400" cap="flat" cmpd="sng" algn="ctr">
          <a:solidFill>
            <a:srgbClr val="4F81BD">
              <a:shade val="50000"/>
            </a:srgbClr>
          </a:solidFill>
          <a:prstDash val="solid"/>
        </a:ln>
        <a:effectLst/>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endParaRPr kumimoji="0" lang="fr-FR" sz="1100" b="0" i="0" u="none" strike="noStrike" kern="0" cap="none" spc="0" normalizeH="0" baseline="0" noProof="0">
            <a:ln>
              <a:noFill/>
            </a:ln>
            <a:solidFill>
              <a:sysClr val="windowText" lastClr="000000"/>
            </a:solidFill>
            <a:effectLst/>
            <a:uLnTx/>
            <a:uFillTx/>
            <a:latin typeface="Calibri"/>
          </a:endParaRPr>
        </a:p>
      </xdr:txBody>
    </xdr:sp>
    <xdr:clientData/>
  </xdr:twoCellAnchor>
</xdr:wsDr>
</file>

<file path=xl/tables/table1.xml><?xml version="1.0" encoding="utf-8"?>
<table xmlns="http://schemas.openxmlformats.org/spreadsheetml/2006/main" id="1" name="Tableau1" displayName="Tableau1" ref="C3:I28" totalsRowShown="0" tableBorderDxfId="5">
  <autoFilter ref="C3:I28"/>
  <tableColumns count="7">
    <tableColumn id="1" name="Opérations de Maintenance"/>
    <tableColumn id="2" name="Antérieur" dataDxfId="4"/>
    <tableColumn id="3" name="Prochaine" dataDxfId="3">
      <calculatedColumnFormula>IF(OR($D4="",$H4=""),"",$D4+$H4)</calculatedColumnFormula>
    </tableColumn>
    <tableColumn id="4" name="P" dataDxfId="2"/>
    <tableColumn id="5" name="Unité"/>
    <tableColumn id="6" name="tps en jours" dataDxfId="1">
      <calculatedColumnFormula>IF(Z4&gt;0,Z4,"")</calculatedColumnFormula>
    </tableColumn>
    <tableColumn id="7" name="Durée (en min)" dataDxfId="0">
      <calculatedColumnFormula>IF(Z4&lt;0,"Z4","")</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2"/>
  <dimension ref="A1:AS104"/>
  <sheetViews>
    <sheetView showGridLines="0" showZeros="0" tabSelected="1" zoomScaleNormal="100" workbookViewId="0">
      <selection activeCell="O14" sqref="O14"/>
    </sheetView>
  </sheetViews>
  <sheetFormatPr baseColWidth="10" defaultRowHeight="15"/>
  <cols>
    <col min="4" max="4" width="47" bestFit="1" customWidth="1"/>
    <col min="5" max="5" width="19.5703125" bestFit="1" customWidth="1"/>
    <col min="6" max="6" width="28.42578125" customWidth="1"/>
    <col min="7" max="7" width="19.140625" customWidth="1"/>
    <col min="8" max="35" width="4.7109375" customWidth="1"/>
  </cols>
  <sheetData>
    <row r="1" spans="1:45">
      <c r="A1" s="5"/>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row>
    <row r="2" spans="1:45">
      <c r="A2" s="57">
        <v>42482</v>
      </c>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row>
    <row r="3" spans="1:45">
      <c r="A3" s="5"/>
      <c r="B3" s="5"/>
      <c r="C3" s="4"/>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row>
    <row r="4" spans="1:45">
      <c r="A4" s="5"/>
      <c r="B4" s="5"/>
      <c r="C4" s="5"/>
      <c r="D4" s="5"/>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row>
    <row r="5" spans="1:45">
      <c r="A5" s="5"/>
      <c r="B5" s="5"/>
      <c r="C5" s="5"/>
      <c r="D5" s="5"/>
      <c r="E5" s="6"/>
      <c r="F5" s="6"/>
      <c r="G5" s="6"/>
      <c r="H5" s="6"/>
      <c r="I5" s="6"/>
      <c r="J5" s="6"/>
      <c r="K5" s="6"/>
      <c r="L5" s="6"/>
      <c r="M5" s="6"/>
      <c r="N5" s="6"/>
      <c r="O5" s="6"/>
      <c r="P5" s="6"/>
      <c r="Q5" s="6"/>
      <c r="R5" s="6"/>
      <c r="S5" s="6"/>
      <c r="T5" s="6"/>
      <c r="U5" s="6"/>
      <c r="V5" s="6"/>
      <c r="W5" s="6"/>
      <c r="X5" s="6"/>
      <c r="Y5" s="6"/>
      <c r="Z5" s="6"/>
      <c r="AA5" s="6"/>
      <c r="AB5" s="6"/>
      <c r="AC5" s="6"/>
      <c r="AD5" s="6"/>
      <c r="AE5" s="6"/>
      <c r="AF5" s="6"/>
      <c r="AG5" s="6"/>
      <c r="AH5" s="6"/>
      <c r="AI5" s="6"/>
      <c r="AJ5" s="6"/>
      <c r="AK5" s="6"/>
      <c r="AL5" s="6"/>
    </row>
    <row r="6" spans="1:45">
      <c r="A6" s="5"/>
      <c r="B6" s="5"/>
      <c r="C6" s="5"/>
      <c r="D6" s="5"/>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row>
    <row r="7" spans="1:45">
      <c r="A7" s="5"/>
      <c r="B7" s="5"/>
      <c r="C7" s="5"/>
      <c r="D7" s="5"/>
      <c r="E7" s="6"/>
      <c r="F7" s="6"/>
      <c r="G7" s="6"/>
      <c r="H7" t="s">
        <v>139</v>
      </c>
      <c r="I7" s="6"/>
      <c r="J7" s="6"/>
      <c r="K7" s="6"/>
      <c r="L7" s="6"/>
      <c r="M7" s="6"/>
      <c r="N7" s="6"/>
      <c r="O7" s="6"/>
      <c r="P7" s="6"/>
      <c r="Q7" s="6"/>
      <c r="R7" s="6"/>
      <c r="S7" s="6"/>
      <c r="T7" s="6"/>
      <c r="U7" s="6"/>
      <c r="V7" s="6"/>
      <c r="W7" s="6"/>
      <c r="X7" s="6"/>
      <c r="Y7" s="6"/>
      <c r="Z7" s="6"/>
      <c r="AA7" s="6"/>
      <c r="AB7" s="6"/>
      <c r="AC7" s="6"/>
      <c r="AD7" s="6"/>
      <c r="AE7" s="6"/>
      <c r="AF7" s="6"/>
      <c r="AG7" s="6"/>
      <c r="AH7" s="6"/>
      <c r="AI7" s="6"/>
      <c r="AJ7" s="6"/>
      <c r="AK7" s="6"/>
      <c r="AL7" s="6"/>
    </row>
    <row r="8" spans="1:45">
      <c r="A8" s="5"/>
      <c r="B8" s="5"/>
      <c r="C8" s="5"/>
      <c r="D8" s="5"/>
      <c r="E8" s="6"/>
      <c r="F8" s="6"/>
      <c r="G8" s="6"/>
      <c r="H8" s="6"/>
      <c r="I8" s="6"/>
      <c r="J8" s="6"/>
      <c r="K8" s="6"/>
      <c r="L8" s="6"/>
      <c r="M8" s="6"/>
      <c r="N8" s="6"/>
      <c r="O8" s="6"/>
      <c r="P8" s="6"/>
      <c r="Q8" s="6"/>
      <c r="R8" s="6"/>
      <c r="S8" s="88"/>
      <c r="T8" s="88"/>
      <c r="U8" s="89"/>
      <c r="V8" s="88"/>
      <c r="W8" s="88"/>
      <c r="X8" s="88"/>
      <c r="Y8" s="88"/>
      <c r="Z8" s="88"/>
      <c r="AA8" s="88"/>
      <c r="AB8" s="88"/>
      <c r="AC8" s="88"/>
      <c r="AD8" s="88"/>
      <c r="AE8" s="88"/>
      <c r="AF8" s="89"/>
      <c r="AG8" s="88"/>
      <c r="AH8" s="88"/>
      <c r="AI8" s="88"/>
      <c r="AJ8" s="88"/>
      <c r="AK8" s="6"/>
      <c r="AL8" s="6"/>
    </row>
    <row r="9" spans="1:45">
      <c r="A9" s="5"/>
      <c r="B9" s="5"/>
      <c r="C9" s="5"/>
      <c r="D9" s="5"/>
      <c r="E9" s="6"/>
      <c r="F9" s="6"/>
      <c r="G9" s="6"/>
      <c r="H9" s="90" t="s">
        <v>155</v>
      </c>
      <c r="I9" s="91"/>
      <c r="J9" s="90"/>
      <c r="K9" s="91"/>
      <c r="L9" s="91"/>
      <c r="M9" s="91"/>
      <c r="N9" s="91"/>
      <c r="O9" s="91"/>
      <c r="P9" s="91"/>
      <c r="Q9" s="91"/>
      <c r="R9" s="91"/>
      <c r="S9" s="91"/>
      <c r="T9" s="91"/>
      <c r="U9" s="91"/>
      <c r="V9" s="91"/>
      <c r="W9" s="91"/>
      <c r="X9" s="91"/>
      <c r="Y9" s="91"/>
      <c r="Z9" s="91"/>
      <c r="AA9" s="88"/>
      <c r="AB9" s="88"/>
      <c r="AC9" s="88"/>
      <c r="AD9" s="88"/>
      <c r="AE9" s="88"/>
      <c r="AF9" s="88"/>
      <c r="AG9" s="88"/>
      <c r="AH9" s="88"/>
      <c r="AI9" s="88"/>
      <c r="AJ9" s="88"/>
      <c r="AK9" s="6"/>
      <c r="AL9" s="6"/>
    </row>
    <row r="10" spans="1:45" ht="13.9" customHeight="1" thickBot="1">
      <c r="D10" s="6"/>
      <c r="E10" s="6"/>
      <c r="F10" s="5">
        <f>WEEKDAY(H11,2)</f>
        <v>5</v>
      </c>
      <c r="G10" s="5">
        <f>WEEKDAY(I11,2)</f>
        <v>6</v>
      </c>
      <c r="H10" s="5">
        <f t="shared" ref="H10:V10" si="0">WEEKDAY(J11,2)</f>
        <v>7</v>
      </c>
      <c r="I10" s="5">
        <f t="shared" si="0"/>
        <v>1</v>
      </c>
      <c r="J10" s="5">
        <f t="shared" si="0"/>
        <v>2</v>
      </c>
      <c r="K10" s="5">
        <f t="shared" si="0"/>
        <v>3</v>
      </c>
      <c r="L10" s="5">
        <f t="shared" si="0"/>
        <v>4</v>
      </c>
      <c r="M10" s="5">
        <f t="shared" si="0"/>
        <v>5</v>
      </c>
      <c r="N10" s="5">
        <f t="shared" si="0"/>
        <v>6</v>
      </c>
      <c r="O10" s="5">
        <f t="shared" si="0"/>
        <v>7</v>
      </c>
      <c r="P10" s="5">
        <f t="shared" si="0"/>
        <v>1</v>
      </c>
      <c r="Q10" s="5">
        <f t="shared" si="0"/>
        <v>2</v>
      </c>
      <c r="R10" s="5">
        <f t="shared" si="0"/>
        <v>3</v>
      </c>
      <c r="S10" s="5">
        <f t="shared" si="0"/>
        <v>4</v>
      </c>
      <c r="T10" s="5">
        <f t="shared" si="0"/>
        <v>5</v>
      </c>
      <c r="U10" s="5">
        <f t="shared" si="0"/>
        <v>6</v>
      </c>
      <c r="V10" s="5">
        <f t="shared" si="0"/>
        <v>7</v>
      </c>
      <c r="W10" s="5">
        <f t="shared" ref="W10" si="1">WEEKDAY(Y11,2)</f>
        <v>1</v>
      </c>
      <c r="X10" s="5">
        <f t="shared" ref="X10" si="2">WEEKDAY(Z11,2)</f>
        <v>2</v>
      </c>
      <c r="Y10" s="5">
        <f t="shared" ref="Y10" si="3">WEEKDAY(AA11,2)</f>
        <v>3</v>
      </c>
      <c r="Z10" s="5">
        <f t="shared" ref="Z10" si="4">WEEKDAY(AB11,2)</f>
        <v>4</v>
      </c>
      <c r="AA10" s="5">
        <f t="shared" ref="AA10" si="5">WEEKDAY(AC11,2)</f>
        <v>5</v>
      </c>
      <c r="AB10" s="5">
        <f t="shared" ref="AB10" si="6">WEEKDAY(AD11,2)</f>
        <v>6</v>
      </c>
      <c r="AC10" s="5">
        <f t="shared" ref="AC10" si="7">WEEKDAY(AE11,2)</f>
        <v>7</v>
      </c>
      <c r="AD10" s="5">
        <f t="shared" ref="AD10" si="8">WEEKDAY(AF11,2)</f>
        <v>1</v>
      </c>
      <c r="AE10" s="5">
        <f t="shared" ref="AE10" si="9">WEEKDAY(AG11,2)</f>
        <v>2</v>
      </c>
      <c r="AF10" s="5">
        <f t="shared" ref="AF10" si="10">WEEKDAY(AH11,2)</f>
        <v>3</v>
      </c>
      <c r="AG10" s="5">
        <f t="shared" ref="AG10" si="11">WEEKDAY(AI11,2)</f>
        <v>4</v>
      </c>
      <c r="AH10" s="5">
        <f t="shared" ref="AH10" si="12">WEEKDAY(AJ11,2)</f>
        <v>6</v>
      </c>
      <c r="AI10" s="5">
        <f t="shared" ref="AI10:AJ10" si="13">WEEKDAY(AK11,2)</f>
        <v>6</v>
      </c>
      <c r="AJ10" s="5">
        <f t="shared" si="13"/>
        <v>6</v>
      </c>
      <c r="AK10" s="6"/>
      <c r="AL10" s="6"/>
      <c r="AM10" s="13"/>
      <c r="AN10" s="13"/>
      <c r="AO10" s="13"/>
      <c r="AP10" s="13"/>
      <c r="AQ10" s="13"/>
      <c r="AR10" s="13"/>
    </row>
    <row r="11" spans="1:45" ht="87.6" customHeight="1" thickBot="1">
      <c r="A11" s="6"/>
      <c r="B11" s="6"/>
      <c r="C11" s="6"/>
      <c r="D11" s="15"/>
      <c r="H11" s="30">
        <f>A2</f>
        <v>42482</v>
      </c>
      <c r="I11" s="30">
        <f>H11+1</f>
        <v>42483</v>
      </c>
      <c r="J11" s="30">
        <f t="shared" ref="J11:AI11" si="14">I11+1</f>
        <v>42484</v>
      </c>
      <c r="K11" s="30">
        <f t="shared" si="14"/>
        <v>42485</v>
      </c>
      <c r="L11" s="30">
        <f t="shared" si="14"/>
        <v>42486</v>
      </c>
      <c r="M11" s="30">
        <f t="shared" si="14"/>
        <v>42487</v>
      </c>
      <c r="N11" s="31">
        <f t="shared" si="14"/>
        <v>42488</v>
      </c>
      <c r="O11" s="30">
        <f t="shared" si="14"/>
        <v>42489</v>
      </c>
      <c r="P11" s="30">
        <f t="shared" si="14"/>
        <v>42490</v>
      </c>
      <c r="Q11" s="30">
        <f t="shared" si="14"/>
        <v>42491</v>
      </c>
      <c r="R11" s="30">
        <f t="shared" si="14"/>
        <v>42492</v>
      </c>
      <c r="S11" s="30">
        <f t="shared" si="14"/>
        <v>42493</v>
      </c>
      <c r="T11" s="30">
        <f t="shared" si="14"/>
        <v>42494</v>
      </c>
      <c r="U11" s="30">
        <f t="shared" si="14"/>
        <v>42495</v>
      </c>
      <c r="V11" s="32">
        <f t="shared" si="14"/>
        <v>42496</v>
      </c>
      <c r="W11" s="30">
        <f t="shared" si="14"/>
        <v>42497</v>
      </c>
      <c r="X11" s="30">
        <f t="shared" si="14"/>
        <v>42498</v>
      </c>
      <c r="Y11" s="30">
        <f t="shared" si="14"/>
        <v>42499</v>
      </c>
      <c r="Z11" s="30">
        <f t="shared" si="14"/>
        <v>42500</v>
      </c>
      <c r="AA11" s="30">
        <f t="shared" si="14"/>
        <v>42501</v>
      </c>
      <c r="AB11" s="30">
        <f t="shared" si="14"/>
        <v>42502</v>
      </c>
      <c r="AC11" s="30">
        <f t="shared" si="14"/>
        <v>42503</v>
      </c>
      <c r="AD11" s="30">
        <f t="shared" si="14"/>
        <v>42504</v>
      </c>
      <c r="AE11" s="30">
        <f t="shared" si="14"/>
        <v>42505</v>
      </c>
      <c r="AF11" s="30">
        <f t="shared" si="14"/>
        <v>42506</v>
      </c>
      <c r="AG11" s="30">
        <f t="shared" si="14"/>
        <v>42507</v>
      </c>
      <c r="AH11" s="30">
        <f t="shared" si="14"/>
        <v>42508</v>
      </c>
      <c r="AI11" s="30">
        <f t="shared" si="14"/>
        <v>42509</v>
      </c>
      <c r="AJ11" s="13"/>
      <c r="AK11" s="6"/>
      <c r="AL11" s="6"/>
      <c r="AM11" s="6"/>
      <c r="AN11" s="6"/>
      <c r="AO11" s="6"/>
      <c r="AP11" s="6"/>
      <c r="AQ11" s="6"/>
      <c r="AR11" s="6"/>
      <c r="AS11" s="6"/>
    </row>
    <row r="12" spans="1:45" ht="15.75" thickBot="1">
      <c r="A12" s="6"/>
      <c r="B12" s="6"/>
      <c r="C12" s="56" t="s">
        <v>138</v>
      </c>
      <c r="D12" s="34" t="s">
        <v>11</v>
      </c>
      <c r="E12" s="36" t="s">
        <v>27</v>
      </c>
      <c r="F12" s="37" t="s">
        <v>137</v>
      </c>
      <c r="G12" s="35" t="s">
        <v>28</v>
      </c>
      <c r="H12" s="23" t="str">
        <f t="shared" ref="H12" si="15">VLOOKUP(F10,$AM$19:$AO$25,3,0)</f>
        <v>V</v>
      </c>
      <c r="I12" s="23" t="str">
        <f t="shared" ref="I12" si="16">VLOOKUP(G10,$AM$19:$AO$25,3,0)</f>
        <v>S</v>
      </c>
      <c r="J12" s="23" t="str">
        <f t="shared" ref="J12:AI12" si="17">VLOOKUP(H10,$AM$19:$AO$25,3,0)</f>
        <v>D</v>
      </c>
      <c r="K12" s="23" t="str">
        <f t="shared" si="17"/>
        <v>L</v>
      </c>
      <c r="L12" s="23" t="str">
        <f t="shared" si="17"/>
        <v>Ma</v>
      </c>
      <c r="M12" s="23" t="str">
        <f t="shared" si="17"/>
        <v>Mer</v>
      </c>
      <c r="N12" s="23" t="str">
        <f t="shared" si="17"/>
        <v>J</v>
      </c>
      <c r="O12" s="23" t="str">
        <f t="shared" si="17"/>
        <v>V</v>
      </c>
      <c r="P12" s="23" t="str">
        <f t="shared" si="17"/>
        <v>S</v>
      </c>
      <c r="Q12" s="23" t="str">
        <f t="shared" si="17"/>
        <v>D</v>
      </c>
      <c r="R12" s="23" t="str">
        <f t="shared" si="17"/>
        <v>L</v>
      </c>
      <c r="S12" s="23" t="str">
        <f t="shared" si="17"/>
        <v>Ma</v>
      </c>
      <c r="T12" s="23" t="str">
        <f t="shared" si="17"/>
        <v>Mer</v>
      </c>
      <c r="U12" s="23" t="str">
        <f t="shared" si="17"/>
        <v>J</v>
      </c>
      <c r="V12" s="23" t="str">
        <f t="shared" si="17"/>
        <v>V</v>
      </c>
      <c r="W12" s="23" t="str">
        <f t="shared" si="17"/>
        <v>S</v>
      </c>
      <c r="X12" s="23" t="str">
        <f t="shared" si="17"/>
        <v>D</v>
      </c>
      <c r="Y12" s="23" t="str">
        <f t="shared" si="17"/>
        <v>L</v>
      </c>
      <c r="Z12" s="23" t="str">
        <f t="shared" si="17"/>
        <v>Ma</v>
      </c>
      <c r="AA12" s="23" t="str">
        <f t="shared" si="17"/>
        <v>Mer</v>
      </c>
      <c r="AB12" s="23" t="str">
        <f t="shared" si="17"/>
        <v>J</v>
      </c>
      <c r="AC12" s="23" t="str">
        <f t="shared" si="17"/>
        <v>V</v>
      </c>
      <c r="AD12" s="23" t="str">
        <f t="shared" si="17"/>
        <v>S</v>
      </c>
      <c r="AE12" s="23" t="str">
        <f t="shared" si="17"/>
        <v>D</v>
      </c>
      <c r="AF12" s="23" t="str">
        <f t="shared" si="17"/>
        <v>L</v>
      </c>
      <c r="AG12" s="23" t="str">
        <f t="shared" si="17"/>
        <v>Ma</v>
      </c>
      <c r="AH12" s="23" t="str">
        <f t="shared" si="17"/>
        <v>Mer</v>
      </c>
      <c r="AI12" s="23" t="str">
        <f t="shared" si="17"/>
        <v>J</v>
      </c>
      <c r="AJ12" s="13"/>
      <c r="AK12" s="6"/>
      <c r="AL12" s="6"/>
      <c r="AM12" s="6"/>
      <c r="AN12" s="6"/>
      <c r="AO12" s="6"/>
      <c r="AP12" s="6"/>
      <c r="AQ12" s="6"/>
      <c r="AR12" s="6"/>
      <c r="AS12" s="6"/>
    </row>
    <row r="13" spans="1:45" ht="9" customHeight="1" thickBot="1">
      <c r="A13" s="6"/>
      <c r="B13" s="6"/>
      <c r="C13" s="53"/>
      <c r="D13" s="21"/>
      <c r="E13" s="17"/>
      <c r="F13" s="16"/>
      <c r="G13" s="18"/>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59"/>
      <c r="AJ13" s="20"/>
      <c r="AK13" s="6"/>
      <c r="AL13" s="6"/>
      <c r="AM13" s="6"/>
      <c r="AN13" s="6"/>
      <c r="AO13" s="6"/>
      <c r="AP13" s="6"/>
      <c r="AQ13" s="6"/>
      <c r="AR13" s="6"/>
      <c r="AS13" s="6"/>
    </row>
    <row r="14" spans="1:45">
      <c r="A14" s="6"/>
      <c r="B14" s="6"/>
      <c r="C14" s="54"/>
      <c r="D14" s="22" t="s">
        <v>43</v>
      </c>
      <c r="E14" s="28">
        <f>IF(ISBLANK(D14),0,VLOOKUP(D14,Tableau1[],2,0))</f>
        <v>42482</v>
      </c>
      <c r="F14" s="24">
        <f>IF(ISBLANK(D14),0,VLOOKUP(D14,Tableau1[],7,0))</f>
        <v>0</v>
      </c>
      <c r="G14" s="42">
        <f>E14+((F14*1)/480)</f>
        <v>42482</v>
      </c>
      <c r="H14" s="79" t="str">
        <f>IFERROR(IF(H$11=$E14,"x",IF(AND(((H$11-$E14)/VLOOKUP($D14,Tableau1[],6,0))=INT(((H$11-$E14)/VLOOKUP($D14,Tableau1[],6,0))),$D14&lt;&gt;""),"S","")),"")</f>
        <v>x</v>
      </c>
      <c r="I14" s="77" t="str">
        <f t="array" aca="1" ref="I14" ca="1">IFERROR(IF(AND(OR(WEEKDAY(H11,2)&gt;5,H11=Fériés),OR(H14="x",H14="s")),H14,IF(I$11=$E14,"x",IF(AND(((I$11-$E14)/VLOOKUP($D14,Tableau1[],6,0))=INT(((I$11-$E14)/VLOOKUP($D14,Tableau1[],6,0))),$D14&lt;&gt;""),"S",""))),"")</f>
        <v>x</v>
      </c>
      <c r="J14" s="77" t="str">
        <f t="array" aca="1" ref="J14" ca="1">IFERROR(IF(AND(OR(WEEKDAY(I11,2)&gt;5,I11=Fériés),OR(I14="x",I14="s")),I14,IF(J$11=$E14,"x",IF(AND(((J$11-$E14)/VLOOKUP($D14,Tableau1[],6,0))=INT(((J$11-$E14)/VLOOKUP($D14,Tableau1[],6,0))),$D14&lt;&gt;""),"S",""))),"")</f>
        <v>x</v>
      </c>
      <c r="K14" s="77" t="str">
        <f t="array" aca="1" ref="K14" ca="1">IFERROR(IF(AND(OR(WEEKDAY(J11,2)&gt;5,J11=Fériés),OR(J14="x",J14="s")),J14,IF(K$11=$E14,"x",IF(AND(((K$11-$E14)/VLOOKUP($D14,Tableau1[],6,0))=INT(((K$11-$E14)/VLOOKUP($D14,Tableau1[],6,0))),$D14&lt;&gt;""),"S",""))),"")</f>
        <v>x</v>
      </c>
      <c r="L14" s="77" t="str">
        <f t="array" aca="1" ref="L14" ca="1">IFERROR(IF(AND(OR(WEEKDAY(K11,2)&gt;5,K11=Fériés),OR(K14="x",K14="s")),K14,IF(L$11=$E14,"x",IF(AND(((L$11-$E14)/VLOOKUP($D14,Tableau1[],6,0))=INT(((L$11-$E14)/VLOOKUP($D14,Tableau1[],6,0))),$D14&lt;&gt;""),"S",""))),"")</f>
        <v/>
      </c>
      <c r="M14" s="77" t="str">
        <f t="array" aca="1" ref="M14" ca="1">IFERROR(IF(AND(OR(WEEKDAY(L11,2)&gt;5,L11=Fériés),OR(L14="x",L14="s")),L14,IF(M$11=$E14,"x",IF(AND(((M$11-$E14)/VLOOKUP($D14,Tableau1[],6,0))=INT(((M$11-$E14)/VLOOKUP($D14,Tableau1[],6,0))),$D14&lt;&gt;""),"S",""))),"")</f>
        <v/>
      </c>
      <c r="N14" s="77" t="str">
        <f t="array" aca="1" ref="N14" ca="1">IFERROR(IF(AND(OR(WEEKDAY(M11,2)&gt;5,M11=Fériés),OR(M14="x",M14="s")),M14,IF(N$11=$E14,"x",IF(AND(((N$11-$E14)/VLOOKUP($D14,Tableau1[],6,0))=INT(((N$11-$E14)/VLOOKUP($D14,Tableau1[],6,0))),$D14&lt;&gt;""),"S",""))),"")</f>
        <v/>
      </c>
      <c r="O14" s="77" t="str">
        <f t="array" aca="1" ref="O14" ca="1">IFERROR(IF(AND(OR(WEEKDAY(N11,2)&gt;5,N11=Fériés),OR(N14="x",N14="s")),N14,IF(O$11=$E14,"x",IF(AND(((O$11-$E14)/VLOOKUP($D14,Tableau1[],6,0))=INT(((O$11-$E14)/VLOOKUP($D14,Tableau1[],6,0))),$D14&lt;&gt;""),"S",""))),"")</f>
        <v>S</v>
      </c>
      <c r="P14" s="77" t="str">
        <f t="array" aca="1" ref="P14" ca="1">IFERROR(IF(AND(OR(WEEKDAY(O11,2)&gt;5,O11=Fériés),OR(O14="x",O14="s")),O14,IF(P$11=$E14,"x",IF(AND(((P$11-$E14)/VLOOKUP($D14,Tableau1[],6,0))=INT(((P$11-$E14)/VLOOKUP($D14,Tableau1[],6,0))),$D14&lt;&gt;""),"S",""))),"")</f>
        <v/>
      </c>
      <c r="Q14" s="77" t="str">
        <f t="array" aca="1" ref="Q14" ca="1">IFERROR(IF(AND(OR(WEEKDAY(P11,2)&gt;5,P11=Fériés),OR(P14="x",P14="s")),P14,IF(Q$11=$E14,"x",IF(AND(((Q$11-$E14)/VLOOKUP($D14,Tableau1[],6,0))=INT(((Q$11-$E14)/VLOOKUP($D14,Tableau1[],6,0))),$D14&lt;&gt;""),"S",""))),"")</f>
        <v/>
      </c>
      <c r="R14" s="77" t="str">
        <f t="array" aca="1" ref="R14" ca="1">IFERROR(IF(AND(OR(WEEKDAY(Q11,2)&gt;5,Q11=Fériés),OR(Q14="x",Q14="s")),Q14,IF(R$11=$E14,"x",IF(AND(((R$11-$E14)/VLOOKUP($D14,Tableau1[],6,0))=INT(((R$11-$E14)/VLOOKUP($D14,Tableau1[],6,0))),$D14&lt;&gt;""),"S",""))),"")</f>
        <v/>
      </c>
      <c r="S14" s="77" t="str">
        <f t="array" aca="1" ref="S14" ca="1">IFERROR(IF(AND(OR(WEEKDAY(R11,2)&gt;5,R11=Fériés),OR(R14="x",R14="s")),R14,IF(S$11=$E14,"x",IF(AND(((S$11-$E14)/VLOOKUP($D14,Tableau1[],6,0))=INT(((S$11-$E14)/VLOOKUP($D14,Tableau1[],6,0))),$D14&lt;&gt;""),"S",""))),"")</f>
        <v/>
      </c>
      <c r="T14" s="77" t="str">
        <f t="array" aca="1" ref="T14" ca="1">IFERROR(IF(AND(OR(WEEKDAY(S11,2)&gt;5,S11=Fériés),OR(S14="x",S14="s")),S14,IF(T$11=$E14,"x",IF(AND(((T$11-$E14)/VLOOKUP($D14,Tableau1[],6,0))=INT(((T$11-$E14)/VLOOKUP($D14,Tableau1[],6,0))),$D14&lt;&gt;""),"S",""))),"")</f>
        <v/>
      </c>
      <c r="U14" s="77" t="str">
        <f t="array" aca="1" ref="U14" ca="1">IFERROR(IF(AND(OR(WEEKDAY(T11,2)&gt;5,T11=Fériés),OR(T14="x",T14="s")),T14,IF(U$11=$E14,"x",IF(AND(((U$11-$E14)/VLOOKUP($D14,Tableau1[],6,0))=INT(((U$11-$E14)/VLOOKUP($D14,Tableau1[],6,0))),$D14&lt;&gt;""),"S",""))),"")</f>
        <v/>
      </c>
      <c r="V14" s="77" t="str">
        <f t="array" aca="1" ref="V14" ca="1">IFERROR(IF(AND(OR(WEEKDAY(U11,2)&gt;5,U11=Fériés),OR(U14="x",U14="s")),U14,IF(V$11=$E14,"x",IF(AND(((V$11-$E14)/VLOOKUP($D14,Tableau1[],6,0))=INT(((V$11-$E14)/VLOOKUP($D14,Tableau1[],6,0))),$D14&lt;&gt;""),"S",""))),"")</f>
        <v>S</v>
      </c>
      <c r="W14" s="77" t="str">
        <f t="array" aca="1" ref="W14" ca="1">IFERROR(IF(AND(OR(WEEKDAY(V11,2)&gt;5,V11=Fériés),OR(V14="x",V14="s")),V14,IF(W$11=$E14,"x",IF(AND(((W$11-$E14)/VLOOKUP($D14,Tableau1[],6,0))=INT(((W$11-$E14)/VLOOKUP($D14,Tableau1[],6,0))),$D14&lt;&gt;""),"S",""))),"")</f>
        <v/>
      </c>
      <c r="X14" s="77" t="str">
        <f t="array" aca="1" ref="X14" ca="1">IFERROR(IF(AND(OR(WEEKDAY(W11,2)&gt;5,W11=Fériés),OR(W14="x",W14="s")),W14,IF(X$11=$E14,"x",IF(AND(((X$11-$E14)/VLOOKUP($D14,Tableau1[],6,0))=INT(((X$11-$E14)/VLOOKUP($D14,Tableau1[],6,0))),$D14&lt;&gt;""),"S",""))),"")</f>
        <v/>
      </c>
      <c r="Y14" s="77" t="str">
        <f t="array" aca="1" ref="Y14" ca="1">IFERROR(IF(AND(OR(WEEKDAY(X11,2)&gt;5,X11=Fériés),OR(X14="x",X14="s")),X14,IF(Y$11=$E14,"x",IF(AND(((Y$11-$E14)/VLOOKUP($D14,Tableau1[],6,0))=INT(((Y$11-$E14)/VLOOKUP($D14,Tableau1[],6,0))),$D14&lt;&gt;""),"S",""))),"")</f>
        <v/>
      </c>
      <c r="Z14" s="77" t="str">
        <f t="array" aca="1" ref="Z14" ca="1">IFERROR(IF(AND(OR(WEEKDAY(Y11,2)&gt;5,Y11=Fériés),OR(Y14="x",Y14="s")),Y14,IF(Z$11=$E14,"x",IF(AND(((Z$11-$E14)/VLOOKUP($D14,Tableau1[],6,0))=INT(((Z$11-$E14)/VLOOKUP($D14,Tableau1[],6,0))),$D14&lt;&gt;""),"S",""))),"")</f>
        <v/>
      </c>
      <c r="AA14" s="77" t="str">
        <f t="array" aca="1" ref="AA14" ca="1">IFERROR(IF(AND(OR(WEEKDAY(Z11,2)&gt;5,Z11=Fériés),OR(Z14="x",Z14="s")),Z14,IF(AA$11=$E14,"x",IF(AND(((AA$11-$E14)/VLOOKUP($D14,Tableau1[],6,0))=INT(((AA$11-$E14)/VLOOKUP($D14,Tableau1[],6,0))),$D14&lt;&gt;""),"S",""))),"")</f>
        <v/>
      </c>
      <c r="AB14" s="77" t="str">
        <f t="array" aca="1" ref="AB14" ca="1">IFERROR(IF(AND(OR(WEEKDAY(AA11,2)&gt;5,AA11=Fériés),OR(AA14="x",AA14="s")),AA14,IF(AB$11=$E14,"x",IF(AND(((AB$11-$E14)/VLOOKUP($D14,Tableau1[],6,0))=INT(((AB$11-$E14)/VLOOKUP($D14,Tableau1[],6,0))),$D14&lt;&gt;""),"S",""))),"")</f>
        <v/>
      </c>
      <c r="AC14" s="77" t="str">
        <f t="array" aca="1" ref="AC14" ca="1">IFERROR(IF(AND(OR(WEEKDAY(AB11,2)&gt;5,AB11=Fériés),OR(AB14="x",AB14="s")),AB14,IF(AC$11=$E14,"x",IF(AND(((AC$11-$E14)/VLOOKUP($D14,Tableau1[],6,0))=INT(((AC$11-$E14)/VLOOKUP($D14,Tableau1[],6,0))),$D14&lt;&gt;""),"S",""))),"")</f>
        <v>S</v>
      </c>
      <c r="AD14" s="77" t="str">
        <f t="array" aca="1" ref="AD14" ca="1">IFERROR(IF(AND(OR(WEEKDAY(AC11,2)&gt;5,AC11=Fériés),OR(AC14="x",AC14="s")),AC14,IF(AD$11=$E14,"x",IF(AND(((AD$11-$E14)/VLOOKUP($D14,Tableau1[],6,0))=INT(((AD$11-$E14)/VLOOKUP($D14,Tableau1[],6,0))),$D14&lt;&gt;""),"S",""))),"")</f>
        <v/>
      </c>
      <c r="AE14" s="77" t="str">
        <f t="array" aca="1" ref="AE14" ca="1">IFERROR(IF(AND(OR(WEEKDAY(AD11,2)&gt;5,AD11=Fériés),OR(AD14="x",AD14="s")),AD14,IF(AE$11=$E14,"x",IF(AND(((AE$11-$E14)/VLOOKUP($D14,Tableau1[],6,0))=INT(((AE$11-$E14)/VLOOKUP($D14,Tableau1[],6,0))),$D14&lt;&gt;""),"S",""))),"")</f>
        <v/>
      </c>
      <c r="AF14" s="77" t="str">
        <f t="array" aca="1" ref="AF14" ca="1">IFERROR(IF(AND(OR(WEEKDAY(AE11,2)&gt;5,AE11=Fériés),OR(AE14="x",AE14="s")),AE14,IF(AF$11=$E14,"x",IF(AND(((AF$11-$E14)/VLOOKUP($D14,Tableau1[],6,0))=INT(((AF$11-$E14)/VLOOKUP($D14,Tableau1[],6,0))),$D14&lt;&gt;""),"S",""))),"")</f>
        <v/>
      </c>
      <c r="AG14" s="77" t="str">
        <f t="array" aca="1" ref="AG14" ca="1">IFERROR(IF(AND(OR(WEEKDAY(AF11,2)&gt;5,AF11=Fériés),OR(AF14="x",AF14="s")),AF14,IF(AG$11=$E14,"x",IF(AND(((AG$11-$E14)/VLOOKUP($D14,Tableau1[],6,0))=INT(((AG$11-$E14)/VLOOKUP($D14,Tableau1[],6,0))),$D14&lt;&gt;""),"S",""))),"")</f>
        <v/>
      </c>
      <c r="AH14" s="77" t="str">
        <f t="array" aca="1" ref="AH14" ca="1">IFERROR(IF(AND(OR(WEEKDAY(AG11,2)&gt;5,AG11=Fériés),OR(AG14="x",AG14="s")),AG14,IF(AH$11=$E14,"x",IF(AND(((AH$11-$E14)/VLOOKUP($D14,Tableau1[],6,0))=INT(((AH$11-$E14)/VLOOKUP($D14,Tableau1[],6,0))),$D14&lt;&gt;""),"S",""))),"")</f>
        <v/>
      </c>
      <c r="AI14" s="78" t="str">
        <f t="array" aca="1" ref="AI14" ca="1">IFERROR(IF(AND(OR(WEEKDAY(AH11,2)&gt;5,AH11=Fériés),OR(AH14="x",AH14="s")),AH14,IF(AI$11=$E14,"x",IF(AND(((AI$11-$E14)/VLOOKUP($D14,Tableau1[],6,0))=INT(((AI$11-$E14)/VLOOKUP($D14,Tableau1[],6,0))),$D14&lt;&gt;""),"S",""))),"")</f>
        <v/>
      </c>
      <c r="AJ14" s="13"/>
      <c r="AK14" s="6"/>
      <c r="AL14" s="6"/>
      <c r="AM14" s="6"/>
      <c r="AN14" s="6"/>
      <c r="AO14" s="6"/>
      <c r="AP14" s="6"/>
      <c r="AQ14" s="6"/>
      <c r="AR14" s="6"/>
      <c r="AS14" s="6"/>
    </row>
    <row r="15" spans="1:45">
      <c r="A15" s="6"/>
      <c r="B15" s="6"/>
      <c r="C15" s="54"/>
      <c r="D15" s="22"/>
      <c r="E15" s="28">
        <f>IF(ISBLANK(D15),0,VLOOKUP(D15,Tableau1[],2,0))</f>
        <v>0</v>
      </c>
      <c r="F15" s="24">
        <f>IF(ISBLANK(D15),0,VLOOKUP(D15,Tableau1[],7,0))</f>
        <v>0</v>
      </c>
      <c r="G15" s="42">
        <f t="shared" ref="G15:G36" si="18">E15+((F15*0.00208)/480)</f>
        <v>0</v>
      </c>
      <c r="H15" s="80" t="str">
        <f>IFERROR(IF(H$11=$E15,"x",IF(AND(((H$11-$E15)/VLOOKUP($D15,Tableau1[],6,0))=INT(((H$11-$E15)/VLOOKUP($D15,Tableau1[],6,0))),$D15&lt;&gt;""),"S","")),"")</f>
        <v/>
      </c>
      <c r="I15" s="58" t="str">
        <f t="array" aca="1" ref="I15" ca="1">IFERROR(IF(AND(OR(WEEKDAY(H12,2)&gt;5,H12=Fériés),OR(H15="x",H15="s")),H15,IF(I$11=$E15,"x",IF(AND(((I$11-$E15)/VLOOKUP($D15,Tableau1[],6,0))=INT(((I$11-$E15)/VLOOKUP($D15,Tableau1[],6,0))),$D15&lt;&gt;""),"S",""))),"")</f>
        <v/>
      </c>
      <c r="J15" s="58" t="str">
        <f t="array" aca="1" ref="J15" ca="1">IFERROR(IF(AND(OR(WEEKDAY(I12,2)&gt;5,I12=Fériés),OR(I15="x",I15="s")),I15,IF(J$11=$E15,"x",IF(AND(((J$11-$E15)/VLOOKUP($D15,Tableau1[],6,0))=INT(((J$11-$E15)/VLOOKUP($D15,Tableau1[],6,0))),$D15&lt;&gt;""),"S",""))),"")</f>
        <v/>
      </c>
      <c r="K15" s="58" t="str">
        <f t="array" aca="1" ref="K15" ca="1">IFERROR(IF(AND(OR(WEEKDAY(J12,2)&gt;5,J12=Fériés),OR(J15="x",J15="s")),J15,IF(K$11=$E15,"x",IF(AND(((K$11-$E15)/VLOOKUP($D15,Tableau1[],6,0))=INT(((K$11-$E15)/VLOOKUP($D15,Tableau1[],6,0))),$D15&lt;&gt;""),"S",""))),"")</f>
        <v/>
      </c>
      <c r="L15" s="58" t="str">
        <f t="array" aca="1" ref="L15" ca="1">IFERROR(IF(AND(OR(WEEKDAY(K12,2)&gt;5,K12=Fériés),OR(K15="x",K15="s")),K15,IF(L$11=$E15,"x",IF(AND(((L$11-$E15)/VLOOKUP($D15,Tableau1[],6,0))=INT(((L$11-$E15)/VLOOKUP($D15,Tableau1[],6,0))),$D15&lt;&gt;""),"S",""))),"")</f>
        <v/>
      </c>
      <c r="M15" s="58" t="str">
        <f t="array" aca="1" ref="M15" ca="1">IFERROR(IF(AND(OR(WEEKDAY(L12,2)&gt;5,L12=Fériés),OR(L15="x",L15="s")),L15,IF(M$11=$E15,"x",IF(AND(((M$11-$E15)/VLOOKUP($D15,Tableau1[],6,0))=INT(((M$11-$E15)/VLOOKUP($D15,Tableau1[],6,0))),$D15&lt;&gt;""),"S",""))),"")</f>
        <v/>
      </c>
      <c r="N15" s="58" t="str">
        <f t="array" aca="1" ref="N15" ca="1">IFERROR(IF(AND(OR(WEEKDAY(M12,2)&gt;5,M12=Fériés),OR(M15="x",M15="s")),M15,IF(N$11=$E15,"x",IF(AND(((N$11-$E15)/VLOOKUP($D15,Tableau1[],6,0))=INT(((N$11-$E15)/VLOOKUP($D15,Tableau1[],6,0))),$D15&lt;&gt;""),"S",""))),"")</f>
        <v/>
      </c>
      <c r="O15" s="58" t="str">
        <f t="array" aca="1" ref="O15" ca="1">IFERROR(IF(AND(OR(WEEKDAY(N12,2)&gt;5,N12=Fériés),OR(N15="x",N15="s")),N15,IF(O$11=$E15,"x",IF(AND(((O$11-$E15)/VLOOKUP($D15,Tableau1[],6,0))=INT(((O$11-$E15)/VLOOKUP($D15,Tableau1[],6,0))),$D15&lt;&gt;""),"S",""))),"")</f>
        <v/>
      </c>
      <c r="P15" s="58" t="str">
        <f t="array" aca="1" ref="P15" ca="1">IFERROR(IF(AND(OR(WEEKDAY(O12,2)&gt;5,O12=Fériés),OR(O15="x",O15="s")),O15,IF(P$11=$E15,"x",IF(AND(((P$11-$E15)/VLOOKUP($D15,Tableau1[],6,0))=INT(((P$11-$E15)/VLOOKUP($D15,Tableau1[],6,0))),$D15&lt;&gt;""),"S",""))),"")</f>
        <v/>
      </c>
      <c r="Q15" s="58" t="str">
        <f t="array" aca="1" ref="Q15" ca="1">IFERROR(IF(AND(OR(WEEKDAY(P12,2)&gt;5,P12=Fériés),OR(P15="x",P15="s")),P15,IF(Q$11=$E15,"x",IF(AND(((Q$11-$E15)/VLOOKUP($D15,Tableau1[],6,0))=INT(((Q$11-$E15)/VLOOKUP($D15,Tableau1[],6,0))),$D15&lt;&gt;""),"S",""))),"")</f>
        <v/>
      </c>
      <c r="R15" s="58" t="str">
        <f t="array" aca="1" ref="R15" ca="1">IFERROR(IF(AND(OR(WEEKDAY(Q12,2)&gt;5,Q12=Fériés),OR(Q15="x",Q15="s")),Q15,IF(R$11=$E15,"x",IF(AND(((R$11-$E15)/VLOOKUP($D15,Tableau1[],6,0))=INT(((R$11-$E15)/VLOOKUP($D15,Tableau1[],6,0))),$D15&lt;&gt;""),"S",""))),"")</f>
        <v/>
      </c>
      <c r="S15" s="58" t="str">
        <f t="array" aca="1" ref="S15" ca="1">IFERROR(IF(AND(OR(WEEKDAY(R12,2)&gt;5,R12=Fériés),OR(R15="x",R15="s")),R15,IF(S$11=$E15,"x",IF(AND(((S$11-$E15)/VLOOKUP($D15,Tableau1[],6,0))=INT(((S$11-$E15)/VLOOKUP($D15,Tableau1[],6,0))),$D15&lt;&gt;""),"S",""))),"")</f>
        <v/>
      </c>
      <c r="T15" s="58" t="str">
        <f t="array" aca="1" ref="T15" ca="1">IFERROR(IF(AND(OR(WEEKDAY(S12,2)&gt;5,S12=Fériés),OR(S15="x",S15="s")),S15,IF(T$11=$E15,"x",IF(AND(((T$11-$E15)/VLOOKUP($D15,Tableau1[],6,0))=INT(((T$11-$E15)/VLOOKUP($D15,Tableau1[],6,0))),$D15&lt;&gt;""),"S",""))),"")</f>
        <v/>
      </c>
      <c r="U15" s="58" t="str">
        <f t="array" aca="1" ref="U15" ca="1">IFERROR(IF(AND(OR(WEEKDAY(T12,2)&gt;5,T12=Fériés),OR(T15="x",T15="s")),T15,IF(U$11=$E15,"x",IF(AND(((U$11-$E15)/VLOOKUP($D15,Tableau1[],6,0))=INT(((U$11-$E15)/VLOOKUP($D15,Tableau1[],6,0))),$D15&lt;&gt;""),"S",""))),"")</f>
        <v/>
      </c>
      <c r="V15" s="58" t="str">
        <f t="array" aca="1" ref="V15" ca="1">IFERROR(IF(AND(OR(WEEKDAY(U12,2)&gt;5,U12=Fériés),OR(U15="x",U15="s")),U15,IF(V$11=$E15,"x",IF(AND(((V$11-$E15)/VLOOKUP($D15,Tableau1[],6,0))=INT(((V$11-$E15)/VLOOKUP($D15,Tableau1[],6,0))),$D15&lt;&gt;""),"S",""))),"")</f>
        <v/>
      </c>
      <c r="W15" s="58" t="str">
        <f t="array" aca="1" ref="W15" ca="1">IFERROR(IF(AND(OR(WEEKDAY(V12,2)&gt;5,V12=Fériés),OR(V15="x",V15="s")),V15,IF(W$11=$E15,"x",IF(AND(((W$11-$E15)/VLOOKUP($D15,Tableau1[],6,0))=INT(((W$11-$E15)/VLOOKUP($D15,Tableau1[],6,0))),$D15&lt;&gt;""),"S",""))),"")</f>
        <v/>
      </c>
      <c r="X15" s="58" t="str">
        <f t="array" aca="1" ref="X15" ca="1">IFERROR(IF(AND(OR(WEEKDAY(W12,2)&gt;5,W12=Fériés),OR(W15="x",W15="s")),W15,IF(X$11=$E15,"x",IF(AND(((X$11-$E15)/VLOOKUP($D15,Tableau1[],6,0))=INT(((X$11-$E15)/VLOOKUP($D15,Tableau1[],6,0))),$D15&lt;&gt;""),"S",""))),"")</f>
        <v/>
      </c>
      <c r="Y15" s="58" t="str">
        <f t="array" aca="1" ref="Y15" ca="1">IFERROR(IF(AND(OR(WEEKDAY(X12,2)&gt;5,X12=Fériés),OR(X15="x",X15="s")),X15,IF(Y$11=$E15,"x",IF(AND(((Y$11-$E15)/VLOOKUP($D15,Tableau1[],6,0))=INT(((Y$11-$E15)/VLOOKUP($D15,Tableau1[],6,0))),$D15&lt;&gt;""),"S",""))),"")</f>
        <v/>
      </c>
      <c r="Z15" s="58" t="str">
        <f t="array" aca="1" ref="Z15" ca="1">IFERROR(IF(AND(OR(WEEKDAY(Y12,2)&gt;5,Y12=Fériés),OR(Y15="x",Y15="s")),Y15,IF(Z$11=$E15,"x",IF(AND(((Z$11-$E15)/VLOOKUP($D15,Tableau1[],6,0))=INT(((Z$11-$E15)/VLOOKUP($D15,Tableau1[],6,0))),$D15&lt;&gt;""),"S",""))),"")</f>
        <v/>
      </c>
      <c r="AA15" s="58" t="str">
        <f t="array" aca="1" ref="AA15" ca="1">IFERROR(IF(AND(OR(WEEKDAY(Z12,2)&gt;5,Z12=Fériés),OR(Z15="x",Z15="s")),Z15,IF(AA$11=$E15,"x",IF(AND(((AA$11-$E15)/VLOOKUP($D15,Tableau1[],6,0))=INT(((AA$11-$E15)/VLOOKUP($D15,Tableau1[],6,0))),$D15&lt;&gt;""),"S",""))),"")</f>
        <v/>
      </c>
      <c r="AB15" s="58" t="str">
        <f t="array" aca="1" ref="AB15" ca="1">IFERROR(IF(AND(OR(WEEKDAY(AA12,2)&gt;5,AA12=Fériés),OR(AA15="x",AA15="s")),AA15,IF(AB$11=$E15,"x",IF(AND(((AB$11-$E15)/VLOOKUP($D15,Tableau1[],6,0))=INT(((AB$11-$E15)/VLOOKUP($D15,Tableau1[],6,0))),$D15&lt;&gt;""),"S",""))),"")</f>
        <v/>
      </c>
      <c r="AC15" s="58" t="str">
        <f t="array" aca="1" ref="AC15" ca="1">IFERROR(IF(AND(OR(WEEKDAY(AB12,2)&gt;5,AB12=Fériés),OR(AB15="x",AB15="s")),AB15,IF(AC$11=$E15,"x",IF(AND(((AC$11-$E15)/VLOOKUP($D15,Tableau1[],6,0))=INT(((AC$11-$E15)/VLOOKUP($D15,Tableau1[],6,0))),$D15&lt;&gt;""),"S",""))),"")</f>
        <v/>
      </c>
      <c r="AD15" s="58" t="str">
        <f t="array" aca="1" ref="AD15" ca="1">IFERROR(IF(AND(OR(WEEKDAY(AC12,2)&gt;5,AC12=Fériés),OR(AC15="x",AC15="s")),AC15,IF(AD$11=$E15,"x",IF(AND(((AD$11-$E15)/VLOOKUP($D15,Tableau1[],6,0))=INT(((AD$11-$E15)/VLOOKUP($D15,Tableau1[],6,0))),$D15&lt;&gt;""),"S",""))),"")</f>
        <v/>
      </c>
      <c r="AE15" s="58" t="str">
        <f t="array" aca="1" ref="AE15" ca="1">IFERROR(IF(AND(OR(WEEKDAY(AD12,2)&gt;5,AD12=Fériés),OR(AD15="x",AD15="s")),AD15,IF(AE$11=$E15,"x",IF(AND(((AE$11-$E15)/VLOOKUP($D15,Tableau1[],6,0))=INT(((AE$11-$E15)/VLOOKUP($D15,Tableau1[],6,0))),$D15&lt;&gt;""),"S",""))),"")</f>
        <v/>
      </c>
      <c r="AF15" s="58" t="str">
        <f t="array" aca="1" ref="AF15" ca="1">IFERROR(IF(AND(OR(WEEKDAY(AE12,2)&gt;5,AE12=Fériés),OR(AE15="x",AE15="s")),AE15,IF(AF$11=$E15,"x",IF(AND(((AF$11-$E15)/VLOOKUP($D15,Tableau1[],6,0))=INT(((AF$11-$E15)/VLOOKUP($D15,Tableau1[],6,0))),$D15&lt;&gt;""),"S",""))),"")</f>
        <v/>
      </c>
      <c r="AG15" s="58" t="str">
        <f t="array" aca="1" ref="AG15" ca="1">IFERROR(IF(AND(OR(WEEKDAY(AF12,2)&gt;5,AF12=Fériés),OR(AF15="x",AF15="s")),AF15,IF(AG$11=$E15,"x",IF(AND(((AG$11-$E15)/VLOOKUP($D15,Tableau1[],6,0))=INT(((AG$11-$E15)/VLOOKUP($D15,Tableau1[],6,0))),$D15&lt;&gt;""),"S",""))),"")</f>
        <v/>
      </c>
      <c r="AH15" s="58" t="str">
        <f t="array" aca="1" ref="AH15" ca="1">IFERROR(IF(AND(OR(WEEKDAY(AG12,2)&gt;5,AG12=Fériés),OR(AG15="x",AG15="s")),AG15,IF(AH$11=$E15,"x",IF(AND(((AH$11-$E15)/VLOOKUP($D15,Tableau1[],6,0))=INT(((AH$11-$E15)/VLOOKUP($D15,Tableau1[],6,0))),$D15&lt;&gt;""),"S",""))),"")</f>
        <v/>
      </c>
      <c r="AI15" s="60" t="str">
        <f t="array" aca="1" ref="AI15" ca="1">IFERROR(IF(AND(OR(WEEKDAY(AH12,2)&gt;5,AH12=Fériés),OR(AH15="x",AH15="s")),AH15,IF(AI$11=$E15,"x",IF(AND(((AI$11-$E15)/VLOOKUP($D15,Tableau1[],6,0))=INT(((AI$11-$E15)/VLOOKUP($D15,Tableau1[],6,0))),$D15&lt;&gt;""),"S",""))),"")</f>
        <v/>
      </c>
      <c r="AJ15" s="13"/>
      <c r="AK15" s="6"/>
      <c r="AL15" s="6"/>
      <c r="AM15" s="6"/>
      <c r="AN15" s="6"/>
      <c r="AO15" s="6"/>
      <c r="AP15" s="6"/>
      <c r="AQ15" s="6"/>
      <c r="AR15" s="6"/>
      <c r="AS15" s="6"/>
    </row>
    <row r="16" spans="1:45">
      <c r="A16" s="6"/>
      <c r="B16" s="6"/>
      <c r="C16" s="54"/>
      <c r="D16" s="22"/>
      <c r="E16" s="28"/>
      <c r="F16" s="24">
        <f>IF(ISBLANK(D16),0,VLOOKUP(D16,Tableau1[],7,0))</f>
        <v>0</v>
      </c>
      <c r="G16" s="42">
        <f t="shared" si="18"/>
        <v>0</v>
      </c>
      <c r="H16" s="25" t="str">
        <f>IFERROR(IF(H$11=$E16,"x",IF(AND(((H$11-$E16)/VLOOKUP($D16,Tableau1[],6,0))=INT(((H$11-$E16)/VLOOKUP($D16,Tableau1[],6,0))),$D16&lt;&gt;""),"S","")),"")</f>
        <v/>
      </c>
      <c r="I16" s="26" t="str">
        <f t="array" aca="1" ref="I16" ca="1">IFERROR(IF(AND(OR(WEEKDAY(H13,2)&gt;5,H13=Fériés),OR(H16="x",H16="s")),H16,IF(I$11=$E16,"x",IF(AND(((I$11-$E16)/VLOOKUP($D16,Tableau1[],6,0))=INT(((I$11-$E16)/VLOOKUP($D16,Tableau1[],6,0))),$D16&lt;&gt;""),"S",""))),"")</f>
        <v/>
      </c>
      <c r="J16" s="26" t="str">
        <f t="array" aca="1" ref="J16" ca="1">IFERROR(IF(AND(OR(WEEKDAY(I13,2)&gt;5,I13=Fériés),OR(I16="x",I16="s")),I16,IF(J$11=$E16,"x",IF(AND(((J$11-$E16)/VLOOKUP($D16,Tableau1[],6,0))=INT(((J$11-$E16)/VLOOKUP($D16,Tableau1[],6,0))),$D16&lt;&gt;""),"S",""))),"")</f>
        <v/>
      </c>
      <c r="K16" s="26" t="str">
        <f t="array" aca="1" ref="K16" ca="1">IFERROR(IF(AND(OR(WEEKDAY(J13,2)&gt;5,J13=Fériés),OR(J16="x",J16="s")),J16,IF(K$11=$E16,"x",IF(AND(((K$11-$E16)/VLOOKUP($D16,Tableau1[],6,0))=INT(((K$11-$E16)/VLOOKUP($D16,Tableau1[],6,0))),$D16&lt;&gt;""),"S",""))),"")</f>
        <v/>
      </c>
      <c r="L16" s="26" t="str">
        <f t="array" aca="1" ref="L16" ca="1">IFERROR(IF(AND(OR(WEEKDAY(K13,2)&gt;5,K13=Fériés),OR(K16="x",K16="s")),K16,IF(L$11=$E16,"x",IF(AND(((L$11-$E16)/VLOOKUP($D16,Tableau1[],6,0))=INT(((L$11-$E16)/VLOOKUP($D16,Tableau1[],6,0))),$D16&lt;&gt;""),"S",""))),"")</f>
        <v/>
      </c>
      <c r="M16" s="26" t="str">
        <f t="array" aca="1" ref="M16" ca="1">IFERROR(IF(AND(OR(WEEKDAY(L13,2)&gt;5,L13=Fériés),OR(L16="x",L16="s")),L16,IF(M$11=$E16,"x",IF(AND(((M$11-$E16)/VLOOKUP($D16,Tableau1[],6,0))=INT(((M$11-$E16)/VLOOKUP($D16,Tableau1[],6,0))),$D16&lt;&gt;""),"S",""))),"")</f>
        <v/>
      </c>
      <c r="N16" s="26" t="str">
        <f t="array" aca="1" ref="N16" ca="1">IFERROR(IF(AND(OR(WEEKDAY(M13,2)&gt;5,M13=Fériés),OR(M16="x",M16="s")),M16,IF(N$11=$E16,"x",IF(AND(((N$11-$E16)/VLOOKUP($D16,Tableau1[],6,0))=INT(((N$11-$E16)/VLOOKUP($D16,Tableau1[],6,0))),$D16&lt;&gt;""),"S",""))),"")</f>
        <v/>
      </c>
      <c r="O16" s="26" t="str">
        <f t="array" aca="1" ref="O16" ca="1">IFERROR(IF(AND(OR(WEEKDAY(N13,2)&gt;5,N13=Fériés),OR(N16="x",N16="s")),N16,IF(O$11=$E16,"x",IF(AND(((O$11-$E16)/VLOOKUP($D16,Tableau1[],6,0))=INT(((O$11-$E16)/VLOOKUP($D16,Tableau1[],6,0))),$D16&lt;&gt;""),"S",""))),"")</f>
        <v/>
      </c>
      <c r="P16" s="26" t="str">
        <f t="array" aca="1" ref="P16" ca="1">IFERROR(IF(AND(OR(WEEKDAY(O13,2)&gt;5,O13=Fériés),OR(O16="x",O16="s")),O16,IF(P$11=$E16,"x",IF(AND(((P$11-$E16)/VLOOKUP($D16,Tableau1[],6,0))=INT(((P$11-$E16)/VLOOKUP($D16,Tableau1[],6,0))),$D16&lt;&gt;""),"S",""))),"")</f>
        <v/>
      </c>
      <c r="Q16" s="26" t="str">
        <f t="array" aca="1" ref="Q16" ca="1">IFERROR(IF(AND(OR(WEEKDAY(P13,2)&gt;5,P13=Fériés),OR(P16="x",P16="s")),P16,IF(Q$11=$E16,"x",IF(AND(((Q$11-$E16)/VLOOKUP($D16,Tableau1[],6,0))=INT(((Q$11-$E16)/VLOOKUP($D16,Tableau1[],6,0))),$D16&lt;&gt;""),"S",""))),"")</f>
        <v/>
      </c>
      <c r="R16" s="26" t="str">
        <f t="array" aca="1" ref="R16" ca="1">IFERROR(IF(AND(OR(WEEKDAY(Q13,2)&gt;5,Q13=Fériés),OR(Q16="x",Q16="s")),Q16,IF(R$11=$E16,"x",IF(AND(((R$11-$E16)/VLOOKUP($D16,Tableau1[],6,0))=INT(((R$11-$E16)/VLOOKUP($D16,Tableau1[],6,0))),$D16&lt;&gt;""),"S",""))),"")</f>
        <v/>
      </c>
      <c r="S16" s="26" t="str">
        <f t="array" aca="1" ref="S16" ca="1">IFERROR(IF(AND(OR(WEEKDAY(R13,2)&gt;5,R13=Fériés),OR(R16="x",R16="s")),R16,IF(S$11=$E16,"x",IF(AND(((S$11-$E16)/VLOOKUP($D16,Tableau1[],6,0))=INT(((S$11-$E16)/VLOOKUP($D16,Tableau1[],6,0))),$D16&lt;&gt;""),"S",""))),"")</f>
        <v/>
      </c>
      <c r="T16" s="26" t="str">
        <f t="array" aca="1" ref="T16" ca="1">IFERROR(IF(AND(OR(WEEKDAY(S13,2)&gt;5,S13=Fériés),OR(S16="x",S16="s")),S16,IF(T$11=$E16,"x",IF(AND(((T$11-$E16)/VLOOKUP($D16,Tableau1[],6,0))=INT(((T$11-$E16)/VLOOKUP($D16,Tableau1[],6,0))),$D16&lt;&gt;""),"S",""))),"")</f>
        <v/>
      </c>
      <c r="U16" s="26" t="str">
        <f t="array" aca="1" ref="U16" ca="1">IFERROR(IF(AND(OR(WEEKDAY(T13,2)&gt;5,T13=Fériés),OR(T16="x",T16="s")),T16,IF(U$11=$E16,"x",IF(AND(((U$11-$E16)/VLOOKUP($D16,Tableau1[],6,0))=INT(((U$11-$E16)/VLOOKUP($D16,Tableau1[],6,0))),$D16&lt;&gt;""),"S",""))),"")</f>
        <v/>
      </c>
      <c r="V16" s="26" t="str">
        <f t="array" aca="1" ref="V16" ca="1">IFERROR(IF(AND(OR(WEEKDAY(U13,2)&gt;5,U13=Fériés),OR(U16="x",U16="s")),U16,IF(V$11=$E16,"x",IF(AND(((V$11-$E16)/VLOOKUP($D16,Tableau1[],6,0))=INT(((V$11-$E16)/VLOOKUP($D16,Tableau1[],6,0))),$D16&lt;&gt;""),"S",""))),"")</f>
        <v/>
      </c>
      <c r="W16" s="26" t="str">
        <f t="array" aca="1" ref="W16" ca="1">IFERROR(IF(AND(OR(WEEKDAY(V13,2)&gt;5,V13=Fériés),OR(V16="x",V16="s")),V16,IF(W$11=$E16,"x",IF(AND(((W$11-$E16)/VLOOKUP($D16,Tableau1[],6,0))=INT(((W$11-$E16)/VLOOKUP($D16,Tableau1[],6,0))),$D16&lt;&gt;""),"S",""))),"")</f>
        <v/>
      </c>
      <c r="X16" s="26" t="str">
        <f t="array" aca="1" ref="X16" ca="1">IFERROR(IF(AND(OR(WEEKDAY(W13,2)&gt;5,W13=Fériés),OR(W16="x",W16="s")),W16,IF(X$11=$E16,"x",IF(AND(((X$11-$E16)/VLOOKUP($D16,Tableau1[],6,0))=INT(((X$11-$E16)/VLOOKUP($D16,Tableau1[],6,0))),$D16&lt;&gt;""),"S",""))),"")</f>
        <v/>
      </c>
      <c r="Y16" s="26" t="str">
        <f t="array" aca="1" ref="Y16" ca="1">IFERROR(IF(AND(OR(WEEKDAY(X13,2)&gt;5,X13=Fériés),OR(X16="x",X16="s")),X16,IF(Y$11=$E16,"x",IF(AND(((Y$11-$E16)/VLOOKUP($D16,Tableau1[],6,0))=INT(((Y$11-$E16)/VLOOKUP($D16,Tableau1[],6,0))),$D16&lt;&gt;""),"S",""))),"")</f>
        <v/>
      </c>
      <c r="Z16" s="26" t="str">
        <f t="array" aca="1" ref="Z16" ca="1">IFERROR(IF(AND(OR(WEEKDAY(Y13,2)&gt;5,Y13=Fériés),OR(Y16="x",Y16="s")),Y16,IF(Z$11=$E16,"x",IF(AND(((Z$11-$E16)/VLOOKUP($D16,Tableau1[],6,0))=INT(((Z$11-$E16)/VLOOKUP($D16,Tableau1[],6,0))),$D16&lt;&gt;""),"S",""))),"")</f>
        <v/>
      </c>
      <c r="AA16" s="26" t="str">
        <f t="array" aca="1" ref="AA16" ca="1">IFERROR(IF(AND(OR(WEEKDAY(Z13,2)&gt;5,Z13=Fériés),OR(Z16="x",Z16="s")),Z16,IF(AA$11=$E16,"x",IF(AND(((AA$11-$E16)/VLOOKUP($D16,Tableau1[],6,0))=INT(((AA$11-$E16)/VLOOKUP($D16,Tableau1[],6,0))),$D16&lt;&gt;""),"S",""))),"")</f>
        <v/>
      </c>
      <c r="AB16" s="26" t="str">
        <f t="array" aca="1" ref="AB16" ca="1">IFERROR(IF(AND(OR(WEEKDAY(AA13,2)&gt;5,AA13=Fériés),OR(AA16="x",AA16="s")),AA16,IF(AB$11=$E16,"x",IF(AND(((AB$11-$E16)/VLOOKUP($D16,Tableau1[],6,0))=INT(((AB$11-$E16)/VLOOKUP($D16,Tableau1[],6,0))),$D16&lt;&gt;""),"S",""))),"")</f>
        <v/>
      </c>
      <c r="AC16" s="26" t="str">
        <f t="array" aca="1" ref="AC16" ca="1">IFERROR(IF(AND(OR(WEEKDAY(AB13,2)&gt;5,AB13=Fériés),OR(AB16="x",AB16="s")),AB16,IF(AC$11=$E16,"x",IF(AND(((AC$11-$E16)/VLOOKUP($D16,Tableau1[],6,0))=INT(((AC$11-$E16)/VLOOKUP($D16,Tableau1[],6,0))),$D16&lt;&gt;""),"S",""))),"")</f>
        <v/>
      </c>
      <c r="AD16" s="26" t="str">
        <f t="array" aca="1" ref="AD16" ca="1">IFERROR(IF(AND(OR(WEEKDAY(AC13,2)&gt;5,AC13=Fériés),OR(AC16="x",AC16="s")),AC16,IF(AD$11=$E16,"x",IF(AND(((AD$11-$E16)/VLOOKUP($D16,Tableau1[],6,0))=INT(((AD$11-$E16)/VLOOKUP($D16,Tableau1[],6,0))),$D16&lt;&gt;""),"S",""))),"")</f>
        <v/>
      </c>
      <c r="AE16" s="26" t="str">
        <f t="array" aca="1" ref="AE16" ca="1">IFERROR(IF(AND(OR(WEEKDAY(AD13,2)&gt;5,AD13=Fériés),OR(AD16="x",AD16="s")),AD16,IF(AE$11=$E16,"x",IF(AND(((AE$11-$E16)/VLOOKUP($D16,Tableau1[],6,0))=INT(((AE$11-$E16)/VLOOKUP($D16,Tableau1[],6,0))),$D16&lt;&gt;""),"S",""))),"")</f>
        <v/>
      </c>
      <c r="AF16" s="26" t="str">
        <f t="array" aca="1" ref="AF16" ca="1">IFERROR(IF(AND(OR(WEEKDAY(AE13,2)&gt;5,AE13=Fériés),OR(AE16="x",AE16="s")),AE16,IF(AF$11=$E16,"x",IF(AND(((AF$11-$E16)/VLOOKUP($D16,Tableau1[],6,0))=INT(((AF$11-$E16)/VLOOKUP($D16,Tableau1[],6,0))),$D16&lt;&gt;""),"S",""))),"")</f>
        <v/>
      </c>
      <c r="AG16" s="26" t="str">
        <f t="array" aca="1" ref="AG16" ca="1">IFERROR(IF(AND(OR(WEEKDAY(AF13,2)&gt;5,AF13=Fériés),OR(AF16="x",AF16="s")),AF16,IF(AG$11=$E16,"x",IF(AND(((AG$11-$E16)/VLOOKUP($D16,Tableau1[],6,0))=INT(((AG$11-$E16)/VLOOKUP($D16,Tableau1[],6,0))),$D16&lt;&gt;""),"S",""))),"")</f>
        <v/>
      </c>
      <c r="AH16" s="26" t="str">
        <f t="array" aca="1" ref="AH16" ca="1">IFERROR(IF(AND(OR(WEEKDAY(AG13,2)&gt;5,AG13=Fériés),OR(AG16="x",AG16="s")),AG16,IF(AH$11=$E16,"x",IF(AND(((AH$11-$E16)/VLOOKUP($D16,Tableau1[],6,0))=INT(((AH$11-$E16)/VLOOKUP($D16,Tableau1[],6,0))),$D16&lt;&gt;""),"S",""))),"")</f>
        <v/>
      </c>
      <c r="AI16" s="27" t="str">
        <f t="array" aca="1" ref="AI16" ca="1">IFERROR(IF(AND(OR(WEEKDAY(AH13,2)&gt;5,AH13=Fériés),OR(AH16="x",AH16="s")),AH16,IF(AI$11=$E16,"x",IF(AND(((AI$11-$E16)/VLOOKUP($D16,Tableau1[],6,0))=INT(((AI$11-$E16)/VLOOKUP($D16,Tableau1[],6,0))),$D16&lt;&gt;""),"S",""))),"")</f>
        <v/>
      </c>
      <c r="AJ16" s="13"/>
      <c r="AK16" s="6"/>
      <c r="AL16" s="6"/>
      <c r="AM16" s="5"/>
      <c r="AN16" s="5"/>
      <c r="AO16" s="5"/>
      <c r="AP16" s="6"/>
      <c r="AQ16" s="6"/>
      <c r="AR16" s="6"/>
      <c r="AS16" s="6"/>
    </row>
    <row r="17" spans="1:45">
      <c r="A17" s="6"/>
      <c r="B17" s="6"/>
      <c r="C17" s="54"/>
      <c r="D17" s="22"/>
      <c r="E17" s="28">
        <f>IF(ISBLANK(D17),0,VLOOKUP(D17,Tableau1[],2,0))</f>
        <v>0</v>
      </c>
      <c r="F17" s="24">
        <f>IF(ISBLANK(D17),0,VLOOKUP(D17,Tableau1[],7,0))</f>
        <v>0</v>
      </c>
      <c r="G17" s="42">
        <f t="shared" si="18"/>
        <v>0</v>
      </c>
      <c r="H17" s="25" t="str">
        <f>IFERROR(IF(H$11=$E17,"x",IF(AND(((H$11-$E17)/VLOOKUP($D17,Tableau1[],6,0))=INT(((H$11-$E17)/VLOOKUP($D17,Tableau1[],6,0))),$D17&lt;&gt;""),"S","")),"")</f>
        <v/>
      </c>
      <c r="I17" s="26" t="str">
        <f t="array" aca="1" ref="I17" ca="1">IFERROR(IF(AND(OR(WEEKDAY(H14,2)&gt;5,H14=Fériés),OR(H17="x",H17="s")),H17,IF(I$11=$E17,"x",IF(AND(((I$11-$E17)/VLOOKUP($D17,Tableau1[],6,0))=INT(((I$11-$E17)/VLOOKUP($D17,Tableau1[],6,0))),$D17&lt;&gt;""),"S",""))),"")</f>
        <v/>
      </c>
      <c r="J17" s="26" t="str">
        <f t="array" aca="1" ref="J17" ca="1">IFERROR(IF(AND(OR(WEEKDAY(I14,2)&gt;5,I14=Fériés),OR(I17="x",I17="s")),I17,IF(J$11=$E17,"x",IF(AND(((J$11-$E17)/VLOOKUP($D17,Tableau1[],6,0))=INT(((J$11-$E17)/VLOOKUP($D17,Tableau1[],6,0))),$D17&lt;&gt;""),"S",""))),"")</f>
        <v/>
      </c>
      <c r="K17" s="26" t="str">
        <f t="array" aca="1" ref="K17" ca="1">IFERROR(IF(AND(OR(WEEKDAY(J14,2)&gt;5,J14=Fériés),OR(J17="x",J17="s")),J17,IF(K$11=$E17,"x",IF(AND(((K$11-$E17)/VLOOKUP($D17,Tableau1[],6,0))=INT(((K$11-$E17)/VLOOKUP($D17,Tableau1[],6,0))),$D17&lt;&gt;""),"S",""))),"")</f>
        <v/>
      </c>
      <c r="L17" s="26" t="str">
        <f t="array" aca="1" ref="L17" ca="1">IFERROR(IF(AND(OR(WEEKDAY(K14,2)&gt;5,K14=Fériés),OR(K17="x",K17="s")),K17,IF(L$11=$E17,"x",IF(AND(((L$11-$E17)/VLOOKUP($D17,Tableau1[],6,0))=INT(((L$11-$E17)/VLOOKUP($D17,Tableau1[],6,0))),$D17&lt;&gt;""),"S",""))),"")</f>
        <v/>
      </c>
      <c r="M17" s="26" t="str">
        <f t="array" aca="1" ref="M17" ca="1">IFERROR(IF(AND(OR(WEEKDAY(L14,2)&gt;5,L14=Fériés),OR(L17="x",L17="s")),L17,IF(M$11=$E17,"x",IF(AND(((M$11-$E17)/VLOOKUP($D17,Tableau1[],6,0))=INT(((M$11-$E17)/VLOOKUP($D17,Tableau1[],6,0))),$D17&lt;&gt;""),"S",""))),"")</f>
        <v/>
      </c>
      <c r="N17" s="26" t="str">
        <f t="array" aca="1" ref="N17" ca="1">IFERROR(IF(AND(OR(WEEKDAY(M14,2)&gt;5,M14=Fériés),OR(M17="x",M17="s")),M17,IF(N$11=$E17,"x",IF(AND(((N$11-$E17)/VLOOKUP($D17,Tableau1[],6,0))=INT(((N$11-$E17)/VLOOKUP($D17,Tableau1[],6,0))),$D17&lt;&gt;""),"S",""))),"")</f>
        <v/>
      </c>
      <c r="O17" s="26" t="str">
        <f t="array" aca="1" ref="O17" ca="1">IFERROR(IF(AND(OR(WEEKDAY(N14,2)&gt;5,N14=Fériés),OR(N17="x",N17="s")),N17,IF(O$11=$E17,"x",IF(AND(((O$11-$E17)/VLOOKUP($D17,Tableau1[],6,0))=INT(((O$11-$E17)/VLOOKUP($D17,Tableau1[],6,0))),$D17&lt;&gt;""),"S",""))),"")</f>
        <v/>
      </c>
      <c r="P17" s="26" t="str">
        <f t="array" aca="1" ref="P17" ca="1">IFERROR(IF(AND(OR(WEEKDAY(O14,2)&gt;5,O14=Fériés),OR(O17="x",O17="s")),O17,IF(P$11=$E17,"x",IF(AND(((P$11-$E17)/VLOOKUP($D17,Tableau1[],6,0))=INT(((P$11-$E17)/VLOOKUP($D17,Tableau1[],6,0))),$D17&lt;&gt;""),"S",""))),"")</f>
        <v/>
      </c>
      <c r="Q17" s="26" t="str">
        <f t="array" aca="1" ref="Q17" ca="1">IFERROR(IF(AND(OR(WEEKDAY(P14,2)&gt;5,P14=Fériés),OR(P17="x",P17="s")),P17,IF(Q$11=$E17,"x",IF(AND(((Q$11-$E17)/VLOOKUP($D17,Tableau1[],6,0))=INT(((Q$11-$E17)/VLOOKUP($D17,Tableau1[],6,0))),$D17&lt;&gt;""),"S",""))),"")</f>
        <v/>
      </c>
      <c r="R17" s="26" t="str">
        <f t="array" aca="1" ref="R17" ca="1">IFERROR(IF(AND(OR(WEEKDAY(Q14,2)&gt;5,Q14=Fériés),OR(Q17="x",Q17="s")),Q17,IF(R$11=$E17,"x",IF(AND(((R$11-$E17)/VLOOKUP($D17,Tableau1[],6,0))=INT(((R$11-$E17)/VLOOKUP($D17,Tableau1[],6,0))),$D17&lt;&gt;""),"S",""))),"")</f>
        <v/>
      </c>
      <c r="S17" s="26" t="str">
        <f t="array" aca="1" ref="S17" ca="1">IFERROR(IF(AND(OR(WEEKDAY(R14,2)&gt;5,R14=Fériés),OR(R17="x",R17="s")),R17,IF(S$11=$E17,"x",IF(AND(((S$11-$E17)/VLOOKUP($D17,Tableau1[],6,0))=INT(((S$11-$E17)/VLOOKUP($D17,Tableau1[],6,0))),$D17&lt;&gt;""),"S",""))),"")</f>
        <v/>
      </c>
      <c r="T17" s="26" t="str">
        <f t="array" aca="1" ref="T17" ca="1">IFERROR(IF(AND(OR(WEEKDAY(S14,2)&gt;5,S14=Fériés),OR(S17="x",S17="s")),S17,IF(T$11=$E17,"x",IF(AND(((T$11-$E17)/VLOOKUP($D17,Tableau1[],6,0))=INT(((T$11-$E17)/VLOOKUP($D17,Tableau1[],6,0))),$D17&lt;&gt;""),"S",""))),"")</f>
        <v/>
      </c>
      <c r="U17" s="26" t="str">
        <f t="array" aca="1" ref="U17" ca="1">IFERROR(IF(AND(OR(WEEKDAY(T14,2)&gt;5,T14=Fériés),OR(T17="x",T17="s")),T17,IF(U$11=$E17,"x",IF(AND(((U$11-$E17)/VLOOKUP($D17,Tableau1[],6,0))=INT(((U$11-$E17)/VLOOKUP($D17,Tableau1[],6,0))),$D17&lt;&gt;""),"S",""))),"")</f>
        <v/>
      </c>
      <c r="V17" s="26" t="str">
        <f t="array" aca="1" ref="V17" ca="1">IFERROR(IF(AND(OR(WEEKDAY(U14,2)&gt;5,U14=Fériés),OR(U17="x",U17="s")),U17,IF(V$11=$E17,"x",IF(AND(((V$11-$E17)/VLOOKUP($D17,Tableau1[],6,0))=INT(((V$11-$E17)/VLOOKUP($D17,Tableau1[],6,0))),$D17&lt;&gt;""),"S",""))),"")</f>
        <v/>
      </c>
      <c r="W17" s="26" t="str">
        <f t="array" aca="1" ref="W17" ca="1">IFERROR(IF(AND(OR(WEEKDAY(V14,2)&gt;5,V14=Fériés),OR(V17="x",V17="s")),V17,IF(W$11=$E17,"x",IF(AND(((W$11-$E17)/VLOOKUP($D17,Tableau1[],6,0))=INT(((W$11-$E17)/VLOOKUP($D17,Tableau1[],6,0))),$D17&lt;&gt;""),"S",""))),"")</f>
        <v/>
      </c>
      <c r="X17" s="26" t="str">
        <f t="array" aca="1" ref="X17" ca="1">IFERROR(IF(AND(OR(WEEKDAY(W14,2)&gt;5,W14=Fériés),OR(W17="x",W17="s")),W17,IF(X$11=$E17,"x",IF(AND(((X$11-$E17)/VLOOKUP($D17,Tableau1[],6,0))=INT(((X$11-$E17)/VLOOKUP($D17,Tableau1[],6,0))),$D17&lt;&gt;""),"S",""))),"")</f>
        <v/>
      </c>
      <c r="Y17" s="26" t="str">
        <f t="array" aca="1" ref="Y17" ca="1">IFERROR(IF(AND(OR(WEEKDAY(X14,2)&gt;5,X14=Fériés),OR(X17="x",X17="s")),X17,IF(Y$11=$E17,"x",IF(AND(((Y$11-$E17)/VLOOKUP($D17,Tableau1[],6,0))=INT(((Y$11-$E17)/VLOOKUP($D17,Tableau1[],6,0))),$D17&lt;&gt;""),"S",""))),"")</f>
        <v/>
      </c>
      <c r="Z17" s="26" t="str">
        <f t="array" aca="1" ref="Z17" ca="1">IFERROR(IF(AND(OR(WEEKDAY(Y14,2)&gt;5,Y14=Fériés),OR(Y17="x",Y17="s")),Y17,IF(Z$11=$E17,"x",IF(AND(((Z$11-$E17)/VLOOKUP($D17,Tableau1[],6,0))=INT(((Z$11-$E17)/VLOOKUP($D17,Tableau1[],6,0))),$D17&lt;&gt;""),"S",""))),"")</f>
        <v/>
      </c>
      <c r="AA17" s="26" t="str">
        <f t="array" aca="1" ref="AA17" ca="1">IFERROR(IF(AND(OR(WEEKDAY(Z14,2)&gt;5,Z14=Fériés),OR(Z17="x",Z17="s")),Z17,IF(AA$11=$E17,"x",IF(AND(((AA$11-$E17)/VLOOKUP($D17,Tableau1[],6,0))=INT(((AA$11-$E17)/VLOOKUP($D17,Tableau1[],6,0))),$D17&lt;&gt;""),"S",""))),"")</f>
        <v/>
      </c>
      <c r="AB17" s="26" t="str">
        <f t="array" aca="1" ref="AB17" ca="1">IFERROR(IF(AND(OR(WEEKDAY(AA14,2)&gt;5,AA14=Fériés),OR(AA17="x",AA17="s")),AA17,IF(AB$11=$E17,"x",IF(AND(((AB$11-$E17)/VLOOKUP($D17,Tableau1[],6,0))=INT(((AB$11-$E17)/VLOOKUP($D17,Tableau1[],6,0))),$D17&lt;&gt;""),"S",""))),"")</f>
        <v/>
      </c>
      <c r="AC17" s="26" t="str">
        <f t="array" aca="1" ref="AC17" ca="1">IFERROR(IF(AND(OR(WEEKDAY(AB14,2)&gt;5,AB14=Fériés),OR(AB17="x",AB17="s")),AB17,IF(AC$11=$E17,"x",IF(AND(((AC$11-$E17)/VLOOKUP($D17,Tableau1[],6,0))=INT(((AC$11-$E17)/VLOOKUP($D17,Tableau1[],6,0))),$D17&lt;&gt;""),"S",""))),"")</f>
        <v/>
      </c>
      <c r="AD17" s="26" t="str">
        <f t="array" aca="1" ref="AD17" ca="1">IFERROR(IF(AND(OR(WEEKDAY(AC14,2)&gt;5,AC14=Fériés),OR(AC17="x",AC17="s")),AC17,IF(AD$11=$E17,"x",IF(AND(((AD$11-$E17)/VLOOKUP($D17,Tableau1[],6,0))=INT(((AD$11-$E17)/VLOOKUP($D17,Tableau1[],6,0))),$D17&lt;&gt;""),"S",""))),"")</f>
        <v/>
      </c>
      <c r="AE17" s="26" t="str">
        <f t="array" aca="1" ref="AE17" ca="1">IFERROR(IF(AND(OR(WEEKDAY(AD14,2)&gt;5,AD14=Fériés),OR(AD17="x",AD17="s")),AD17,IF(AE$11=$E17,"x",IF(AND(((AE$11-$E17)/VLOOKUP($D17,Tableau1[],6,0))=INT(((AE$11-$E17)/VLOOKUP($D17,Tableau1[],6,0))),$D17&lt;&gt;""),"S",""))),"")</f>
        <v/>
      </c>
      <c r="AF17" s="26" t="str">
        <f t="array" aca="1" ref="AF17" ca="1">IFERROR(IF(AND(OR(WEEKDAY(AE14,2)&gt;5,AE14=Fériés),OR(AE17="x",AE17="s")),AE17,IF(AF$11=$E17,"x",IF(AND(((AF$11-$E17)/VLOOKUP($D17,Tableau1[],6,0))=INT(((AF$11-$E17)/VLOOKUP($D17,Tableau1[],6,0))),$D17&lt;&gt;""),"S",""))),"")</f>
        <v/>
      </c>
      <c r="AG17" s="26" t="str">
        <f t="array" aca="1" ref="AG17" ca="1">IFERROR(IF(AND(OR(WEEKDAY(AF14,2)&gt;5,AF14=Fériés),OR(AF17="x",AF17="s")),AF17,IF(AG$11=$E17,"x",IF(AND(((AG$11-$E17)/VLOOKUP($D17,Tableau1[],6,0))=INT(((AG$11-$E17)/VLOOKUP($D17,Tableau1[],6,0))),$D17&lt;&gt;""),"S",""))),"")</f>
        <v/>
      </c>
      <c r="AH17" s="26" t="str">
        <f t="array" aca="1" ref="AH17" ca="1">IFERROR(IF(AND(OR(WEEKDAY(AG14,2)&gt;5,AG14=Fériés),OR(AG17="x",AG17="s")),AG17,IF(AH$11=$E17,"x",IF(AND(((AH$11-$E17)/VLOOKUP($D17,Tableau1[],6,0))=INT(((AH$11-$E17)/VLOOKUP($D17,Tableau1[],6,0))),$D17&lt;&gt;""),"S",""))),"")</f>
        <v/>
      </c>
      <c r="AI17" s="27" t="str">
        <f t="array" aca="1" ref="AI17" ca="1">IFERROR(IF(AND(OR(WEEKDAY(AH14,2)&gt;5,AH14=Fériés),OR(AH17="x",AH17="s")),AH17,IF(AI$11=$E17,"x",IF(AND(((AI$11-$E17)/VLOOKUP($D17,Tableau1[],6,0))=INT(((AI$11-$E17)/VLOOKUP($D17,Tableau1[],6,0))),$D17&lt;&gt;""),"S",""))),"")</f>
        <v/>
      </c>
      <c r="AJ17" s="13"/>
      <c r="AK17" s="6"/>
      <c r="AL17" s="6"/>
      <c r="AM17" s="5"/>
      <c r="AN17" s="5"/>
      <c r="AO17" s="5"/>
      <c r="AP17" s="6"/>
      <c r="AQ17" s="6"/>
      <c r="AR17" s="6"/>
      <c r="AS17" s="6"/>
    </row>
    <row r="18" spans="1:45">
      <c r="A18" s="6"/>
      <c r="B18" s="6"/>
      <c r="C18" s="54"/>
      <c r="D18" s="22"/>
      <c r="E18" s="28">
        <f>IF(ISBLANK(D18),0,VLOOKUP(D18,Tableau1[],2,0))</f>
        <v>0</v>
      </c>
      <c r="F18" s="24">
        <f>IF(ISBLANK(D18),0,VLOOKUP(D18,Tableau1[],7,0))</f>
        <v>0</v>
      </c>
      <c r="G18" s="42">
        <f t="shared" si="18"/>
        <v>0</v>
      </c>
      <c r="H18" s="25" t="str">
        <f>IFERROR(IF(H$11=$E18,"x",IF(AND(((H$11-$E18)/VLOOKUP($D18,Tableau1[],6,0))=INT(((H$11-$E18)/VLOOKUP($D18,Tableau1[],6,0))),$D18&lt;&gt;""),"S","")),"")</f>
        <v/>
      </c>
      <c r="I18" s="26" t="str">
        <f t="array" aca="1" ref="I18" ca="1">IFERROR(IF(AND(OR(WEEKDAY(H15,2)&gt;5,H15=Fériés),OR(H18="x",H18="s")),H18,IF(I$11=$E18,"x",IF(AND(((I$11-$E18)/VLOOKUP($D18,Tableau1[],6,0))=INT(((I$11-$E18)/VLOOKUP($D18,Tableau1[],6,0))),$D18&lt;&gt;""),"S",""))),"")</f>
        <v/>
      </c>
      <c r="J18" s="26" t="str">
        <f t="array" aca="1" ref="J18" ca="1">IFERROR(IF(AND(OR(WEEKDAY(I15,2)&gt;5,I15=Fériés),OR(I18="x",I18="s")),I18,IF(J$11=$E18,"x",IF(AND(((J$11-$E18)/VLOOKUP($D18,Tableau1[],6,0))=INT(((J$11-$E18)/VLOOKUP($D18,Tableau1[],6,0))),$D18&lt;&gt;""),"S",""))),"")</f>
        <v/>
      </c>
      <c r="K18" s="26" t="str">
        <f t="array" aca="1" ref="K18" ca="1">IFERROR(IF(AND(OR(WEEKDAY(J15,2)&gt;5,J15=Fériés),OR(J18="x",J18="s")),J18,IF(K$11=$E18,"x",IF(AND(((K$11-$E18)/VLOOKUP($D18,Tableau1[],6,0))=INT(((K$11-$E18)/VLOOKUP($D18,Tableau1[],6,0))),$D18&lt;&gt;""),"S",""))),"")</f>
        <v/>
      </c>
      <c r="L18" s="26" t="str">
        <f t="array" aca="1" ref="L18" ca="1">IFERROR(IF(AND(OR(WEEKDAY(K15,2)&gt;5,K15=Fériés),OR(K18="x",K18="s")),K18,IF(L$11=$E18,"x",IF(AND(((L$11-$E18)/VLOOKUP($D18,Tableau1[],6,0))=INT(((L$11-$E18)/VLOOKUP($D18,Tableau1[],6,0))),$D18&lt;&gt;""),"S",""))),"")</f>
        <v/>
      </c>
      <c r="M18" s="26" t="str">
        <f t="array" aca="1" ref="M18" ca="1">IFERROR(IF(AND(OR(WEEKDAY(L15,2)&gt;5,L15=Fériés),OR(L18="x",L18="s")),L18,IF(M$11=$E18,"x",IF(AND(((M$11-$E18)/VLOOKUP($D18,Tableau1[],6,0))=INT(((M$11-$E18)/VLOOKUP($D18,Tableau1[],6,0))),$D18&lt;&gt;""),"S",""))),"")</f>
        <v/>
      </c>
      <c r="N18" s="26" t="str">
        <f t="array" aca="1" ref="N18" ca="1">IFERROR(IF(AND(OR(WEEKDAY(M15,2)&gt;5,M15=Fériés),OR(M18="x",M18="s")),M18,IF(N$11=$E18,"x",IF(AND(((N$11-$E18)/VLOOKUP($D18,Tableau1[],6,0))=INT(((N$11-$E18)/VLOOKUP($D18,Tableau1[],6,0))),$D18&lt;&gt;""),"S",""))),"")</f>
        <v/>
      </c>
      <c r="O18" s="26" t="str">
        <f t="array" aca="1" ref="O18" ca="1">IFERROR(IF(AND(OR(WEEKDAY(N15,2)&gt;5,N15=Fériés),OR(N18="x",N18="s")),N18,IF(O$11=$E18,"x",IF(AND(((O$11-$E18)/VLOOKUP($D18,Tableau1[],6,0))=INT(((O$11-$E18)/VLOOKUP($D18,Tableau1[],6,0))),$D18&lt;&gt;""),"S",""))),"")</f>
        <v/>
      </c>
      <c r="P18" s="26" t="str">
        <f t="array" aca="1" ref="P18" ca="1">IFERROR(IF(AND(OR(WEEKDAY(O15,2)&gt;5,O15=Fériés),OR(O18="x",O18="s")),O18,IF(P$11=$E18,"x",IF(AND(((P$11-$E18)/VLOOKUP($D18,Tableau1[],6,0))=INT(((P$11-$E18)/VLOOKUP($D18,Tableau1[],6,0))),$D18&lt;&gt;""),"S",""))),"")</f>
        <v/>
      </c>
      <c r="Q18" s="26" t="str">
        <f t="array" aca="1" ref="Q18" ca="1">IFERROR(IF(AND(OR(WEEKDAY(P15,2)&gt;5,P15=Fériés),OR(P18="x",P18="s")),P18,IF(Q$11=$E18,"x",IF(AND(((Q$11-$E18)/VLOOKUP($D18,Tableau1[],6,0))=INT(((Q$11-$E18)/VLOOKUP($D18,Tableau1[],6,0))),$D18&lt;&gt;""),"S",""))),"")</f>
        <v/>
      </c>
      <c r="R18" s="26" t="str">
        <f t="array" aca="1" ref="R18" ca="1">IFERROR(IF(AND(OR(WEEKDAY(Q15,2)&gt;5,Q15=Fériés),OR(Q18="x",Q18="s")),Q18,IF(R$11=$E18,"x",IF(AND(((R$11-$E18)/VLOOKUP($D18,Tableau1[],6,0))=INT(((R$11-$E18)/VLOOKUP($D18,Tableau1[],6,0))),$D18&lt;&gt;""),"S",""))),"")</f>
        <v/>
      </c>
      <c r="S18" s="26" t="str">
        <f t="array" aca="1" ref="S18" ca="1">IFERROR(IF(AND(OR(WEEKDAY(R15,2)&gt;5,R15=Fériés),OR(R18="x",R18="s")),R18,IF(S$11=$E18,"x",IF(AND(((S$11-$E18)/VLOOKUP($D18,Tableau1[],6,0))=INT(((S$11-$E18)/VLOOKUP($D18,Tableau1[],6,0))),$D18&lt;&gt;""),"S",""))),"")</f>
        <v/>
      </c>
      <c r="T18" s="26" t="str">
        <f t="array" aca="1" ref="T18" ca="1">IFERROR(IF(AND(OR(WEEKDAY(S15,2)&gt;5,S15=Fériés),OR(S18="x",S18="s")),S18,IF(T$11=$E18,"x",IF(AND(((T$11-$E18)/VLOOKUP($D18,Tableau1[],6,0))=INT(((T$11-$E18)/VLOOKUP($D18,Tableau1[],6,0))),$D18&lt;&gt;""),"S",""))),"")</f>
        <v/>
      </c>
      <c r="U18" s="26" t="str">
        <f t="array" aca="1" ref="U18" ca="1">IFERROR(IF(AND(OR(WEEKDAY(T15,2)&gt;5,T15=Fériés),OR(T18="x",T18="s")),T18,IF(U$11=$E18,"x",IF(AND(((U$11-$E18)/VLOOKUP($D18,Tableau1[],6,0))=INT(((U$11-$E18)/VLOOKUP($D18,Tableau1[],6,0))),$D18&lt;&gt;""),"S",""))),"")</f>
        <v/>
      </c>
      <c r="V18" s="26" t="str">
        <f t="array" aca="1" ref="V18" ca="1">IFERROR(IF(AND(OR(WEEKDAY(U15,2)&gt;5,U15=Fériés),OR(U18="x",U18="s")),U18,IF(V$11=$E18,"x",IF(AND(((V$11-$E18)/VLOOKUP($D18,Tableau1[],6,0))=INT(((V$11-$E18)/VLOOKUP($D18,Tableau1[],6,0))),$D18&lt;&gt;""),"S",""))),"")</f>
        <v/>
      </c>
      <c r="W18" s="26" t="str">
        <f t="array" aca="1" ref="W18" ca="1">IFERROR(IF(AND(OR(WEEKDAY(V15,2)&gt;5,V15=Fériés),OR(V18="x",V18="s")),V18,IF(W$11=$E18,"x",IF(AND(((W$11-$E18)/VLOOKUP($D18,Tableau1[],6,0))=INT(((W$11-$E18)/VLOOKUP($D18,Tableau1[],6,0))),$D18&lt;&gt;""),"S",""))),"")</f>
        <v/>
      </c>
      <c r="X18" s="26" t="str">
        <f t="array" aca="1" ref="X18" ca="1">IFERROR(IF(AND(OR(WEEKDAY(W15,2)&gt;5,W15=Fériés),OR(W18="x",W18="s")),W18,IF(X$11=$E18,"x",IF(AND(((X$11-$E18)/VLOOKUP($D18,Tableau1[],6,0))=INT(((X$11-$E18)/VLOOKUP($D18,Tableau1[],6,0))),$D18&lt;&gt;""),"S",""))),"")</f>
        <v/>
      </c>
      <c r="Y18" s="26" t="str">
        <f t="array" aca="1" ref="Y18" ca="1">IFERROR(IF(AND(OR(WEEKDAY(X15,2)&gt;5,X15=Fériés),OR(X18="x",X18="s")),X18,IF(Y$11=$E18,"x",IF(AND(((Y$11-$E18)/VLOOKUP($D18,Tableau1[],6,0))=INT(((Y$11-$E18)/VLOOKUP($D18,Tableau1[],6,0))),$D18&lt;&gt;""),"S",""))),"")</f>
        <v/>
      </c>
      <c r="Z18" s="26" t="str">
        <f t="array" aca="1" ref="Z18" ca="1">IFERROR(IF(AND(OR(WEEKDAY(Y15,2)&gt;5,Y15=Fériés),OR(Y18="x",Y18="s")),Y18,IF(Z$11=$E18,"x",IF(AND(((Z$11-$E18)/VLOOKUP($D18,Tableau1[],6,0))=INT(((Z$11-$E18)/VLOOKUP($D18,Tableau1[],6,0))),$D18&lt;&gt;""),"S",""))),"")</f>
        <v/>
      </c>
      <c r="AA18" s="26" t="str">
        <f t="array" aca="1" ref="AA18" ca="1">IFERROR(IF(AND(OR(WEEKDAY(Z15,2)&gt;5,Z15=Fériés),OR(Z18="x",Z18="s")),Z18,IF(AA$11=$E18,"x",IF(AND(((AA$11-$E18)/VLOOKUP($D18,Tableau1[],6,0))=INT(((AA$11-$E18)/VLOOKUP($D18,Tableau1[],6,0))),$D18&lt;&gt;""),"S",""))),"")</f>
        <v/>
      </c>
      <c r="AB18" s="26" t="str">
        <f t="array" aca="1" ref="AB18" ca="1">IFERROR(IF(AND(OR(WEEKDAY(AA15,2)&gt;5,AA15=Fériés),OR(AA18="x",AA18="s")),AA18,IF(AB$11=$E18,"x",IF(AND(((AB$11-$E18)/VLOOKUP($D18,Tableau1[],6,0))=INT(((AB$11-$E18)/VLOOKUP($D18,Tableau1[],6,0))),$D18&lt;&gt;""),"S",""))),"")</f>
        <v/>
      </c>
      <c r="AC18" s="26" t="str">
        <f t="array" aca="1" ref="AC18" ca="1">IFERROR(IF(AND(OR(WEEKDAY(AB15,2)&gt;5,AB15=Fériés),OR(AB18="x",AB18="s")),AB18,IF(AC$11=$E18,"x",IF(AND(((AC$11-$E18)/VLOOKUP($D18,Tableau1[],6,0))=INT(((AC$11-$E18)/VLOOKUP($D18,Tableau1[],6,0))),$D18&lt;&gt;""),"S",""))),"")</f>
        <v/>
      </c>
      <c r="AD18" s="26" t="str">
        <f t="array" aca="1" ref="AD18" ca="1">IFERROR(IF(AND(OR(WEEKDAY(AC15,2)&gt;5,AC15=Fériés),OR(AC18="x",AC18="s")),AC18,IF(AD$11=$E18,"x",IF(AND(((AD$11-$E18)/VLOOKUP($D18,Tableau1[],6,0))=INT(((AD$11-$E18)/VLOOKUP($D18,Tableau1[],6,0))),$D18&lt;&gt;""),"S",""))),"")</f>
        <v/>
      </c>
      <c r="AE18" s="26" t="str">
        <f t="array" aca="1" ref="AE18" ca="1">IFERROR(IF(AND(OR(WEEKDAY(AD15,2)&gt;5,AD15=Fériés),OR(AD18="x",AD18="s")),AD18,IF(AE$11=$E18,"x",IF(AND(((AE$11-$E18)/VLOOKUP($D18,Tableau1[],6,0))=INT(((AE$11-$E18)/VLOOKUP($D18,Tableau1[],6,0))),$D18&lt;&gt;""),"S",""))),"")</f>
        <v/>
      </c>
      <c r="AF18" s="26" t="str">
        <f t="array" aca="1" ref="AF18" ca="1">IFERROR(IF(AND(OR(WEEKDAY(AE15,2)&gt;5,AE15=Fériés),OR(AE18="x",AE18="s")),AE18,IF(AF$11=$E18,"x",IF(AND(((AF$11-$E18)/VLOOKUP($D18,Tableau1[],6,0))=INT(((AF$11-$E18)/VLOOKUP($D18,Tableau1[],6,0))),$D18&lt;&gt;""),"S",""))),"")</f>
        <v/>
      </c>
      <c r="AG18" s="26" t="str">
        <f t="array" aca="1" ref="AG18" ca="1">IFERROR(IF(AND(OR(WEEKDAY(AF15,2)&gt;5,AF15=Fériés),OR(AF18="x",AF18="s")),AF18,IF(AG$11=$E18,"x",IF(AND(((AG$11-$E18)/VLOOKUP($D18,Tableau1[],6,0))=INT(((AG$11-$E18)/VLOOKUP($D18,Tableau1[],6,0))),$D18&lt;&gt;""),"S",""))),"")</f>
        <v/>
      </c>
      <c r="AH18" s="26" t="str">
        <f t="array" aca="1" ref="AH18" ca="1">IFERROR(IF(AND(OR(WEEKDAY(AG15,2)&gt;5,AG15=Fériés),OR(AG18="x",AG18="s")),AG18,IF(AH$11=$E18,"x",IF(AND(((AH$11-$E18)/VLOOKUP($D18,Tableau1[],6,0))=INT(((AH$11-$E18)/VLOOKUP($D18,Tableau1[],6,0))),$D18&lt;&gt;""),"S",""))),"")</f>
        <v/>
      </c>
      <c r="AI18" s="27" t="str">
        <f t="array" aca="1" ref="AI18" ca="1">IFERROR(IF(AND(OR(WEEKDAY(AH15,2)&gt;5,AH15=Fériés),OR(AH18="x",AH18="s")),AH18,IF(AI$11=$E18,"x",IF(AND(((AI$11-$E18)/VLOOKUP($D18,Tableau1[],6,0))=INT(((AI$11-$E18)/VLOOKUP($D18,Tableau1[],6,0))),$D18&lt;&gt;""),"S",""))),"")</f>
        <v/>
      </c>
      <c r="AJ18" s="13"/>
      <c r="AK18" s="6"/>
      <c r="AL18" s="6"/>
      <c r="AM18" s="5"/>
      <c r="AN18" s="5"/>
      <c r="AO18" s="5"/>
      <c r="AP18" s="6"/>
      <c r="AQ18" s="6"/>
      <c r="AR18" s="6"/>
      <c r="AS18" s="6"/>
    </row>
    <row r="19" spans="1:45">
      <c r="A19" s="6"/>
      <c r="B19" s="6"/>
      <c r="C19" s="54"/>
      <c r="D19" s="22"/>
      <c r="E19" s="28">
        <f>IF(ISBLANK(D19),0,VLOOKUP(D19,Tableau1[],2,0))</f>
        <v>0</v>
      </c>
      <c r="F19" s="24">
        <f>IF(ISBLANK(D19),0,VLOOKUP(D19,Tableau1[],7,0))</f>
        <v>0</v>
      </c>
      <c r="G19" s="42">
        <f t="shared" si="18"/>
        <v>0</v>
      </c>
      <c r="H19" s="25" t="str">
        <f>IFERROR(IF(H$11=$E19,"x",IF(AND(((H$11-$E19)/VLOOKUP($D19,Tableau1[],6,0))=INT(((H$11-$E19)/VLOOKUP($D19,Tableau1[],6,0))),$D19&lt;&gt;""),"S","")),"")</f>
        <v/>
      </c>
      <c r="I19" s="26" t="str">
        <f t="array" aca="1" ref="I19" ca="1">IFERROR(IF(AND(OR(WEEKDAY(H16,2)&gt;5,H16=Fériés),OR(H19="x",H19="s")),H19,IF(I$11=$E19,"x",IF(AND(((I$11-$E19)/VLOOKUP($D19,Tableau1[],6,0))=INT(((I$11-$E19)/VLOOKUP($D19,Tableau1[],6,0))),$D19&lt;&gt;""),"S",""))),"")</f>
        <v/>
      </c>
      <c r="J19" s="26" t="str">
        <f t="array" aca="1" ref="J19" ca="1">IFERROR(IF(AND(OR(WEEKDAY(I16,2)&gt;5,I16=Fériés),OR(I19="x",I19="s")),I19,IF(J$11=$E19,"x",IF(AND(((J$11-$E19)/VLOOKUP($D19,Tableau1[],6,0))=INT(((J$11-$E19)/VLOOKUP($D19,Tableau1[],6,0))),$D19&lt;&gt;""),"S",""))),"")</f>
        <v/>
      </c>
      <c r="K19" s="26" t="str">
        <f t="array" aca="1" ref="K19" ca="1">IFERROR(IF(AND(OR(WEEKDAY(J16,2)&gt;5,J16=Fériés),OR(J19="x",J19="s")),J19,IF(K$11=$E19,"x",IF(AND(((K$11-$E19)/VLOOKUP($D19,Tableau1[],6,0))=INT(((K$11-$E19)/VLOOKUP($D19,Tableau1[],6,0))),$D19&lt;&gt;""),"S",""))),"")</f>
        <v/>
      </c>
      <c r="L19" s="26" t="str">
        <f t="array" aca="1" ref="L19" ca="1">IFERROR(IF(AND(OR(WEEKDAY(K16,2)&gt;5,K16=Fériés),OR(K19="x",K19="s")),K19,IF(L$11=$E19,"x",IF(AND(((L$11-$E19)/VLOOKUP($D19,Tableau1[],6,0))=INT(((L$11-$E19)/VLOOKUP($D19,Tableau1[],6,0))),$D19&lt;&gt;""),"S",""))),"")</f>
        <v/>
      </c>
      <c r="M19" s="26" t="str">
        <f t="array" aca="1" ref="M19" ca="1">IFERROR(IF(AND(OR(WEEKDAY(L16,2)&gt;5,L16=Fériés),OR(L19="x",L19="s")),L19,IF(M$11=$E19,"x",IF(AND(((M$11-$E19)/VLOOKUP($D19,Tableau1[],6,0))=INT(((M$11-$E19)/VLOOKUP($D19,Tableau1[],6,0))),$D19&lt;&gt;""),"S",""))),"")</f>
        <v/>
      </c>
      <c r="N19" s="26" t="str">
        <f t="array" aca="1" ref="N19" ca="1">IFERROR(IF(AND(OR(WEEKDAY(M16,2)&gt;5,M16=Fériés),OR(M19="x",M19="s")),M19,IF(N$11=$E19,"x",IF(AND(((N$11-$E19)/VLOOKUP($D19,Tableau1[],6,0))=INT(((N$11-$E19)/VLOOKUP($D19,Tableau1[],6,0))),$D19&lt;&gt;""),"S",""))),"")</f>
        <v/>
      </c>
      <c r="O19" s="26" t="str">
        <f t="array" aca="1" ref="O19" ca="1">IFERROR(IF(AND(OR(WEEKDAY(N16,2)&gt;5,N16=Fériés),OR(N19="x",N19="s")),N19,IF(O$11=$E19,"x",IF(AND(((O$11-$E19)/VLOOKUP($D19,Tableau1[],6,0))=INT(((O$11-$E19)/VLOOKUP($D19,Tableau1[],6,0))),$D19&lt;&gt;""),"S",""))),"")</f>
        <v/>
      </c>
      <c r="P19" s="26" t="str">
        <f t="array" aca="1" ref="P19" ca="1">IFERROR(IF(AND(OR(WEEKDAY(O16,2)&gt;5,O16=Fériés),OR(O19="x",O19="s")),O19,IF(P$11=$E19,"x",IF(AND(((P$11-$E19)/VLOOKUP($D19,Tableau1[],6,0))=INT(((P$11-$E19)/VLOOKUP($D19,Tableau1[],6,0))),$D19&lt;&gt;""),"S",""))),"")</f>
        <v/>
      </c>
      <c r="Q19" s="26" t="str">
        <f t="array" aca="1" ref="Q19" ca="1">IFERROR(IF(AND(OR(WEEKDAY(P16,2)&gt;5,P16=Fériés),OR(P19="x",P19="s")),P19,IF(Q$11=$E19,"x",IF(AND(((Q$11-$E19)/VLOOKUP($D19,Tableau1[],6,0))=INT(((Q$11-$E19)/VLOOKUP($D19,Tableau1[],6,0))),$D19&lt;&gt;""),"S",""))),"")</f>
        <v/>
      </c>
      <c r="R19" s="26" t="str">
        <f t="array" aca="1" ref="R19" ca="1">IFERROR(IF(AND(OR(WEEKDAY(Q16,2)&gt;5,Q16=Fériés),OR(Q19="x",Q19="s")),Q19,IF(R$11=$E19,"x",IF(AND(((R$11-$E19)/VLOOKUP($D19,Tableau1[],6,0))=INT(((R$11-$E19)/VLOOKUP($D19,Tableau1[],6,0))),$D19&lt;&gt;""),"S",""))),"")</f>
        <v/>
      </c>
      <c r="S19" s="26" t="str">
        <f t="array" aca="1" ref="S19" ca="1">IFERROR(IF(AND(OR(WEEKDAY(R16,2)&gt;5,R16=Fériés),OR(R19="x",R19="s")),R19,IF(S$11=$E19,"x",IF(AND(((S$11-$E19)/VLOOKUP($D19,Tableau1[],6,0))=INT(((S$11-$E19)/VLOOKUP($D19,Tableau1[],6,0))),$D19&lt;&gt;""),"S",""))),"")</f>
        <v/>
      </c>
      <c r="T19" s="26" t="str">
        <f t="array" aca="1" ref="T19" ca="1">IFERROR(IF(AND(OR(WEEKDAY(S16,2)&gt;5,S16=Fériés),OR(S19="x",S19="s")),S19,IF(T$11=$E19,"x",IF(AND(((T$11-$E19)/VLOOKUP($D19,Tableau1[],6,0))=INT(((T$11-$E19)/VLOOKUP($D19,Tableau1[],6,0))),$D19&lt;&gt;""),"S",""))),"")</f>
        <v/>
      </c>
      <c r="U19" s="26" t="str">
        <f t="array" aca="1" ref="U19" ca="1">IFERROR(IF(AND(OR(WEEKDAY(T16,2)&gt;5,T16=Fériés),OR(T19="x",T19="s")),T19,IF(U$11=$E19,"x",IF(AND(((U$11-$E19)/VLOOKUP($D19,Tableau1[],6,0))=INT(((U$11-$E19)/VLOOKUP($D19,Tableau1[],6,0))),$D19&lt;&gt;""),"S",""))),"")</f>
        <v/>
      </c>
      <c r="V19" s="26" t="str">
        <f t="array" aca="1" ref="V19" ca="1">IFERROR(IF(AND(OR(WEEKDAY(U16,2)&gt;5,U16=Fériés),OR(U19="x",U19="s")),U19,IF(V$11=$E19,"x",IF(AND(((V$11-$E19)/VLOOKUP($D19,Tableau1[],6,0))=INT(((V$11-$E19)/VLOOKUP($D19,Tableau1[],6,0))),$D19&lt;&gt;""),"S",""))),"")</f>
        <v/>
      </c>
      <c r="W19" s="26" t="str">
        <f t="array" aca="1" ref="W19" ca="1">IFERROR(IF(AND(OR(WEEKDAY(V16,2)&gt;5,V16=Fériés),OR(V19="x",V19="s")),V19,IF(W$11=$E19,"x",IF(AND(((W$11-$E19)/VLOOKUP($D19,Tableau1[],6,0))=INT(((W$11-$E19)/VLOOKUP($D19,Tableau1[],6,0))),$D19&lt;&gt;""),"S",""))),"")</f>
        <v/>
      </c>
      <c r="X19" s="26" t="str">
        <f t="array" aca="1" ref="X19" ca="1">IFERROR(IF(AND(OR(WEEKDAY(W16,2)&gt;5,W16=Fériés),OR(W19="x",W19="s")),W19,IF(X$11=$E19,"x",IF(AND(((X$11-$E19)/VLOOKUP($D19,Tableau1[],6,0))=INT(((X$11-$E19)/VLOOKUP($D19,Tableau1[],6,0))),$D19&lt;&gt;""),"S",""))),"")</f>
        <v/>
      </c>
      <c r="Y19" s="26" t="str">
        <f t="array" aca="1" ref="Y19" ca="1">IFERROR(IF(AND(OR(WEEKDAY(X16,2)&gt;5,X16=Fériés),OR(X19="x",X19="s")),X19,IF(Y$11=$E19,"x",IF(AND(((Y$11-$E19)/VLOOKUP($D19,Tableau1[],6,0))=INT(((Y$11-$E19)/VLOOKUP($D19,Tableau1[],6,0))),$D19&lt;&gt;""),"S",""))),"")</f>
        <v/>
      </c>
      <c r="Z19" s="26" t="str">
        <f t="array" aca="1" ref="Z19" ca="1">IFERROR(IF(AND(OR(WEEKDAY(Y16,2)&gt;5,Y16=Fériés),OR(Y19="x",Y19="s")),Y19,IF(Z$11=$E19,"x",IF(AND(((Z$11-$E19)/VLOOKUP($D19,Tableau1[],6,0))=INT(((Z$11-$E19)/VLOOKUP($D19,Tableau1[],6,0))),$D19&lt;&gt;""),"S",""))),"")</f>
        <v/>
      </c>
      <c r="AA19" s="26" t="str">
        <f t="array" aca="1" ref="AA19" ca="1">IFERROR(IF(AND(OR(WEEKDAY(Z16,2)&gt;5,Z16=Fériés),OR(Z19="x",Z19="s")),Z19,IF(AA$11=$E19,"x",IF(AND(((AA$11-$E19)/VLOOKUP($D19,Tableau1[],6,0))=INT(((AA$11-$E19)/VLOOKUP($D19,Tableau1[],6,0))),$D19&lt;&gt;""),"S",""))),"")</f>
        <v/>
      </c>
      <c r="AB19" s="26" t="str">
        <f t="array" aca="1" ref="AB19" ca="1">IFERROR(IF(AND(OR(WEEKDAY(AA16,2)&gt;5,AA16=Fériés),OR(AA19="x",AA19="s")),AA19,IF(AB$11=$E19,"x",IF(AND(((AB$11-$E19)/VLOOKUP($D19,Tableau1[],6,0))=INT(((AB$11-$E19)/VLOOKUP($D19,Tableau1[],6,0))),$D19&lt;&gt;""),"S",""))),"")</f>
        <v/>
      </c>
      <c r="AC19" s="26" t="str">
        <f t="array" aca="1" ref="AC19" ca="1">IFERROR(IF(AND(OR(WEEKDAY(AB16,2)&gt;5,AB16=Fériés),OR(AB19="x",AB19="s")),AB19,IF(AC$11=$E19,"x",IF(AND(((AC$11-$E19)/VLOOKUP($D19,Tableau1[],6,0))=INT(((AC$11-$E19)/VLOOKUP($D19,Tableau1[],6,0))),$D19&lt;&gt;""),"S",""))),"")</f>
        <v/>
      </c>
      <c r="AD19" s="26" t="str">
        <f t="array" aca="1" ref="AD19" ca="1">IFERROR(IF(AND(OR(WEEKDAY(AC16,2)&gt;5,AC16=Fériés),OR(AC19="x",AC19="s")),AC19,IF(AD$11=$E19,"x",IF(AND(((AD$11-$E19)/VLOOKUP($D19,Tableau1[],6,0))=INT(((AD$11-$E19)/VLOOKUP($D19,Tableau1[],6,0))),$D19&lt;&gt;""),"S",""))),"")</f>
        <v/>
      </c>
      <c r="AE19" s="26" t="str">
        <f t="array" aca="1" ref="AE19" ca="1">IFERROR(IF(AND(OR(WEEKDAY(AD16,2)&gt;5,AD16=Fériés),OR(AD19="x",AD19="s")),AD19,IF(AE$11=$E19,"x",IF(AND(((AE$11-$E19)/VLOOKUP($D19,Tableau1[],6,0))=INT(((AE$11-$E19)/VLOOKUP($D19,Tableau1[],6,0))),$D19&lt;&gt;""),"S",""))),"")</f>
        <v/>
      </c>
      <c r="AF19" s="26" t="str">
        <f t="array" aca="1" ref="AF19" ca="1">IFERROR(IF(AND(OR(WEEKDAY(AE16,2)&gt;5,AE16=Fériés),OR(AE19="x",AE19="s")),AE19,IF(AF$11=$E19,"x",IF(AND(((AF$11-$E19)/VLOOKUP($D19,Tableau1[],6,0))=INT(((AF$11-$E19)/VLOOKUP($D19,Tableau1[],6,0))),$D19&lt;&gt;""),"S",""))),"")</f>
        <v/>
      </c>
      <c r="AG19" s="26" t="str">
        <f t="array" aca="1" ref="AG19" ca="1">IFERROR(IF(AND(OR(WEEKDAY(AF16,2)&gt;5,AF16=Fériés),OR(AF19="x",AF19="s")),AF19,IF(AG$11=$E19,"x",IF(AND(((AG$11-$E19)/VLOOKUP($D19,Tableau1[],6,0))=INT(((AG$11-$E19)/VLOOKUP($D19,Tableau1[],6,0))),$D19&lt;&gt;""),"S",""))),"")</f>
        <v/>
      </c>
      <c r="AH19" s="26" t="str">
        <f t="array" aca="1" ref="AH19" ca="1">IFERROR(IF(AND(OR(WEEKDAY(AG16,2)&gt;5,AG16=Fériés),OR(AG19="x",AG19="s")),AG19,IF(AH$11=$E19,"x",IF(AND(((AH$11-$E19)/VLOOKUP($D19,Tableau1[],6,0))=INT(((AH$11-$E19)/VLOOKUP($D19,Tableau1[],6,0))),$D19&lt;&gt;""),"S",""))),"")</f>
        <v/>
      </c>
      <c r="AI19" s="27" t="str">
        <f t="array" aca="1" ref="AI19" ca="1">IFERROR(IF(AND(OR(WEEKDAY(AH16,2)&gt;5,AH16=Fériés),OR(AH19="x",AH19="s")),AH19,IF(AI$11=$E19,"x",IF(AND(((AI$11-$E19)/VLOOKUP($D19,Tableau1[],6,0))=INT(((AI$11-$E19)/VLOOKUP($D19,Tableau1[],6,0))),$D19&lt;&gt;""),"S",""))),"")</f>
        <v/>
      </c>
      <c r="AJ19" s="13"/>
      <c r="AK19" s="6"/>
      <c r="AL19" s="6"/>
      <c r="AM19" s="7">
        <v>1</v>
      </c>
      <c r="AN19" s="7" t="s">
        <v>20</v>
      </c>
      <c r="AO19" s="7" t="s">
        <v>17</v>
      </c>
      <c r="AP19" s="29"/>
      <c r="AQ19" s="6"/>
      <c r="AR19" s="6"/>
      <c r="AS19" s="6"/>
    </row>
    <row r="20" spans="1:45">
      <c r="A20" s="6"/>
      <c r="B20" s="6"/>
      <c r="C20" s="54"/>
      <c r="D20" s="22"/>
      <c r="E20" s="28">
        <f>IF(ISBLANK(D20),0,VLOOKUP(D20,Tableau1[],2,0))</f>
        <v>0</v>
      </c>
      <c r="F20" s="24">
        <f>IF(ISBLANK(D20),0,VLOOKUP(D20,Tableau1[],7,0))</f>
        <v>0</v>
      </c>
      <c r="G20" s="42">
        <f t="shared" si="18"/>
        <v>0</v>
      </c>
      <c r="H20" s="25" t="str">
        <f>IFERROR(IF(H$11=$E20,"x",IF(AND(((H$11-$E20)/VLOOKUP($D20,Tableau1[],6,0))=INT(((H$11-$E20)/VLOOKUP($D20,Tableau1[],6,0))),$D20&lt;&gt;""),"S","")),"")</f>
        <v/>
      </c>
      <c r="I20" s="26" t="str">
        <f t="array" aca="1" ref="I20" ca="1">IFERROR(IF(AND(OR(WEEKDAY(H17,2)&gt;5,H17=Fériés),OR(H20="x",H20="s")),H20,IF(I$11=$E20,"x",IF(AND(((I$11-$E20)/VLOOKUP($D20,Tableau1[],6,0))=INT(((I$11-$E20)/VLOOKUP($D20,Tableau1[],6,0))),$D20&lt;&gt;""),"S",""))),"")</f>
        <v/>
      </c>
      <c r="J20" s="26" t="str">
        <f t="array" aca="1" ref="J20" ca="1">IFERROR(IF(AND(OR(WEEKDAY(I17,2)&gt;5,I17=Fériés),OR(I20="x",I20="s")),I20,IF(J$11=$E20,"x",IF(AND(((J$11-$E20)/VLOOKUP($D20,Tableau1[],6,0))=INT(((J$11-$E20)/VLOOKUP($D20,Tableau1[],6,0))),$D20&lt;&gt;""),"S",""))),"")</f>
        <v/>
      </c>
      <c r="K20" s="26" t="str">
        <f t="array" aca="1" ref="K20" ca="1">IFERROR(IF(AND(OR(WEEKDAY(J17,2)&gt;5,J17=Fériés),OR(J20="x",J20="s")),J20,IF(K$11=$E20,"x",IF(AND(((K$11-$E20)/VLOOKUP($D20,Tableau1[],6,0))=INT(((K$11-$E20)/VLOOKUP($D20,Tableau1[],6,0))),$D20&lt;&gt;""),"S",""))),"")</f>
        <v/>
      </c>
      <c r="L20" s="26" t="str">
        <f t="array" aca="1" ref="L20" ca="1">IFERROR(IF(AND(OR(WEEKDAY(K17,2)&gt;5,K17=Fériés),OR(K20="x",K20="s")),K20,IF(L$11=$E20,"x",IF(AND(((L$11-$E20)/VLOOKUP($D20,Tableau1[],6,0))=INT(((L$11-$E20)/VLOOKUP($D20,Tableau1[],6,0))),$D20&lt;&gt;""),"S",""))),"")</f>
        <v/>
      </c>
      <c r="M20" s="26" t="str">
        <f t="array" aca="1" ref="M20" ca="1">IFERROR(IF(AND(OR(WEEKDAY(L17,2)&gt;5,L17=Fériés),OR(L20="x",L20="s")),L20,IF(M$11=$E20,"x",IF(AND(((M$11-$E20)/VLOOKUP($D20,Tableau1[],6,0))=INT(((M$11-$E20)/VLOOKUP($D20,Tableau1[],6,0))),$D20&lt;&gt;""),"S",""))),"")</f>
        <v/>
      </c>
      <c r="N20" s="26" t="str">
        <f t="array" aca="1" ref="N20" ca="1">IFERROR(IF(AND(OR(WEEKDAY(M17,2)&gt;5,M17=Fériés),OR(M20="x",M20="s")),M20,IF(N$11=$E20,"x",IF(AND(((N$11-$E20)/VLOOKUP($D20,Tableau1[],6,0))=INT(((N$11-$E20)/VLOOKUP($D20,Tableau1[],6,0))),$D20&lt;&gt;""),"S",""))),"")</f>
        <v/>
      </c>
      <c r="O20" s="26" t="str">
        <f t="array" aca="1" ref="O20" ca="1">IFERROR(IF(AND(OR(WEEKDAY(N17,2)&gt;5,N17=Fériés),OR(N20="x",N20="s")),N20,IF(O$11=$E20,"x",IF(AND(((O$11-$E20)/VLOOKUP($D20,Tableau1[],6,0))=INT(((O$11-$E20)/VLOOKUP($D20,Tableau1[],6,0))),$D20&lt;&gt;""),"S",""))),"")</f>
        <v/>
      </c>
      <c r="P20" s="26" t="str">
        <f t="array" aca="1" ref="P20" ca="1">IFERROR(IF(AND(OR(WEEKDAY(O17,2)&gt;5,O17=Fériés),OR(O20="x",O20="s")),O20,IF(P$11=$E20,"x",IF(AND(((P$11-$E20)/VLOOKUP($D20,Tableau1[],6,0))=INT(((P$11-$E20)/VLOOKUP($D20,Tableau1[],6,0))),$D20&lt;&gt;""),"S",""))),"")</f>
        <v/>
      </c>
      <c r="Q20" s="26" t="str">
        <f t="array" aca="1" ref="Q20" ca="1">IFERROR(IF(AND(OR(WEEKDAY(P17,2)&gt;5,P17=Fériés),OR(P20="x",P20="s")),P20,IF(Q$11=$E20,"x",IF(AND(((Q$11-$E20)/VLOOKUP($D20,Tableau1[],6,0))=INT(((Q$11-$E20)/VLOOKUP($D20,Tableau1[],6,0))),$D20&lt;&gt;""),"S",""))),"")</f>
        <v/>
      </c>
      <c r="R20" s="26" t="str">
        <f t="array" aca="1" ref="R20" ca="1">IFERROR(IF(AND(OR(WEEKDAY(Q17,2)&gt;5,Q17=Fériés),OR(Q20="x",Q20="s")),Q20,IF(R$11=$E20,"x",IF(AND(((R$11-$E20)/VLOOKUP($D20,Tableau1[],6,0))=INT(((R$11-$E20)/VLOOKUP($D20,Tableau1[],6,0))),$D20&lt;&gt;""),"S",""))),"")</f>
        <v/>
      </c>
      <c r="S20" s="26" t="str">
        <f t="array" aca="1" ref="S20" ca="1">IFERROR(IF(AND(OR(WEEKDAY(R17,2)&gt;5,R17=Fériés),OR(R20="x",R20="s")),R20,IF(S$11=$E20,"x",IF(AND(((S$11-$E20)/VLOOKUP($D20,Tableau1[],6,0))=INT(((S$11-$E20)/VLOOKUP($D20,Tableau1[],6,0))),$D20&lt;&gt;""),"S",""))),"")</f>
        <v/>
      </c>
      <c r="T20" s="26" t="str">
        <f t="array" aca="1" ref="T20" ca="1">IFERROR(IF(AND(OR(WEEKDAY(S17,2)&gt;5,S17=Fériés),OR(S20="x",S20="s")),S20,IF(T$11=$E20,"x",IF(AND(((T$11-$E20)/VLOOKUP($D20,Tableau1[],6,0))=INT(((T$11-$E20)/VLOOKUP($D20,Tableau1[],6,0))),$D20&lt;&gt;""),"S",""))),"")</f>
        <v/>
      </c>
      <c r="U20" s="26" t="str">
        <f t="array" aca="1" ref="U20" ca="1">IFERROR(IF(AND(OR(WEEKDAY(T17,2)&gt;5,T17=Fériés),OR(T20="x",T20="s")),T20,IF(U$11=$E20,"x",IF(AND(((U$11-$E20)/VLOOKUP($D20,Tableau1[],6,0))=INT(((U$11-$E20)/VLOOKUP($D20,Tableau1[],6,0))),$D20&lt;&gt;""),"S",""))),"")</f>
        <v/>
      </c>
      <c r="V20" s="26" t="str">
        <f t="array" aca="1" ref="V20" ca="1">IFERROR(IF(AND(OR(WEEKDAY(U17,2)&gt;5,U17=Fériés),OR(U20="x",U20="s")),U20,IF(V$11=$E20,"x",IF(AND(((V$11-$E20)/VLOOKUP($D20,Tableau1[],6,0))=INT(((V$11-$E20)/VLOOKUP($D20,Tableau1[],6,0))),$D20&lt;&gt;""),"S",""))),"")</f>
        <v/>
      </c>
      <c r="W20" s="26" t="str">
        <f t="array" aca="1" ref="W20" ca="1">IFERROR(IF(AND(OR(WEEKDAY(V17,2)&gt;5,V17=Fériés),OR(V20="x",V20="s")),V20,IF(W$11=$E20,"x",IF(AND(((W$11-$E20)/VLOOKUP($D20,Tableau1[],6,0))=INT(((W$11-$E20)/VLOOKUP($D20,Tableau1[],6,0))),$D20&lt;&gt;""),"S",""))),"")</f>
        <v/>
      </c>
      <c r="X20" s="26" t="str">
        <f t="array" aca="1" ref="X20" ca="1">IFERROR(IF(AND(OR(WEEKDAY(W17,2)&gt;5,W17=Fériés),OR(W20="x",W20="s")),W20,IF(X$11=$E20,"x",IF(AND(((X$11-$E20)/VLOOKUP($D20,Tableau1[],6,0))=INT(((X$11-$E20)/VLOOKUP($D20,Tableau1[],6,0))),$D20&lt;&gt;""),"S",""))),"")</f>
        <v/>
      </c>
      <c r="Y20" s="26" t="str">
        <f t="array" aca="1" ref="Y20" ca="1">IFERROR(IF(AND(OR(WEEKDAY(X17,2)&gt;5,X17=Fériés),OR(X20="x",X20="s")),X20,IF(Y$11=$E20,"x",IF(AND(((Y$11-$E20)/VLOOKUP($D20,Tableau1[],6,0))=INT(((Y$11-$E20)/VLOOKUP($D20,Tableau1[],6,0))),$D20&lt;&gt;""),"S",""))),"")</f>
        <v/>
      </c>
      <c r="Z20" s="26" t="str">
        <f t="array" aca="1" ref="Z20" ca="1">IFERROR(IF(AND(OR(WEEKDAY(Y17,2)&gt;5,Y17=Fériés),OR(Y20="x",Y20="s")),Y20,IF(Z$11=$E20,"x",IF(AND(((Z$11-$E20)/VLOOKUP($D20,Tableau1[],6,0))=INT(((Z$11-$E20)/VLOOKUP($D20,Tableau1[],6,0))),$D20&lt;&gt;""),"S",""))),"")</f>
        <v/>
      </c>
      <c r="AA20" s="26" t="str">
        <f t="array" aca="1" ref="AA20" ca="1">IFERROR(IF(AND(OR(WEEKDAY(Z17,2)&gt;5,Z17=Fériés),OR(Z20="x",Z20="s")),Z20,IF(AA$11=$E20,"x",IF(AND(((AA$11-$E20)/VLOOKUP($D20,Tableau1[],6,0))=INT(((AA$11-$E20)/VLOOKUP($D20,Tableau1[],6,0))),$D20&lt;&gt;""),"S",""))),"")</f>
        <v/>
      </c>
      <c r="AB20" s="26" t="str">
        <f t="array" aca="1" ref="AB20" ca="1">IFERROR(IF(AND(OR(WEEKDAY(AA17,2)&gt;5,AA17=Fériés),OR(AA20="x",AA20="s")),AA20,IF(AB$11=$E20,"x",IF(AND(((AB$11-$E20)/VLOOKUP($D20,Tableau1[],6,0))=INT(((AB$11-$E20)/VLOOKUP($D20,Tableau1[],6,0))),$D20&lt;&gt;""),"S",""))),"")</f>
        <v/>
      </c>
      <c r="AC20" s="26" t="str">
        <f t="array" aca="1" ref="AC20" ca="1">IFERROR(IF(AND(OR(WEEKDAY(AB17,2)&gt;5,AB17=Fériés),OR(AB20="x",AB20="s")),AB20,IF(AC$11=$E20,"x",IF(AND(((AC$11-$E20)/VLOOKUP($D20,Tableau1[],6,0))=INT(((AC$11-$E20)/VLOOKUP($D20,Tableau1[],6,0))),$D20&lt;&gt;""),"S",""))),"")</f>
        <v/>
      </c>
      <c r="AD20" s="26" t="str">
        <f t="array" aca="1" ref="AD20" ca="1">IFERROR(IF(AND(OR(WEEKDAY(AC17,2)&gt;5,AC17=Fériés),OR(AC20="x",AC20="s")),AC20,IF(AD$11=$E20,"x",IF(AND(((AD$11-$E20)/VLOOKUP($D20,Tableau1[],6,0))=INT(((AD$11-$E20)/VLOOKUP($D20,Tableau1[],6,0))),$D20&lt;&gt;""),"S",""))),"")</f>
        <v/>
      </c>
      <c r="AE20" s="26" t="str">
        <f t="array" aca="1" ref="AE20" ca="1">IFERROR(IF(AND(OR(WEEKDAY(AD17,2)&gt;5,AD17=Fériés),OR(AD20="x",AD20="s")),AD20,IF(AE$11=$E20,"x",IF(AND(((AE$11-$E20)/VLOOKUP($D20,Tableau1[],6,0))=INT(((AE$11-$E20)/VLOOKUP($D20,Tableau1[],6,0))),$D20&lt;&gt;""),"S",""))),"")</f>
        <v/>
      </c>
      <c r="AF20" s="26" t="str">
        <f t="array" aca="1" ref="AF20" ca="1">IFERROR(IF(AND(OR(WEEKDAY(AE17,2)&gt;5,AE17=Fériés),OR(AE20="x",AE20="s")),AE20,IF(AF$11=$E20,"x",IF(AND(((AF$11-$E20)/VLOOKUP($D20,Tableau1[],6,0))=INT(((AF$11-$E20)/VLOOKUP($D20,Tableau1[],6,0))),$D20&lt;&gt;""),"S",""))),"")</f>
        <v/>
      </c>
      <c r="AG20" s="26" t="str">
        <f t="array" aca="1" ref="AG20" ca="1">IFERROR(IF(AND(OR(WEEKDAY(AF17,2)&gt;5,AF17=Fériés),OR(AF20="x",AF20="s")),AF20,IF(AG$11=$E20,"x",IF(AND(((AG$11-$E20)/VLOOKUP($D20,Tableau1[],6,0))=INT(((AG$11-$E20)/VLOOKUP($D20,Tableau1[],6,0))),$D20&lt;&gt;""),"S",""))),"")</f>
        <v/>
      </c>
      <c r="AH20" s="26" t="str">
        <f t="array" aca="1" ref="AH20" ca="1">IFERROR(IF(AND(OR(WEEKDAY(AG17,2)&gt;5,AG17=Fériés),OR(AG20="x",AG20="s")),AG20,IF(AH$11=$E20,"x",IF(AND(((AH$11-$E20)/VLOOKUP($D20,Tableau1[],6,0))=INT(((AH$11-$E20)/VLOOKUP($D20,Tableau1[],6,0))),$D20&lt;&gt;""),"S",""))),"")</f>
        <v/>
      </c>
      <c r="AI20" s="27" t="str">
        <f t="array" aca="1" ref="AI20" ca="1">IFERROR(IF(AND(OR(WEEKDAY(AH17,2)&gt;5,AH17=Fériés),OR(AH20="x",AH20="s")),AH20,IF(AI$11=$E20,"x",IF(AND(((AI$11-$E20)/VLOOKUP($D20,Tableau1[],6,0))=INT(((AI$11-$E20)/VLOOKUP($D20,Tableau1[],6,0))),$D20&lt;&gt;""),"S",""))),"")</f>
        <v/>
      </c>
      <c r="AJ20" s="13"/>
      <c r="AK20" s="6"/>
      <c r="AL20" s="6"/>
      <c r="AM20" s="7">
        <v>2</v>
      </c>
      <c r="AN20" s="7" t="s">
        <v>21</v>
      </c>
      <c r="AO20" s="7" t="s">
        <v>35</v>
      </c>
      <c r="AP20" s="29"/>
      <c r="AQ20" s="6"/>
      <c r="AR20" s="6"/>
      <c r="AS20" s="6"/>
    </row>
    <row r="21" spans="1:45">
      <c r="A21" s="6"/>
      <c r="B21" s="6"/>
      <c r="C21" s="54"/>
      <c r="D21" s="22"/>
      <c r="E21" s="28"/>
      <c r="F21" s="24">
        <f>IF(ISBLANK(D21),0,VLOOKUP(D21,Tableau1[],7,0))</f>
        <v>0</v>
      </c>
      <c r="G21" s="42">
        <f t="shared" si="18"/>
        <v>0</v>
      </c>
      <c r="H21" s="25" t="str">
        <f>IFERROR(IF(H$11=$E21,"x",IF(AND(((H$11-$E21)/VLOOKUP($D21,Tableau1[],6,0))=INT(((H$11-$E21)/VLOOKUP($D21,Tableau1[],6,0))),$D21&lt;&gt;""),"S","")),"")</f>
        <v/>
      </c>
      <c r="I21" s="26" t="str">
        <f t="array" aca="1" ref="I21" ca="1">IFERROR(IF(AND(OR(WEEKDAY(H18,2)&gt;5,H18=Fériés),OR(H21="x",H21="s")),H21,IF(I$11=$E21,"x",IF(AND(((I$11-$E21)/VLOOKUP($D21,Tableau1[],6,0))=INT(((I$11-$E21)/VLOOKUP($D21,Tableau1[],6,0))),$D21&lt;&gt;""),"S",""))),"")</f>
        <v/>
      </c>
      <c r="J21" s="26" t="str">
        <f t="array" aca="1" ref="J21" ca="1">IFERROR(IF(AND(OR(WEEKDAY(I18,2)&gt;5,I18=Fériés),OR(I21="x",I21="s")),I21,IF(J$11=$E21,"x",IF(AND(((J$11-$E21)/VLOOKUP($D21,Tableau1[],6,0))=INT(((J$11-$E21)/VLOOKUP($D21,Tableau1[],6,0))),$D21&lt;&gt;""),"S",""))),"")</f>
        <v/>
      </c>
      <c r="K21" s="26" t="str">
        <f t="array" aca="1" ref="K21" ca="1">IFERROR(IF(AND(OR(WEEKDAY(J18,2)&gt;5,J18=Fériés),OR(J21="x",J21="s")),J21,IF(K$11=$E21,"x",IF(AND(((K$11-$E21)/VLOOKUP($D21,Tableau1[],6,0))=INT(((K$11-$E21)/VLOOKUP($D21,Tableau1[],6,0))),$D21&lt;&gt;""),"S",""))),"")</f>
        <v/>
      </c>
      <c r="L21" s="26" t="str">
        <f t="array" aca="1" ref="L21" ca="1">IFERROR(IF(AND(OR(WEEKDAY(K18,2)&gt;5,K18=Fériés),OR(K21="x",K21="s")),K21,IF(L$11=$E21,"x",IF(AND(((L$11-$E21)/VLOOKUP($D21,Tableau1[],6,0))=INT(((L$11-$E21)/VLOOKUP($D21,Tableau1[],6,0))),$D21&lt;&gt;""),"S",""))),"")</f>
        <v/>
      </c>
      <c r="M21" s="26" t="str">
        <f t="array" aca="1" ref="M21" ca="1">IFERROR(IF(AND(OR(WEEKDAY(L18,2)&gt;5,L18=Fériés),OR(L21="x",L21="s")),L21,IF(M$11=$E21,"x",IF(AND(((M$11-$E21)/VLOOKUP($D21,Tableau1[],6,0))=INT(((M$11-$E21)/VLOOKUP($D21,Tableau1[],6,0))),$D21&lt;&gt;""),"S",""))),"")</f>
        <v/>
      </c>
      <c r="N21" s="26" t="str">
        <f t="array" aca="1" ref="N21" ca="1">IFERROR(IF(AND(OR(WEEKDAY(M18,2)&gt;5,M18=Fériés),OR(M21="x",M21="s")),M21,IF(N$11=$E21,"x",IF(AND(((N$11-$E21)/VLOOKUP($D21,Tableau1[],6,0))=INT(((N$11-$E21)/VLOOKUP($D21,Tableau1[],6,0))),$D21&lt;&gt;""),"S",""))),"")</f>
        <v/>
      </c>
      <c r="O21" s="26" t="str">
        <f t="array" aca="1" ref="O21" ca="1">IFERROR(IF(AND(OR(WEEKDAY(N18,2)&gt;5,N18=Fériés),OR(N21="x",N21="s")),N21,IF(O$11=$E21,"x",IF(AND(((O$11-$E21)/VLOOKUP($D21,Tableau1[],6,0))=INT(((O$11-$E21)/VLOOKUP($D21,Tableau1[],6,0))),$D21&lt;&gt;""),"S",""))),"")</f>
        <v/>
      </c>
      <c r="P21" s="26" t="str">
        <f t="array" aca="1" ref="P21" ca="1">IFERROR(IF(AND(OR(WEEKDAY(O18,2)&gt;5,O18=Fériés),OR(O21="x",O21="s")),O21,IF(P$11=$E21,"x",IF(AND(((P$11-$E21)/VLOOKUP($D21,Tableau1[],6,0))=INT(((P$11-$E21)/VLOOKUP($D21,Tableau1[],6,0))),$D21&lt;&gt;""),"S",""))),"")</f>
        <v/>
      </c>
      <c r="Q21" s="26" t="str">
        <f t="array" aca="1" ref="Q21" ca="1">IFERROR(IF(AND(OR(WEEKDAY(P18,2)&gt;5,P18=Fériés),OR(P21="x",P21="s")),P21,IF(Q$11=$E21,"x",IF(AND(((Q$11-$E21)/VLOOKUP($D21,Tableau1[],6,0))=INT(((Q$11-$E21)/VLOOKUP($D21,Tableau1[],6,0))),$D21&lt;&gt;""),"S",""))),"")</f>
        <v/>
      </c>
      <c r="R21" s="26" t="str">
        <f t="array" aca="1" ref="R21" ca="1">IFERROR(IF(AND(OR(WEEKDAY(Q18,2)&gt;5,Q18=Fériés),OR(Q21="x",Q21="s")),Q21,IF(R$11=$E21,"x",IF(AND(((R$11-$E21)/VLOOKUP($D21,Tableau1[],6,0))=INT(((R$11-$E21)/VLOOKUP($D21,Tableau1[],6,0))),$D21&lt;&gt;""),"S",""))),"")</f>
        <v/>
      </c>
      <c r="S21" s="26" t="str">
        <f t="array" aca="1" ref="S21" ca="1">IFERROR(IF(AND(OR(WEEKDAY(R18,2)&gt;5,R18=Fériés),OR(R21="x",R21="s")),R21,IF(S$11=$E21,"x",IF(AND(((S$11-$E21)/VLOOKUP($D21,Tableau1[],6,0))=INT(((S$11-$E21)/VLOOKUP($D21,Tableau1[],6,0))),$D21&lt;&gt;""),"S",""))),"")</f>
        <v/>
      </c>
      <c r="T21" s="26" t="str">
        <f t="array" aca="1" ref="T21" ca="1">IFERROR(IF(AND(OR(WEEKDAY(S18,2)&gt;5,S18=Fériés),OR(S21="x",S21="s")),S21,IF(T$11=$E21,"x",IF(AND(((T$11-$E21)/VLOOKUP($D21,Tableau1[],6,0))=INT(((T$11-$E21)/VLOOKUP($D21,Tableau1[],6,0))),$D21&lt;&gt;""),"S",""))),"")</f>
        <v/>
      </c>
      <c r="U21" s="26" t="str">
        <f t="array" aca="1" ref="U21" ca="1">IFERROR(IF(AND(OR(WEEKDAY(T18,2)&gt;5,T18=Fériés),OR(T21="x",T21="s")),T21,IF(U$11=$E21,"x",IF(AND(((U$11-$E21)/VLOOKUP($D21,Tableau1[],6,0))=INT(((U$11-$E21)/VLOOKUP($D21,Tableau1[],6,0))),$D21&lt;&gt;""),"S",""))),"")</f>
        <v/>
      </c>
      <c r="V21" s="26" t="str">
        <f t="array" aca="1" ref="V21" ca="1">IFERROR(IF(AND(OR(WEEKDAY(U18,2)&gt;5,U18=Fériés),OR(U21="x",U21="s")),U21,IF(V$11=$E21,"x",IF(AND(((V$11-$E21)/VLOOKUP($D21,Tableau1[],6,0))=INT(((V$11-$E21)/VLOOKUP($D21,Tableau1[],6,0))),$D21&lt;&gt;""),"S",""))),"")</f>
        <v/>
      </c>
      <c r="W21" s="26" t="str">
        <f t="array" aca="1" ref="W21" ca="1">IFERROR(IF(AND(OR(WEEKDAY(V18,2)&gt;5,V18=Fériés),OR(V21="x",V21="s")),V21,IF(W$11=$E21,"x",IF(AND(((W$11-$E21)/VLOOKUP($D21,Tableau1[],6,0))=INT(((W$11-$E21)/VLOOKUP($D21,Tableau1[],6,0))),$D21&lt;&gt;""),"S",""))),"")</f>
        <v/>
      </c>
      <c r="X21" s="26" t="str">
        <f t="array" aca="1" ref="X21" ca="1">IFERROR(IF(AND(OR(WEEKDAY(W18,2)&gt;5,W18=Fériés),OR(W21="x",W21="s")),W21,IF(X$11=$E21,"x",IF(AND(((X$11-$E21)/VLOOKUP($D21,Tableau1[],6,0))=INT(((X$11-$E21)/VLOOKUP($D21,Tableau1[],6,0))),$D21&lt;&gt;""),"S",""))),"")</f>
        <v/>
      </c>
      <c r="Y21" s="26" t="str">
        <f t="array" aca="1" ref="Y21" ca="1">IFERROR(IF(AND(OR(WEEKDAY(X18,2)&gt;5,X18=Fériés),OR(X21="x",X21="s")),X21,IF(Y$11=$E21,"x",IF(AND(((Y$11-$E21)/VLOOKUP($D21,Tableau1[],6,0))=INT(((Y$11-$E21)/VLOOKUP($D21,Tableau1[],6,0))),$D21&lt;&gt;""),"S",""))),"")</f>
        <v/>
      </c>
      <c r="Z21" s="26" t="str">
        <f t="array" aca="1" ref="Z21" ca="1">IFERROR(IF(AND(OR(WEEKDAY(Y18,2)&gt;5,Y18=Fériés),OR(Y21="x",Y21="s")),Y21,IF(Z$11=$E21,"x",IF(AND(((Z$11-$E21)/VLOOKUP($D21,Tableau1[],6,0))=INT(((Z$11-$E21)/VLOOKUP($D21,Tableau1[],6,0))),$D21&lt;&gt;""),"S",""))),"")</f>
        <v/>
      </c>
      <c r="AA21" s="26" t="str">
        <f t="array" aca="1" ref="AA21" ca="1">IFERROR(IF(AND(OR(WEEKDAY(Z18,2)&gt;5,Z18=Fériés),OR(Z21="x",Z21="s")),Z21,IF(AA$11=$E21,"x",IF(AND(((AA$11-$E21)/VLOOKUP($D21,Tableau1[],6,0))=INT(((AA$11-$E21)/VLOOKUP($D21,Tableau1[],6,0))),$D21&lt;&gt;""),"S",""))),"")</f>
        <v/>
      </c>
      <c r="AB21" s="26" t="str">
        <f t="array" aca="1" ref="AB21" ca="1">IFERROR(IF(AND(OR(WEEKDAY(AA18,2)&gt;5,AA18=Fériés),OR(AA21="x",AA21="s")),AA21,IF(AB$11=$E21,"x",IF(AND(((AB$11-$E21)/VLOOKUP($D21,Tableau1[],6,0))=INT(((AB$11-$E21)/VLOOKUP($D21,Tableau1[],6,0))),$D21&lt;&gt;""),"S",""))),"")</f>
        <v/>
      </c>
      <c r="AC21" s="26" t="str">
        <f t="array" aca="1" ref="AC21" ca="1">IFERROR(IF(AND(OR(WEEKDAY(AB18,2)&gt;5,AB18=Fériés),OR(AB21="x",AB21="s")),AB21,IF(AC$11=$E21,"x",IF(AND(((AC$11-$E21)/VLOOKUP($D21,Tableau1[],6,0))=INT(((AC$11-$E21)/VLOOKUP($D21,Tableau1[],6,0))),$D21&lt;&gt;""),"S",""))),"")</f>
        <v/>
      </c>
      <c r="AD21" s="26" t="str">
        <f t="array" aca="1" ref="AD21" ca="1">IFERROR(IF(AND(OR(WEEKDAY(AC18,2)&gt;5,AC18=Fériés),OR(AC21="x",AC21="s")),AC21,IF(AD$11=$E21,"x",IF(AND(((AD$11-$E21)/VLOOKUP($D21,Tableau1[],6,0))=INT(((AD$11-$E21)/VLOOKUP($D21,Tableau1[],6,0))),$D21&lt;&gt;""),"S",""))),"")</f>
        <v/>
      </c>
      <c r="AE21" s="26" t="str">
        <f t="array" aca="1" ref="AE21" ca="1">IFERROR(IF(AND(OR(WEEKDAY(AD18,2)&gt;5,AD18=Fériés),OR(AD21="x",AD21="s")),AD21,IF(AE$11=$E21,"x",IF(AND(((AE$11-$E21)/VLOOKUP($D21,Tableau1[],6,0))=INT(((AE$11-$E21)/VLOOKUP($D21,Tableau1[],6,0))),$D21&lt;&gt;""),"S",""))),"")</f>
        <v/>
      </c>
      <c r="AF21" s="26" t="str">
        <f t="array" aca="1" ref="AF21" ca="1">IFERROR(IF(AND(OR(WEEKDAY(AE18,2)&gt;5,AE18=Fériés),OR(AE21="x",AE21="s")),AE21,IF(AF$11=$E21,"x",IF(AND(((AF$11-$E21)/VLOOKUP($D21,Tableau1[],6,0))=INT(((AF$11-$E21)/VLOOKUP($D21,Tableau1[],6,0))),$D21&lt;&gt;""),"S",""))),"")</f>
        <v/>
      </c>
      <c r="AG21" s="26" t="str">
        <f t="array" aca="1" ref="AG21" ca="1">IFERROR(IF(AND(OR(WEEKDAY(AF18,2)&gt;5,AF18=Fériés),OR(AF21="x",AF21="s")),AF21,IF(AG$11=$E21,"x",IF(AND(((AG$11-$E21)/VLOOKUP($D21,Tableau1[],6,0))=INT(((AG$11-$E21)/VLOOKUP($D21,Tableau1[],6,0))),$D21&lt;&gt;""),"S",""))),"")</f>
        <v/>
      </c>
      <c r="AH21" s="26" t="str">
        <f t="array" aca="1" ref="AH21" ca="1">IFERROR(IF(AND(OR(WEEKDAY(AG18,2)&gt;5,AG18=Fériés),OR(AG21="x",AG21="s")),AG21,IF(AH$11=$E21,"x",IF(AND(((AH$11-$E21)/VLOOKUP($D21,Tableau1[],6,0))=INT(((AH$11-$E21)/VLOOKUP($D21,Tableau1[],6,0))),$D21&lt;&gt;""),"S",""))),"")</f>
        <v/>
      </c>
      <c r="AI21" s="27" t="str">
        <f t="array" aca="1" ref="AI21" ca="1">IFERROR(IF(AND(OR(WEEKDAY(AH18,2)&gt;5,AH18=Fériés),OR(AH21="x",AH21="s")),AH21,IF(AI$11=$E21,"x",IF(AND(((AI$11-$E21)/VLOOKUP($D21,Tableau1[],6,0))=INT(((AI$11-$E21)/VLOOKUP($D21,Tableau1[],6,0))),$D21&lt;&gt;""),"S",""))),"")</f>
        <v/>
      </c>
      <c r="AJ21" s="13"/>
      <c r="AK21" s="6"/>
      <c r="AL21" s="6"/>
      <c r="AM21" s="7">
        <v>3</v>
      </c>
      <c r="AN21" s="7" t="s">
        <v>22</v>
      </c>
      <c r="AO21" s="7" t="s">
        <v>36</v>
      </c>
      <c r="AP21" s="29"/>
      <c r="AQ21" s="6"/>
      <c r="AR21" s="6"/>
      <c r="AS21" s="6"/>
    </row>
    <row r="22" spans="1:45">
      <c r="A22" s="6"/>
      <c r="B22" s="6"/>
      <c r="C22" s="54"/>
      <c r="D22" s="22"/>
      <c r="E22" s="28">
        <f>IF(ISBLANK(D22),0,VLOOKUP(D22,Tableau1[],2,0))</f>
        <v>0</v>
      </c>
      <c r="F22" s="24">
        <f>IF(ISBLANK(D22),0,VLOOKUP(D22,Tableau1[],7,0))</f>
        <v>0</v>
      </c>
      <c r="G22" s="42">
        <f t="shared" si="18"/>
        <v>0</v>
      </c>
      <c r="H22" s="25" t="str">
        <f>IFERROR(IF(H$11=$E22,"x",IF(AND(((H$11-$E22)/VLOOKUP($D22,Tableau1[],6,0))=INT(((H$11-$E22)/VLOOKUP($D22,Tableau1[],6,0))),$D22&lt;&gt;""),"S","")),"")</f>
        <v/>
      </c>
      <c r="I22" s="26" t="str">
        <f t="array" aca="1" ref="I22" ca="1">IFERROR(IF(AND(OR(WEEKDAY(H19,2)&gt;5,H19=Fériés),OR(H22="x",H22="s")),H22,IF(I$11=$E22,"x",IF(AND(((I$11-$E22)/VLOOKUP($D22,Tableau1[],6,0))=INT(((I$11-$E22)/VLOOKUP($D22,Tableau1[],6,0))),$D22&lt;&gt;""),"S",""))),"")</f>
        <v/>
      </c>
      <c r="J22" s="26" t="str">
        <f t="array" aca="1" ref="J22" ca="1">IFERROR(IF(AND(OR(WEEKDAY(I19,2)&gt;5,I19=Fériés),OR(I22="x",I22="s")),I22,IF(J$11=$E22,"x",IF(AND(((J$11-$E22)/VLOOKUP($D22,Tableau1[],6,0))=INT(((J$11-$E22)/VLOOKUP($D22,Tableau1[],6,0))),$D22&lt;&gt;""),"S",""))),"")</f>
        <v/>
      </c>
      <c r="K22" s="26" t="str">
        <f t="array" aca="1" ref="K22" ca="1">IFERROR(IF(AND(OR(WEEKDAY(J19,2)&gt;5,J19=Fériés),OR(J22="x",J22="s")),J22,IF(K$11=$E22,"x",IF(AND(((K$11-$E22)/VLOOKUP($D22,Tableau1[],6,0))=INT(((K$11-$E22)/VLOOKUP($D22,Tableau1[],6,0))),$D22&lt;&gt;""),"S",""))),"")</f>
        <v/>
      </c>
      <c r="L22" s="26" t="str">
        <f t="array" aca="1" ref="L22" ca="1">IFERROR(IF(AND(OR(WEEKDAY(K19,2)&gt;5,K19=Fériés),OR(K22="x",K22="s")),K22,IF(L$11=$E22,"x",IF(AND(((L$11-$E22)/VLOOKUP($D22,Tableau1[],6,0))=INT(((L$11-$E22)/VLOOKUP($D22,Tableau1[],6,0))),$D22&lt;&gt;""),"S",""))),"")</f>
        <v/>
      </c>
      <c r="M22" s="26" t="str">
        <f t="array" aca="1" ref="M22" ca="1">IFERROR(IF(AND(OR(WEEKDAY(L19,2)&gt;5,L19=Fériés),OR(L22="x",L22="s")),L22,IF(M$11=$E22,"x",IF(AND(((M$11-$E22)/VLOOKUP($D22,Tableau1[],6,0))=INT(((M$11-$E22)/VLOOKUP($D22,Tableau1[],6,0))),$D22&lt;&gt;""),"S",""))),"")</f>
        <v/>
      </c>
      <c r="N22" s="26" t="str">
        <f t="array" aca="1" ref="N22" ca="1">IFERROR(IF(AND(OR(WEEKDAY(M19,2)&gt;5,M19=Fériés),OR(M22="x",M22="s")),M22,IF(N$11=$E22,"x",IF(AND(((N$11-$E22)/VLOOKUP($D22,Tableau1[],6,0))=INT(((N$11-$E22)/VLOOKUP($D22,Tableau1[],6,0))),$D22&lt;&gt;""),"S",""))),"")</f>
        <v/>
      </c>
      <c r="O22" s="26" t="str">
        <f t="array" aca="1" ref="O22" ca="1">IFERROR(IF(AND(OR(WEEKDAY(N19,2)&gt;5,N19=Fériés),OR(N22="x",N22="s")),N22,IF(O$11=$E22,"x",IF(AND(((O$11-$E22)/VLOOKUP($D22,Tableau1[],6,0))=INT(((O$11-$E22)/VLOOKUP($D22,Tableau1[],6,0))),$D22&lt;&gt;""),"S",""))),"")</f>
        <v/>
      </c>
      <c r="P22" s="26" t="str">
        <f t="array" aca="1" ref="P22" ca="1">IFERROR(IF(AND(OR(WEEKDAY(O19,2)&gt;5,O19=Fériés),OR(O22="x",O22="s")),O22,IF(P$11=$E22,"x",IF(AND(((P$11-$E22)/VLOOKUP($D22,Tableau1[],6,0))=INT(((P$11-$E22)/VLOOKUP($D22,Tableau1[],6,0))),$D22&lt;&gt;""),"S",""))),"")</f>
        <v/>
      </c>
      <c r="Q22" s="26" t="str">
        <f t="array" aca="1" ref="Q22" ca="1">IFERROR(IF(AND(OR(WEEKDAY(P19,2)&gt;5,P19=Fériés),OR(P22="x",P22="s")),P22,IF(Q$11=$E22,"x",IF(AND(((Q$11-$E22)/VLOOKUP($D22,Tableau1[],6,0))=INT(((Q$11-$E22)/VLOOKUP($D22,Tableau1[],6,0))),$D22&lt;&gt;""),"S",""))),"")</f>
        <v/>
      </c>
      <c r="R22" s="26" t="str">
        <f t="array" aca="1" ref="R22" ca="1">IFERROR(IF(AND(OR(WEEKDAY(Q19,2)&gt;5,Q19=Fériés),OR(Q22="x",Q22="s")),Q22,IF(R$11=$E22,"x",IF(AND(((R$11-$E22)/VLOOKUP($D22,Tableau1[],6,0))=INT(((R$11-$E22)/VLOOKUP($D22,Tableau1[],6,0))),$D22&lt;&gt;""),"S",""))),"")</f>
        <v/>
      </c>
      <c r="S22" s="26" t="str">
        <f t="array" aca="1" ref="S22" ca="1">IFERROR(IF(AND(OR(WEEKDAY(R19,2)&gt;5,R19=Fériés),OR(R22="x",R22="s")),R22,IF(S$11=$E22,"x",IF(AND(((S$11-$E22)/VLOOKUP($D22,Tableau1[],6,0))=INT(((S$11-$E22)/VLOOKUP($D22,Tableau1[],6,0))),$D22&lt;&gt;""),"S",""))),"")</f>
        <v/>
      </c>
      <c r="T22" s="26" t="str">
        <f t="array" aca="1" ref="T22" ca="1">IFERROR(IF(AND(OR(WEEKDAY(S19,2)&gt;5,S19=Fériés),OR(S22="x",S22="s")),S22,IF(T$11=$E22,"x",IF(AND(((T$11-$E22)/VLOOKUP($D22,Tableau1[],6,0))=INT(((T$11-$E22)/VLOOKUP($D22,Tableau1[],6,0))),$D22&lt;&gt;""),"S",""))),"")</f>
        <v/>
      </c>
      <c r="U22" s="26" t="str">
        <f t="array" aca="1" ref="U22" ca="1">IFERROR(IF(AND(OR(WEEKDAY(T19,2)&gt;5,T19=Fériés),OR(T22="x",T22="s")),T22,IF(U$11=$E22,"x",IF(AND(((U$11-$E22)/VLOOKUP($D22,Tableau1[],6,0))=INT(((U$11-$E22)/VLOOKUP($D22,Tableau1[],6,0))),$D22&lt;&gt;""),"S",""))),"")</f>
        <v/>
      </c>
      <c r="V22" s="26" t="str">
        <f t="array" aca="1" ref="V22" ca="1">IFERROR(IF(AND(OR(WEEKDAY(U19,2)&gt;5,U19=Fériés),OR(U22="x",U22="s")),U22,IF(V$11=$E22,"x",IF(AND(((V$11-$E22)/VLOOKUP($D22,Tableau1[],6,0))=INT(((V$11-$E22)/VLOOKUP($D22,Tableau1[],6,0))),$D22&lt;&gt;""),"S",""))),"")</f>
        <v/>
      </c>
      <c r="W22" s="26" t="str">
        <f t="array" aca="1" ref="W22" ca="1">IFERROR(IF(AND(OR(WEEKDAY(V19,2)&gt;5,V19=Fériés),OR(V22="x",V22="s")),V22,IF(W$11=$E22,"x",IF(AND(((W$11-$E22)/VLOOKUP($D22,Tableau1[],6,0))=INT(((W$11-$E22)/VLOOKUP($D22,Tableau1[],6,0))),$D22&lt;&gt;""),"S",""))),"")</f>
        <v/>
      </c>
      <c r="X22" s="26" t="str">
        <f t="array" aca="1" ref="X22" ca="1">IFERROR(IF(AND(OR(WEEKDAY(W19,2)&gt;5,W19=Fériés),OR(W22="x",W22="s")),W22,IF(X$11=$E22,"x",IF(AND(((X$11-$E22)/VLOOKUP($D22,Tableau1[],6,0))=INT(((X$11-$E22)/VLOOKUP($D22,Tableau1[],6,0))),$D22&lt;&gt;""),"S",""))),"")</f>
        <v/>
      </c>
      <c r="Y22" s="26" t="str">
        <f t="array" aca="1" ref="Y22" ca="1">IFERROR(IF(AND(OR(WEEKDAY(X19,2)&gt;5,X19=Fériés),OR(X22="x",X22="s")),X22,IF(Y$11=$E22,"x",IF(AND(((Y$11-$E22)/VLOOKUP($D22,Tableau1[],6,0))=INT(((Y$11-$E22)/VLOOKUP($D22,Tableau1[],6,0))),$D22&lt;&gt;""),"S",""))),"")</f>
        <v/>
      </c>
      <c r="Z22" s="26" t="str">
        <f t="array" aca="1" ref="Z22" ca="1">IFERROR(IF(AND(OR(WEEKDAY(Y19,2)&gt;5,Y19=Fériés),OR(Y22="x",Y22="s")),Y22,IF(Z$11=$E22,"x",IF(AND(((Z$11-$E22)/VLOOKUP($D22,Tableau1[],6,0))=INT(((Z$11-$E22)/VLOOKUP($D22,Tableau1[],6,0))),$D22&lt;&gt;""),"S",""))),"")</f>
        <v/>
      </c>
      <c r="AA22" s="26" t="str">
        <f t="array" aca="1" ref="AA22" ca="1">IFERROR(IF(AND(OR(WEEKDAY(Z19,2)&gt;5,Z19=Fériés),OR(Z22="x",Z22="s")),Z22,IF(AA$11=$E22,"x",IF(AND(((AA$11-$E22)/VLOOKUP($D22,Tableau1[],6,0))=INT(((AA$11-$E22)/VLOOKUP($D22,Tableau1[],6,0))),$D22&lt;&gt;""),"S",""))),"")</f>
        <v/>
      </c>
      <c r="AB22" s="26" t="str">
        <f t="array" aca="1" ref="AB22" ca="1">IFERROR(IF(AND(OR(WEEKDAY(AA19,2)&gt;5,AA19=Fériés),OR(AA22="x",AA22="s")),AA22,IF(AB$11=$E22,"x",IF(AND(((AB$11-$E22)/VLOOKUP($D22,Tableau1[],6,0))=INT(((AB$11-$E22)/VLOOKUP($D22,Tableau1[],6,0))),$D22&lt;&gt;""),"S",""))),"")</f>
        <v/>
      </c>
      <c r="AC22" s="26" t="str">
        <f t="array" aca="1" ref="AC22" ca="1">IFERROR(IF(AND(OR(WEEKDAY(AB19,2)&gt;5,AB19=Fériés),OR(AB22="x",AB22="s")),AB22,IF(AC$11=$E22,"x",IF(AND(((AC$11-$E22)/VLOOKUP($D22,Tableau1[],6,0))=INT(((AC$11-$E22)/VLOOKUP($D22,Tableau1[],6,0))),$D22&lt;&gt;""),"S",""))),"")</f>
        <v/>
      </c>
      <c r="AD22" s="26" t="str">
        <f t="array" aca="1" ref="AD22" ca="1">IFERROR(IF(AND(OR(WEEKDAY(AC19,2)&gt;5,AC19=Fériés),OR(AC22="x",AC22="s")),AC22,IF(AD$11=$E22,"x",IF(AND(((AD$11-$E22)/VLOOKUP($D22,Tableau1[],6,0))=INT(((AD$11-$E22)/VLOOKUP($D22,Tableau1[],6,0))),$D22&lt;&gt;""),"S",""))),"")</f>
        <v/>
      </c>
      <c r="AE22" s="26" t="str">
        <f t="array" aca="1" ref="AE22" ca="1">IFERROR(IF(AND(OR(WEEKDAY(AD19,2)&gt;5,AD19=Fériés),OR(AD22="x",AD22="s")),AD22,IF(AE$11=$E22,"x",IF(AND(((AE$11-$E22)/VLOOKUP($D22,Tableau1[],6,0))=INT(((AE$11-$E22)/VLOOKUP($D22,Tableau1[],6,0))),$D22&lt;&gt;""),"S",""))),"")</f>
        <v/>
      </c>
      <c r="AF22" s="26" t="str">
        <f t="array" aca="1" ref="AF22" ca="1">IFERROR(IF(AND(OR(WEEKDAY(AE19,2)&gt;5,AE19=Fériés),OR(AE22="x",AE22="s")),AE22,IF(AF$11=$E22,"x",IF(AND(((AF$11-$E22)/VLOOKUP($D22,Tableau1[],6,0))=INT(((AF$11-$E22)/VLOOKUP($D22,Tableau1[],6,0))),$D22&lt;&gt;""),"S",""))),"")</f>
        <v/>
      </c>
      <c r="AG22" s="26" t="str">
        <f t="array" aca="1" ref="AG22" ca="1">IFERROR(IF(AND(OR(WEEKDAY(AF19,2)&gt;5,AF19=Fériés),OR(AF22="x",AF22="s")),AF22,IF(AG$11=$E22,"x",IF(AND(((AG$11-$E22)/VLOOKUP($D22,Tableau1[],6,0))=INT(((AG$11-$E22)/VLOOKUP($D22,Tableau1[],6,0))),$D22&lt;&gt;""),"S",""))),"")</f>
        <v/>
      </c>
      <c r="AH22" s="26" t="str">
        <f t="array" aca="1" ref="AH22" ca="1">IFERROR(IF(AND(OR(WEEKDAY(AG19,2)&gt;5,AG19=Fériés),OR(AG22="x",AG22="s")),AG22,IF(AH$11=$E22,"x",IF(AND(((AH$11-$E22)/VLOOKUP($D22,Tableau1[],6,0))=INT(((AH$11-$E22)/VLOOKUP($D22,Tableau1[],6,0))),$D22&lt;&gt;""),"S",""))),"")</f>
        <v/>
      </c>
      <c r="AI22" s="27" t="str">
        <f t="array" aca="1" ref="AI22" ca="1">IFERROR(IF(AND(OR(WEEKDAY(AH19,2)&gt;5,AH19=Fériés),OR(AH22="x",AH22="s")),AH22,IF(AI$11=$E22,"x",IF(AND(((AI$11-$E22)/VLOOKUP($D22,Tableau1[],6,0))=INT(((AI$11-$E22)/VLOOKUP($D22,Tableau1[],6,0))),$D22&lt;&gt;""),"S",""))),"")</f>
        <v/>
      </c>
      <c r="AJ22" s="13"/>
      <c r="AK22" s="6"/>
      <c r="AL22" s="6"/>
      <c r="AM22" s="7">
        <v>4</v>
      </c>
      <c r="AN22" s="7" t="s">
        <v>23</v>
      </c>
      <c r="AO22" s="7" t="s">
        <v>18</v>
      </c>
      <c r="AP22" s="29"/>
      <c r="AQ22" s="6"/>
      <c r="AR22" s="6"/>
      <c r="AS22" s="6"/>
    </row>
    <row r="23" spans="1:45">
      <c r="A23" s="6"/>
      <c r="B23" s="6"/>
      <c r="C23" s="54"/>
      <c r="D23" s="43"/>
      <c r="E23" s="44">
        <f>IF(ISBLANK(D23),0,VLOOKUP(D23,Tableau1[],2,0))</f>
        <v>0</v>
      </c>
      <c r="F23" s="45">
        <f>IF(ISBLANK(D23),0,VLOOKUP(D23,Tableau1[],7,0))</f>
        <v>0</v>
      </c>
      <c r="G23" s="46">
        <f t="shared" si="18"/>
        <v>0</v>
      </c>
      <c r="H23" s="47" t="str">
        <f>IFERROR(IF(H$11=$E23,"x",IF(AND(((H$11-$E23)/VLOOKUP($D23,Tableau1[],6,0))=INT(((H$11-$E23)/VLOOKUP($D23,Tableau1[],6,0))),$D23&lt;&gt;""),"S","")),"")</f>
        <v/>
      </c>
      <c r="I23" s="48" t="str">
        <f t="array" aca="1" ref="I23" ca="1">IFERROR(IF(AND(OR(WEEKDAY(H20,2)&gt;5,H20=Fériés),OR(H23="x",H23="s")),H23,IF(I$11=$E23,"x",IF(AND(((I$11-$E23)/VLOOKUP($D23,Tableau1[],6,0))=INT(((I$11-$E23)/VLOOKUP($D23,Tableau1[],6,0))),$D23&lt;&gt;""),"S",""))),"")</f>
        <v/>
      </c>
      <c r="J23" s="48" t="str">
        <f t="array" aca="1" ref="J23" ca="1">IFERROR(IF(AND(OR(WEEKDAY(I20,2)&gt;5,I20=Fériés),OR(I23="x",I23="s")),I23,IF(J$11=$E23,"x",IF(AND(((J$11-$E23)/VLOOKUP($D23,Tableau1[],6,0))=INT(((J$11-$E23)/VLOOKUP($D23,Tableau1[],6,0))),$D23&lt;&gt;""),"S",""))),"")</f>
        <v/>
      </c>
      <c r="K23" s="48" t="str">
        <f t="array" aca="1" ref="K23" ca="1">IFERROR(IF(AND(OR(WEEKDAY(J20,2)&gt;5,J20=Fériés),OR(J23="x",J23="s")),J23,IF(K$11=$E23,"x",IF(AND(((K$11-$E23)/VLOOKUP($D23,Tableau1[],6,0))=INT(((K$11-$E23)/VLOOKUP($D23,Tableau1[],6,0))),$D23&lt;&gt;""),"S",""))),"")</f>
        <v/>
      </c>
      <c r="L23" s="48" t="str">
        <f t="array" aca="1" ref="L23" ca="1">IFERROR(IF(AND(OR(WEEKDAY(K20,2)&gt;5,K20=Fériés),OR(K23="x",K23="s")),K23,IF(L$11=$E23,"x",IF(AND(((L$11-$E23)/VLOOKUP($D23,Tableau1[],6,0))=INT(((L$11-$E23)/VLOOKUP($D23,Tableau1[],6,0))),$D23&lt;&gt;""),"S",""))),"")</f>
        <v/>
      </c>
      <c r="M23" s="48" t="str">
        <f t="array" aca="1" ref="M23" ca="1">IFERROR(IF(AND(OR(WEEKDAY(L20,2)&gt;5,L20=Fériés),OR(L23="x",L23="s")),L23,IF(M$11=$E23,"x",IF(AND(((M$11-$E23)/VLOOKUP($D23,Tableau1[],6,0))=INT(((M$11-$E23)/VLOOKUP($D23,Tableau1[],6,0))),$D23&lt;&gt;""),"S",""))),"")</f>
        <v/>
      </c>
      <c r="N23" s="48" t="str">
        <f t="array" aca="1" ref="N23" ca="1">IFERROR(IF(AND(OR(WEEKDAY(M20,2)&gt;5,M20=Fériés),OR(M23="x",M23="s")),M23,IF(N$11=$E23,"x",IF(AND(((N$11-$E23)/VLOOKUP($D23,Tableau1[],6,0))=INT(((N$11-$E23)/VLOOKUP($D23,Tableau1[],6,0))),$D23&lt;&gt;""),"S",""))),"")</f>
        <v/>
      </c>
      <c r="O23" s="48" t="str">
        <f t="array" aca="1" ref="O23" ca="1">IFERROR(IF(AND(OR(WEEKDAY(N20,2)&gt;5,N20=Fériés),OR(N23="x",N23="s")),N23,IF(O$11=$E23,"x",IF(AND(((O$11-$E23)/VLOOKUP($D23,Tableau1[],6,0))=INT(((O$11-$E23)/VLOOKUP($D23,Tableau1[],6,0))),$D23&lt;&gt;""),"S",""))),"")</f>
        <v/>
      </c>
      <c r="P23" s="48" t="str">
        <f t="array" aca="1" ref="P23" ca="1">IFERROR(IF(AND(OR(WEEKDAY(O20,2)&gt;5,O20=Fériés),OR(O23="x",O23="s")),O23,IF(P$11=$E23,"x",IF(AND(((P$11-$E23)/VLOOKUP($D23,Tableau1[],6,0))=INT(((P$11-$E23)/VLOOKUP($D23,Tableau1[],6,0))),$D23&lt;&gt;""),"S",""))),"")</f>
        <v/>
      </c>
      <c r="Q23" s="48" t="str">
        <f t="array" aca="1" ref="Q23" ca="1">IFERROR(IF(AND(OR(WEEKDAY(P20,2)&gt;5,P20=Fériés),OR(P23="x",P23="s")),P23,IF(Q$11=$E23,"x",IF(AND(((Q$11-$E23)/VLOOKUP($D23,Tableau1[],6,0))=INT(((Q$11-$E23)/VLOOKUP($D23,Tableau1[],6,0))),$D23&lt;&gt;""),"S",""))),"")</f>
        <v/>
      </c>
      <c r="R23" s="48" t="str">
        <f t="array" aca="1" ref="R23" ca="1">IFERROR(IF(AND(OR(WEEKDAY(Q20,2)&gt;5,Q20=Fériés),OR(Q23="x",Q23="s")),Q23,IF(R$11=$E23,"x",IF(AND(((R$11-$E23)/VLOOKUP($D23,Tableau1[],6,0))=INT(((R$11-$E23)/VLOOKUP($D23,Tableau1[],6,0))),$D23&lt;&gt;""),"S",""))),"")</f>
        <v/>
      </c>
      <c r="S23" s="48" t="str">
        <f t="array" aca="1" ref="S23" ca="1">IFERROR(IF(AND(OR(WEEKDAY(R20,2)&gt;5,R20=Fériés),OR(R23="x",R23="s")),R23,IF(S$11=$E23,"x",IF(AND(((S$11-$E23)/VLOOKUP($D23,Tableau1[],6,0))=INT(((S$11-$E23)/VLOOKUP($D23,Tableau1[],6,0))),$D23&lt;&gt;""),"S",""))),"")</f>
        <v/>
      </c>
      <c r="T23" s="48" t="str">
        <f t="array" aca="1" ref="T23" ca="1">IFERROR(IF(AND(OR(WEEKDAY(S20,2)&gt;5,S20=Fériés),OR(S23="x",S23="s")),S23,IF(T$11=$E23,"x",IF(AND(((T$11-$E23)/VLOOKUP($D23,Tableau1[],6,0))=INT(((T$11-$E23)/VLOOKUP($D23,Tableau1[],6,0))),$D23&lt;&gt;""),"S",""))),"")</f>
        <v/>
      </c>
      <c r="U23" s="48" t="str">
        <f t="array" aca="1" ref="U23" ca="1">IFERROR(IF(AND(OR(WEEKDAY(T20,2)&gt;5,T20=Fériés),OR(T23="x",T23="s")),T23,IF(U$11=$E23,"x",IF(AND(((U$11-$E23)/VLOOKUP($D23,Tableau1[],6,0))=INT(((U$11-$E23)/VLOOKUP($D23,Tableau1[],6,0))),$D23&lt;&gt;""),"S",""))),"")</f>
        <v/>
      </c>
      <c r="V23" s="48" t="str">
        <f t="array" aca="1" ref="V23" ca="1">IFERROR(IF(AND(OR(WEEKDAY(U20,2)&gt;5,U20=Fériés),OR(U23="x",U23="s")),U23,IF(V$11=$E23,"x",IF(AND(((V$11-$E23)/VLOOKUP($D23,Tableau1[],6,0))=INT(((V$11-$E23)/VLOOKUP($D23,Tableau1[],6,0))),$D23&lt;&gt;""),"S",""))),"")</f>
        <v/>
      </c>
      <c r="W23" s="48" t="str">
        <f t="array" aca="1" ref="W23" ca="1">IFERROR(IF(AND(OR(WEEKDAY(V20,2)&gt;5,V20=Fériés),OR(V23="x",V23="s")),V23,IF(W$11=$E23,"x",IF(AND(((W$11-$E23)/VLOOKUP($D23,Tableau1[],6,0))=INT(((W$11-$E23)/VLOOKUP($D23,Tableau1[],6,0))),$D23&lt;&gt;""),"S",""))),"")</f>
        <v/>
      </c>
      <c r="X23" s="48" t="str">
        <f t="array" aca="1" ref="X23" ca="1">IFERROR(IF(AND(OR(WEEKDAY(W20,2)&gt;5,W20=Fériés),OR(W23="x",W23="s")),W23,IF(X$11=$E23,"x",IF(AND(((X$11-$E23)/VLOOKUP($D23,Tableau1[],6,0))=INT(((X$11-$E23)/VLOOKUP($D23,Tableau1[],6,0))),$D23&lt;&gt;""),"S",""))),"")</f>
        <v/>
      </c>
      <c r="Y23" s="48" t="str">
        <f t="array" aca="1" ref="Y23" ca="1">IFERROR(IF(AND(OR(WEEKDAY(X20,2)&gt;5,X20=Fériés),OR(X23="x",X23="s")),X23,IF(Y$11=$E23,"x",IF(AND(((Y$11-$E23)/VLOOKUP($D23,Tableau1[],6,0))=INT(((Y$11-$E23)/VLOOKUP($D23,Tableau1[],6,0))),$D23&lt;&gt;""),"S",""))),"")</f>
        <v/>
      </c>
      <c r="Z23" s="48" t="str">
        <f t="array" aca="1" ref="Z23" ca="1">IFERROR(IF(AND(OR(WEEKDAY(Y20,2)&gt;5,Y20=Fériés),OR(Y23="x",Y23="s")),Y23,IF(Z$11=$E23,"x",IF(AND(((Z$11-$E23)/VLOOKUP($D23,Tableau1[],6,0))=INT(((Z$11-$E23)/VLOOKUP($D23,Tableau1[],6,0))),$D23&lt;&gt;""),"S",""))),"")</f>
        <v/>
      </c>
      <c r="AA23" s="48" t="str">
        <f t="array" aca="1" ref="AA23" ca="1">IFERROR(IF(AND(OR(WEEKDAY(Z20,2)&gt;5,Z20=Fériés),OR(Z23="x",Z23="s")),Z23,IF(AA$11=$E23,"x",IF(AND(((AA$11-$E23)/VLOOKUP($D23,Tableau1[],6,0))=INT(((AA$11-$E23)/VLOOKUP($D23,Tableau1[],6,0))),$D23&lt;&gt;""),"S",""))),"")</f>
        <v/>
      </c>
      <c r="AB23" s="48" t="str">
        <f t="array" aca="1" ref="AB23" ca="1">IFERROR(IF(AND(OR(WEEKDAY(AA20,2)&gt;5,AA20=Fériés),OR(AA23="x",AA23="s")),AA23,IF(AB$11=$E23,"x",IF(AND(((AB$11-$E23)/VLOOKUP($D23,Tableau1[],6,0))=INT(((AB$11-$E23)/VLOOKUP($D23,Tableau1[],6,0))),$D23&lt;&gt;""),"S",""))),"")</f>
        <v/>
      </c>
      <c r="AC23" s="48" t="str">
        <f t="array" aca="1" ref="AC23" ca="1">IFERROR(IF(AND(OR(WEEKDAY(AB20,2)&gt;5,AB20=Fériés),OR(AB23="x",AB23="s")),AB23,IF(AC$11=$E23,"x",IF(AND(((AC$11-$E23)/VLOOKUP($D23,Tableau1[],6,0))=INT(((AC$11-$E23)/VLOOKUP($D23,Tableau1[],6,0))),$D23&lt;&gt;""),"S",""))),"")</f>
        <v/>
      </c>
      <c r="AD23" s="48" t="str">
        <f t="array" aca="1" ref="AD23" ca="1">IFERROR(IF(AND(OR(WEEKDAY(AC20,2)&gt;5,AC20=Fériés),OR(AC23="x",AC23="s")),AC23,IF(AD$11=$E23,"x",IF(AND(((AD$11-$E23)/VLOOKUP($D23,Tableau1[],6,0))=INT(((AD$11-$E23)/VLOOKUP($D23,Tableau1[],6,0))),$D23&lt;&gt;""),"S",""))),"")</f>
        <v/>
      </c>
      <c r="AE23" s="48" t="str">
        <f t="array" aca="1" ref="AE23" ca="1">IFERROR(IF(AND(OR(WEEKDAY(AD20,2)&gt;5,AD20=Fériés),OR(AD23="x",AD23="s")),AD23,IF(AE$11=$E23,"x",IF(AND(((AE$11-$E23)/VLOOKUP($D23,Tableau1[],6,0))=INT(((AE$11-$E23)/VLOOKUP($D23,Tableau1[],6,0))),$D23&lt;&gt;""),"S",""))),"")</f>
        <v/>
      </c>
      <c r="AF23" s="48" t="str">
        <f t="array" aca="1" ref="AF23" ca="1">IFERROR(IF(AND(OR(WEEKDAY(AE20,2)&gt;5,AE20=Fériés),OR(AE23="x",AE23="s")),AE23,IF(AF$11=$E23,"x",IF(AND(((AF$11-$E23)/VLOOKUP($D23,Tableau1[],6,0))=INT(((AF$11-$E23)/VLOOKUP($D23,Tableau1[],6,0))),$D23&lt;&gt;""),"S",""))),"")</f>
        <v/>
      </c>
      <c r="AG23" s="48" t="str">
        <f t="array" aca="1" ref="AG23" ca="1">IFERROR(IF(AND(OR(WEEKDAY(AF20,2)&gt;5,AF20=Fériés),OR(AF23="x",AF23="s")),AF23,IF(AG$11=$E23,"x",IF(AND(((AG$11-$E23)/VLOOKUP($D23,Tableau1[],6,0))=INT(((AG$11-$E23)/VLOOKUP($D23,Tableau1[],6,0))),$D23&lt;&gt;""),"S",""))),"")</f>
        <v/>
      </c>
      <c r="AH23" s="48" t="str">
        <f t="array" aca="1" ref="AH23" ca="1">IFERROR(IF(AND(OR(WEEKDAY(AG20,2)&gt;5,AG20=Fériés),OR(AG23="x",AG23="s")),AG23,IF(AH$11=$E23,"x",IF(AND(((AH$11-$E23)/VLOOKUP($D23,Tableau1[],6,0))=INT(((AH$11-$E23)/VLOOKUP($D23,Tableau1[],6,0))),$D23&lt;&gt;""),"S",""))),"")</f>
        <v/>
      </c>
      <c r="AI23" s="49" t="str">
        <f t="array" aca="1" ref="AI23" ca="1">IFERROR(IF(AND(OR(WEEKDAY(AH20,2)&gt;5,AH20=Fériés),OR(AH23="x",AH23="s")),AH23,IF(AI$11=$E23,"x",IF(AND(((AI$11-$E23)/VLOOKUP($D23,Tableau1[],6,0))=INT(((AI$11-$E23)/VLOOKUP($D23,Tableau1[],6,0))),$D23&lt;&gt;""),"S",""))),"")</f>
        <v/>
      </c>
      <c r="AJ23" s="13"/>
      <c r="AK23" s="6"/>
      <c r="AL23" s="6"/>
      <c r="AM23" s="7">
        <v>5</v>
      </c>
      <c r="AN23" s="7" t="s">
        <v>24</v>
      </c>
      <c r="AO23" s="7" t="s">
        <v>19</v>
      </c>
      <c r="AP23" s="29"/>
      <c r="AQ23" s="6"/>
      <c r="AR23" s="6"/>
      <c r="AS23" s="6"/>
    </row>
    <row r="24" spans="1:45">
      <c r="A24" s="6"/>
      <c r="B24" s="6"/>
      <c r="C24" s="54"/>
      <c r="D24" s="22"/>
      <c r="E24" s="28">
        <f>IF(ISBLANK(D24),0,VLOOKUP(D24,Tableau1[],2,0))</f>
        <v>0</v>
      </c>
      <c r="F24" s="24">
        <f>IF(ISBLANK(D24),0,VLOOKUP(D24,Tableau1[],7,0))</f>
        <v>0</v>
      </c>
      <c r="G24" s="42">
        <f t="shared" si="18"/>
        <v>0</v>
      </c>
      <c r="H24" s="25" t="str">
        <f>IFERROR(IF(H$11=$E24,"x",IF(AND(((H$11-$E24)/VLOOKUP($D24,Tableau1[],6,0))=INT(((H$11-$E24)/VLOOKUP($D24,Tableau1[],6,0))),$D24&lt;&gt;""),"S","")),"")</f>
        <v/>
      </c>
      <c r="I24" s="26" t="str">
        <f t="array" aca="1" ref="I24" ca="1">IFERROR(IF(AND(OR(WEEKDAY(H21,2)&gt;5,H21=Fériés),OR(H24="x",H24="s")),H24,IF(I$11=$E24,"x",IF(AND(((I$11-$E24)/VLOOKUP($D24,Tableau1[],6,0))=INT(((I$11-$E24)/VLOOKUP($D24,Tableau1[],6,0))),$D24&lt;&gt;""),"S",""))),"")</f>
        <v/>
      </c>
      <c r="J24" s="26" t="str">
        <f t="array" aca="1" ref="J24" ca="1">IFERROR(IF(AND(OR(WEEKDAY(I21,2)&gt;5,I21=Fériés),OR(I24="x",I24="s")),I24,IF(J$11=$E24,"x",IF(AND(((J$11-$E24)/VLOOKUP($D24,Tableau1[],6,0))=INT(((J$11-$E24)/VLOOKUP($D24,Tableau1[],6,0))),$D24&lt;&gt;""),"S",""))),"")</f>
        <v/>
      </c>
      <c r="K24" s="26" t="str">
        <f t="array" aca="1" ref="K24" ca="1">IFERROR(IF(AND(OR(WEEKDAY(J21,2)&gt;5,J21=Fériés),OR(J24="x",J24="s")),J24,IF(K$11=$E24,"x",IF(AND(((K$11-$E24)/VLOOKUP($D24,Tableau1[],6,0))=INT(((K$11-$E24)/VLOOKUP($D24,Tableau1[],6,0))),$D24&lt;&gt;""),"S",""))),"")</f>
        <v/>
      </c>
      <c r="L24" s="26" t="str">
        <f t="array" aca="1" ref="L24" ca="1">IFERROR(IF(AND(OR(WEEKDAY(K21,2)&gt;5,K21=Fériés),OR(K24="x",K24="s")),K24,IF(L$11=$E24,"x",IF(AND(((L$11-$E24)/VLOOKUP($D24,Tableau1[],6,0))=INT(((L$11-$E24)/VLOOKUP($D24,Tableau1[],6,0))),$D24&lt;&gt;""),"S",""))),"")</f>
        <v/>
      </c>
      <c r="M24" s="26" t="str">
        <f t="array" aca="1" ref="M24" ca="1">IFERROR(IF(AND(OR(WEEKDAY(L21,2)&gt;5,L21=Fériés),OR(L24="x",L24="s")),L24,IF(M$11=$E24,"x",IF(AND(((M$11-$E24)/VLOOKUP($D24,Tableau1[],6,0))=INT(((M$11-$E24)/VLOOKUP($D24,Tableau1[],6,0))),$D24&lt;&gt;""),"S",""))),"")</f>
        <v/>
      </c>
      <c r="N24" s="26" t="str">
        <f t="array" aca="1" ref="N24" ca="1">IFERROR(IF(AND(OR(WEEKDAY(M21,2)&gt;5,M21=Fériés),OR(M24="x",M24="s")),M24,IF(N$11=$E24,"x",IF(AND(((N$11-$E24)/VLOOKUP($D24,Tableau1[],6,0))=INT(((N$11-$E24)/VLOOKUP($D24,Tableau1[],6,0))),$D24&lt;&gt;""),"S",""))),"")</f>
        <v/>
      </c>
      <c r="O24" s="26" t="str">
        <f t="array" aca="1" ref="O24" ca="1">IFERROR(IF(AND(OR(WEEKDAY(N21,2)&gt;5,N21=Fériés),OR(N24="x",N24="s")),N24,IF(O$11=$E24,"x",IF(AND(((O$11-$E24)/VLOOKUP($D24,Tableau1[],6,0))=INT(((O$11-$E24)/VLOOKUP($D24,Tableau1[],6,0))),$D24&lt;&gt;""),"S",""))),"")</f>
        <v/>
      </c>
      <c r="P24" s="26" t="str">
        <f t="array" aca="1" ref="P24" ca="1">IFERROR(IF(AND(OR(WEEKDAY(O21,2)&gt;5,O21=Fériés),OR(O24="x",O24="s")),O24,IF(P$11=$E24,"x",IF(AND(((P$11-$E24)/VLOOKUP($D24,Tableau1[],6,0))=INT(((P$11-$E24)/VLOOKUP($D24,Tableau1[],6,0))),$D24&lt;&gt;""),"S",""))),"")</f>
        <v/>
      </c>
      <c r="Q24" s="26" t="str">
        <f t="array" aca="1" ref="Q24" ca="1">IFERROR(IF(AND(OR(WEEKDAY(P21,2)&gt;5,P21=Fériés),OR(P24="x",P24="s")),P24,IF(Q$11=$E24,"x",IF(AND(((Q$11-$E24)/VLOOKUP($D24,Tableau1[],6,0))=INT(((Q$11-$E24)/VLOOKUP($D24,Tableau1[],6,0))),$D24&lt;&gt;""),"S",""))),"")</f>
        <v/>
      </c>
      <c r="R24" s="26" t="str">
        <f t="array" aca="1" ref="R24" ca="1">IFERROR(IF(AND(OR(WEEKDAY(Q21,2)&gt;5,Q21=Fériés),OR(Q24="x",Q24="s")),Q24,IF(R$11=$E24,"x",IF(AND(((R$11-$E24)/VLOOKUP($D24,Tableau1[],6,0))=INT(((R$11-$E24)/VLOOKUP($D24,Tableau1[],6,0))),$D24&lt;&gt;""),"S",""))),"")</f>
        <v/>
      </c>
      <c r="S24" s="26" t="str">
        <f t="array" aca="1" ref="S24" ca="1">IFERROR(IF(AND(OR(WEEKDAY(R21,2)&gt;5,R21=Fériés),OR(R24="x",R24="s")),R24,IF(S$11=$E24,"x",IF(AND(((S$11-$E24)/VLOOKUP($D24,Tableau1[],6,0))=INT(((S$11-$E24)/VLOOKUP($D24,Tableau1[],6,0))),$D24&lt;&gt;""),"S",""))),"")</f>
        <v/>
      </c>
      <c r="T24" s="26" t="str">
        <f t="array" aca="1" ref="T24" ca="1">IFERROR(IF(AND(OR(WEEKDAY(S21,2)&gt;5,S21=Fériés),OR(S24="x",S24="s")),S24,IF(T$11=$E24,"x",IF(AND(((T$11-$E24)/VLOOKUP($D24,Tableau1[],6,0))=INT(((T$11-$E24)/VLOOKUP($D24,Tableau1[],6,0))),$D24&lt;&gt;""),"S",""))),"")</f>
        <v/>
      </c>
      <c r="U24" s="26" t="str">
        <f t="array" aca="1" ref="U24" ca="1">IFERROR(IF(AND(OR(WEEKDAY(T21,2)&gt;5,T21=Fériés),OR(T24="x",T24="s")),T24,IF(U$11=$E24,"x",IF(AND(((U$11-$E24)/VLOOKUP($D24,Tableau1[],6,0))=INT(((U$11-$E24)/VLOOKUP($D24,Tableau1[],6,0))),$D24&lt;&gt;""),"S",""))),"")</f>
        <v/>
      </c>
      <c r="V24" s="26" t="str">
        <f t="array" aca="1" ref="V24" ca="1">IFERROR(IF(AND(OR(WEEKDAY(U21,2)&gt;5,U21=Fériés),OR(U24="x",U24="s")),U24,IF(V$11=$E24,"x",IF(AND(((V$11-$E24)/VLOOKUP($D24,Tableau1[],6,0))=INT(((V$11-$E24)/VLOOKUP($D24,Tableau1[],6,0))),$D24&lt;&gt;""),"S",""))),"")</f>
        <v/>
      </c>
      <c r="W24" s="26" t="str">
        <f t="array" aca="1" ref="W24" ca="1">IFERROR(IF(AND(OR(WEEKDAY(V21,2)&gt;5,V21=Fériés),OR(V24="x",V24="s")),V24,IF(W$11=$E24,"x",IF(AND(((W$11-$E24)/VLOOKUP($D24,Tableau1[],6,0))=INT(((W$11-$E24)/VLOOKUP($D24,Tableau1[],6,0))),$D24&lt;&gt;""),"S",""))),"")</f>
        <v/>
      </c>
      <c r="X24" s="26" t="str">
        <f t="array" aca="1" ref="X24" ca="1">IFERROR(IF(AND(OR(WEEKDAY(W21,2)&gt;5,W21=Fériés),OR(W24="x",W24="s")),W24,IF(X$11=$E24,"x",IF(AND(((X$11-$E24)/VLOOKUP($D24,Tableau1[],6,0))=INT(((X$11-$E24)/VLOOKUP($D24,Tableau1[],6,0))),$D24&lt;&gt;""),"S",""))),"")</f>
        <v/>
      </c>
      <c r="Y24" s="26" t="str">
        <f t="array" aca="1" ref="Y24" ca="1">IFERROR(IF(AND(OR(WEEKDAY(X21,2)&gt;5,X21=Fériés),OR(X24="x",X24="s")),X24,IF(Y$11=$E24,"x",IF(AND(((Y$11-$E24)/VLOOKUP($D24,Tableau1[],6,0))=INT(((Y$11-$E24)/VLOOKUP($D24,Tableau1[],6,0))),$D24&lt;&gt;""),"S",""))),"")</f>
        <v/>
      </c>
      <c r="Z24" s="26" t="str">
        <f t="array" aca="1" ref="Z24" ca="1">IFERROR(IF(AND(OR(WEEKDAY(Y21,2)&gt;5,Y21=Fériés),OR(Y24="x",Y24="s")),Y24,IF(Z$11=$E24,"x",IF(AND(((Z$11-$E24)/VLOOKUP($D24,Tableau1[],6,0))=INT(((Z$11-$E24)/VLOOKUP($D24,Tableau1[],6,0))),$D24&lt;&gt;""),"S",""))),"")</f>
        <v/>
      </c>
      <c r="AA24" s="26" t="str">
        <f t="array" aca="1" ref="AA24" ca="1">IFERROR(IF(AND(OR(WEEKDAY(Z21,2)&gt;5,Z21=Fériés),OR(Z24="x",Z24="s")),Z24,IF(AA$11=$E24,"x",IF(AND(((AA$11-$E24)/VLOOKUP($D24,Tableau1[],6,0))=INT(((AA$11-$E24)/VLOOKUP($D24,Tableau1[],6,0))),$D24&lt;&gt;""),"S",""))),"")</f>
        <v/>
      </c>
      <c r="AB24" s="26" t="str">
        <f t="array" aca="1" ref="AB24" ca="1">IFERROR(IF(AND(OR(WEEKDAY(AA21,2)&gt;5,AA21=Fériés),OR(AA24="x",AA24="s")),AA24,IF(AB$11=$E24,"x",IF(AND(((AB$11-$E24)/VLOOKUP($D24,Tableau1[],6,0))=INT(((AB$11-$E24)/VLOOKUP($D24,Tableau1[],6,0))),$D24&lt;&gt;""),"S",""))),"")</f>
        <v/>
      </c>
      <c r="AC24" s="26" t="str">
        <f t="array" aca="1" ref="AC24" ca="1">IFERROR(IF(AND(OR(WEEKDAY(AB21,2)&gt;5,AB21=Fériés),OR(AB24="x",AB24="s")),AB24,IF(AC$11=$E24,"x",IF(AND(((AC$11-$E24)/VLOOKUP($D24,Tableau1[],6,0))=INT(((AC$11-$E24)/VLOOKUP($D24,Tableau1[],6,0))),$D24&lt;&gt;""),"S",""))),"")</f>
        <v/>
      </c>
      <c r="AD24" s="26" t="str">
        <f t="array" aca="1" ref="AD24" ca="1">IFERROR(IF(AND(OR(WEEKDAY(AC21,2)&gt;5,AC21=Fériés),OR(AC24="x",AC24="s")),AC24,IF(AD$11=$E24,"x",IF(AND(((AD$11-$E24)/VLOOKUP($D24,Tableau1[],6,0))=INT(((AD$11-$E24)/VLOOKUP($D24,Tableau1[],6,0))),$D24&lt;&gt;""),"S",""))),"")</f>
        <v/>
      </c>
      <c r="AE24" s="26" t="str">
        <f t="array" aca="1" ref="AE24" ca="1">IFERROR(IF(AND(OR(WEEKDAY(AD21,2)&gt;5,AD21=Fériés),OR(AD24="x",AD24="s")),AD24,IF(AE$11=$E24,"x",IF(AND(((AE$11-$E24)/VLOOKUP($D24,Tableau1[],6,0))=INT(((AE$11-$E24)/VLOOKUP($D24,Tableau1[],6,0))),$D24&lt;&gt;""),"S",""))),"")</f>
        <v/>
      </c>
      <c r="AF24" s="26" t="str">
        <f t="array" aca="1" ref="AF24" ca="1">IFERROR(IF(AND(OR(WEEKDAY(AE21,2)&gt;5,AE21=Fériés),OR(AE24="x",AE24="s")),AE24,IF(AF$11=$E24,"x",IF(AND(((AF$11-$E24)/VLOOKUP($D24,Tableau1[],6,0))=INT(((AF$11-$E24)/VLOOKUP($D24,Tableau1[],6,0))),$D24&lt;&gt;""),"S",""))),"")</f>
        <v/>
      </c>
      <c r="AG24" s="26" t="str">
        <f t="array" aca="1" ref="AG24" ca="1">IFERROR(IF(AND(OR(WEEKDAY(AF21,2)&gt;5,AF21=Fériés),OR(AF24="x",AF24="s")),AF24,IF(AG$11=$E24,"x",IF(AND(((AG$11-$E24)/VLOOKUP($D24,Tableau1[],6,0))=INT(((AG$11-$E24)/VLOOKUP($D24,Tableau1[],6,0))),$D24&lt;&gt;""),"S",""))),"")</f>
        <v/>
      </c>
      <c r="AH24" s="26" t="str">
        <f t="array" aca="1" ref="AH24" ca="1">IFERROR(IF(AND(OR(WEEKDAY(AG21,2)&gt;5,AG21=Fériés),OR(AG24="x",AG24="s")),AG24,IF(AH$11=$E24,"x",IF(AND(((AH$11-$E24)/VLOOKUP($D24,Tableau1[],6,0))=INT(((AH$11-$E24)/VLOOKUP($D24,Tableau1[],6,0))),$D24&lt;&gt;""),"S",""))),"")</f>
        <v/>
      </c>
      <c r="AI24" s="27" t="str">
        <f t="array" aca="1" ref="AI24" ca="1">IFERROR(IF(AND(OR(WEEKDAY(AH21,2)&gt;5,AH21=Fériés),OR(AH24="x",AH24="s")),AH24,IF(AI$11=$E24,"x",IF(AND(((AI$11-$E24)/VLOOKUP($D24,Tableau1[],6,0))=INT(((AI$11-$E24)/VLOOKUP($D24,Tableau1[],6,0))),$D24&lt;&gt;""),"S",""))),"")</f>
        <v/>
      </c>
      <c r="AJ24" s="13"/>
      <c r="AK24" s="6"/>
      <c r="AL24" s="6"/>
      <c r="AM24" s="7">
        <v>6</v>
      </c>
      <c r="AN24" s="7" t="s">
        <v>25</v>
      </c>
      <c r="AO24" s="7" t="s">
        <v>26</v>
      </c>
      <c r="AP24" s="29"/>
      <c r="AQ24" s="6"/>
      <c r="AR24" s="6"/>
      <c r="AS24" s="6"/>
    </row>
    <row r="25" spans="1:45">
      <c r="A25" s="6"/>
      <c r="B25" s="6"/>
      <c r="C25" s="54"/>
      <c r="D25" s="22"/>
      <c r="E25" s="28">
        <f>IF(ISBLANK(D25),0,VLOOKUP(D25,Tableau1[],2,0))</f>
        <v>0</v>
      </c>
      <c r="F25" s="24">
        <f>IF(ISBLANK(D25),0,VLOOKUP(D25,Tableau1[],7,0))</f>
        <v>0</v>
      </c>
      <c r="G25" s="42">
        <f t="shared" si="18"/>
        <v>0</v>
      </c>
      <c r="H25" s="25" t="str">
        <f>IFERROR(IF(H$11=$E25,"x",IF(AND(((H$11-$E25)/VLOOKUP($D25,Tableau1[],6,0))=INT(((H$11-$E25)/VLOOKUP($D25,Tableau1[],6,0))),$D25&lt;&gt;""),"S","")),"")</f>
        <v/>
      </c>
      <c r="I25" s="26" t="str">
        <f t="array" aca="1" ref="I25" ca="1">IFERROR(IF(AND(OR(WEEKDAY(H22,2)&gt;5,H22=Fériés),OR(H25="x",H25="s")),H25,IF(I$11=$E25,"x",IF(AND(((I$11-$E25)/VLOOKUP($D25,Tableau1[],6,0))=INT(((I$11-$E25)/VLOOKUP($D25,Tableau1[],6,0))),$D25&lt;&gt;""),"S",""))),"")</f>
        <v/>
      </c>
      <c r="J25" s="26" t="str">
        <f t="array" aca="1" ref="J25" ca="1">IFERROR(IF(AND(OR(WEEKDAY(I22,2)&gt;5,I22=Fériés),OR(I25="x",I25="s")),I25,IF(J$11=$E25,"x",IF(AND(((J$11-$E25)/VLOOKUP($D25,Tableau1[],6,0))=INT(((J$11-$E25)/VLOOKUP($D25,Tableau1[],6,0))),$D25&lt;&gt;""),"S",""))),"")</f>
        <v/>
      </c>
      <c r="K25" s="26" t="str">
        <f t="array" aca="1" ref="K25" ca="1">IFERROR(IF(AND(OR(WEEKDAY(J22,2)&gt;5,J22=Fériés),OR(J25="x",J25="s")),J25,IF(K$11=$E25,"x",IF(AND(((K$11-$E25)/VLOOKUP($D25,Tableau1[],6,0))=INT(((K$11-$E25)/VLOOKUP($D25,Tableau1[],6,0))),$D25&lt;&gt;""),"S",""))),"")</f>
        <v/>
      </c>
      <c r="L25" s="26" t="str">
        <f t="array" aca="1" ref="L25" ca="1">IFERROR(IF(AND(OR(WEEKDAY(K22,2)&gt;5,K22=Fériés),OR(K25="x",K25="s")),K25,IF(L$11=$E25,"x",IF(AND(((L$11-$E25)/VLOOKUP($D25,Tableau1[],6,0))=INT(((L$11-$E25)/VLOOKUP($D25,Tableau1[],6,0))),$D25&lt;&gt;""),"S",""))),"")</f>
        <v/>
      </c>
      <c r="M25" s="26" t="str">
        <f t="array" aca="1" ref="M25" ca="1">IFERROR(IF(AND(OR(WEEKDAY(L22,2)&gt;5,L22=Fériés),OR(L25="x",L25="s")),L25,IF(M$11=$E25,"x",IF(AND(((M$11-$E25)/VLOOKUP($D25,Tableau1[],6,0))=INT(((M$11-$E25)/VLOOKUP($D25,Tableau1[],6,0))),$D25&lt;&gt;""),"S",""))),"")</f>
        <v/>
      </c>
      <c r="N25" s="26" t="str">
        <f t="array" aca="1" ref="N25" ca="1">IFERROR(IF(AND(OR(WEEKDAY(M22,2)&gt;5,M22=Fériés),OR(M25="x",M25="s")),M25,IF(N$11=$E25,"x",IF(AND(((N$11-$E25)/VLOOKUP($D25,Tableau1[],6,0))=INT(((N$11-$E25)/VLOOKUP($D25,Tableau1[],6,0))),$D25&lt;&gt;""),"S",""))),"")</f>
        <v/>
      </c>
      <c r="O25" s="26" t="str">
        <f t="array" aca="1" ref="O25" ca="1">IFERROR(IF(AND(OR(WEEKDAY(N22,2)&gt;5,N22=Fériés),OR(N25="x",N25="s")),N25,IF(O$11=$E25,"x",IF(AND(((O$11-$E25)/VLOOKUP($D25,Tableau1[],6,0))=INT(((O$11-$E25)/VLOOKUP($D25,Tableau1[],6,0))),$D25&lt;&gt;""),"S",""))),"")</f>
        <v/>
      </c>
      <c r="P25" s="26" t="str">
        <f t="array" aca="1" ref="P25" ca="1">IFERROR(IF(AND(OR(WEEKDAY(O22,2)&gt;5,O22=Fériés),OR(O25="x",O25="s")),O25,IF(P$11=$E25,"x",IF(AND(((P$11-$E25)/VLOOKUP($D25,Tableau1[],6,0))=INT(((P$11-$E25)/VLOOKUP($D25,Tableau1[],6,0))),$D25&lt;&gt;""),"S",""))),"")</f>
        <v/>
      </c>
      <c r="Q25" s="26" t="str">
        <f t="array" aca="1" ref="Q25" ca="1">IFERROR(IF(AND(OR(WEEKDAY(P22,2)&gt;5,P22=Fériés),OR(P25="x",P25="s")),P25,IF(Q$11=$E25,"x",IF(AND(((Q$11-$E25)/VLOOKUP($D25,Tableau1[],6,0))=INT(((Q$11-$E25)/VLOOKUP($D25,Tableau1[],6,0))),$D25&lt;&gt;""),"S",""))),"")</f>
        <v/>
      </c>
      <c r="R25" s="26" t="str">
        <f t="array" aca="1" ref="R25" ca="1">IFERROR(IF(AND(OR(WEEKDAY(Q22,2)&gt;5,Q22=Fériés),OR(Q25="x",Q25="s")),Q25,IF(R$11=$E25,"x",IF(AND(((R$11-$E25)/VLOOKUP($D25,Tableau1[],6,0))=INT(((R$11-$E25)/VLOOKUP($D25,Tableau1[],6,0))),$D25&lt;&gt;""),"S",""))),"")</f>
        <v/>
      </c>
      <c r="S25" s="26" t="str">
        <f t="array" aca="1" ref="S25" ca="1">IFERROR(IF(AND(OR(WEEKDAY(R22,2)&gt;5,R22=Fériés),OR(R25="x",R25="s")),R25,IF(S$11=$E25,"x",IF(AND(((S$11-$E25)/VLOOKUP($D25,Tableau1[],6,0))=INT(((S$11-$E25)/VLOOKUP($D25,Tableau1[],6,0))),$D25&lt;&gt;""),"S",""))),"")</f>
        <v/>
      </c>
      <c r="T25" s="26" t="str">
        <f t="array" aca="1" ref="T25" ca="1">IFERROR(IF(AND(OR(WEEKDAY(S22,2)&gt;5,S22=Fériés),OR(S25="x",S25="s")),S25,IF(T$11=$E25,"x",IF(AND(((T$11-$E25)/VLOOKUP($D25,Tableau1[],6,0))=INT(((T$11-$E25)/VLOOKUP($D25,Tableau1[],6,0))),$D25&lt;&gt;""),"S",""))),"")</f>
        <v/>
      </c>
      <c r="U25" s="26" t="str">
        <f t="array" aca="1" ref="U25" ca="1">IFERROR(IF(AND(OR(WEEKDAY(T22,2)&gt;5,T22=Fériés),OR(T25="x",T25="s")),T25,IF(U$11=$E25,"x",IF(AND(((U$11-$E25)/VLOOKUP($D25,Tableau1[],6,0))=INT(((U$11-$E25)/VLOOKUP($D25,Tableau1[],6,0))),$D25&lt;&gt;""),"S",""))),"")</f>
        <v/>
      </c>
      <c r="V25" s="26" t="str">
        <f t="array" aca="1" ref="V25" ca="1">IFERROR(IF(AND(OR(WEEKDAY(U22,2)&gt;5,U22=Fériés),OR(U25="x",U25="s")),U25,IF(V$11=$E25,"x",IF(AND(((V$11-$E25)/VLOOKUP($D25,Tableau1[],6,0))=INT(((V$11-$E25)/VLOOKUP($D25,Tableau1[],6,0))),$D25&lt;&gt;""),"S",""))),"")</f>
        <v/>
      </c>
      <c r="W25" s="26" t="str">
        <f t="array" aca="1" ref="W25" ca="1">IFERROR(IF(AND(OR(WEEKDAY(V22,2)&gt;5,V22=Fériés),OR(V25="x",V25="s")),V25,IF(W$11=$E25,"x",IF(AND(((W$11-$E25)/VLOOKUP($D25,Tableau1[],6,0))=INT(((W$11-$E25)/VLOOKUP($D25,Tableau1[],6,0))),$D25&lt;&gt;""),"S",""))),"")</f>
        <v/>
      </c>
      <c r="X25" s="26" t="str">
        <f t="array" aca="1" ref="X25" ca="1">IFERROR(IF(AND(OR(WEEKDAY(W22,2)&gt;5,W22=Fériés),OR(W25="x",W25="s")),W25,IF(X$11=$E25,"x",IF(AND(((X$11-$E25)/VLOOKUP($D25,Tableau1[],6,0))=INT(((X$11-$E25)/VLOOKUP($D25,Tableau1[],6,0))),$D25&lt;&gt;""),"S",""))),"")</f>
        <v/>
      </c>
      <c r="Y25" s="26" t="str">
        <f t="array" aca="1" ref="Y25" ca="1">IFERROR(IF(AND(OR(WEEKDAY(X22,2)&gt;5,X22=Fériés),OR(X25="x",X25="s")),X25,IF(Y$11=$E25,"x",IF(AND(((Y$11-$E25)/VLOOKUP($D25,Tableau1[],6,0))=INT(((Y$11-$E25)/VLOOKUP($D25,Tableau1[],6,0))),$D25&lt;&gt;""),"S",""))),"")</f>
        <v/>
      </c>
      <c r="Z25" s="26" t="str">
        <f t="array" aca="1" ref="Z25" ca="1">IFERROR(IF(AND(OR(WEEKDAY(Y22,2)&gt;5,Y22=Fériés),OR(Y25="x",Y25="s")),Y25,IF(Z$11=$E25,"x",IF(AND(((Z$11-$E25)/VLOOKUP($D25,Tableau1[],6,0))=INT(((Z$11-$E25)/VLOOKUP($D25,Tableau1[],6,0))),$D25&lt;&gt;""),"S",""))),"")</f>
        <v/>
      </c>
      <c r="AA25" s="26" t="str">
        <f t="array" aca="1" ref="AA25" ca="1">IFERROR(IF(AND(OR(WEEKDAY(Z22,2)&gt;5,Z22=Fériés),OR(Z25="x",Z25="s")),Z25,IF(AA$11=$E25,"x",IF(AND(((AA$11-$E25)/VLOOKUP($D25,Tableau1[],6,0))=INT(((AA$11-$E25)/VLOOKUP($D25,Tableau1[],6,0))),$D25&lt;&gt;""),"S",""))),"")</f>
        <v/>
      </c>
      <c r="AB25" s="26" t="str">
        <f t="array" aca="1" ref="AB25" ca="1">IFERROR(IF(AND(OR(WEEKDAY(AA22,2)&gt;5,AA22=Fériés),OR(AA25="x",AA25="s")),AA25,IF(AB$11=$E25,"x",IF(AND(((AB$11-$E25)/VLOOKUP($D25,Tableau1[],6,0))=INT(((AB$11-$E25)/VLOOKUP($D25,Tableau1[],6,0))),$D25&lt;&gt;""),"S",""))),"")</f>
        <v/>
      </c>
      <c r="AC25" s="26" t="str">
        <f t="array" aca="1" ref="AC25" ca="1">IFERROR(IF(AND(OR(WEEKDAY(AB22,2)&gt;5,AB22=Fériés),OR(AB25="x",AB25="s")),AB25,IF(AC$11=$E25,"x",IF(AND(((AC$11-$E25)/VLOOKUP($D25,Tableau1[],6,0))=INT(((AC$11-$E25)/VLOOKUP($D25,Tableau1[],6,0))),$D25&lt;&gt;""),"S",""))),"")</f>
        <v/>
      </c>
      <c r="AD25" s="26" t="str">
        <f t="array" aca="1" ref="AD25" ca="1">IFERROR(IF(AND(OR(WEEKDAY(AC22,2)&gt;5,AC22=Fériés),OR(AC25="x",AC25="s")),AC25,IF(AD$11=$E25,"x",IF(AND(((AD$11-$E25)/VLOOKUP($D25,Tableau1[],6,0))=INT(((AD$11-$E25)/VLOOKUP($D25,Tableau1[],6,0))),$D25&lt;&gt;""),"S",""))),"")</f>
        <v/>
      </c>
      <c r="AE25" s="26" t="str">
        <f t="array" aca="1" ref="AE25" ca="1">IFERROR(IF(AND(OR(WEEKDAY(AD22,2)&gt;5,AD22=Fériés),OR(AD25="x",AD25="s")),AD25,IF(AE$11=$E25,"x",IF(AND(((AE$11-$E25)/VLOOKUP($D25,Tableau1[],6,0))=INT(((AE$11-$E25)/VLOOKUP($D25,Tableau1[],6,0))),$D25&lt;&gt;""),"S",""))),"")</f>
        <v/>
      </c>
      <c r="AF25" s="26" t="str">
        <f t="array" aca="1" ref="AF25" ca="1">IFERROR(IF(AND(OR(WEEKDAY(AE22,2)&gt;5,AE22=Fériés),OR(AE25="x",AE25="s")),AE25,IF(AF$11=$E25,"x",IF(AND(((AF$11-$E25)/VLOOKUP($D25,Tableau1[],6,0))=INT(((AF$11-$E25)/VLOOKUP($D25,Tableau1[],6,0))),$D25&lt;&gt;""),"S",""))),"")</f>
        <v/>
      </c>
      <c r="AG25" s="26" t="str">
        <f t="array" aca="1" ref="AG25" ca="1">IFERROR(IF(AND(OR(WEEKDAY(AF22,2)&gt;5,AF22=Fériés),OR(AF25="x",AF25="s")),AF25,IF(AG$11=$E25,"x",IF(AND(((AG$11-$E25)/VLOOKUP($D25,Tableau1[],6,0))=INT(((AG$11-$E25)/VLOOKUP($D25,Tableau1[],6,0))),$D25&lt;&gt;""),"S",""))),"")</f>
        <v/>
      </c>
      <c r="AH25" s="26" t="str">
        <f t="array" aca="1" ref="AH25" ca="1">IFERROR(IF(AND(OR(WEEKDAY(AG22,2)&gt;5,AG22=Fériés),OR(AG25="x",AG25="s")),AG25,IF(AH$11=$E25,"x",IF(AND(((AH$11-$E25)/VLOOKUP($D25,Tableau1[],6,0))=INT(((AH$11-$E25)/VLOOKUP($D25,Tableau1[],6,0))),$D25&lt;&gt;""),"S",""))),"")</f>
        <v/>
      </c>
      <c r="AI25" s="27" t="str">
        <f t="array" aca="1" ref="AI25" ca="1">IFERROR(IF(AND(OR(WEEKDAY(AH22,2)&gt;5,AH22=Fériés),OR(AH25="x",AH25="s")),AH25,IF(AI$11=$E25,"x",IF(AND(((AI$11-$E25)/VLOOKUP($D25,Tableau1[],6,0))=INT(((AI$11-$E25)/VLOOKUP($D25,Tableau1[],6,0))),$D25&lt;&gt;""),"S",""))),"")</f>
        <v/>
      </c>
      <c r="AJ25" s="13"/>
      <c r="AK25" s="6"/>
      <c r="AL25" s="6"/>
      <c r="AM25" s="7">
        <v>7</v>
      </c>
      <c r="AN25" s="7" t="s">
        <v>34</v>
      </c>
      <c r="AO25" s="7" t="s">
        <v>16</v>
      </c>
      <c r="AP25" s="29"/>
      <c r="AQ25" s="6"/>
      <c r="AR25" s="6"/>
      <c r="AS25" s="6"/>
    </row>
    <row r="26" spans="1:45">
      <c r="A26" s="6"/>
      <c r="B26" s="6"/>
      <c r="C26" s="54"/>
      <c r="D26" s="22"/>
      <c r="E26" s="28">
        <f>IF(ISBLANK(D26),0,VLOOKUP(D26,Tableau1[],2,0))</f>
        <v>0</v>
      </c>
      <c r="F26" s="24">
        <f>IF(ISBLANK(D26),0,VLOOKUP(D26,Tableau1[],7,0))</f>
        <v>0</v>
      </c>
      <c r="G26" s="42">
        <f t="shared" si="18"/>
        <v>0</v>
      </c>
      <c r="H26" s="25" t="str">
        <f>IFERROR(IF(H$11=$E26,"x",IF(AND(((H$11-$E26)/VLOOKUP($D26,Tableau1[],6,0))=INT(((H$11-$E26)/VLOOKUP($D26,Tableau1[],6,0))),$D26&lt;&gt;""),"S","")),"")</f>
        <v/>
      </c>
      <c r="I26" s="26" t="str">
        <f t="array" aca="1" ref="I26" ca="1">IFERROR(IF(AND(OR(WEEKDAY(H23,2)&gt;5,H23=Fériés),OR(H26="x",H26="s")),H26,IF(I$11=$E26,"x",IF(AND(((I$11-$E26)/VLOOKUP($D26,Tableau1[],6,0))=INT(((I$11-$E26)/VLOOKUP($D26,Tableau1[],6,0))),$D26&lt;&gt;""),"S",""))),"")</f>
        <v/>
      </c>
      <c r="J26" s="26" t="str">
        <f t="array" aca="1" ref="J26" ca="1">IFERROR(IF(AND(OR(WEEKDAY(I23,2)&gt;5,I23=Fériés),OR(I26="x",I26="s")),I26,IF(J$11=$E26,"x",IF(AND(((J$11-$E26)/VLOOKUP($D26,Tableau1[],6,0))=INT(((J$11-$E26)/VLOOKUP($D26,Tableau1[],6,0))),$D26&lt;&gt;""),"S",""))),"")</f>
        <v/>
      </c>
      <c r="K26" s="26" t="str">
        <f t="array" aca="1" ref="K26" ca="1">IFERROR(IF(AND(OR(WEEKDAY(J23,2)&gt;5,J23=Fériés),OR(J26="x",J26="s")),J26,IF(K$11=$E26,"x",IF(AND(((K$11-$E26)/VLOOKUP($D26,Tableau1[],6,0))=INT(((K$11-$E26)/VLOOKUP($D26,Tableau1[],6,0))),$D26&lt;&gt;""),"S",""))),"")</f>
        <v/>
      </c>
      <c r="L26" s="26" t="str">
        <f t="array" aca="1" ref="L26" ca="1">IFERROR(IF(AND(OR(WEEKDAY(K23,2)&gt;5,K23=Fériés),OR(K26="x",K26="s")),K26,IF(L$11=$E26,"x",IF(AND(((L$11-$E26)/VLOOKUP($D26,Tableau1[],6,0))=INT(((L$11-$E26)/VLOOKUP($D26,Tableau1[],6,0))),$D26&lt;&gt;""),"S",""))),"")</f>
        <v/>
      </c>
      <c r="M26" s="26" t="str">
        <f t="array" aca="1" ref="M26" ca="1">IFERROR(IF(AND(OR(WEEKDAY(L23,2)&gt;5,L23=Fériés),OR(L26="x",L26="s")),L26,IF(M$11=$E26,"x",IF(AND(((M$11-$E26)/VLOOKUP($D26,Tableau1[],6,0))=INT(((M$11-$E26)/VLOOKUP($D26,Tableau1[],6,0))),$D26&lt;&gt;""),"S",""))),"")</f>
        <v/>
      </c>
      <c r="N26" s="26" t="str">
        <f t="array" aca="1" ref="N26" ca="1">IFERROR(IF(AND(OR(WEEKDAY(M23,2)&gt;5,M23=Fériés),OR(M26="x",M26="s")),M26,IF(N$11=$E26,"x",IF(AND(((N$11-$E26)/VLOOKUP($D26,Tableau1[],6,0))=INT(((N$11-$E26)/VLOOKUP($D26,Tableau1[],6,0))),$D26&lt;&gt;""),"S",""))),"")</f>
        <v/>
      </c>
      <c r="O26" s="26" t="str">
        <f t="array" aca="1" ref="O26" ca="1">IFERROR(IF(AND(OR(WEEKDAY(N23,2)&gt;5,N23=Fériés),OR(N26="x",N26="s")),N26,IF(O$11=$E26,"x",IF(AND(((O$11-$E26)/VLOOKUP($D26,Tableau1[],6,0))=INT(((O$11-$E26)/VLOOKUP($D26,Tableau1[],6,0))),$D26&lt;&gt;""),"S",""))),"")</f>
        <v/>
      </c>
      <c r="P26" s="26" t="str">
        <f t="array" aca="1" ref="P26" ca="1">IFERROR(IF(AND(OR(WEEKDAY(O23,2)&gt;5,O23=Fériés),OR(O26="x",O26="s")),O26,IF(P$11=$E26,"x",IF(AND(((P$11-$E26)/VLOOKUP($D26,Tableau1[],6,0))=INT(((P$11-$E26)/VLOOKUP($D26,Tableau1[],6,0))),$D26&lt;&gt;""),"S",""))),"")</f>
        <v/>
      </c>
      <c r="Q26" s="26" t="str">
        <f t="array" aca="1" ref="Q26" ca="1">IFERROR(IF(AND(OR(WEEKDAY(P23,2)&gt;5,P23=Fériés),OR(P26="x",P26="s")),P26,IF(Q$11=$E26,"x",IF(AND(((Q$11-$E26)/VLOOKUP($D26,Tableau1[],6,0))=INT(((Q$11-$E26)/VLOOKUP($D26,Tableau1[],6,0))),$D26&lt;&gt;""),"S",""))),"")</f>
        <v/>
      </c>
      <c r="R26" s="26" t="str">
        <f t="array" aca="1" ref="R26" ca="1">IFERROR(IF(AND(OR(WEEKDAY(Q23,2)&gt;5,Q23=Fériés),OR(Q26="x",Q26="s")),Q26,IF(R$11=$E26,"x",IF(AND(((R$11-$E26)/VLOOKUP($D26,Tableau1[],6,0))=INT(((R$11-$E26)/VLOOKUP($D26,Tableau1[],6,0))),$D26&lt;&gt;""),"S",""))),"")</f>
        <v/>
      </c>
      <c r="S26" s="26" t="str">
        <f t="array" aca="1" ref="S26" ca="1">IFERROR(IF(AND(OR(WEEKDAY(R23,2)&gt;5,R23=Fériés),OR(R26="x",R26="s")),R26,IF(S$11=$E26,"x",IF(AND(((S$11-$E26)/VLOOKUP($D26,Tableau1[],6,0))=INT(((S$11-$E26)/VLOOKUP($D26,Tableau1[],6,0))),$D26&lt;&gt;""),"S",""))),"")</f>
        <v/>
      </c>
      <c r="T26" s="26" t="str">
        <f t="array" aca="1" ref="T26" ca="1">IFERROR(IF(AND(OR(WEEKDAY(S23,2)&gt;5,S23=Fériés),OR(S26="x",S26="s")),S26,IF(T$11=$E26,"x",IF(AND(((T$11-$E26)/VLOOKUP($D26,Tableau1[],6,0))=INT(((T$11-$E26)/VLOOKUP($D26,Tableau1[],6,0))),$D26&lt;&gt;""),"S",""))),"")</f>
        <v/>
      </c>
      <c r="U26" s="26" t="str">
        <f t="array" aca="1" ref="U26" ca="1">IFERROR(IF(AND(OR(WEEKDAY(T23,2)&gt;5,T23=Fériés),OR(T26="x",T26="s")),T26,IF(U$11=$E26,"x",IF(AND(((U$11-$E26)/VLOOKUP($D26,Tableau1[],6,0))=INT(((U$11-$E26)/VLOOKUP($D26,Tableau1[],6,0))),$D26&lt;&gt;""),"S",""))),"")</f>
        <v/>
      </c>
      <c r="V26" s="26" t="str">
        <f t="array" aca="1" ref="V26" ca="1">IFERROR(IF(AND(OR(WEEKDAY(U23,2)&gt;5,U23=Fériés),OR(U26="x",U26="s")),U26,IF(V$11=$E26,"x",IF(AND(((V$11-$E26)/VLOOKUP($D26,Tableau1[],6,0))=INT(((V$11-$E26)/VLOOKUP($D26,Tableau1[],6,0))),$D26&lt;&gt;""),"S",""))),"")</f>
        <v/>
      </c>
      <c r="W26" s="26" t="str">
        <f t="array" aca="1" ref="W26" ca="1">IFERROR(IF(AND(OR(WEEKDAY(V23,2)&gt;5,V23=Fériés),OR(V26="x",V26="s")),V26,IF(W$11=$E26,"x",IF(AND(((W$11-$E26)/VLOOKUP($D26,Tableau1[],6,0))=INT(((W$11-$E26)/VLOOKUP($D26,Tableau1[],6,0))),$D26&lt;&gt;""),"S",""))),"")</f>
        <v/>
      </c>
      <c r="X26" s="26" t="str">
        <f t="array" aca="1" ref="X26" ca="1">IFERROR(IF(AND(OR(WEEKDAY(W23,2)&gt;5,W23=Fériés),OR(W26="x",W26="s")),W26,IF(X$11=$E26,"x",IF(AND(((X$11-$E26)/VLOOKUP($D26,Tableau1[],6,0))=INT(((X$11-$E26)/VLOOKUP($D26,Tableau1[],6,0))),$D26&lt;&gt;""),"S",""))),"")</f>
        <v/>
      </c>
      <c r="Y26" s="26" t="str">
        <f t="array" aca="1" ref="Y26" ca="1">IFERROR(IF(AND(OR(WEEKDAY(X23,2)&gt;5,X23=Fériés),OR(X26="x",X26="s")),X26,IF(Y$11=$E26,"x",IF(AND(((Y$11-$E26)/VLOOKUP($D26,Tableau1[],6,0))=INT(((Y$11-$E26)/VLOOKUP($D26,Tableau1[],6,0))),$D26&lt;&gt;""),"S",""))),"")</f>
        <v/>
      </c>
      <c r="Z26" s="26" t="str">
        <f t="array" aca="1" ref="Z26" ca="1">IFERROR(IF(AND(OR(WEEKDAY(Y23,2)&gt;5,Y23=Fériés),OR(Y26="x",Y26="s")),Y26,IF(Z$11=$E26,"x",IF(AND(((Z$11-$E26)/VLOOKUP($D26,Tableau1[],6,0))=INT(((Z$11-$E26)/VLOOKUP($D26,Tableau1[],6,0))),$D26&lt;&gt;""),"S",""))),"")</f>
        <v/>
      </c>
      <c r="AA26" s="26" t="str">
        <f t="array" aca="1" ref="AA26" ca="1">IFERROR(IF(AND(OR(WEEKDAY(Z23,2)&gt;5,Z23=Fériés),OR(Z26="x",Z26="s")),Z26,IF(AA$11=$E26,"x",IF(AND(((AA$11-$E26)/VLOOKUP($D26,Tableau1[],6,0))=INT(((AA$11-$E26)/VLOOKUP($D26,Tableau1[],6,0))),$D26&lt;&gt;""),"S",""))),"")</f>
        <v/>
      </c>
      <c r="AB26" s="26" t="str">
        <f t="array" aca="1" ref="AB26" ca="1">IFERROR(IF(AND(OR(WEEKDAY(AA23,2)&gt;5,AA23=Fériés),OR(AA26="x",AA26="s")),AA26,IF(AB$11=$E26,"x",IF(AND(((AB$11-$E26)/VLOOKUP($D26,Tableau1[],6,0))=INT(((AB$11-$E26)/VLOOKUP($D26,Tableau1[],6,0))),$D26&lt;&gt;""),"S",""))),"")</f>
        <v/>
      </c>
      <c r="AC26" s="26" t="str">
        <f t="array" aca="1" ref="AC26" ca="1">IFERROR(IF(AND(OR(WEEKDAY(AB23,2)&gt;5,AB23=Fériés),OR(AB26="x",AB26="s")),AB26,IF(AC$11=$E26,"x",IF(AND(((AC$11-$E26)/VLOOKUP($D26,Tableau1[],6,0))=INT(((AC$11-$E26)/VLOOKUP($D26,Tableau1[],6,0))),$D26&lt;&gt;""),"S",""))),"")</f>
        <v/>
      </c>
      <c r="AD26" s="26" t="str">
        <f t="array" aca="1" ref="AD26" ca="1">IFERROR(IF(AND(OR(WEEKDAY(AC23,2)&gt;5,AC23=Fériés),OR(AC26="x",AC26="s")),AC26,IF(AD$11=$E26,"x",IF(AND(((AD$11-$E26)/VLOOKUP($D26,Tableau1[],6,0))=INT(((AD$11-$E26)/VLOOKUP($D26,Tableau1[],6,0))),$D26&lt;&gt;""),"S",""))),"")</f>
        <v/>
      </c>
      <c r="AE26" s="26" t="str">
        <f t="array" aca="1" ref="AE26" ca="1">IFERROR(IF(AND(OR(WEEKDAY(AD23,2)&gt;5,AD23=Fériés),OR(AD26="x",AD26="s")),AD26,IF(AE$11=$E26,"x",IF(AND(((AE$11-$E26)/VLOOKUP($D26,Tableau1[],6,0))=INT(((AE$11-$E26)/VLOOKUP($D26,Tableau1[],6,0))),$D26&lt;&gt;""),"S",""))),"")</f>
        <v/>
      </c>
      <c r="AF26" s="26" t="str">
        <f t="array" aca="1" ref="AF26" ca="1">IFERROR(IF(AND(OR(WEEKDAY(AE23,2)&gt;5,AE23=Fériés),OR(AE26="x",AE26="s")),AE26,IF(AF$11=$E26,"x",IF(AND(((AF$11-$E26)/VLOOKUP($D26,Tableau1[],6,0))=INT(((AF$11-$E26)/VLOOKUP($D26,Tableau1[],6,0))),$D26&lt;&gt;""),"S",""))),"")</f>
        <v/>
      </c>
      <c r="AG26" s="26" t="str">
        <f t="array" aca="1" ref="AG26" ca="1">IFERROR(IF(AND(OR(WEEKDAY(AF23,2)&gt;5,AF23=Fériés),OR(AF26="x",AF26="s")),AF26,IF(AG$11=$E26,"x",IF(AND(((AG$11-$E26)/VLOOKUP($D26,Tableau1[],6,0))=INT(((AG$11-$E26)/VLOOKUP($D26,Tableau1[],6,0))),$D26&lt;&gt;""),"S",""))),"")</f>
        <v/>
      </c>
      <c r="AH26" s="26" t="str">
        <f t="array" aca="1" ref="AH26" ca="1">IFERROR(IF(AND(OR(WEEKDAY(AG23,2)&gt;5,AG23=Fériés),OR(AG26="x",AG26="s")),AG26,IF(AH$11=$E26,"x",IF(AND(((AH$11-$E26)/VLOOKUP($D26,Tableau1[],6,0))=INT(((AH$11-$E26)/VLOOKUP($D26,Tableau1[],6,0))),$D26&lt;&gt;""),"S",""))),"")</f>
        <v/>
      </c>
      <c r="AI26" s="27" t="str">
        <f t="array" aca="1" ref="AI26" ca="1">IFERROR(IF(AND(OR(WEEKDAY(AH23,2)&gt;5,AH23=Fériés),OR(AH26="x",AH26="s")),AH26,IF(AI$11=$E26,"x",IF(AND(((AI$11-$E26)/VLOOKUP($D26,Tableau1[],6,0))=INT(((AI$11-$E26)/VLOOKUP($D26,Tableau1[],6,0))),$D26&lt;&gt;""),"S",""))),"")</f>
        <v/>
      </c>
      <c r="AJ26" s="6"/>
      <c r="AK26" s="6"/>
      <c r="AL26" s="6"/>
      <c r="AM26" s="5"/>
      <c r="AN26" s="5"/>
      <c r="AO26" s="5"/>
      <c r="AP26" s="6"/>
      <c r="AQ26" s="6"/>
      <c r="AR26" s="6"/>
      <c r="AS26" s="6"/>
    </row>
    <row r="27" spans="1:45">
      <c r="A27" s="6"/>
      <c r="B27" s="6"/>
      <c r="C27" s="54"/>
      <c r="D27" s="22"/>
      <c r="E27" s="28">
        <f>IF(ISBLANK(D27),0,VLOOKUP(D27,Tableau1[],2,0))</f>
        <v>0</v>
      </c>
      <c r="F27" s="24">
        <f>IF(ISBLANK(D27),0,VLOOKUP(D27,Tableau1[],7,0))</f>
        <v>0</v>
      </c>
      <c r="G27" s="42">
        <f t="shared" si="18"/>
        <v>0</v>
      </c>
      <c r="H27" s="25" t="str">
        <f>IFERROR(IF(H$11=$E27,"x",IF(AND(((H$11-$E27)/VLOOKUP($D27,Tableau1[],6,0))=INT(((H$11-$E27)/VLOOKUP($D27,Tableau1[],6,0))),$D27&lt;&gt;""),"S","")),"")</f>
        <v/>
      </c>
      <c r="I27" s="26" t="str">
        <f t="array" aca="1" ref="I27" ca="1">IFERROR(IF(AND(OR(WEEKDAY(H24,2)&gt;5,H24=Fériés),OR(H27="x",H27="s")),H27,IF(I$11=$E27,"x",IF(AND(((I$11-$E27)/VLOOKUP($D27,Tableau1[],6,0))=INT(((I$11-$E27)/VLOOKUP($D27,Tableau1[],6,0))),$D27&lt;&gt;""),"S",""))),"")</f>
        <v/>
      </c>
      <c r="J27" s="26" t="str">
        <f t="array" aca="1" ref="J27" ca="1">IFERROR(IF(AND(OR(WEEKDAY(I24,2)&gt;5,I24=Fériés),OR(I27="x",I27="s")),I27,IF(J$11=$E27,"x",IF(AND(((J$11-$E27)/VLOOKUP($D27,Tableau1[],6,0))=INT(((J$11-$E27)/VLOOKUP($D27,Tableau1[],6,0))),$D27&lt;&gt;""),"S",""))),"")</f>
        <v/>
      </c>
      <c r="K27" s="26" t="str">
        <f t="array" aca="1" ref="K27" ca="1">IFERROR(IF(AND(OR(WEEKDAY(J24,2)&gt;5,J24=Fériés),OR(J27="x",J27="s")),J27,IF(K$11=$E27,"x",IF(AND(((K$11-$E27)/VLOOKUP($D27,Tableau1[],6,0))=INT(((K$11-$E27)/VLOOKUP($D27,Tableau1[],6,0))),$D27&lt;&gt;""),"S",""))),"")</f>
        <v/>
      </c>
      <c r="L27" s="26" t="str">
        <f t="array" aca="1" ref="L27" ca="1">IFERROR(IF(AND(OR(WEEKDAY(K24,2)&gt;5,K24=Fériés),OR(K27="x",K27="s")),K27,IF(L$11=$E27,"x",IF(AND(((L$11-$E27)/VLOOKUP($D27,Tableau1[],6,0))=INT(((L$11-$E27)/VLOOKUP($D27,Tableau1[],6,0))),$D27&lt;&gt;""),"S",""))),"")</f>
        <v/>
      </c>
      <c r="M27" s="26" t="str">
        <f t="array" aca="1" ref="M27" ca="1">IFERROR(IF(AND(OR(WEEKDAY(L24,2)&gt;5,L24=Fériés),OR(L27="x",L27="s")),L27,IF(M$11=$E27,"x",IF(AND(((M$11-$E27)/VLOOKUP($D27,Tableau1[],6,0))=INT(((M$11-$E27)/VLOOKUP($D27,Tableau1[],6,0))),$D27&lt;&gt;""),"S",""))),"")</f>
        <v/>
      </c>
      <c r="N27" s="26" t="str">
        <f t="array" aca="1" ref="N27" ca="1">IFERROR(IF(AND(OR(WEEKDAY(M24,2)&gt;5,M24=Fériés),OR(M27="x",M27="s")),M27,IF(N$11=$E27,"x",IF(AND(((N$11-$E27)/VLOOKUP($D27,Tableau1[],6,0))=INT(((N$11-$E27)/VLOOKUP($D27,Tableau1[],6,0))),$D27&lt;&gt;""),"S",""))),"")</f>
        <v/>
      </c>
      <c r="O27" s="26" t="str">
        <f t="array" aca="1" ref="O27" ca="1">IFERROR(IF(AND(OR(WEEKDAY(N24,2)&gt;5,N24=Fériés),OR(N27="x",N27="s")),N27,IF(O$11=$E27,"x",IF(AND(((O$11-$E27)/VLOOKUP($D27,Tableau1[],6,0))=INT(((O$11-$E27)/VLOOKUP($D27,Tableau1[],6,0))),$D27&lt;&gt;""),"S",""))),"")</f>
        <v/>
      </c>
      <c r="P27" s="26" t="str">
        <f t="array" aca="1" ref="P27" ca="1">IFERROR(IF(AND(OR(WEEKDAY(O24,2)&gt;5,O24=Fériés),OR(O27="x",O27="s")),O27,IF(P$11=$E27,"x",IF(AND(((P$11-$E27)/VLOOKUP($D27,Tableau1[],6,0))=INT(((P$11-$E27)/VLOOKUP($D27,Tableau1[],6,0))),$D27&lt;&gt;""),"S",""))),"")</f>
        <v/>
      </c>
      <c r="Q27" s="26" t="str">
        <f t="array" aca="1" ref="Q27" ca="1">IFERROR(IF(AND(OR(WEEKDAY(P24,2)&gt;5,P24=Fériés),OR(P27="x",P27="s")),P27,IF(Q$11=$E27,"x",IF(AND(((Q$11-$E27)/VLOOKUP($D27,Tableau1[],6,0))=INT(((Q$11-$E27)/VLOOKUP($D27,Tableau1[],6,0))),$D27&lt;&gt;""),"S",""))),"")</f>
        <v/>
      </c>
      <c r="R27" s="26" t="str">
        <f t="array" aca="1" ref="R27" ca="1">IFERROR(IF(AND(OR(WEEKDAY(Q24,2)&gt;5,Q24=Fériés),OR(Q27="x",Q27="s")),Q27,IF(R$11=$E27,"x",IF(AND(((R$11-$E27)/VLOOKUP($D27,Tableau1[],6,0))=INT(((R$11-$E27)/VLOOKUP($D27,Tableau1[],6,0))),$D27&lt;&gt;""),"S",""))),"")</f>
        <v/>
      </c>
      <c r="S27" s="26" t="str">
        <f t="array" aca="1" ref="S27" ca="1">IFERROR(IF(AND(OR(WEEKDAY(R24,2)&gt;5,R24=Fériés),OR(R27="x",R27="s")),R27,IF(S$11=$E27,"x",IF(AND(((S$11-$E27)/VLOOKUP($D27,Tableau1[],6,0))=INT(((S$11-$E27)/VLOOKUP($D27,Tableau1[],6,0))),$D27&lt;&gt;""),"S",""))),"")</f>
        <v/>
      </c>
      <c r="T27" s="26" t="str">
        <f t="array" aca="1" ref="T27" ca="1">IFERROR(IF(AND(OR(WEEKDAY(S24,2)&gt;5,S24=Fériés),OR(S27="x",S27="s")),S27,IF(T$11=$E27,"x",IF(AND(((T$11-$E27)/VLOOKUP($D27,Tableau1[],6,0))=INT(((T$11-$E27)/VLOOKUP($D27,Tableau1[],6,0))),$D27&lt;&gt;""),"S",""))),"")</f>
        <v/>
      </c>
      <c r="U27" s="26" t="str">
        <f t="array" aca="1" ref="U27" ca="1">IFERROR(IF(AND(OR(WEEKDAY(T24,2)&gt;5,T24=Fériés),OR(T27="x",T27="s")),T27,IF(U$11=$E27,"x",IF(AND(((U$11-$E27)/VLOOKUP($D27,Tableau1[],6,0))=INT(((U$11-$E27)/VLOOKUP($D27,Tableau1[],6,0))),$D27&lt;&gt;""),"S",""))),"")</f>
        <v/>
      </c>
      <c r="V27" s="26" t="str">
        <f t="array" aca="1" ref="V27" ca="1">IFERROR(IF(AND(OR(WEEKDAY(U24,2)&gt;5,U24=Fériés),OR(U27="x",U27="s")),U27,IF(V$11=$E27,"x",IF(AND(((V$11-$E27)/VLOOKUP($D27,Tableau1[],6,0))=INT(((V$11-$E27)/VLOOKUP($D27,Tableau1[],6,0))),$D27&lt;&gt;""),"S",""))),"")</f>
        <v/>
      </c>
      <c r="W27" s="26" t="str">
        <f t="array" aca="1" ref="W27" ca="1">IFERROR(IF(AND(OR(WEEKDAY(V24,2)&gt;5,V24=Fériés),OR(V27="x",V27="s")),V27,IF(W$11=$E27,"x",IF(AND(((W$11-$E27)/VLOOKUP($D27,Tableau1[],6,0))=INT(((W$11-$E27)/VLOOKUP($D27,Tableau1[],6,0))),$D27&lt;&gt;""),"S",""))),"")</f>
        <v/>
      </c>
      <c r="X27" s="26" t="str">
        <f t="array" aca="1" ref="X27" ca="1">IFERROR(IF(AND(OR(WEEKDAY(W24,2)&gt;5,W24=Fériés),OR(W27="x",W27="s")),W27,IF(X$11=$E27,"x",IF(AND(((X$11-$E27)/VLOOKUP($D27,Tableau1[],6,0))=INT(((X$11-$E27)/VLOOKUP($D27,Tableau1[],6,0))),$D27&lt;&gt;""),"S",""))),"")</f>
        <v/>
      </c>
      <c r="Y27" s="26" t="str">
        <f t="array" aca="1" ref="Y27" ca="1">IFERROR(IF(AND(OR(WEEKDAY(X24,2)&gt;5,X24=Fériés),OR(X27="x",X27="s")),X27,IF(Y$11=$E27,"x",IF(AND(((Y$11-$E27)/VLOOKUP($D27,Tableau1[],6,0))=INT(((Y$11-$E27)/VLOOKUP($D27,Tableau1[],6,0))),$D27&lt;&gt;""),"S",""))),"")</f>
        <v/>
      </c>
      <c r="Z27" s="26" t="str">
        <f t="array" aca="1" ref="Z27" ca="1">IFERROR(IF(AND(OR(WEEKDAY(Y24,2)&gt;5,Y24=Fériés),OR(Y27="x",Y27="s")),Y27,IF(Z$11=$E27,"x",IF(AND(((Z$11-$E27)/VLOOKUP($D27,Tableau1[],6,0))=INT(((Z$11-$E27)/VLOOKUP($D27,Tableau1[],6,0))),$D27&lt;&gt;""),"S",""))),"")</f>
        <v/>
      </c>
      <c r="AA27" s="26" t="str">
        <f t="array" aca="1" ref="AA27" ca="1">IFERROR(IF(AND(OR(WEEKDAY(Z24,2)&gt;5,Z24=Fériés),OR(Z27="x",Z27="s")),Z27,IF(AA$11=$E27,"x",IF(AND(((AA$11-$E27)/VLOOKUP($D27,Tableau1[],6,0))=INT(((AA$11-$E27)/VLOOKUP($D27,Tableau1[],6,0))),$D27&lt;&gt;""),"S",""))),"")</f>
        <v/>
      </c>
      <c r="AB27" s="26" t="str">
        <f t="array" aca="1" ref="AB27" ca="1">IFERROR(IF(AND(OR(WEEKDAY(AA24,2)&gt;5,AA24=Fériés),OR(AA27="x",AA27="s")),AA27,IF(AB$11=$E27,"x",IF(AND(((AB$11-$E27)/VLOOKUP($D27,Tableau1[],6,0))=INT(((AB$11-$E27)/VLOOKUP($D27,Tableau1[],6,0))),$D27&lt;&gt;""),"S",""))),"")</f>
        <v/>
      </c>
      <c r="AC27" s="26" t="str">
        <f t="array" aca="1" ref="AC27" ca="1">IFERROR(IF(AND(OR(WEEKDAY(AB24,2)&gt;5,AB24=Fériés),OR(AB27="x",AB27="s")),AB27,IF(AC$11=$E27,"x",IF(AND(((AC$11-$E27)/VLOOKUP($D27,Tableau1[],6,0))=INT(((AC$11-$E27)/VLOOKUP($D27,Tableau1[],6,0))),$D27&lt;&gt;""),"S",""))),"")</f>
        <v/>
      </c>
      <c r="AD27" s="26" t="str">
        <f t="array" aca="1" ref="AD27" ca="1">IFERROR(IF(AND(OR(WEEKDAY(AC24,2)&gt;5,AC24=Fériés),OR(AC27="x",AC27="s")),AC27,IF(AD$11=$E27,"x",IF(AND(((AD$11-$E27)/VLOOKUP($D27,Tableau1[],6,0))=INT(((AD$11-$E27)/VLOOKUP($D27,Tableau1[],6,0))),$D27&lt;&gt;""),"S",""))),"")</f>
        <v/>
      </c>
      <c r="AE27" s="26" t="str">
        <f t="array" aca="1" ref="AE27" ca="1">IFERROR(IF(AND(OR(WEEKDAY(AD24,2)&gt;5,AD24=Fériés),OR(AD27="x",AD27="s")),AD27,IF(AE$11=$E27,"x",IF(AND(((AE$11-$E27)/VLOOKUP($D27,Tableau1[],6,0))=INT(((AE$11-$E27)/VLOOKUP($D27,Tableau1[],6,0))),$D27&lt;&gt;""),"S",""))),"")</f>
        <v/>
      </c>
      <c r="AF27" s="26" t="str">
        <f t="array" aca="1" ref="AF27" ca="1">IFERROR(IF(AND(OR(WEEKDAY(AE24,2)&gt;5,AE24=Fériés),OR(AE27="x",AE27="s")),AE27,IF(AF$11=$E27,"x",IF(AND(((AF$11-$E27)/VLOOKUP($D27,Tableau1[],6,0))=INT(((AF$11-$E27)/VLOOKUP($D27,Tableau1[],6,0))),$D27&lt;&gt;""),"S",""))),"")</f>
        <v/>
      </c>
      <c r="AG27" s="26" t="str">
        <f t="array" aca="1" ref="AG27" ca="1">IFERROR(IF(AND(OR(WEEKDAY(AF24,2)&gt;5,AF24=Fériés),OR(AF27="x",AF27="s")),AF27,IF(AG$11=$E27,"x",IF(AND(((AG$11-$E27)/VLOOKUP($D27,Tableau1[],6,0))=INT(((AG$11-$E27)/VLOOKUP($D27,Tableau1[],6,0))),$D27&lt;&gt;""),"S",""))),"")</f>
        <v/>
      </c>
      <c r="AH27" s="26" t="str">
        <f t="array" aca="1" ref="AH27" ca="1">IFERROR(IF(AND(OR(WEEKDAY(AG24,2)&gt;5,AG24=Fériés),OR(AG27="x",AG27="s")),AG27,IF(AH$11=$E27,"x",IF(AND(((AH$11-$E27)/VLOOKUP($D27,Tableau1[],6,0))=INT(((AH$11-$E27)/VLOOKUP($D27,Tableau1[],6,0))),$D27&lt;&gt;""),"S",""))),"")</f>
        <v/>
      </c>
      <c r="AI27" s="27" t="str">
        <f t="array" aca="1" ref="AI27" ca="1">IFERROR(IF(AND(OR(WEEKDAY(AH24,2)&gt;5,AH24=Fériés),OR(AH27="x",AH27="s")),AH27,IF(AI$11=$E27,"x",IF(AND(((AI$11-$E27)/VLOOKUP($D27,Tableau1[],6,0))=INT(((AI$11-$E27)/VLOOKUP($D27,Tableau1[],6,0))),$D27&lt;&gt;""),"S",""))),"")</f>
        <v/>
      </c>
      <c r="AJ27" s="6"/>
      <c r="AK27" s="6"/>
      <c r="AL27" s="6"/>
      <c r="AM27" s="5"/>
      <c r="AN27" s="5"/>
      <c r="AO27" s="5"/>
      <c r="AP27" s="6"/>
      <c r="AQ27" s="6"/>
      <c r="AR27" s="6"/>
      <c r="AS27" s="6"/>
    </row>
    <row r="28" spans="1:45">
      <c r="A28" s="6"/>
      <c r="B28" s="6"/>
      <c r="C28" s="54"/>
      <c r="D28" s="22"/>
      <c r="E28" s="28">
        <f>IF(ISBLANK(D28),0,VLOOKUP(D28,Tableau1[],2,0))</f>
        <v>0</v>
      </c>
      <c r="F28" s="24">
        <f>IF(ISBLANK(D28),0,VLOOKUP(D28,Tableau1[],7,0))</f>
        <v>0</v>
      </c>
      <c r="G28" s="42">
        <f t="shared" si="18"/>
        <v>0</v>
      </c>
      <c r="H28" s="25" t="str">
        <f>IFERROR(IF(H$11=$E28,"x",IF(AND(((H$11-$E28)/VLOOKUP($D28,Tableau1[],6,0))=INT(((H$11-$E28)/VLOOKUP($D28,Tableau1[],6,0))),$D28&lt;&gt;""),"S","")),"")</f>
        <v/>
      </c>
      <c r="I28" s="26" t="str">
        <f t="array" aca="1" ref="I28" ca="1">IFERROR(IF(AND(OR(WEEKDAY(H25,2)&gt;5,H25=Fériés),OR(H28="x",H28="s")),H28,IF(I$11=$E28,"x",IF(AND(((I$11-$E28)/VLOOKUP($D28,Tableau1[],6,0))=INT(((I$11-$E28)/VLOOKUP($D28,Tableau1[],6,0))),$D28&lt;&gt;""),"S",""))),"")</f>
        <v/>
      </c>
      <c r="J28" s="26" t="str">
        <f t="array" aca="1" ref="J28" ca="1">IFERROR(IF(AND(OR(WEEKDAY(I25,2)&gt;5,I25=Fériés),OR(I28="x",I28="s")),I28,IF(J$11=$E28,"x",IF(AND(((J$11-$E28)/VLOOKUP($D28,Tableau1[],6,0))=INT(((J$11-$E28)/VLOOKUP($D28,Tableau1[],6,0))),$D28&lt;&gt;""),"S",""))),"")</f>
        <v/>
      </c>
      <c r="K28" s="26" t="str">
        <f t="array" aca="1" ref="K28" ca="1">IFERROR(IF(AND(OR(WEEKDAY(J25,2)&gt;5,J25=Fériés),OR(J28="x",J28="s")),J28,IF(K$11=$E28,"x",IF(AND(((K$11-$E28)/VLOOKUP($D28,Tableau1[],6,0))=INT(((K$11-$E28)/VLOOKUP($D28,Tableau1[],6,0))),$D28&lt;&gt;""),"S",""))),"")</f>
        <v/>
      </c>
      <c r="L28" s="26" t="str">
        <f t="array" aca="1" ref="L28" ca="1">IFERROR(IF(AND(OR(WEEKDAY(K25,2)&gt;5,K25=Fériés),OR(K28="x",K28="s")),K28,IF(L$11=$E28,"x",IF(AND(((L$11-$E28)/VLOOKUP($D28,Tableau1[],6,0))=INT(((L$11-$E28)/VLOOKUP($D28,Tableau1[],6,0))),$D28&lt;&gt;""),"S",""))),"")</f>
        <v/>
      </c>
      <c r="M28" s="26" t="str">
        <f t="array" aca="1" ref="M28" ca="1">IFERROR(IF(AND(OR(WEEKDAY(L25,2)&gt;5,L25=Fériés),OR(L28="x",L28="s")),L28,IF(M$11=$E28,"x",IF(AND(((M$11-$E28)/VLOOKUP($D28,Tableau1[],6,0))=INT(((M$11-$E28)/VLOOKUP($D28,Tableau1[],6,0))),$D28&lt;&gt;""),"S",""))),"")</f>
        <v/>
      </c>
      <c r="N28" s="26" t="str">
        <f t="array" aca="1" ref="N28" ca="1">IFERROR(IF(AND(OR(WEEKDAY(M25,2)&gt;5,M25=Fériés),OR(M28="x",M28="s")),M28,IF(N$11=$E28,"x",IF(AND(((N$11-$E28)/VLOOKUP($D28,Tableau1[],6,0))=INT(((N$11-$E28)/VLOOKUP($D28,Tableau1[],6,0))),$D28&lt;&gt;""),"S",""))),"")</f>
        <v/>
      </c>
      <c r="O28" s="26" t="str">
        <f t="array" aca="1" ref="O28" ca="1">IFERROR(IF(AND(OR(WEEKDAY(N25,2)&gt;5,N25=Fériés),OR(N28="x",N28="s")),N28,IF(O$11=$E28,"x",IF(AND(((O$11-$E28)/VLOOKUP($D28,Tableau1[],6,0))=INT(((O$11-$E28)/VLOOKUP($D28,Tableau1[],6,0))),$D28&lt;&gt;""),"S",""))),"")</f>
        <v/>
      </c>
      <c r="P28" s="26" t="str">
        <f t="array" aca="1" ref="P28" ca="1">IFERROR(IF(AND(OR(WEEKDAY(O25,2)&gt;5,O25=Fériés),OR(O28="x",O28="s")),O28,IF(P$11=$E28,"x",IF(AND(((P$11-$E28)/VLOOKUP($D28,Tableau1[],6,0))=INT(((P$11-$E28)/VLOOKUP($D28,Tableau1[],6,0))),$D28&lt;&gt;""),"S",""))),"")</f>
        <v/>
      </c>
      <c r="Q28" s="26" t="str">
        <f t="array" aca="1" ref="Q28" ca="1">IFERROR(IF(AND(OR(WEEKDAY(P25,2)&gt;5,P25=Fériés),OR(P28="x",P28="s")),P28,IF(Q$11=$E28,"x",IF(AND(((Q$11-$E28)/VLOOKUP($D28,Tableau1[],6,0))=INT(((Q$11-$E28)/VLOOKUP($D28,Tableau1[],6,0))),$D28&lt;&gt;""),"S",""))),"")</f>
        <v/>
      </c>
      <c r="R28" s="26" t="str">
        <f t="array" aca="1" ref="R28" ca="1">IFERROR(IF(AND(OR(WEEKDAY(Q25,2)&gt;5,Q25=Fériés),OR(Q28="x",Q28="s")),Q28,IF(R$11=$E28,"x",IF(AND(((R$11-$E28)/VLOOKUP($D28,Tableau1[],6,0))=INT(((R$11-$E28)/VLOOKUP($D28,Tableau1[],6,0))),$D28&lt;&gt;""),"S",""))),"")</f>
        <v/>
      </c>
      <c r="S28" s="26" t="str">
        <f t="array" aca="1" ref="S28" ca="1">IFERROR(IF(AND(OR(WEEKDAY(R25,2)&gt;5,R25=Fériés),OR(R28="x",R28="s")),R28,IF(S$11=$E28,"x",IF(AND(((S$11-$E28)/VLOOKUP($D28,Tableau1[],6,0))=INT(((S$11-$E28)/VLOOKUP($D28,Tableau1[],6,0))),$D28&lt;&gt;""),"S",""))),"")</f>
        <v/>
      </c>
      <c r="T28" s="26" t="str">
        <f t="array" aca="1" ref="T28" ca="1">IFERROR(IF(AND(OR(WEEKDAY(S25,2)&gt;5,S25=Fériés),OR(S28="x",S28="s")),S28,IF(T$11=$E28,"x",IF(AND(((T$11-$E28)/VLOOKUP($D28,Tableau1[],6,0))=INT(((T$11-$E28)/VLOOKUP($D28,Tableau1[],6,0))),$D28&lt;&gt;""),"S",""))),"")</f>
        <v/>
      </c>
      <c r="U28" s="26" t="str">
        <f t="array" aca="1" ref="U28" ca="1">IFERROR(IF(AND(OR(WEEKDAY(T25,2)&gt;5,T25=Fériés),OR(T28="x",T28="s")),T28,IF(U$11=$E28,"x",IF(AND(((U$11-$E28)/VLOOKUP($D28,Tableau1[],6,0))=INT(((U$11-$E28)/VLOOKUP($D28,Tableau1[],6,0))),$D28&lt;&gt;""),"S",""))),"")</f>
        <v/>
      </c>
      <c r="V28" s="26" t="str">
        <f t="array" aca="1" ref="V28" ca="1">IFERROR(IF(AND(OR(WEEKDAY(U25,2)&gt;5,U25=Fériés),OR(U28="x",U28="s")),U28,IF(V$11=$E28,"x",IF(AND(((V$11-$E28)/VLOOKUP($D28,Tableau1[],6,0))=INT(((V$11-$E28)/VLOOKUP($D28,Tableau1[],6,0))),$D28&lt;&gt;""),"S",""))),"")</f>
        <v/>
      </c>
      <c r="W28" s="26" t="str">
        <f t="array" aca="1" ref="W28" ca="1">IFERROR(IF(AND(OR(WEEKDAY(V25,2)&gt;5,V25=Fériés),OR(V28="x",V28="s")),V28,IF(W$11=$E28,"x",IF(AND(((W$11-$E28)/VLOOKUP($D28,Tableau1[],6,0))=INT(((W$11-$E28)/VLOOKUP($D28,Tableau1[],6,0))),$D28&lt;&gt;""),"S",""))),"")</f>
        <v/>
      </c>
      <c r="X28" s="26" t="str">
        <f t="array" aca="1" ref="X28" ca="1">IFERROR(IF(AND(OR(WEEKDAY(W25,2)&gt;5,W25=Fériés),OR(W28="x",W28="s")),W28,IF(X$11=$E28,"x",IF(AND(((X$11-$E28)/VLOOKUP($D28,Tableau1[],6,0))=INT(((X$11-$E28)/VLOOKUP($D28,Tableau1[],6,0))),$D28&lt;&gt;""),"S",""))),"")</f>
        <v/>
      </c>
      <c r="Y28" s="26" t="str">
        <f t="array" aca="1" ref="Y28" ca="1">IFERROR(IF(AND(OR(WEEKDAY(X25,2)&gt;5,X25=Fériés),OR(X28="x",X28="s")),X28,IF(Y$11=$E28,"x",IF(AND(((Y$11-$E28)/VLOOKUP($D28,Tableau1[],6,0))=INT(((Y$11-$E28)/VLOOKUP($D28,Tableau1[],6,0))),$D28&lt;&gt;""),"S",""))),"")</f>
        <v/>
      </c>
      <c r="Z28" s="26" t="str">
        <f t="array" aca="1" ref="Z28" ca="1">IFERROR(IF(AND(OR(WEEKDAY(Y25,2)&gt;5,Y25=Fériés),OR(Y28="x",Y28="s")),Y28,IF(Z$11=$E28,"x",IF(AND(((Z$11-$E28)/VLOOKUP($D28,Tableau1[],6,0))=INT(((Z$11-$E28)/VLOOKUP($D28,Tableau1[],6,0))),$D28&lt;&gt;""),"S",""))),"")</f>
        <v/>
      </c>
      <c r="AA28" s="26" t="str">
        <f t="array" aca="1" ref="AA28" ca="1">IFERROR(IF(AND(OR(WEEKDAY(Z25,2)&gt;5,Z25=Fériés),OR(Z28="x",Z28="s")),Z28,IF(AA$11=$E28,"x",IF(AND(((AA$11-$E28)/VLOOKUP($D28,Tableau1[],6,0))=INT(((AA$11-$E28)/VLOOKUP($D28,Tableau1[],6,0))),$D28&lt;&gt;""),"S",""))),"")</f>
        <v/>
      </c>
      <c r="AB28" s="26" t="str">
        <f t="array" aca="1" ref="AB28" ca="1">IFERROR(IF(AND(OR(WEEKDAY(AA25,2)&gt;5,AA25=Fériés),OR(AA28="x",AA28="s")),AA28,IF(AB$11=$E28,"x",IF(AND(((AB$11-$E28)/VLOOKUP($D28,Tableau1[],6,0))=INT(((AB$11-$E28)/VLOOKUP($D28,Tableau1[],6,0))),$D28&lt;&gt;""),"S",""))),"")</f>
        <v/>
      </c>
      <c r="AC28" s="26" t="str">
        <f t="array" aca="1" ref="AC28" ca="1">IFERROR(IF(AND(OR(WEEKDAY(AB25,2)&gt;5,AB25=Fériés),OR(AB28="x",AB28="s")),AB28,IF(AC$11=$E28,"x",IF(AND(((AC$11-$E28)/VLOOKUP($D28,Tableau1[],6,0))=INT(((AC$11-$E28)/VLOOKUP($D28,Tableau1[],6,0))),$D28&lt;&gt;""),"S",""))),"")</f>
        <v/>
      </c>
      <c r="AD28" s="26" t="str">
        <f t="array" aca="1" ref="AD28" ca="1">IFERROR(IF(AND(OR(WEEKDAY(AC25,2)&gt;5,AC25=Fériés),OR(AC28="x",AC28="s")),AC28,IF(AD$11=$E28,"x",IF(AND(((AD$11-$E28)/VLOOKUP($D28,Tableau1[],6,0))=INT(((AD$11-$E28)/VLOOKUP($D28,Tableau1[],6,0))),$D28&lt;&gt;""),"S",""))),"")</f>
        <v/>
      </c>
      <c r="AE28" s="26" t="str">
        <f t="array" aca="1" ref="AE28" ca="1">IFERROR(IF(AND(OR(WEEKDAY(AD25,2)&gt;5,AD25=Fériés),OR(AD28="x",AD28="s")),AD28,IF(AE$11=$E28,"x",IF(AND(((AE$11-$E28)/VLOOKUP($D28,Tableau1[],6,0))=INT(((AE$11-$E28)/VLOOKUP($D28,Tableau1[],6,0))),$D28&lt;&gt;""),"S",""))),"")</f>
        <v/>
      </c>
      <c r="AF28" s="26" t="str">
        <f t="array" aca="1" ref="AF28" ca="1">IFERROR(IF(AND(OR(WEEKDAY(AE25,2)&gt;5,AE25=Fériés),OR(AE28="x",AE28="s")),AE28,IF(AF$11=$E28,"x",IF(AND(((AF$11-$E28)/VLOOKUP($D28,Tableau1[],6,0))=INT(((AF$11-$E28)/VLOOKUP($D28,Tableau1[],6,0))),$D28&lt;&gt;""),"S",""))),"")</f>
        <v/>
      </c>
      <c r="AG28" s="26" t="str">
        <f t="array" aca="1" ref="AG28" ca="1">IFERROR(IF(AND(OR(WEEKDAY(AF25,2)&gt;5,AF25=Fériés),OR(AF28="x",AF28="s")),AF28,IF(AG$11=$E28,"x",IF(AND(((AG$11-$E28)/VLOOKUP($D28,Tableau1[],6,0))=INT(((AG$11-$E28)/VLOOKUP($D28,Tableau1[],6,0))),$D28&lt;&gt;""),"S",""))),"")</f>
        <v/>
      </c>
      <c r="AH28" s="26" t="str">
        <f t="array" aca="1" ref="AH28" ca="1">IFERROR(IF(AND(OR(WEEKDAY(AG25,2)&gt;5,AG25=Fériés),OR(AG28="x",AG28="s")),AG28,IF(AH$11=$E28,"x",IF(AND(((AH$11-$E28)/VLOOKUP($D28,Tableau1[],6,0))=INT(((AH$11-$E28)/VLOOKUP($D28,Tableau1[],6,0))),$D28&lt;&gt;""),"S",""))),"")</f>
        <v/>
      </c>
      <c r="AI28" s="27" t="str">
        <f t="array" aca="1" ref="AI28" ca="1">IFERROR(IF(AND(OR(WEEKDAY(AH25,2)&gt;5,AH25=Fériés),OR(AH28="x",AH28="s")),AH28,IF(AI$11=$E28,"x",IF(AND(((AI$11-$E28)/VLOOKUP($D28,Tableau1[],6,0))=INT(((AI$11-$E28)/VLOOKUP($D28,Tableau1[],6,0))),$D28&lt;&gt;""),"S",""))),"")</f>
        <v/>
      </c>
      <c r="AJ28" s="6"/>
      <c r="AK28" s="6"/>
      <c r="AL28" s="6"/>
      <c r="AM28" s="6"/>
      <c r="AN28" s="6"/>
      <c r="AO28" s="6"/>
      <c r="AP28" s="6"/>
      <c r="AQ28" s="6"/>
      <c r="AR28" s="6"/>
      <c r="AS28" s="6"/>
    </row>
    <row r="29" spans="1:45">
      <c r="A29" s="6"/>
      <c r="B29" s="6"/>
      <c r="C29" s="54"/>
      <c r="D29" s="22"/>
      <c r="E29" s="28">
        <f>IF(ISBLANK(D29),0,VLOOKUP(D29,Tableau1[],2,0))</f>
        <v>0</v>
      </c>
      <c r="F29" s="24">
        <f>IF(ISBLANK(D29),0,VLOOKUP(D29,Tableau1[],7,0))</f>
        <v>0</v>
      </c>
      <c r="G29" s="42">
        <f t="shared" si="18"/>
        <v>0</v>
      </c>
      <c r="H29" s="25" t="str">
        <f>IFERROR(IF(H$11=$E29,"x",IF(AND(((H$11-$E29)/VLOOKUP($D29,Tableau1[],6,0))=INT(((H$11-$E29)/VLOOKUP($D29,Tableau1[],6,0))),$D29&lt;&gt;""),"S","")),"")</f>
        <v/>
      </c>
      <c r="I29" s="26" t="str">
        <f t="array" aca="1" ref="I29" ca="1">IFERROR(IF(AND(OR(WEEKDAY(H26,2)&gt;5,H26=Fériés),OR(H29="x",H29="s")),H29,IF(I$11=$E29,"x",IF(AND(((I$11-$E29)/VLOOKUP($D29,Tableau1[],6,0))=INT(((I$11-$E29)/VLOOKUP($D29,Tableau1[],6,0))),$D29&lt;&gt;""),"S",""))),"")</f>
        <v/>
      </c>
      <c r="J29" s="26" t="str">
        <f t="array" aca="1" ref="J29" ca="1">IFERROR(IF(AND(OR(WEEKDAY(I26,2)&gt;5,I26=Fériés),OR(I29="x",I29="s")),I29,IF(J$11=$E29,"x",IF(AND(((J$11-$E29)/VLOOKUP($D29,Tableau1[],6,0))=INT(((J$11-$E29)/VLOOKUP($D29,Tableau1[],6,0))),$D29&lt;&gt;""),"S",""))),"")</f>
        <v/>
      </c>
      <c r="K29" s="26" t="str">
        <f t="array" aca="1" ref="K29" ca="1">IFERROR(IF(AND(OR(WEEKDAY(J26,2)&gt;5,J26=Fériés),OR(J29="x",J29="s")),J29,IF(K$11=$E29,"x",IF(AND(((K$11-$E29)/VLOOKUP($D29,Tableau1[],6,0))=INT(((K$11-$E29)/VLOOKUP($D29,Tableau1[],6,0))),$D29&lt;&gt;""),"S",""))),"")</f>
        <v/>
      </c>
      <c r="L29" s="26" t="str">
        <f t="array" aca="1" ref="L29" ca="1">IFERROR(IF(AND(OR(WEEKDAY(K26,2)&gt;5,K26=Fériés),OR(K29="x",K29="s")),K29,IF(L$11=$E29,"x",IF(AND(((L$11-$E29)/VLOOKUP($D29,Tableau1[],6,0))=INT(((L$11-$E29)/VLOOKUP($D29,Tableau1[],6,0))),$D29&lt;&gt;""),"S",""))),"")</f>
        <v/>
      </c>
      <c r="M29" s="26" t="str">
        <f t="array" aca="1" ref="M29" ca="1">IFERROR(IF(AND(OR(WEEKDAY(L26,2)&gt;5,L26=Fériés),OR(L29="x",L29="s")),L29,IF(M$11=$E29,"x",IF(AND(((M$11-$E29)/VLOOKUP($D29,Tableau1[],6,0))=INT(((M$11-$E29)/VLOOKUP($D29,Tableau1[],6,0))),$D29&lt;&gt;""),"S",""))),"")</f>
        <v/>
      </c>
      <c r="N29" s="26" t="str">
        <f t="array" aca="1" ref="N29" ca="1">IFERROR(IF(AND(OR(WEEKDAY(M26,2)&gt;5,M26=Fériés),OR(M29="x",M29="s")),M29,IF(N$11=$E29,"x",IF(AND(((N$11-$E29)/VLOOKUP($D29,Tableau1[],6,0))=INT(((N$11-$E29)/VLOOKUP($D29,Tableau1[],6,0))),$D29&lt;&gt;""),"S",""))),"")</f>
        <v/>
      </c>
      <c r="O29" s="26" t="str">
        <f t="array" aca="1" ref="O29" ca="1">IFERROR(IF(AND(OR(WEEKDAY(N26,2)&gt;5,N26=Fériés),OR(N29="x",N29="s")),N29,IF(O$11=$E29,"x",IF(AND(((O$11-$E29)/VLOOKUP($D29,Tableau1[],6,0))=INT(((O$11-$E29)/VLOOKUP($D29,Tableau1[],6,0))),$D29&lt;&gt;""),"S",""))),"")</f>
        <v/>
      </c>
      <c r="P29" s="26" t="str">
        <f t="array" aca="1" ref="P29" ca="1">IFERROR(IF(AND(OR(WEEKDAY(O26,2)&gt;5,O26=Fériés),OR(O29="x",O29="s")),O29,IF(P$11=$E29,"x",IF(AND(((P$11-$E29)/VLOOKUP($D29,Tableau1[],6,0))=INT(((P$11-$E29)/VLOOKUP($D29,Tableau1[],6,0))),$D29&lt;&gt;""),"S",""))),"")</f>
        <v/>
      </c>
      <c r="Q29" s="26" t="str">
        <f t="array" aca="1" ref="Q29" ca="1">IFERROR(IF(AND(OR(WEEKDAY(P26,2)&gt;5,P26=Fériés),OR(P29="x",P29="s")),P29,IF(Q$11=$E29,"x",IF(AND(((Q$11-$E29)/VLOOKUP($D29,Tableau1[],6,0))=INT(((Q$11-$E29)/VLOOKUP($D29,Tableau1[],6,0))),$D29&lt;&gt;""),"S",""))),"")</f>
        <v/>
      </c>
      <c r="R29" s="26" t="str">
        <f t="array" aca="1" ref="R29" ca="1">IFERROR(IF(AND(OR(WEEKDAY(Q26,2)&gt;5,Q26=Fériés),OR(Q29="x",Q29="s")),Q29,IF(R$11=$E29,"x",IF(AND(((R$11-$E29)/VLOOKUP($D29,Tableau1[],6,0))=INT(((R$11-$E29)/VLOOKUP($D29,Tableau1[],6,0))),$D29&lt;&gt;""),"S",""))),"")</f>
        <v/>
      </c>
      <c r="S29" s="26" t="str">
        <f t="array" aca="1" ref="S29" ca="1">IFERROR(IF(AND(OR(WEEKDAY(R26,2)&gt;5,R26=Fériés),OR(R29="x",R29="s")),R29,IF(S$11=$E29,"x",IF(AND(((S$11-$E29)/VLOOKUP($D29,Tableau1[],6,0))=INT(((S$11-$E29)/VLOOKUP($D29,Tableau1[],6,0))),$D29&lt;&gt;""),"S",""))),"")</f>
        <v/>
      </c>
      <c r="T29" s="26" t="str">
        <f t="array" aca="1" ref="T29" ca="1">IFERROR(IF(AND(OR(WEEKDAY(S26,2)&gt;5,S26=Fériés),OR(S29="x",S29="s")),S29,IF(T$11=$E29,"x",IF(AND(((T$11-$E29)/VLOOKUP($D29,Tableau1[],6,0))=INT(((T$11-$E29)/VLOOKUP($D29,Tableau1[],6,0))),$D29&lt;&gt;""),"S",""))),"")</f>
        <v/>
      </c>
      <c r="U29" s="26" t="str">
        <f t="array" aca="1" ref="U29" ca="1">IFERROR(IF(AND(OR(WEEKDAY(T26,2)&gt;5,T26=Fériés),OR(T29="x",T29="s")),T29,IF(U$11=$E29,"x",IF(AND(((U$11-$E29)/VLOOKUP($D29,Tableau1[],6,0))=INT(((U$11-$E29)/VLOOKUP($D29,Tableau1[],6,0))),$D29&lt;&gt;""),"S",""))),"")</f>
        <v/>
      </c>
      <c r="V29" s="26" t="str">
        <f t="array" aca="1" ref="V29" ca="1">IFERROR(IF(AND(OR(WEEKDAY(U26,2)&gt;5,U26=Fériés),OR(U29="x",U29="s")),U29,IF(V$11=$E29,"x",IF(AND(((V$11-$E29)/VLOOKUP($D29,Tableau1[],6,0))=INT(((V$11-$E29)/VLOOKUP($D29,Tableau1[],6,0))),$D29&lt;&gt;""),"S",""))),"")</f>
        <v/>
      </c>
      <c r="W29" s="26" t="str">
        <f t="array" aca="1" ref="W29" ca="1">IFERROR(IF(AND(OR(WEEKDAY(V26,2)&gt;5,V26=Fériés),OR(V29="x",V29="s")),V29,IF(W$11=$E29,"x",IF(AND(((W$11-$E29)/VLOOKUP($D29,Tableau1[],6,0))=INT(((W$11-$E29)/VLOOKUP($D29,Tableau1[],6,0))),$D29&lt;&gt;""),"S",""))),"")</f>
        <v/>
      </c>
      <c r="X29" s="26" t="str">
        <f t="array" aca="1" ref="X29" ca="1">IFERROR(IF(AND(OR(WEEKDAY(W26,2)&gt;5,W26=Fériés),OR(W29="x",W29="s")),W29,IF(X$11=$E29,"x",IF(AND(((X$11-$E29)/VLOOKUP($D29,Tableau1[],6,0))=INT(((X$11-$E29)/VLOOKUP($D29,Tableau1[],6,0))),$D29&lt;&gt;""),"S",""))),"")</f>
        <v/>
      </c>
      <c r="Y29" s="26" t="str">
        <f t="array" aca="1" ref="Y29" ca="1">IFERROR(IF(AND(OR(WEEKDAY(X26,2)&gt;5,X26=Fériés),OR(X29="x",X29="s")),X29,IF(Y$11=$E29,"x",IF(AND(((Y$11-$E29)/VLOOKUP($D29,Tableau1[],6,0))=INT(((Y$11-$E29)/VLOOKUP($D29,Tableau1[],6,0))),$D29&lt;&gt;""),"S",""))),"")</f>
        <v/>
      </c>
      <c r="Z29" s="26" t="str">
        <f t="array" aca="1" ref="Z29" ca="1">IFERROR(IF(AND(OR(WEEKDAY(Y26,2)&gt;5,Y26=Fériés),OR(Y29="x",Y29="s")),Y29,IF(Z$11=$E29,"x",IF(AND(((Z$11-$E29)/VLOOKUP($D29,Tableau1[],6,0))=INT(((Z$11-$E29)/VLOOKUP($D29,Tableau1[],6,0))),$D29&lt;&gt;""),"S",""))),"")</f>
        <v/>
      </c>
      <c r="AA29" s="26" t="str">
        <f t="array" aca="1" ref="AA29" ca="1">IFERROR(IF(AND(OR(WEEKDAY(Z26,2)&gt;5,Z26=Fériés),OR(Z29="x",Z29="s")),Z29,IF(AA$11=$E29,"x",IF(AND(((AA$11-$E29)/VLOOKUP($D29,Tableau1[],6,0))=INT(((AA$11-$E29)/VLOOKUP($D29,Tableau1[],6,0))),$D29&lt;&gt;""),"S",""))),"")</f>
        <v/>
      </c>
      <c r="AB29" s="26" t="str">
        <f t="array" aca="1" ref="AB29" ca="1">IFERROR(IF(AND(OR(WEEKDAY(AA26,2)&gt;5,AA26=Fériés),OR(AA29="x",AA29="s")),AA29,IF(AB$11=$E29,"x",IF(AND(((AB$11-$E29)/VLOOKUP($D29,Tableau1[],6,0))=INT(((AB$11-$E29)/VLOOKUP($D29,Tableau1[],6,0))),$D29&lt;&gt;""),"S",""))),"")</f>
        <v/>
      </c>
      <c r="AC29" s="26" t="str">
        <f t="array" aca="1" ref="AC29" ca="1">IFERROR(IF(AND(OR(WEEKDAY(AB26,2)&gt;5,AB26=Fériés),OR(AB29="x",AB29="s")),AB29,IF(AC$11=$E29,"x",IF(AND(((AC$11-$E29)/VLOOKUP($D29,Tableau1[],6,0))=INT(((AC$11-$E29)/VLOOKUP($D29,Tableau1[],6,0))),$D29&lt;&gt;""),"S",""))),"")</f>
        <v/>
      </c>
      <c r="AD29" s="26" t="str">
        <f t="array" aca="1" ref="AD29" ca="1">IFERROR(IF(AND(OR(WEEKDAY(AC26,2)&gt;5,AC26=Fériés),OR(AC29="x",AC29="s")),AC29,IF(AD$11=$E29,"x",IF(AND(((AD$11-$E29)/VLOOKUP($D29,Tableau1[],6,0))=INT(((AD$11-$E29)/VLOOKUP($D29,Tableau1[],6,0))),$D29&lt;&gt;""),"S",""))),"")</f>
        <v/>
      </c>
      <c r="AE29" s="26" t="str">
        <f t="array" aca="1" ref="AE29" ca="1">IFERROR(IF(AND(OR(WEEKDAY(AD26,2)&gt;5,AD26=Fériés),OR(AD29="x",AD29="s")),AD29,IF(AE$11=$E29,"x",IF(AND(((AE$11-$E29)/VLOOKUP($D29,Tableau1[],6,0))=INT(((AE$11-$E29)/VLOOKUP($D29,Tableau1[],6,0))),$D29&lt;&gt;""),"S",""))),"")</f>
        <v/>
      </c>
      <c r="AF29" s="26" t="str">
        <f t="array" aca="1" ref="AF29" ca="1">IFERROR(IF(AND(OR(WEEKDAY(AE26,2)&gt;5,AE26=Fériés),OR(AE29="x",AE29="s")),AE29,IF(AF$11=$E29,"x",IF(AND(((AF$11-$E29)/VLOOKUP($D29,Tableau1[],6,0))=INT(((AF$11-$E29)/VLOOKUP($D29,Tableau1[],6,0))),$D29&lt;&gt;""),"S",""))),"")</f>
        <v/>
      </c>
      <c r="AG29" s="26" t="str">
        <f t="array" aca="1" ref="AG29" ca="1">IFERROR(IF(AND(OR(WEEKDAY(AF26,2)&gt;5,AF26=Fériés),OR(AF29="x",AF29="s")),AF29,IF(AG$11=$E29,"x",IF(AND(((AG$11-$E29)/VLOOKUP($D29,Tableau1[],6,0))=INT(((AG$11-$E29)/VLOOKUP($D29,Tableau1[],6,0))),$D29&lt;&gt;""),"S",""))),"")</f>
        <v/>
      </c>
      <c r="AH29" s="26" t="str">
        <f t="array" aca="1" ref="AH29" ca="1">IFERROR(IF(AND(OR(WEEKDAY(AG26,2)&gt;5,AG26=Fériés),OR(AG29="x",AG29="s")),AG29,IF(AH$11=$E29,"x",IF(AND(((AH$11-$E29)/VLOOKUP($D29,Tableau1[],6,0))=INT(((AH$11-$E29)/VLOOKUP($D29,Tableau1[],6,0))),$D29&lt;&gt;""),"S",""))),"")</f>
        <v/>
      </c>
      <c r="AI29" s="27" t="str">
        <f t="array" aca="1" ref="AI29" ca="1">IFERROR(IF(AND(OR(WEEKDAY(AH26,2)&gt;5,AH26=Fériés),OR(AH29="x",AH29="s")),AH29,IF(AI$11=$E29,"x",IF(AND(((AI$11-$E29)/VLOOKUP($D29,Tableau1[],6,0))=INT(((AI$11-$E29)/VLOOKUP($D29,Tableau1[],6,0))),$D29&lt;&gt;""),"S",""))),"")</f>
        <v/>
      </c>
      <c r="AJ29" s="6"/>
      <c r="AK29" s="6"/>
      <c r="AL29" s="6"/>
      <c r="AM29" s="6"/>
      <c r="AN29" s="6"/>
      <c r="AO29" s="6"/>
      <c r="AP29" s="6"/>
      <c r="AQ29" s="6"/>
      <c r="AR29" s="6"/>
      <c r="AS29" s="6"/>
    </row>
    <row r="30" spans="1:45">
      <c r="A30" s="6"/>
      <c r="B30" s="6"/>
      <c r="C30" s="54"/>
      <c r="D30" s="22"/>
      <c r="E30" s="28">
        <f>IF(ISBLANK(D30),0,VLOOKUP(D30,Tableau1[],2,0))</f>
        <v>0</v>
      </c>
      <c r="F30" s="24">
        <f>IF(ISBLANK(D30),0,VLOOKUP(D30,Tableau1[],7,0))</f>
        <v>0</v>
      </c>
      <c r="G30" s="42">
        <f t="shared" si="18"/>
        <v>0</v>
      </c>
      <c r="H30" s="25" t="str">
        <f>IFERROR(IF(H$11=$E30,"x",IF(AND(((H$11-$E30)/VLOOKUP($D30,Tableau1[],6,0))=INT(((H$11-$E30)/VLOOKUP($D30,Tableau1[],6,0))),$D30&lt;&gt;""),"S","")),"")</f>
        <v/>
      </c>
      <c r="I30" s="26" t="str">
        <f t="array" aca="1" ref="I30" ca="1">IFERROR(IF(AND(OR(WEEKDAY(H27,2)&gt;5,H27=Fériés),OR(H30="x",H30="s")),H30,IF(I$11=$E30,"x",IF(AND(((I$11-$E30)/VLOOKUP($D30,Tableau1[],6,0))=INT(((I$11-$E30)/VLOOKUP($D30,Tableau1[],6,0))),$D30&lt;&gt;""),"S",""))),"")</f>
        <v/>
      </c>
      <c r="J30" s="26" t="str">
        <f t="array" aca="1" ref="J30" ca="1">IFERROR(IF(AND(OR(WEEKDAY(I27,2)&gt;5,I27=Fériés),OR(I30="x",I30="s")),I30,IF(J$11=$E30,"x",IF(AND(((J$11-$E30)/VLOOKUP($D30,Tableau1[],6,0))=INT(((J$11-$E30)/VLOOKUP($D30,Tableau1[],6,0))),$D30&lt;&gt;""),"S",""))),"")</f>
        <v/>
      </c>
      <c r="K30" s="26" t="str">
        <f t="array" aca="1" ref="K30" ca="1">IFERROR(IF(AND(OR(WEEKDAY(J27,2)&gt;5,J27=Fériés),OR(J30="x",J30="s")),J30,IF(K$11=$E30,"x",IF(AND(((K$11-$E30)/VLOOKUP($D30,Tableau1[],6,0))=INT(((K$11-$E30)/VLOOKUP($D30,Tableau1[],6,0))),$D30&lt;&gt;""),"S",""))),"")</f>
        <v/>
      </c>
      <c r="L30" s="26" t="str">
        <f t="array" aca="1" ref="L30" ca="1">IFERROR(IF(AND(OR(WEEKDAY(K27,2)&gt;5,K27=Fériés),OR(K30="x",K30="s")),K30,IF(L$11=$E30,"x",IF(AND(((L$11-$E30)/VLOOKUP($D30,Tableau1[],6,0))=INT(((L$11-$E30)/VLOOKUP($D30,Tableau1[],6,0))),$D30&lt;&gt;""),"S",""))),"")</f>
        <v/>
      </c>
      <c r="M30" s="26" t="str">
        <f t="array" aca="1" ref="M30" ca="1">IFERROR(IF(AND(OR(WEEKDAY(L27,2)&gt;5,L27=Fériés),OR(L30="x",L30="s")),L30,IF(M$11=$E30,"x",IF(AND(((M$11-$E30)/VLOOKUP($D30,Tableau1[],6,0))=INT(((M$11-$E30)/VLOOKUP($D30,Tableau1[],6,0))),$D30&lt;&gt;""),"S",""))),"")</f>
        <v/>
      </c>
      <c r="N30" s="26" t="str">
        <f t="array" aca="1" ref="N30" ca="1">IFERROR(IF(AND(OR(WEEKDAY(M27,2)&gt;5,M27=Fériés),OR(M30="x",M30="s")),M30,IF(N$11=$E30,"x",IF(AND(((N$11-$E30)/VLOOKUP($D30,Tableau1[],6,0))=INT(((N$11-$E30)/VLOOKUP($D30,Tableau1[],6,0))),$D30&lt;&gt;""),"S",""))),"")</f>
        <v/>
      </c>
      <c r="O30" s="26" t="str">
        <f t="array" aca="1" ref="O30" ca="1">IFERROR(IF(AND(OR(WEEKDAY(N27,2)&gt;5,N27=Fériés),OR(N30="x",N30="s")),N30,IF(O$11=$E30,"x",IF(AND(((O$11-$E30)/VLOOKUP($D30,Tableau1[],6,0))=INT(((O$11-$E30)/VLOOKUP($D30,Tableau1[],6,0))),$D30&lt;&gt;""),"S",""))),"")</f>
        <v/>
      </c>
      <c r="P30" s="26" t="str">
        <f t="array" aca="1" ref="P30" ca="1">IFERROR(IF(AND(OR(WEEKDAY(O27,2)&gt;5,O27=Fériés),OR(O30="x",O30="s")),O30,IF(P$11=$E30,"x",IF(AND(((P$11-$E30)/VLOOKUP($D30,Tableau1[],6,0))=INT(((P$11-$E30)/VLOOKUP($D30,Tableau1[],6,0))),$D30&lt;&gt;""),"S",""))),"")</f>
        <v/>
      </c>
      <c r="Q30" s="26" t="str">
        <f t="array" aca="1" ref="Q30" ca="1">IFERROR(IF(AND(OR(WEEKDAY(P27,2)&gt;5,P27=Fériés),OR(P30="x",P30="s")),P30,IF(Q$11=$E30,"x",IF(AND(((Q$11-$E30)/VLOOKUP($D30,Tableau1[],6,0))=INT(((Q$11-$E30)/VLOOKUP($D30,Tableau1[],6,0))),$D30&lt;&gt;""),"S",""))),"")</f>
        <v/>
      </c>
      <c r="R30" s="26" t="str">
        <f t="array" aca="1" ref="R30" ca="1">IFERROR(IF(AND(OR(WEEKDAY(Q27,2)&gt;5,Q27=Fériés),OR(Q30="x",Q30="s")),Q30,IF(R$11=$E30,"x",IF(AND(((R$11-$E30)/VLOOKUP($D30,Tableau1[],6,0))=INT(((R$11-$E30)/VLOOKUP($D30,Tableau1[],6,0))),$D30&lt;&gt;""),"S",""))),"")</f>
        <v/>
      </c>
      <c r="S30" s="26" t="str">
        <f t="array" aca="1" ref="S30" ca="1">IFERROR(IF(AND(OR(WEEKDAY(R27,2)&gt;5,R27=Fériés),OR(R30="x",R30="s")),R30,IF(S$11=$E30,"x",IF(AND(((S$11-$E30)/VLOOKUP($D30,Tableau1[],6,0))=INT(((S$11-$E30)/VLOOKUP($D30,Tableau1[],6,0))),$D30&lt;&gt;""),"S",""))),"")</f>
        <v/>
      </c>
      <c r="T30" s="26" t="str">
        <f t="array" aca="1" ref="T30" ca="1">IFERROR(IF(AND(OR(WEEKDAY(S27,2)&gt;5,S27=Fériés),OR(S30="x",S30="s")),S30,IF(T$11=$E30,"x",IF(AND(((T$11-$E30)/VLOOKUP($D30,Tableau1[],6,0))=INT(((T$11-$E30)/VLOOKUP($D30,Tableau1[],6,0))),$D30&lt;&gt;""),"S",""))),"")</f>
        <v/>
      </c>
      <c r="U30" s="26" t="str">
        <f t="array" aca="1" ref="U30" ca="1">IFERROR(IF(AND(OR(WEEKDAY(T27,2)&gt;5,T27=Fériés),OR(T30="x",T30="s")),T30,IF(U$11=$E30,"x",IF(AND(((U$11-$E30)/VLOOKUP($D30,Tableau1[],6,0))=INT(((U$11-$E30)/VLOOKUP($D30,Tableau1[],6,0))),$D30&lt;&gt;""),"S",""))),"")</f>
        <v/>
      </c>
      <c r="V30" s="26" t="str">
        <f t="array" aca="1" ref="V30" ca="1">IFERROR(IF(AND(OR(WEEKDAY(U27,2)&gt;5,U27=Fériés),OR(U30="x",U30="s")),U30,IF(V$11=$E30,"x",IF(AND(((V$11-$E30)/VLOOKUP($D30,Tableau1[],6,0))=INT(((V$11-$E30)/VLOOKUP($D30,Tableau1[],6,0))),$D30&lt;&gt;""),"S",""))),"")</f>
        <v/>
      </c>
      <c r="W30" s="26" t="str">
        <f t="array" aca="1" ref="W30" ca="1">IFERROR(IF(AND(OR(WEEKDAY(V27,2)&gt;5,V27=Fériés),OR(V30="x",V30="s")),V30,IF(W$11=$E30,"x",IF(AND(((W$11-$E30)/VLOOKUP($D30,Tableau1[],6,0))=INT(((W$11-$E30)/VLOOKUP($D30,Tableau1[],6,0))),$D30&lt;&gt;""),"S",""))),"")</f>
        <v/>
      </c>
      <c r="X30" s="26" t="str">
        <f t="array" aca="1" ref="X30" ca="1">IFERROR(IF(AND(OR(WEEKDAY(W27,2)&gt;5,W27=Fériés),OR(W30="x",W30="s")),W30,IF(X$11=$E30,"x",IF(AND(((X$11-$E30)/VLOOKUP($D30,Tableau1[],6,0))=INT(((X$11-$E30)/VLOOKUP($D30,Tableau1[],6,0))),$D30&lt;&gt;""),"S",""))),"")</f>
        <v/>
      </c>
      <c r="Y30" s="26" t="str">
        <f t="array" aca="1" ref="Y30" ca="1">IFERROR(IF(AND(OR(WEEKDAY(X27,2)&gt;5,X27=Fériés),OR(X30="x",X30="s")),X30,IF(Y$11=$E30,"x",IF(AND(((Y$11-$E30)/VLOOKUP($D30,Tableau1[],6,0))=INT(((Y$11-$E30)/VLOOKUP($D30,Tableau1[],6,0))),$D30&lt;&gt;""),"S",""))),"")</f>
        <v/>
      </c>
      <c r="Z30" s="26" t="str">
        <f t="array" aca="1" ref="Z30" ca="1">IFERROR(IF(AND(OR(WEEKDAY(Y27,2)&gt;5,Y27=Fériés),OR(Y30="x",Y30="s")),Y30,IF(Z$11=$E30,"x",IF(AND(((Z$11-$E30)/VLOOKUP($D30,Tableau1[],6,0))=INT(((Z$11-$E30)/VLOOKUP($D30,Tableau1[],6,0))),$D30&lt;&gt;""),"S",""))),"")</f>
        <v/>
      </c>
      <c r="AA30" s="26" t="str">
        <f t="array" aca="1" ref="AA30" ca="1">IFERROR(IF(AND(OR(WEEKDAY(Z27,2)&gt;5,Z27=Fériés),OR(Z30="x",Z30="s")),Z30,IF(AA$11=$E30,"x",IF(AND(((AA$11-$E30)/VLOOKUP($D30,Tableau1[],6,0))=INT(((AA$11-$E30)/VLOOKUP($D30,Tableau1[],6,0))),$D30&lt;&gt;""),"S",""))),"")</f>
        <v/>
      </c>
      <c r="AB30" s="26" t="str">
        <f t="array" aca="1" ref="AB30" ca="1">IFERROR(IF(AND(OR(WEEKDAY(AA27,2)&gt;5,AA27=Fériés),OR(AA30="x",AA30="s")),AA30,IF(AB$11=$E30,"x",IF(AND(((AB$11-$E30)/VLOOKUP($D30,Tableau1[],6,0))=INT(((AB$11-$E30)/VLOOKUP($D30,Tableau1[],6,0))),$D30&lt;&gt;""),"S",""))),"")</f>
        <v/>
      </c>
      <c r="AC30" s="26" t="str">
        <f t="array" aca="1" ref="AC30" ca="1">IFERROR(IF(AND(OR(WEEKDAY(AB27,2)&gt;5,AB27=Fériés),OR(AB30="x",AB30="s")),AB30,IF(AC$11=$E30,"x",IF(AND(((AC$11-$E30)/VLOOKUP($D30,Tableau1[],6,0))=INT(((AC$11-$E30)/VLOOKUP($D30,Tableau1[],6,0))),$D30&lt;&gt;""),"S",""))),"")</f>
        <v/>
      </c>
      <c r="AD30" s="26" t="str">
        <f t="array" aca="1" ref="AD30" ca="1">IFERROR(IF(AND(OR(WEEKDAY(AC27,2)&gt;5,AC27=Fériés),OR(AC30="x",AC30="s")),AC30,IF(AD$11=$E30,"x",IF(AND(((AD$11-$E30)/VLOOKUP($D30,Tableau1[],6,0))=INT(((AD$11-$E30)/VLOOKUP($D30,Tableau1[],6,0))),$D30&lt;&gt;""),"S",""))),"")</f>
        <v/>
      </c>
      <c r="AE30" s="26" t="str">
        <f t="array" aca="1" ref="AE30" ca="1">IFERROR(IF(AND(OR(WEEKDAY(AD27,2)&gt;5,AD27=Fériés),OR(AD30="x",AD30="s")),AD30,IF(AE$11=$E30,"x",IF(AND(((AE$11-$E30)/VLOOKUP($D30,Tableau1[],6,0))=INT(((AE$11-$E30)/VLOOKUP($D30,Tableau1[],6,0))),$D30&lt;&gt;""),"S",""))),"")</f>
        <v/>
      </c>
      <c r="AF30" s="26" t="str">
        <f t="array" aca="1" ref="AF30" ca="1">IFERROR(IF(AND(OR(WEEKDAY(AE27,2)&gt;5,AE27=Fériés),OR(AE30="x",AE30="s")),AE30,IF(AF$11=$E30,"x",IF(AND(((AF$11-$E30)/VLOOKUP($D30,Tableau1[],6,0))=INT(((AF$11-$E30)/VLOOKUP($D30,Tableau1[],6,0))),$D30&lt;&gt;""),"S",""))),"")</f>
        <v/>
      </c>
      <c r="AG30" s="26" t="str">
        <f t="array" aca="1" ref="AG30" ca="1">IFERROR(IF(AND(OR(WEEKDAY(AF27,2)&gt;5,AF27=Fériés),OR(AF30="x",AF30="s")),AF30,IF(AG$11=$E30,"x",IF(AND(((AG$11-$E30)/VLOOKUP($D30,Tableau1[],6,0))=INT(((AG$11-$E30)/VLOOKUP($D30,Tableau1[],6,0))),$D30&lt;&gt;""),"S",""))),"")</f>
        <v/>
      </c>
      <c r="AH30" s="26" t="str">
        <f t="array" aca="1" ref="AH30" ca="1">IFERROR(IF(AND(OR(WEEKDAY(AG27,2)&gt;5,AG27=Fériés),OR(AG30="x",AG30="s")),AG30,IF(AH$11=$E30,"x",IF(AND(((AH$11-$E30)/VLOOKUP($D30,Tableau1[],6,0))=INT(((AH$11-$E30)/VLOOKUP($D30,Tableau1[],6,0))),$D30&lt;&gt;""),"S",""))),"")</f>
        <v/>
      </c>
      <c r="AI30" s="27" t="str">
        <f t="array" aca="1" ref="AI30" ca="1">IFERROR(IF(AND(OR(WEEKDAY(AH27,2)&gt;5,AH27=Fériés),OR(AH30="x",AH30="s")),AH30,IF(AI$11=$E30,"x",IF(AND(((AI$11-$E30)/VLOOKUP($D30,Tableau1[],6,0))=INT(((AI$11-$E30)/VLOOKUP($D30,Tableau1[],6,0))),$D30&lt;&gt;""),"S",""))),"")</f>
        <v/>
      </c>
      <c r="AJ30" s="6"/>
      <c r="AK30" s="6"/>
      <c r="AL30" s="6"/>
      <c r="AM30" s="6"/>
      <c r="AN30" s="6"/>
      <c r="AO30" s="6"/>
      <c r="AP30" s="6"/>
      <c r="AQ30" s="6"/>
      <c r="AR30" s="6"/>
      <c r="AS30" s="6"/>
    </row>
    <row r="31" spans="1:45">
      <c r="A31" s="6"/>
      <c r="B31" s="6"/>
      <c r="C31" s="54"/>
      <c r="D31" s="22"/>
      <c r="E31" s="28">
        <f>IF(ISBLANK(D31),0,VLOOKUP(D31,Tableau1[],2,0))</f>
        <v>0</v>
      </c>
      <c r="F31" s="24">
        <f>IF(ISBLANK(D31),0,VLOOKUP(D31,Tableau1[],7,0))</f>
        <v>0</v>
      </c>
      <c r="G31" s="42">
        <f t="shared" si="18"/>
        <v>0</v>
      </c>
      <c r="H31" s="25" t="str">
        <f>IFERROR(IF(H$11=$E31,"x",IF(AND(((H$11-$E31)/VLOOKUP($D31,Tableau1[],6,0))=INT(((H$11-$E31)/VLOOKUP($D31,Tableau1[],6,0))),$D31&lt;&gt;""),"S","")),"")</f>
        <v/>
      </c>
      <c r="I31" s="26" t="str">
        <f t="array" aca="1" ref="I31" ca="1">IFERROR(IF(AND(OR(WEEKDAY(H28,2)&gt;5,H28=Fériés),OR(H31="x",H31="s")),H31,IF(I$11=$E31,"x",IF(AND(((I$11-$E31)/VLOOKUP($D31,Tableau1[],6,0))=INT(((I$11-$E31)/VLOOKUP($D31,Tableau1[],6,0))),$D31&lt;&gt;""),"S",""))),"")</f>
        <v/>
      </c>
      <c r="J31" s="26" t="str">
        <f t="array" aca="1" ref="J31" ca="1">IFERROR(IF(AND(OR(WEEKDAY(I28,2)&gt;5,I28=Fériés),OR(I31="x",I31="s")),I31,IF(J$11=$E31,"x",IF(AND(((J$11-$E31)/VLOOKUP($D31,Tableau1[],6,0))=INT(((J$11-$E31)/VLOOKUP($D31,Tableau1[],6,0))),$D31&lt;&gt;""),"S",""))),"")</f>
        <v/>
      </c>
      <c r="K31" s="26" t="str">
        <f t="array" aca="1" ref="K31" ca="1">IFERROR(IF(AND(OR(WEEKDAY(J28,2)&gt;5,J28=Fériés),OR(J31="x",J31="s")),J31,IF(K$11=$E31,"x",IF(AND(((K$11-$E31)/VLOOKUP($D31,Tableau1[],6,0))=INT(((K$11-$E31)/VLOOKUP($D31,Tableau1[],6,0))),$D31&lt;&gt;""),"S",""))),"")</f>
        <v/>
      </c>
      <c r="L31" s="26" t="str">
        <f t="array" aca="1" ref="L31" ca="1">IFERROR(IF(AND(OR(WEEKDAY(K28,2)&gt;5,K28=Fériés),OR(K31="x",K31="s")),K31,IF(L$11=$E31,"x",IF(AND(((L$11-$E31)/VLOOKUP($D31,Tableau1[],6,0))=INT(((L$11-$E31)/VLOOKUP($D31,Tableau1[],6,0))),$D31&lt;&gt;""),"S",""))),"")</f>
        <v/>
      </c>
      <c r="M31" s="26" t="str">
        <f t="array" aca="1" ref="M31" ca="1">IFERROR(IF(AND(OR(WEEKDAY(L28,2)&gt;5,L28=Fériés),OR(L31="x",L31="s")),L31,IF(M$11=$E31,"x",IF(AND(((M$11-$E31)/VLOOKUP($D31,Tableau1[],6,0))=INT(((M$11-$E31)/VLOOKUP($D31,Tableau1[],6,0))),$D31&lt;&gt;""),"S",""))),"")</f>
        <v/>
      </c>
      <c r="N31" s="26" t="str">
        <f t="array" aca="1" ref="N31" ca="1">IFERROR(IF(AND(OR(WEEKDAY(M28,2)&gt;5,M28=Fériés),OR(M31="x",M31="s")),M31,IF(N$11=$E31,"x",IF(AND(((N$11-$E31)/VLOOKUP($D31,Tableau1[],6,0))=INT(((N$11-$E31)/VLOOKUP($D31,Tableau1[],6,0))),$D31&lt;&gt;""),"S",""))),"")</f>
        <v/>
      </c>
      <c r="O31" s="26" t="str">
        <f t="array" aca="1" ref="O31" ca="1">IFERROR(IF(AND(OR(WEEKDAY(N28,2)&gt;5,N28=Fériés),OR(N31="x",N31="s")),N31,IF(O$11=$E31,"x",IF(AND(((O$11-$E31)/VLOOKUP($D31,Tableau1[],6,0))=INT(((O$11-$E31)/VLOOKUP($D31,Tableau1[],6,0))),$D31&lt;&gt;""),"S",""))),"")</f>
        <v/>
      </c>
      <c r="P31" s="26" t="str">
        <f t="array" aca="1" ref="P31" ca="1">IFERROR(IF(AND(OR(WEEKDAY(O28,2)&gt;5,O28=Fériés),OR(O31="x",O31="s")),O31,IF(P$11=$E31,"x",IF(AND(((P$11-$E31)/VLOOKUP($D31,Tableau1[],6,0))=INT(((P$11-$E31)/VLOOKUP($D31,Tableau1[],6,0))),$D31&lt;&gt;""),"S",""))),"")</f>
        <v/>
      </c>
      <c r="Q31" s="26" t="str">
        <f t="array" aca="1" ref="Q31" ca="1">IFERROR(IF(AND(OR(WEEKDAY(P28,2)&gt;5,P28=Fériés),OR(P31="x",P31="s")),P31,IF(Q$11=$E31,"x",IF(AND(((Q$11-$E31)/VLOOKUP($D31,Tableau1[],6,0))=INT(((Q$11-$E31)/VLOOKUP($D31,Tableau1[],6,0))),$D31&lt;&gt;""),"S",""))),"")</f>
        <v/>
      </c>
      <c r="R31" s="26" t="str">
        <f t="array" aca="1" ref="R31" ca="1">IFERROR(IF(AND(OR(WEEKDAY(Q28,2)&gt;5,Q28=Fériés),OR(Q31="x",Q31="s")),Q31,IF(R$11=$E31,"x",IF(AND(((R$11-$E31)/VLOOKUP($D31,Tableau1[],6,0))=INT(((R$11-$E31)/VLOOKUP($D31,Tableau1[],6,0))),$D31&lt;&gt;""),"S",""))),"")</f>
        <v/>
      </c>
      <c r="S31" s="26" t="str">
        <f t="array" aca="1" ref="S31" ca="1">IFERROR(IF(AND(OR(WEEKDAY(R28,2)&gt;5,R28=Fériés),OR(R31="x",R31="s")),R31,IF(S$11=$E31,"x",IF(AND(((S$11-$E31)/VLOOKUP($D31,Tableau1[],6,0))=INT(((S$11-$E31)/VLOOKUP($D31,Tableau1[],6,0))),$D31&lt;&gt;""),"S",""))),"")</f>
        <v/>
      </c>
      <c r="T31" s="26" t="str">
        <f t="array" aca="1" ref="T31" ca="1">IFERROR(IF(AND(OR(WEEKDAY(S28,2)&gt;5,S28=Fériés),OR(S31="x",S31="s")),S31,IF(T$11=$E31,"x",IF(AND(((T$11-$E31)/VLOOKUP($D31,Tableau1[],6,0))=INT(((T$11-$E31)/VLOOKUP($D31,Tableau1[],6,0))),$D31&lt;&gt;""),"S",""))),"")</f>
        <v/>
      </c>
      <c r="U31" s="26" t="str">
        <f t="array" aca="1" ref="U31" ca="1">IFERROR(IF(AND(OR(WEEKDAY(T28,2)&gt;5,T28=Fériés),OR(T31="x",T31="s")),T31,IF(U$11=$E31,"x",IF(AND(((U$11-$E31)/VLOOKUP($D31,Tableau1[],6,0))=INT(((U$11-$E31)/VLOOKUP($D31,Tableau1[],6,0))),$D31&lt;&gt;""),"S",""))),"")</f>
        <v/>
      </c>
      <c r="V31" s="26" t="str">
        <f t="array" aca="1" ref="V31" ca="1">IFERROR(IF(AND(OR(WEEKDAY(U28,2)&gt;5,U28=Fériés),OR(U31="x",U31="s")),U31,IF(V$11=$E31,"x",IF(AND(((V$11-$E31)/VLOOKUP($D31,Tableau1[],6,0))=INT(((V$11-$E31)/VLOOKUP($D31,Tableau1[],6,0))),$D31&lt;&gt;""),"S",""))),"")</f>
        <v/>
      </c>
      <c r="W31" s="26" t="str">
        <f t="array" aca="1" ref="W31" ca="1">IFERROR(IF(AND(OR(WEEKDAY(V28,2)&gt;5,V28=Fériés),OR(V31="x",V31="s")),V31,IF(W$11=$E31,"x",IF(AND(((W$11-$E31)/VLOOKUP($D31,Tableau1[],6,0))=INT(((W$11-$E31)/VLOOKUP($D31,Tableau1[],6,0))),$D31&lt;&gt;""),"S",""))),"")</f>
        <v/>
      </c>
      <c r="X31" s="26" t="str">
        <f t="array" aca="1" ref="X31" ca="1">IFERROR(IF(AND(OR(WEEKDAY(W28,2)&gt;5,W28=Fériés),OR(W31="x",W31="s")),W31,IF(X$11=$E31,"x",IF(AND(((X$11-$E31)/VLOOKUP($D31,Tableau1[],6,0))=INT(((X$11-$E31)/VLOOKUP($D31,Tableau1[],6,0))),$D31&lt;&gt;""),"S",""))),"")</f>
        <v/>
      </c>
      <c r="Y31" s="26" t="str">
        <f t="array" aca="1" ref="Y31" ca="1">IFERROR(IF(AND(OR(WEEKDAY(X28,2)&gt;5,X28=Fériés),OR(X31="x",X31="s")),X31,IF(Y$11=$E31,"x",IF(AND(((Y$11-$E31)/VLOOKUP($D31,Tableau1[],6,0))=INT(((Y$11-$E31)/VLOOKUP($D31,Tableau1[],6,0))),$D31&lt;&gt;""),"S",""))),"")</f>
        <v/>
      </c>
      <c r="Z31" s="26" t="str">
        <f t="array" aca="1" ref="Z31" ca="1">IFERROR(IF(AND(OR(WEEKDAY(Y28,2)&gt;5,Y28=Fériés),OR(Y31="x",Y31="s")),Y31,IF(Z$11=$E31,"x",IF(AND(((Z$11-$E31)/VLOOKUP($D31,Tableau1[],6,0))=INT(((Z$11-$E31)/VLOOKUP($D31,Tableau1[],6,0))),$D31&lt;&gt;""),"S",""))),"")</f>
        <v/>
      </c>
      <c r="AA31" s="26" t="str">
        <f t="array" aca="1" ref="AA31" ca="1">IFERROR(IF(AND(OR(WEEKDAY(Z28,2)&gt;5,Z28=Fériés),OR(Z31="x",Z31="s")),Z31,IF(AA$11=$E31,"x",IF(AND(((AA$11-$E31)/VLOOKUP($D31,Tableau1[],6,0))=INT(((AA$11-$E31)/VLOOKUP($D31,Tableau1[],6,0))),$D31&lt;&gt;""),"S",""))),"")</f>
        <v/>
      </c>
      <c r="AB31" s="26" t="str">
        <f t="array" aca="1" ref="AB31" ca="1">IFERROR(IF(AND(OR(WEEKDAY(AA28,2)&gt;5,AA28=Fériés),OR(AA31="x",AA31="s")),AA31,IF(AB$11=$E31,"x",IF(AND(((AB$11-$E31)/VLOOKUP($D31,Tableau1[],6,0))=INT(((AB$11-$E31)/VLOOKUP($D31,Tableau1[],6,0))),$D31&lt;&gt;""),"S",""))),"")</f>
        <v/>
      </c>
      <c r="AC31" s="26" t="str">
        <f t="array" aca="1" ref="AC31" ca="1">IFERROR(IF(AND(OR(WEEKDAY(AB28,2)&gt;5,AB28=Fériés),OR(AB31="x",AB31="s")),AB31,IF(AC$11=$E31,"x",IF(AND(((AC$11-$E31)/VLOOKUP($D31,Tableau1[],6,0))=INT(((AC$11-$E31)/VLOOKUP($D31,Tableau1[],6,0))),$D31&lt;&gt;""),"S",""))),"")</f>
        <v/>
      </c>
      <c r="AD31" s="26" t="str">
        <f t="array" aca="1" ref="AD31" ca="1">IFERROR(IF(AND(OR(WEEKDAY(AC28,2)&gt;5,AC28=Fériés),OR(AC31="x",AC31="s")),AC31,IF(AD$11=$E31,"x",IF(AND(((AD$11-$E31)/VLOOKUP($D31,Tableau1[],6,0))=INT(((AD$11-$E31)/VLOOKUP($D31,Tableau1[],6,0))),$D31&lt;&gt;""),"S",""))),"")</f>
        <v/>
      </c>
      <c r="AE31" s="26" t="str">
        <f t="array" aca="1" ref="AE31" ca="1">IFERROR(IF(AND(OR(WEEKDAY(AD28,2)&gt;5,AD28=Fériés),OR(AD31="x",AD31="s")),AD31,IF(AE$11=$E31,"x",IF(AND(((AE$11-$E31)/VLOOKUP($D31,Tableau1[],6,0))=INT(((AE$11-$E31)/VLOOKUP($D31,Tableau1[],6,0))),$D31&lt;&gt;""),"S",""))),"")</f>
        <v/>
      </c>
      <c r="AF31" s="26" t="str">
        <f t="array" aca="1" ref="AF31" ca="1">IFERROR(IF(AND(OR(WEEKDAY(AE28,2)&gt;5,AE28=Fériés),OR(AE31="x",AE31="s")),AE31,IF(AF$11=$E31,"x",IF(AND(((AF$11-$E31)/VLOOKUP($D31,Tableau1[],6,0))=INT(((AF$11-$E31)/VLOOKUP($D31,Tableau1[],6,0))),$D31&lt;&gt;""),"S",""))),"")</f>
        <v/>
      </c>
      <c r="AG31" s="26" t="str">
        <f t="array" aca="1" ref="AG31" ca="1">IFERROR(IF(AND(OR(WEEKDAY(AF28,2)&gt;5,AF28=Fériés),OR(AF31="x",AF31="s")),AF31,IF(AG$11=$E31,"x",IF(AND(((AG$11-$E31)/VLOOKUP($D31,Tableau1[],6,0))=INT(((AG$11-$E31)/VLOOKUP($D31,Tableau1[],6,0))),$D31&lt;&gt;""),"S",""))),"")</f>
        <v/>
      </c>
      <c r="AH31" s="26" t="str">
        <f t="array" aca="1" ref="AH31" ca="1">IFERROR(IF(AND(OR(WEEKDAY(AG28,2)&gt;5,AG28=Fériés),OR(AG31="x",AG31="s")),AG31,IF(AH$11=$E31,"x",IF(AND(((AH$11-$E31)/VLOOKUP($D31,Tableau1[],6,0))=INT(((AH$11-$E31)/VLOOKUP($D31,Tableau1[],6,0))),$D31&lt;&gt;""),"S",""))),"")</f>
        <v/>
      </c>
      <c r="AI31" s="27" t="str">
        <f t="array" aca="1" ref="AI31" ca="1">IFERROR(IF(AND(OR(WEEKDAY(AH28,2)&gt;5,AH28=Fériés),OR(AH31="x",AH31="s")),AH31,IF(AI$11=$E31,"x",IF(AND(((AI$11-$E31)/VLOOKUP($D31,Tableau1[],6,0))=INT(((AI$11-$E31)/VLOOKUP($D31,Tableau1[],6,0))),$D31&lt;&gt;""),"S",""))),"")</f>
        <v/>
      </c>
      <c r="AJ31" s="6"/>
      <c r="AK31" s="6"/>
      <c r="AL31" s="6"/>
      <c r="AM31" s="6"/>
      <c r="AN31" s="6"/>
      <c r="AO31" s="6"/>
      <c r="AP31" s="6"/>
      <c r="AQ31" s="6"/>
      <c r="AR31" s="6"/>
      <c r="AS31" s="6"/>
    </row>
    <row r="32" spans="1:45">
      <c r="A32" s="6"/>
      <c r="B32" s="6"/>
      <c r="C32" s="54"/>
      <c r="D32" s="22"/>
      <c r="E32" s="28">
        <f>IF(ISBLANK(D32),0,VLOOKUP(D32,Tableau1[],2,0))</f>
        <v>0</v>
      </c>
      <c r="F32" s="24">
        <f>IF(ISBLANK(D32),0,VLOOKUP(D32,Tableau1[],7,0))</f>
        <v>0</v>
      </c>
      <c r="G32" s="42">
        <f t="shared" si="18"/>
        <v>0</v>
      </c>
      <c r="H32" s="25" t="str">
        <f>IFERROR(IF(H$11=$E32,"x",IF(AND(((H$11-$E32)/VLOOKUP($D32,Tableau1[],6,0))=INT(((H$11-$E32)/VLOOKUP($D32,Tableau1[],6,0))),$D32&lt;&gt;""),"S","")),"")</f>
        <v/>
      </c>
      <c r="I32" s="26" t="str">
        <f t="array" aca="1" ref="I32" ca="1">IFERROR(IF(AND(OR(WEEKDAY(H29,2)&gt;5,H29=Fériés),OR(H32="x",H32="s")),H32,IF(I$11=$E32,"x",IF(AND(((I$11-$E32)/VLOOKUP($D32,Tableau1[],6,0))=INT(((I$11-$E32)/VLOOKUP($D32,Tableau1[],6,0))),$D32&lt;&gt;""),"S",""))),"")</f>
        <v/>
      </c>
      <c r="J32" s="26" t="str">
        <f t="array" aca="1" ref="J32" ca="1">IFERROR(IF(AND(OR(WEEKDAY(I29,2)&gt;5,I29=Fériés),OR(I32="x",I32="s")),I32,IF(J$11=$E32,"x",IF(AND(((J$11-$E32)/VLOOKUP($D32,Tableau1[],6,0))=INT(((J$11-$E32)/VLOOKUP($D32,Tableau1[],6,0))),$D32&lt;&gt;""),"S",""))),"")</f>
        <v/>
      </c>
      <c r="K32" s="26" t="str">
        <f t="array" aca="1" ref="K32" ca="1">IFERROR(IF(AND(OR(WEEKDAY(J29,2)&gt;5,J29=Fériés),OR(J32="x",J32="s")),J32,IF(K$11=$E32,"x",IF(AND(((K$11-$E32)/VLOOKUP($D32,Tableau1[],6,0))=INT(((K$11-$E32)/VLOOKUP($D32,Tableau1[],6,0))),$D32&lt;&gt;""),"S",""))),"")</f>
        <v/>
      </c>
      <c r="L32" s="26" t="str">
        <f t="array" aca="1" ref="L32" ca="1">IFERROR(IF(AND(OR(WEEKDAY(K29,2)&gt;5,K29=Fériés),OR(K32="x",K32="s")),K32,IF(L$11=$E32,"x",IF(AND(((L$11-$E32)/VLOOKUP($D32,Tableau1[],6,0))=INT(((L$11-$E32)/VLOOKUP($D32,Tableau1[],6,0))),$D32&lt;&gt;""),"S",""))),"")</f>
        <v/>
      </c>
      <c r="M32" s="26" t="str">
        <f t="array" aca="1" ref="M32" ca="1">IFERROR(IF(AND(OR(WEEKDAY(L29,2)&gt;5,L29=Fériés),OR(L32="x",L32="s")),L32,IF(M$11=$E32,"x",IF(AND(((M$11-$E32)/VLOOKUP($D32,Tableau1[],6,0))=INT(((M$11-$E32)/VLOOKUP($D32,Tableau1[],6,0))),$D32&lt;&gt;""),"S",""))),"")</f>
        <v/>
      </c>
      <c r="N32" s="26" t="str">
        <f t="array" aca="1" ref="N32" ca="1">IFERROR(IF(AND(OR(WEEKDAY(M29,2)&gt;5,M29=Fériés),OR(M32="x",M32="s")),M32,IF(N$11=$E32,"x",IF(AND(((N$11-$E32)/VLOOKUP($D32,Tableau1[],6,0))=INT(((N$11-$E32)/VLOOKUP($D32,Tableau1[],6,0))),$D32&lt;&gt;""),"S",""))),"")</f>
        <v/>
      </c>
      <c r="O32" s="26" t="str">
        <f t="array" aca="1" ref="O32" ca="1">IFERROR(IF(AND(OR(WEEKDAY(N29,2)&gt;5,N29=Fériés),OR(N32="x",N32="s")),N32,IF(O$11=$E32,"x",IF(AND(((O$11-$E32)/VLOOKUP($D32,Tableau1[],6,0))=INT(((O$11-$E32)/VLOOKUP($D32,Tableau1[],6,0))),$D32&lt;&gt;""),"S",""))),"")</f>
        <v/>
      </c>
      <c r="P32" s="26" t="str">
        <f t="array" aca="1" ref="P32" ca="1">IFERROR(IF(AND(OR(WEEKDAY(O29,2)&gt;5,O29=Fériés),OR(O32="x",O32="s")),O32,IF(P$11=$E32,"x",IF(AND(((P$11-$E32)/VLOOKUP($D32,Tableau1[],6,0))=INT(((P$11-$E32)/VLOOKUP($D32,Tableau1[],6,0))),$D32&lt;&gt;""),"S",""))),"")</f>
        <v/>
      </c>
      <c r="Q32" s="26" t="str">
        <f t="array" aca="1" ref="Q32" ca="1">IFERROR(IF(AND(OR(WEEKDAY(P29,2)&gt;5,P29=Fériés),OR(P32="x",P32="s")),P32,IF(Q$11=$E32,"x",IF(AND(((Q$11-$E32)/VLOOKUP($D32,Tableau1[],6,0))=INT(((Q$11-$E32)/VLOOKUP($D32,Tableau1[],6,0))),$D32&lt;&gt;""),"S",""))),"")</f>
        <v/>
      </c>
      <c r="R32" s="26" t="str">
        <f t="array" aca="1" ref="R32" ca="1">IFERROR(IF(AND(OR(WEEKDAY(Q29,2)&gt;5,Q29=Fériés),OR(Q32="x",Q32="s")),Q32,IF(R$11=$E32,"x",IF(AND(((R$11-$E32)/VLOOKUP($D32,Tableau1[],6,0))=INT(((R$11-$E32)/VLOOKUP($D32,Tableau1[],6,0))),$D32&lt;&gt;""),"S",""))),"")</f>
        <v/>
      </c>
      <c r="S32" s="26" t="str">
        <f t="array" aca="1" ref="S32" ca="1">IFERROR(IF(AND(OR(WEEKDAY(R29,2)&gt;5,R29=Fériés),OR(R32="x",R32="s")),R32,IF(S$11=$E32,"x",IF(AND(((S$11-$E32)/VLOOKUP($D32,Tableau1[],6,0))=INT(((S$11-$E32)/VLOOKUP($D32,Tableau1[],6,0))),$D32&lt;&gt;""),"S",""))),"")</f>
        <v/>
      </c>
      <c r="T32" s="26" t="str">
        <f t="array" aca="1" ref="T32" ca="1">IFERROR(IF(AND(OR(WEEKDAY(S29,2)&gt;5,S29=Fériés),OR(S32="x",S32="s")),S32,IF(T$11=$E32,"x",IF(AND(((T$11-$E32)/VLOOKUP($D32,Tableau1[],6,0))=INT(((T$11-$E32)/VLOOKUP($D32,Tableau1[],6,0))),$D32&lt;&gt;""),"S",""))),"")</f>
        <v/>
      </c>
      <c r="U32" s="26" t="str">
        <f t="array" aca="1" ref="U32" ca="1">IFERROR(IF(AND(OR(WEEKDAY(T29,2)&gt;5,T29=Fériés),OR(T32="x",T32="s")),T32,IF(U$11=$E32,"x",IF(AND(((U$11-$E32)/VLOOKUP($D32,Tableau1[],6,0))=INT(((U$11-$E32)/VLOOKUP($D32,Tableau1[],6,0))),$D32&lt;&gt;""),"S",""))),"")</f>
        <v/>
      </c>
      <c r="V32" s="26" t="str">
        <f t="array" aca="1" ref="V32" ca="1">IFERROR(IF(AND(OR(WEEKDAY(U29,2)&gt;5,U29=Fériés),OR(U32="x",U32="s")),U32,IF(V$11=$E32,"x",IF(AND(((V$11-$E32)/VLOOKUP($D32,Tableau1[],6,0))=INT(((V$11-$E32)/VLOOKUP($D32,Tableau1[],6,0))),$D32&lt;&gt;""),"S",""))),"")</f>
        <v/>
      </c>
      <c r="W32" s="26" t="str">
        <f t="array" aca="1" ref="W32" ca="1">IFERROR(IF(AND(OR(WEEKDAY(V29,2)&gt;5,V29=Fériés),OR(V32="x",V32="s")),V32,IF(W$11=$E32,"x",IF(AND(((W$11-$E32)/VLOOKUP($D32,Tableau1[],6,0))=INT(((W$11-$E32)/VLOOKUP($D32,Tableau1[],6,0))),$D32&lt;&gt;""),"S",""))),"")</f>
        <v/>
      </c>
      <c r="X32" s="26" t="str">
        <f t="array" aca="1" ref="X32" ca="1">IFERROR(IF(AND(OR(WEEKDAY(W29,2)&gt;5,W29=Fériés),OR(W32="x",W32="s")),W32,IF(X$11=$E32,"x",IF(AND(((X$11-$E32)/VLOOKUP($D32,Tableau1[],6,0))=INT(((X$11-$E32)/VLOOKUP($D32,Tableau1[],6,0))),$D32&lt;&gt;""),"S",""))),"")</f>
        <v/>
      </c>
      <c r="Y32" s="26" t="str">
        <f t="array" aca="1" ref="Y32" ca="1">IFERROR(IF(AND(OR(WEEKDAY(X29,2)&gt;5,X29=Fériés),OR(X32="x",X32="s")),X32,IF(Y$11=$E32,"x",IF(AND(((Y$11-$E32)/VLOOKUP($D32,Tableau1[],6,0))=INT(((Y$11-$E32)/VLOOKUP($D32,Tableau1[],6,0))),$D32&lt;&gt;""),"S",""))),"")</f>
        <v/>
      </c>
      <c r="Z32" s="26" t="str">
        <f t="array" aca="1" ref="Z32" ca="1">IFERROR(IF(AND(OR(WEEKDAY(Y29,2)&gt;5,Y29=Fériés),OR(Y32="x",Y32="s")),Y32,IF(Z$11=$E32,"x",IF(AND(((Z$11-$E32)/VLOOKUP($D32,Tableau1[],6,0))=INT(((Z$11-$E32)/VLOOKUP($D32,Tableau1[],6,0))),$D32&lt;&gt;""),"S",""))),"")</f>
        <v/>
      </c>
      <c r="AA32" s="26" t="str">
        <f t="array" aca="1" ref="AA32" ca="1">IFERROR(IF(AND(OR(WEEKDAY(Z29,2)&gt;5,Z29=Fériés),OR(Z32="x",Z32="s")),Z32,IF(AA$11=$E32,"x",IF(AND(((AA$11-$E32)/VLOOKUP($D32,Tableau1[],6,0))=INT(((AA$11-$E32)/VLOOKUP($D32,Tableau1[],6,0))),$D32&lt;&gt;""),"S",""))),"")</f>
        <v/>
      </c>
      <c r="AB32" s="26" t="str">
        <f t="array" aca="1" ref="AB32" ca="1">IFERROR(IF(AND(OR(WEEKDAY(AA29,2)&gt;5,AA29=Fériés),OR(AA32="x",AA32="s")),AA32,IF(AB$11=$E32,"x",IF(AND(((AB$11-$E32)/VLOOKUP($D32,Tableau1[],6,0))=INT(((AB$11-$E32)/VLOOKUP($D32,Tableau1[],6,0))),$D32&lt;&gt;""),"S",""))),"")</f>
        <v/>
      </c>
      <c r="AC32" s="26" t="str">
        <f t="array" aca="1" ref="AC32" ca="1">IFERROR(IF(AND(OR(WEEKDAY(AB29,2)&gt;5,AB29=Fériés),OR(AB32="x",AB32="s")),AB32,IF(AC$11=$E32,"x",IF(AND(((AC$11-$E32)/VLOOKUP($D32,Tableau1[],6,0))=INT(((AC$11-$E32)/VLOOKUP($D32,Tableau1[],6,0))),$D32&lt;&gt;""),"S",""))),"")</f>
        <v/>
      </c>
      <c r="AD32" s="26" t="str">
        <f t="array" aca="1" ref="AD32" ca="1">IFERROR(IF(AND(OR(WEEKDAY(AC29,2)&gt;5,AC29=Fériés),OR(AC32="x",AC32="s")),AC32,IF(AD$11=$E32,"x",IF(AND(((AD$11-$E32)/VLOOKUP($D32,Tableau1[],6,0))=INT(((AD$11-$E32)/VLOOKUP($D32,Tableau1[],6,0))),$D32&lt;&gt;""),"S",""))),"")</f>
        <v/>
      </c>
      <c r="AE32" s="26" t="str">
        <f t="array" aca="1" ref="AE32" ca="1">IFERROR(IF(AND(OR(WEEKDAY(AD29,2)&gt;5,AD29=Fériés),OR(AD32="x",AD32="s")),AD32,IF(AE$11=$E32,"x",IF(AND(((AE$11-$E32)/VLOOKUP($D32,Tableau1[],6,0))=INT(((AE$11-$E32)/VLOOKUP($D32,Tableau1[],6,0))),$D32&lt;&gt;""),"S",""))),"")</f>
        <v/>
      </c>
      <c r="AF32" s="26" t="str">
        <f t="array" aca="1" ref="AF32" ca="1">IFERROR(IF(AND(OR(WEEKDAY(AE29,2)&gt;5,AE29=Fériés),OR(AE32="x",AE32="s")),AE32,IF(AF$11=$E32,"x",IF(AND(((AF$11-$E32)/VLOOKUP($D32,Tableau1[],6,0))=INT(((AF$11-$E32)/VLOOKUP($D32,Tableau1[],6,0))),$D32&lt;&gt;""),"S",""))),"")</f>
        <v/>
      </c>
      <c r="AG32" s="26" t="str">
        <f t="array" aca="1" ref="AG32" ca="1">IFERROR(IF(AND(OR(WEEKDAY(AF29,2)&gt;5,AF29=Fériés),OR(AF32="x",AF32="s")),AF32,IF(AG$11=$E32,"x",IF(AND(((AG$11-$E32)/VLOOKUP($D32,Tableau1[],6,0))=INT(((AG$11-$E32)/VLOOKUP($D32,Tableau1[],6,0))),$D32&lt;&gt;""),"S",""))),"")</f>
        <v/>
      </c>
      <c r="AH32" s="26" t="str">
        <f t="array" aca="1" ref="AH32" ca="1">IFERROR(IF(AND(OR(WEEKDAY(AG29,2)&gt;5,AG29=Fériés),OR(AG32="x",AG32="s")),AG32,IF(AH$11=$E32,"x",IF(AND(((AH$11-$E32)/VLOOKUP($D32,Tableau1[],6,0))=INT(((AH$11-$E32)/VLOOKUP($D32,Tableau1[],6,0))),$D32&lt;&gt;""),"S",""))),"")</f>
        <v/>
      </c>
      <c r="AI32" s="27" t="str">
        <f t="array" aca="1" ref="AI32" ca="1">IFERROR(IF(AND(OR(WEEKDAY(AH29,2)&gt;5,AH29=Fériés),OR(AH32="x",AH32="s")),AH32,IF(AI$11=$E32,"x",IF(AND(((AI$11-$E32)/VLOOKUP($D32,Tableau1[],6,0))=INT(((AI$11-$E32)/VLOOKUP($D32,Tableau1[],6,0))),$D32&lt;&gt;""),"S",""))),"")</f>
        <v/>
      </c>
      <c r="AJ32" s="6"/>
      <c r="AK32" s="6"/>
      <c r="AL32" s="6"/>
      <c r="AM32" s="6"/>
      <c r="AN32" s="6"/>
      <c r="AO32" s="6"/>
      <c r="AP32" s="6"/>
      <c r="AQ32" s="6"/>
      <c r="AR32" s="6"/>
      <c r="AS32" s="6"/>
    </row>
    <row r="33" spans="1:45">
      <c r="A33" s="6"/>
      <c r="B33" s="6"/>
      <c r="C33" s="54"/>
      <c r="D33" s="43"/>
      <c r="E33" s="44">
        <f>IF(ISBLANK(D33),0,VLOOKUP(D33,Tableau1[],2,0))</f>
        <v>0</v>
      </c>
      <c r="F33" s="45">
        <f>IF(ISBLANK(D33),0,VLOOKUP(D33,Tableau1[],7,0))</f>
        <v>0</v>
      </c>
      <c r="G33" s="46">
        <f t="shared" si="18"/>
        <v>0</v>
      </c>
      <c r="H33" s="50" t="str">
        <f>IFERROR(IF(H$11=$E33,"x",IF(AND(((H$11-$E33)/VLOOKUP($D33,Tableau1[],6,0))=INT(((H$11-$E33)/VLOOKUP($D33,Tableau1[],6,0))),$D33&lt;&gt;""),"S","")),"")</f>
        <v/>
      </c>
      <c r="I33" s="51" t="str">
        <f t="array" aca="1" ref="I33" ca="1">IFERROR(IF(AND(OR(WEEKDAY(H30,2)&gt;5,H30=Fériés),OR(H33="x",H33="s")),H33,IF(I$11=$E33,"x",IF(AND(((I$11-$E33)/VLOOKUP($D33,Tableau1[],6,0))=INT(((I$11-$E33)/VLOOKUP($D33,Tableau1[],6,0))),$D33&lt;&gt;""),"S",""))),"")</f>
        <v/>
      </c>
      <c r="J33" s="51" t="str">
        <f t="array" aca="1" ref="J33" ca="1">IFERROR(IF(AND(OR(WEEKDAY(I30,2)&gt;5,I30=Fériés),OR(I33="x",I33="s")),I33,IF(J$11=$E33,"x",IF(AND(((J$11-$E33)/VLOOKUP($D33,Tableau1[],6,0))=INT(((J$11-$E33)/VLOOKUP($D33,Tableau1[],6,0))),$D33&lt;&gt;""),"S",""))),"")</f>
        <v/>
      </c>
      <c r="K33" s="51" t="str">
        <f t="array" aca="1" ref="K33" ca="1">IFERROR(IF(AND(OR(WEEKDAY(J30,2)&gt;5,J30=Fériés),OR(J33="x",J33="s")),J33,IF(K$11=$E33,"x",IF(AND(((K$11-$E33)/VLOOKUP($D33,Tableau1[],6,0))=INT(((K$11-$E33)/VLOOKUP($D33,Tableau1[],6,0))),$D33&lt;&gt;""),"S",""))),"")</f>
        <v/>
      </c>
      <c r="L33" s="51" t="str">
        <f t="array" aca="1" ref="L33" ca="1">IFERROR(IF(AND(OR(WEEKDAY(K30,2)&gt;5,K30=Fériés),OR(K33="x",K33="s")),K33,IF(L$11=$E33,"x",IF(AND(((L$11-$E33)/VLOOKUP($D33,Tableau1[],6,0))=INT(((L$11-$E33)/VLOOKUP($D33,Tableau1[],6,0))),$D33&lt;&gt;""),"S",""))),"")</f>
        <v/>
      </c>
      <c r="M33" s="51" t="str">
        <f t="array" aca="1" ref="M33" ca="1">IFERROR(IF(AND(OR(WEEKDAY(L30,2)&gt;5,L30=Fériés),OR(L33="x",L33="s")),L33,IF(M$11=$E33,"x",IF(AND(((M$11-$E33)/VLOOKUP($D33,Tableau1[],6,0))=INT(((M$11-$E33)/VLOOKUP($D33,Tableau1[],6,0))),$D33&lt;&gt;""),"S",""))),"")</f>
        <v/>
      </c>
      <c r="N33" s="51" t="str">
        <f t="array" aca="1" ref="N33" ca="1">IFERROR(IF(AND(OR(WEEKDAY(M30,2)&gt;5,M30=Fériés),OR(M33="x",M33="s")),M33,IF(N$11=$E33,"x",IF(AND(((N$11-$E33)/VLOOKUP($D33,Tableau1[],6,0))=INT(((N$11-$E33)/VLOOKUP($D33,Tableau1[],6,0))),$D33&lt;&gt;""),"S",""))),"")</f>
        <v/>
      </c>
      <c r="O33" s="51" t="str">
        <f t="array" aca="1" ref="O33" ca="1">IFERROR(IF(AND(OR(WEEKDAY(N30,2)&gt;5,N30=Fériés),OR(N33="x",N33="s")),N33,IF(O$11=$E33,"x",IF(AND(((O$11-$E33)/VLOOKUP($D33,Tableau1[],6,0))=INT(((O$11-$E33)/VLOOKUP($D33,Tableau1[],6,0))),$D33&lt;&gt;""),"S",""))),"")</f>
        <v/>
      </c>
      <c r="P33" s="51" t="str">
        <f t="array" aca="1" ref="P33" ca="1">IFERROR(IF(AND(OR(WEEKDAY(O30,2)&gt;5,O30=Fériés),OR(O33="x",O33="s")),O33,IF(P$11=$E33,"x",IF(AND(((P$11-$E33)/VLOOKUP($D33,Tableau1[],6,0))=INT(((P$11-$E33)/VLOOKUP($D33,Tableau1[],6,0))),$D33&lt;&gt;""),"S",""))),"")</f>
        <v/>
      </c>
      <c r="Q33" s="51" t="str">
        <f t="array" aca="1" ref="Q33" ca="1">IFERROR(IF(AND(OR(WEEKDAY(P30,2)&gt;5,P30=Fériés),OR(P33="x",P33="s")),P33,IF(Q$11=$E33,"x",IF(AND(((Q$11-$E33)/VLOOKUP($D33,Tableau1[],6,0))=INT(((Q$11-$E33)/VLOOKUP($D33,Tableau1[],6,0))),$D33&lt;&gt;""),"S",""))),"")</f>
        <v/>
      </c>
      <c r="R33" s="51" t="str">
        <f t="array" aca="1" ref="R33" ca="1">IFERROR(IF(AND(OR(WEEKDAY(Q30,2)&gt;5,Q30=Fériés),OR(Q33="x",Q33="s")),Q33,IF(R$11=$E33,"x",IF(AND(((R$11-$E33)/VLOOKUP($D33,Tableau1[],6,0))=INT(((R$11-$E33)/VLOOKUP($D33,Tableau1[],6,0))),$D33&lt;&gt;""),"S",""))),"")</f>
        <v/>
      </c>
      <c r="S33" s="51" t="str">
        <f t="array" aca="1" ref="S33" ca="1">IFERROR(IF(AND(OR(WEEKDAY(R30,2)&gt;5,R30=Fériés),OR(R33="x",R33="s")),R33,IF(S$11=$E33,"x",IF(AND(((S$11-$E33)/VLOOKUP($D33,Tableau1[],6,0))=INT(((S$11-$E33)/VLOOKUP($D33,Tableau1[],6,0))),$D33&lt;&gt;""),"S",""))),"")</f>
        <v/>
      </c>
      <c r="T33" s="51" t="str">
        <f t="array" aca="1" ref="T33" ca="1">IFERROR(IF(AND(OR(WEEKDAY(S30,2)&gt;5,S30=Fériés),OR(S33="x",S33="s")),S33,IF(T$11=$E33,"x",IF(AND(((T$11-$E33)/VLOOKUP($D33,Tableau1[],6,0))=INT(((T$11-$E33)/VLOOKUP($D33,Tableau1[],6,0))),$D33&lt;&gt;""),"S",""))),"")</f>
        <v/>
      </c>
      <c r="U33" s="51" t="str">
        <f t="array" aca="1" ref="U33" ca="1">IFERROR(IF(AND(OR(WEEKDAY(T30,2)&gt;5,T30=Fériés),OR(T33="x",T33="s")),T33,IF(U$11=$E33,"x",IF(AND(((U$11-$E33)/VLOOKUP($D33,Tableau1[],6,0))=INT(((U$11-$E33)/VLOOKUP($D33,Tableau1[],6,0))),$D33&lt;&gt;""),"S",""))),"")</f>
        <v/>
      </c>
      <c r="V33" s="51" t="str">
        <f t="array" aca="1" ref="V33" ca="1">IFERROR(IF(AND(OR(WEEKDAY(U30,2)&gt;5,U30=Fériés),OR(U33="x",U33="s")),U33,IF(V$11=$E33,"x",IF(AND(((V$11-$E33)/VLOOKUP($D33,Tableau1[],6,0))=INT(((V$11-$E33)/VLOOKUP($D33,Tableau1[],6,0))),$D33&lt;&gt;""),"S",""))),"")</f>
        <v/>
      </c>
      <c r="W33" s="51" t="str">
        <f t="array" aca="1" ref="W33" ca="1">IFERROR(IF(AND(OR(WEEKDAY(V30,2)&gt;5,V30=Fériés),OR(V33="x",V33="s")),V33,IF(W$11=$E33,"x",IF(AND(((W$11-$E33)/VLOOKUP($D33,Tableau1[],6,0))=INT(((W$11-$E33)/VLOOKUP($D33,Tableau1[],6,0))),$D33&lt;&gt;""),"S",""))),"")</f>
        <v/>
      </c>
      <c r="X33" s="51" t="str">
        <f t="array" aca="1" ref="X33" ca="1">IFERROR(IF(AND(OR(WEEKDAY(W30,2)&gt;5,W30=Fériés),OR(W33="x",W33="s")),W33,IF(X$11=$E33,"x",IF(AND(((X$11-$E33)/VLOOKUP($D33,Tableau1[],6,0))=INT(((X$11-$E33)/VLOOKUP($D33,Tableau1[],6,0))),$D33&lt;&gt;""),"S",""))),"")</f>
        <v/>
      </c>
      <c r="Y33" s="51" t="str">
        <f t="array" aca="1" ref="Y33" ca="1">IFERROR(IF(AND(OR(WEEKDAY(X30,2)&gt;5,X30=Fériés),OR(X33="x",X33="s")),X33,IF(Y$11=$E33,"x",IF(AND(((Y$11-$E33)/VLOOKUP($D33,Tableau1[],6,0))=INT(((Y$11-$E33)/VLOOKUP($D33,Tableau1[],6,0))),$D33&lt;&gt;""),"S",""))),"")</f>
        <v/>
      </c>
      <c r="Z33" s="51" t="str">
        <f t="array" aca="1" ref="Z33" ca="1">IFERROR(IF(AND(OR(WEEKDAY(Y30,2)&gt;5,Y30=Fériés),OR(Y33="x",Y33="s")),Y33,IF(Z$11=$E33,"x",IF(AND(((Z$11-$E33)/VLOOKUP($D33,Tableau1[],6,0))=INT(((Z$11-$E33)/VLOOKUP($D33,Tableau1[],6,0))),$D33&lt;&gt;""),"S",""))),"")</f>
        <v/>
      </c>
      <c r="AA33" s="51" t="str">
        <f t="array" aca="1" ref="AA33" ca="1">IFERROR(IF(AND(OR(WEEKDAY(Z30,2)&gt;5,Z30=Fériés),OR(Z33="x",Z33="s")),Z33,IF(AA$11=$E33,"x",IF(AND(((AA$11-$E33)/VLOOKUP($D33,Tableau1[],6,0))=INT(((AA$11-$E33)/VLOOKUP($D33,Tableau1[],6,0))),$D33&lt;&gt;""),"S",""))),"")</f>
        <v/>
      </c>
      <c r="AB33" s="51" t="str">
        <f t="array" aca="1" ref="AB33" ca="1">IFERROR(IF(AND(OR(WEEKDAY(AA30,2)&gt;5,AA30=Fériés),OR(AA33="x",AA33="s")),AA33,IF(AB$11=$E33,"x",IF(AND(((AB$11-$E33)/VLOOKUP($D33,Tableau1[],6,0))=INT(((AB$11-$E33)/VLOOKUP($D33,Tableau1[],6,0))),$D33&lt;&gt;""),"S",""))),"")</f>
        <v/>
      </c>
      <c r="AC33" s="51" t="str">
        <f t="array" aca="1" ref="AC33" ca="1">IFERROR(IF(AND(OR(WEEKDAY(AB30,2)&gt;5,AB30=Fériés),OR(AB33="x",AB33="s")),AB33,IF(AC$11=$E33,"x",IF(AND(((AC$11-$E33)/VLOOKUP($D33,Tableau1[],6,0))=INT(((AC$11-$E33)/VLOOKUP($D33,Tableau1[],6,0))),$D33&lt;&gt;""),"S",""))),"")</f>
        <v/>
      </c>
      <c r="AD33" s="51" t="str">
        <f t="array" aca="1" ref="AD33" ca="1">IFERROR(IF(AND(OR(WEEKDAY(AC30,2)&gt;5,AC30=Fériés),OR(AC33="x",AC33="s")),AC33,IF(AD$11=$E33,"x",IF(AND(((AD$11-$E33)/VLOOKUP($D33,Tableau1[],6,0))=INT(((AD$11-$E33)/VLOOKUP($D33,Tableau1[],6,0))),$D33&lt;&gt;""),"S",""))),"")</f>
        <v/>
      </c>
      <c r="AE33" s="51" t="str">
        <f t="array" aca="1" ref="AE33" ca="1">IFERROR(IF(AND(OR(WEEKDAY(AD30,2)&gt;5,AD30=Fériés),OR(AD33="x",AD33="s")),AD33,IF(AE$11=$E33,"x",IF(AND(((AE$11-$E33)/VLOOKUP($D33,Tableau1[],6,0))=INT(((AE$11-$E33)/VLOOKUP($D33,Tableau1[],6,0))),$D33&lt;&gt;""),"S",""))),"")</f>
        <v/>
      </c>
      <c r="AF33" s="51" t="str">
        <f t="array" aca="1" ref="AF33" ca="1">IFERROR(IF(AND(OR(WEEKDAY(AE30,2)&gt;5,AE30=Fériés),OR(AE33="x",AE33="s")),AE33,IF(AF$11=$E33,"x",IF(AND(((AF$11-$E33)/VLOOKUP($D33,Tableau1[],6,0))=INT(((AF$11-$E33)/VLOOKUP($D33,Tableau1[],6,0))),$D33&lt;&gt;""),"S",""))),"")</f>
        <v/>
      </c>
      <c r="AG33" s="51" t="str">
        <f t="array" aca="1" ref="AG33" ca="1">IFERROR(IF(AND(OR(WEEKDAY(AF30,2)&gt;5,AF30=Fériés),OR(AF33="x",AF33="s")),AF33,IF(AG$11=$E33,"x",IF(AND(((AG$11-$E33)/VLOOKUP($D33,Tableau1[],6,0))=INT(((AG$11-$E33)/VLOOKUP($D33,Tableau1[],6,0))),$D33&lt;&gt;""),"S",""))),"")</f>
        <v/>
      </c>
      <c r="AH33" s="51" t="str">
        <f t="array" aca="1" ref="AH33" ca="1">IFERROR(IF(AND(OR(WEEKDAY(AG30,2)&gt;5,AG30=Fériés),OR(AG33="x",AG33="s")),AG33,IF(AH$11=$E33,"x",IF(AND(((AH$11-$E33)/VLOOKUP($D33,Tableau1[],6,0))=INT(((AH$11-$E33)/VLOOKUP($D33,Tableau1[],6,0))),$D33&lt;&gt;""),"S",""))),"")</f>
        <v/>
      </c>
      <c r="AI33" s="52" t="str">
        <f t="array" aca="1" ref="AI33" ca="1">IFERROR(IF(AND(OR(WEEKDAY(AH30,2)&gt;5,AH30=Fériés),OR(AH33="x",AH33="s")),AH33,IF(AI$11=$E33,"x",IF(AND(((AI$11-$E33)/VLOOKUP($D33,Tableau1[],6,0))=INT(((AI$11-$E33)/VLOOKUP($D33,Tableau1[],6,0))),$D33&lt;&gt;""),"S",""))),"")</f>
        <v/>
      </c>
      <c r="AJ33" s="6"/>
      <c r="AK33" s="6"/>
      <c r="AL33" s="6"/>
      <c r="AM33" s="6"/>
      <c r="AN33" s="6"/>
      <c r="AO33" s="6"/>
      <c r="AP33" s="6"/>
      <c r="AQ33" s="6"/>
      <c r="AR33" s="6"/>
      <c r="AS33" s="6"/>
    </row>
    <row r="34" spans="1:45">
      <c r="A34" s="6"/>
      <c r="B34" s="6"/>
      <c r="C34" s="54"/>
      <c r="D34" s="22"/>
      <c r="E34" s="28">
        <f>IF(ISBLANK(D34),0,VLOOKUP(D34,Tableau1[],2,0))</f>
        <v>0</v>
      </c>
      <c r="F34" s="24">
        <f>IF(ISBLANK(D34),0,VLOOKUP(D34,Tableau1[],7,0))</f>
        <v>0</v>
      </c>
      <c r="G34" s="42">
        <f t="shared" si="18"/>
        <v>0</v>
      </c>
      <c r="H34" s="25" t="str">
        <f>IFERROR(IF(H$11=$E34,"x",IF(AND(((H$11-$E34)/VLOOKUP($D34,Tableau1[],6,0))=INT(((H$11-$E34)/VLOOKUP($D34,Tableau1[],6,0))),$D34&lt;&gt;""),"S","")),"")</f>
        <v/>
      </c>
      <c r="I34" s="26" t="str">
        <f t="array" aca="1" ref="I34" ca="1">IFERROR(IF(AND(OR(WEEKDAY(H31,2)&gt;5,H31=Fériés),OR(H34="x",H34="s")),H34,IF(I$11=$E34,"x",IF(AND(((I$11-$E34)/VLOOKUP($D34,Tableau1[],6,0))=INT(((I$11-$E34)/VLOOKUP($D34,Tableau1[],6,0))),$D34&lt;&gt;""),"S",""))),"")</f>
        <v/>
      </c>
      <c r="J34" s="26" t="str">
        <f t="array" aca="1" ref="J34" ca="1">IFERROR(IF(AND(OR(WEEKDAY(I31,2)&gt;5,I31=Fériés),OR(I34="x",I34="s")),I34,IF(J$11=$E34,"x",IF(AND(((J$11-$E34)/VLOOKUP($D34,Tableau1[],6,0))=INT(((J$11-$E34)/VLOOKUP($D34,Tableau1[],6,0))),$D34&lt;&gt;""),"S",""))),"")</f>
        <v/>
      </c>
      <c r="K34" s="26" t="str">
        <f t="array" aca="1" ref="K34" ca="1">IFERROR(IF(AND(OR(WEEKDAY(J31,2)&gt;5,J31=Fériés),OR(J34="x",J34="s")),J34,IF(K$11=$E34,"x",IF(AND(((K$11-$E34)/VLOOKUP($D34,Tableau1[],6,0))=INT(((K$11-$E34)/VLOOKUP($D34,Tableau1[],6,0))),$D34&lt;&gt;""),"S",""))),"")</f>
        <v/>
      </c>
      <c r="L34" s="26" t="str">
        <f t="array" aca="1" ref="L34" ca="1">IFERROR(IF(AND(OR(WEEKDAY(K31,2)&gt;5,K31=Fériés),OR(K34="x",K34="s")),K34,IF(L$11=$E34,"x",IF(AND(((L$11-$E34)/VLOOKUP($D34,Tableau1[],6,0))=INT(((L$11-$E34)/VLOOKUP($D34,Tableau1[],6,0))),$D34&lt;&gt;""),"S",""))),"")</f>
        <v/>
      </c>
      <c r="M34" s="26" t="str">
        <f t="array" aca="1" ref="M34" ca="1">IFERROR(IF(AND(OR(WEEKDAY(L31,2)&gt;5,L31=Fériés),OR(L34="x",L34="s")),L34,IF(M$11=$E34,"x",IF(AND(((M$11-$E34)/VLOOKUP($D34,Tableau1[],6,0))=INT(((M$11-$E34)/VLOOKUP($D34,Tableau1[],6,0))),$D34&lt;&gt;""),"S",""))),"")</f>
        <v/>
      </c>
      <c r="N34" s="26" t="str">
        <f t="array" aca="1" ref="N34" ca="1">IFERROR(IF(AND(OR(WEEKDAY(M31,2)&gt;5,M31=Fériés),OR(M34="x",M34="s")),M34,IF(N$11=$E34,"x",IF(AND(((N$11-$E34)/VLOOKUP($D34,Tableau1[],6,0))=INT(((N$11-$E34)/VLOOKUP($D34,Tableau1[],6,0))),$D34&lt;&gt;""),"S",""))),"")</f>
        <v/>
      </c>
      <c r="O34" s="26" t="str">
        <f t="array" aca="1" ref="O34" ca="1">IFERROR(IF(AND(OR(WEEKDAY(N31,2)&gt;5,N31=Fériés),OR(N34="x",N34="s")),N34,IF(O$11=$E34,"x",IF(AND(((O$11-$E34)/VLOOKUP($D34,Tableau1[],6,0))=INT(((O$11-$E34)/VLOOKUP($D34,Tableau1[],6,0))),$D34&lt;&gt;""),"S",""))),"")</f>
        <v/>
      </c>
      <c r="P34" s="26" t="str">
        <f t="array" aca="1" ref="P34" ca="1">IFERROR(IF(AND(OR(WEEKDAY(O31,2)&gt;5,O31=Fériés),OR(O34="x",O34="s")),O34,IF(P$11=$E34,"x",IF(AND(((P$11-$E34)/VLOOKUP($D34,Tableau1[],6,0))=INT(((P$11-$E34)/VLOOKUP($D34,Tableau1[],6,0))),$D34&lt;&gt;""),"S",""))),"")</f>
        <v/>
      </c>
      <c r="Q34" s="26" t="str">
        <f t="array" aca="1" ref="Q34" ca="1">IFERROR(IF(AND(OR(WEEKDAY(P31,2)&gt;5,P31=Fériés),OR(P34="x",P34="s")),P34,IF(Q$11=$E34,"x",IF(AND(((Q$11-$E34)/VLOOKUP($D34,Tableau1[],6,0))=INT(((Q$11-$E34)/VLOOKUP($D34,Tableau1[],6,0))),$D34&lt;&gt;""),"S",""))),"")</f>
        <v/>
      </c>
      <c r="R34" s="26" t="str">
        <f t="array" aca="1" ref="R34" ca="1">IFERROR(IF(AND(OR(WEEKDAY(Q31,2)&gt;5,Q31=Fériés),OR(Q34="x",Q34="s")),Q34,IF(R$11=$E34,"x",IF(AND(((R$11-$E34)/VLOOKUP($D34,Tableau1[],6,0))=INT(((R$11-$E34)/VLOOKUP($D34,Tableau1[],6,0))),$D34&lt;&gt;""),"S",""))),"")</f>
        <v/>
      </c>
      <c r="S34" s="26" t="str">
        <f t="array" aca="1" ref="S34" ca="1">IFERROR(IF(AND(OR(WEEKDAY(R31,2)&gt;5,R31=Fériés),OR(R34="x",R34="s")),R34,IF(S$11=$E34,"x",IF(AND(((S$11-$E34)/VLOOKUP($D34,Tableau1[],6,0))=INT(((S$11-$E34)/VLOOKUP($D34,Tableau1[],6,0))),$D34&lt;&gt;""),"S",""))),"")</f>
        <v/>
      </c>
      <c r="T34" s="26" t="str">
        <f t="array" aca="1" ref="T34" ca="1">IFERROR(IF(AND(OR(WEEKDAY(S31,2)&gt;5,S31=Fériés),OR(S34="x",S34="s")),S34,IF(T$11=$E34,"x",IF(AND(((T$11-$E34)/VLOOKUP($D34,Tableau1[],6,0))=INT(((T$11-$E34)/VLOOKUP($D34,Tableau1[],6,0))),$D34&lt;&gt;""),"S",""))),"")</f>
        <v/>
      </c>
      <c r="U34" s="26" t="str">
        <f t="array" aca="1" ref="U34" ca="1">IFERROR(IF(AND(OR(WEEKDAY(T31,2)&gt;5,T31=Fériés),OR(T34="x",T34="s")),T34,IF(U$11=$E34,"x",IF(AND(((U$11-$E34)/VLOOKUP($D34,Tableau1[],6,0))=INT(((U$11-$E34)/VLOOKUP($D34,Tableau1[],6,0))),$D34&lt;&gt;""),"S",""))),"")</f>
        <v/>
      </c>
      <c r="V34" s="26" t="str">
        <f t="array" aca="1" ref="V34" ca="1">IFERROR(IF(AND(OR(WEEKDAY(U31,2)&gt;5,U31=Fériés),OR(U34="x",U34="s")),U34,IF(V$11=$E34,"x",IF(AND(((V$11-$E34)/VLOOKUP($D34,Tableau1[],6,0))=INT(((V$11-$E34)/VLOOKUP($D34,Tableau1[],6,0))),$D34&lt;&gt;""),"S",""))),"")</f>
        <v/>
      </c>
      <c r="W34" s="26" t="str">
        <f t="array" aca="1" ref="W34" ca="1">IFERROR(IF(AND(OR(WEEKDAY(V31,2)&gt;5,V31=Fériés),OR(V34="x",V34="s")),V34,IF(W$11=$E34,"x",IF(AND(((W$11-$E34)/VLOOKUP($D34,Tableau1[],6,0))=INT(((W$11-$E34)/VLOOKUP($D34,Tableau1[],6,0))),$D34&lt;&gt;""),"S",""))),"")</f>
        <v/>
      </c>
      <c r="X34" s="26" t="str">
        <f t="array" aca="1" ref="X34" ca="1">IFERROR(IF(AND(OR(WEEKDAY(W31,2)&gt;5,W31=Fériés),OR(W34="x",W34="s")),W34,IF(X$11=$E34,"x",IF(AND(((X$11-$E34)/VLOOKUP($D34,Tableau1[],6,0))=INT(((X$11-$E34)/VLOOKUP($D34,Tableau1[],6,0))),$D34&lt;&gt;""),"S",""))),"")</f>
        <v/>
      </c>
      <c r="Y34" s="26" t="str">
        <f t="array" aca="1" ref="Y34" ca="1">IFERROR(IF(AND(OR(WEEKDAY(X31,2)&gt;5,X31=Fériés),OR(X34="x",X34="s")),X34,IF(Y$11=$E34,"x",IF(AND(((Y$11-$E34)/VLOOKUP($D34,Tableau1[],6,0))=INT(((Y$11-$E34)/VLOOKUP($D34,Tableau1[],6,0))),$D34&lt;&gt;""),"S",""))),"")</f>
        <v/>
      </c>
      <c r="Z34" s="26" t="str">
        <f t="array" aca="1" ref="Z34" ca="1">IFERROR(IF(AND(OR(WEEKDAY(Y31,2)&gt;5,Y31=Fériés),OR(Y34="x",Y34="s")),Y34,IF(Z$11=$E34,"x",IF(AND(((Z$11-$E34)/VLOOKUP($D34,Tableau1[],6,0))=INT(((Z$11-$E34)/VLOOKUP($D34,Tableau1[],6,0))),$D34&lt;&gt;""),"S",""))),"")</f>
        <v/>
      </c>
      <c r="AA34" s="26" t="str">
        <f t="array" aca="1" ref="AA34" ca="1">IFERROR(IF(AND(OR(WEEKDAY(Z31,2)&gt;5,Z31=Fériés),OR(Z34="x",Z34="s")),Z34,IF(AA$11=$E34,"x",IF(AND(((AA$11-$E34)/VLOOKUP($D34,Tableau1[],6,0))=INT(((AA$11-$E34)/VLOOKUP($D34,Tableau1[],6,0))),$D34&lt;&gt;""),"S",""))),"")</f>
        <v/>
      </c>
      <c r="AB34" s="26" t="str">
        <f t="array" aca="1" ref="AB34" ca="1">IFERROR(IF(AND(OR(WEEKDAY(AA31,2)&gt;5,AA31=Fériés),OR(AA34="x",AA34="s")),AA34,IF(AB$11=$E34,"x",IF(AND(((AB$11-$E34)/VLOOKUP($D34,Tableau1[],6,0))=INT(((AB$11-$E34)/VLOOKUP($D34,Tableau1[],6,0))),$D34&lt;&gt;""),"S",""))),"")</f>
        <v/>
      </c>
      <c r="AC34" s="26" t="str">
        <f t="array" aca="1" ref="AC34" ca="1">IFERROR(IF(AND(OR(WEEKDAY(AB31,2)&gt;5,AB31=Fériés),OR(AB34="x",AB34="s")),AB34,IF(AC$11=$E34,"x",IF(AND(((AC$11-$E34)/VLOOKUP($D34,Tableau1[],6,0))=INT(((AC$11-$E34)/VLOOKUP($D34,Tableau1[],6,0))),$D34&lt;&gt;""),"S",""))),"")</f>
        <v/>
      </c>
      <c r="AD34" s="26" t="str">
        <f t="array" aca="1" ref="AD34" ca="1">IFERROR(IF(AND(OR(WEEKDAY(AC31,2)&gt;5,AC31=Fériés),OR(AC34="x",AC34="s")),AC34,IF(AD$11=$E34,"x",IF(AND(((AD$11-$E34)/VLOOKUP($D34,Tableau1[],6,0))=INT(((AD$11-$E34)/VLOOKUP($D34,Tableau1[],6,0))),$D34&lt;&gt;""),"S",""))),"")</f>
        <v/>
      </c>
      <c r="AE34" s="26" t="str">
        <f t="array" aca="1" ref="AE34" ca="1">IFERROR(IF(AND(OR(WEEKDAY(AD31,2)&gt;5,AD31=Fériés),OR(AD34="x",AD34="s")),AD34,IF(AE$11=$E34,"x",IF(AND(((AE$11-$E34)/VLOOKUP($D34,Tableau1[],6,0))=INT(((AE$11-$E34)/VLOOKUP($D34,Tableau1[],6,0))),$D34&lt;&gt;""),"S",""))),"")</f>
        <v/>
      </c>
      <c r="AF34" s="26" t="str">
        <f t="array" aca="1" ref="AF34" ca="1">IFERROR(IF(AND(OR(WEEKDAY(AE31,2)&gt;5,AE31=Fériés),OR(AE34="x",AE34="s")),AE34,IF(AF$11=$E34,"x",IF(AND(((AF$11-$E34)/VLOOKUP($D34,Tableau1[],6,0))=INT(((AF$11-$E34)/VLOOKUP($D34,Tableau1[],6,0))),$D34&lt;&gt;""),"S",""))),"")</f>
        <v/>
      </c>
      <c r="AG34" s="26" t="str">
        <f t="array" aca="1" ref="AG34" ca="1">IFERROR(IF(AND(OR(WEEKDAY(AF31,2)&gt;5,AF31=Fériés),OR(AF34="x",AF34="s")),AF34,IF(AG$11=$E34,"x",IF(AND(((AG$11-$E34)/VLOOKUP($D34,Tableau1[],6,0))=INT(((AG$11-$E34)/VLOOKUP($D34,Tableau1[],6,0))),$D34&lt;&gt;""),"S",""))),"")</f>
        <v/>
      </c>
      <c r="AH34" s="26" t="str">
        <f t="array" aca="1" ref="AH34" ca="1">IFERROR(IF(AND(OR(WEEKDAY(AG31,2)&gt;5,AG31=Fériés),OR(AG34="x",AG34="s")),AG34,IF(AH$11=$E34,"x",IF(AND(((AH$11-$E34)/VLOOKUP($D34,Tableau1[],6,0))=INT(((AH$11-$E34)/VLOOKUP($D34,Tableau1[],6,0))),$D34&lt;&gt;""),"S",""))),"")</f>
        <v/>
      </c>
      <c r="AI34" s="27" t="str">
        <f t="array" aca="1" ref="AI34" ca="1">IFERROR(IF(AND(OR(WEEKDAY(AH31,2)&gt;5,AH31=Fériés),OR(AH34="x",AH34="s")),AH34,IF(AI$11=$E34,"x",IF(AND(((AI$11-$E34)/VLOOKUP($D34,Tableau1[],6,0))=INT(((AI$11-$E34)/VLOOKUP($D34,Tableau1[],6,0))),$D34&lt;&gt;""),"S",""))),"")</f>
        <v/>
      </c>
      <c r="AJ34" s="6"/>
      <c r="AK34" s="6"/>
      <c r="AL34" s="6"/>
      <c r="AM34" s="6"/>
      <c r="AN34" s="6"/>
      <c r="AO34" s="6"/>
      <c r="AP34" s="6"/>
      <c r="AQ34" s="6"/>
      <c r="AR34" s="6"/>
      <c r="AS34" s="6"/>
    </row>
    <row r="35" spans="1:45">
      <c r="A35" s="6"/>
      <c r="B35" s="6"/>
      <c r="C35" s="54"/>
      <c r="D35" s="14"/>
      <c r="E35" s="28">
        <f>IF(ISBLANK(D35),0,VLOOKUP(D35,Tableau1[],2,0))</f>
        <v>0</v>
      </c>
      <c r="F35" s="24">
        <f>IF(ISBLANK(D35),0,VLOOKUP(D35,Tableau1[],7,0))</f>
        <v>0</v>
      </c>
      <c r="G35" s="42">
        <f t="shared" si="18"/>
        <v>0</v>
      </c>
      <c r="H35" s="25" t="str">
        <f>IFERROR(IF(H$11=$E35,"x",IF(AND(((H$11-$E35)/VLOOKUP($D35,Tableau1[],6,0))=INT(((H$11-$E35)/VLOOKUP($D35,Tableau1[],6,0))),$D35&lt;&gt;""),"S","")),"")</f>
        <v/>
      </c>
      <c r="I35" s="26" t="str">
        <f t="array" aca="1" ref="I35" ca="1">IFERROR(IF(AND(OR(WEEKDAY(H32,2)&gt;5,H32=Fériés),OR(H35="x",H35="s")),H35,IF(I$11=$E35,"x",IF(AND(((I$11-$E35)/VLOOKUP($D35,Tableau1[],6,0))=INT(((I$11-$E35)/VLOOKUP($D35,Tableau1[],6,0))),$D35&lt;&gt;""),"S",""))),"")</f>
        <v/>
      </c>
      <c r="J35" s="26" t="str">
        <f t="array" aca="1" ref="J35" ca="1">IFERROR(IF(AND(OR(WEEKDAY(I32,2)&gt;5,I32=Fériés),OR(I35="x",I35="s")),I35,IF(J$11=$E35,"x",IF(AND(((J$11-$E35)/VLOOKUP($D35,Tableau1[],6,0))=INT(((J$11-$E35)/VLOOKUP($D35,Tableau1[],6,0))),$D35&lt;&gt;""),"S",""))),"")</f>
        <v/>
      </c>
      <c r="K35" s="26" t="str">
        <f t="array" aca="1" ref="K35" ca="1">IFERROR(IF(AND(OR(WEEKDAY(J32,2)&gt;5,J32=Fériés),OR(J35="x",J35="s")),J35,IF(K$11=$E35,"x",IF(AND(((K$11-$E35)/VLOOKUP($D35,Tableau1[],6,0))=INT(((K$11-$E35)/VLOOKUP($D35,Tableau1[],6,0))),$D35&lt;&gt;""),"S",""))),"")</f>
        <v/>
      </c>
      <c r="L35" s="26" t="str">
        <f t="array" aca="1" ref="L35" ca="1">IFERROR(IF(AND(OR(WEEKDAY(K32,2)&gt;5,K32=Fériés),OR(K35="x",K35="s")),K35,IF(L$11=$E35,"x",IF(AND(((L$11-$E35)/VLOOKUP($D35,Tableau1[],6,0))=INT(((L$11-$E35)/VLOOKUP($D35,Tableau1[],6,0))),$D35&lt;&gt;""),"S",""))),"")</f>
        <v/>
      </c>
      <c r="M35" s="26" t="str">
        <f t="array" aca="1" ref="M35" ca="1">IFERROR(IF(AND(OR(WEEKDAY(L32,2)&gt;5,L32=Fériés),OR(L35="x",L35="s")),L35,IF(M$11=$E35,"x",IF(AND(((M$11-$E35)/VLOOKUP($D35,Tableau1[],6,0))=INT(((M$11-$E35)/VLOOKUP($D35,Tableau1[],6,0))),$D35&lt;&gt;""),"S",""))),"")</f>
        <v/>
      </c>
      <c r="N35" s="26" t="str">
        <f t="array" aca="1" ref="N35" ca="1">IFERROR(IF(AND(OR(WEEKDAY(M32,2)&gt;5,M32=Fériés),OR(M35="x",M35="s")),M35,IF(N$11=$E35,"x",IF(AND(((N$11-$E35)/VLOOKUP($D35,Tableau1[],6,0))=INT(((N$11-$E35)/VLOOKUP($D35,Tableau1[],6,0))),$D35&lt;&gt;""),"S",""))),"")</f>
        <v/>
      </c>
      <c r="O35" s="26" t="str">
        <f t="array" aca="1" ref="O35" ca="1">IFERROR(IF(AND(OR(WEEKDAY(N32,2)&gt;5,N32=Fériés),OR(N35="x",N35="s")),N35,IF(O$11=$E35,"x",IF(AND(((O$11-$E35)/VLOOKUP($D35,Tableau1[],6,0))=INT(((O$11-$E35)/VLOOKUP($D35,Tableau1[],6,0))),$D35&lt;&gt;""),"S",""))),"")</f>
        <v/>
      </c>
      <c r="P35" s="26" t="str">
        <f t="array" aca="1" ref="P35" ca="1">IFERROR(IF(AND(OR(WEEKDAY(O32,2)&gt;5,O32=Fériés),OR(O35="x",O35="s")),O35,IF(P$11=$E35,"x",IF(AND(((P$11-$E35)/VLOOKUP($D35,Tableau1[],6,0))=INT(((P$11-$E35)/VLOOKUP($D35,Tableau1[],6,0))),$D35&lt;&gt;""),"S",""))),"")</f>
        <v/>
      </c>
      <c r="Q35" s="26" t="str">
        <f t="array" aca="1" ref="Q35" ca="1">IFERROR(IF(AND(OR(WEEKDAY(P32,2)&gt;5,P32=Fériés),OR(P35="x",P35="s")),P35,IF(Q$11=$E35,"x",IF(AND(((Q$11-$E35)/VLOOKUP($D35,Tableau1[],6,0))=INT(((Q$11-$E35)/VLOOKUP($D35,Tableau1[],6,0))),$D35&lt;&gt;""),"S",""))),"")</f>
        <v/>
      </c>
      <c r="R35" s="26" t="str">
        <f t="array" aca="1" ref="R35" ca="1">IFERROR(IF(AND(OR(WEEKDAY(Q32,2)&gt;5,Q32=Fériés),OR(Q35="x",Q35="s")),Q35,IF(R$11=$E35,"x",IF(AND(((R$11-$E35)/VLOOKUP($D35,Tableau1[],6,0))=INT(((R$11-$E35)/VLOOKUP($D35,Tableau1[],6,0))),$D35&lt;&gt;""),"S",""))),"")</f>
        <v/>
      </c>
      <c r="S35" s="26" t="str">
        <f t="array" aca="1" ref="S35" ca="1">IFERROR(IF(AND(OR(WEEKDAY(R32,2)&gt;5,R32=Fériés),OR(R35="x",R35="s")),R35,IF(S$11=$E35,"x",IF(AND(((S$11-$E35)/VLOOKUP($D35,Tableau1[],6,0))=INT(((S$11-$E35)/VLOOKUP($D35,Tableau1[],6,0))),$D35&lt;&gt;""),"S",""))),"")</f>
        <v/>
      </c>
      <c r="T35" s="26" t="str">
        <f t="array" aca="1" ref="T35" ca="1">IFERROR(IF(AND(OR(WEEKDAY(S32,2)&gt;5,S32=Fériés),OR(S35="x",S35="s")),S35,IF(T$11=$E35,"x",IF(AND(((T$11-$E35)/VLOOKUP($D35,Tableau1[],6,0))=INT(((T$11-$E35)/VLOOKUP($D35,Tableau1[],6,0))),$D35&lt;&gt;""),"S",""))),"")</f>
        <v/>
      </c>
      <c r="U35" s="26" t="str">
        <f t="array" aca="1" ref="U35" ca="1">IFERROR(IF(AND(OR(WEEKDAY(T32,2)&gt;5,T32=Fériés),OR(T35="x",T35="s")),T35,IF(U$11=$E35,"x",IF(AND(((U$11-$E35)/VLOOKUP($D35,Tableau1[],6,0))=INT(((U$11-$E35)/VLOOKUP($D35,Tableau1[],6,0))),$D35&lt;&gt;""),"S",""))),"")</f>
        <v/>
      </c>
      <c r="V35" s="26" t="str">
        <f t="array" aca="1" ref="V35" ca="1">IFERROR(IF(AND(OR(WEEKDAY(U32,2)&gt;5,U32=Fériés),OR(U35="x",U35="s")),U35,IF(V$11=$E35,"x",IF(AND(((V$11-$E35)/VLOOKUP($D35,Tableau1[],6,0))=INT(((V$11-$E35)/VLOOKUP($D35,Tableau1[],6,0))),$D35&lt;&gt;""),"S",""))),"")</f>
        <v/>
      </c>
      <c r="W35" s="26" t="str">
        <f t="array" aca="1" ref="W35" ca="1">IFERROR(IF(AND(OR(WEEKDAY(V32,2)&gt;5,V32=Fériés),OR(V35="x",V35="s")),V35,IF(W$11=$E35,"x",IF(AND(((W$11-$E35)/VLOOKUP($D35,Tableau1[],6,0))=INT(((W$11-$E35)/VLOOKUP($D35,Tableau1[],6,0))),$D35&lt;&gt;""),"S",""))),"")</f>
        <v/>
      </c>
      <c r="X35" s="26" t="str">
        <f t="array" aca="1" ref="X35" ca="1">IFERROR(IF(AND(OR(WEEKDAY(W32,2)&gt;5,W32=Fériés),OR(W35="x",W35="s")),W35,IF(X$11=$E35,"x",IF(AND(((X$11-$E35)/VLOOKUP($D35,Tableau1[],6,0))=INT(((X$11-$E35)/VLOOKUP($D35,Tableau1[],6,0))),$D35&lt;&gt;""),"S",""))),"")</f>
        <v/>
      </c>
      <c r="Y35" s="26" t="str">
        <f t="array" aca="1" ref="Y35" ca="1">IFERROR(IF(AND(OR(WEEKDAY(X32,2)&gt;5,X32=Fériés),OR(X35="x",X35="s")),X35,IF(Y$11=$E35,"x",IF(AND(((Y$11-$E35)/VLOOKUP($D35,Tableau1[],6,0))=INT(((Y$11-$E35)/VLOOKUP($D35,Tableau1[],6,0))),$D35&lt;&gt;""),"S",""))),"")</f>
        <v/>
      </c>
      <c r="Z35" s="26" t="str">
        <f t="array" aca="1" ref="Z35" ca="1">IFERROR(IF(AND(OR(WEEKDAY(Y32,2)&gt;5,Y32=Fériés),OR(Y35="x",Y35="s")),Y35,IF(Z$11=$E35,"x",IF(AND(((Z$11-$E35)/VLOOKUP($D35,Tableau1[],6,0))=INT(((Z$11-$E35)/VLOOKUP($D35,Tableau1[],6,0))),$D35&lt;&gt;""),"S",""))),"")</f>
        <v/>
      </c>
      <c r="AA35" s="26" t="str">
        <f t="array" aca="1" ref="AA35" ca="1">IFERROR(IF(AND(OR(WEEKDAY(Z32,2)&gt;5,Z32=Fériés),OR(Z35="x",Z35="s")),Z35,IF(AA$11=$E35,"x",IF(AND(((AA$11-$E35)/VLOOKUP($D35,Tableau1[],6,0))=INT(((AA$11-$E35)/VLOOKUP($D35,Tableau1[],6,0))),$D35&lt;&gt;""),"S",""))),"")</f>
        <v/>
      </c>
      <c r="AB35" s="26" t="str">
        <f t="array" aca="1" ref="AB35" ca="1">IFERROR(IF(AND(OR(WEEKDAY(AA32,2)&gt;5,AA32=Fériés),OR(AA35="x",AA35="s")),AA35,IF(AB$11=$E35,"x",IF(AND(((AB$11-$E35)/VLOOKUP($D35,Tableau1[],6,0))=INT(((AB$11-$E35)/VLOOKUP($D35,Tableau1[],6,0))),$D35&lt;&gt;""),"S",""))),"")</f>
        <v/>
      </c>
      <c r="AC35" s="26" t="str">
        <f t="array" aca="1" ref="AC35" ca="1">IFERROR(IF(AND(OR(WEEKDAY(AB32,2)&gt;5,AB32=Fériés),OR(AB35="x",AB35="s")),AB35,IF(AC$11=$E35,"x",IF(AND(((AC$11-$E35)/VLOOKUP($D35,Tableau1[],6,0))=INT(((AC$11-$E35)/VLOOKUP($D35,Tableau1[],6,0))),$D35&lt;&gt;""),"S",""))),"")</f>
        <v/>
      </c>
      <c r="AD35" s="26" t="str">
        <f t="array" aca="1" ref="AD35" ca="1">IFERROR(IF(AND(OR(WEEKDAY(AC32,2)&gt;5,AC32=Fériés),OR(AC35="x",AC35="s")),AC35,IF(AD$11=$E35,"x",IF(AND(((AD$11-$E35)/VLOOKUP($D35,Tableau1[],6,0))=INT(((AD$11-$E35)/VLOOKUP($D35,Tableau1[],6,0))),$D35&lt;&gt;""),"S",""))),"")</f>
        <v/>
      </c>
      <c r="AE35" s="26" t="str">
        <f t="array" aca="1" ref="AE35" ca="1">IFERROR(IF(AND(OR(WEEKDAY(AD32,2)&gt;5,AD32=Fériés),OR(AD35="x",AD35="s")),AD35,IF(AE$11=$E35,"x",IF(AND(((AE$11-$E35)/VLOOKUP($D35,Tableau1[],6,0))=INT(((AE$11-$E35)/VLOOKUP($D35,Tableau1[],6,0))),$D35&lt;&gt;""),"S",""))),"")</f>
        <v/>
      </c>
      <c r="AF35" s="26" t="str">
        <f t="array" aca="1" ref="AF35" ca="1">IFERROR(IF(AND(OR(WEEKDAY(AE32,2)&gt;5,AE32=Fériés),OR(AE35="x",AE35="s")),AE35,IF(AF$11=$E35,"x",IF(AND(((AF$11-$E35)/VLOOKUP($D35,Tableau1[],6,0))=INT(((AF$11-$E35)/VLOOKUP($D35,Tableau1[],6,0))),$D35&lt;&gt;""),"S",""))),"")</f>
        <v/>
      </c>
      <c r="AG35" s="26" t="str">
        <f t="array" aca="1" ref="AG35" ca="1">IFERROR(IF(AND(OR(WEEKDAY(AF32,2)&gt;5,AF32=Fériés),OR(AF35="x",AF35="s")),AF35,IF(AG$11=$E35,"x",IF(AND(((AG$11-$E35)/VLOOKUP($D35,Tableau1[],6,0))=INT(((AG$11-$E35)/VLOOKUP($D35,Tableau1[],6,0))),$D35&lt;&gt;""),"S",""))),"")</f>
        <v/>
      </c>
      <c r="AH35" s="26" t="str">
        <f t="array" aca="1" ref="AH35" ca="1">IFERROR(IF(AND(OR(WEEKDAY(AG32,2)&gt;5,AG32=Fériés),OR(AG35="x",AG35="s")),AG35,IF(AH$11=$E35,"x",IF(AND(((AH$11-$E35)/VLOOKUP($D35,Tableau1[],6,0))=INT(((AH$11-$E35)/VLOOKUP($D35,Tableau1[],6,0))),$D35&lt;&gt;""),"S",""))),"")</f>
        <v/>
      </c>
      <c r="AI35" s="27" t="str">
        <f t="array" aca="1" ref="AI35" ca="1">IFERROR(IF(AND(OR(WEEKDAY(AH32,2)&gt;5,AH32=Fériés),OR(AH35="x",AH35="s")),AH35,IF(AI$11=$E35,"x",IF(AND(((AI$11-$E35)/VLOOKUP($D35,Tableau1[],6,0))=INT(((AI$11-$E35)/VLOOKUP($D35,Tableau1[],6,0))),$D35&lt;&gt;""),"S",""))),"")</f>
        <v/>
      </c>
      <c r="AJ35" s="6"/>
      <c r="AK35" s="6"/>
      <c r="AL35" s="6"/>
      <c r="AM35" s="6"/>
      <c r="AN35" s="6"/>
      <c r="AO35" s="6"/>
      <c r="AP35" s="6"/>
      <c r="AQ35" s="6"/>
      <c r="AR35" s="6"/>
      <c r="AS35" s="6"/>
    </row>
    <row r="36" spans="1:45">
      <c r="A36" s="6"/>
      <c r="B36" s="6"/>
      <c r="C36" s="54"/>
      <c r="D36" s="14"/>
      <c r="E36" s="28">
        <f>IF(ISBLANK(D36),0,VLOOKUP(D36,Tableau1[],2,0))</f>
        <v>0</v>
      </c>
      <c r="F36" s="24">
        <f>IF(ISBLANK(D36),0,VLOOKUP(D36,Tableau1[],7,0))</f>
        <v>0</v>
      </c>
      <c r="G36" s="42">
        <f t="shared" si="18"/>
        <v>0</v>
      </c>
      <c r="H36" s="25" t="str">
        <f>IFERROR(IF(H$11=$E36,"x",IF(AND(((H$11-$E36)/VLOOKUP($D36,Tableau1[],6,0))=INT(((H$11-$E36)/VLOOKUP($D36,Tableau1[],6,0))),$D36&lt;&gt;""),"S","")),"")</f>
        <v/>
      </c>
      <c r="I36" s="26" t="str">
        <f t="array" aca="1" ref="I36" ca="1">IFERROR(IF(AND(OR(WEEKDAY(H33,2)&gt;5,H33=Fériés),OR(H36="x",H36="s")),H36,IF(I$11=$E36,"x",IF(AND(((I$11-$E36)/VLOOKUP($D36,Tableau1[],6,0))=INT(((I$11-$E36)/VLOOKUP($D36,Tableau1[],6,0))),$D36&lt;&gt;""),"S",""))),"")</f>
        <v/>
      </c>
      <c r="J36" s="26" t="str">
        <f t="array" aca="1" ref="J36" ca="1">IFERROR(IF(AND(OR(WEEKDAY(I33,2)&gt;5,I33=Fériés),OR(I36="x",I36="s")),I36,IF(J$11=$E36,"x",IF(AND(((J$11-$E36)/VLOOKUP($D36,Tableau1[],6,0))=INT(((J$11-$E36)/VLOOKUP($D36,Tableau1[],6,0))),$D36&lt;&gt;""),"S",""))),"")</f>
        <v/>
      </c>
      <c r="K36" s="26" t="str">
        <f t="array" aca="1" ref="K36" ca="1">IFERROR(IF(AND(OR(WEEKDAY(J33,2)&gt;5,J33=Fériés),OR(J36="x",J36="s")),J36,IF(K$11=$E36,"x",IF(AND(((K$11-$E36)/VLOOKUP($D36,Tableau1[],6,0))=INT(((K$11-$E36)/VLOOKUP($D36,Tableau1[],6,0))),$D36&lt;&gt;""),"S",""))),"")</f>
        <v/>
      </c>
      <c r="L36" s="26" t="str">
        <f t="array" aca="1" ref="L36" ca="1">IFERROR(IF(AND(OR(WEEKDAY(K33,2)&gt;5,K33=Fériés),OR(K36="x",K36="s")),K36,IF(L$11=$E36,"x",IF(AND(((L$11-$E36)/VLOOKUP($D36,Tableau1[],6,0))=INT(((L$11-$E36)/VLOOKUP($D36,Tableau1[],6,0))),$D36&lt;&gt;""),"S",""))),"")</f>
        <v/>
      </c>
      <c r="M36" s="26" t="str">
        <f t="array" aca="1" ref="M36" ca="1">IFERROR(IF(AND(OR(WEEKDAY(L33,2)&gt;5,L33=Fériés),OR(L36="x",L36="s")),L36,IF(M$11=$E36,"x",IF(AND(((M$11-$E36)/VLOOKUP($D36,Tableau1[],6,0))=INT(((M$11-$E36)/VLOOKUP($D36,Tableau1[],6,0))),$D36&lt;&gt;""),"S",""))),"")</f>
        <v/>
      </c>
      <c r="N36" s="26" t="str">
        <f t="array" aca="1" ref="N36" ca="1">IFERROR(IF(AND(OR(WEEKDAY(M33,2)&gt;5,M33=Fériés),OR(M36="x",M36="s")),M36,IF(N$11=$E36,"x",IF(AND(((N$11-$E36)/VLOOKUP($D36,Tableau1[],6,0))=INT(((N$11-$E36)/VLOOKUP($D36,Tableau1[],6,0))),$D36&lt;&gt;""),"S",""))),"")</f>
        <v/>
      </c>
      <c r="O36" s="26" t="str">
        <f t="array" aca="1" ref="O36" ca="1">IFERROR(IF(AND(OR(WEEKDAY(N33,2)&gt;5,N33=Fériés),OR(N36="x",N36="s")),N36,IF(O$11=$E36,"x",IF(AND(((O$11-$E36)/VLOOKUP($D36,Tableau1[],6,0))=INT(((O$11-$E36)/VLOOKUP($D36,Tableau1[],6,0))),$D36&lt;&gt;""),"S",""))),"")</f>
        <v/>
      </c>
      <c r="P36" s="26" t="str">
        <f t="array" aca="1" ref="P36" ca="1">IFERROR(IF(AND(OR(WEEKDAY(O33,2)&gt;5,O33=Fériés),OR(O36="x",O36="s")),O36,IF(P$11=$E36,"x",IF(AND(((P$11-$E36)/VLOOKUP($D36,Tableau1[],6,0))=INT(((P$11-$E36)/VLOOKUP($D36,Tableau1[],6,0))),$D36&lt;&gt;""),"S",""))),"")</f>
        <v/>
      </c>
      <c r="Q36" s="26" t="str">
        <f t="array" aca="1" ref="Q36" ca="1">IFERROR(IF(AND(OR(WEEKDAY(P33,2)&gt;5,P33=Fériés),OR(P36="x",P36="s")),P36,IF(Q$11=$E36,"x",IF(AND(((Q$11-$E36)/VLOOKUP($D36,Tableau1[],6,0))=INT(((Q$11-$E36)/VLOOKUP($D36,Tableau1[],6,0))),$D36&lt;&gt;""),"S",""))),"")</f>
        <v/>
      </c>
      <c r="R36" s="26" t="str">
        <f t="array" aca="1" ref="R36" ca="1">IFERROR(IF(AND(OR(WEEKDAY(Q33,2)&gt;5,Q33=Fériés),OR(Q36="x",Q36="s")),Q36,IF(R$11=$E36,"x",IF(AND(((R$11-$E36)/VLOOKUP($D36,Tableau1[],6,0))=INT(((R$11-$E36)/VLOOKUP($D36,Tableau1[],6,0))),$D36&lt;&gt;""),"S",""))),"")</f>
        <v/>
      </c>
      <c r="S36" s="26" t="str">
        <f t="array" aca="1" ref="S36" ca="1">IFERROR(IF(AND(OR(WEEKDAY(R33,2)&gt;5,R33=Fériés),OR(R36="x",R36="s")),R36,IF(S$11=$E36,"x",IF(AND(((S$11-$E36)/VLOOKUP($D36,Tableau1[],6,0))=INT(((S$11-$E36)/VLOOKUP($D36,Tableau1[],6,0))),$D36&lt;&gt;""),"S",""))),"")</f>
        <v/>
      </c>
      <c r="T36" s="26" t="str">
        <f t="array" aca="1" ref="T36" ca="1">IFERROR(IF(AND(OR(WEEKDAY(S33,2)&gt;5,S33=Fériés),OR(S36="x",S36="s")),S36,IF(T$11=$E36,"x",IF(AND(((T$11-$E36)/VLOOKUP($D36,Tableau1[],6,0))=INT(((T$11-$E36)/VLOOKUP($D36,Tableau1[],6,0))),$D36&lt;&gt;""),"S",""))),"")</f>
        <v/>
      </c>
      <c r="U36" s="26" t="str">
        <f t="array" aca="1" ref="U36" ca="1">IFERROR(IF(AND(OR(WEEKDAY(T33,2)&gt;5,T33=Fériés),OR(T36="x",T36="s")),T36,IF(U$11=$E36,"x",IF(AND(((U$11-$E36)/VLOOKUP($D36,Tableau1[],6,0))=INT(((U$11-$E36)/VLOOKUP($D36,Tableau1[],6,0))),$D36&lt;&gt;""),"S",""))),"")</f>
        <v/>
      </c>
      <c r="V36" s="26" t="str">
        <f t="array" aca="1" ref="V36" ca="1">IFERROR(IF(AND(OR(WEEKDAY(U33,2)&gt;5,U33=Fériés),OR(U36="x",U36="s")),U36,IF(V$11=$E36,"x",IF(AND(((V$11-$E36)/VLOOKUP($D36,Tableau1[],6,0))=INT(((V$11-$E36)/VLOOKUP($D36,Tableau1[],6,0))),$D36&lt;&gt;""),"S",""))),"")</f>
        <v/>
      </c>
      <c r="W36" s="26" t="str">
        <f t="array" aca="1" ref="W36" ca="1">IFERROR(IF(AND(OR(WEEKDAY(V33,2)&gt;5,V33=Fériés),OR(V36="x",V36="s")),V36,IF(W$11=$E36,"x",IF(AND(((W$11-$E36)/VLOOKUP($D36,Tableau1[],6,0))=INT(((W$11-$E36)/VLOOKUP($D36,Tableau1[],6,0))),$D36&lt;&gt;""),"S",""))),"")</f>
        <v/>
      </c>
      <c r="X36" s="26" t="str">
        <f t="array" aca="1" ref="X36" ca="1">IFERROR(IF(AND(OR(WEEKDAY(W33,2)&gt;5,W33=Fériés),OR(W36="x",W36="s")),W36,IF(X$11=$E36,"x",IF(AND(((X$11-$E36)/VLOOKUP($D36,Tableau1[],6,0))=INT(((X$11-$E36)/VLOOKUP($D36,Tableau1[],6,0))),$D36&lt;&gt;""),"S",""))),"")</f>
        <v/>
      </c>
      <c r="Y36" s="26" t="str">
        <f t="array" aca="1" ref="Y36" ca="1">IFERROR(IF(AND(OR(WEEKDAY(X33,2)&gt;5,X33=Fériés),OR(X36="x",X36="s")),X36,IF(Y$11=$E36,"x",IF(AND(((Y$11-$E36)/VLOOKUP($D36,Tableau1[],6,0))=INT(((Y$11-$E36)/VLOOKUP($D36,Tableau1[],6,0))),$D36&lt;&gt;""),"S",""))),"")</f>
        <v/>
      </c>
      <c r="Z36" s="26" t="str">
        <f t="array" aca="1" ref="Z36" ca="1">IFERROR(IF(AND(OR(WEEKDAY(Y33,2)&gt;5,Y33=Fériés),OR(Y36="x",Y36="s")),Y36,IF(Z$11=$E36,"x",IF(AND(((Z$11-$E36)/VLOOKUP($D36,Tableau1[],6,0))=INT(((Z$11-$E36)/VLOOKUP($D36,Tableau1[],6,0))),$D36&lt;&gt;""),"S",""))),"")</f>
        <v/>
      </c>
      <c r="AA36" s="26" t="str">
        <f t="array" aca="1" ref="AA36" ca="1">IFERROR(IF(AND(OR(WEEKDAY(Z33,2)&gt;5,Z33=Fériés),OR(Z36="x",Z36="s")),Z36,IF(AA$11=$E36,"x",IF(AND(((AA$11-$E36)/VLOOKUP($D36,Tableau1[],6,0))=INT(((AA$11-$E36)/VLOOKUP($D36,Tableau1[],6,0))),$D36&lt;&gt;""),"S",""))),"")</f>
        <v/>
      </c>
      <c r="AB36" s="26" t="str">
        <f t="array" aca="1" ref="AB36" ca="1">IFERROR(IF(AND(OR(WEEKDAY(AA33,2)&gt;5,AA33=Fériés),OR(AA36="x",AA36="s")),AA36,IF(AB$11=$E36,"x",IF(AND(((AB$11-$E36)/VLOOKUP($D36,Tableau1[],6,0))=INT(((AB$11-$E36)/VLOOKUP($D36,Tableau1[],6,0))),$D36&lt;&gt;""),"S",""))),"")</f>
        <v/>
      </c>
      <c r="AC36" s="26" t="str">
        <f t="array" aca="1" ref="AC36" ca="1">IFERROR(IF(AND(OR(WEEKDAY(AB33,2)&gt;5,AB33=Fériés),OR(AB36="x",AB36="s")),AB36,IF(AC$11=$E36,"x",IF(AND(((AC$11-$E36)/VLOOKUP($D36,Tableau1[],6,0))=INT(((AC$11-$E36)/VLOOKUP($D36,Tableau1[],6,0))),$D36&lt;&gt;""),"S",""))),"")</f>
        <v/>
      </c>
      <c r="AD36" s="26" t="str">
        <f t="array" aca="1" ref="AD36" ca="1">IFERROR(IF(AND(OR(WEEKDAY(AC33,2)&gt;5,AC33=Fériés),OR(AC36="x",AC36="s")),AC36,IF(AD$11=$E36,"x",IF(AND(((AD$11-$E36)/VLOOKUP($D36,Tableau1[],6,0))=INT(((AD$11-$E36)/VLOOKUP($D36,Tableau1[],6,0))),$D36&lt;&gt;""),"S",""))),"")</f>
        <v/>
      </c>
      <c r="AE36" s="26" t="str">
        <f t="array" aca="1" ref="AE36" ca="1">IFERROR(IF(AND(OR(WEEKDAY(AD33,2)&gt;5,AD33=Fériés),OR(AD36="x",AD36="s")),AD36,IF(AE$11=$E36,"x",IF(AND(((AE$11-$E36)/VLOOKUP($D36,Tableau1[],6,0))=INT(((AE$11-$E36)/VLOOKUP($D36,Tableau1[],6,0))),$D36&lt;&gt;""),"S",""))),"")</f>
        <v/>
      </c>
      <c r="AF36" s="26" t="str">
        <f t="array" aca="1" ref="AF36" ca="1">IFERROR(IF(AND(OR(WEEKDAY(AE33,2)&gt;5,AE33=Fériés),OR(AE36="x",AE36="s")),AE36,IF(AF$11=$E36,"x",IF(AND(((AF$11-$E36)/VLOOKUP($D36,Tableau1[],6,0))=INT(((AF$11-$E36)/VLOOKUP($D36,Tableau1[],6,0))),$D36&lt;&gt;""),"S",""))),"")</f>
        <v/>
      </c>
      <c r="AG36" s="26" t="str">
        <f t="array" aca="1" ref="AG36" ca="1">IFERROR(IF(AND(OR(WEEKDAY(AF33,2)&gt;5,AF33=Fériés),OR(AF36="x",AF36="s")),AF36,IF(AG$11=$E36,"x",IF(AND(((AG$11-$E36)/VLOOKUP($D36,Tableau1[],6,0))=INT(((AG$11-$E36)/VLOOKUP($D36,Tableau1[],6,0))),$D36&lt;&gt;""),"S",""))),"")</f>
        <v/>
      </c>
      <c r="AH36" s="26" t="str">
        <f t="array" aca="1" ref="AH36" ca="1">IFERROR(IF(AND(OR(WEEKDAY(AG33,2)&gt;5,AG33=Fériés),OR(AG36="x",AG36="s")),AG36,IF(AH$11=$E36,"x",IF(AND(((AH$11-$E36)/VLOOKUP($D36,Tableau1[],6,0))=INT(((AH$11-$E36)/VLOOKUP($D36,Tableau1[],6,0))),$D36&lt;&gt;""),"S",""))),"")</f>
        <v/>
      </c>
      <c r="AI36" s="27" t="str">
        <f t="array" aca="1" ref="AI36" ca="1">IFERROR(IF(AND(OR(WEEKDAY(AH33,2)&gt;5,AH33=Fériés),OR(AH36="x",AH36="s")),AH36,IF(AI$11=$E36,"x",IF(AND(((AI$11-$E36)/VLOOKUP($D36,Tableau1[],6,0))=INT(((AI$11-$E36)/VLOOKUP($D36,Tableau1[],6,0))),$D36&lt;&gt;""),"S",""))),"")</f>
        <v/>
      </c>
      <c r="AJ36" s="6"/>
      <c r="AK36" s="6"/>
      <c r="AL36" s="6"/>
      <c r="AM36" s="6"/>
      <c r="AN36" s="6"/>
      <c r="AO36" s="6"/>
      <c r="AP36" s="6"/>
      <c r="AQ36" s="6"/>
      <c r="AR36" s="6"/>
      <c r="AS36" s="6"/>
    </row>
    <row r="37" spans="1:45" ht="15.75" thickBot="1">
      <c r="A37" s="6"/>
      <c r="B37" s="6"/>
      <c r="C37" s="55"/>
      <c r="D37" s="61"/>
      <c r="E37" s="62">
        <f>IF(ISBLANK(D37),0,VLOOKUP(D37,Tableau1[],2,0))</f>
        <v>0</v>
      </c>
      <c r="F37" s="63">
        <f>IF(ISBLANK(D37),0,VLOOKUP(D37,Tableau1[],7,0))</f>
        <v>0</v>
      </c>
      <c r="G37" s="76">
        <f t="shared" ref="G37" si="19">E37+F37</f>
        <v>0</v>
      </c>
      <c r="H37" s="64" t="str">
        <f>IFERROR(IF(H$11=$E37,"x",IF(AND(((H$11-$E37)/VLOOKUP($D37,Tableau1[],6,0))=INT(((H$11-$E37)/VLOOKUP($D37,Tableau1[],6,0))),$D37&lt;&gt;""),"S","")),"")</f>
        <v/>
      </c>
      <c r="I37" s="65" t="str">
        <f t="array" aca="1" ref="I37" ca="1">IFERROR(IF(AND(OR(WEEKDAY(H34,2)&gt;5,H34=Fériés),OR(H37="x",H37="s")),H37,IF(I$11=$E37,"x",IF(AND(((I$11-$E37)/VLOOKUP($D37,Tableau1[],6,0))=INT(((I$11-$E37)/VLOOKUP($D37,Tableau1[],6,0))),$D37&lt;&gt;""),"S",""))),"")</f>
        <v/>
      </c>
      <c r="J37" s="65" t="str">
        <f t="array" aca="1" ref="J37" ca="1">IFERROR(IF(AND(OR(WEEKDAY(I34,2)&gt;5,I34=Fériés),OR(I37="x",I37="s")),I37,IF(J$11=$E37,"x",IF(AND(((J$11-$E37)/VLOOKUP($D37,Tableau1[],6,0))=INT(((J$11-$E37)/VLOOKUP($D37,Tableau1[],6,0))),$D37&lt;&gt;""),"S",""))),"")</f>
        <v/>
      </c>
      <c r="K37" s="65" t="str">
        <f t="array" aca="1" ref="K37" ca="1">IFERROR(IF(AND(OR(WEEKDAY(J34,2)&gt;5,J34=Fériés),OR(J37="x",J37="s")),J37,IF(K$11=$E37,"x",IF(AND(((K$11-$E37)/VLOOKUP($D37,Tableau1[],6,0))=INT(((K$11-$E37)/VLOOKUP($D37,Tableau1[],6,0))),$D37&lt;&gt;""),"S",""))),"")</f>
        <v/>
      </c>
      <c r="L37" s="65" t="str">
        <f t="array" aca="1" ref="L37" ca="1">IFERROR(IF(AND(OR(WEEKDAY(K34,2)&gt;5,K34=Fériés),OR(K37="x",K37="s")),K37,IF(L$11=$E37,"x",IF(AND(((L$11-$E37)/VLOOKUP($D37,Tableau1[],6,0))=INT(((L$11-$E37)/VLOOKUP($D37,Tableau1[],6,0))),$D37&lt;&gt;""),"S",""))),"")</f>
        <v/>
      </c>
      <c r="M37" s="65" t="str">
        <f t="array" aca="1" ref="M37" ca="1">IFERROR(IF(AND(OR(WEEKDAY(L34,2)&gt;5,L34=Fériés),OR(L37="x",L37="s")),L37,IF(M$11=$E37,"x",IF(AND(((M$11-$E37)/VLOOKUP($D37,Tableau1[],6,0))=INT(((M$11-$E37)/VLOOKUP($D37,Tableau1[],6,0))),$D37&lt;&gt;""),"S",""))),"")</f>
        <v/>
      </c>
      <c r="N37" s="65" t="str">
        <f t="array" aca="1" ref="N37" ca="1">IFERROR(IF(AND(OR(WEEKDAY(M34,2)&gt;5,M34=Fériés),OR(M37="x",M37="s")),M37,IF(N$11=$E37,"x",IF(AND(((N$11-$E37)/VLOOKUP($D37,Tableau1[],6,0))=INT(((N$11-$E37)/VLOOKUP($D37,Tableau1[],6,0))),$D37&lt;&gt;""),"S",""))),"")</f>
        <v/>
      </c>
      <c r="O37" s="65" t="str">
        <f t="array" aca="1" ref="O37" ca="1">IFERROR(IF(AND(OR(WEEKDAY(N34,2)&gt;5,N34=Fériés),OR(N37="x",N37="s")),N37,IF(O$11=$E37,"x",IF(AND(((O$11-$E37)/VLOOKUP($D37,Tableau1[],6,0))=INT(((O$11-$E37)/VLOOKUP($D37,Tableau1[],6,0))),$D37&lt;&gt;""),"S",""))),"")</f>
        <v/>
      </c>
      <c r="P37" s="65" t="str">
        <f t="array" aca="1" ref="P37" ca="1">IFERROR(IF(AND(OR(WEEKDAY(O34,2)&gt;5,O34=Fériés),OR(O37="x",O37="s")),O37,IF(P$11=$E37,"x",IF(AND(((P$11-$E37)/VLOOKUP($D37,Tableau1[],6,0))=INT(((P$11-$E37)/VLOOKUP($D37,Tableau1[],6,0))),$D37&lt;&gt;""),"S",""))),"")</f>
        <v/>
      </c>
      <c r="Q37" s="65" t="str">
        <f t="array" aca="1" ref="Q37" ca="1">IFERROR(IF(AND(OR(WEEKDAY(P34,2)&gt;5,P34=Fériés),OR(P37="x",P37="s")),P37,IF(Q$11=$E37,"x",IF(AND(((Q$11-$E37)/VLOOKUP($D37,Tableau1[],6,0))=INT(((Q$11-$E37)/VLOOKUP($D37,Tableau1[],6,0))),$D37&lt;&gt;""),"S",""))),"")</f>
        <v/>
      </c>
      <c r="R37" s="65" t="str">
        <f t="array" aca="1" ref="R37" ca="1">IFERROR(IF(AND(OR(WEEKDAY(Q34,2)&gt;5,Q34=Fériés),OR(Q37="x",Q37="s")),Q37,IF(R$11=$E37,"x",IF(AND(((R$11-$E37)/VLOOKUP($D37,Tableau1[],6,0))=INT(((R$11-$E37)/VLOOKUP($D37,Tableau1[],6,0))),$D37&lt;&gt;""),"S",""))),"")</f>
        <v/>
      </c>
      <c r="S37" s="65" t="str">
        <f t="array" aca="1" ref="S37" ca="1">IFERROR(IF(AND(OR(WEEKDAY(R34,2)&gt;5,R34=Fériés),OR(R37="x",R37="s")),R37,IF(S$11=$E37,"x",IF(AND(((S$11-$E37)/VLOOKUP($D37,Tableau1[],6,0))=INT(((S$11-$E37)/VLOOKUP($D37,Tableau1[],6,0))),$D37&lt;&gt;""),"S",""))),"")</f>
        <v/>
      </c>
      <c r="T37" s="65" t="str">
        <f t="array" aca="1" ref="T37" ca="1">IFERROR(IF(AND(OR(WEEKDAY(S34,2)&gt;5,S34=Fériés),OR(S37="x",S37="s")),S37,IF(T$11=$E37,"x",IF(AND(((T$11-$E37)/VLOOKUP($D37,Tableau1[],6,0))=INT(((T$11-$E37)/VLOOKUP($D37,Tableau1[],6,0))),$D37&lt;&gt;""),"S",""))),"")</f>
        <v/>
      </c>
      <c r="U37" s="65" t="str">
        <f t="array" aca="1" ref="U37" ca="1">IFERROR(IF(AND(OR(WEEKDAY(T34,2)&gt;5,T34=Fériés),OR(T37="x",T37="s")),T37,IF(U$11=$E37,"x",IF(AND(((U$11-$E37)/VLOOKUP($D37,Tableau1[],6,0))=INT(((U$11-$E37)/VLOOKUP($D37,Tableau1[],6,0))),$D37&lt;&gt;""),"S",""))),"")</f>
        <v/>
      </c>
      <c r="V37" s="65" t="str">
        <f t="array" aca="1" ref="V37" ca="1">IFERROR(IF(AND(OR(WEEKDAY(U34,2)&gt;5,U34=Fériés),OR(U37="x",U37="s")),U37,IF(V$11=$E37,"x",IF(AND(((V$11-$E37)/VLOOKUP($D37,Tableau1[],6,0))=INT(((V$11-$E37)/VLOOKUP($D37,Tableau1[],6,0))),$D37&lt;&gt;""),"S",""))),"")</f>
        <v/>
      </c>
      <c r="W37" s="65" t="str">
        <f t="array" aca="1" ref="W37" ca="1">IFERROR(IF(AND(OR(WEEKDAY(V34,2)&gt;5,V34=Fériés),OR(V37="x",V37="s")),V37,IF(W$11=$E37,"x",IF(AND(((W$11-$E37)/VLOOKUP($D37,Tableau1[],6,0))=INT(((W$11-$E37)/VLOOKUP($D37,Tableau1[],6,0))),$D37&lt;&gt;""),"S",""))),"")</f>
        <v/>
      </c>
      <c r="X37" s="65" t="str">
        <f t="array" aca="1" ref="X37" ca="1">IFERROR(IF(AND(OR(WEEKDAY(W34,2)&gt;5,W34=Fériés),OR(W37="x",W37="s")),W37,IF(X$11=$E37,"x",IF(AND(((X$11-$E37)/VLOOKUP($D37,Tableau1[],6,0))=INT(((X$11-$E37)/VLOOKUP($D37,Tableau1[],6,0))),$D37&lt;&gt;""),"S",""))),"")</f>
        <v/>
      </c>
      <c r="Y37" s="65" t="str">
        <f t="array" aca="1" ref="Y37" ca="1">IFERROR(IF(AND(OR(WEEKDAY(X34,2)&gt;5,X34=Fériés),OR(X37="x",X37="s")),X37,IF(Y$11=$E37,"x",IF(AND(((Y$11-$E37)/VLOOKUP($D37,Tableau1[],6,0))=INT(((Y$11-$E37)/VLOOKUP($D37,Tableau1[],6,0))),$D37&lt;&gt;""),"S",""))),"")</f>
        <v/>
      </c>
      <c r="Z37" s="65" t="str">
        <f t="array" aca="1" ref="Z37" ca="1">IFERROR(IF(AND(OR(WEEKDAY(Y34,2)&gt;5,Y34=Fériés),OR(Y37="x",Y37="s")),Y37,IF(Z$11=$E37,"x",IF(AND(((Z$11-$E37)/VLOOKUP($D37,Tableau1[],6,0))=INT(((Z$11-$E37)/VLOOKUP($D37,Tableau1[],6,0))),$D37&lt;&gt;""),"S",""))),"")</f>
        <v/>
      </c>
      <c r="AA37" s="65" t="str">
        <f t="array" aca="1" ref="AA37" ca="1">IFERROR(IF(AND(OR(WEEKDAY(Z34,2)&gt;5,Z34=Fériés),OR(Z37="x",Z37="s")),Z37,IF(AA$11=$E37,"x",IF(AND(((AA$11-$E37)/VLOOKUP($D37,Tableau1[],6,0))=INT(((AA$11-$E37)/VLOOKUP($D37,Tableau1[],6,0))),$D37&lt;&gt;""),"S",""))),"")</f>
        <v/>
      </c>
      <c r="AB37" s="65" t="str">
        <f t="array" aca="1" ref="AB37" ca="1">IFERROR(IF(AND(OR(WEEKDAY(AA34,2)&gt;5,AA34=Fériés),OR(AA37="x",AA37="s")),AA37,IF(AB$11=$E37,"x",IF(AND(((AB$11-$E37)/VLOOKUP($D37,Tableau1[],6,0))=INT(((AB$11-$E37)/VLOOKUP($D37,Tableau1[],6,0))),$D37&lt;&gt;""),"S",""))),"")</f>
        <v/>
      </c>
      <c r="AC37" s="65" t="str">
        <f t="array" aca="1" ref="AC37" ca="1">IFERROR(IF(AND(OR(WEEKDAY(AB34,2)&gt;5,AB34=Fériés),OR(AB37="x",AB37="s")),AB37,IF(AC$11=$E37,"x",IF(AND(((AC$11-$E37)/VLOOKUP($D37,Tableau1[],6,0))=INT(((AC$11-$E37)/VLOOKUP($D37,Tableau1[],6,0))),$D37&lt;&gt;""),"S",""))),"")</f>
        <v/>
      </c>
      <c r="AD37" s="65" t="str">
        <f t="array" aca="1" ref="AD37" ca="1">IFERROR(IF(AND(OR(WEEKDAY(AC34,2)&gt;5,AC34=Fériés),OR(AC37="x",AC37="s")),AC37,IF(AD$11=$E37,"x",IF(AND(((AD$11-$E37)/VLOOKUP($D37,Tableau1[],6,0))=INT(((AD$11-$E37)/VLOOKUP($D37,Tableau1[],6,0))),$D37&lt;&gt;""),"S",""))),"")</f>
        <v/>
      </c>
      <c r="AE37" s="65" t="str">
        <f t="array" aca="1" ref="AE37" ca="1">IFERROR(IF(AND(OR(WEEKDAY(AD34,2)&gt;5,AD34=Fériés),OR(AD37="x",AD37="s")),AD37,IF(AE$11=$E37,"x",IF(AND(((AE$11-$E37)/VLOOKUP($D37,Tableau1[],6,0))=INT(((AE$11-$E37)/VLOOKUP($D37,Tableau1[],6,0))),$D37&lt;&gt;""),"S",""))),"")</f>
        <v/>
      </c>
      <c r="AF37" s="65" t="str">
        <f t="array" aca="1" ref="AF37" ca="1">IFERROR(IF(AND(OR(WEEKDAY(AE34,2)&gt;5,AE34=Fériés),OR(AE37="x",AE37="s")),AE37,IF(AF$11=$E37,"x",IF(AND(((AF$11-$E37)/VLOOKUP($D37,Tableau1[],6,0))=INT(((AF$11-$E37)/VLOOKUP($D37,Tableau1[],6,0))),$D37&lt;&gt;""),"S",""))),"")</f>
        <v/>
      </c>
      <c r="AG37" s="65" t="str">
        <f t="array" aca="1" ref="AG37" ca="1">IFERROR(IF(AND(OR(WEEKDAY(AF34,2)&gt;5,AF34=Fériés),OR(AF37="x",AF37="s")),AF37,IF(AG$11=$E37,"x",IF(AND(((AG$11-$E37)/VLOOKUP($D37,Tableau1[],6,0))=INT(((AG$11-$E37)/VLOOKUP($D37,Tableau1[],6,0))),$D37&lt;&gt;""),"S",""))),"")</f>
        <v/>
      </c>
      <c r="AH37" s="65" t="str">
        <f t="array" aca="1" ref="AH37" ca="1">IFERROR(IF(AND(OR(WEEKDAY(AG34,2)&gt;5,AG34=Fériés),OR(AG37="x",AG37="s")),AG37,IF(AH$11=$E37,"x",IF(AND(((AH$11-$E37)/VLOOKUP($D37,Tableau1[],6,0))=INT(((AH$11-$E37)/VLOOKUP($D37,Tableau1[],6,0))),$D37&lt;&gt;""),"S",""))),"")</f>
        <v/>
      </c>
      <c r="AI37" s="66" t="str">
        <f t="array" aca="1" ref="AI37" ca="1">IFERROR(IF(AND(OR(WEEKDAY(AH34,2)&gt;5,AH34=Fériés),OR(AH37="x",AH37="s")),AH37,IF(AI$11=$E37,"x",IF(AND(((AI$11-$E37)/VLOOKUP($D37,Tableau1[],6,0))=INT(((AI$11-$E37)/VLOOKUP($D37,Tableau1[],6,0))),$D37&lt;&gt;""),"S",""))),"")</f>
        <v/>
      </c>
      <c r="AJ37" s="6"/>
      <c r="AK37" s="6"/>
      <c r="AL37" s="6"/>
      <c r="AM37" s="6"/>
      <c r="AN37" s="6"/>
      <c r="AO37" s="6"/>
      <c r="AP37" s="6"/>
      <c r="AQ37" s="6"/>
      <c r="AR37" s="6"/>
      <c r="AS37" s="6"/>
    </row>
    <row r="38" spans="1:45">
      <c r="A38" s="6"/>
      <c r="B38" s="6"/>
      <c r="C38" s="6"/>
      <c r="E38" s="10" t="str">
        <f>IF(ISBLANK(D38),"",VLOOKUP(D38,Tableau1[],2,0))</f>
        <v/>
      </c>
      <c r="G38" s="10" t="str">
        <f>IF(ISBLANK(D38),"",E38+F38)</f>
        <v/>
      </c>
      <c r="H38" s="12"/>
      <c r="I38" s="13"/>
      <c r="J38" s="13"/>
      <c r="K38" s="13"/>
      <c r="L38" s="13"/>
      <c r="M38" s="13"/>
      <c r="N38" s="13"/>
      <c r="O38" s="13"/>
      <c r="P38" s="13"/>
      <c r="Q38" s="13"/>
      <c r="R38" s="13"/>
      <c r="S38" s="13"/>
      <c r="T38" s="13"/>
      <c r="U38" s="13"/>
      <c r="V38" s="13"/>
      <c r="W38" s="13"/>
      <c r="X38" s="13"/>
      <c r="Y38" s="13"/>
      <c r="Z38" s="13"/>
      <c r="AA38" s="13"/>
      <c r="AB38" s="13"/>
      <c r="AC38" s="13"/>
      <c r="AD38" s="13"/>
      <c r="AE38" s="13"/>
      <c r="AF38" s="13"/>
      <c r="AG38" s="13"/>
      <c r="AH38" s="13"/>
      <c r="AI38" s="13"/>
      <c r="AJ38" s="6"/>
      <c r="AK38" s="6"/>
      <c r="AL38" s="6"/>
      <c r="AM38" s="6"/>
      <c r="AN38" s="6"/>
      <c r="AO38" s="6"/>
      <c r="AP38" s="6"/>
      <c r="AQ38" s="6"/>
      <c r="AR38" s="6"/>
      <c r="AS38" s="6"/>
    </row>
    <row r="39" spans="1:45">
      <c r="A39" s="6"/>
      <c r="B39" s="6"/>
      <c r="C39" s="6"/>
      <c r="E39" s="10" t="str">
        <f>IF(ISBLANK(D39),"",VLOOKUP(D39,Tableau1[],2,0))</f>
        <v/>
      </c>
      <c r="G39" s="10" t="str">
        <f>IF(ISBLANK(D39),"",E39+F39)</f>
        <v/>
      </c>
      <c r="H39" s="12"/>
      <c r="I39" s="13"/>
      <c r="J39" s="13"/>
      <c r="K39" s="13"/>
      <c r="L39" s="13"/>
      <c r="M39" s="13"/>
      <c r="N39" s="13"/>
      <c r="O39" s="13"/>
      <c r="P39" s="13"/>
      <c r="Q39" s="13"/>
      <c r="R39" s="13"/>
      <c r="S39" s="13"/>
      <c r="T39" s="13"/>
      <c r="U39" s="13"/>
      <c r="V39" s="13"/>
      <c r="W39" s="13"/>
      <c r="X39" s="13"/>
      <c r="Y39" s="13"/>
      <c r="Z39" s="13"/>
      <c r="AA39" s="13"/>
      <c r="AB39" s="13"/>
      <c r="AC39" s="13"/>
      <c r="AD39" s="13"/>
      <c r="AE39" s="13"/>
      <c r="AF39" s="13"/>
      <c r="AG39" s="13"/>
      <c r="AH39" s="13"/>
      <c r="AI39" s="13"/>
      <c r="AJ39" s="6"/>
      <c r="AK39" s="6"/>
      <c r="AL39" s="6"/>
      <c r="AM39" s="6"/>
      <c r="AN39" s="6"/>
      <c r="AO39" s="6"/>
      <c r="AP39" s="6"/>
      <c r="AQ39" s="6"/>
      <c r="AR39" s="6"/>
      <c r="AS39" s="6"/>
    </row>
    <row r="40" spans="1:45">
      <c r="A40" s="6"/>
      <c r="B40" s="6"/>
      <c r="C40" s="6"/>
      <c r="G40" s="10" t="str">
        <f>IF(ISBLANK(D40),"",E40+F40)</f>
        <v/>
      </c>
      <c r="H40" s="13"/>
      <c r="I40" s="13"/>
      <c r="J40" s="13"/>
      <c r="K40" s="13"/>
      <c r="L40" s="13"/>
      <c r="M40" s="13"/>
      <c r="N40" s="13"/>
      <c r="O40" s="13"/>
      <c r="P40" s="13"/>
      <c r="Q40" s="13"/>
      <c r="R40" s="13"/>
      <c r="S40" s="13"/>
      <c r="T40" s="13"/>
      <c r="U40" s="13"/>
      <c r="V40" s="13"/>
      <c r="W40" s="13"/>
      <c r="X40" s="13"/>
      <c r="Y40" s="13"/>
      <c r="Z40" s="13"/>
      <c r="AA40" s="13"/>
      <c r="AB40" s="13"/>
      <c r="AC40" s="13"/>
      <c r="AD40" s="13"/>
      <c r="AE40" s="13"/>
      <c r="AF40" s="13"/>
      <c r="AG40" s="13"/>
      <c r="AH40" s="13"/>
      <c r="AI40" s="13"/>
      <c r="AJ40" s="6"/>
      <c r="AK40" s="6"/>
      <c r="AL40" s="6"/>
      <c r="AM40" s="6"/>
      <c r="AN40" s="6"/>
      <c r="AO40" s="6"/>
      <c r="AP40" s="6"/>
      <c r="AQ40" s="6"/>
      <c r="AR40" s="6"/>
      <c r="AS40" s="6"/>
    </row>
    <row r="41" spans="1:45">
      <c r="A41" s="6"/>
      <c r="B41" s="6"/>
      <c r="C41" s="6"/>
      <c r="G41" s="10" t="str">
        <f>IF(ISBLANK(D41),"",E41+F41)</f>
        <v/>
      </c>
      <c r="H41" s="13"/>
      <c r="I41" s="13"/>
      <c r="J41" s="13"/>
      <c r="K41" s="13"/>
      <c r="L41" s="13"/>
      <c r="M41" s="13"/>
      <c r="N41" s="13"/>
      <c r="O41" s="13"/>
      <c r="P41" s="13"/>
      <c r="Q41" s="13"/>
      <c r="R41" s="13"/>
      <c r="S41" s="13"/>
      <c r="T41" s="13"/>
      <c r="U41" s="13"/>
      <c r="V41" s="13"/>
      <c r="W41" s="13"/>
      <c r="X41" s="13"/>
      <c r="Y41" s="13"/>
      <c r="Z41" s="13"/>
      <c r="AA41" s="13"/>
      <c r="AB41" s="13"/>
      <c r="AC41" s="13"/>
      <c r="AD41" s="13"/>
      <c r="AE41" s="13"/>
      <c r="AF41" s="13"/>
      <c r="AG41" s="13"/>
      <c r="AH41" s="13"/>
      <c r="AI41" s="13"/>
      <c r="AJ41" s="6"/>
      <c r="AK41" s="6"/>
      <c r="AL41" s="6"/>
      <c r="AM41" s="6"/>
      <c r="AN41" s="6"/>
      <c r="AO41" s="6"/>
      <c r="AP41" s="6"/>
      <c r="AQ41" s="6"/>
      <c r="AR41" s="6"/>
      <c r="AS41" s="6"/>
    </row>
    <row r="42" spans="1:45">
      <c r="H42" s="13"/>
      <c r="I42" s="13"/>
      <c r="J42" s="13"/>
      <c r="K42" s="13"/>
      <c r="L42" s="13"/>
      <c r="M42" s="13"/>
      <c r="N42" s="13"/>
      <c r="O42" s="13"/>
      <c r="P42" s="13"/>
      <c r="Q42" s="13"/>
      <c r="R42" s="13"/>
      <c r="S42" s="13"/>
      <c r="T42" s="13"/>
      <c r="U42" s="13"/>
      <c r="V42" s="13"/>
      <c r="W42" s="13"/>
      <c r="X42" s="13"/>
      <c r="Y42" s="13"/>
      <c r="Z42" s="13"/>
      <c r="AA42" s="13"/>
      <c r="AB42" s="13"/>
      <c r="AC42" s="13"/>
      <c r="AD42" s="13"/>
      <c r="AE42" s="13"/>
      <c r="AF42" s="13"/>
      <c r="AG42" s="13"/>
      <c r="AH42" s="13"/>
      <c r="AI42" s="13"/>
      <c r="AJ42" s="6"/>
      <c r="AK42" s="6"/>
      <c r="AL42" s="6"/>
      <c r="AM42" s="6"/>
      <c r="AN42" s="6"/>
      <c r="AO42" s="6"/>
      <c r="AP42" s="6"/>
      <c r="AQ42" s="6"/>
      <c r="AR42" s="6"/>
      <c r="AS42" s="6"/>
    </row>
    <row r="43" spans="1:45">
      <c r="H43" s="13"/>
      <c r="I43" s="13"/>
      <c r="J43" s="13"/>
      <c r="K43" s="13"/>
      <c r="L43" s="13"/>
      <c r="M43" s="13"/>
      <c r="N43" s="13"/>
      <c r="O43" s="13"/>
      <c r="P43" s="13"/>
      <c r="Q43" s="13"/>
      <c r="R43" s="13"/>
      <c r="S43" s="13"/>
      <c r="T43" s="13"/>
      <c r="U43" s="13"/>
      <c r="V43" s="13"/>
      <c r="W43" s="13"/>
      <c r="X43" s="13"/>
      <c r="Y43" s="13"/>
      <c r="Z43" s="13"/>
      <c r="AA43" s="13"/>
      <c r="AB43" s="13"/>
      <c r="AC43" s="13"/>
      <c r="AD43" s="13"/>
      <c r="AE43" s="13"/>
      <c r="AF43" s="13"/>
      <c r="AG43" s="13"/>
      <c r="AH43" s="13"/>
      <c r="AI43" s="13"/>
      <c r="AJ43" s="6"/>
      <c r="AK43" s="6"/>
      <c r="AL43" s="6"/>
      <c r="AM43" s="6"/>
      <c r="AN43" s="6"/>
      <c r="AO43" s="6"/>
      <c r="AP43" s="6"/>
      <c r="AQ43" s="6"/>
      <c r="AR43" s="6"/>
      <c r="AS43" s="6"/>
    </row>
    <row r="44" spans="1:45">
      <c r="H44" s="13"/>
      <c r="I44" s="13"/>
      <c r="J44" s="13"/>
      <c r="K44" s="13"/>
      <c r="L44" s="13"/>
      <c r="M44" s="13"/>
      <c r="N44" s="13"/>
      <c r="O44" s="13"/>
      <c r="P44" s="13"/>
      <c r="Q44" s="13"/>
      <c r="R44" s="13"/>
      <c r="S44" s="13"/>
      <c r="T44" s="13"/>
      <c r="U44" s="13"/>
      <c r="V44" s="13"/>
      <c r="W44" s="13"/>
      <c r="X44" s="13"/>
      <c r="Y44" s="13"/>
      <c r="Z44" s="13"/>
      <c r="AA44" s="13"/>
      <c r="AB44" s="13"/>
      <c r="AC44" s="13"/>
      <c r="AD44" s="13"/>
      <c r="AE44" s="13"/>
      <c r="AF44" s="13"/>
      <c r="AG44" s="13"/>
      <c r="AH44" s="13"/>
      <c r="AI44" s="13"/>
      <c r="AJ44" s="6"/>
      <c r="AK44" s="6"/>
      <c r="AL44" s="6"/>
      <c r="AM44" s="6"/>
      <c r="AN44" s="6"/>
      <c r="AO44" s="6"/>
      <c r="AP44" s="6"/>
      <c r="AQ44" s="6"/>
      <c r="AR44" s="6"/>
      <c r="AS44" s="6"/>
    </row>
    <row r="45" spans="1:45">
      <c r="H45" s="13"/>
      <c r="I45" s="13"/>
      <c r="J45" s="13"/>
      <c r="K45" s="13"/>
      <c r="L45" s="13"/>
      <c r="M45" s="13"/>
      <c r="N45" s="13"/>
      <c r="O45" s="13"/>
      <c r="P45" s="13"/>
      <c r="Q45" s="13"/>
      <c r="R45" s="13"/>
      <c r="S45" s="13"/>
      <c r="T45" s="13"/>
      <c r="U45" s="13"/>
      <c r="V45" s="13"/>
      <c r="W45" s="13"/>
      <c r="X45" s="13"/>
      <c r="Y45" s="13"/>
      <c r="Z45" s="13"/>
      <c r="AA45" s="13"/>
      <c r="AB45" s="13"/>
      <c r="AC45" s="13"/>
      <c r="AD45" s="13"/>
      <c r="AE45" s="13"/>
      <c r="AF45" s="13"/>
      <c r="AG45" s="13"/>
      <c r="AH45" s="13"/>
      <c r="AI45" s="13"/>
      <c r="AJ45" s="6"/>
      <c r="AK45" s="6"/>
      <c r="AL45" s="6"/>
      <c r="AM45" s="6"/>
      <c r="AN45" s="6"/>
      <c r="AO45" s="6"/>
      <c r="AP45" s="6"/>
      <c r="AQ45" s="6"/>
      <c r="AR45" s="6"/>
      <c r="AS45" s="6"/>
    </row>
    <row r="46" spans="1:45">
      <c r="H46" s="13"/>
      <c r="I46" s="13"/>
      <c r="J46" s="13"/>
      <c r="K46" s="13"/>
      <c r="L46" s="13"/>
      <c r="M46" s="13"/>
      <c r="N46" s="13"/>
      <c r="O46" s="13"/>
      <c r="P46" s="13"/>
      <c r="Q46" s="13"/>
      <c r="R46" s="13"/>
      <c r="S46" s="13"/>
      <c r="T46" s="13"/>
      <c r="U46" s="13"/>
      <c r="V46" s="13"/>
      <c r="W46" s="13"/>
      <c r="X46" s="13"/>
      <c r="Y46" s="13"/>
      <c r="Z46" s="13"/>
      <c r="AA46" s="13"/>
      <c r="AB46" s="13"/>
      <c r="AC46" s="13"/>
      <c r="AD46" s="13"/>
      <c r="AE46" s="13"/>
      <c r="AF46" s="13"/>
      <c r="AG46" s="13"/>
      <c r="AH46" s="13"/>
      <c r="AI46" s="13"/>
      <c r="AJ46" s="6"/>
      <c r="AK46" s="6"/>
      <c r="AL46" s="6"/>
      <c r="AM46" s="6"/>
      <c r="AN46" s="6"/>
      <c r="AO46" s="6"/>
      <c r="AP46" s="6"/>
      <c r="AQ46" s="6"/>
      <c r="AR46" s="6"/>
      <c r="AS46" s="6"/>
    </row>
    <row r="47" spans="1:45">
      <c r="H47" s="13"/>
      <c r="I47" s="13"/>
      <c r="J47" s="13"/>
      <c r="K47" s="13"/>
      <c r="L47" s="13"/>
      <c r="M47" s="13"/>
      <c r="N47" s="13"/>
      <c r="O47" s="13"/>
      <c r="P47" s="13"/>
      <c r="Q47" s="13"/>
      <c r="R47" s="13"/>
      <c r="S47" s="13"/>
      <c r="T47" s="13"/>
      <c r="U47" s="13"/>
      <c r="V47" s="13"/>
      <c r="W47" s="13"/>
      <c r="X47" s="13"/>
      <c r="Y47" s="13"/>
      <c r="Z47" s="13"/>
      <c r="AA47" s="13"/>
      <c r="AB47" s="13"/>
      <c r="AC47" s="13"/>
      <c r="AD47" s="13"/>
      <c r="AE47" s="13"/>
      <c r="AF47" s="13"/>
      <c r="AG47" s="13"/>
      <c r="AH47" s="13"/>
      <c r="AI47" s="13"/>
      <c r="AJ47" s="6"/>
      <c r="AK47" s="6"/>
      <c r="AL47" s="6"/>
      <c r="AM47" s="6"/>
      <c r="AN47" s="6"/>
      <c r="AO47" s="6"/>
      <c r="AP47" s="6"/>
      <c r="AQ47" s="6"/>
      <c r="AR47" s="6"/>
      <c r="AS47" s="6"/>
    </row>
    <row r="48" spans="1:45">
      <c r="H48" s="13"/>
      <c r="I48" s="13"/>
      <c r="J48" s="13"/>
      <c r="K48" s="13"/>
      <c r="L48" s="13"/>
      <c r="M48" s="13"/>
      <c r="N48" s="13"/>
      <c r="O48" s="13"/>
      <c r="P48" s="13"/>
      <c r="Q48" s="13"/>
      <c r="R48" s="13"/>
      <c r="S48" s="13"/>
      <c r="T48" s="13"/>
      <c r="U48" s="13"/>
      <c r="V48" s="13"/>
      <c r="W48" s="13"/>
      <c r="X48" s="13"/>
      <c r="Y48" s="13"/>
      <c r="Z48" s="13"/>
      <c r="AA48" s="13"/>
      <c r="AB48" s="13"/>
      <c r="AC48" s="13"/>
      <c r="AD48" s="13"/>
      <c r="AE48" s="13"/>
      <c r="AF48" s="13"/>
      <c r="AG48" s="13"/>
      <c r="AH48" s="13"/>
      <c r="AI48" s="13"/>
      <c r="AJ48" s="6"/>
      <c r="AK48" s="6"/>
      <c r="AL48" s="6"/>
      <c r="AM48" s="6"/>
      <c r="AN48" s="6"/>
      <c r="AO48" s="6"/>
      <c r="AP48" s="6"/>
      <c r="AQ48" s="6"/>
      <c r="AR48" s="6"/>
      <c r="AS48" s="6"/>
    </row>
    <row r="49" spans="8:45">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6"/>
      <c r="AK49" s="6"/>
      <c r="AL49" s="6"/>
      <c r="AM49" s="6"/>
      <c r="AN49" s="6"/>
      <c r="AO49" s="6"/>
      <c r="AP49" s="6"/>
      <c r="AQ49" s="6"/>
      <c r="AR49" s="6"/>
      <c r="AS49" s="6"/>
    </row>
    <row r="50" spans="8:45">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6"/>
      <c r="AK50" s="6"/>
      <c r="AL50" s="6"/>
      <c r="AM50" s="6"/>
      <c r="AN50" s="6"/>
      <c r="AO50" s="6"/>
      <c r="AP50" s="6"/>
      <c r="AQ50" s="6"/>
      <c r="AR50" s="6"/>
      <c r="AS50" s="6"/>
    </row>
    <row r="51" spans="8:45">
      <c r="H51" s="13"/>
      <c r="I51" s="13"/>
      <c r="J51" s="13"/>
      <c r="K51" s="13"/>
      <c r="L51" s="13"/>
      <c r="M51" s="13"/>
      <c r="N51" s="13"/>
      <c r="O51" s="13"/>
      <c r="P51" s="13"/>
      <c r="Q51" s="13"/>
      <c r="R51" s="13"/>
      <c r="S51" s="13"/>
      <c r="T51" s="13"/>
      <c r="U51" s="13"/>
      <c r="V51" s="13"/>
      <c r="W51" s="13"/>
      <c r="X51" s="13"/>
      <c r="Y51" s="13"/>
      <c r="Z51" s="13"/>
      <c r="AA51" s="13"/>
      <c r="AB51" s="13"/>
      <c r="AC51" s="13"/>
      <c r="AD51" s="13"/>
      <c r="AE51" s="13"/>
      <c r="AF51" s="13"/>
      <c r="AG51" s="13"/>
      <c r="AH51" s="13"/>
      <c r="AI51" s="13"/>
      <c r="AJ51" s="6"/>
      <c r="AK51" s="6"/>
      <c r="AL51" s="6"/>
      <c r="AM51" s="6"/>
      <c r="AN51" s="6"/>
      <c r="AO51" s="6"/>
      <c r="AP51" s="6"/>
      <c r="AQ51" s="6"/>
      <c r="AR51" s="6"/>
      <c r="AS51" s="6"/>
    </row>
    <row r="52" spans="8:45">
      <c r="H52" s="13"/>
      <c r="I52" s="13"/>
      <c r="J52" s="13"/>
      <c r="K52" s="13"/>
      <c r="L52" s="13"/>
      <c r="M52" s="13"/>
      <c r="N52" s="13"/>
      <c r="O52" s="13"/>
      <c r="P52" s="13"/>
      <c r="Q52" s="13"/>
      <c r="R52" s="13"/>
      <c r="S52" s="13"/>
      <c r="T52" s="13"/>
      <c r="U52" s="13"/>
      <c r="V52" s="13"/>
      <c r="W52" s="13"/>
      <c r="X52" s="13"/>
      <c r="Y52" s="13"/>
      <c r="Z52" s="13"/>
      <c r="AA52" s="13"/>
      <c r="AB52" s="13"/>
      <c r="AC52" s="13"/>
      <c r="AD52" s="13"/>
      <c r="AE52" s="13"/>
      <c r="AF52" s="13"/>
      <c r="AG52" s="13"/>
      <c r="AH52" s="13"/>
      <c r="AI52" s="13"/>
      <c r="AJ52" s="6"/>
      <c r="AK52" s="6"/>
      <c r="AL52" s="6"/>
      <c r="AM52" s="6"/>
      <c r="AN52" s="6"/>
      <c r="AO52" s="6"/>
      <c r="AP52" s="6"/>
      <c r="AQ52" s="6"/>
      <c r="AR52" s="6"/>
      <c r="AS52" s="6"/>
    </row>
    <row r="53" spans="8:45">
      <c r="H53" s="13"/>
      <c r="I53" s="13"/>
      <c r="J53" s="13"/>
      <c r="K53" s="13"/>
      <c r="L53" s="13"/>
      <c r="M53" s="13"/>
      <c r="N53" s="13"/>
      <c r="O53" s="13"/>
      <c r="P53" s="13"/>
      <c r="Q53" s="13"/>
      <c r="R53" s="13"/>
      <c r="S53" s="13"/>
      <c r="T53" s="13"/>
      <c r="U53" s="13"/>
      <c r="V53" s="13"/>
      <c r="W53" s="13"/>
      <c r="X53" s="13"/>
      <c r="Y53" s="13"/>
      <c r="Z53" s="13"/>
      <c r="AA53" s="13"/>
      <c r="AB53" s="13"/>
      <c r="AC53" s="13"/>
      <c r="AD53" s="13"/>
      <c r="AE53" s="13"/>
      <c r="AF53" s="13"/>
      <c r="AG53" s="13"/>
      <c r="AH53" s="13"/>
      <c r="AI53" s="13"/>
      <c r="AJ53" s="6"/>
      <c r="AK53" s="6"/>
      <c r="AL53" s="6"/>
      <c r="AM53" s="6"/>
      <c r="AN53" s="6"/>
      <c r="AO53" s="6"/>
      <c r="AP53" s="6"/>
      <c r="AQ53" s="6"/>
      <c r="AR53" s="6"/>
      <c r="AS53" s="6"/>
    </row>
    <row r="54" spans="8:45">
      <c r="H54" s="13"/>
      <c r="I54" s="13"/>
      <c r="J54" s="13"/>
      <c r="K54" s="13"/>
      <c r="L54" s="1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6"/>
      <c r="AL54" s="6"/>
      <c r="AM54" s="6"/>
      <c r="AN54" s="6"/>
      <c r="AO54" s="6"/>
      <c r="AP54" s="6"/>
      <c r="AQ54" s="6"/>
      <c r="AR54" s="6"/>
      <c r="AS54" s="6"/>
    </row>
    <row r="55" spans="8:45">
      <c r="H55" s="13"/>
      <c r="I55" s="13"/>
      <c r="J55" s="13"/>
      <c r="K55" s="13"/>
      <c r="L55" s="1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6"/>
      <c r="AL55" s="6"/>
      <c r="AM55" s="6"/>
      <c r="AN55" s="6"/>
      <c r="AO55" s="6"/>
      <c r="AP55" s="6"/>
      <c r="AQ55" s="6"/>
      <c r="AR55" s="6"/>
      <c r="AS55" s="6"/>
    </row>
    <row r="56" spans="8:45">
      <c r="H56" s="13"/>
      <c r="I56" s="13"/>
      <c r="J56" s="13"/>
      <c r="K56" s="13"/>
      <c r="L56" s="1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6"/>
      <c r="AL56" s="6"/>
      <c r="AM56" s="6"/>
      <c r="AN56" s="6"/>
      <c r="AO56" s="6"/>
      <c r="AP56" s="6"/>
      <c r="AQ56" s="6"/>
      <c r="AR56" s="6"/>
      <c r="AS56" s="6"/>
    </row>
    <row r="57" spans="8:45">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6"/>
      <c r="AL57" s="6"/>
      <c r="AM57" s="6"/>
      <c r="AN57" s="6"/>
      <c r="AO57" s="6"/>
      <c r="AP57" s="6"/>
      <c r="AQ57" s="6"/>
      <c r="AR57" s="6"/>
      <c r="AS57" s="6"/>
    </row>
    <row r="58" spans="8:45">
      <c r="H58" s="13"/>
      <c r="I58" s="13"/>
      <c r="J58" s="13"/>
      <c r="K58" s="13"/>
      <c r="L58" s="13"/>
      <c r="M58" s="13"/>
      <c r="N58" s="13"/>
      <c r="O58" s="13"/>
      <c r="P58" s="13"/>
      <c r="Q58" s="13"/>
      <c r="R58" s="13"/>
      <c r="S58" s="13"/>
      <c r="T58" s="13"/>
      <c r="U58" s="13"/>
      <c r="V58" s="13"/>
      <c r="W58" s="13"/>
      <c r="X58" s="13"/>
      <c r="Y58" s="13"/>
      <c r="Z58" s="13"/>
      <c r="AA58" s="13"/>
      <c r="AB58" s="13"/>
      <c r="AC58" s="13"/>
      <c r="AD58" s="13"/>
      <c r="AE58" s="13"/>
      <c r="AF58" s="13"/>
      <c r="AG58" s="13"/>
      <c r="AH58" s="13"/>
      <c r="AI58" s="13"/>
      <c r="AK58" s="6"/>
      <c r="AL58" s="6"/>
      <c r="AM58" s="6"/>
      <c r="AN58" s="6"/>
      <c r="AO58" s="6"/>
      <c r="AP58" s="6"/>
      <c r="AQ58" s="6"/>
      <c r="AR58" s="6"/>
      <c r="AS58" s="6"/>
    </row>
    <row r="59" spans="8:45">
      <c r="H59" s="13"/>
      <c r="I59" s="13"/>
      <c r="J59" s="13"/>
      <c r="K59" s="13"/>
      <c r="L59" s="13"/>
      <c r="M59" s="13"/>
      <c r="N59" s="13"/>
      <c r="O59" s="13"/>
      <c r="P59" s="13"/>
      <c r="Q59" s="13"/>
      <c r="R59" s="13"/>
      <c r="S59" s="13"/>
      <c r="T59" s="13"/>
      <c r="U59" s="13"/>
      <c r="V59" s="13"/>
      <c r="W59" s="13"/>
      <c r="X59" s="13"/>
      <c r="Y59" s="13"/>
      <c r="Z59" s="13"/>
      <c r="AA59" s="13"/>
      <c r="AB59" s="13"/>
      <c r="AC59" s="13"/>
      <c r="AD59" s="13"/>
      <c r="AE59" s="13"/>
      <c r="AF59" s="13"/>
      <c r="AG59" s="13"/>
      <c r="AH59" s="13"/>
      <c r="AI59" s="13"/>
      <c r="AK59" s="6"/>
      <c r="AL59" s="6"/>
      <c r="AM59" s="6"/>
      <c r="AN59" s="6"/>
      <c r="AO59" s="6"/>
      <c r="AP59" s="6"/>
      <c r="AQ59" s="6"/>
      <c r="AR59" s="6"/>
      <c r="AS59" s="6"/>
    </row>
    <row r="60" spans="8:45">
      <c r="H60" s="13"/>
      <c r="I60" s="13"/>
      <c r="J60" s="13"/>
      <c r="K60" s="13"/>
      <c r="L60" s="13"/>
      <c r="M60" s="13"/>
      <c r="N60" s="13"/>
      <c r="O60" s="13"/>
      <c r="P60" s="13"/>
      <c r="Q60" s="13"/>
      <c r="R60" s="13"/>
      <c r="S60" s="13"/>
      <c r="T60" s="13"/>
      <c r="U60" s="13"/>
      <c r="V60" s="13"/>
      <c r="W60" s="13"/>
      <c r="X60" s="13"/>
      <c r="Y60" s="13"/>
      <c r="Z60" s="13"/>
      <c r="AA60" s="13"/>
      <c r="AB60" s="13"/>
      <c r="AC60" s="13"/>
      <c r="AD60" s="13"/>
      <c r="AE60" s="13"/>
      <c r="AF60" s="13"/>
      <c r="AG60" s="13"/>
      <c r="AH60" s="13"/>
      <c r="AI60" s="13"/>
      <c r="AK60" s="6"/>
      <c r="AL60" s="6"/>
      <c r="AM60" s="6"/>
      <c r="AN60" s="6"/>
      <c r="AO60" s="6"/>
      <c r="AP60" s="6"/>
      <c r="AQ60" s="6"/>
      <c r="AR60" s="6"/>
      <c r="AS60" s="6"/>
    </row>
    <row r="61" spans="8:45">
      <c r="H61" s="13"/>
      <c r="I61" s="13"/>
      <c r="J61" s="13"/>
      <c r="K61" s="13"/>
      <c r="L61" s="13"/>
      <c r="M61" s="13"/>
      <c r="N61" s="13"/>
      <c r="O61" s="13"/>
      <c r="P61" s="13"/>
      <c r="Q61" s="13"/>
      <c r="R61" s="13"/>
      <c r="S61" s="13"/>
      <c r="T61" s="13"/>
      <c r="U61" s="13"/>
      <c r="V61" s="13"/>
      <c r="W61" s="13"/>
      <c r="X61" s="13"/>
      <c r="Y61" s="13"/>
      <c r="Z61" s="13"/>
      <c r="AA61" s="13"/>
      <c r="AB61" s="13"/>
      <c r="AC61" s="13"/>
      <c r="AD61" s="13"/>
      <c r="AE61" s="13"/>
      <c r="AF61" s="13"/>
      <c r="AG61" s="13"/>
      <c r="AH61" s="13"/>
      <c r="AI61" s="13"/>
      <c r="AK61" s="6"/>
      <c r="AL61" s="6"/>
      <c r="AM61" s="6"/>
      <c r="AN61" s="6"/>
      <c r="AO61" s="6"/>
      <c r="AP61" s="6"/>
      <c r="AQ61" s="6"/>
      <c r="AR61" s="6"/>
      <c r="AS61" s="6"/>
    </row>
    <row r="62" spans="8:45">
      <c r="H62" s="13"/>
      <c r="I62" s="13"/>
      <c r="J62" s="13"/>
      <c r="K62" s="13"/>
      <c r="L62" s="13"/>
      <c r="M62" s="13"/>
      <c r="N62" s="13"/>
      <c r="O62" s="13"/>
      <c r="P62" s="13"/>
      <c r="Q62" s="13"/>
      <c r="R62" s="13"/>
      <c r="S62" s="13"/>
      <c r="T62" s="13"/>
      <c r="U62" s="13"/>
      <c r="V62" s="13"/>
      <c r="W62" s="13"/>
      <c r="X62" s="13"/>
      <c r="Y62" s="13"/>
      <c r="Z62" s="13"/>
      <c r="AA62" s="13"/>
      <c r="AB62" s="13"/>
      <c r="AC62" s="13"/>
      <c r="AD62" s="13"/>
      <c r="AE62" s="13"/>
      <c r="AF62" s="13"/>
      <c r="AG62" s="13"/>
      <c r="AH62" s="13"/>
      <c r="AI62" s="13"/>
      <c r="AK62" s="6"/>
      <c r="AL62" s="6"/>
      <c r="AM62" s="6"/>
      <c r="AN62" s="6"/>
      <c r="AO62" s="6"/>
      <c r="AP62" s="6"/>
      <c r="AQ62" s="6"/>
      <c r="AR62" s="6"/>
      <c r="AS62" s="6"/>
    </row>
    <row r="63" spans="8:45">
      <c r="H63" s="13"/>
      <c r="I63" s="13"/>
      <c r="J63" s="13"/>
      <c r="K63" s="13"/>
      <c r="L63" s="13"/>
      <c r="M63" s="13"/>
      <c r="N63" s="13"/>
      <c r="O63" s="13"/>
      <c r="P63" s="13"/>
      <c r="Q63" s="13"/>
      <c r="R63" s="13"/>
      <c r="S63" s="13"/>
      <c r="T63" s="13"/>
      <c r="U63" s="13"/>
      <c r="V63" s="13"/>
      <c r="W63" s="13"/>
      <c r="X63" s="13"/>
      <c r="Y63" s="13"/>
      <c r="Z63" s="13"/>
      <c r="AA63" s="13"/>
      <c r="AB63" s="13"/>
      <c r="AC63" s="13"/>
      <c r="AD63" s="13"/>
      <c r="AE63" s="13"/>
      <c r="AF63" s="13"/>
      <c r="AG63" s="13"/>
      <c r="AH63" s="13"/>
      <c r="AI63" s="13"/>
      <c r="AK63" s="6"/>
      <c r="AL63" s="6"/>
      <c r="AM63" s="6"/>
      <c r="AN63" s="6"/>
      <c r="AO63" s="6"/>
      <c r="AP63" s="6"/>
      <c r="AQ63" s="6"/>
      <c r="AR63" s="6"/>
      <c r="AS63" s="6"/>
    </row>
    <row r="64" spans="8:45">
      <c r="H64" s="13"/>
      <c r="I64" s="13"/>
      <c r="J64" s="13"/>
      <c r="K64" s="13"/>
      <c r="L64" s="13"/>
      <c r="M64" s="13"/>
      <c r="N64" s="13"/>
      <c r="O64" s="13"/>
      <c r="P64" s="13"/>
      <c r="Q64" s="13"/>
      <c r="R64" s="13"/>
      <c r="S64" s="13"/>
      <c r="T64" s="13"/>
      <c r="U64" s="13"/>
      <c r="V64" s="13"/>
      <c r="W64" s="13"/>
      <c r="X64" s="13"/>
      <c r="Y64" s="13"/>
      <c r="Z64" s="13"/>
      <c r="AA64" s="13"/>
      <c r="AB64" s="13"/>
      <c r="AC64" s="13"/>
      <c r="AD64" s="13"/>
      <c r="AE64" s="13"/>
      <c r="AF64" s="13"/>
      <c r="AG64" s="13"/>
      <c r="AH64" s="13"/>
      <c r="AI64" s="13"/>
      <c r="AK64" s="6"/>
      <c r="AL64" s="6"/>
      <c r="AM64" s="6"/>
      <c r="AN64" s="6"/>
      <c r="AO64" s="6"/>
      <c r="AP64" s="6"/>
      <c r="AQ64" s="6"/>
      <c r="AR64" s="6"/>
      <c r="AS64" s="6"/>
    </row>
    <row r="65" spans="8:45">
      <c r="H65" s="13"/>
      <c r="I65" s="13"/>
      <c r="J65" s="13"/>
      <c r="K65" s="13"/>
      <c r="L65" s="13"/>
      <c r="M65" s="13"/>
      <c r="N65" s="13"/>
      <c r="O65" s="13"/>
      <c r="P65" s="13"/>
      <c r="Q65" s="13"/>
      <c r="R65" s="13"/>
      <c r="S65" s="13"/>
      <c r="T65" s="13"/>
      <c r="U65" s="13"/>
      <c r="V65" s="13"/>
      <c r="W65" s="13"/>
      <c r="X65" s="13"/>
      <c r="Y65" s="13"/>
      <c r="Z65" s="13"/>
      <c r="AA65" s="13"/>
      <c r="AB65" s="13"/>
      <c r="AC65" s="13"/>
      <c r="AD65" s="13"/>
      <c r="AE65" s="13"/>
      <c r="AF65" s="13"/>
      <c r="AG65" s="13"/>
      <c r="AH65" s="13"/>
      <c r="AI65" s="13"/>
      <c r="AK65" s="6"/>
      <c r="AL65" s="6"/>
      <c r="AM65" s="6"/>
      <c r="AN65" s="6"/>
      <c r="AO65" s="6"/>
      <c r="AP65" s="6"/>
      <c r="AQ65" s="6"/>
      <c r="AR65" s="6"/>
      <c r="AS65" s="6"/>
    </row>
    <row r="66" spans="8:45">
      <c r="H66" s="13"/>
      <c r="I66" s="13"/>
      <c r="J66" s="13"/>
      <c r="K66" s="13"/>
      <c r="L66" s="13"/>
      <c r="M66" s="13"/>
      <c r="N66" s="13"/>
      <c r="O66" s="13"/>
      <c r="P66" s="13"/>
      <c r="Q66" s="13"/>
      <c r="R66" s="13"/>
      <c r="S66" s="13"/>
      <c r="T66" s="13"/>
      <c r="U66" s="13"/>
      <c r="V66" s="13"/>
      <c r="W66" s="13"/>
      <c r="X66" s="13"/>
      <c r="Y66" s="13"/>
      <c r="Z66" s="13"/>
      <c r="AA66" s="13"/>
      <c r="AB66" s="13"/>
      <c r="AC66" s="13"/>
      <c r="AD66" s="13"/>
      <c r="AE66" s="13"/>
      <c r="AF66" s="13"/>
      <c r="AG66" s="13"/>
      <c r="AH66" s="13"/>
      <c r="AI66" s="13"/>
      <c r="AK66" s="6"/>
      <c r="AL66" s="6"/>
      <c r="AM66" s="6"/>
      <c r="AN66" s="6"/>
      <c r="AO66" s="6"/>
      <c r="AP66" s="6"/>
      <c r="AQ66" s="6"/>
      <c r="AR66" s="6"/>
      <c r="AS66" s="6"/>
    </row>
    <row r="67" spans="8:45">
      <c r="H67" s="13"/>
      <c r="I67" s="13"/>
      <c r="J67" s="13"/>
      <c r="K67" s="13"/>
      <c r="L67" s="13"/>
      <c r="M67" s="13"/>
      <c r="N67" s="13"/>
      <c r="O67" s="13"/>
      <c r="P67" s="13"/>
      <c r="Q67" s="13"/>
      <c r="R67" s="13"/>
      <c r="S67" s="13"/>
      <c r="T67" s="13"/>
      <c r="U67" s="13"/>
      <c r="V67" s="13"/>
      <c r="W67" s="13"/>
      <c r="X67" s="13"/>
      <c r="Y67" s="13"/>
      <c r="Z67" s="13"/>
      <c r="AA67" s="13"/>
      <c r="AB67" s="13"/>
      <c r="AC67" s="13"/>
      <c r="AD67" s="13"/>
      <c r="AE67" s="13"/>
      <c r="AF67" s="13"/>
      <c r="AG67" s="13"/>
      <c r="AH67" s="13"/>
      <c r="AI67" s="13"/>
      <c r="AK67" s="6"/>
      <c r="AL67" s="6"/>
      <c r="AM67" s="6"/>
      <c r="AN67" s="6"/>
      <c r="AO67" s="6"/>
      <c r="AP67" s="6"/>
      <c r="AQ67" s="6"/>
      <c r="AR67" s="6"/>
      <c r="AS67" s="6"/>
    </row>
    <row r="68" spans="8:45">
      <c r="H68" s="13"/>
      <c r="I68" s="13"/>
      <c r="J68" s="13"/>
      <c r="K68" s="13"/>
      <c r="L68" s="13"/>
      <c r="M68" s="13"/>
      <c r="N68" s="13"/>
      <c r="O68" s="13"/>
      <c r="P68" s="13"/>
      <c r="Q68" s="13"/>
      <c r="R68" s="13"/>
      <c r="S68" s="13"/>
      <c r="T68" s="13"/>
      <c r="U68" s="13"/>
      <c r="V68" s="13"/>
      <c r="W68" s="13"/>
      <c r="X68" s="13"/>
      <c r="Y68" s="13"/>
      <c r="Z68" s="13"/>
      <c r="AA68" s="13"/>
      <c r="AB68" s="13"/>
      <c r="AC68" s="13"/>
      <c r="AD68" s="13"/>
      <c r="AE68" s="13"/>
      <c r="AF68" s="13"/>
      <c r="AG68" s="13"/>
      <c r="AH68" s="13"/>
      <c r="AI68" s="13"/>
      <c r="AK68" s="6"/>
      <c r="AL68" s="6"/>
      <c r="AM68" s="6"/>
      <c r="AN68" s="6"/>
      <c r="AO68" s="6"/>
      <c r="AP68" s="6"/>
      <c r="AQ68" s="6"/>
      <c r="AR68" s="6"/>
      <c r="AS68" s="6"/>
    </row>
    <row r="69" spans="8:45">
      <c r="H69" s="13"/>
      <c r="I69" s="13"/>
      <c r="J69" s="13"/>
      <c r="K69" s="13"/>
      <c r="L69" s="13"/>
      <c r="M69" s="13"/>
      <c r="N69" s="13"/>
      <c r="O69" s="13"/>
      <c r="P69" s="13"/>
      <c r="Q69" s="13"/>
      <c r="R69" s="13"/>
      <c r="S69" s="13"/>
      <c r="T69" s="13"/>
      <c r="U69" s="13"/>
      <c r="V69" s="13"/>
      <c r="W69" s="13"/>
      <c r="X69" s="13"/>
      <c r="Y69" s="13"/>
      <c r="Z69" s="13"/>
      <c r="AA69" s="13"/>
      <c r="AB69" s="13"/>
      <c r="AC69" s="13"/>
      <c r="AD69" s="13"/>
      <c r="AE69" s="13"/>
      <c r="AF69" s="13"/>
      <c r="AG69" s="13"/>
      <c r="AH69" s="13"/>
      <c r="AI69" s="13"/>
      <c r="AK69" s="6"/>
      <c r="AL69" s="6"/>
      <c r="AM69" s="6"/>
      <c r="AN69" s="6"/>
      <c r="AO69" s="6"/>
      <c r="AP69" s="6"/>
      <c r="AQ69" s="6"/>
      <c r="AR69" s="6"/>
      <c r="AS69" s="6"/>
    </row>
    <row r="70" spans="8:45">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K70" s="6"/>
      <c r="AL70" s="6"/>
      <c r="AM70" s="6"/>
      <c r="AN70" s="6"/>
      <c r="AO70" s="6"/>
      <c r="AP70" s="6"/>
      <c r="AQ70" s="6"/>
      <c r="AR70" s="6"/>
      <c r="AS70" s="6"/>
    </row>
    <row r="71" spans="8:45">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K71" s="6"/>
      <c r="AL71" s="6"/>
      <c r="AM71" s="6"/>
      <c r="AN71" s="6"/>
      <c r="AO71" s="6"/>
      <c r="AP71" s="6"/>
      <c r="AQ71" s="6"/>
      <c r="AR71" s="6"/>
      <c r="AS71" s="6"/>
    </row>
    <row r="72" spans="8:45">
      <c r="H72" s="13"/>
      <c r="I72" s="13"/>
      <c r="J72" s="13"/>
      <c r="K72" s="13"/>
      <c r="L72" s="13"/>
      <c r="M72" s="13"/>
      <c r="N72" s="13"/>
      <c r="O72" s="13"/>
      <c r="P72" s="13"/>
      <c r="Q72" s="13"/>
      <c r="R72" s="13"/>
      <c r="S72" s="13"/>
      <c r="T72" s="13"/>
      <c r="U72" s="13"/>
      <c r="V72" s="13"/>
      <c r="W72" s="13"/>
      <c r="X72" s="13"/>
      <c r="Y72" s="13"/>
      <c r="Z72" s="13"/>
      <c r="AA72" s="13"/>
      <c r="AB72" s="13"/>
      <c r="AC72" s="13"/>
      <c r="AD72" s="13"/>
      <c r="AE72" s="13"/>
      <c r="AF72" s="13"/>
      <c r="AG72" s="13"/>
      <c r="AH72" s="13"/>
      <c r="AI72" s="13"/>
      <c r="AK72" s="6"/>
      <c r="AL72" s="6"/>
      <c r="AM72" s="6"/>
      <c r="AN72" s="6"/>
      <c r="AO72" s="6"/>
      <c r="AP72" s="6"/>
      <c r="AQ72" s="6"/>
      <c r="AR72" s="6"/>
      <c r="AS72" s="6"/>
    </row>
    <row r="73" spans="8:45">
      <c r="H73" s="13"/>
      <c r="I73" s="13"/>
      <c r="J73" s="13"/>
      <c r="K73" s="13"/>
      <c r="L73" s="13"/>
      <c r="M73" s="13"/>
      <c r="N73" s="13"/>
      <c r="O73" s="13"/>
      <c r="P73" s="13"/>
      <c r="Q73" s="13"/>
      <c r="R73" s="13"/>
      <c r="S73" s="13"/>
      <c r="T73" s="13"/>
      <c r="U73" s="13"/>
      <c r="V73" s="13"/>
      <c r="W73" s="13"/>
      <c r="X73" s="13"/>
      <c r="Y73" s="13"/>
      <c r="Z73" s="13"/>
      <c r="AA73" s="13"/>
      <c r="AB73" s="13"/>
      <c r="AC73" s="13"/>
      <c r="AD73" s="13"/>
      <c r="AE73" s="13"/>
      <c r="AF73" s="13"/>
      <c r="AG73" s="13"/>
      <c r="AH73" s="13"/>
      <c r="AI73" s="13"/>
      <c r="AK73" s="6"/>
      <c r="AL73" s="6"/>
      <c r="AM73" s="6"/>
      <c r="AN73" s="6"/>
      <c r="AO73" s="6"/>
      <c r="AP73" s="6"/>
      <c r="AQ73" s="6"/>
      <c r="AR73" s="6"/>
      <c r="AS73" s="6"/>
    </row>
    <row r="74" spans="8:45">
      <c r="H74" s="13"/>
      <c r="I74" s="13"/>
      <c r="J74" s="13"/>
      <c r="K74" s="13"/>
      <c r="L74" s="13"/>
      <c r="M74" s="13"/>
      <c r="N74" s="13"/>
      <c r="O74" s="13"/>
      <c r="P74" s="13"/>
      <c r="Q74" s="13"/>
      <c r="R74" s="13"/>
      <c r="S74" s="13"/>
      <c r="T74" s="13"/>
      <c r="U74" s="13"/>
      <c r="V74" s="13"/>
      <c r="W74" s="13"/>
      <c r="X74" s="13"/>
      <c r="Y74" s="13"/>
      <c r="Z74" s="13"/>
      <c r="AA74" s="13"/>
      <c r="AB74" s="13"/>
      <c r="AC74" s="13"/>
      <c r="AD74" s="13"/>
      <c r="AE74" s="13"/>
      <c r="AF74" s="13"/>
      <c r="AG74" s="13"/>
      <c r="AH74" s="13"/>
      <c r="AI74" s="13"/>
      <c r="AK74" s="6"/>
      <c r="AL74" s="6"/>
      <c r="AM74" s="6"/>
      <c r="AN74" s="6"/>
      <c r="AO74" s="6"/>
      <c r="AP74" s="6"/>
      <c r="AQ74" s="6"/>
      <c r="AR74" s="6"/>
      <c r="AS74" s="6"/>
    </row>
    <row r="75" spans="8:45">
      <c r="H75" s="13"/>
      <c r="I75" s="13"/>
      <c r="J75" s="13"/>
      <c r="K75" s="13"/>
      <c r="L75" s="13"/>
      <c r="M75" s="13"/>
      <c r="N75" s="13"/>
      <c r="O75" s="13"/>
      <c r="P75" s="13"/>
      <c r="Q75" s="13"/>
      <c r="R75" s="13"/>
      <c r="S75" s="13"/>
      <c r="T75" s="13"/>
      <c r="U75" s="13"/>
      <c r="V75" s="13"/>
      <c r="W75" s="13"/>
      <c r="X75" s="13"/>
      <c r="Y75" s="13"/>
      <c r="Z75" s="13"/>
      <c r="AA75" s="13"/>
      <c r="AB75" s="13"/>
      <c r="AC75" s="13"/>
      <c r="AD75" s="13"/>
      <c r="AE75" s="13"/>
      <c r="AF75" s="13"/>
      <c r="AG75" s="13"/>
      <c r="AH75" s="13"/>
      <c r="AI75" s="13"/>
      <c r="AK75" s="6"/>
      <c r="AL75" s="6"/>
      <c r="AM75" s="6"/>
      <c r="AN75" s="6"/>
      <c r="AO75" s="6"/>
      <c r="AP75" s="6"/>
      <c r="AQ75" s="6"/>
      <c r="AR75" s="6"/>
      <c r="AS75" s="6"/>
    </row>
    <row r="76" spans="8:45">
      <c r="H76" s="13"/>
      <c r="I76" s="13"/>
      <c r="J76" s="13"/>
      <c r="K76" s="13"/>
      <c r="L76" s="13"/>
      <c r="M76" s="13"/>
      <c r="N76" s="13"/>
      <c r="O76" s="13"/>
      <c r="P76" s="13"/>
      <c r="Q76" s="13"/>
      <c r="R76" s="13"/>
      <c r="S76" s="13"/>
      <c r="T76" s="13"/>
      <c r="U76" s="13"/>
      <c r="V76" s="13"/>
      <c r="W76" s="13"/>
      <c r="X76" s="13"/>
      <c r="Y76" s="13"/>
      <c r="Z76" s="13"/>
      <c r="AA76" s="13"/>
      <c r="AB76" s="13"/>
      <c r="AC76" s="13"/>
      <c r="AD76" s="13"/>
      <c r="AE76" s="13"/>
      <c r="AF76" s="13"/>
      <c r="AG76" s="13"/>
      <c r="AH76" s="13"/>
      <c r="AI76" s="13"/>
      <c r="AK76" s="6"/>
      <c r="AL76" s="6"/>
      <c r="AM76" s="6"/>
      <c r="AN76" s="6"/>
      <c r="AO76" s="6"/>
      <c r="AP76" s="6"/>
      <c r="AQ76" s="6"/>
      <c r="AR76" s="6"/>
      <c r="AS76" s="6"/>
    </row>
    <row r="77" spans="8:45">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K77" s="6"/>
      <c r="AL77" s="6"/>
      <c r="AM77" s="6"/>
      <c r="AN77" s="6"/>
      <c r="AO77" s="6"/>
      <c r="AP77" s="6"/>
      <c r="AQ77" s="6"/>
      <c r="AR77" s="6"/>
      <c r="AS77" s="6"/>
    </row>
    <row r="78" spans="8:45">
      <c r="H78" s="13"/>
      <c r="I78" s="13"/>
      <c r="J78" s="13"/>
      <c r="K78" s="13"/>
      <c r="L78" s="13"/>
      <c r="M78" s="13"/>
      <c r="N78" s="13"/>
      <c r="O78" s="13"/>
      <c r="P78" s="13"/>
      <c r="Q78" s="13"/>
      <c r="R78" s="13"/>
      <c r="S78" s="13"/>
      <c r="T78" s="13"/>
      <c r="U78" s="13"/>
      <c r="V78" s="13"/>
      <c r="W78" s="13"/>
      <c r="X78" s="13"/>
      <c r="Y78" s="13"/>
      <c r="Z78" s="13"/>
      <c r="AA78" s="13"/>
      <c r="AB78" s="13"/>
      <c r="AC78" s="13"/>
      <c r="AD78" s="13"/>
      <c r="AE78" s="13"/>
      <c r="AF78" s="13"/>
      <c r="AG78" s="13"/>
      <c r="AH78" s="13"/>
      <c r="AI78" s="13"/>
      <c r="AK78" s="6"/>
      <c r="AL78" s="6"/>
      <c r="AM78" s="6"/>
      <c r="AN78" s="6"/>
      <c r="AO78" s="6"/>
      <c r="AP78" s="6"/>
      <c r="AQ78" s="6"/>
      <c r="AR78" s="6"/>
      <c r="AS78" s="6"/>
    </row>
    <row r="79" spans="8:45">
      <c r="H79" s="13"/>
      <c r="I79" s="13"/>
      <c r="J79" s="13"/>
      <c r="K79" s="13"/>
      <c r="L79" s="13"/>
      <c r="M79" s="13"/>
      <c r="N79" s="13"/>
      <c r="O79" s="13"/>
      <c r="P79" s="13"/>
      <c r="Q79" s="13"/>
      <c r="R79" s="13"/>
      <c r="S79" s="13"/>
      <c r="T79" s="13"/>
      <c r="U79" s="13"/>
      <c r="V79" s="13"/>
      <c r="W79" s="13"/>
      <c r="X79" s="13"/>
      <c r="Y79" s="13"/>
      <c r="Z79" s="13"/>
      <c r="AA79" s="13"/>
      <c r="AB79" s="13"/>
      <c r="AC79" s="13"/>
      <c r="AD79" s="13"/>
      <c r="AE79" s="13"/>
      <c r="AF79" s="13"/>
      <c r="AG79" s="13"/>
      <c r="AH79" s="13"/>
      <c r="AI79" s="13"/>
      <c r="AK79" s="6"/>
      <c r="AL79" s="6"/>
      <c r="AM79" s="6"/>
      <c r="AN79" s="6"/>
      <c r="AO79" s="6"/>
      <c r="AP79" s="6"/>
      <c r="AQ79" s="6"/>
      <c r="AR79" s="6"/>
      <c r="AS79" s="6"/>
    </row>
    <row r="80" spans="8:45">
      <c r="H80" s="13"/>
      <c r="I80" s="13"/>
      <c r="J80" s="13"/>
      <c r="K80" s="13"/>
      <c r="L80" s="13"/>
      <c r="M80" s="13"/>
      <c r="N80" s="13"/>
      <c r="O80" s="13"/>
      <c r="P80" s="13"/>
      <c r="Q80" s="13"/>
      <c r="R80" s="13"/>
      <c r="S80" s="13"/>
      <c r="T80" s="13"/>
      <c r="U80" s="13"/>
      <c r="V80" s="13"/>
      <c r="W80" s="13"/>
      <c r="X80" s="13"/>
      <c r="Y80" s="13"/>
      <c r="Z80" s="13"/>
      <c r="AA80" s="13"/>
      <c r="AB80" s="13"/>
      <c r="AC80" s="13"/>
      <c r="AD80" s="13"/>
      <c r="AE80" s="13"/>
      <c r="AF80" s="13"/>
      <c r="AG80" s="13"/>
      <c r="AH80" s="13"/>
      <c r="AI80" s="13"/>
      <c r="AK80" s="6"/>
      <c r="AL80" s="6"/>
      <c r="AM80" s="6"/>
      <c r="AN80" s="6"/>
      <c r="AO80" s="6"/>
      <c r="AP80" s="6"/>
      <c r="AQ80" s="6"/>
      <c r="AR80" s="6"/>
      <c r="AS80" s="6"/>
    </row>
    <row r="81" spans="8:45">
      <c r="H81" s="13"/>
      <c r="I81" s="13"/>
      <c r="J81" s="13"/>
      <c r="K81" s="13"/>
      <c r="L81" s="13"/>
      <c r="M81" s="13"/>
      <c r="N81" s="13"/>
      <c r="O81" s="13"/>
      <c r="P81" s="13"/>
      <c r="Q81" s="13"/>
      <c r="R81" s="13"/>
      <c r="S81" s="13"/>
      <c r="T81" s="13"/>
      <c r="U81" s="13"/>
      <c r="V81" s="13"/>
      <c r="W81" s="13"/>
      <c r="X81" s="13"/>
      <c r="Y81" s="13"/>
      <c r="Z81" s="13"/>
      <c r="AA81" s="13"/>
      <c r="AB81" s="13"/>
      <c r="AC81" s="13"/>
      <c r="AD81" s="13"/>
      <c r="AE81" s="13"/>
      <c r="AF81" s="13"/>
      <c r="AG81" s="13"/>
      <c r="AH81" s="13"/>
      <c r="AI81" s="13"/>
      <c r="AK81" s="6"/>
      <c r="AL81" s="6"/>
      <c r="AM81" s="6"/>
      <c r="AN81" s="6"/>
      <c r="AO81" s="6"/>
      <c r="AP81" s="6"/>
      <c r="AQ81" s="6"/>
      <c r="AR81" s="6"/>
      <c r="AS81" s="6"/>
    </row>
    <row r="82" spans="8:45">
      <c r="H82" s="13"/>
      <c r="I82" s="13"/>
      <c r="J82" s="13"/>
      <c r="K82" s="13"/>
      <c r="L82" s="13"/>
      <c r="M82" s="13"/>
      <c r="N82" s="13"/>
      <c r="O82" s="13"/>
      <c r="P82" s="13"/>
      <c r="Q82" s="13"/>
      <c r="R82" s="13"/>
      <c r="S82" s="13"/>
      <c r="T82" s="13"/>
      <c r="U82" s="13"/>
      <c r="V82" s="13"/>
      <c r="W82" s="13"/>
      <c r="X82" s="13"/>
      <c r="Y82" s="13"/>
      <c r="Z82" s="13"/>
      <c r="AA82" s="13"/>
      <c r="AB82" s="13"/>
      <c r="AC82" s="13"/>
      <c r="AD82" s="13"/>
      <c r="AE82" s="13"/>
      <c r="AF82" s="13"/>
      <c r="AG82" s="13"/>
      <c r="AH82" s="13"/>
      <c r="AI82" s="13"/>
      <c r="AK82" s="6"/>
      <c r="AL82" s="6"/>
      <c r="AM82" s="6"/>
      <c r="AN82" s="6"/>
      <c r="AO82" s="6"/>
      <c r="AP82" s="6"/>
      <c r="AQ82" s="6"/>
      <c r="AR82" s="6"/>
      <c r="AS82" s="6"/>
    </row>
    <row r="83" spans="8:45">
      <c r="H83" s="13"/>
      <c r="I83" s="13"/>
      <c r="J83" s="13"/>
      <c r="K83" s="13"/>
      <c r="L83" s="13"/>
      <c r="M83" s="13"/>
      <c r="N83" s="13"/>
      <c r="O83" s="13"/>
      <c r="P83" s="13"/>
      <c r="Q83" s="13"/>
      <c r="R83" s="13"/>
      <c r="S83" s="13"/>
      <c r="T83" s="13"/>
      <c r="U83" s="13"/>
      <c r="V83" s="13"/>
      <c r="W83" s="13"/>
      <c r="X83" s="13"/>
      <c r="Y83" s="13"/>
      <c r="Z83" s="13"/>
      <c r="AA83" s="13"/>
      <c r="AB83" s="13"/>
      <c r="AC83" s="13"/>
      <c r="AD83" s="13"/>
      <c r="AE83" s="13"/>
      <c r="AF83" s="13"/>
      <c r="AG83" s="13"/>
      <c r="AH83" s="13"/>
      <c r="AI83" s="13"/>
      <c r="AK83" s="6"/>
      <c r="AL83" s="6"/>
      <c r="AM83" s="6"/>
      <c r="AN83" s="6"/>
      <c r="AO83" s="6"/>
      <c r="AP83" s="6"/>
      <c r="AQ83" s="6"/>
      <c r="AR83" s="6"/>
      <c r="AS83" s="6"/>
    </row>
    <row r="84" spans="8:45">
      <c r="H84" s="13"/>
      <c r="I84" s="13"/>
      <c r="J84" s="13"/>
      <c r="K84" s="13"/>
      <c r="L84" s="13"/>
      <c r="M84" s="13"/>
      <c r="N84" s="13"/>
      <c r="O84" s="13"/>
      <c r="P84" s="13"/>
      <c r="Q84" s="13"/>
      <c r="R84" s="13"/>
      <c r="S84" s="13"/>
      <c r="T84" s="13"/>
      <c r="U84" s="13"/>
      <c r="V84" s="13"/>
      <c r="W84" s="13"/>
      <c r="X84" s="13"/>
      <c r="Y84" s="13"/>
      <c r="Z84" s="13"/>
      <c r="AA84" s="13"/>
      <c r="AB84" s="13"/>
      <c r="AC84" s="13"/>
      <c r="AD84" s="13"/>
      <c r="AE84" s="13"/>
      <c r="AF84" s="13"/>
      <c r="AG84" s="13"/>
      <c r="AH84" s="13"/>
      <c r="AI84" s="13"/>
      <c r="AK84" s="6"/>
      <c r="AL84" s="6"/>
      <c r="AM84" s="6"/>
      <c r="AN84" s="6"/>
      <c r="AO84" s="6"/>
      <c r="AP84" s="6"/>
      <c r="AQ84" s="6"/>
      <c r="AR84" s="6"/>
      <c r="AS84" s="6"/>
    </row>
    <row r="85" spans="8:45">
      <c r="H85" s="13"/>
      <c r="I85" s="13"/>
      <c r="J85" s="13"/>
      <c r="K85" s="13"/>
      <c r="L85" s="13"/>
      <c r="M85" s="13"/>
      <c r="N85" s="13"/>
      <c r="O85" s="13"/>
      <c r="P85" s="13"/>
      <c r="Q85" s="13"/>
      <c r="R85" s="13"/>
      <c r="S85" s="13"/>
      <c r="T85" s="13"/>
      <c r="U85" s="13"/>
      <c r="V85" s="13"/>
      <c r="W85" s="13"/>
      <c r="X85" s="13"/>
      <c r="Y85" s="13"/>
      <c r="Z85" s="13"/>
      <c r="AA85" s="13"/>
      <c r="AB85" s="13"/>
      <c r="AC85" s="13"/>
      <c r="AD85" s="13"/>
      <c r="AE85" s="13"/>
      <c r="AF85" s="13"/>
      <c r="AG85" s="13"/>
      <c r="AH85" s="13"/>
      <c r="AI85" s="13"/>
      <c r="AK85" s="6"/>
      <c r="AL85" s="6"/>
      <c r="AM85" s="6"/>
      <c r="AN85" s="6"/>
      <c r="AO85" s="6"/>
      <c r="AP85" s="6"/>
      <c r="AQ85" s="6"/>
      <c r="AR85" s="6"/>
      <c r="AS85" s="6"/>
    </row>
    <row r="86" spans="8:45">
      <c r="H86" s="13"/>
      <c r="I86" s="13"/>
      <c r="J86" s="13"/>
      <c r="K86" s="13"/>
      <c r="L86" s="13"/>
      <c r="M86" s="13"/>
      <c r="N86" s="13"/>
      <c r="O86" s="13"/>
      <c r="P86" s="13"/>
      <c r="Q86" s="13"/>
      <c r="R86" s="13"/>
      <c r="S86" s="13"/>
      <c r="T86" s="13"/>
      <c r="U86" s="13"/>
      <c r="V86" s="13"/>
      <c r="W86" s="13"/>
      <c r="X86" s="13"/>
      <c r="Y86" s="13"/>
      <c r="Z86" s="13"/>
      <c r="AA86" s="13"/>
      <c r="AB86" s="13"/>
      <c r="AC86" s="13"/>
      <c r="AD86" s="13"/>
      <c r="AE86" s="13"/>
      <c r="AF86" s="13"/>
      <c r="AG86" s="13"/>
      <c r="AH86" s="13"/>
      <c r="AI86" s="13"/>
      <c r="AK86" s="6"/>
      <c r="AL86" s="6"/>
      <c r="AM86" s="6"/>
      <c r="AN86" s="6"/>
      <c r="AO86" s="6"/>
      <c r="AP86" s="6"/>
      <c r="AQ86" s="6"/>
      <c r="AR86" s="6"/>
      <c r="AS86" s="6"/>
    </row>
    <row r="87" spans="8:45">
      <c r="H87" s="13"/>
      <c r="I87" s="13"/>
      <c r="J87" s="13"/>
      <c r="K87" s="13"/>
      <c r="L87" s="13"/>
      <c r="M87" s="13"/>
      <c r="N87" s="13"/>
      <c r="O87" s="13"/>
      <c r="P87" s="13"/>
      <c r="Q87" s="13"/>
      <c r="R87" s="13"/>
      <c r="S87" s="13"/>
      <c r="T87" s="13"/>
      <c r="U87" s="13"/>
      <c r="V87" s="13"/>
      <c r="W87" s="13"/>
      <c r="X87" s="13"/>
      <c r="Y87" s="13"/>
      <c r="Z87" s="13"/>
      <c r="AA87" s="13"/>
      <c r="AB87" s="13"/>
      <c r="AC87" s="13"/>
      <c r="AD87" s="13"/>
      <c r="AE87" s="13"/>
      <c r="AF87" s="13"/>
      <c r="AG87" s="13"/>
      <c r="AH87" s="13"/>
      <c r="AI87" s="13"/>
      <c r="AK87" s="6"/>
      <c r="AL87" s="6"/>
      <c r="AM87" s="6"/>
      <c r="AN87" s="6"/>
      <c r="AO87" s="6"/>
      <c r="AP87" s="6"/>
      <c r="AQ87" s="6"/>
      <c r="AR87" s="6"/>
      <c r="AS87" s="6"/>
    </row>
    <row r="88" spans="8:45">
      <c r="H88" s="13"/>
      <c r="I88" s="13"/>
      <c r="J88" s="13"/>
      <c r="K88" s="13"/>
      <c r="L88" s="13"/>
      <c r="M88" s="13"/>
      <c r="N88" s="13"/>
      <c r="O88" s="13"/>
      <c r="P88" s="13"/>
      <c r="Q88" s="13"/>
      <c r="R88" s="13"/>
      <c r="S88" s="13"/>
      <c r="T88" s="13"/>
      <c r="U88" s="13"/>
      <c r="V88" s="13"/>
      <c r="W88" s="13"/>
      <c r="X88" s="13"/>
      <c r="Y88" s="13"/>
      <c r="Z88" s="13"/>
      <c r="AA88" s="13"/>
      <c r="AB88" s="13"/>
      <c r="AC88" s="13"/>
      <c r="AD88" s="13"/>
      <c r="AE88" s="13"/>
      <c r="AF88" s="13"/>
      <c r="AG88" s="13"/>
      <c r="AH88" s="13"/>
      <c r="AI88" s="13"/>
      <c r="AK88" s="6"/>
      <c r="AL88" s="6"/>
      <c r="AM88" s="6"/>
      <c r="AN88" s="6"/>
      <c r="AO88" s="6"/>
      <c r="AP88" s="6"/>
      <c r="AQ88" s="6"/>
      <c r="AR88" s="6"/>
      <c r="AS88" s="6"/>
    </row>
    <row r="89" spans="8:45">
      <c r="H89" s="13"/>
      <c r="I89" s="13"/>
      <c r="J89" s="13"/>
      <c r="K89" s="13"/>
      <c r="L89" s="13"/>
      <c r="M89" s="13"/>
      <c r="N89" s="13"/>
      <c r="O89" s="13"/>
      <c r="P89" s="13"/>
      <c r="Q89" s="13"/>
      <c r="R89" s="13"/>
      <c r="S89" s="13"/>
      <c r="T89" s="13"/>
      <c r="U89" s="13"/>
      <c r="V89" s="13"/>
      <c r="W89" s="13"/>
      <c r="X89" s="13"/>
      <c r="Y89" s="13"/>
      <c r="Z89" s="13"/>
      <c r="AA89" s="13"/>
      <c r="AB89" s="13"/>
      <c r="AC89" s="13"/>
      <c r="AD89" s="13"/>
      <c r="AE89" s="13"/>
      <c r="AF89" s="13"/>
      <c r="AG89" s="13"/>
      <c r="AH89" s="13"/>
      <c r="AI89" s="13"/>
      <c r="AK89" s="6"/>
      <c r="AL89" s="6"/>
      <c r="AM89" s="6"/>
      <c r="AN89" s="6"/>
      <c r="AO89" s="6"/>
      <c r="AP89" s="6"/>
      <c r="AQ89" s="6"/>
      <c r="AR89" s="6"/>
      <c r="AS89" s="6"/>
    </row>
    <row r="90" spans="8:45">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3"/>
      <c r="AK90" s="6"/>
      <c r="AL90" s="6"/>
      <c r="AM90" s="6"/>
      <c r="AN90" s="6"/>
      <c r="AO90" s="6"/>
      <c r="AP90" s="6"/>
      <c r="AQ90" s="6"/>
      <c r="AR90" s="6"/>
      <c r="AS90" s="6"/>
    </row>
    <row r="91" spans="8:45">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K91" s="6"/>
      <c r="AL91" s="6"/>
      <c r="AM91" s="6"/>
      <c r="AN91" s="6"/>
      <c r="AO91" s="6"/>
      <c r="AP91" s="6"/>
      <c r="AQ91" s="6"/>
      <c r="AR91" s="6"/>
      <c r="AS91" s="6"/>
    </row>
    <row r="92" spans="8:45">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K92" s="6"/>
      <c r="AL92" s="6"/>
      <c r="AM92" s="6"/>
      <c r="AN92" s="6"/>
      <c r="AO92" s="6"/>
      <c r="AP92" s="6"/>
      <c r="AQ92" s="6"/>
      <c r="AR92" s="6"/>
      <c r="AS92" s="6"/>
    </row>
    <row r="93" spans="8:45">
      <c r="H93" s="13"/>
      <c r="I93" s="13"/>
      <c r="J93" s="13"/>
      <c r="K93" s="13"/>
      <c r="L93" s="13"/>
      <c r="M93" s="13"/>
      <c r="N93" s="13"/>
      <c r="O93" s="13"/>
      <c r="P93" s="13"/>
      <c r="Q93" s="13"/>
      <c r="R93" s="13"/>
      <c r="S93" s="13"/>
      <c r="T93" s="13"/>
      <c r="U93" s="13"/>
      <c r="V93" s="13"/>
      <c r="W93" s="13"/>
      <c r="X93" s="13"/>
      <c r="Y93" s="13"/>
      <c r="Z93" s="13"/>
      <c r="AA93" s="13"/>
      <c r="AB93" s="13"/>
      <c r="AC93" s="13"/>
      <c r="AD93" s="13"/>
      <c r="AE93" s="13"/>
      <c r="AF93" s="13"/>
      <c r="AG93" s="13"/>
      <c r="AH93" s="13"/>
      <c r="AI93" s="13"/>
      <c r="AK93" s="6"/>
      <c r="AL93" s="6"/>
      <c r="AM93" s="6"/>
      <c r="AN93" s="6"/>
      <c r="AO93" s="6"/>
      <c r="AP93" s="6"/>
      <c r="AQ93" s="6"/>
      <c r="AR93" s="6"/>
      <c r="AS93" s="6"/>
    </row>
    <row r="94" spans="8:45">
      <c r="H94" s="13"/>
      <c r="I94" s="13"/>
      <c r="J94" s="13"/>
      <c r="K94" s="13"/>
      <c r="L94" s="13"/>
      <c r="M94" s="13"/>
      <c r="N94" s="13"/>
      <c r="O94" s="13"/>
      <c r="P94" s="13"/>
      <c r="Q94" s="13"/>
      <c r="R94" s="13"/>
      <c r="S94" s="13"/>
      <c r="T94" s="13"/>
      <c r="U94" s="13"/>
      <c r="V94" s="13"/>
      <c r="W94" s="13"/>
      <c r="X94" s="13"/>
      <c r="Y94" s="13"/>
      <c r="Z94" s="13"/>
      <c r="AA94" s="13"/>
      <c r="AB94" s="13"/>
      <c r="AC94" s="13"/>
      <c r="AD94" s="13"/>
      <c r="AE94" s="13"/>
      <c r="AF94" s="13"/>
      <c r="AG94" s="13"/>
      <c r="AH94" s="13"/>
      <c r="AI94" s="13"/>
      <c r="AK94" s="6"/>
      <c r="AL94" s="6"/>
      <c r="AM94" s="6"/>
      <c r="AN94" s="6"/>
      <c r="AO94" s="6"/>
      <c r="AP94" s="6"/>
      <c r="AQ94" s="6"/>
      <c r="AR94" s="6"/>
      <c r="AS94" s="6"/>
    </row>
    <row r="95" spans="8:45">
      <c r="H95" s="13"/>
      <c r="I95" s="13"/>
      <c r="J95" s="13"/>
      <c r="K95" s="13"/>
      <c r="L95" s="13"/>
      <c r="M95" s="13"/>
      <c r="N95" s="13"/>
      <c r="O95" s="13"/>
      <c r="P95" s="13"/>
      <c r="Q95" s="13"/>
      <c r="R95" s="13"/>
      <c r="S95" s="13"/>
      <c r="T95" s="13"/>
      <c r="U95" s="13"/>
      <c r="V95" s="13"/>
      <c r="W95" s="13"/>
      <c r="X95" s="13"/>
      <c r="Y95" s="13"/>
      <c r="Z95" s="13"/>
      <c r="AA95" s="13"/>
      <c r="AB95" s="13"/>
      <c r="AC95" s="13"/>
      <c r="AD95" s="13"/>
      <c r="AE95" s="13"/>
      <c r="AF95" s="13"/>
      <c r="AG95" s="13"/>
      <c r="AH95" s="13"/>
      <c r="AI95" s="13"/>
      <c r="AK95" s="6"/>
      <c r="AL95" s="6"/>
      <c r="AM95" s="6"/>
      <c r="AN95" s="6"/>
      <c r="AO95" s="6"/>
      <c r="AP95" s="6"/>
      <c r="AQ95" s="6"/>
      <c r="AR95" s="6"/>
      <c r="AS95" s="6"/>
    </row>
    <row r="96" spans="8:45">
      <c r="H96" s="13"/>
      <c r="I96" s="13"/>
      <c r="J96" s="13"/>
      <c r="K96" s="13"/>
      <c r="L96" s="13"/>
      <c r="M96" s="13"/>
      <c r="N96" s="13"/>
      <c r="O96" s="13"/>
      <c r="P96" s="13"/>
      <c r="Q96" s="13"/>
      <c r="R96" s="13"/>
      <c r="S96" s="13"/>
      <c r="T96" s="13"/>
      <c r="U96" s="13"/>
      <c r="V96" s="13"/>
      <c r="W96" s="13"/>
      <c r="X96" s="13"/>
      <c r="Y96" s="13"/>
      <c r="Z96" s="13"/>
      <c r="AA96" s="13"/>
      <c r="AB96" s="13"/>
      <c r="AC96" s="13"/>
      <c r="AD96" s="13"/>
      <c r="AE96" s="13"/>
      <c r="AF96" s="13"/>
      <c r="AG96" s="13"/>
      <c r="AH96" s="13"/>
      <c r="AI96" s="13"/>
      <c r="AK96" s="6"/>
      <c r="AL96" s="6"/>
      <c r="AM96" s="6"/>
      <c r="AN96" s="6"/>
      <c r="AO96" s="6"/>
      <c r="AP96" s="6"/>
      <c r="AQ96" s="6"/>
      <c r="AR96" s="6"/>
      <c r="AS96" s="6"/>
    </row>
    <row r="97" spans="8:45">
      <c r="H97" s="13"/>
      <c r="I97" s="13"/>
      <c r="J97" s="13"/>
      <c r="K97" s="13"/>
      <c r="L97" s="13"/>
      <c r="M97" s="13"/>
      <c r="N97" s="13"/>
      <c r="O97" s="13"/>
      <c r="P97" s="13"/>
      <c r="Q97" s="13"/>
      <c r="R97" s="13"/>
      <c r="S97" s="13"/>
      <c r="T97" s="13"/>
      <c r="U97" s="13"/>
      <c r="V97" s="13"/>
      <c r="W97" s="13"/>
      <c r="X97" s="13"/>
      <c r="Y97" s="13"/>
      <c r="Z97" s="13"/>
      <c r="AA97" s="13"/>
      <c r="AB97" s="13"/>
      <c r="AC97" s="13"/>
      <c r="AD97" s="13"/>
      <c r="AE97" s="13"/>
      <c r="AF97" s="13"/>
      <c r="AG97" s="13"/>
      <c r="AH97" s="13"/>
      <c r="AI97" s="13"/>
      <c r="AK97" s="6"/>
      <c r="AL97" s="6"/>
      <c r="AM97" s="6"/>
      <c r="AN97" s="6"/>
      <c r="AO97" s="6"/>
      <c r="AP97" s="6"/>
      <c r="AQ97" s="6"/>
      <c r="AR97" s="6"/>
      <c r="AS97" s="6"/>
    </row>
    <row r="98" spans="8:45">
      <c r="H98" s="13"/>
      <c r="I98" s="13"/>
      <c r="J98" s="13"/>
      <c r="K98" s="13"/>
      <c r="L98" s="13"/>
      <c r="M98" s="13"/>
      <c r="N98" s="13"/>
      <c r="O98" s="13"/>
      <c r="P98" s="13"/>
      <c r="Q98" s="13"/>
      <c r="R98" s="13"/>
      <c r="S98" s="13"/>
      <c r="T98" s="13"/>
      <c r="U98" s="13"/>
      <c r="V98" s="13"/>
      <c r="W98" s="13"/>
      <c r="X98" s="13"/>
      <c r="Y98" s="13"/>
      <c r="Z98" s="13"/>
      <c r="AA98" s="13"/>
      <c r="AB98" s="13"/>
      <c r="AC98" s="13"/>
      <c r="AD98" s="13"/>
      <c r="AE98" s="13"/>
      <c r="AF98" s="13"/>
      <c r="AG98" s="13"/>
      <c r="AH98" s="13"/>
      <c r="AI98" s="13"/>
    </row>
    <row r="99" spans="8:45">
      <c r="H99" s="13"/>
      <c r="I99" s="13"/>
      <c r="J99" s="13"/>
      <c r="K99" s="13"/>
      <c r="L99" s="13"/>
      <c r="M99" s="13"/>
      <c r="N99" s="13"/>
      <c r="O99" s="13"/>
      <c r="P99" s="13"/>
      <c r="Q99" s="13"/>
      <c r="R99" s="13"/>
      <c r="S99" s="13"/>
      <c r="T99" s="13"/>
      <c r="U99" s="13"/>
      <c r="V99" s="13"/>
      <c r="W99" s="13"/>
      <c r="X99" s="13"/>
      <c r="Y99" s="13"/>
      <c r="Z99" s="13"/>
      <c r="AA99" s="13"/>
      <c r="AB99" s="13"/>
      <c r="AC99" s="13"/>
      <c r="AD99" s="13"/>
      <c r="AE99" s="13"/>
      <c r="AF99" s="13"/>
      <c r="AG99" s="13"/>
      <c r="AH99" s="13"/>
      <c r="AI99" s="13"/>
    </row>
    <row r="100" spans="8:45">
      <c r="H100" s="13"/>
      <c r="I100" s="13"/>
      <c r="J100" s="13"/>
      <c r="K100" s="13"/>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row>
    <row r="101" spans="8:45">
      <c r="H101" s="13"/>
      <c r="I101" s="13"/>
      <c r="J101" s="13"/>
      <c r="K101" s="13"/>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row>
    <row r="102" spans="8:45">
      <c r="H102" s="13"/>
      <c r="I102" s="13"/>
      <c r="J102" s="13"/>
      <c r="K102" s="13"/>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row>
    <row r="103" spans="8:45">
      <c r="H103" s="13"/>
      <c r="I103" s="13"/>
      <c r="J103" s="13"/>
      <c r="K103" s="13"/>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row>
    <row r="104" spans="8:45">
      <c r="H104" s="13"/>
      <c r="I104" s="13"/>
      <c r="J104" s="13"/>
      <c r="K104" s="13"/>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row>
  </sheetData>
  <conditionalFormatting sqref="H14:AI37">
    <cfRule type="expression" dxfId="13" priority="1">
      <formula>AND(H$11=TODAY())</formula>
    </cfRule>
    <cfRule type="expression" dxfId="12" priority="2">
      <formula>AND(WEEKDAY(H$11,2)&gt;5)</formula>
    </cfRule>
    <cfRule type="expression" dxfId="11" priority="3">
      <formula>OR(H$11=Fériés)</formula>
    </cfRule>
    <cfRule type="expression" dxfId="10" priority="7">
      <formula>AND(H14="S")</formula>
    </cfRule>
    <cfRule type="expression" dxfId="9" priority="8">
      <formula>AND(H14="x")</formula>
    </cfRule>
  </conditionalFormatting>
  <conditionalFormatting sqref="H11:AI12">
    <cfRule type="expression" dxfId="8" priority="4">
      <formula>AND(H$11=TODAY())</formula>
    </cfRule>
    <cfRule type="expression" dxfId="7" priority="12">
      <formula>AND(WEEKDAY(H$11,2)&gt;5)</formula>
    </cfRule>
    <cfRule type="expression" dxfId="6" priority="22">
      <formula>OR(H$11=Fériés)</formula>
    </cfRule>
  </conditionalFormatting>
  <dataValidations count="1">
    <dataValidation type="list" allowBlank="1" showInputMessage="1" showErrorMessage="1" sqref="D14:D34">
      <formula1>opérations</formula1>
    </dataValidation>
  </dataValidations>
  <pageMargins left="0.7" right="0.7" top="0.75" bottom="0.75" header="0.3" footer="0.3"/>
  <pageSetup paperSize="8" orientation="landscape" r:id="rId1"/>
  <drawing r:id="rId2"/>
  <legacyDrawing r:id="rId3"/>
</worksheet>
</file>

<file path=xl/worksheets/sheet2.xml><?xml version="1.0" encoding="utf-8"?>
<worksheet xmlns="http://schemas.openxmlformats.org/spreadsheetml/2006/main" xmlns:r="http://schemas.openxmlformats.org/officeDocument/2006/relationships">
  <sheetPr codeName="Feuil1"/>
  <dimension ref="A1:AB129"/>
  <sheetViews>
    <sheetView showGridLines="0" showZeros="0" workbookViewId="0">
      <selection activeCell="D6" sqref="D6"/>
    </sheetView>
  </sheetViews>
  <sheetFormatPr baseColWidth="10" defaultRowHeight="15"/>
  <cols>
    <col min="3" max="3" width="47" bestFit="1" customWidth="1"/>
    <col min="4" max="5" width="14.28515625" customWidth="1"/>
    <col min="9" max="9" width="16.7109375" bestFit="1" customWidth="1"/>
    <col min="11" max="11" width="44.7109375" bestFit="1" customWidth="1"/>
    <col min="13" max="13" width="40.140625" bestFit="1" customWidth="1"/>
    <col min="21" max="27" width="11.5703125" style="6"/>
  </cols>
  <sheetData>
    <row r="1" spans="1:28" ht="15.75" thickBot="1">
      <c r="J1" s="5"/>
      <c r="K1" s="5"/>
      <c r="L1" s="5"/>
      <c r="M1" s="5"/>
      <c r="N1" s="5"/>
      <c r="O1" s="5"/>
      <c r="P1" s="5"/>
      <c r="Q1" s="5"/>
      <c r="R1" s="5"/>
      <c r="S1" s="5"/>
      <c r="T1" s="5"/>
      <c r="U1" s="5"/>
      <c r="V1" s="5"/>
      <c r="W1" s="5"/>
      <c r="X1" s="5"/>
      <c r="Y1" s="5"/>
      <c r="Z1" s="71"/>
      <c r="AA1" s="5"/>
      <c r="AB1" s="5"/>
    </row>
    <row r="2" spans="1:28" ht="15.75" thickBot="1">
      <c r="D2" s="92" t="s">
        <v>10</v>
      </c>
      <c r="E2" s="93"/>
      <c r="F2" s="95" t="s">
        <v>9</v>
      </c>
      <c r="G2" s="96"/>
      <c r="H2" s="96"/>
      <c r="I2" s="97"/>
      <c r="J2" s="5"/>
      <c r="K2" s="5"/>
      <c r="L2" s="5"/>
      <c r="M2" s="5"/>
      <c r="N2" s="5"/>
      <c r="O2" s="5"/>
      <c r="P2" s="5"/>
      <c r="Q2" s="94" t="s">
        <v>12</v>
      </c>
      <c r="R2" s="94"/>
      <c r="S2" s="94"/>
      <c r="T2" s="94"/>
      <c r="U2" s="94" t="s">
        <v>13</v>
      </c>
      <c r="V2" s="94"/>
      <c r="W2" s="94"/>
      <c r="X2" s="94"/>
      <c r="Y2" s="5"/>
      <c r="Z2" s="72" t="s">
        <v>14</v>
      </c>
      <c r="AA2" s="5"/>
      <c r="AB2" s="5"/>
    </row>
    <row r="3" spans="1:28" ht="15.75" thickBot="1">
      <c r="C3" s="1" t="s">
        <v>11</v>
      </c>
      <c r="D3" s="38" t="s">
        <v>0</v>
      </c>
      <c r="E3" s="39" t="s">
        <v>1</v>
      </c>
      <c r="F3" s="73" t="s">
        <v>2</v>
      </c>
      <c r="G3" s="40" t="s">
        <v>3</v>
      </c>
      <c r="H3" s="40" t="s">
        <v>4</v>
      </c>
      <c r="I3" s="41" t="s">
        <v>136</v>
      </c>
      <c r="J3" s="5"/>
      <c r="K3" s="5"/>
      <c r="L3" s="5" t="s">
        <v>29</v>
      </c>
      <c r="M3" s="5"/>
      <c r="N3" s="5"/>
      <c r="O3" s="5"/>
      <c r="P3" s="33" t="s">
        <v>33</v>
      </c>
      <c r="Q3" s="33" t="s">
        <v>5</v>
      </c>
      <c r="R3" s="33" t="s">
        <v>6</v>
      </c>
      <c r="S3" s="33" t="s">
        <v>7</v>
      </c>
      <c r="T3" s="33" t="s">
        <v>8</v>
      </c>
      <c r="U3" s="33" t="s">
        <v>33</v>
      </c>
      <c r="V3" s="33" t="s">
        <v>5</v>
      </c>
      <c r="W3" s="33" t="s">
        <v>6</v>
      </c>
      <c r="X3" s="33" t="s">
        <v>7</v>
      </c>
      <c r="Y3" s="33" t="s">
        <v>8</v>
      </c>
      <c r="Z3" s="72" t="s">
        <v>15</v>
      </c>
      <c r="AA3" s="5"/>
      <c r="AB3" s="5"/>
    </row>
    <row r="4" spans="1:28">
      <c r="C4" s="8"/>
      <c r="D4" s="67"/>
      <c r="E4" s="70" t="str">
        <f t="shared" ref="E4:E28" si="0">IF(OR($D4="",$H4=""),"",$D4+$H4)</f>
        <v/>
      </c>
      <c r="F4" s="74"/>
      <c r="G4" s="3"/>
      <c r="H4" s="3" t="str">
        <f t="shared" ref="H4:H28" si="1">IF(Z4&gt;0,Z4,"")</f>
        <v/>
      </c>
      <c r="I4" s="11"/>
      <c r="J4" s="5"/>
      <c r="K4" s="5"/>
      <c r="L4" s="5" t="s">
        <v>30</v>
      </c>
      <c r="M4" s="5"/>
      <c r="N4" s="5"/>
      <c r="O4" s="5"/>
      <c r="P4" s="33">
        <f>IF($G4="Jour(s)",1,0)</f>
        <v>0</v>
      </c>
      <c r="Q4" s="33">
        <f>IF($G4="Semaine(s)",1,0)</f>
        <v>0</v>
      </c>
      <c r="R4" s="33">
        <f t="shared" ref="R4:R28" si="2">IF($G4="Mois",1,0)</f>
        <v>0</v>
      </c>
      <c r="S4" s="33">
        <f>IF($G4="Trimestre(s)",1,0)</f>
        <v>0</v>
      </c>
      <c r="T4" s="33">
        <f>IF($G4="Année(s)",1,0)</f>
        <v>0</v>
      </c>
      <c r="U4" s="33">
        <f>IF(P4=1,$F4*1,0)</f>
        <v>0</v>
      </c>
      <c r="V4" s="33">
        <f>IF(Q4=1,$F4*7,0)</f>
        <v>0</v>
      </c>
      <c r="W4" s="33">
        <f>IF(R4=1,$F4*30,0)</f>
        <v>0</v>
      </c>
      <c r="X4" s="33">
        <f>IF(S4=1,$F4*90,0)</f>
        <v>0</v>
      </c>
      <c r="Y4" s="33">
        <f>IF(T4=1,$F4*365,0)</f>
        <v>0</v>
      </c>
      <c r="Z4" s="72">
        <f>IF(AND(F4&gt;1,F4="Années"),"Erreur de saisie",ROUND(SUM($U4:$Y4),0))</f>
        <v>0</v>
      </c>
      <c r="AA4" s="5"/>
      <c r="AB4" s="5"/>
    </row>
    <row r="5" spans="1:28">
      <c r="C5" s="22" t="s">
        <v>43</v>
      </c>
      <c r="D5" s="28">
        <v>42482</v>
      </c>
      <c r="E5" s="68">
        <f t="shared" si="0"/>
        <v>42489</v>
      </c>
      <c r="F5" s="74">
        <v>1</v>
      </c>
      <c r="G5" s="3" t="s">
        <v>30</v>
      </c>
      <c r="H5" s="3">
        <f t="shared" si="1"/>
        <v>7</v>
      </c>
      <c r="I5" s="11"/>
      <c r="J5" s="5"/>
      <c r="K5" s="5"/>
      <c r="L5" s="5" t="s">
        <v>6</v>
      </c>
      <c r="M5" s="5"/>
      <c r="N5" s="5"/>
      <c r="O5" s="5"/>
      <c r="P5" s="33">
        <f t="shared" ref="P5:P28" si="3">IF($G5="Jour(s)",1,0)</f>
        <v>0</v>
      </c>
      <c r="Q5" s="33">
        <f t="shared" ref="Q5:Q28" si="4">IF($G5="Semaine(s)",1,0)</f>
        <v>1</v>
      </c>
      <c r="R5" s="33">
        <f t="shared" si="2"/>
        <v>0</v>
      </c>
      <c r="S5" s="33">
        <f t="shared" ref="S5:S28" si="5">IF($G5="Trimestre(s)",1,0)</f>
        <v>0</v>
      </c>
      <c r="T5" s="33">
        <f t="shared" ref="T5:T28" si="6">IF($G5="Année(s)",1,0)</f>
        <v>0</v>
      </c>
      <c r="U5" s="33">
        <f t="shared" ref="U5:U28" si="7">IF(P5=1,$F5*1,0)</f>
        <v>0</v>
      </c>
      <c r="V5" s="33">
        <f t="shared" ref="V5:V28" si="8">IF(Q5=1,$F5*7,0)</f>
        <v>7</v>
      </c>
      <c r="W5" s="33">
        <f t="shared" ref="W5:W28" si="9">IF(R5=1,$F5*30,0)</f>
        <v>0</v>
      </c>
      <c r="X5" s="33">
        <f t="shared" ref="X5:X28" si="10">IF(S5=1,$F5*90,0)</f>
        <v>0</v>
      </c>
      <c r="Y5" s="33">
        <f t="shared" ref="Y5:Y28" si="11">IF(T5=1,$F5*365,0)</f>
        <v>0</v>
      </c>
      <c r="Z5" s="72">
        <f t="shared" ref="Z5:Z28" si="12">IF(AND(F5&gt;1,F5="Années"),"Erreur de saisie",ROUND(SUM($U5:$Y5),0))</f>
        <v>7</v>
      </c>
      <c r="AA5" s="5"/>
      <c r="AB5" s="5"/>
    </row>
    <row r="6" spans="1:28">
      <c r="C6" s="22"/>
      <c r="D6" s="28"/>
      <c r="E6" s="68" t="str">
        <f t="shared" si="0"/>
        <v/>
      </c>
      <c r="F6" s="74"/>
      <c r="G6" s="3"/>
      <c r="H6" s="3" t="str">
        <f t="shared" si="1"/>
        <v/>
      </c>
      <c r="I6" s="11"/>
      <c r="J6" s="5"/>
      <c r="K6" s="5"/>
      <c r="L6" s="5" t="s">
        <v>31</v>
      </c>
      <c r="M6" s="5"/>
      <c r="N6" s="5"/>
      <c r="O6" s="5"/>
      <c r="P6" s="33">
        <f t="shared" si="3"/>
        <v>0</v>
      </c>
      <c r="Q6" s="33">
        <f t="shared" si="4"/>
        <v>0</v>
      </c>
      <c r="R6" s="33">
        <f t="shared" si="2"/>
        <v>0</v>
      </c>
      <c r="S6" s="33">
        <f t="shared" si="5"/>
        <v>0</v>
      </c>
      <c r="T6" s="33">
        <f t="shared" si="6"/>
        <v>0</v>
      </c>
      <c r="U6" s="33">
        <f t="shared" si="7"/>
        <v>0</v>
      </c>
      <c r="V6" s="33">
        <f t="shared" si="8"/>
        <v>0</v>
      </c>
      <c r="W6" s="33">
        <f t="shared" si="9"/>
        <v>0</v>
      </c>
      <c r="X6" s="33">
        <f t="shared" si="10"/>
        <v>0</v>
      </c>
      <c r="Y6" s="33">
        <f t="shared" si="11"/>
        <v>0</v>
      </c>
      <c r="Z6" s="72">
        <f t="shared" si="12"/>
        <v>0</v>
      </c>
      <c r="AA6" s="5"/>
      <c r="AB6" s="5"/>
    </row>
    <row r="7" spans="1:28">
      <c r="A7" s="13"/>
      <c r="C7" s="22"/>
      <c r="D7" s="28"/>
      <c r="E7" s="68" t="str">
        <f t="shared" si="0"/>
        <v/>
      </c>
      <c r="F7" s="74"/>
      <c r="G7" s="3"/>
      <c r="H7" s="3" t="str">
        <f t="shared" si="1"/>
        <v/>
      </c>
      <c r="I7" s="11"/>
      <c r="J7" s="5"/>
      <c r="K7" s="5"/>
      <c r="L7" s="5" t="s">
        <v>32</v>
      </c>
      <c r="M7" s="5"/>
      <c r="N7" s="5"/>
      <c r="O7" s="5"/>
      <c r="P7" s="33">
        <f t="shared" si="3"/>
        <v>0</v>
      </c>
      <c r="Q7" s="33">
        <f t="shared" si="4"/>
        <v>0</v>
      </c>
      <c r="R7" s="33">
        <f t="shared" si="2"/>
        <v>0</v>
      </c>
      <c r="S7" s="33">
        <f t="shared" si="5"/>
        <v>0</v>
      </c>
      <c r="T7" s="33">
        <f t="shared" si="6"/>
        <v>0</v>
      </c>
      <c r="U7" s="33">
        <f t="shared" si="7"/>
        <v>0</v>
      </c>
      <c r="V7" s="33">
        <f t="shared" si="8"/>
        <v>0</v>
      </c>
      <c r="W7" s="33">
        <f t="shared" si="9"/>
        <v>0</v>
      </c>
      <c r="X7" s="33">
        <f t="shared" si="10"/>
        <v>0</v>
      </c>
      <c r="Y7" s="33">
        <f t="shared" si="11"/>
        <v>0</v>
      </c>
      <c r="Z7" s="72">
        <f t="shared" si="12"/>
        <v>0</v>
      </c>
      <c r="AA7" s="5"/>
      <c r="AB7" s="5"/>
    </row>
    <row r="8" spans="1:28">
      <c r="A8" s="13"/>
      <c r="C8" s="22"/>
      <c r="D8" s="28"/>
      <c r="E8" s="68" t="str">
        <f t="shared" si="0"/>
        <v/>
      </c>
      <c r="F8" s="74"/>
      <c r="G8" s="3"/>
      <c r="H8" s="3" t="str">
        <f t="shared" si="1"/>
        <v/>
      </c>
      <c r="I8" s="11"/>
      <c r="J8" s="5"/>
      <c r="K8" s="5"/>
      <c r="L8" s="5"/>
      <c r="M8" s="5"/>
      <c r="N8" s="5"/>
      <c r="O8" s="5"/>
      <c r="P8" s="33">
        <f t="shared" si="3"/>
        <v>0</v>
      </c>
      <c r="Q8" s="33">
        <f t="shared" si="4"/>
        <v>0</v>
      </c>
      <c r="R8" s="33">
        <f t="shared" si="2"/>
        <v>0</v>
      </c>
      <c r="S8" s="33">
        <f t="shared" si="5"/>
        <v>0</v>
      </c>
      <c r="T8" s="33">
        <f t="shared" si="6"/>
        <v>0</v>
      </c>
      <c r="U8" s="33">
        <f t="shared" si="7"/>
        <v>0</v>
      </c>
      <c r="V8" s="33">
        <f t="shared" si="8"/>
        <v>0</v>
      </c>
      <c r="W8" s="33">
        <f t="shared" si="9"/>
        <v>0</v>
      </c>
      <c r="X8" s="33">
        <f t="shared" si="10"/>
        <v>0</v>
      </c>
      <c r="Y8" s="33">
        <f t="shared" si="11"/>
        <v>0</v>
      </c>
      <c r="Z8" s="72">
        <f t="shared" si="12"/>
        <v>0</v>
      </c>
      <c r="AA8" s="5"/>
      <c r="AB8" s="5"/>
    </row>
    <row r="9" spans="1:28">
      <c r="C9" s="22"/>
      <c r="D9" s="28"/>
      <c r="E9" s="68" t="str">
        <f t="shared" si="0"/>
        <v/>
      </c>
      <c r="F9" s="74"/>
      <c r="G9" s="3"/>
      <c r="H9" s="3" t="str">
        <f t="shared" si="1"/>
        <v/>
      </c>
      <c r="I9" s="11"/>
      <c r="J9" s="5"/>
      <c r="K9" s="5"/>
      <c r="L9" s="5"/>
      <c r="M9" s="5"/>
      <c r="N9" s="5"/>
      <c r="O9" s="5"/>
      <c r="P9" s="33">
        <f t="shared" si="3"/>
        <v>0</v>
      </c>
      <c r="Q9" s="33">
        <f t="shared" si="4"/>
        <v>0</v>
      </c>
      <c r="R9" s="33">
        <f t="shared" si="2"/>
        <v>0</v>
      </c>
      <c r="S9" s="33">
        <f t="shared" si="5"/>
        <v>0</v>
      </c>
      <c r="T9" s="33">
        <f t="shared" si="6"/>
        <v>0</v>
      </c>
      <c r="U9" s="33">
        <f t="shared" si="7"/>
        <v>0</v>
      </c>
      <c r="V9" s="33">
        <f t="shared" si="8"/>
        <v>0</v>
      </c>
      <c r="W9" s="33">
        <f t="shared" si="9"/>
        <v>0</v>
      </c>
      <c r="X9" s="33">
        <f t="shared" si="10"/>
        <v>0</v>
      </c>
      <c r="Y9" s="33">
        <f t="shared" si="11"/>
        <v>0</v>
      </c>
      <c r="Z9" s="72">
        <f t="shared" si="12"/>
        <v>0</v>
      </c>
      <c r="AA9" s="5"/>
      <c r="AB9" s="5"/>
    </row>
    <row r="10" spans="1:28">
      <c r="C10" s="22"/>
      <c r="D10" s="28"/>
      <c r="E10" s="68" t="str">
        <f t="shared" si="0"/>
        <v/>
      </c>
      <c r="F10" s="74"/>
      <c r="G10" s="2"/>
      <c r="H10" s="3" t="str">
        <f t="shared" si="1"/>
        <v/>
      </c>
      <c r="I10" s="11"/>
      <c r="J10" s="5"/>
      <c r="K10" s="5"/>
      <c r="L10" s="5"/>
      <c r="M10" s="5"/>
      <c r="N10" s="5"/>
      <c r="O10" s="5"/>
      <c r="P10" s="33">
        <f t="shared" si="3"/>
        <v>0</v>
      </c>
      <c r="Q10" s="33">
        <f t="shared" si="4"/>
        <v>0</v>
      </c>
      <c r="R10" s="33">
        <f t="shared" si="2"/>
        <v>0</v>
      </c>
      <c r="S10" s="33">
        <f t="shared" si="5"/>
        <v>0</v>
      </c>
      <c r="T10" s="33">
        <f t="shared" si="6"/>
        <v>0</v>
      </c>
      <c r="U10" s="33">
        <f t="shared" si="7"/>
        <v>0</v>
      </c>
      <c r="V10" s="33">
        <f t="shared" si="8"/>
        <v>0</v>
      </c>
      <c r="W10" s="33">
        <f t="shared" si="9"/>
        <v>0</v>
      </c>
      <c r="X10" s="33">
        <f t="shared" si="10"/>
        <v>0</v>
      </c>
      <c r="Y10" s="33">
        <f t="shared" si="11"/>
        <v>0</v>
      </c>
      <c r="Z10" s="72">
        <f t="shared" si="12"/>
        <v>0</v>
      </c>
      <c r="AA10" s="5"/>
      <c r="AB10" s="5"/>
    </row>
    <row r="11" spans="1:28">
      <c r="C11" s="22"/>
      <c r="D11" s="28"/>
      <c r="E11" s="68" t="str">
        <f t="shared" si="0"/>
        <v/>
      </c>
      <c r="F11" s="74"/>
      <c r="G11" s="2"/>
      <c r="H11" s="3" t="str">
        <f t="shared" si="1"/>
        <v/>
      </c>
      <c r="I11" s="11"/>
      <c r="J11" s="5"/>
      <c r="K11" s="5"/>
      <c r="L11" s="5"/>
      <c r="M11" s="5"/>
      <c r="N11" s="5"/>
      <c r="O11" s="5"/>
      <c r="P11" s="33">
        <f t="shared" si="3"/>
        <v>0</v>
      </c>
      <c r="Q11" s="33">
        <f t="shared" si="4"/>
        <v>0</v>
      </c>
      <c r="R11" s="33">
        <f t="shared" si="2"/>
        <v>0</v>
      </c>
      <c r="S11" s="33">
        <f t="shared" si="5"/>
        <v>0</v>
      </c>
      <c r="T11" s="33">
        <f t="shared" si="6"/>
        <v>0</v>
      </c>
      <c r="U11" s="33">
        <f t="shared" si="7"/>
        <v>0</v>
      </c>
      <c r="V11" s="33">
        <f t="shared" si="8"/>
        <v>0</v>
      </c>
      <c r="W11" s="33">
        <f t="shared" si="9"/>
        <v>0</v>
      </c>
      <c r="X11" s="33">
        <f t="shared" si="10"/>
        <v>0</v>
      </c>
      <c r="Y11" s="33">
        <f t="shared" si="11"/>
        <v>0</v>
      </c>
      <c r="Z11" s="72">
        <f t="shared" si="12"/>
        <v>0</v>
      </c>
      <c r="AA11" s="5"/>
      <c r="AB11" s="5"/>
    </row>
    <row r="12" spans="1:28">
      <c r="C12" s="22"/>
      <c r="D12" s="28"/>
      <c r="E12" s="68" t="str">
        <f t="shared" si="0"/>
        <v/>
      </c>
      <c r="F12" s="74"/>
      <c r="G12" s="2"/>
      <c r="H12" s="3" t="str">
        <f t="shared" si="1"/>
        <v/>
      </c>
      <c r="I12" s="11"/>
      <c r="J12" s="5"/>
      <c r="K12" s="5"/>
      <c r="L12" s="5"/>
      <c r="M12" s="5"/>
      <c r="N12" s="5"/>
      <c r="O12" s="5"/>
      <c r="P12" s="9">
        <f t="shared" si="3"/>
        <v>0</v>
      </c>
      <c r="Q12" s="9">
        <f t="shared" si="4"/>
        <v>0</v>
      </c>
      <c r="R12" s="9">
        <f t="shared" si="2"/>
        <v>0</v>
      </c>
      <c r="S12" s="9">
        <f t="shared" si="5"/>
        <v>0</v>
      </c>
      <c r="T12" s="9">
        <f t="shared" si="6"/>
        <v>0</v>
      </c>
      <c r="U12" s="9">
        <f t="shared" si="7"/>
        <v>0</v>
      </c>
      <c r="V12" s="9">
        <f t="shared" si="8"/>
        <v>0</v>
      </c>
      <c r="W12" s="9">
        <f t="shared" si="9"/>
        <v>0</v>
      </c>
      <c r="X12" s="9">
        <f t="shared" si="10"/>
        <v>0</v>
      </c>
      <c r="Y12" s="9">
        <f t="shared" si="11"/>
        <v>0</v>
      </c>
      <c r="Z12" s="72">
        <f t="shared" si="12"/>
        <v>0</v>
      </c>
      <c r="AB12" s="5"/>
    </row>
    <row r="13" spans="1:28">
      <c r="C13" s="8"/>
      <c r="D13" s="68"/>
      <c r="E13" s="68" t="str">
        <f t="shared" si="0"/>
        <v/>
      </c>
      <c r="F13" s="74"/>
      <c r="G13" s="2"/>
      <c r="H13" s="3" t="str">
        <f t="shared" si="1"/>
        <v/>
      </c>
      <c r="I13" s="11"/>
      <c r="J13" s="5"/>
      <c r="K13" s="5"/>
      <c r="L13" s="5"/>
      <c r="M13" s="5"/>
      <c r="N13" s="5"/>
      <c r="O13" s="5"/>
      <c r="P13" s="9">
        <f t="shared" si="3"/>
        <v>0</v>
      </c>
      <c r="Q13" s="9">
        <f t="shared" si="4"/>
        <v>0</v>
      </c>
      <c r="R13" s="9">
        <f t="shared" si="2"/>
        <v>0</v>
      </c>
      <c r="S13" s="9">
        <f t="shared" si="5"/>
        <v>0</v>
      </c>
      <c r="T13" s="9">
        <f t="shared" si="6"/>
        <v>0</v>
      </c>
      <c r="U13" s="9">
        <f t="shared" si="7"/>
        <v>0</v>
      </c>
      <c r="V13" s="9">
        <f t="shared" si="8"/>
        <v>0</v>
      </c>
      <c r="W13" s="9">
        <f t="shared" si="9"/>
        <v>0</v>
      </c>
      <c r="X13" s="9">
        <f t="shared" si="10"/>
        <v>0</v>
      </c>
      <c r="Y13" s="9">
        <f t="shared" si="11"/>
        <v>0</v>
      </c>
      <c r="Z13" s="72">
        <f t="shared" si="12"/>
        <v>0</v>
      </c>
      <c r="AB13" s="5"/>
    </row>
    <row r="14" spans="1:28">
      <c r="C14" s="8"/>
      <c r="D14" s="68"/>
      <c r="E14" s="68" t="str">
        <f t="shared" si="0"/>
        <v/>
      </c>
      <c r="F14" s="74"/>
      <c r="G14" s="2"/>
      <c r="H14" s="3" t="str">
        <f t="shared" si="1"/>
        <v/>
      </c>
      <c r="I14" s="11"/>
      <c r="J14" s="5"/>
      <c r="K14" s="5"/>
      <c r="L14" s="5"/>
      <c r="M14" s="5"/>
      <c r="N14" s="5"/>
      <c r="O14" s="5"/>
      <c r="P14" s="9">
        <f t="shared" si="3"/>
        <v>0</v>
      </c>
      <c r="Q14" s="9">
        <f t="shared" si="4"/>
        <v>0</v>
      </c>
      <c r="R14" s="9">
        <f t="shared" si="2"/>
        <v>0</v>
      </c>
      <c r="S14" s="9">
        <f t="shared" si="5"/>
        <v>0</v>
      </c>
      <c r="T14" s="9">
        <f t="shared" si="6"/>
        <v>0</v>
      </c>
      <c r="U14" s="9">
        <f t="shared" si="7"/>
        <v>0</v>
      </c>
      <c r="V14" s="9">
        <f t="shared" si="8"/>
        <v>0</v>
      </c>
      <c r="W14" s="9">
        <f t="shared" si="9"/>
        <v>0</v>
      </c>
      <c r="X14" s="9">
        <f t="shared" si="10"/>
        <v>0</v>
      </c>
      <c r="Y14" s="9">
        <f t="shared" si="11"/>
        <v>0</v>
      </c>
      <c r="Z14" s="72">
        <f t="shared" si="12"/>
        <v>0</v>
      </c>
      <c r="AB14" s="5"/>
    </row>
    <row r="15" spans="1:28">
      <c r="C15" s="8"/>
      <c r="D15" s="68"/>
      <c r="E15" s="68" t="str">
        <f t="shared" si="0"/>
        <v/>
      </c>
      <c r="F15" s="74"/>
      <c r="G15" s="2"/>
      <c r="H15" s="3" t="str">
        <f t="shared" si="1"/>
        <v/>
      </c>
      <c r="I15" s="11"/>
      <c r="J15" s="5"/>
      <c r="K15" s="5"/>
      <c r="L15" s="5"/>
      <c r="M15" s="5"/>
      <c r="N15" s="5"/>
      <c r="O15" s="5"/>
      <c r="P15" s="9">
        <f t="shared" si="3"/>
        <v>0</v>
      </c>
      <c r="Q15" s="9">
        <f t="shared" si="4"/>
        <v>0</v>
      </c>
      <c r="R15" s="9">
        <f t="shared" si="2"/>
        <v>0</v>
      </c>
      <c r="S15" s="9">
        <f t="shared" si="5"/>
        <v>0</v>
      </c>
      <c r="T15" s="9">
        <f t="shared" si="6"/>
        <v>0</v>
      </c>
      <c r="U15" s="9">
        <f t="shared" si="7"/>
        <v>0</v>
      </c>
      <c r="V15" s="9">
        <f t="shared" si="8"/>
        <v>0</v>
      </c>
      <c r="W15" s="9">
        <f t="shared" si="9"/>
        <v>0</v>
      </c>
      <c r="X15" s="9">
        <f t="shared" si="10"/>
        <v>0</v>
      </c>
      <c r="Y15" s="9">
        <f t="shared" si="11"/>
        <v>0</v>
      </c>
      <c r="Z15" s="72">
        <f t="shared" si="12"/>
        <v>0</v>
      </c>
      <c r="AB15" s="5"/>
    </row>
    <row r="16" spans="1:28">
      <c r="C16" s="8"/>
      <c r="D16" s="68"/>
      <c r="E16" s="68" t="str">
        <f t="shared" si="0"/>
        <v/>
      </c>
      <c r="F16" s="74"/>
      <c r="G16" s="2"/>
      <c r="H16" s="3" t="str">
        <f t="shared" si="1"/>
        <v/>
      </c>
      <c r="I16" s="11"/>
      <c r="J16" s="5"/>
      <c r="K16" s="5"/>
      <c r="L16" s="5"/>
      <c r="M16" s="5"/>
      <c r="N16" s="5"/>
      <c r="O16" s="5"/>
      <c r="P16" s="9">
        <f t="shared" si="3"/>
        <v>0</v>
      </c>
      <c r="Q16" s="9">
        <f t="shared" si="4"/>
        <v>0</v>
      </c>
      <c r="R16" s="9">
        <f t="shared" si="2"/>
        <v>0</v>
      </c>
      <c r="S16" s="9">
        <f t="shared" si="5"/>
        <v>0</v>
      </c>
      <c r="T16" s="9">
        <f t="shared" si="6"/>
        <v>0</v>
      </c>
      <c r="U16" s="9">
        <f t="shared" si="7"/>
        <v>0</v>
      </c>
      <c r="V16" s="9">
        <f t="shared" si="8"/>
        <v>0</v>
      </c>
      <c r="W16" s="9">
        <f t="shared" si="9"/>
        <v>0</v>
      </c>
      <c r="X16" s="9">
        <f t="shared" si="10"/>
        <v>0</v>
      </c>
      <c r="Y16" s="9">
        <f t="shared" si="11"/>
        <v>0</v>
      </c>
      <c r="Z16" s="72">
        <f t="shared" si="12"/>
        <v>0</v>
      </c>
      <c r="AB16" s="5"/>
    </row>
    <row r="17" spans="3:28">
      <c r="C17" s="8"/>
      <c r="D17" s="68"/>
      <c r="E17" s="68" t="str">
        <f t="shared" si="0"/>
        <v/>
      </c>
      <c r="F17" s="74"/>
      <c r="G17" s="2"/>
      <c r="H17" s="3" t="str">
        <f t="shared" si="1"/>
        <v/>
      </c>
      <c r="I17" s="11"/>
      <c r="J17" s="5"/>
      <c r="K17" s="5"/>
      <c r="L17" s="5"/>
      <c r="M17" s="5"/>
      <c r="N17" s="5"/>
      <c r="O17" s="5"/>
      <c r="P17" s="9">
        <f t="shared" si="3"/>
        <v>0</v>
      </c>
      <c r="Q17" s="9">
        <f t="shared" si="4"/>
        <v>0</v>
      </c>
      <c r="R17" s="9">
        <f t="shared" si="2"/>
        <v>0</v>
      </c>
      <c r="S17" s="9">
        <f t="shared" si="5"/>
        <v>0</v>
      </c>
      <c r="T17" s="9">
        <f t="shared" si="6"/>
        <v>0</v>
      </c>
      <c r="U17" s="9">
        <f t="shared" si="7"/>
        <v>0</v>
      </c>
      <c r="V17" s="9">
        <f t="shared" si="8"/>
        <v>0</v>
      </c>
      <c r="W17" s="9">
        <f t="shared" si="9"/>
        <v>0</v>
      </c>
      <c r="X17" s="9">
        <f t="shared" si="10"/>
        <v>0</v>
      </c>
      <c r="Y17" s="9">
        <f t="shared" si="11"/>
        <v>0</v>
      </c>
      <c r="Z17" s="72">
        <f t="shared" si="12"/>
        <v>0</v>
      </c>
      <c r="AB17" s="5"/>
    </row>
    <row r="18" spans="3:28">
      <c r="C18" s="8"/>
      <c r="D18" s="68"/>
      <c r="E18" s="68" t="str">
        <f t="shared" si="0"/>
        <v/>
      </c>
      <c r="F18" s="74"/>
      <c r="G18" s="2"/>
      <c r="H18" s="3" t="str">
        <f t="shared" si="1"/>
        <v/>
      </c>
      <c r="I18" s="11"/>
      <c r="J18" s="5"/>
      <c r="K18" s="5" t="s">
        <v>42</v>
      </c>
      <c r="L18" s="5"/>
      <c r="M18" s="5"/>
      <c r="N18" s="5"/>
      <c r="O18" s="5"/>
      <c r="P18" s="9">
        <f t="shared" si="3"/>
        <v>0</v>
      </c>
      <c r="Q18" s="9">
        <f t="shared" si="4"/>
        <v>0</v>
      </c>
      <c r="R18" s="9">
        <f t="shared" si="2"/>
        <v>0</v>
      </c>
      <c r="S18" s="9">
        <f t="shared" si="5"/>
        <v>0</v>
      </c>
      <c r="T18" s="9">
        <f t="shared" si="6"/>
        <v>0</v>
      </c>
      <c r="U18" s="9">
        <f t="shared" si="7"/>
        <v>0</v>
      </c>
      <c r="V18" s="9">
        <f t="shared" si="8"/>
        <v>0</v>
      </c>
      <c r="W18" s="9">
        <f t="shared" si="9"/>
        <v>0</v>
      </c>
      <c r="X18" s="9">
        <f t="shared" si="10"/>
        <v>0</v>
      </c>
      <c r="Y18" s="9">
        <f t="shared" si="11"/>
        <v>0</v>
      </c>
      <c r="Z18" s="72">
        <f t="shared" si="12"/>
        <v>0</v>
      </c>
      <c r="AB18" s="5"/>
    </row>
    <row r="19" spans="3:28">
      <c r="C19" s="8"/>
      <c r="D19" s="68"/>
      <c r="E19" s="68" t="str">
        <f t="shared" si="0"/>
        <v/>
      </c>
      <c r="F19" s="74"/>
      <c r="G19" s="2"/>
      <c r="H19" s="3" t="str">
        <f t="shared" si="1"/>
        <v/>
      </c>
      <c r="I19" s="11"/>
      <c r="J19" s="5"/>
      <c r="K19" s="5" t="s">
        <v>43</v>
      </c>
      <c r="L19" s="5"/>
      <c r="M19" s="5"/>
      <c r="N19" s="5"/>
      <c r="O19" s="5"/>
      <c r="P19" s="9">
        <f t="shared" si="3"/>
        <v>0</v>
      </c>
      <c r="Q19" s="9">
        <f t="shared" si="4"/>
        <v>0</v>
      </c>
      <c r="R19" s="9">
        <f t="shared" si="2"/>
        <v>0</v>
      </c>
      <c r="S19" s="9">
        <f t="shared" si="5"/>
        <v>0</v>
      </c>
      <c r="T19" s="9">
        <f t="shared" si="6"/>
        <v>0</v>
      </c>
      <c r="U19" s="9">
        <f t="shared" si="7"/>
        <v>0</v>
      </c>
      <c r="V19" s="9">
        <f t="shared" si="8"/>
        <v>0</v>
      </c>
      <c r="W19" s="9">
        <f t="shared" si="9"/>
        <v>0</v>
      </c>
      <c r="X19" s="9">
        <f t="shared" si="10"/>
        <v>0</v>
      </c>
      <c r="Y19" s="9">
        <f t="shared" si="11"/>
        <v>0</v>
      </c>
      <c r="Z19" s="72">
        <f t="shared" si="12"/>
        <v>0</v>
      </c>
      <c r="AB19" s="5"/>
    </row>
    <row r="20" spans="3:28">
      <c r="C20" s="8"/>
      <c r="D20" s="68"/>
      <c r="E20" s="68" t="str">
        <f t="shared" si="0"/>
        <v/>
      </c>
      <c r="F20" s="74"/>
      <c r="G20" s="2"/>
      <c r="H20" s="3" t="str">
        <f t="shared" si="1"/>
        <v/>
      </c>
      <c r="I20" s="11"/>
      <c r="J20" s="5"/>
      <c r="K20" s="5" t="s">
        <v>44</v>
      </c>
      <c r="L20" s="5"/>
      <c r="M20" s="5"/>
      <c r="N20" s="5"/>
      <c r="O20" s="5"/>
      <c r="P20" s="9">
        <f t="shared" si="3"/>
        <v>0</v>
      </c>
      <c r="Q20" s="9">
        <f t="shared" si="4"/>
        <v>0</v>
      </c>
      <c r="R20" s="9">
        <f t="shared" si="2"/>
        <v>0</v>
      </c>
      <c r="S20" s="9">
        <f t="shared" si="5"/>
        <v>0</v>
      </c>
      <c r="T20" s="9">
        <f t="shared" si="6"/>
        <v>0</v>
      </c>
      <c r="U20" s="9">
        <f t="shared" si="7"/>
        <v>0</v>
      </c>
      <c r="V20" s="9">
        <f t="shared" si="8"/>
        <v>0</v>
      </c>
      <c r="W20" s="9">
        <f t="shared" si="9"/>
        <v>0</v>
      </c>
      <c r="X20" s="9">
        <f t="shared" si="10"/>
        <v>0</v>
      </c>
      <c r="Y20" s="9">
        <f t="shared" si="11"/>
        <v>0</v>
      </c>
      <c r="Z20" s="72">
        <f t="shared" si="12"/>
        <v>0</v>
      </c>
      <c r="AB20" s="5"/>
    </row>
    <row r="21" spans="3:28">
      <c r="C21" s="8"/>
      <c r="D21" s="68"/>
      <c r="E21" s="68" t="str">
        <f t="shared" si="0"/>
        <v/>
      </c>
      <c r="F21" s="74"/>
      <c r="G21" s="2"/>
      <c r="H21" s="3" t="str">
        <f t="shared" si="1"/>
        <v/>
      </c>
      <c r="I21" s="11"/>
      <c r="J21" s="5"/>
      <c r="K21" s="5" t="s">
        <v>41</v>
      </c>
      <c r="L21" s="5"/>
      <c r="M21" s="5"/>
      <c r="N21" s="5"/>
      <c r="O21" s="5"/>
      <c r="P21" s="9">
        <f t="shared" si="3"/>
        <v>0</v>
      </c>
      <c r="Q21" s="9">
        <f t="shared" si="4"/>
        <v>0</v>
      </c>
      <c r="R21" s="9">
        <f t="shared" si="2"/>
        <v>0</v>
      </c>
      <c r="S21" s="9">
        <f t="shared" si="5"/>
        <v>0</v>
      </c>
      <c r="T21" s="9">
        <f t="shared" si="6"/>
        <v>0</v>
      </c>
      <c r="U21" s="9">
        <f t="shared" si="7"/>
        <v>0</v>
      </c>
      <c r="V21" s="9">
        <f t="shared" si="8"/>
        <v>0</v>
      </c>
      <c r="W21" s="9">
        <f t="shared" si="9"/>
        <v>0</v>
      </c>
      <c r="X21" s="9">
        <f t="shared" si="10"/>
        <v>0</v>
      </c>
      <c r="Y21" s="9">
        <f t="shared" si="11"/>
        <v>0</v>
      </c>
      <c r="Z21" s="72">
        <f t="shared" si="12"/>
        <v>0</v>
      </c>
      <c r="AB21" s="5"/>
    </row>
    <row r="22" spans="3:28">
      <c r="C22" s="8"/>
      <c r="D22" s="68"/>
      <c r="E22" s="68" t="str">
        <f t="shared" si="0"/>
        <v/>
      </c>
      <c r="F22" s="74"/>
      <c r="G22" s="2"/>
      <c r="H22" s="3" t="str">
        <f t="shared" si="1"/>
        <v/>
      </c>
      <c r="I22" s="11"/>
      <c r="J22" s="5"/>
      <c r="K22" s="5" t="s">
        <v>37</v>
      </c>
      <c r="L22" s="5"/>
      <c r="M22" s="5"/>
      <c r="N22" s="5"/>
      <c r="O22" s="5"/>
      <c r="P22" s="9">
        <f t="shared" si="3"/>
        <v>0</v>
      </c>
      <c r="Q22" s="9">
        <f t="shared" si="4"/>
        <v>0</v>
      </c>
      <c r="R22" s="9">
        <f t="shared" si="2"/>
        <v>0</v>
      </c>
      <c r="S22" s="9">
        <f t="shared" si="5"/>
        <v>0</v>
      </c>
      <c r="T22" s="9">
        <f t="shared" si="6"/>
        <v>0</v>
      </c>
      <c r="U22" s="9">
        <f t="shared" si="7"/>
        <v>0</v>
      </c>
      <c r="V22" s="9">
        <f t="shared" si="8"/>
        <v>0</v>
      </c>
      <c r="W22" s="9">
        <f t="shared" si="9"/>
        <v>0</v>
      </c>
      <c r="X22" s="9">
        <f t="shared" si="10"/>
        <v>0</v>
      </c>
      <c r="Y22" s="9">
        <f t="shared" si="11"/>
        <v>0</v>
      </c>
      <c r="Z22" s="72">
        <f t="shared" si="12"/>
        <v>0</v>
      </c>
      <c r="AB22" s="5"/>
    </row>
    <row r="23" spans="3:28">
      <c r="C23" s="8"/>
      <c r="D23" s="68"/>
      <c r="E23" s="68" t="str">
        <f t="shared" si="0"/>
        <v/>
      </c>
      <c r="F23" s="74"/>
      <c r="G23" s="2"/>
      <c r="H23" s="3" t="str">
        <f t="shared" si="1"/>
        <v/>
      </c>
      <c r="I23" s="11"/>
      <c r="J23" s="5"/>
      <c r="K23" s="5" t="s">
        <v>38</v>
      </c>
      <c r="L23" s="5"/>
      <c r="M23" s="5"/>
      <c r="N23" s="5"/>
      <c r="O23" s="5"/>
      <c r="P23" s="9">
        <f t="shared" si="3"/>
        <v>0</v>
      </c>
      <c r="Q23" s="9">
        <f t="shared" si="4"/>
        <v>0</v>
      </c>
      <c r="R23" s="9">
        <f t="shared" si="2"/>
        <v>0</v>
      </c>
      <c r="S23" s="9">
        <f t="shared" si="5"/>
        <v>0</v>
      </c>
      <c r="T23" s="9">
        <f t="shared" si="6"/>
        <v>0</v>
      </c>
      <c r="U23" s="9">
        <f t="shared" si="7"/>
        <v>0</v>
      </c>
      <c r="V23" s="9">
        <f t="shared" si="8"/>
        <v>0</v>
      </c>
      <c r="W23" s="9">
        <f t="shared" si="9"/>
        <v>0</v>
      </c>
      <c r="X23" s="9">
        <f t="shared" si="10"/>
        <v>0</v>
      </c>
      <c r="Y23" s="9">
        <f t="shared" si="11"/>
        <v>0</v>
      </c>
      <c r="Z23" s="72">
        <f t="shared" si="12"/>
        <v>0</v>
      </c>
      <c r="AB23" s="5"/>
    </row>
    <row r="24" spans="3:28">
      <c r="C24" s="8"/>
      <c r="D24" s="68"/>
      <c r="E24" s="68" t="str">
        <f t="shared" si="0"/>
        <v/>
      </c>
      <c r="F24" s="74"/>
      <c r="G24" s="2"/>
      <c r="H24" s="3" t="str">
        <f t="shared" si="1"/>
        <v/>
      </c>
      <c r="I24" s="11"/>
      <c r="J24" s="5"/>
      <c r="K24" s="5" t="s">
        <v>39</v>
      </c>
      <c r="L24" s="5"/>
      <c r="M24" s="5"/>
      <c r="N24" s="5"/>
      <c r="O24" s="5"/>
      <c r="P24" s="9">
        <f t="shared" si="3"/>
        <v>0</v>
      </c>
      <c r="Q24" s="9">
        <f t="shared" si="4"/>
        <v>0</v>
      </c>
      <c r="R24" s="9">
        <f t="shared" si="2"/>
        <v>0</v>
      </c>
      <c r="S24" s="9">
        <f t="shared" si="5"/>
        <v>0</v>
      </c>
      <c r="T24" s="9">
        <f t="shared" si="6"/>
        <v>0</v>
      </c>
      <c r="U24" s="9">
        <f t="shared" si="7"/>
        <v>0</v>
      </c>
      <c r="V24" s="9">
        <f t="shared" si="8"/>
        <v>0</v>
      </c>
      <c r="W24" s="9">
        <f t="shared" si="9"/>
        <v>0</v>
      </c>
      <c r="X24" s="9">
        <f t="shared" si="10"/>
        <v>0</v>
      </c>
      <c r="Y24" s="9">
        <f t="shared" si="11"/>
        <v>0</v>
      </c>
      <c r="Z24" s="72">
        <f t="shared" si="12"/>
        <v>0</v>
      </c>
      <c r="AB24" s="5"/>
    </row>
    <row r="25" spans="3:28">
      <c r="C25" s="8"/>
      <c r="D25" s="68"/>
      <c r="E25" s="68" t="str">
        <f t="shared" si="0"/>
        <v/>
      </c>
      <c r="F25" s="74"/>
      <c r="H25" s="3" t="str">
        <f t="shared" si="1"/>
        <v/>
      </c>
      <c r="I25" s="11"/>
      <c r="J25" s="5"/>
      <c r="K25" s="5" t="s">
        <v>40</v>
      </c>
      <c r="L25" s="5"/>
      <c r="M25" s="5"/>
      <c r="N25" s="5"/>
      <c r="O25" s="5"/>
      <c r="P25" s="9">
        <f t="shared" si="3"/>
        <v>0</v>
      </c>
      <c r="Q25" s="9">
        <f t="shared" si="4"/>
        <v>0</v>
      </c>
      <c r="R25" s="9">
        <f t="shared" si="2"/>
        <v>0</v>
      </c>
      <c r="S25" s="9">
        <f t="shared" si="5"/>
        <v>0</v>
      </c>
      <c r="T25" s="9">
        <f t="shared" si="6"/>
        <v>0</v>
      </c>
      <c r="U25" s="9">
        <f t="shared" si="7"/>
        <v>0</v>
      </c>
      <c r="V25" s="9">
        <f t="shared" si="8"/>
        <v>0</v>
      </c>
      <c r="W25" s="9">
        <f t="shared" si="9"/>
        <v>0</v>
      </c>
      <c r="X25" s="9">
        <f t="shared" si="10"/>
        <v>0</v>
      </c>
      <c r="Y25" s="9">
        <f t="shared" si="11"/>
        <v>0</v>
      </c>
      <c r="Z25" s="72">
        <f t="shared" si="12"/>
        <v>0</v>
      </c>
      <c r="AB25" s="5"/>
    </row>
    <row r="26" spans="3:28">
      <c r="C26" s="8"/>
      <c r="D26" s="68"/>
      <c r="E26" s="68" t="str">
        <f t="shared" si="0"/>
        <v/>
      </c>
      <c r="F26" s="74"/>
      <c r="H26" s="3" t="str">
        <f t="shared" si="1"/>
        <v/>
      </c>
      <c r="I26" s="11"/>
      <c r="J26" s="5"/>
      <c r="K26" s="5" t="s">
        <v>126</v>
      </c>
      <c r="L26" s="5"/>
      <c r="M26" s="5"/>
      <c r="N26" s="5"/>
      <c r="O26" s="5"/>
      <c r="P26" s="9">
        <f t="shared" si="3"/>
        <v>0</v>
      </c>
      <c r="Q26" s="9">
        <f t="shared" si="4"/>
        <v>0</v>
      </c>
      <c r="R26" s="9">
        <f t="shared" si="2"/>
        <v>0</v>
      </c>
      <c r="S26" s="9">
        <f t="shared" si="5"/>
        <v>0</v>
      </c>
      <c r="T26" s="9">
        <f t="shared" si="6"/>
        <v>0</v>
      </c>
      <c r="U26" s="9">
        <f t="shared" si="7"/>
        <v>0</v>
      </c>
      <c r="V26" s="9">
        <f t="shared" si="8"/>
        <v>0</v>
      </c>
      <c r="W26" s="9">
        <f t="shared" si="9"/>
        <v>0</v>
      </c>
      <c r="X26" s="9">
        <f t="shared" si="10"/>
        <v>0</v>
      </c>
      <c r="Y26" s="9">
        <f t="shared" si="11"/>
        <v>0</v>
      </c>
      <c r="Z26" s="72">
        <f t="shared" si="12"/>
        <v>0</v>
      </c>
      <c r="AB26" s="5"/>
    </row>
    <row r="27" spans="3:28">
      <c r="C27" s="8"/>
      <c r="D27" s="68"/>
      <c r="E27" s="68" t="str">
        <f t="shared" si="0"/>
        <v/>
      </c>
      <c r="F27" s="74"/>
      <c r="H27" s="3" t="str">
        <f t="shared" si="1"/>
        <v/>
      </c>
      <c r="I27" s="11"/>
      <c r="J27" s="5"/>
      <c r="K27" s="5" t="s">
        <v>45</v>
      </c>
      <c r="L27" s="5"/>
      <c r="M27" s="5"/>
      <c r="N27" s="5"/>
      <c r="O27" s="5"/>
      <c r="P27" s="9">
        <f t="shared" si="3"/>
        <v>0</v>
      </c>
      <c r="Q27" s="9">
        <f t="shared" si="4"/>
        <v>0</v>
      </c>
      <c r="R27" s="9">
        <f t="shared" si="2"/>
        <v>0</v>
      </c>
      <c r="S27" s="9">
        <f t="shared" si="5"/>
        <v>0</v>
      </c>
      <c r="T27" s="9">
        <f t="shared" si="6"/>
        <v>0</v>
      </c>
      <c r="U27" s="9">
        <f t="shared" si="7"/>
        <v>0</v>
      </c>
      <c r="V27" s="9">
        <f t="shared" si="8"/>
        <v>0</v>
      </c>
      <c r="W27" s="9">
        <f t="shared" si="9"/>
        <v>0</v>
      </c>
      <c r="X27" s="9">
        <f t="shared" si="10"/>
        <v>0</v>
      </c>
      <c r="Y27" s="9">
        <f t="shared" si="11"/>
        <v>0</v>
      </c>
      <c r="Z27" s="72">
        <f t="shared" si="12"/>
        <v>0</v>
      </c>
      <c r="AB27" s="5"/>
    </row>
    <row r="28" spans="3:28" ht="15.75" thickBot="1">
      <c r="C28" s="8"/>
      <c r="D28" s="69"/>
      <c r="E28" s="69" t="str">
        <f t="shared" si="0"/>
        <v/>
      </c>
      <c r="F28" s="75"/>
      <c r="H28" s="3" t="str">
        <f t="shared" si="1"/>
        <v/>
      </c>
      <c r="I28" s="11"/>
      <c r="J28" s="5"/>
      <c r="K28" s="5" t="s">
        <v>46</v>
      </c>
      <c r="L28" s="5"/>
      <c r="M28" s="5"/>
      <c r="N28" s="5"/>
      <c r="O28" s="5"/>
      <c r="P28" s="9">
        <f t="shared" si="3"/>
        <v>0</v>
      </c>
      <c r="Q28" s="9">
        <f t="shared" si="4"/>
        <v>0</v>
      </c>
      <c r="R28" s="9">
        <f t="shared" si="2"/>
        <v>0</v>
      </c>
      <c r="S28" s="9">
        <f t="shared" si="5"/>
        <v>0</v>
      </c>
      <c r="T28" s="9">
        <f t="shared" si="6"/>
        <v>0</v>
      </c>
      <c r="U28" s="9">
        <f t="shared" si="7"/>
        <v>0</v>
      </c>
      <c r="V28" s="9">
        <f t="shared" si="8"/>
        <v>0</v>
      </c>
      <c r="W28" s="9">
        <f t="shared" si="9"/>
        <v>0</v>
      </c>
      <c r="X28" s="9">
        <f t="shared" si="10"/>
        <v>0</v>
      </c>
      <c r="Y28" s="9">
        <f t="shared" si="11"/>
        <v>0</v>
      </c>
      <c r="Z28" s="72">
        <f t="shared" si="12"/>
        <v>0</v>
      </c>
      <c r="AB28" s="5"/>
    </row>
    <row r="29" spans="3:28">
      <c r="J29" s="5"/>
      <c r="K29" s="5" t="s">
        <v>47</v>
      </c>
      <c r="L29" s="5"/>
      <c r="M29" s="5"/>
      <c r="N29" s="5"/>
      <c r="O29" s="5"/>
      <c r="P29" s="5"/>
      <c r="Q29" s="5"/>
      <c r="R29" s="5"/>
      <c r="S29" s="5"/>
      <c r="T29" s="5"/>
      <c r="U29" s="5"/>
      <c r="V29" s="5"/>
      <c r="W29" s="5"/>
      <c r="X29" s="5"/>
      <c r="Y29" s="5"/>
      <c r="AB29" s="5"/>
    </row>
    <row r="30" spans="3:28">
      <c r="J30" s="5"/>
      <c r="K30" s="5" t="s">
        <v>48</v>
      </c>
      <c r="L30" s="5"/>
      <c r="M30" s="5"/>
      <c r="N30" s="5"/>
      <c r="O30" s="5"/>
      <c r="P30" s="5"/>
      <c r="Q30" s="5"/>
      <c r="R30" s="5"/>
      <c r="S30" s="5"/>
      <c r="T30" s="5"/>
      <c r="U30" s="5"/>
      <c r="V30" s="5"/>
      <c r="W30" s="5"/>
      <c r="X30" s="5"/>
      <c r="Y30" s="5"/>
      <c r="AB30" s="5"/>
    </row>
    <row r="31" spans="3:28">
      <c r="J31" s="5"/>
      <c r="K31" s="5" t="s">
        <v>49</v>
      </c>
      <c r="L31" s="5"/>
      <c r="M31" s="5"/>
      <c r="N31" s="5"/>
      <c r="O31" s="5"/>
      <c r="P31" s="5"/>
      <c r="Q31" s="5"/>
      <c r="R31" s="5"/>
      <c r="S31" s="5"/>
      <c r="T31" s="5"/>
      <c r="U31" s="5"/>
      <c r="V31" s="5"/>
      <c r="W31" s="5"/>
      <c r="X31" s="5"/>
      <c r="Y31" s="5"/>
      <c r="AB31" s="5"/>
    </row>
    <row r="32" spans="3:28">
      <c r="J32" s="5"/>
      <c r="K32" s="5" t="s">
        <v>50</v>
      </c>
      <c r="L32" s="5"/>
      <c r="M32" s="5"/>
      <c r="N32" s="5"/>
      <c r="O32" s="5"/>
      <c r="P32" s="5"/>
      <c r="Q32" s="5"/>
      <c r="R32" s="5"/>
      <c r="S32" s="5"/>
      <c r="T32" s="5"/>
      <c r="U32" s="5"/>
      <c r="V32" s="5"/>
      <c r="W32" s="5"/>
      <c r="X32" s="5"/>
      <c r="Y32" s="5"/>
      <c r="AB32" s="5"/>
    </row>
    <row r="33" spans="10:28">
      <c r="J33" s="5"/>
      <c r="K33" s="5" t="s">
        <v>51</v>
      </c>
      <c r="L33" s="5"/>
      <c r="M33" s="5"/>
      <c r="N33" s="5"/>
      <c r="O33" s="5"/>
      <c r="P33" s="5"/>
      <c r="Q33" s="5"/>
      <c r="R33" s="5"/>
      <c r="S33" s="5"/>
      <c r="T33" s="5"/>
      <c r="U33" s="5"/>
      <c r="V33" s="5"/>
      <c r="W33" s="5"/>
      <c r="X33" s="5"/>
      <c r="Y33" s="5"/>
      <c r="AB33" s="5"/>
    </row>
    <row r="34" spans="10:28">
      <c r="J34" s="5"/>
      <c r="K34" s="5" t="s">
        <v>52</v>
      </c>
      <c r="L34" s="5"/>
      <c r="M34" s="5"/>
      <c r="N34" s="5"/>
      <c r="O34" s="5"/>
      <c r="P34" s="5"/>
      <c r="Q34" s="5"/>
      <c r="R34" s="5"/>
      <c r="S34" s="5"/>
      <c r="T34" s="5"/>
      <c r="U34" s="5"/>
      <c r="V34" s="5"/>
      <c r="W34" s="5"/>
      <c r="X34" s="5"/>
      <c r="Y34" s="5"/>
      <c r="AB34" s="5"/>
    </row>
    <row r="35" spans="10:28">
      <c r="J35" s="5"/>
      <c r="K35" s="5" t="s">
        <v>125</v>
      </c>
      <c r="L35" s="5"/>
      <c r="M35" s="5"/>
      <c r="N35" s="5"/>
      <c r="O35" s="5"/>
      <c r="P35" s="5"/>
      <c r="Q35" s="5"/>
      <c r="R35" s="5"/>
      <c r="S35" s="5"/>
      <c r="T35" s="5"/>
      <c r="U35" s="5"/>
      <c r="V35" s="5"/>
      <c r="W35" s="5"/>
      <c r="X35" s="5"/>
      <c r="Y35" s="5"/>
      <c r="AB35" s="5"/>
    </row>
    <row r="36" spans="10:28">
      <c r="J36" s="5"/>
      <c r="K36" s="5" t="s">
        <v>53</v>
      </c>
      <c r="L36" s="5"/>
      <c r="M36" s="5"/>
      <c r="N36" s="5"/>
      <c r="O36" s="5"/>
      <c r="P36" s="5"/>
      <c r="Q36" s="5"/>
      <c r="R36" s="5"/>
      <c r="S36" s="5"/>
      <c r="T36" s="5"/>
      <c r="U36" s="5"/>
      <c r="V36" s="5"/>
      <c r="W36" s="5"/>
      <c r="X36" s="5"/>
      <c r="Y36" s="5"/>
      <c r="AB36" s="5"/>
    </row>
    <row r="37" spans="10:28">
      <c r="J37" s="5"/>
      <c r="K37" s="5" t="s">
        <v>54</v>
      </c>
      <c r="L37" s="5"/>
      <c r="M37" s="5"/>
      <c r="N37" s="5"/>
      <c r="O37" s="5"/>
      <c r="P37" s="5"/>
      <c r="Q37" s="5"/>
      <c r="R37" s="5"/>
      <c r="S37" s="5"/>
      <c r="T37" s="5"/>
      <c r="U37" s="5"/>
      <c r="V37" s="5"/>
      <c r="W37" s="5"/>
      <c r="X37" s="5"/>
      <c r="Y37" s="5"/>
      <c r="AB37" s="5"/>
    </row>
    <row r="38" spans="10:28">
      <c r="J38" s="5"/>
      <c r="K38" s="5" t="s">
        <v>55</v>
      </c>
      <c r="L38" s="5"/>
      <c r="M38" s="5"/>
      <c r="N38" s="5"/>
      <c r="O38" s="5"/>
      <c r="P38" s="5"/>
      <c r="Q38" s="5"/>
      <c r="R38" s="5"/>
      <c r="S38" s="5"/>
      <c r="T38" s="5"/>
      <c r="U38" s="5"/>
      <c r="V38" s="5"/>
      <c r="W38" s="5"/>
      <c r="X38" s="5"/>
      <c r="Y38" s="5"/>
      <c r="AB38" s="5"/>
    </row>
    <row r="39" spans="10:28">
      <c r="J39" s="5"/>
      <c r="K39" s="5" t="s">
        <v>56</v>
      </c>
      <c r="L39" s="5"/>
      <c r="M39" s="5"/>
      <c r="N39" s="5"/>
      <c r="O39" s="5"/>
      <c r="P39" s="5"/>
      <c r="Q39" s="5"/>
      <c r="R39" s="5"/>
      <c r="S39" s="5"/>
      <c r="T39" s="5"/>
      <c r="U39" s="5"/>
      <c r="V39" s="5"/>
      <c r="W39" s="5"/>
      <c r="X39" s="5"/>
      <c r="Y39" s="5"/>
      <c r="AB39" s="5"/>
    </row>
    <row r="40" spans="10:28">
      <c r="J40" s="5"/>
      <c r="K40" s="5" t="s">
        <v>57</v>
      </c>
      <c r="L40" s="5"/>
      <c r="M40" s="5"/>
      <c r="N40" s="5"/>
      <c r="O40" s="5"/>
      <c r="P40" s="5"/>
      <c r="Q40" s="5"/>
      <c r="R40" s="5"/>
      <c r="S40" s="5"/>
      <c r="T40" s="5"/>
      <c r="U40" s="5"/>
      <c r="V40" s="5"/>
      <c r="W40" s="5"/>
      <c r="X40" s="5"/>
      <c r="Y40" s="5"/>
      <c r="AB40" s="5"/>
    </row>
    <row r="41" spans="10:28">
      <c r="J41" s="5"/>
      <c r="K41" s="5" t="s">
        <v>58</v>
      </c>
      <c r="L41" s="5"/>
      <c r="M41" s="5"/>
      <c r="N41" s="5"/>
      <c r="O41" s="5"/>
      <c r="P41" s="5"/>
      <c r="Q41" s="5"/>
      <c r="R41" s="5"/>
      <c r="S41" s="5"/>
      <c r="T41" s="5"/>
      <c r="U41" s="5"/>
      <c r="V41" s="5"/>
      <c r="W41" s="5"/>
      <c r="X41" s="5"/>
      <c r="Y41" s="5"/>
      <c r="AB41" s="5"/>
    </row>
    <row r="42" spans="10:28">
      <c r="J42" s="5"/>
      <c r="K42" s="5" t="s">
        <v>59</v>
      </c>
      <c r="L42" s="5"/>
      <c r="M42" s="5"/>
      <c r="N42" s="5"/>
      <c r="O42" s="5"/>
      <c r="P42" s="5"/>
      <c r="Q42" s="5"/>
      <c r="R42" s="5"/>
      <c r="S42" s="5"/>
      <c r="T42" s="5"/>
      <c r="U42" s="5"/>
      <c r="V42" s="5"/>
      <c r="W42" s="5"/>
      <c r="X42" s="5"/>
      <c r="Y42" s="5"/>
      <c r="AB42" s="5"/>
    </row>
    <row r="43" spans="10:28">
      <c r="J43" s="5"/>
      <c r="K43" s="5" t="s">
        <v>60</v>
      </c>
      <c r="L43" s="5"/>
      <c r="M43" s="5"/>
      <c r="N43" s="5"/>
      <c r="O43" s="5"/>
      <c r="P43" s="5"/>
      <c r="Q43" s="5"/>
      <c r="R43" s="5"/>
      <c r="S43" s="5"/>
      <c r="T43" s="5"/>
      <c r="U43" s="5"/>
      <c r="V43" s="5"/>
      <c r="W43" s="5"/>
      <c r="X43" s="5"/>
      <c r="Y43" s="5"/>
      <c r="AB43" s="5"/>
    </row>
    <row r="44" spans="10:28">
      <c r="J44" s="5"/>
      <c r="K44" s="5" t="s">
        <v>127</v>
      </c>
      <c r="L44" s="5"/>
      <c r="M44" s="5"/>
      <c r="N44" s="5"/>
      <c r="O44" s="5"/>
      <c r="P44" s="5"/>
      <c r="Q44" s="5"/>
      <c r="R44" s="5"/>
      <c r="S44" s="5"/>
      <c r="T44" s="5"/>
      <c r="U44" s="5"/>
      <c r="V44" s="5"/>
      <c r="W44" s="5"/>
      <c r="X44" s="5"/>
      <c r="Y44" s="5"/>
      <c r="AB44" s="5"/>
    </row>
    <row r="45" spans="10:28">
      <c r="J45" s="5"/>
      <c r="K45" s="5" t="s">
        <v>61</v>
      </c>
      <c r="L45" s="5"/>
      <c r="M45" s="5"/>
      <c r="N45" s="5"/>
      <c r="O45" s="5"/>
      <c r="P45" s="5"/>
      <c r="Q45" s="5"/>
      <c r="R45" s="5"/>
      <c r="S45" s="5"/>
      <c r="T45" s="5"/>
      <c r="U45" s="5"/>
      <c r="V45" s="5"/>
      <c r="W45" s="5"/>
      <c r="X45" s="5"/>
      <c r="Y45" s="5"/>
      <c r="AB45" s="5"/>
    </row>
    <row r="46" spans="10:28">
      <c r="J46" s="5"/>
      <c r="K46" s="5" t="s">
        <v>62</v>
      </c>
      <c r="L46" s="5"/>
      <c r="M46" s="5"/>
      <c r="N46" s="5"/>
      <c r="O46" s="5"/>
      <c r="P46" s="5"/>
      <c r="Q46" s="5"/>
      <c r="R46" s="5"/>
      <c r="S46" s="5"/>
      <c r="T46" s="5"/>
      <c r="U46" s="5"/>
      <c r="V46" s="5"/>
      <c r="W46" s="5"/>
      <c r="X46" s="5"/>
      <c r="Y46" s="5"/>
      <c r="AB46" s="5"/>
    </row>
    <row r="47" spans="10:28">
      <c r="J47" s="5"/>
      <c r="K47" s="5" t="s">
        <v>63</v>
      </c>
      <c r="L47" s="5"/>
      <c r="M47" s="5"/>
      <c r="N47" s="5"/>
      <c r="O47" s="5"/>
      <c r="P47" s="5"/>
      <c r="Q47" s="5"/>
      <c r="R47" s="5"/>
      <c r="S47" s="5"/>
      <c r="T47" s="5"/>
      <c r="U47" s="5"/>
      <c r="V47" s="5"/>
      <c r="W47" s="5"/>
      <c r="X47" s="5"/>
      <c r="Y47" s="5"/>
      <c r="AB47" s="5"/>
    </row>
    <row r="48" spans="10:28">
      <c r="J48" s="5"/>
      <c r="K48" s="5" t="s">
        <v>64</v>
      </c>
      <c r="L48" s="5"/>
      <c r="M48" s="5"/>
      <c r="N48" s="5"/>
      <c r="O48" s="5"/>
      <c r="P48" s="5"/>
      <c r="Q48" s="5"/>
      <c r="R48" s="5"/>
      <c r="S48" s="5"/>
      <c r="T48" s="5"/>
      <c r="U48" s="5"/>
      <c r="V48" s="5"/>
      <c r="W48" s="5"/>
      <c r="X48" s="5"/>
      <c r="Y48" s="5"/>
      <c r="AB48" s="5"/>
    </row>
    <row r="49" spans="10:28">
      <c r="J49" s="5"/>
      <c r="K49" s="5" t="s">
        <v>65</v>
      </c>
      <c r="L49" s="5"/>
      <c r="M49" s="5"/>
      <c r="N49" s="5"/>
      <c r="O49" s="5"/>
      <c r="P49" s="5"/>
      <c r="Q49" s="5"/>
      <c r="R49" s="5"/>
      <c r="S49" s="5"/>
      <c r="T49" s="5"/>
      <c r="U49" s="5"/>
      <c r="V49" s="5"/>
      <c r="W49" s="5"/>
      <c r="X49" s="5"/>
      <c r="Y49" s="5"/>
      <c r="AB49" s="5"/>
    </row>
    <row r="50" spans="10:28">
      <c r="J50" s="5"/>
      <c r="K50" s="5" t="s">
        <v>66</v>
      </c>
      <c r="L50" s="5"/>
      <c r="M50" s="5"/>
      <c r="N50" s="5"/>
      <c r="O50" s="5"/>
      <c r="P50" s="5"/>
      <c r="Q50" s="5"/>
      <c r="R50" s="5"/>
      <c r="S50" s="5"/>
      <c r="T50" s="5"/>
      <c r="U50" s="5"/>
      <c r="V50" s="5"/>
      <c r="W50" s="5"/>
      <c r="X50" s="5"/>
      <c r="Y50" s="5"/>
      <c r="AB50" s="5"/>
    </row>
    <row r="51" spans="10:28">
      <c r="J51" s="5"/>
      <c r="K51" s="5" t="s">
        <v>67</v>
      </c>
      <c r="L51" s="5"/>
      <c r="M51" s="5"/>
      <c r="N51" s="5"/>
      <c r="O51" s="5"/>
      <c r="P51" s="5"/>
      <c r="Q51" s="5"/>
      <c r="R51" s="5"/>
      <c r="S51" s="5"/>
      <c r="T51" s="5"/>
      <c r="U51" s="5"/>
      <c r="V51" s="5"/>
      <c r="W51" s="5"/>
      <c r="X51" s="5"/>
      <c r="Y51" s="5"/>
      <c r="AB51" s="5"/>
    </row>
    <row r="52" spans="10:28">
      <c r="J52" s="5"/>
      <c r="K52" s="5" t="s">
        <v>68</v>
      </c>
      <c r="L52" s="5"/>
      <c r="M52" s="5"/>
      <c r="N52" s="5"/>
      <c r="O52" s="5"/>
      <c r="P52" s="5"/>
      <c r="Q52" s="5"/>
      <c r="R52" s="5"/>
      <c r="S52" s="5"/>
      <c r="T52" s="5"/>
      <c r="U52" s="5"/>
      <c r="V52" s="5"/>
      <c r="W52" s="5"/>
      <c r="X52" s="5"/>
      <c r="Y52" s="5"/>
      <c r="AB52" s="5"/>
    </row>
    <row r="53" spans="10:28">
      <c r="J53" s="5"/>
      <c r="K53" s="5" t="s">
        <v>128</v>
      </c>
      <c r="L53" s="5"/>
      <c r="M53" s="5"/>
      <c r="N53" s="5"/>
      <c r="O53" s="5"/>
      <c r="P53" s="5"/>
      <c r="Q53" s="5"/>
      <c r="R53" s="5"/>
      <c r="S53" s="5"/>
      <c r="T53" s="5"/>
      <c r="U53" s="5"/>
      <c r="V53" s="5"/>
      <c r="W53" s="5"/>
      <c r="X53" s="5"/>
      <c r="Y53" s="5"/>
      <c r="AB53" s="5"/>
    </row>
    <row r="54" spans="10:28">
      <c r="J54" s="5"/>
      <c r="K54" s="5" t="s">
        <v>69</v>
      </c>
      <c r="L54" s="5"/>
      <c r="M54" s="5"/>
      <c r="N54" s="5"/>
      <c r="O54" s="5"/>
      <c r="P54" s="5"/>
      <c r="Q54" s="5"/>
      <c r="R54" s="5"/>
      <c r="S54" s="5"/>
      <c r="T54" s="5"/>
      <c r="U54" s="5"/>
      <c r="V54" s="5"/>
      <c r="W54" s="5"/>
      <c r="X54" s="5"/>
      <c r="Y54" s="5"/>
      <c r="AB54" s="5"/>
    </row>
    <row r="55" spans="10:28">
      <c r="J55" s="5"/>
      <c r="K55" s="5" t="s">
        <v>70</v>
      </c>
      <c r="L55" s="5"/>
      <c r="M55" s="5"/>
      <c r="N55" s="5"/>
      <c r="O55" s="5"/>
      <c r="P55" s="5"/>
      <c r="Q55" s="5"/>
      <c r="R55" s="5"/>
      <c r="S55" s="5"/>
      <c r="T55" s="5"/>
      <c r="U55" s="5"/>
      <c r="V55" s="5"/>
      <c r="W55" s="5"/>
      <c r="X55" s="5"/>
      <c r="Y55" s="5"/>
      <c r="AB55" s="5"/>
    </row>
    <row r="56" spans="10:28">
      <c r="J56" s="5"/>
      <c r="K56" s="5" t="s">
        <v>71</v>
      </c>
      <c r="L56" s="5"/>
      <c r="M56" s="5"/>
      <c r="N56" s="5"/>
      <c r="O56" s="5"/>
      <c r="P56" s="5"/>
      <c r="Q56" s="5"/>
      <c r="R56" s="5"/>
      <c r="S56" s="5"/>
      <c r="T56" s="5"/>
      <c r="U56" s="5"/>
      <c r="V56" s="5"/>
      <c r="W56" s="5"/>
      <c r="X56" s="5"/>
      <c r="Y56" s="5"/>
      <c r="AB56" s="5"/>
    </row>
    <row r="57" spans="10:28">
      <c r="J57" s="5"/>
      <c r="K57" s="5" t="s">
        <v>72</v>
      </c>
      <c r="L57" s="5"/>
      <c r="M57" s="5"/>
      <c r="N57" s="5"/>
      <c r="O57" s="5"/>
      <c r="P57" s="5"/>
      <c r="Q57" s="5"/>
      <c r="R57" s="5"/>
      <c r="S57" s="5"/>
      <c r="T57" s="5"/>
      <c r="U57" s="5"/>
      <c r="V57" s="5"/>
      <c r="W57" s="5"/>
      <c r="X57" s="5"/>
      <c r="Y57" s="5"/>
      <c r="AB57" s="5"/>
    </row>
    <row r="58" spans="10:28">
      <c r="J58" s="5"/>
      <c r="K58" s="5" t="s">
        <v>73</v>
      </c>
      <c r="L58" s="5"/>
      <c r="M58" s="5"/>
      <c r="N58" s="5"/>
      <c r="O58" s="5"/>
      <c r="P58" s="5"/>
      <c r="Q58" s="5"/>
      <c r="R58" s="5"/>
      <c r="S58" s="5"/>
      <c r="T58" s="5"/>
      <c r="U58" s="5"/>
      <c r="V58" s="5"/>
      <c r="W58" s="5"/>
      <c r="X58" s="5"/>
      <c r="Y58" s="5"/>
      <c r="AB58" s="5"/>
    </row>
    <row r="59" spans="10:28">
      <c r="J59" s="5"/>
      <c r="K59" s="5" t="s">
        <v>74</v>
      </c>
      <c r="L59" s="5"/>
      <c r="M59" s="5"/>
      <c r="N59" s="5"/>
      <c r="O59" s="5"/>
      <c r="P59" s="5"/>
      <c r="Q59" s="5"/>
      <c r="R59" s="5"/>
      <c r="S59" s="5"/>
      <c r="T59" s="5"/>
      <c r="U59" s="5"/>
      <c r="V59" s="5"/>
      <c r="W59" s="5"/>
      <c r="X59" s="5"/>
      <c r="Y59" s="5"/>
      <c r="AB59" s="5"/>
    </row>
    <row r="60" spans="10:28">
      <c r="J60" s="5"/>
      <c r="K60" s="5" t="s">
        <v>75</v>
      </c>
      <c r="L60" s="5"/>
      <c r="M60" s="5"/>
      <c r="N60" s="5"/>
      <c r="O60" s="5"/>
      <c r="P60" s="5"/>
      <c r="Q60" s="5"/>
      <c r="R60" s="5"/>
      <c r="S60" s="5"/>
      <c r="T60" s="5"/>
      <c r="U60" s="5"/>
      <c r="V60" s="5"/>
      <c r="W60" s="5"/>
      <c r="X60" s="5"/>
      <c r="Y60" s="5"/>
      <c r="AB60" s="5"/>
    </row>
    <row r="61" spans="10:28">
      <c r="J61" s="5"/>
      <c r="K61" s="5" t="s">
        <v>76</v>
      </c>
      <c r="L61" s="5"/>
      <c r="M61" s="5"/>
      <c r="N61" s="5"/>
      <c r="O61" s="5"/>
      <c r="P61" s="5"/>
      <c r="Q61" s="5"/>
      <c r="R61" s="5"/>
      <c r="S61" s="5"/>
      <c r="T61" s="5"/>
      <c r="U61" s="5"/>
      <c r="V61" s="5"/>
      <c r="W61" s="5"/>
      <c r="X61" s="5"/>
      <c r="Y61" s="5"/>
      <c r="AB61" s="5"/>
    </row>
    <row r="62" spans="10:28">
      <c r="J62" s="5"/>
      <c r="K62" s="5" t="s">
        <v>129</v>
      </c>
      <c r="L62" s="5"/>
      <c r="M62" s="5"/>
      <c r="N62" s="5"/>
      <c r="O62" s="5"/>
      <c r="P62" s="5"/>
      <c r="Q62" s="5"/>
      <c r="R62" s="5"/>
      <c r="S62" s="5"/>
      <c r="T62" s="5"/>
      <c r="U62" s="5"/>
      <c r="V62" s="5"/>
      <c r="W62" s="5"/>
      <c r="X62" s="5"/>
      <c r="Y62" s="5"/>
      <c r="AB62" s="5"/>
    </row>
    <row r="63" spans="10:28">
      <c r="J63" s="5"/>
      <c r="K63" s="5" t="s">
        <v>77</v>
      </c>
      <c r="L63" s="5"/>
      <c r="M63" s="5"/>
      <c r="N63" s="5"/>
      <c r="O63" s="5"/>
      <c r="P63" s="5"/>
      <c r="Q63" s="5"/>
      <c r="R63" s="5"/>
      <c r="S63" s="5"/>
      <c r="T63" s="5"/>
      <c r="U63" s="5"/>
      <c r="V63" s="5"/>
      <c r="W63" s="5"/>
      <c r="X63" s="5"/>
      <c r="Y63" s="5"/>
      <c r="AB63" s="5"/>
    </row>
    <row r="64" spans="10:28">
      <c r="J64" s="5"/>
      <c r="K64" s="5" t="s">
        <v>78</v>
      </c>
      <c r="L64" s="5"/>
      <c r="M64" s="5"/>
      <c r="N64" s="5"/>
      <c r="O64" s="5"/>
      <c r="P64" s="5"/>
      <c r="Q64" s="5"/>
      <c r="R64" s="5"/>
      <c r="S64" s="5"/>
      <c r="T64" s="5"/>
      <c r="U64" s="5"/>
      <c r="V64" s="5"/>
      <c r="W64" s="5"/>
      <c r="X64" s="5"/>
      <c r="Y64" s="5"/>
      <c r="AB64" s="5"/>
    </row>
    <row r="65" spans="10:28">
      <c r="J65" s="5"/>
      <c r="K65" s="5" t="s">
        <v>79</v>
      </c>
      <c r="L65" s="5"/>
      <c r="M65" s="5"/>
      <c r="N65" s="5"/>
      <c r="O65" s="5"/>
      <c r="P65" s="5"/>
      <c r="Q65" s="5"/>
      <c r="R65" s="5"/>
      <c r="S65" s="5"/>
      <c r="T65" s="5"/>
      <c r="U65" s="5"/>
      <c r="V65" s="5"/>
      <c r="W65" s="5"/>
      <c r="X65" s="5"/>
      <c r="Y65" s="5"/>
      <c r="AB65" s="5"/>
    </row>
    <row r="66" spans="10:28">
      <c r="J66" s="5"/>
      <c r="K66" s="5" t="s">
        <v>80</v>
      </c>
      <c r="L66" s="5"/>
      <c r="M66" s="5"/>
      <c r="N66" s="5"/>
      <c r="O66" s="5"/>
      <c r="P66" s="5"/>
      <c r="Q66" s="5"/>
      <c r="R66" s="5"/>
      <c r="S66" s="5"/>
      <c r="T66" s="5"/>
      <c r="U66" s="5"/>
      <c r="V66" s="5"/>
      <c r="W66" s="5"/>
      <c r="X66" s="5"/>
      <c r="Y66" s="5"/>
      <c r="AB66" s="5"/>
    </row>
    <row r="67" spans="10:28">
      <c r="J67" s="5"/>
      <c r="K67" s="5" t="s">
        <v>81</v>
      </c>
      <c r="L67" s="5"/>
      <c r="M67" s="5"/>
      <c r="N67" s="5"/>
      <c r="O67" s="5"/>
      <c r="P67" s="5"/>
      <c r="Q67" s="5"/>
      <c r="R67" s="5"/>
      <c r="S67" s="5"/>
      <c r="T67" s="5"/>
      <c r="U67" s="5"/>
      <c r="V67" s="5"/>
      <c r="W67" s="5"/>
      <c r="X67" s="5"/>
      <c r="Y67" s="5"/>
      <c r="AB67" s="5"/>
    </row>
    <row r="68" spans="10:28">
      <c r="J68" s="5"/>
      <c r="K68" s="5" t="s">
        <v>82</v>
      </c>
      <c r="L68" s="5"/>
      <c r="M68" s="5"/>
      <c r="N68" s="5"/>
      <c r="O68" s="5"/>
      <c r="P68" s="5"/>
      <c r="Q68" s="5"/>
      <c r="R68" s="5"/>
      <c r="S68" s="5"/>
      <c r="T68" s="5"/>
      <c r="U68" s="5"/>
      <c r="V68" s="5"/>
      <c r="W68" s="5"/>
      <c r="X68" s="5"/>
      <c r="Y68" s="5"/>
      <c r="AB68" s="5"/>
    </row>
    <row r="69" spans="10:28">
      <c r="J69" s="5"/>
      <c r="K69" s="5" t="s">
        <v>83</v>
      </c>
      <c r="L69" s="5"/>
      <c r="M69" s="5"/>
      <c r="N69" s="5"/>
      <c r="O69" s="5"/>
      <c r="P69" s="5"/>
      <c r="Q69" s="5"/>
      <c r="R69" s="5"/>
      <c r="S69" s="5"/>
      <c r="T69" s="5"/>
      <c r="U69" s="5"/>
      <c r="V69" s="5"/>
      <c r="W69" s="5"/>
      <c r="X69" s="5"/>
      <c r="Y69" s="5"/>
      <c r="AB69" s="5"/>
    </row>
    <row r="70" spans="10:28">
      <c r="J70" s="5"/>
      <c r="K70" s="5" t="s">
        <v>84</v>
      </c>
      <c r="L70" s="5"/>
      <c r="M70" s="5"/>
      <c r="N70" s="5"/>
      <c r="O70" s="5"/>
      <c r="P70" s="5"/>
      <c r="Q70" s="5"/>
      <c r="R70" s="5"/>
      <c r="S70" s="5"/>
      <c r="T70" s="5"/>
      <c r="U70" s="5"/>
      <c r="V70" s="5"/>
      <c r="W70" s="5"/>
      <c r="X70" s="5"/>
      <c r="Y70" s="5"/>
      <c r="AB70" s="5"/>
    </row>
    <row r="71" spans="10:28">
      <c r="J71" s="5"/>
      <c r="K71" s="5" t="s">
        <v>130</v>
      </c>
      <c r="L71" s="5"/>
      <c r="M71" s="5"/>
      <c r="N71" s="5"/>
      <c r="O71" s="5"/>
      <c r="P71" s="5"/>
      <c r="Q71" s="5"/>
      <c r="R71" s="5"/>
      <c r="S71" s="5"/>
      <c r="T71" s="5"/>
      <c r="U71" s="5"/>
      <c r="V71" s="5"/>
      <c r="W71" s="5"/>
      <c r="X71" s="5"/>
      <c r="Y71" s="5"/>
      <c r="AB71" s="5"/>
    </row>
    <row r="72" spans="10:28">
      <c r="J72" s="5"/>
      <c r="K72" s="5" t="s">
        <v>85</v>
      </c>
      <c r="L72" s="5"/>
      <c r="M72" s="5"/>
      <c r="N72" s="5"/>
      <c r="O72" s="5"/>
      <c r="P72" s="5"/>
      <c r="Q72" s="5"/>
      <c r="R72" s="5"/>
      <c r="S72" s="5"/>
      <c r="T72" s="5"/>
      <c r="U72" s="5"/>
      <c r="V72" s="5"/>
      <c r="W72" s="5"/>
      <c r="X72" s="5"/>
      <c r="Y72" s="5"/>
      <c r="AB72" s="5"/>
    </row>
    <row r="73" spans="10:28">
      <c r="J73" s="5"/>
      <c r="K73" s="5" t="s">
        <v>86</v>
      </c>
      <c r="L73" s="5"/>
      <c r="M73" s="5"/>
      <c r="N73" s="5"/>
      <c r="O73" s="5"/>
      <c r="P73" s="5"/>
      <c r="Q73" s="5"/>
      <c r="R73" s="5"/>
      <c r="S73" s="5"/>
      <c r="T73" s="5"/>
      <c r="U73" s="5"/>
      <c r="V73" s="5"/>
      <c r="W73" s="5"/>
      <c r="X73" s="5"/>
      <c r="Y73" s="5"/>
      <c r="AB73" s="5"/>
    </row>
    <row r="74" spans="10:28">
      <c r="J74" s="5"/>
      <c r="K74" s="5" t="s">
        <v>87</v>
      </c>
      <c r="L74" s="5"/>
      <c r="M74" s="5"/>
      <c r="N74" s="5"/>
      <c r="O74" s="5"/>
      <c r="P74" s="5"/>
      <c r="Q74" s="5"/>
      <c r="R74" s="5"/>
      <c r="S74" s="5"/>
      <c r="T74" s="5"/>
      <c r="U74" s="5"/>
      <c r="V74" s="5"/>
      <c r="W74" s="5"/>
      <c r="X74" s="5"/>
      <c r="Y74" s="5"/>
      <c r="AB74" s="5"/>
    </row>
    <row r="75" spans="10:28">
      <c r="J75" s="5"/>
      <c r="K75" s="5" t="s">
        <v>88</v>
      </c>
      <c r="L75" s="5"/>
      <c r="M75" s="5"/>
      <c r="N75" s="5"/>
      <c r="O75" s="5"/>
      <c r="P75" s="5"/>
      <c r="Q75" s="5"/>
      <c r="R75" s="5"/>
      <c r="S75" s="5"/>
      <c r="T75" s="5"/>
      <c r="U75" s="5"/>
      <c r="V75" s="5"/>
      <c r="W75" s="5"/>
      <c r="X75" s="5"/>
      <c r="Y75" s="5"/>
      <c r="AB75" s="5"/>
    </row>
    <row r="76" spans="10:28">
      <c r="J76" s="5"/>
      <c r="K76" s="5" t="s">
        <v>89</v>
      </c>
      <c r="L76" s="5"/>
      <c r="M76" s="5"/>
      <c r="N76" s="5"/>
      <c r="O76" s="5"/>
      <c r="P76" s="5"/>
      <c r="Q76" s="5"/>
      <c r="R76" s="5"/>
      <c r="S76" s="5"/>
      <c r="T76" s="5"/>
      <c r="U76" s="5"/>
      <c r="V76" s="5"/>
      <c r="W76" s="5"/>
      <c r="X76" s="5"/>
      <c r="Y76" s="5"/>
      <c r="AB76" s="5"/>
    </row>
    <row r="77" spans="10:28">
      <c r="J77" s="5"/>
      <c r="K77" s="5" t="s">
        <v>90</v>
      </c>
      <c r="L77" s="5"/>
      <c r="M77" s="5"/>
      <c r="N77" s="5"/>
      <c r="O77" s="5"/>
      <c r="P77" s="5"/>
      <c r="Q77" s="5"/>
      <c r="R77" s="5"/>
      <c r="S77" s="5"/>
      <c r="T77" s="5"/>
      <c r="U77" s="5"/>
      <c r="V77" s="5"/>
      <c r="W77" s="5"/>
      <c r="X77" s="5"/>
      <c r="Y77" s="5"/>
      <c r="AB77" s="5"/>
    </row>
    <row r="78" spans="10:28">
      <c r="J78" s="5"/>
      <c r="K78" s="5" t="s">
        <v>91</v>
      </c>
      <c r="L78" s="5"/>
      <c r="M78" s="5"/>
      <c r="N78" s="5"/>
      <c r="O78" s="5"/>
      <c r="P78" s="5"/>
      <c r="Q78" s="5"/>
      <c r="R78" s="5"/>
      <c r="S78" s="5"/>
      <c r="T78" s="5"/>
      <c r="U78" s="5"/>
      <c r="V78" s="5"/>
      <c r="W78" s="5"/>
      <c r="X78" s="5"/>
      <c r="Y78" s="5"/>
      <c r="AB78" s="5"/>
    </row>
    <row r="79" spans="10:28">
      <c r="J79" s="5"/>
      <c r="K79" s="5" t="s">
        <v>92</v>
      </c>
      <c r="L79" s="5"/>
      <c r="M79" s="5"/>
      <c r="N79" s="5"/>
      <c r="O79" s="5"/>
      <c r="P79" s="5"/>
      <c r="Q79" s="5"/>
      <c r="R79" s="5"/>
      <c r="S79" s="5"/>
      <c r="T79" s="5"/>
      <c r="U79" s="5"/>
      <c r="V79" s="5"/>
      <c r="W79" s="5"/>
      <c r="X79" s="5"/>
      <c r="Y79" s="5"/>
      <c r="AB79" s="5"/>
    </row>
    <row r="80" spans="10:28">
      <c r="J80" s="5"/>
      <c r="K80" s="5" t="s">
        <v>131</v>
      </c>
      <c r="L80" s="5"/>
      <c r="M80" s="5"/>
      <c r="N80" s="5"/>
      <c r="O80" s="5"/>
      <c r="P80" s="5"/>
      <c r="Q80" s="5"/>
      <c r="R80" s="5"/>
      <c r="S80" s="5"/>
      <c r="T80" s="5"/>
      <c r="U80" s="5"/>
      <c r="V80" s="5"/>
      <c r="W80" s="5"/>
      <c r="X80" s="5"/>
      <c r="Y80" s="5"/>
      <c r="AB80" s="5"/>
    </row>
    <row r="81" spans="10:28">
      <c r="J81" s="5"/>
      <c r="K81" s="5" t="s">
        <v>93</v>
      </c>
      <c r="L81" s="5"/>
      <c r="M81" s="5"/>
      <c r="N81" s="5"/>
      <c r="O81" s="5"/>
      <c r="P81" s="5"/>
      <c r="Q81" s="5"/>
      <c r="R81" s="5"/>
      <c r="S81" s="5"/>
      <c r="T81" s="5"/>
      <c r="U81" s="5"/>
      <c r="V81" s="5"/>
      <c r="W81" s="5"/>
      <c r="X81" s="5"/>
      <c r="Y81" s="5"/>
      <c r="AB81" s="5"/>
    </row>
    <row r="82" spans="10:28">
      <c r="J82" s="5"/>
      <c r="K82" s="5" t="s">
        <v>94</v>
      </c>
      <c r="L82" s="5"/>
      <c r="M82" s="5"/>
      <c r="N82" s="5"/>
      <c r="O82" s="5"/>
      <c r="P82" s="5"/>
      <c r="Q82" s="5"/>
      <c r="R82" s="5"/>
      <c r="S82" s="5"/>
      <c r="T82" s="5"/>
      <c r="U82" s="5"/>
      <c r="V82" s="5"/>
      <c r="W82" s="5"/>
      <c r="X82" s="5"/>
      <c r="Y82" s="5"/>
      <c r="AB82" s="5"/>
    </row>
    <row r="83" spans="10:28">
      <c r="J83" s="5"/>
      <c r="K83" s="5" t="s">
        <v>95</v>
      </c>
      <c r="L83" s="5"/>
      <c r="M83" s="5"/>
      <c r="N83" s="5"/>
      <c r="O83" s="5"/>
      <c r="P83" s="5"/>
      <c r="Q83" s="5"/>
      <c r="R83" s="5"/>
      <c r="S83" s="5"/>
      <c r="T83" s="5"/>
      <c r="U83" s="5"/>
      <c r="V83" s="5"/>
      <c r="W83" s="5"/>
      <c r="X83" s="5"/>
      <c r="Y83" s="5"/>
      <c r="AB83" s="5"/>
    </row>
    <row r="84" spans="10:28">
      <c r="J84" s="5"/>
      <c r="K84" s="5" t="s">
        <v>96</v>
      </c>
      <c r="L84" s="5"/>
      <c r="M84" s="5"/>
      <c r="N84" s="5"/>
      <c r="O84" s="5"/>
      <c r="P84" s="5"/>
      <c r="Q84" s="5"/>
      <c r="R84" s="5"/>
      <c r="S84" s="5"/>
      <c r="T84" s="5"/>
      <c r="U84" s="5"/>
      <c r="V84" s="5"/>
      <c r="W84" s="5"/>
      <c r="X84" s="5"/>
      <c r="Y84" s="5"/>
      <c r="AB84" s="5"/>
    </row>
    <row r="85" spans="10:28">
      <c r="J85" s="5"/>
      <c r="K85" s="5" t="s">
        <v>97</v>
      </c>
      <c r="L85" s="5"/>
      <c r="M85" s="5"/>
      <c r="N85" s="5"/>
      <c r="O85" s="5"/>
      <c r="P85" s="5"/>
      <c r="Q85" s="5"/>
      <c r="R85" s="5"/>
      <c r="S85" s="5"/>
      <c r="T85" s="5"/>
      <c r="U85" s="5"/>
      <c r="V85" s="5"/>
      <c r="W85" s="5"/>
      <c r="X85" s="5"/>
      <c r="Y85" s="5"/>
      <c r="AB85" s="5"/>
    </row>
    <row r="86" spans="10:28">
      <c r="J86" s="5"/>
      <c r="K86" s="5" t="s">
        <v>98</v>
      </c>
      <c r="L86" s="5"/>
      <c r="M86" s="5"/>
      <c r="N86" s="5"/>
      <c r="O86" s="5"/>
      <c r="P86" s="5"/>
      <c r="Q86" s="5"/>
      <c r="R86" s="5"/>
      <c r="S86" s="5"/>
      <c r="T86" s="5"/>
      <c r="U86" s="5"/>
      <c r="V86" s="5"/>
      <c r="W86" s="5"/>
      <c r="X86" s="5"/>
      <c r="Y86" s="5"/>
      <c r="AB86" s="5"/>
    </row>
    <row r="87" spans="10:28">
      <c r="J87" s="5"/>
      <c r="K87" s="5" t="s">
        <v>99</v>
      </c>
      <c r="L87" s="5"/>
      <c r="M87" s="5"/>
      <c r="N87" s="5"/>
      <c r="O87" s="5"/>
      <c r="P87" s="5"/>
      <c r="Q87" s="5"/>
      <c r="R87" s="5"/>
      <c r="S87" s="5"/>
      <c r="T87" s="5"/>
      <c r="U87" s="5"/>
      <c r="V87" s="5"/>
      <c r="W87" s="5"/>
      <c r="X87" s="5"/>
      <c r="Y87" s="5"/>
      <c r="AB87" s="5"/>
    </row>
    <row r="88" spans="10:28">
      <c r="J88" s="5"/>
      <c r="K88" s="5" t="s">
        <v>100</v>
      </c>
      <c r="L88" s="5"/>
      <c r="M88" s="5"/>
      <c r="N88" s="5"/>
      <c r="O88" s="5"/>
      <c r="P88" s="5"/>
      <c r="Q88" s="5"/>
      <c r="R88" s="5"/>
      <c r="S88" s="5"/>
      <c r="T88" s="5"/>
      <c r="U88" s="5"/>
      <c r="V88" s="5"/>
      <c r="W88" s="5"/>
      <c r="X88" s="5"/>
      <c r="Y88" s="5"/>
      <c r="AB88" s="5"/>
    </row>
    <row r="89" spans="10:28">
      <c r="J89" s="5"/>
      <c r="K89" s="5" t="s">
        <v>132</v>
      </c>
      <c r="L89" s="5"/>
      <c r="M89" s="5"/>
      <c r="N89" s="5"/>
      <c r="O89" s="5"/>
      <c r="P89" s="5"/>
      <c r="Q89" s="5"/>
      <c r="R89" s="5"/>
      <c r="S89" s="5"/>
      <c r="T89" s="5"/>
      <c r="U89" s="5"/>
      <c r="V89" s="5"/>
      <c r="W89" s="5"/>
      <c r="X89" s="5"/>
      <c r="Y89" s="5"/>
      <c r="AB89" s="5"/>
    </row>
    <row r="90" spans="10:28">
      <c r="J90" s="5"/>
      <c r="K90" s="5" t="s">
        <v>101</v>
      </c>
      <c r="L90" s="5"/>
      <c r="M90" s="5"/>
      <c r="N90" s="5"/>
      <c r="O90" s="5"/>
      <c r="P90" s="5"/>
      <c r="Q90" s="5"/>
      <c r="R90" s="5"/>
      <c r="S90" s="5"/>
      <c r="T90" s="5"/>
      <c r="U90" s="5"/>
      <c r="V90" s="5"/>
      <c r="W90" s="5"/>
      <c r="X90" s="5"/>
      <c r="Y90" s="5"/>
      <c r="AB90" s="5"/>
    </row>
    <row r="91" spans="10:28">
      <c r="J91" s="5"/>
      <c r="K91" s="5" t="s">
        <v>102</v>
      </c>
      <c r="L91" s="5"/>
      <c r="M91" s="5"/>
      <c r="N91" s="5"/>
      <c r="O91" s="5"/>
      <c r="P91" s="5"/>
      <c r="Q91" s="5"/>
      <c r="R91" s="5"/>
      <c r="S91" s="5"/>
      <c r="T91" s="5"/>
      <c r="U91" s="5"/>
      <c r="V91" s="5"/>
      <c r="W91" s="5"/>
      <c r="X91" s="5"/>
      <c r="Y91" s="5"/>
      <c r="AB91" s="5"/>
    </row>
    <row r="92" spans="10:28">
      <c r="J92" s="5"/>
      <c r="K92" s="5" t="s">
        <v>103</v>
      </c>
      <c r="L92" s="5"/>
      <c r="M92" s="5"/>
      <c r="N92" s="5"/>
      <c r="O92" s="5"/>
      <c r="P92" s="5"/>
      <c r="Q92" s="5"/>
      <c r="R92" s="5"/>
      <c r="S92" s="5"/>
      <c r="T92" s="5"/>
      <c r="U92" s="5"/>
      <c r="V92" s="5"/>
      <c r="W92" s="5"/>
      <c r="X92" s="5"/>
      <c r="Y92" s="5"/>
      <c r="AB92" s="5"/>
    </row>
    <row r="93" spans="10:28">
      <c r="J93" s="5"/>
      <c r="K93" s="5" t="s">
        <v>104</v>
      </c>
      <c r="L93" s="5"/>
      <c r="M93" s="5"/>
      <c r="N93" s="5"/>
      <c r="O93" s="5"/>
      <c r="P93" s="5"/>
      <c r="Q93" s="5"/>
      <c r="R93" s="5"/>
      <c r="S93" s="5"/>
      <c r="T93" s="5"/>
      <c r="U93" s="5"/>
      <c r="V93" s="5"/>
      <c r="W93" s="5"/>
      <c r="X93" s="5"/>
      <c r="Y93" s="5"/>
      <c r="AB93" s="5"/>
    </row>
    <row r="94" spans="10:28">
      <c r="J94" s="5"/>
      <c r="K94" s="5" t="s">
        <v>105</v>
      </c>
      <c r="L94" s="5"/>
      <c r="M94" s="5"/>
      <c r="N94" s="5"/>
      <c r="O94" s="5"/>
      <c r="P94" s="5"/>
      <c r="Q94" s="5"/>
      <c r="R94" s="5"/>
      <c r="S94" s="5"/>
      <c r="T94" s="5"/>
      <c r="U94" s="5"/>
      <c r="V94" s="5"/>
      <c r="W94" s="5"/>
      <c r="X94" s="5"/>
      <c r="Y94" s="5"/>
      <c r="AB94" s="5"/>
    </row>
    <row r="95" spans="10:28">
      <c r="J95" s="5"/>
      <c r="K95" s="5" t="s">
        <v>106</v>
      </c>
      <c r="L95" s="5"/>
      <c r="M95" s="5"/>
      <c r="N95" s="5"/>
      <c r="O95" s="5"/>
      <c r="P95" s="5"/>
      <c r="Q95" s="5"/>
      <c r="R95" s="5"/>
      <c r="S95" s="5"/>
      <c r="T95" s="5"/>
      <c r="U95" s="5"/>
      <c r="V95" s="5"/>
      <c r="W95" s="5"/>
      <c r="X95" s="5"/>
      <c r="Y95" s="5"/>
      <c r="AB95" s="5"/>
    </row>
    <row r="96" spans="10:28">
      <c r="J96" s="5"/>
      <c r="K96" s="5" t="s">
        <v>107</v>
      </c>
      <c r="L96" s="5"/>
      <c r="M96" s="5"/>
      <c r="N96" s="5"/>
      <c r="O96" s="5"/>
      <c r="P96" s="5"/>
      <c r="Q96" s="5"/>
      <c r="R96" s="5"/>
      <c r="S96" s="5"/>
      <c r="T96" s="5"/>
      <c r="U96" s="5"/>
      <c r="V96" s="5"/>
      <c r="W96" s="5"/>
      <c r="X96" s="5"/>
      <c r="Y96" s="5"/>
      <c r="AB96" s="5"/>
    </row>
    <row r="97" spans="10:28">
      <c r="J97" s="5"/>
      <c r="K97" s="5" t="s">
        <v>108</v>
      </c>
      <c r="L97" s="5"/>
      <c r="M97" s="5"/>
      <c r="N97" s="5"/>
      <c r="O97" s="5"/>
      <c r="P97" s="5"/>
      <c r="Q97" s="5"/>
      <c r="R97" s="5"/>
      <c r="S97" s="5"/>
      <c r="T97" s="5"/>
      <c r="U97" s="5"/>
      <c r="V97" s="5"/>
      <c r="W97" s="5"/>
      <c r="X97" s="5"/>
      <c r="Y97" s="5"/>
      <c r="AB97" s="5"/>
    </row>
    <row r="98" spans="10:28">
      <c r="J98" s="5"/>
      <c r="K98" s="5" t="s">
        <v>133</v>
      </c>
      <c r="L98" s="5"/>
      <c r="M98" s="5"/>
      <c r="N98" s="5"/>
      <c r="O98" s="5"/>
      <c r="P98" s="5"/>
      <c r="Q98" s="5"/>
      <c r="R98" s="5"/>
      <c r="S98" s="5"/>
      <c r="T98" s="5"/>
      <c r="U98" s="5"/>
      <c r="V98" s="5"/>
      <c r="W98" s="5"/>
      <c r="X98" s="5"/>
      <c r="Y98" s="5"/>
      <c r="AB98" s="5"/>
    </row>
    <row r="99" spans="10:28">
      <c r="J99" s="5"/>
      <c r="K99" s="5" t="s">
        <v>109</v>
      </c>
      <c r="L99" s="5"/>
      <c r="M99" s="5"/>
      <c r="N99" s="5"/>
      <c r="O99" s="5"/>
      <c r="P99" s="5"/>
      <c r="Q99" s="5"/>
      <c r="R99" s="5"/>
      <c r="S99" s="5"/>
      <c r="T99" s="5"/>
      <c r="U99" s="5"/>
      <c r="V99" s="5"/>
      <c r="W99" s="5"/>
      <c r="X99" s="5"/>
      <c r="Y99" s="5"/>
      <c r="AB99" s="5"/>
    </row>
    <row r="100" spans="10:28">
      <c r="J100" s="5"/>
      <c r="K100" s="5" t="s">
        <v>110</v>
      </c>
      <c r="L100" s="5"/>
      <c r="M100" s="5"/>
      <c r="N100" s="5"/>
      <c r="O100" s="5"/>
      <c r="P100" s="5"/>
      <c r="Q100" s="5"/>
      <c r="R100" s="5"/>
      <c r="S100" s="5"/>
      <c r="T100" s="5"/>
      <c r="U100" s="5"/>
      <c r="V100" s="5"/>
      <c r="W100" s="5"/>
      <c r="X100" s="5"/>
      <c r="Y100" s="5"/>
      <c r="AB100" s="5"/>
    </row>
    <row r="101" spans="10:28">
      <c r="J101" s="5"/>
      <c r="K101" s="5" t="s">
        <v>111</v>
      </c>
      <c r="L101" s="5"/>
      <c r="M101" s="5"/>
      <c r="N101" s="5"/>
      <c r="O101" s="5"/>
      <c r="P101" s="5"/>
      <c r="Q101" s="5"/>
      <c r="R101" s="5"/>
      <c r="S101" s="5"/>
      <c r="T101" s="5"/>
      <c r="U101" s="5"/>
      <c r="V101" s="5"/>
      <c r="W101" s="5"/>
      <c r="X101" s="5"/>
      <c r="Y101" s="5"/>
      <c r="AB101" s="5"/>
    </row>
    <row r="102" spans="10:28">
      <c r="J102" s="5"/>
      <c r="K102" s="5" t="s">
        <v>112</v>
      </c>
      <c r="L102" s="5"/>
      <c r="M102" s="5"/>
      <c r="N102" s="5"/>
      <c r="O102" s="5"/>
      <c r="P102" s="5"/>
      <c r="Q102" s="5"/>
      <c r="R102" s="5"/>
      <c r="S102" s="5"/>
      <c r="T102" s="5"/>
      <c r="U102" s="5"/>
      <c r="V102" s="5"/>
      <c r="W102" s="5"/>
      <c r="X102" s="5"/>
      <c r="Y102" s="5"/>
      <c r="AB102" s="5"/>
    </row>
    <row r="103" spans="10:28">
      <c r="J103" s="5"/>
      <c r="K103" s="5" t="s">
        <v>113</v>
      </c>
      <c r="L103" s="5"/>
      <c r="M103" s="5"/>
      <c r="N103" s="5"/>
      <c r="O103" s="5"/>
      <c r="P103" s="5"/>
      <c r="Q103" s="5"/>
      <c r="R103" s="5"/>
      <c r="S103" s="5"/>
      <c r="T103" s="5"/>
      <c r="U103" s="5"/>
      <c r="V103" s="5"/>
      <c r="W103" s="5"/>
      <c r="X103" s="5"/>
      <c r="Y103" s="5"/>
      <c r="AB103" s="5"/>
    </row>
    <row r="104" spans="10:28">
      <c r="J104" s="5"/>
      <c r="K104" s="5" t="s">
        <v>114</v>
      </c>
      <c r="L104" s="5"/>
      <c r="M104" s="5"/>
      <c r="N104" s="5"/>
      <c r="O104" s="5"/>
      <c r="P104" s="5"/>
      <c r="Q104" s="5"/>
      <c r="R104" s="5"/>
      <c r="S104" s="5"/>
      <c r="T104" s="5"/>
      <c r="U104" s="5"/>
      <c r="V104" s="5"/>
      <c r="W104" s="5"/>
      <c r="X104" s="5"/>
      <c r="Y104" s="5"/>
      <c r="AB104" s="5"/>
    </row>
    <row r="105" spans="10:28">
      <c r="J105" s="5"/>
      <c r="K105" s="5" t="s">
        <v>115</v>
      </c>
      <c r="L105" s="5"/>
      <c r="M105" s="5"/>
      <c r="N105" s="5"/>
      <c r="O105" s="5"/>
      <c r="P105" s="5"/>
      <c r="Q105" s="5"/>
      <c r="R105" s="5"/>
      <c r="S105" s="5"/>
      <c r="T105" s="5"/>
      <c r="U105" s="5"/>
      <c r="V105" s="5"/>
      <c r="W105" s="5"/>
      <c r="X105" s="5"/>
      <c r="Y105" s="5"/>
      <c r="AB105" s="5"/>
    </row>
    <row r="106" spans="10:28">
      <c r="J106" s="5"/>
      <c r="K106" s="5" t="s">
        <v>116</v>
      </c>
      <c r="L106" s="5"/>
      <c r="M106" s="5"/>
      <c r="N106" s="5"/>
      <c r="O106" s="5"/>
      <c r="P106" s="5"/>
      <c r="Q106" s="5"/>
      <c r="R106" s="5"/>
      <c r="S106" s="5"/>
      <c r="T106" s="5"/>
      <c r="U106" s="5"/>
      <c r="V106" s="5"/>
      <c r="W106" s="5"/>
      <c r="X106" s="5"/>
      <c r="Y106" s="5"/>
      <c r="AB106" s="5"/>
    </row>
    <row r="107" spans="10:28">
      <c r="J107" s="5"/>
      <c r="K107" s="5" t="s">
        <v>134</v>
      </c>
      <c r="L107" s="5"/>
      <c r="M107" s="5"/>
      <c r="N107" s="5"/>
      <c r="O107" s="5"/>
      <c r="P107" s="5"/>
      <c r="Q107" s="5"/>
      <c r="R107" s="5"/>
      <c r="S107" s="5"/>
      <c r="T107" s="5"/>
      <c r="U107" s="5"/>
      <c r="V107" s="5"/>
      <c r="W107" s="5"/>
      <c r="X107" s="5"/>
      <c r="Y107" s="5"/>
      <c r="AB107" s="5"/>
    </row>
    <row r="108" spans="10:28">
      <c r="J108" s="5"/>
      <c r="K108" s="5" t="s">
        <v>117</v>
      </c>
      <c r="L108" s="5"/>
      <c r="M108" s="5"/>
      <c r="N108" s="5"/>
      <c r="O108" s="5"/>
      <c r="P108" s="5"/>
      <c r="Q108" s="5"/>
      <c r="R108" s="5"/>
      <c r="S108" s="5"/>
      <c r="T108" s="5"/>
      <c r="U108" s="5"/>
      <c r="V108" s="5"/>
      <c r="W108" s="5"/>
      <c r="X108" s="5"/>
      <c r="Y108" s="5"/>
      <c r="AB108" s="5"/>
    </row>
    <row r="109" spans="10:28">
      <c r="J109" s="5"/>
      <c r="K109" s="5" t="s">
        <v>118</v>
      </c>
      <c r="L109" s="5"/>
      <c r="M109" s="5"/>
      <c r="N109" s="5"/>
      <c r="O109" s="5"/>
      <c r="P109" s="5"/>
      <c r="Q109" s="5"/>
      <c r="R109" s="5"/>
      <c r="S109" s="5"/>
      <c r="T109" s="5"/>
      <c r="U109" s="5"/>
      <c r="V109" s="5"/>
      <c r="W109" s="5"/>
      <c r="X109" s="5"/>
      <c r="Y109" s="5"/>
      <c r="AB109" s="5"/>
    </row>
    <row r="110" spans="10:28">
      <c r="J110" s="5"/>
      <c r="K110" s="5" t="s">
        <v>119</v>
      </c>
      <c r="L110" s="5"/>
      <c r="M110" s="5"/>
      <c r="N110" s="5"/>
      <c r="O110" s="5"/>
      <c r="P110" s="5"/>
      <c r="Q110" s="5"/>
      <c r="R110" s="5"/>
      <c r="S110" s="5"/>
      <c r="T110" s="5"/>
      <c r="U110" s="5"/>
      <c r="V110" s="5"/>
      <c r="W110" s="5"/>
      <c r="X110" s="5"/>
      <c r="Y110" s="5"/>
      <c r="AB110" s="5"/>
    </row>
    <row r="111" spans="10:28">
      <c r="J111" s="5"/>
      <c r="K111" s="5" t="s">
        <v>120</v>
      </c>
      <c r="L111" s="5"/>
      <c r="M111" s="5"/>
      <c r="N111" s="5"/>
      <c r="O111" s="5"/>
      <c r="P111" s="5"/>
      <c r="Q111" s="5"/>
      <c r="R111" s="5"/>
      <c r="S111" s="5"/>
      <c r="T111" s="5"/>
      <c r="U111" s="5"/>
      <c r="V111" s="5"/>
      <c r="W111" s="5"/>
      <c r="X111" s="5"/>
      <c r="Y111" s="5"/>
      <c r="AB111" s="5"/>
    </row>
    <row r="112" spans="10:28">
      <c r="J112" s="5"/>
      <c r="K112" s="5" t="s">
        <v>121</v>
      </c>
      <c r="L112" s="5"/>
      <c r="M112" s="5"/>
      <c r="N112" s="5"/>
      <c r="O112" s="5"/>
      <c r="P112" s="5"/>
      <c r="Q112" s="5"/>
      <c r="R112" s="5"/>
      <c r="S112" s="5"/>
      <c r="T112" s="5"/>
      <c r="U112" s="5"/>
      <c r="V112" s="5"/>
      <c r="W112" s="5"/>
      <c r="X112" s="5"/>
      <c r="Y112" s="5"/>
      <c r="AB112" s="5"/>
    </row>
    <row r="113" spans="10:28">
      <c r="J113" s="5"/>
      <c r="K113" s="5" t="s">
        <v>122</v>
      </c>
      <c r="L113" s="5"/>
      <c r="M113" s="5"/>
      <c r="N113" s="5"/>
      <c r="O113" s="5"/>
      <c r="P113" s="5"/>
      <c r="Q113" s="5"/>
      <c r="R113" s="5"/>
      <c r="S113" s="5"/>
      <c r="T113" s="5"/>
      <c r="U113" s="5"/>
      <c r="V113" s="5"/>
      <c r="W113" s="5"/>
      <c r="X113" s="5"/>
      <c r="Y113" s="5"/>
      <c r="AB113" s="5"/>
    </row>
    <row r="114" spans="10:28">
      <c r="J114" s="5"/>
      <c r="K114" s="5" t="s">
        <v>123</v>
      </c>
      <c r="L114" s="5"/>
      <c r="M114" s="5"/>
      <c r="N114" s="5"/>
      <c r="O114" s="5"/>
      <c r="P114" s="5"/>
      <c r="Q114" s="5"/>
      <c r="R114" s="5"/>
      <c r="S114" s="5"/>
      <c r="T114" s="5"/>
      <c r="U114" s="5"/>
      <c r="V114" s="5"/>
      <c r="W114" s="5"/>
      <c r="X114" s="5"/>
      <c r="Y114" s="5"/>
      <c r="AB114" s="5"/>
    </row>
    <row r="115" spans="10:28">
      <c r="J115" s="5"/>
      <c r="K115" s="5" t="s">
        <v>124</v>
      </c>
      <c r="L115" s="5"/>
      <c r="M115" s="5"/>
      <c r="N115" s="5"/>
      <c r="O115" s="5"/>
      <c r="P115" s="5"/>
      <c r="Q115" s="5"/>
      <c r="R115" s="5"/>
      <c r="S115" s="5"/>
      <c r="T115" s="5"/>
      <c r="U115" s="5"/>
      <c r="V115" s="5"/>
      <c r="W115" s="5"/>
      <c r="X115" s="5"/>
      <c r="Y115" s="5"/>
      <c r="AB115" s="5"/>
    </row>
    <row r="116" spans="10:28">
      <c r="J116" s="5"/>
      <c r="K116" s="5" t="s">
        <v>135</v>
      </c>
      <c r="L116" s="5"/>
      <c r="M116" s="5"/>
      <c r="N116" s="5"/>
      <c r="O116" s="5"/>
      <c r="P116" s="5"/>
      <c r="Q116" s="5"/>
      <c r="R116" s="5"/>
      <c r="S116" s="5"/>
      <c r="T116" s="5"/>
      <c r="U116" s="5"/>
      <c r="V116" s="5"/>
      <c r="W116" s="5"/>
      <c r="X116" s="5"/>
      <c r="Y116" s="5"/>
      <c r="AB116" s="5"/>
    </row>
    <row r="117" spans="10:28">
      <c r="J117" s="5"/>
      <c r="K117" s="5"/>
      <c r="L117" s="5"/>
      <c r="M117" s="5"/>
      <c r="N117" s="5"/>
      <c r="O117" s="5"/>
      <c r="P117" s="5"/>
      <c r="Q117" s="5"/>
      <c r="R117" s="5"/>
      <c r="S117" s="5"/>
      <c r="T117" s="5"/>
      <c r="U117" s="5"/>
      <c r="V117" s="5"/>
      <c r="W117" s="5"/>
      <c r="X117" s="5"/>
      <c r="Y117" s="5"/>
      <c r="AB117" s="5"/>
    </row>
    <row r="118" spans="10:28">
      <c r="J118" s="5"/>
      <c r="K118" s="5"/>
      <c r="L118" s="5"/>
      <c r="M118" s="5"/>
      <c r="N118" s="5"/>
      <c r="O118" s="5"/>
      <c r="P118" s="5"/>
      <c r="Q118" s="5"/>
      <c r="R118" s="5"/>
      <c r="S118" s="5"/>
      <c r="T118" s="5"/>
      <c r="U118" s="5"/>
      <c r="V118" s="5"/>
      <c r="W118" s="5"/>
      <c r="X118" s="5"/>
      <c r="Y118" s="5"/>
    </row>
    <row r="119" spans="10:28">
      <c r="J119" s="5"/>
      <c r="K119" s="5"/>
      <c r="L119" s="5"/>
      <c r="M119" s="5"/>
      <c r="N119" s="5"/>
      <c r="O119" s="5"/>
      <c r="P119" s="5"/>
      <c r="Q119" s="5"/>
      <c r="R119" s="5"/>
      <c r="S119" s="5"/>
      <c r="T119" s="5"/>
      <c r="U119" s="5"/>
      <c r="V119" s="5"/>
      <c r="W119" s="5"/>
      <c r="X119" s="5"/>
      <c r="Y119" s="5"/>
    </row>
    <row r="120" spans="10:28">
      <c r="J120" s="5"/>
      <c r="K120" s="5"/>
      <c r="L120" s="5"/>
      <c r="M120" s="5"/>
      <c r="N120" s="5"/>
      <c r="O120" s="5"/>
      <c r="P120" s="5"/>
      <c r="Q120" s="5"/>
      <c r="R120" s="5"/>
      <c r="S120" s="5"/>
      <c r="T120" s="5"/>
      <c r="U120" s="5"/>
      <c r="V120" s="5"/>
      <c r="W120" s="5"/>
      <c r="X120" s="5"/>
      <c r="Y120" s="5"/>
    </row>
    <row r="121" spans="10:28">
      <c r="J121" s="5"/>
      <c r="K121" s="5"/>
      <c r="L121" s="5"/>
      <c r="M121" s="5"/>
      <c r="N121" s="5"/>
      <c r="O121" s="5"/>
      <c r="P121" s="5"/>
      <c r="Q121" s="5"/>
      <c r="R121" s="5"/>
      <c r="S121" s="5"/>
      <c r="T121" s="5"/>
      <c r="U121" s="5"/>
      <c r="V121" s="5"/>
      <c r="W121" s="5"/>
      <c r="X121" s="5"/>
      <c r="Y121" s="5"/>
    </row>
    <row r="122" spans="10:28">
      <c r="J122" s="5"/>
      <c r="K122" s="5"/>
      <c r="L122" s="5"/>
      <c r="M122" s="5"/>
      <c r="N122" s="5"/>
      <c r="O122" s="5"/>
      <c r="P122" s="5"/>
      <c r="Q122" s="5"/>
      <c r="R122" s="5"/>
      <c r="S122" s="5"/>
      <c r="T122" s="5"/>
      <c r="U122" s="5"/>
      <c r="V122" s="5"/>
      <c r="W122" s="5"/>
      <c r="X122" s="5"/>
      <c r="Y122" s="5"/>
    </row>
    <row r="123" spans="10:28">
      <c r="J123" s="5"/>
      <c r="K123" s="5"/>
      <c r="L123" s="5"/>
      <c r="M123" s="5"/>
      <c r="N123" s="5"/>
      <c r="O123" s="5"/>
      <c r="P123" s="5"/>
      <c r="Q123" s="5"/>
      <c r="R123" s="5"/>
      <c r="S123" s="5"/>
      <c r="T123" s="5"/>
      <c r="U123" s="5"/>
      <c r="V123" s="5"/>
      <c r="W123" s="5"/>
      <c r="X123" s="5"/>
      <c r="Y123" s="5"/>
    </row>
    <row r="124" spans="10:28">
      <c r="J124" s="5"/>
      <c r="K124" s="5"/>
      <c r="L124" s="5"/>
      <c r="M124" s="5"/>
      <c r="N124" s="5"/>
      <c r="O124" s="5"/>
      <c r="P124" s="5"/>
      <c r="Q124" s="5"/>
      <c r="R124" s="5"/>
      <c r="S124" s="5"/>
      <c r="T124" s="5"/>
      <c r="U124" s="5"/>
      <c r="V124" s="5"/>
      <c r="W124" s="5"/>
      <c r="X124" s="5"/>
      <c r="Y124" s="5"/>
    </row>
    <row r="125" spans="10:28">
      <c r="J125" s="5"/>
      <c r="K125" s="5"/>
      <c r="L125" s="5"/>
      <c r="M125" s="5"/>
      <c r="N125" s="5"/>
      <c r="O125" s="5"/>
      <c r="P125" s="5"/>
      <c r="Q125" s="5"/>
      <c r="R125" s="5"/>
      <c r="S125" s="5"/>
      <c r="T125" s="5"/>
      <c r="U125" s="5"/>
      <c r="V125" s="5"/>
      <c r="W125" s="5"/>
      <c r="X125" s="5"/>
      <c r="Y125" s="5"/>
    </row>
    <row r="126" spans="10:28">
      <c r="J126" s="5"/>
      <c r="K126" s="5"/>
      <c r="L126" s="5"/>
      <c r="M126" s="5"/>
      <c r="N126" s="5"/>
      <c r="O126" s="5"/>
      <c r="P126" s="5"/>
      <c r="Q126" s="5"/>
      <c r="R126" s="5"/>
      <c r="S126" s="5"/>
      <c r="T126" s="5"/>
      <c r="U126" s="5"/>
      <c r="V126" s="5"/>
      <c r="W126" s="5"/>
      <c r="X126" s="5"/>
      <c r="Y126" s="5"/>
      <c r="Z126" s="5"/>
    </row>
    <row r="127" spans="10:28">
      <c r="J127" s="5"/>
      <c r="K127" s="5"/>
      <c r="L127" s="5"/>
      <c r="M127" s="5"/>
      <c r="N127" s="5"/>
      <c r="O127" s="5"/>
      <c r="P127" s="5"/>
      <c r="Q127" s="5"/>
      <c r="R127" s="5"/>
      <c r="S127" s="5"/>
      <c r="T127" s="5"/>
      <c r="U127" s="5"/>
      <c r="V127" s="5"/>
      <c r="W127" s="5"/>
      <c r="X127" s="5"/>
      <c r="Y127" s="5"/>
      <c r="Z127" s="5"/>
    </row>
    <row r="128" spans="10:28">
      <c r="J128" s="5"/>
      <c r="K128" s="5"/>
      <c r="L128" s="5"/>
      <c r="M128" s="5"/>
      <c r="N128" s="5"/>
      <c r="O128" s="5"/>
      <c r="P128" s="5"/>
      <c r="Q128" s="5"/>
      <c r="R128" s="5"/>
      <c r="S128" s="5"/>
      <c r="T128" s="5"/>
      <c r="U128" s="5"/>
      <c r="V128" s="5"/>
      <c r="W128" s="5"/>
      <c r="X128" s="5"/>
      <c r="Y128" s="5"/>
      <c r="Z128" s="5"/>
    </row>
    <row r="129" spans="10:26">
      <c r="J129" s="5"/>
      <c r="K129" s="5"/>
      <c r="L129" s="5"/>
      <c r="M129" s="5"/>
      <c r="N129" s="5"/>
      <c r="O129" s="5"/>
      <c r="P129" s="5"/>
      <c r="Q129" s="5"/>
      <c r="R129" s="5"/>
      <c r="S129" s="5"/>
      <c r="T129" s="5"/>
      <c r="U129" s="5"/>
      <c r="V129" s="5"/>
      <c r="W129" s="5"/>
      <c r="X129" s="5"/>
      <c r="Y129" s="5"/>
      <c r="Z129" s="5"/>
    </row>
  </sheetData>
  <mergeCells count="4">
    <mergeCell ref="D2:E2"/>
    <mergeCell ref="Q2:T2"/>
    <mergeCell ref="U2:X2"/>
    <mergeCell ref="F2:I2"/>
  </mergeCells>
  <dataValidations count="2">
    <dataValidation type="list" allowBlank="1" showInputMessage="1" showErrorMessage="1" sqref="G4:G28">
      <formula1>unités</formula1>
    </dataValidation>
    <dataValidation type="list" allowBlank="1" showInputMessage="1" showErrorMessage="1" sqref="C4:C28">
      <formula1>opérations</formula1>
    </dataValidation>
  </dataValidations>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dimension ref="A1:D31"/>
  <sheetViews>
    <sheetView workbookViewId="0">
      <selection activeCell="A17" sqref="A17"/>
    </sheetView>
  </sheetViews>
  <sheetFormatPr baseColWidth="10" defaultRowHeight="15"/>
  <cols>
    <col min="1" max="1" width="17.5703125" customWidth="1"/>
    <col min="2" max="2" width="20.5703125" bestFit="1" customWidth="1"/>
    <col min="3" max="3" width="35.85546875" customWidth="1"/>
  </cols>
  <sheetData>
    <row r="1" spans="1:4">
      <c r="A1" s="81" t="s">
        <v>140</v>
      </c>
      <c r="B1" s="81" t="s">
        <v>141</v>
      </c>
      <c r="C1" s="82" t="s">
        <v>152</v>
      </c>
      <c r="D1" s="85">
        <v>2016</v>
      </c>
    </row>
    <row r="2" spans="1:4">
      <c r="A2" s="83">
        <f>DATE(An,1,1)</f>
        <v>42370</v>
      </c>
      <c r="B2" s="86" t="str">
        <f>"Jour de l'an "&amp;An</f>
        <v>Jour de l'an 2016</v>
      </c>
    </row>
    <row r="3" spans="1:4">
      <c r="A3" s="83">
        <f>DATE(An,3,29.56+0.979*MOD(204-11*MOD(An,19),30)-WEEKDAY(DATE(An,3,28.56+0.979*MOD(204-11*MOD(An,19),30))))-2</f>
        <v>42454</v>
      </c>
      <c r="B3" s="86" t="s">
        <v>153</v>
      </c>
    </row>
    <row r="4" spans="1:4">
      <c r="A4" s="83">
        <f>DATE(An,3,29.56+0.979*MOD(204-11*MOD(An,19),30)-WEEKDAY(DATE(An,3,28.56+0.979*MOD(204-11*MOD(An,19),30))))+1</f>
        <v>42457</v>
      </c>
      <c r="B4" s="86" t="s">
        <v>145</v>
      </c>
    </row>
    <row r="5" spans="1:4">
      <c r="A5" s="83">
        <f>DATE(An,5,1)</f>
        <v>42491</v>
      </c>
      <c r="B5" s="86" t="s">
        <v>146</v>
      </c>
    </row>
    <row r="6" spans="1:4">
      <c r="A6" s="83">
        <f>DATE(An,5,8)</f>
        <v>42498</v>
      </c>
      <c r="B6" s="87" t="s">
        <v>147</v>
      </c>
    </row>
    <row r="7" spans="1:4">
      <c r="A7" s="83">
        <f>DATE(An,3,29.56+0.979*MOD(204-11*MOD(An,19),30)-WEEKDAY(DATE(An,3,28.56+0.979*MOD(204-11*MOD(An,19),30))))+1+38</f>
        <v>42495</v>
      </c>
      <c r="B7" s="86" t="s">
        <v>148</v>
      </c>
    </row>
    <row r="8" spans="1:4">
      <c r="A8" s="83">
        <f>DATE(An,3,29.56+0.979*MOD(204-11*MOD(An,19),30)-WEEKDAY(DATE(An,3,28.56+0.979*MOD(204-11*MOD(An,19),30))))+1+49</f>
        <v>42506</v>
      </c>
      <c r="B8" s="86" t="s">
        <v>149</v>
      </c>
    </row>
    <row r="9" spans="1:4">
      <c r="A9" s="83">
        <f>DATE(An,7,14)</f>
        <v>42565</v>
      </c>
      <c r="B9" s="86" t="s">
        <v>150</v>
      </c>
    </row>
    <row r="10" spans="1:4">
      <c r="A10" s="83">
        <f>DATE(An,8,15)</f>
        <v>42597</v>
      </c>
      <c r="B10" s="86" t="s">
        <v>151</v>
      </c>
    </row>
    <row r="11" spans="1:4">
      <c r="A11" s="83">
        <f>DATE(An,11,1)</f>
        <v>42675</v>
      </c>
      <c r="B11" s="86" t="s">
        <v>142</v>
      </c>
    </row>
    <row r="12" spans="1:4">
      <c r="A12" s="83">
        <f>DATE(An,11,11)</f>
        <v>42685</v>
      </c>
      <c r="B12" s="86" t="s">
        <v>143</v>
      </c>
    </row>
    <row r="13" spans="1:4">
      <c r="A13" s="83">
        <f>DATE(An,12,25)</f>
        <v>42729</v>
      </c>
      <c r="B13" s="86" t="s">
        <v>144</v>
      </c>
    </row>
    <row r="14" spans="1:4">
      <c r="A14" s="83">
        <f>DATE(An,12,26)</f>
        <v>42730</v>
      </c>
      <c r="B14" s="86" t="s">
        <v>154</v>
      </c>
    </row>
    <row r="15" spans="1:4">
      <c r="A15" s="83">
        <f>DATE(An+1,1,1)</f>
        <v>42736</v>
      </c>
      <c r="B15" s="86" t="str">
        <f>"Jour de l'an "&amp;An+1</f>
        <v>Jour de l'an 2017</v>
      </c>
    </row>
    <row r="16" spans="1:4">
      <c r="A16" s="84">
        <v>42482</v>
      </c>
      <c r="B16" s="84"/>
    </row>
    <row r="17" spans="1:2">
      <c r="A17" s="84"/>
      <c r="B17" s="84"/>
    </row>
    <row r="18" spans="1:2">
      <c r="A18" s="84"/>
      <c r="B18" s="84"/>
    </row>
    <row r="19" spans="1:2">
      <c r="A19" s="84"/>
      <c r="B19" s="84"/>
    </row>
    <row r="20" spans="1:2">
      <c r="A20" s="84"/>
      <c r="B20" s="84"/>
    </row>
    <row r="21" spans="1:2">
      <c r="A21" s="84"/>
      <c r="B21" s="84"/>
    </row>
    <row r="22" spans="1:2">
      <c r="A22" s="84"/>
      <c r="B22" s="84"/>
    </row>
    <row r="23" spans="1:2">
      <c r="A23" s="84"/>
      <c r="B23" s="84"/>
    </row>
    <row r="24" spans="1:2">
      <c r="A24" s="84"/>
      <c r="B24" s="84"/>
    </row>
    <row r="25" spans="1:2">
      <c r="A25" s="84"/>
      <c r="B25" s="84"/>
    </row>
    <row r="26" spans="1:2">
      <c r="A26" s="84"/>
      <c r="B26" s="84"/>
    </row>
    <row r="27" spans="1:2">
      <c r="A27" s="84"/>
      <c r="B27" s="84"/>
    </row>
    <row r="28" spans="1:2">
      <c r="A28" s="84"/>
      <c r="B28" s="84"/>
    </row>
    <row r="29" spans="1:2">
      <c r="A29" s="84"/>
      <c r="B29" s="84"/>
    </row>
    <row r="30" spans="1:2">
      <c r="A30" s="84"/>
      <c r="B30" s="84"/>
    </row>
    <row r="31" spans="1:2">
      <c r="A31" s="84"/>
      <c r="B31" s="84"/>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Planning</vt:lpstr>
      <vt:lpstr>Machine</vt:lpstr>
      <vt:lpstr>Système</vt:lpstr>
      <vt:lpstr>An</vt:lpstr>
      <vt:lpstr>opérations</vt:lpstr>
      <vt:lpstr>unités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Pierrick ROUSSET</dc:creator>
  <cp:lastModifiedBy>LouReeD</cp:lastModifiedBy>
  <cp:lastPrinted>2016-04-21T17:26:50Z</cp:lastPrinted>
  <dcterms:created xsi:type="dcterms:W3CDTF">2016-04-20T16:41:29Z</dcterms:created>
  <dcterms:modified xsi:type="dcterms:W3CDTF">2018-03-04T20:53:30Z</dcterms:modified>
</cp:coreProperties>
</file>