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BE1981FC-579C-4A54-836D-B15086ED727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ableau de bord" sheetId="1" r:id="rId1"/>
  </sheets>
  <definedNames>
    <definedName name="Achat_Vente">OFFSET('Tableau de bord'!#REF!,,1,,COUNTA('Tableau de bord'!$2:$2)-1)</definedName>
    <definedName name="Evolution_Action">OFFSET('Tableau de bord'!$B$12,,1,,COUNTA('Tableau de bord'!$2:$2)-1)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D7" i="1"/>
  <c r="D6" i="1"/>
  <c r="D5" i="1"/>
  <c r="D9" i="1" s="1"/>
  <c r="D8" i="1" l="1"/>
  <c r="D10" i="1" s="1"/>
  <c r="D23" i="1"/>
  <c r="D24" i="1" s="1"/>
  <c r="D14" i="1"/>
  <c r="A14" i="1"/>
  <c r="D15" i="1" l="1"/>
  <c r="D18" i="1" s="1"/>
  <c r="D17" i="1"/>
  <c r="D20" i="1" s="1"/>
  <c r="D27" i="1"/>
  <c r="D30" i="1" s="1"/>
  <c r="D28" i="1"/>
  <c r="D26" i="1"/>
  <c r="C6" i="1"/>
  <c r="D31" i="1" l="1"/>
  <c r="D19" i="1"/>
  <c r="D21" i="1"/>
  <c r="D22" i="1"/>
  <c r="D29" i="1"/>
  <c r="C7" i="1"/>
  <c r="C13" i="1" s="1"/>
  <c r="C5" i="1" l="1"/>
  <c r="C9" i="1" s="1"/>
  <c r="C14" i="1" l="1"/>
  <c r="C23" i="1"/>
  <c r="C8" i="1"/>
  <c r="C10" i="1" s="1"/>
  <c r="C24" i="1" l="1"/>
  <c r="C17" i="1"/>
  <c r="C20" i="1" s="1"/>
  <c r="C22" i="1"/>
  <c r="C19" i="1"/>
  <c r="C15" i="1"/>
  <c r="C18" i="1"/>
  <c r="C21" i="1" s="1"/>
  <c r="C26" i="1" l="1"/>
  <c r="C27" i="1"/>
  <c r="C30" i="1" s="1"/>
  <c r="C31" i="1" l="1"/>
  <c r="C28" i="1"/>
  <c r="C29" i="1"/>
</calcChain>
</file>

<file path=xl/sharedStrings.xml><?xml version="1.0" encoding="utf-8"?>
<sst xmlns="http://schemas.openxmlformats.org/spreadsheetml/2006/main" count="66" uniqueCount="44">
  <si>
    <t>Perte</t>
  </si>
  <si>
    <t>Action 1</t>
  </si>
  <si>
    <t>Gain</t>
  </si>
  <si>
    <t>Quantité total après vente</t>
  </si>
  <si>
    <t>Quantité total après achat</t>
  </si>
  <si>
    <t>Cours actuel</t>
  </si>
  <si>
    <t>Coût d'achat</t>
  </si>
  <si>
    <t>Gain de la vente</t>
  </si>
  <si>
    <t>Valeur des acquis après achat</t>
  </si>
  <si>
    <t>Valeur des acquis après vente</t>
  </si>
  <si>
    <t>Quantité à vendre pour alèger</t>
  </si>
  <si>
    <t>Quantité à acheter pour consolider</t>
  </si>
  <si>
    <t>Quantité réelle achetée pour consolider</t>
  </si>
  <si>
    <t>Nom de l'action</t>
  </si>
  <si>
    <t>Nombre d'action achetée à l'origine</t>
  </si>
  <si>
    <t>Nombre d'action actuel</t>
  </si>
  <si>
    <t>prévision valeur de l'action</t>
  </si>
  <si>
    <t>Valeur des acquis actuel</t>
  </si>
  <si>
    <t>Valeur des acquis si l'estimation est vraie</t>
  </si>
  <si>
    <t>Prix de la ligne</t>
  </si>
  <si>
    <t>Valeur prévisionnelle des acquis</t>
  </si>
  <si>
    <t>Prix d'achat d'origine</t>
  </si>
  <si>
    <t>situation actuelle</t>
  </si>
  <si>
    <t>situation de départ
invariable</t>
  </si>
  <si>
    <t>Données de fonctionnement</t>
  </si>
  <si>
    <t>au début formule puis valeur en dur après validation VBA</t>
  </si>
  <si>
    <t>formule mais correspond à des valeurs en dur donc valeur en dur</t>
  </si>
  <si>
    <t>valeur utilisateur</t>
  </si>
  <si>
    <t>formule</t>
  </si>
  <si>
    <t>pour information coût total du suivi - au début formule puis valeur en dur après validation VBA</t>
  </si>
  <si>
    <t>Investissement des acquis à l'origine</t>
  </si>
  <si>
    <t>Etat de l'investissement</t>
  </si>
  <si>
    <t>Coût de l'investissement au total</t>
  </si>
  <si>
    <t>formule du coût d'achat au cours actuel</t>
  </si>
  <si>
    <t>formule de la valeur des acquis après achat au cours actuel</t>
  </si>
  <si>
    <t>formule de la valeur des acquis après achat au cours actuel et que la prévision se vérifie</t>
  </si>
  <si>
    <t>Investissement total</t>
  </si>
  <si>
    <t>formule pour voir le rapport investissement total</t>
  </si>
  <si>
    <t>% maxi pour alléger</t>
  </si>
  <si>
    <t>Prix moyen d'achat des actions</t>
  </si>
  <si>
    <t>Quantité réelle vendue pour allèger</t>
  </si>
  <si>
    <t>Investissement</t>
  </si>
  <si>
    <t>Action 2</t>
  </si>
  <si>
    <t>valeur utlisateur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</si>
</sst>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164" fontId="0" fillId="0" borderId="2" xfId="0" applyNumberFormat="1" applyBorder="1" applyAlignment="1" applyProtection="1">
      <alignment horizontal="center"/>
      <protection locked="0"/>
    </xf>
    <xf numFmtId="0" fontId="0" fillId="8" borderId="10" xfId="0" applyFill="1" applyBorder="1" applyAlignment="1">
      <alignment horizontal="center" wrapText="1"/>
    </xf>
    <xf numFmtId="0" fontId="0" fillId="5" borderId="6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164" fontId="0" fillId="0" borderId="16" xfId="0" applyNumberFormat="1" applyBorder="1" applyAlignment="1" applyProtection="1">
      <alignment horizontal="right" indent="1"/>
      <protection locked="0"/>
    </xf>
    <xf numFmtId="0" fontId="0" fillId="0" borderId="7" xfId="0" applyBorder="1" applyAlignment="1" applyProtection="1">
      <alignment horizontal="right" indent="1"/>
      <protection locked="0"/>
    </xf>
    <xf numFmtId="164" fontId="0" fillId="0" borderId="17" xfId="0" applyNumberFormat="1" applyBorder="1" applyAlignment="1" applyProtection="1">
      <alignment horizontal="right" indent="1"/>
      <protection locked="0"/>
    </xf>
    <xf numFmtId="0" fontId="0" fillId="10" borderId="6" xfId="0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0" fillId="6" borderId="15" xfId="0" applyFill="1" applyBorder="1" applyAlignment="1" applyProtection="1">
      <alignment horizontal="center" vertical="center" wrapText="1"/>
      <protection locked="0"/>
    </xf>
    <xf numFmtId="164" fontId="0" fillId="0" borderId="18" xfId="0" applyNumberFormat="1" applyBorder="1" applyAlignment="1" applyProtection="1">
      <alignment horizontal="right" indent="1"/>
      <protection locked="0"/>
    </xf>
    <xf numFmtId="164" fontId="0" fillId="0" borderId="17" xfId="0" applyNumberFormat="1" applyBorder="1" applyAlignment="1">
      <alignment horizontal="right" indent="1"/>
    </xf>
    <xf numFmtId="164" fontId="0" fillId="0" borderId="16" xfId="0" applyNumberFormat="1" applyBorder="1" applyAlignment="1">
      <alignment horizontal="right" indent="1"/>
    </xf>
    <xf numFmtId="0" fontId="0" fillId="0" borderId="7" xfId="0" applyBorder="1" applyAlignment="1">
      <alignment horizontal="right" indent="1"/>
    </xf>
    <xf numFmtId="164" fontId="0" fillId="0" borderId="7" xfId="0" applyNumberFormat="1" applyBorder="1" applyAlignment="1">
      <alignment horizontal="right" indent="1"/>
    </xf>
    <xf numFmtId="0" fontId="0" fillId="0" borderId="0" xfId="0" quotePrefix="1"/>
    <xf numFmtId="164" fontId="0" fillId="0" borderId="15" xfId="0" applyNumberFormat="1" applyBorder="1" applyAlignment="1">
      <alignment horizontal="right" indent="1"/>
    </xf>
    <xf numFmtId="0" fontId="0" fillId="2" borderId="9" xfId="0" applyFill="1" applyBorder="1" applyAlignment="1">
      <alignment horizontal="center" vertical="center" wrapText="1"/>
    </xf>
    <xf numFmtId="164" fontId="0" fillId="0" borderId="18" xfId="0" applyNumberFormat="1" applyBorder="1" applyAlignment="1">
      <alignment horizontal="right" inden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164" fontId="0" fillId="11" borderId="16" xfId="0" applyNumberFormat="1" applyFill="1" applyBorder="1" applyAlignment="1" applyProtection="1">
      <alignment horizontal="right" indent="1"/>
      <protection locked="0"/>
    </xf>
    <xf numFmtId="0" fontId="0" fillId="11" borderId="7" xfId="0" applyFill="1" applyBorder="1" applyAlignment="1" applyProtection="1">
      <alignment horizontal="right" indent="1"/>
      <protection locked="0"/>
    </xf>
    <xf numFmtId="9" fontId="0" fillId="11" borderId="13" xfId="0" applyNumberFormat="1" applyFill="1" applyBorder="1" applyAlignment="1" applyProtection="1">
      <alignment horizontal="right" indent="1"/>
      <protection locked="0"/>
    </xf>
    <xf numFmtId="164" fontId="0" fillId="11" borderId="18" xfId="0" applyNumberFormat="1" applyFill="1" applyBorder="1" applyAlignment="1" applyProtection="1">
      <alignment horizontal="right" indent="1"/>
      <protection locked="0"/>
    </xf>
    <xf numFmtId="164" fontId="0" fillId="0" borderId="19" xfId="0" applyNumberFormat="1" applyBorder="1" applyAlignment="1" applyProtection="1">
      <alignment horizontal="left" indent="1"/>
      <protection locked="0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99FF66"/>
      <color rgb="FFFF9999"/>
      <color rgb="FFF7F7F7"/>
      <color rgb="FF00FF00"/>
      <color rgb="FFFF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15</xdr:row>
      <xdr:rowOff>9525</xdr:rowOff>
    </xdr:from>
    <xdr:to>
      <xdr:col>2</xdr:col>
      <xdr:colOff>352425</xdr:colOff>
      <xdr:row>16</xdr:row>
      <xdr:rowOff>9525</xdr:rowOff>
    </xdr:to>
    <xdr:sp macro="" textlink="">
      <xdr:nvSpPr>
        <xdr:cNvPr id="1025" name="Spin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9525</xdr:colOff>
      <xdr:row>24</xdr:row>
      <xdr:rowOff>9525</xdr:rowOff>
    </xdr:from>
    <xdr:to>
      <xdr:col>2</xdr:col>
      <xdr:colOff>352425</xdr:colOff>
      <xdr:row>25</xdr:row>
      <xdr:rowOff>9525</xdr:rowOff>
    </xdr:to>
    <xdr:sp macro="" textlink="">
      <xdr:nvSpPr>
        <xdr:cNvPr id="1027" name="SpinButton2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9525</xdr:colOff>
      <xdr:row>15</xdr:row>
      <xdr:rowOff>9525</xdr:rowOff>
    </xdr:from>
    <xdr:ext cx="342900" cy="190500"/>
    <xdr:sp macro="" textlink="">
      <xdr:nvSpPr>
        <xdr:cNvPr id="4" name="Spin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B16867F0-BC68-4792-9C57-A348E8B85EAA}"/>
            </a:ext>
          </a:extLst>
        </xdr:cNvPr>
        <xdr:cNvSpPr/>
      </xdr:nvSpPr>
      <xdr:spPr bwMode="auto">
        <a:xfrm>
          <a:off x="3705225" y="3105150"/>
          <a:ext cx="3429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9525</xdr:colOff>
      <xdr:row>24</xdr:row>
      <xdr:rowOff>9525</xdr:rowOff>
    </xdr:from>
    <xdr:ext cx="342900" cy="190500"/>
    <xdr:sp macro="" textlink="">
      <xdr:nvSpPr>
        <xdr:cNvPr id="5" name="SpinButton2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ACA6A35C-ECA9-4007-B9F5-83DC69787C49}"/>
            </a:ext>
          </a:extLst>
        </xdr:cNvPr>
        <xdr:cNvSpPr/>
      </xdr:nvSpPr>
      <xdr:spPr bwMode="auto">
        <a:xfrm>
          <a:off x="3705225" y="4829175"/>
          <a:ext cx="3429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1"/>
  <sheetViews>
    <sheetView showGridLines="0" tabSelected="1" topLeftCell="A13" workbookViewId="0">
      <selection activeCell="E10" sqref="E10"/>
    </sheetView>
  </sheetViews>
  <sheetFormatPr baseColWidth="10" defaultRowHeight="15" x14ac:dyDescent="0.25"/>
  <cols>
    <col min="1" max="1" width="16.85546875" customWidth="1"/>
    <col min="2" max="2" width="38.5703125" style="1" customWidth="1"/>
    <col min="3" max="4" width="18.28515625" customWidth="1"/>
    <col min="5" max="20" width="10" customWidth="1"/>
    <col min="21" max="21" width="7.5703125" customWidth="1"/>
  </cols>
  <sheetData>
    <row r="1" spans="1:5" ht="15.75" customHeight="1" thickBot="1" x14ac:dyDescent="0.3">
      <c r="B1" s="14" t="s">
        <v>19</v>
      </c>
      <c r="C1" s="13">
        <v>7</v>
      </c>
      <c r="D1" s="13">
        <v>7</v>
      </c>
    </row>
    <row r="2" spans="1:5" ht="29.25" customHeight="1" thickBot="1" x14ac:dyDescent="0.3">
      <c r="B2" s="12" t="s">
        <v>13</v>
      </c>
      <c r="C2" s="23" t="s">
        <v>1</v>
      </c>
      <c r="D2" s="23" t="s">
        <v>42</v>
      </c>
    </row>
    <row r="3" spans="1:5" x14ac:dyDescent="0.25">
      <c r="A3" s="40" t="s">
        <v>23</v>
      </c>
      <c r="B3" s="9" t="s">
        <v>21</v>
      </c>
      <c r="C3" s="35">
        <v>10</v>
      </c>
      <c r="D3" s="35">
        <v>8</v>
      </c>
      <c r="E3" t="s">
        <v>43</v>
      </c>
    </row>
    <row r="4" spans="1:5" x14ac:dyDescent="0.25">
      <c r="A4" s="41"/>
      <c r="B4" s="10" t="s">
        <v>14</v>
      </c>
      <c r="C4" s="36">
        <v>22</v>
      </c>
      <c r="D4" s="36">
        <v>10</v>
      </c>
      <c r="E4" t="s">
        <v>43</v>
      </c>
    </row>
    <row r="5" spans="1:5" ht="15.75" thickBot="1" x14ac:dyDescent="0.3">
      <c r="A5" s="42"/>
      <c r="B5" s="11" t="s">
        <v>30</v>
      </c>
      <c r="C5" s="20">
        <f>C3*C4</f>
        <v>220</v>
      </c>
      <c r="D5" s="20">
        <f>D3*D4</f>
        <v>80</v>
      </c>
      <c r="E5" t="s">
        <v>26</v>
      </c>
    </row>
    <row r="6" spans="1:5" x14ac:dyDescent="0.25">
      <c r="A6" s="40" t="s">
        <v>22</v>
      </c>
      <c r="B6" s="17" t="s">
        <v>5</v>
      </c>
      <c r="C6" s="18">
        <f>C3</f>
        <v>10</v>
      </c>
      <c r="D6" s="18">
        <f>D3</f>
        <v>8</v>
      </c>
      <c r="E6" t="s">
        <v>25</v>
      </c>
    </row>
    <row r="7" spans="1:5" x14ac:dyDescent="0.25">
      <c r="A7" s="43"/>
      <c r="B7" s="2" t="s">
        <v>15</v>
      </c>
      <c r="C7" s="19">
        <f>C4</f>
        <v>22</v>
      </c>
      <c r="D7" s="19">
        <f>D4</f>
        <v>10</v>
      </c>
      <c r="E7" t="s">
        <v>25</v>
      </c>
    </row>
    <row r="8" spans="1:5" ht="15.75" thickBot="1" x14ac:dyDescent="0.3">
      <c r="A8" s="44"/>
      <c r="B8" s="3" t="s">
        <v>17</v>
      </c>
      <c r="C8" s="20">
        <f>C7*C6</f>
        <v>220</v>
      </c>
      <c r="D8" s="20">
        <f>D7*D6</f>
        <v>80</v>
      </c>
      <c r="E8" t="s">
        <v>28</v>
      </c>
    </row>
    <row r="9" spans="1:5" x14ac:dyDescent="0.25">
      <c r="A9" s="45" t="s">
        <v>31</v>
      </c>
      <c r="B9" s="21" t="s">
        <v>32</v>
      </c>
      <c r="C9" s="24">
        <f>C5</f>
        <v>220</v>
      </c>
      <c r="D9" s="24">
        <f>D5</f>
        <v>80</v>
      </c>
      <c r="E9" t="s">
        <v>29</v>
      </c>
    </row>
    <row r="10" spans="1:5" ht="15.75" thickBot="1" x14ac:dyDescent="0.3">
      <c r="A10" s="46"/>
      <c r="B10" s="22" t="s">
        <v>41</v>
      </c>
      <c r="C10" s="39" t="str">
        <f>IF(C8&gt;C5,"En gain",IF(C8&lt;C5,"En perte","Stable"))</f>
        <v>Stable</v>
      </c>
      <c r="D10" s="39" t="str">
        <f>IF(D8&gt;D5,"En gain",IF(D8&lt;D5,"En perte","Stable"))</f>
        <v>Stable</v>
      </c>
      <c r="E10" t="s">
        <v>28</v>
      </c>
    </row>
    <row r="11" spans="1:5" ht="15.75" thickBot="1" x14ac:dyDescent="0.3">
      <c r="A11" s="40" t="s">
        <v>24</v>
      </c>
      <c r="B11" s="16" t="s">
        <v>38</v>
      </c>
      <c r="C11" s="37">
        <v>0.2</v>
      </c>
      <c r="D11" s="37">
        <v>0.4</v>
      </c>
      <c r="E11" t="s">
        <v>27</v>
      </c>
    </row>
    <row r="12" spans="1:5" x14ac:dyDescent="0.25">
      <c r="A12" s="43"/>
      <c r="B12" s="15" t="s">
        <v>16</v>
      </c>
      <c r="C12" s="38"/>
      <c r="D12" s="38"/>
      <c r="E12" t="s">
        <v>27</v>
      </c>
    </row>
    <row r="13" spans="1:5" ht="15.75" thickBot="1" x14ac:dyDescent="0.3">
      <c r="A13" s="44"/>
      <c r="B13" s="4" t="s">
        <v>20</v>
      </c>
      <c r="C13" s="25" t="str">
        <f>IF(C12="","",C7*C12)</f>
        <v/>
      </c>
      <c r="D13" s="25" t="str">
        <f>IF(D12="","",D7*D12)</f>
        <v/>
      </c>
      <c r="E13" t="s">
        <v>28</v>
      </c>
    </row>
    <row r="14" spans="1:5" ht="15" customHeight="1" x14ac:dyDescent="0.25">
      <c r="A14" s="40" t="str">
        <f>"Estimation de l'évolution afin de savoir s'il faut consolider ou alléger (si le gain dépasse les : " &amp;C11*100&amp;"%)."</f>
        <v>Estimation de l'évolution afin de savoir s'il faut consolider ou alléger (si le gain dépasse les : 20%).</v>
      </c>
      <c r="B14" s="5" t="s">
        <v>0</v>
      </c>
      <c r="C14" s="26" t="str">
        <f>IF(C12="","",IF(C9-C13&gt;0,C9-C13,""))</f>
        <v/>
      </c>
      <c r="D14" s="26" t="str">
        <f>IF(D12="","",IF(D9-D13&gt;0,D9-D13,""))</f>
        <v/>
      </c>
      <c r="E14" t="s">
        <v>28</v>
      </c>
    </row>
    <row r="15" spans="1:5" x14ac:dyDescent="0.25">
      <c r="A15" s="43"/>
      <c r="B15" s="6" t="s">
        <v>11</v>
      </c>
      <c r="C15" s="27" t="str">
        <f>IF(C14="","",ROUNDUP(((C5)-(C13)+C1)/(C12),0))</f>
        <v/>
      </c>
      <c r="D15" s="27" t="str">
        <f>IF(D14="","",ROUNDUP(((D5)-(D13)+D1)/(D12),0))</f>
        <v/>
      </c>
      <c r="E15" t="s">
        <v>28</v>
      </c>
    </row>
    <row r="16" spans="1:5" x14ac:dyDescent="0.25">
      <c r="A16" s="43"/>
      <c r="B16" s="6" t="s">
        <v>12</v>
      </c>
      <c r="C16" s="19"/>
      <c r="D16" s="19"/>
      <c r="E16" t="s">
        <v>27</v>
      </c>
    </row>
    <row r="17" spans="1:6" x14ac:dyDescent="0.25">
      <c r="A17" s="43"/>
      <c r="B17" s="6" t="s">
        <v>6</v>
      </c>
      <c r="C17" s="28" t="str">
        <f>IF(C14="","",IF(C16="",C15*C6,C16*C6))</f>
        <v/>
      </c>
      <c r="D17" s="28" t="str">
        <f>IF(D14="","",IF(D16="",D15*D6,D16*D6))</f>
        <v/>
      </c>
      <c r="E17" t="s">
        <v>33</v>
      </c>
    </row>
    <row r="18" spans="1:6" x14ac:dyDescent="0.25">
      <c r="A18" s="43"/>
      <c r="B18" s="6" t="s">
        <v>4</v>
      </c>
      <c r="C18" s="27" t="str">
        <f>IF(C14="","",IF(C16=0,C4+C15,C4+C16))</f>
        <v/>
      </c>
      <c r="D18" s="27" t="str">
        <f>IF(D14="","",IF(D16=0,D4+D15,D4+D16))</f>
        <v/>
      </c>
      <c r="E18" t="s">
        <v>28</v>
      </c>
    </row>
    <row r="19" spans="1:6" x14ac:dyDescent="0.25">
      <c r="A19" s="43"/>
      <c r="B19" s="6" t="s">
        <v>8</v>
      </c>
      <c r="C19" s="28" t="str">
        <f>IF(C14="","",C18*C6)</f>
        <v/>
      </c>
      <c r="D19" s="28" t="str">
        <f>IF(D14="","",D18*D6)</f>
        <v/>
      </c>
      <c r="E19" t="s">
        <v>34</v>
      </c>
    </row>
    <row r="20" spans="1:6" x14ac:dyDescent="0.25">
      <c r="A20" s="43"/>
      <c r="B20" s="6" t="s">
        <v>36</v>
      </c>
      <c r="C20" s="28" t="str">
        <f>IF(C14="","",C9+C17)</f>
        <v/>
      </c>
      <c r="D20" s="28" t="str">
        <f>IF(D14="","",D9+D17)</f>
        <v/>
      </c>
      <c r="E20" t="s">
        <v>37</v>
      </c>
      <c r="F20" s="29"/>
    </row>
    <row r="21" spans="1:6" x14ac:dyDescent="0.25">
      <c r="A21" s="43"/>
      <c r="B21" s="6" t="s">
        <v>18</v>
      </c>
      <c r="C21" s="28" t="str">
        <f>IF(C14="","",C18*C12)</f>
        <v/>
      </c>
      <c r="D21" s="28" t="str">
        <f>IF(D14="","",D18*D12)</f>
        <v/>
      </c>
      <c r="E21" t="s">
        <v>35</v>
      </c>
      <c r="F21" s="29"/>
    </row>
    <row r="22" spans="1:6" ht="15.75" thickBot="1" x14ac:dyDescent="0.3">
      <c r="A22" s="43"/>
      <c r="B22" s="31" t="s">
        <v>39</v>
      </c>
      <c r="C22" s="30" t="str">
        <f>IF(C14="","",(C17+C9)/C18)</f>
        <v/>
      </c>
      <c r="D22" s="30" t="str">
        <f>IF(D14="","",(D17+D9)/D18)</f>
        <v/>
      </c>
      <c r="E22" t="s">
        <v>28</v>
      </c>
      <c r="F22" s="29"/>
    </row>
    <row r="23" spans="1:6" x14ac:dyDescent="0.25">
      <c r="A23" s="43"/>
      <c r="B23" s="7" t="s">
        <v>2</v>
      </c>
      <c r="C23" s="26" t="str">
        <f>IF(C12="","",IF(C9-C13&lt;0,C13-C9,""))</f>
        <v/>
      </c>
      <c r="D23" s="26" t="str">
        <f>IF(D12="","",IF(D9-D13&lt;0,D13-D9,""))</f>
        <v/>
      </c>
      <c r="E23" t="s">
        <v>28</v>
      </c>
    </row>
    <row r="24" spans="1:6" x14ac:dyDescent="0.25">
      <c r="A24" s="43"/>
      <c r="B24" s="8" t="s">
        <v>10</v>
      </c>
      <c r="C24" s="27" t="str">
        <f>IF(C23="","",IF(C13&gt;C9+C9*0.2,ROUNDDOWN(((C13)-(C5)+C1)/(C12),0)-1,""))</f>
        <v/>
      </c>
      <c r="D24" s="27" t="str">
        <f>IF(D23="","",IF(D13&gt;D9+D9*0.2,ROUNDDOWN(((D13)-(D5)+D1)/(D12),0)-1,""))</f>
        <v/>
      </c>
      <c r="E24" t="s">
        <v>28</v>
      </c>
    </row>
    <row r="25" spans="1:6" x14ac:dyDescent="0.25">
      <c r="A25" s="43"/>
      <c r="B25" s="8" t="s">
        <v>40</v>
      </c>
      <c r="C25" s="19"/>
      <c r="D25" s="19"/>
      <c r="E25" t="s">
        <v>27</v>
      </c>
    </row>
    <row r="26" spans="1:6" x14ac:dyDescent="0.25">
      <c r="A26" s="43"/>
      <c r="B26" s="8" t="s">
        <v>7</v>
      </c>
      <c r="C26" s="28" t="str">
        <f>IF(C24="","",IF(C25=0,C24*C6,C25*C6))</f>
        <v/>
      </c>
      <c r="D26" s="28" t="str">
        <f>IF(D24="","",IF(D25=0,D24*D6,D25*D6))</f>
        <v/>
      </c>
      <c r="E26" t="s">
        <v>33</v>
      </c>
    </row>
    <row r="27" spans="1:6" x14ac:dyDescent="0.25">
      <c r="A27" s="43"/>
      <c r="B27" s="8" t="s">
        <v>3</v>
      </c>
      <c r="C27" s="27" t="str">
        <f>IF(C24="","",IF(C25=0,C7-C24,C7+C25))</f>
        <v/>
      </c>
      <c r="D27" s="27" t="str">
        <f>IF(D24="","",IF(D25=0,D7-D24,D7+D25))</f>
        <v/>
      </c>
      <c r="E27" t="s">
        <v>28</v>
      </c>
    </row>
    <row r="28" spans="1:6" x14ac:dyDescent="0.25">
      <c r="A28" s="43"/>
      <c r="B28" s="8" t="s">
        <v>9</v>
      </c>
      <c r="C28" s="28" t="str">
        <f>IF(C24="","",C27*C6)</f>
        <v/>
      </c>
      <c r="D28" s="28" t="str">
        <f>IF(D24="","",D27*D6)</f>
        <v/>
      </c>
      <c r="E28" t="s">
        <v>34</v>
      </c>
    </row>
    <row r="29" spans="1:6" x14ac:dyDescent="0.25">
      <c r="A29" s="43"/>
      <c r="B29" s="33" t="s">
        <v>36</v>
      </c>
      <c r="C29" s="32" t="str">
        <f>IF(C24="","",C9-C26)</f>
        <v/>
      </c>
      <c r="D29" s="32" t="str">
        <f>IF(D24="","",D9-D26)</f>
        <v/>
      </c>
      <c r="E29" t="s">
        <v>37</v>
      </c>
    </row>
    <row r="30" spans="1:6" ht="15.75" customHeight="1" x14ac:dyDescent="0.25">
      <c r="A30" s="43"/>
      <c r="B30" s="8" t="s">
        <v>18</v>
      </c>
      <c r="C30" s="28" t="str">
        <f>IF(C24="","",C27*C12)</f>
        <v/>
      </c>
      <c r="D30" s="28" t="str">
        <f>IF(D24="","",D27*D12)</f>
        <v/>
      </c>
      <c r="E30" t="s">
        <v>35</v>
      </c>
    </row>
    <row r="31" spans="1:6" ht="15.75" thickBot="1" x14ac:dyDescent="0.3">
      <c r="A31" s="44"/>
      <c r="B31" s="34" t="s">
        <v>39</v>
      </c>
      <c r="C31" s="30" t="str">
        <f>IF(C24="","",(C9-C26)/C27)</f>
        <v/>
      </c>
      <c r="D31" s="30" t="str">
        <f>IF(D24="","",(D9-D26)/D27)</f>
        <v/>
      </c>
      <c r="E31" t="s">
        <v>28</v>
      </c>
    </row>
  </sheetData>
  <mergeCells count="5">
    <mergeCell ref="A3:A5"/>
    <mergeCell ref="A11:A13"/>
    <mergeCell ref="A6:A8"/>
    <mergeCell ref="A9:A10"/>
    <mergeCell ref="A14:A31"/>
  </mergeCells>
  <pageMargins left="0.7" right="0.7" top="0.75" bottom="0.75" header="0.3" footer="0.3"/>
  <pageSetup paperSize="9" orientation="portrait" r:id="rId1"/>
  <ignoredErrors>
    <ignoredError sqref="C5:C1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2016-09-06T19:35:27Z</dcterms:created>
  <dcterms:modified xsi:type="dcterms:W3CDTF">2025-01-19T13:44:43Z</dcterms:modified>
</cp:coreProperties>
</file>