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A20D7B3A-8C40-4097-8759-468154BB811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Planning" sheetId="1" r:id="rId1"/>
    <sheet name="Paramètres_Application" sheetId="3" r:id="rId2"/>
  </sheets>
  <definedNames>
    <definedName name="CeJour">IF(Paramètres_Application!$A$4="",TODAY(),Paramètres_Application!$A$4)</definedName>
    <definedName name="ChoixDate">Paramètres_Application!$J$27</definedName>
    <definedName name="Date_Deb">Paramètres_Application!$A$6</definedName>
    <definedName name="Décalage">Paramètres_Application!$A$10</definedName>
    <definedName name="Ech_Enc">(1-Planning!$F1)*WORKDAY.INTL(Planning!$B1,(INT((NETWORKDAYS.INTL(Planning!$B1,CeJour,WeekEnd,Fériés)-1)/Planning!$D1)+1)*Planning!$D1,WeekEnd,Fériés)+ (1*Planning!$F1)*(Planning!$B1+(INT((CeJour-Planning!$B1-1)/Planning!$D1)+1)*Planning!$D1)</definedName>
    <definedName name="Ech_Pre">(1-Planning!$F1)*WORKDAY.INTL(Planning!$B1,(INT((NETWORKDAYS.INTL(Planning!$B1,CeJour,WeekEnd,Fériés)-1)/Planning!$D1))*Planning!$D1,WeekEnd,Fériés)+ (1*Planning!$F1)*(Planning!$B1+(INT((CeJour-Planning!$B1-1)/Planning!$D1))*Planning!$D1)</definedName>
    <definedName name="Ech_Pro">(1-Planning!$F1)*WORKDAY.INTL(Planning!$B1,Planning!$D1*(IF(OR(Planning!$J1="",Planning!$J1="P"),9999,Planning!$J1-1)),WeekEnd,Fériés)+ (1*Planning!$F1)*(Planning!$B1+(Planning!$D1*(IF(OR(Planning!$J1="",Planning!$J1="P"),9999,Planning!$J1-1))))</definedName>
    <definedName name="Fériés">Paramètres_Application!$I$2:$I$34</definedName>
    <definedName name="Fêtes">Paramètres_Application!$D$2:$D$14</definedName>
    <definedName name="Fréquences">Paramètres_Application!$K$1:$L$12</definedName>
    <definedName name="Liste_Fréquences">Paramètres_Application!$K$2:$K$12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Paramètres_Application!$H$2:$H$21</definedName>
    <definedName name="WeekEnd">Paramètres_Application!$B$9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F10" i="1"/>
  <c r="A3" i="1"/>
  <c r="J2" i="3" l="1"/>
  <c r="J25" i="3" l="1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A10" i="3"/>
  <c r="I10" i="1"/>
  <c r="J27" i="3" l="1"/>
  <c r="A2" i="3" l="1"/>
  <c r="A6" i="3" s="1"/>
  <c r="H21" i="3"/>
  <c r="I34" i="3" s="1"/>
  <c r="H20" i="3"/>
  <c r="I33" i="3" s="1"/>
  <c r="H19" i="3"/>
  <c r="I32" i="3" s="1"/>
  <c r="H18" i="3"/>
  <c r="I31" i="3" s="1"/>
  <c r="H17" i="3"/>
  <c r="I30" i="3" s="1"/>
  <c r="H16" i="3"/>
  <c r="I29" i="3" s="1"/>
  <c r="H15" i="3"/>
  <c r="I28" i="3" s="1"/>
  <c r="H14" i="3"/>
  <c r="I27" i="3" s="1"/>
  <c r="H13" i="3"/>
  <c r="I26" i="3" s="1"/>
  <c r="H12" i="3"/>
  <c r="I25" i="3" s="1"/>
  <c r="H11" i="3"/>
  <c r="I24" i="3" s="1"/>
  <c r="H10" i="3"/>
  <c r="I23" i="3" s="1"/>
  <c r="H9" i="3"/>
  <c r="I22" i="3" s="1"/>
  <c r="H8" i="3"/>
  <c r="I21" i="3" s="1"/>
  <c r="H7" i="3"/>
  <c r="I20" i="3" s="1"/>
  <c r="H6" i="3"/>
  <c r="I19" i="3" s="1"/>
  <c r="H5" i="3"/>
  <c r="I18" i="3" s="1"/>
  <c r="H4" i="3"/>
  <c r="I17" i="3" s="1"/>
  <c r="D14" i="3"/>
  <c r="I14" i="3" s="1"/>
  <c r="D6" i="3"/>
  <c r="I6" i="3" s="1"/>
  <c r="B9" i="3"/>
  <c r="D2" i="3" l="1"/>
  <c r="I2" i="3" s="1"/>
  <c r="H3" i="3"/>
  <c r="I16" i="3" s="1"/>
  <c r="H2" i="3"/>
  <c r="I15" i="3" s="1"/>
  <c r="Q4" i="1"/>
  <c r="D13" i="3"/>
  <c r="I13" i="3" s="1"/>
  <c r="D12" i="3"/>
  <c r="I12" i="3" s="1"/>
  <c r="D11" i="3"/>
  <c r="I11" i="3" s="1"/>
  <c r="D10" i="3"/>
  <c r="I10" i="3" s="1"/>
  <c r="D9" i="3"/>
  <c r="I9" i="3" s="1"/>
  <c r="D8" i="3"/>
  <c r="I8" i="3" s="1"/>
  <c r="D7" i="3"/>
  <c r="I7" i="3" s="1"/>
  <c r="D5" i="3"/>
  <c r="I5" i="3" s="1"/>
  <c r="D4" i="3"/>
  <c r="I4" i="3" s="1"/>
  <c r="D3" i="3"/>
  <c r="I3" i="3" s="1"/>
  <c r="I6" i="1"/>
  <c r="I7" i="1"/>
  <c r="I8" i="1"/>
  <c r="I9" i="1"/>
  <c r="F9" i="1"/>
  <c r="F8" i="1"/>
  <c r="F7" i="1"/>
  <c r="F6" i="1"/>
  <c r="N10" i="1" l="1"/>
  <c r="P10" i="1"/>
  <c r="O10" i="1" s="1"/>
  <c r="L10" i="1"/>
  <c r="Q3" i="1"/>
  <c r="Q2" i="1"/>
  <c r="Q1" i="1"/>
  <c r="L7" i="1"/>
  <c r="L6" i="1"/>
  <c r="P6" i="1"/>
  <c r="O6" i="1" s="1"/>
  <c r="P7" i="1"/>
  <c r="O7" i="1" s="1"/>
  <c r="P8" i="1"/>
  <c r="O8" i="1" s="1"/>
  <c r="P9" i="1"/>
  <c r="O9" i="1" s="1"/>
  <c r="N7" i="1"/>
  <c r="Q9" i="1" l="1" a="1"/>
  <c r="Q9" i="1" s="1"/>
  <c r="Q10" i="1" a="1"/>
  <c r="Q10" i="1" s="1"/>
  <c r="Q8" i="1" a="1"/>
  <c r="Q8" i="1" s="1"/>
  <c r="Q7" i="1" a="1"/>
  <c r="Q7" i="1" s="1"/>
  <c r="Q6" i="1" a="1"/>
  <c r="Q6" i="1" s="1"/>
  <c r="K6" i="1"/>
  <c r="K10" i="1"/>
  <c r="M10" i="1"/>
  <c r="M7" i="1"/>
  <c r="L9" i="1"/>
  <c r="K9" i="1" s="1"/>
  <c r="L8" i="1"/>
  <c r="K8" i="1" s="1"/>
  <c r="N6" i="1"/>
  <c r="N8" i="1"/>
  <c r="M8" i="1" s="1"/>
  <c r="N9" i="1"/>
  <c r="M9" i="1" s="1"/>
  <c r="R4" i="1"/>
  <c r="R7" i="1" l="1" a="1"/>
  <c r="R7" i="1" s="1"/>
  <c r="R8" i="1" a="1"/>
  <c r="R8" i="1" s="1"/>
  <c r="R6" i="1" a="1"/>
  <c r="R6" i="1" s="1"/>
  <c r="R9" i="1" a="1"/>
  <c r="R9" i="1" s="1"/>
  <c r="R10" i="1" a="1"/>
  <c r="R10" i="1" s="1"/>
  <c r="R3" i="1"/>
  <c r="M6" i="1"/>
  <c r="K7" i="1"/>
  <c r="R2" i="1"/>
  <c r="R1" i="1"/>
  <c r="S4" i="1"/>
  <c r="S6" i="1" l="1" a="1"/>
  <c r="S6" i="1" s="1"/>
  <c r="S10" i="1" a="1"/>
  <c r="S10" i="1" s="1"/>
  <c r="S7" i="1" a="1"/>
  <c r="S7" i="1" s="1"/>
  <c r="S9" i="1" a="1"/>
  <c r="S9" i="1" s="1"/>
  <c r="S8" i="1" a="1"/>
  <c r="S8" i="1" s="1"/>
  <c r="S3" i="1"/>
  <c r="S2" i="1"/>
  <c r="S1" i="1"/>
  <c r="T4" i="1"/>
  <c r="T9" i="1" l="1" a="1"/>
  <c r="T9" i="1" s="1"/>
  <c r="T6" i="1" a="1"/>
  <c r="T6" i="1" s="1"/>
  <c r="T10" i="1" a="1"/>
  <c r="T10" i="1" s="1"/>
  <c r="T7" i="1" a="1"/>
  <c r="T7" i="1" s="1"/>
  <c r="T8" i="1" a="1"/>
  <c r="T8" i="1" s="1"/>
  <c r="T3" i="1"/>
  <c r="T2" i="1"/>
  <c r="T1" i="1"/>
  <c r="U4" i="1"/>
  <c r="U8" i="1" l="1" a="1"/>
  <c r="U8" i="1" s="1"/>
  <c r="U9" i="1" a="1"/>
  <c r="U9" i="1" s="1"/>
  <c r="U7" i="1" a="1"/>
  <c r="U7" i="1" s="1"/>
  <c r="U10" i="1" a="1"/>
  <c r="U10" i="1" s="1"/>
  <c r="U6" i="1" a="1"/>
  <c r="U6" i="1" s="1"/>
  <c r="U3" i="1"/>
  <c r="U2" i="1"/>
  <c r="U1" i="1"/>
  <c r="V4" i="1"/>
  <c r="V7" i="1" l="1" a="1"/>
  <c r="V7" i="1" s="1"/>
  <c r="V8" i="1" a="1"/>
  <c r="V8" i="1" s="1"/>
  <c r="V10" i="1" a="1"/>
  <c r="V10" i="1" s="1"/>
  <c r="V6" i="1" a="1"/>
  <c r="V6" i="1" s="1"/>
  <c r="V9" i="1" a="1"/>
  <c r="V9" i="1" s="1"/>
  <c r="V3" i="1"/>
  <c r="V2" i="1"/>
  <c r="V1" i="1"/>
  <c r="W4" i="1"/>
  <c r="W6" i="1" l="1" a="1"/>
  <c r="W6" i="1" s="1"/>
  <c r="W10" i="1" a="1"/>
  <c r="W10" i="1" s="1"/>
  <c r="W7" i="1" a="1"/>
  <c r="W7" i="1" s="1"/>
  <c r="W8" i="1" a="1"/>
  <c r="W8" i="1" s="1"/>
  <c r="W9" i="1" a="1"/>
  <c r="W9" i="1" s="1"/>
  <c r="W3" i="1"/>
  <c r="W2" i="1"/>
  <c r="W1" i="1"/>
  <c r="X4" i="1"/>
  <c r="X9" i="1" l="1" a="1"/>
  <c r="X9" i="1" s="1"/>
  <c r="X6" i="1" a="1"/>
  <c r="X6" i="1" s="1"/>
  <c r="X10" i="1" a="1"/>
  <c r="X10" i="1" s="1"/>
  <c r="X8" i="1" a="1"/>
  <c r="X8" i="1" s="1"/>
  <c r="X7" i="1" a="1"/>
  <c r="X7" i="1" s="1"/>
  <c r="X3" i="1"/>
  <c r="X2" i="1"/>
  <c r="X1" i="1"/>
  <c r="Y4" i="1"/>
  <c r="Y8" i="1" l="1" a="1"/>
  <c r="Y8" i="1" s="1"/>
  <c r="Y9" i="1" a="1"/>
  <c r="Y9" i="1" s="1"/>
  <c r="Y6" i="1" a="1"/>
  <c r="Y6" i="1" s="1"/>
  <c r="Y7" i="1" a="1"/>
  <c r="Y7" i="1" s="1"/>
  <c r="Y10" i="1" a="1"/>
  <c r="Y10" i="1" s="1"/>
  <c r="Y3" i="1"/>
  <c r="Y2" i="1"/>
  <c r="Y1" i="1"/>
  <c r="Z4" i="1"/>
  <c r="Z7" i="1" l="1" a="1"/>
  <c r="Z7" i="1" s="1"/>
  <c r="Z8" i="1" a="1"/>
  <c r="Z8" i="1" s="1"/>
  <c r="Z6" i="1" a="1"/>
  <c r="Z6" i="1" s="1"/>
  <c r="Z9" i="1" a="1"/>
  <c r="Z9" i="1" s="1"/>
  <c r="Z10" i="1" a="1"/>
  <c r="Z10" i="1" s="1"/>
  <c r="Z3" i="1"/>
  <c r="Z2" i="1"/>
  <c r="Z1" i="1"/>
  <c r="AA4" i="1"/>
  <c r="AA6" i="1" l="1" a="1"/>
  <c r="AA6" i="1" s="1"/>
  <c r="AA10" i="1" a="1"/>
  <c r="AA10" i="1" s="1"/>
  <c r="AA7" i="1" a="1"/>
  <c r="AA7" i="1" s="1"/>
  <c r="AA9" i="1" a="1"/>
  <c r="AA9" i="1" s="1"/>
  <c r="AA8" i="1" a="1"/>
  <c r="AA8" i="1" s="1"/>
  <c r="AA3" i="1"/>
  <c r="AA2" i="1"/>
  <c r="AA1" i="1"/>
  <c r="AB4" i="1"/>
  <c r="AB9" i="1" l="1" a="1"/>
  <c r="AB9" i="1" s="1"/>
  <c r="AB6" i="1" a="1"/>
  <c r="AB6" i="1" s="1"/>
  <c r="AB10" i="1" a="1"/>
  <c r="AB10" i="1" s="1"/>
  <c r="AB7" i="1" a="1"/>
  <c r="AB7" i="1" s="1"/>
  <c r="AB8" i="1" a="1"/>
  <c r="AB8" i="1" s="1"/>
  <c r="AB3" i="1"/>
  <c r="AB2" i="1"/>
  <c r="AB1" i="1"/>
  <c r="AC4" i="1"/>
  <c r="AC8" i="1" l="1" a="1"/>
  <c r="AC8" i="1" s="1"/>
  <c r="AC9" i="1" a="1"/>
  <c r="AC9" i="1" s="1"/>
  <c r="AC7" i="1" a="1"/>
  <c r="AC7" i="1" s="1"/>
  <c r="AC10" i="1" a="1"/>
  <c r="AC10" i="1" s="1"/>
  <c r="AC6" i="1" a="1"/>
  <c r="AC6" i="1" s="1"/>
  <c r="AC3" i="1"/>
  <c r="AC2" i="1"/>
  <c r="AC1" i="1"/>
  <c r="AD4" i="1"/>
  <c r="AD7" i="1" l="1" a="1"/>
  <c r="AD7" i="1" s="1"/>
  <c r="AD8" i="1" a="1"/>
  <c r="AD8" i="1" s="1"/>
  <c r="AD10" i="1" a="1"/>
  <c r="AD10" i="1" s="1"/>
  <c r="AD6" i="1" a="1"/>
  <c r="AD6" i="1" s="1"/>
  <c r="AD9" i="1" a="1"/>
  <c r="AD9" i="1" s="1"/>
  <c r="AD3" i="1"/>
  <c r="AD2" i="1"/>
  <c r="AD1" i="1"/>
  <c r="AE4" i="1"/>
  <c r="AE6" i="1" l="1" a="1"/>
  <c r="AE6" i="1" s="1"/>
  <c r="AE10" i="1" a="1"/>
  <c r="AE10" i="1" s="1"/>
  <c r="AE7" i="1" a="1"/>
  <c r="AE7" i="1" s="1"/>
  <c r="AE8" i="1" a="1"/>
  <c r="AE8" i="1" s="1"/>
  <c r="AE9" i="1" a="1"/>
  <c r="AE9" i="1" s="1"/>
  <c r="AE3" i="1"/>
  <c r="AE2" i="1"/>
  <c r="AE1" i="1"/>
  <c r="AF4" i="1"/>
  <c r="AF9" i="1" l="1" a="1"/>
  <c r="AF9" i="1" s="1"/>
  <c r="AF6" i="1" a="1"/>
  <c r="AF6" i="1" s="1"/>
  <c r="AF10" i="1" a="1"/>
  <c r="AF10" i="1" s="1"/>
  <c r="AF8" i="1" a="1"/>
  <c r="AF8" i="1" s="1"/>
  <c r="AF7" i="1" a="1"/>
  <c r="AF7" i="1" s="1"/>
  <c r="AF3" i="1"/>
  <c r="AF2" i="1"/>
  <c r="AF1" i="1"/>
  <c r="AG4" i="1"/>
  <c r="AG8" i="1" l="1" a="1"/>
  <c r="AG8" i="1" s="1"/>
  <c r="AG9" i="1" a="1"/>
  <c r="AG9" i="1" s="1"/>
  <c r="AG6" i="1" a="1"/>
  <c r="AG6" i="1" s="1"/>
  <c r="AG7" i="1" a="1"/>
  <c r="AG7" i="1" s="1"/>
  <c r="AG10" i="1" a="1"/>
  <c r="AG10" i="1" s="1"/>
  <c r="AG3" i="1"/>
  <c r="AG2" i="1"/>
  <c r="AG1" i="1"/>
  <c r="AH4" i="1"/>
  <c r="AH7" i="1" l="1" a="1"/>
  <c r="AH7" i="1" s="1"/>
  <c r="AH8" i="1" a="1"/>
  <c r="AH8" i="1" s="1"/>
  <c r="AH6" i="1" a="1"/>
  <c r="AH6" i="1" s="1"/>
  <c r="AH9" i="1" a="1"/>
  <c r="AH9" i="1" s="1"/>
  <c r="AH10" i="1" a="1"/>
  <c r="AH10" i="1" s="1"/>
  <c r="AH3" i="1"/>
  <c r="AH2" i="1"/>
  <c r="AH1" i="1"/>
  <c r="AI4" i="1"/>
  <c r="AI6" i="1" l="1" a="1"/>
  <c r="AI6" i="1" s="1"/>
  <c r="AI10" i="1" a="1"/>
  <c r="AI10" i="1" s="1"/>
  <c r="AI7" i="1" a="1"/>
  <c r="AI7" i="1" s="1"/>
  <c r="AI9" i="1" a="1"/>
  <c r="AI9" i="1" s="1"/>
  <c r="AI8" i="1" a="1"/>
  <c r="AI8" i="1" s="1"/>
  <c r="AI3" i="1"/>
  <c r="AI2" i="1"/>
  <c r="AI1" i="1"/>
  <c r="AJ4" i="1"/>
  <c r="AJ9" i="1" l="1" a="1"/>
  <c r="AJ9" i="1" s="1"/>
  <c r="AJ6" i="1" a="1"/>
  <c r="AJ6" i="1" s="1"/>
  <c r="AJ10" i="1" a="1"/>
  <c r="AJ10" i="1" s="1"/>
  <c r="AJ7" i="1" a="1"/>
  <c r="AJ7" i="1" s="1"/>
  <c r="AJ8" i="1" a="1"/>
  <c r="AJ8" i="1" s="1"/>
  <c r="AJ3" i="1"/>
  <c r="AJ2" i="1"/>
  <c r="AJ1" i="1"/>
  <c r="AK4" i="1"/>
  <c r="AK8" i="1" l="1" a="1"/>
  <c r="AK8" i="1" s="1"/>
  <c r="AK9" i="1" a="1"/>
  <c r="AK9" i="1" s="1"/>
  <c r="AK7" i="1" a="1"/>
  <c r="AK7" i="1" s="1"/>
  <c r="AK10" i="1" a="1"/>
  <c r="AK10" i="1" s="1"/>
  <c r="AK6" i="1" a="1"/>
  <c r="AK6" i="1" s="1"/>
  <c r="AK3" i="1"/>
  <c r="AK2" i="1"/>
  <c r="AK1" i="1"/>
  <c r="AL4" i="1"/>
  <c r="AL7" i="1" l="1" a="1"/>
  <c r="AL7" i="1" s="1"/>
  <c r="AL8" i="1" a="1"/>
  <c r="AL8" i="1" s="1"/>
  <c r="AL10" i="1" a="1"/>
  <c r="AL10" i="1" s="1"/>
  <c r="AL6" i="1" a="1"/>
  <c r="AL6" i="1" s="1"/>
  <c r="AL9" i="1" a="1"/>
  <c r="AL9" i="1" s="1"/>
  <c r="AL3" i="1"/>
  <c r="AL2" i="1"/>
  <c r="AL1" i="1"/>
  <c r="AM4" i="1"/>
  <c r="AM6" i="1" l="1" a="1"/>
  <c r="AM6" i="1" s="1"/>
  <c r="AM10" i="1" a="1"/>
  <c r="AM10" i="1" s="1"/>
  <c r="AM7" i="1" a="1"/>
  <c r="AM7" i="1" s="1"/>
  <c r="AM8" i="1" a="1"/>
  <c r="AM8" i="1" s="1"/>
  <c r="AM9" i="1" a="1"/>
  <c r="AM9" i="1" s="1"/>
  <c r="AM3" i="1"/>
  <c r="AM2" i="1"/>
  <c r="AM1" i="1"/>
  <c r="AN4" i="1"/>
  <c r="AN9" i="1" l="1" a="1"/>
  <c r="AN9" i="1" s="1"/>
  <c r="AN6" i="1" a="1"/>
  <c r="AN6" i="1" s="1"/>
  <c r="AN10" i="1" a="1"/>
  <c r="AN10" i="1" s="1"/>
  <c r="AN8" i="1" a="1"/>
  <c r="AN8" i="1" s="1"/>
  <c r="AN7" i="1" a="1"/>
  <c r="AN7" i="1" s="1"/>
  <c r="AN3" i="1"/>
  <c r="AN2" i="1"/>
  <c r="AN1" i="1"/>
  <c r="AO4" i="1"/>
  <c r="AO8" i="1" l="1" a="1"/>
  <c r="AO8" i="1" s="1"/>
  <c r="AO9" i="1" a="1"/>
  <c r="AO9" i="1" s="1"/>
  <c r="AO6" i="1" a="1"/>
  <c r="AO6" i="1" s="1"/>
  <c r="AO7" i="1" a="1"/>
  <c r="AO7" i="1" s="1"/>
  <c r="AO10" i="1" a="1"/>
  <c r="AO10" i="1" s="1"/>
  <c r="AO3" i="1"/>
  <c r="AO2" i="1"/>
  <c r="AO1" i="1"/>
  <c r="AP4" i="1"/>
  <c r="AP7" i="1" l="1" a="1"/>
  <c r="AP7" i="1" s="1"/>
  <c r="AP8" i="1" a="1"/>
  <c r="AP8" i="1" s="1"/>
  <c r="AP6" i="1" a="1"/>
  <c r="AP6" i="1" s="1"/>
  <c r="AP9" i="1" a="1"/>
  <c r="AP9" i="1" s="1"/>
  <c r="AP10" i="1" a="1"/>
  <c r="AP10" i="1" s="1"/>
  <c r="AP3" i="1"/>
  <c r="AP2" i="1"/>
  <c r="AP1" i="1"/>
  <c r="AQ4" i="1"/>
  <c r="AQ6" i="1" l="1" a="1"/>
  <c r="AQ6" i="1" s="1"/>
  <c r="AQ10" i="1" a="1"/>
  <c r="AQ10" i="1" s="1"/>
  <c r="AQ7" i="1" a="1"/>
  <c r="AQ7" i="1" s="1"/>
  <c r="AQ9" i="1" a="1"/>
  <c r="AQ9" i="1" s="1"/>
  <c r="AQ8" i="1" a="1"/>
  <c r="AQ8" i="1" s="1"/>
  <c r="AQ3" i="1"/>
  <c r="AQ2" i="1"/>
  <c r="AQ1" i="1"/>
  <c r="AR4" i="1"/>
  <c r="AR9" i="1" l="1" a="1"/>
  <c r="AR9" i="1" s="1"/>
  <c r="AR6" i="1" a="1"/>
  <c r="AR6" i="1" s="1"/>
  <c r="AR10" i="1" a="1"/>
  <c r="AR10" i="1" s="1"/>
  <c r="AR7" i="1" a="1"/>
  <c r="AR7" i="1" s="1"/>
  <c r="AR8" i="1" a="1"/>
  <c r="AR8" i="1" s="1"/>
  <c r="AR3" i="1"/>
  <c r="AR2" i="1"/>
  <c r="AR1" i="1"/>
  <c r="AS4" i="1"/>
  <c r="AS8" i="1" l="1" a="1"/>
  <c r="AS8" i="1" s="1"/>
  <c r="AS9" i="1" a="1"/>
  <c r="AS9" i="1" s="1"/>
  <c r="AS7" i="1" a="1"/>
  <c r="AS7" i="1" s="1"/>
  <c r="AS10" i="1" a="1"/>
  <c r="AS10" i="1" s="1"/>
  <c r="AS6" i="1" a="1"/>
  <c r="AS6" i="1" s="1"/>
  <c r="AS3" i="1"/>
  <c r="AS2" i="1"/>
  <c r="AS1" i="1"/>
  <c r="AT4" i="1"/>
  <c r="AT7" i="1" l="1" a="1"/>
  <c r="AT7" i="1" s="1"/>
  <c r="AT8" i="1" a="1"/>
  <c r="AT8" i="1" s="1"/>
  <c r="AT10" i="1" a="1"/>
  <c r="AT10" i="1" s="1"/>
  <c r="AT6" i="1" a="1"/>
  <c r="AT6" i="1" s="1"/>
  <c r="AT9" i="1" a="1"/>
  <c r="AT9" i="1" s="1"/>
  <c r="AT3" i="1"/>
  <c r="AT2" i="1"/>
  <c r="AT1" i="1"/>
  <c r="AU4" i="1"/>
  <c r="AU6" i="1" l="1" a="1"/>
  <c r="AU6" i="1" s="1"/>
  <c r="AU10" i="1" a="1"/>
  <c r="AU10" i="1" s="1"/>
  <c r="AU7" i="1" a="1"/>
  <c r="AU7" i="1" s="1"/>
  <c r="AU8" i="1" a="1"/>
  <c r="AU8" i="1" s="1"/>
  <c r="AU9" i="1" a="1"/>
  <c r="AU9" i="1" s="1"/>
  <c r="AU3" i="1"/>
  <c r="AU2" i="1"/>
  <c r="AU1" i="1"/>
  <c r="AV4" i="1"/>
  <c r="AV6" i="1" l="1" a="1"/>
  <c r="AV6" i="1" s="1"/>
  <c r="AV10" i="1" a="1"/>
  <c r="AV10" i="1" s="1"/>
  <c r="AV8" i="1" a="1"/>
  <c r="AV8" i="1" s="1"/>
  <c r="AV9" i="1" a="1"/>
  <c r="AV9" i="1" s="1"/>
  <c r="AV7" i="1" a="1"/>
  <c r="AV7" i="1" s="1"/>
  <c r="AV3" i="1"/>
  <c r="AV2" i="1"/>
  <c r="AV1" i="1"/>
  <c r="AW4" i="1"/>
  <c r="AW9" i="1" l="1" a="1"/>
  <c r="AW9" i="1" s="1"/>
  <c r="AW10" i="1" a="1"/>
  <c r="AW10" i="1" s="1"/>
  <c r="AW6" i="1" a="1"/>
  <c r="AW6" i="1" s="1"/>
  <c r="AW7" i="1" a="1"/>
  <c r="AW7" i="1" s="1"/>
  <c r="AW8" i="1" a="1"/>
  <c r="AW8" i="1" s="1"/>
  <c r="AW3" i="1"/>
  <c r="AW2" i="1"/>
  <c r="AW1" i="1"/>
  <c r="AX4" i="1"/>
  <c r="AX8" i="1" l="1" a="1"/>
  <c r="AX8" i="1" s="1"/>
  <c r="AX6" i="1" a="1"/>
  <c r="AX6" i="1" s="1"/>
  <c r="AX7" i="1" a="1"/>
  <c r="AX7" i="1" s="1"/>
  <c r="AX9" i="1" a="1"/>
  <c r="AX9" i="1" s="1"/>
  <c r="AX10" i="1" a="1"/>
  <c r="AX10" i="1" s="1"/>
  <c r="AX3" i="1"/>
  <c r="AX2" i="1"/>
  <c r="AX1" i="1"/>
  <c r="AY4" i="1"/>
  <c r="AY7" i="1" l="1" a="1"/>
  <c r="AY7" i="1" s="1"/>
  <c r="AY6" i="1" a="1"/>
  <c r="AY6" i="1" s="1"/>
  <c r="AY8" i="1" a="1"/>
  <c r="AY8" i="1" s="1"/>
  <c r="AY9" i="1" a="1"/>
  <c r="AY9" i="1" s="1"/>
  <c r="AY10" i="1" a="1"/>
  <c r="AY10" i="1" s="1"/>
  <c r="AY3" i="1"/>
  <c r="AY2" i="1"/>
  <c r="AY1" i="1"/>
  <c r="AZ4" i="1"/>
  <c r="AZ6" i="1" l="1" a="1"/>
  <c r="AZ6" i="1" s="1"/>
  <c r="AZ10" i="1" a="1"/>
  <c r="AZ10" i="1" s="1"/>
  <c r="AZ8" i="1" a="1"/>
  <c r="AZ8" i="1" s="1"/>
  <c r="AZ9" i="1" a="1"/>
  <c r="AZ9" i="1" s="1"/>
  <c r="AZ7" i="1" a="1"/>
  <c r="AZ7" i="1" s="1"/>
  <c r="AZ3" i="1"/>
  <c r="AZ2" i="1"/>
  <c r="AZ1" i="1"/>
  <c r="BA4" i="1"/>
  <c r="BA9" i="1" l="1" a="1"/>
  <c r="BA9" i="1" s="1"/>
  <c r="BA10" i="1" a="1"/>
  <c r="BA10" i="1" s="1"/>
  <c r="BA6" i="1" a="1"/>
  <c r="BA6" i="1" s="1"/>
  <c r="BA7" i="1" a="1"/>
  <c r="BA7" i="1" s="1"/>
  <c r="BA8" i="1" a="1"/>
  <c r="BA8" i="1" s="1"/>
  <c r="BA3" i="1"/>
  <c r="BA2" i="1"/>
  <c r="BA1" i="1"/>
  <c r="BB4" i="1"/>
  <c r="BB8" i="1" l="1" a="1"/>
  <c r="BB8" i="1" s="1"/>
  <c r="BB10" i="1" a="1"/>
  <c r="BB10" i="1" s="1"/>
  <c r="BB6" i="1" a="1"/>
  <c r="BB6" i="1" s="1"/>
  <c r="BB7" i="1" a="1"/>
  <c r="BB7" i="1" s="1"/>
  <c r="BB9" i="1" a="1"/>
  <c r="BB9" i="1" s="1"/>
  <c r="BB3" i="1"/>
  <c r="BB2" i="1"/>
  <c r="BB1" i="1"/>
  <c r="BC4" i="1"/>
  <c r="BC7" i="1" l="1" a="1"/>
  <c r="BC7" i="1" s="1"/>
  <c r="BC6" i="1" a="1"/>
  <c r="BC6" i="1" s="1"/>
  <c r="BC8" i="1" a="1"/>
  <c r="BC8" i="1" s="1"/>
  <c r="BC9" i="1" a="1"/>
  <c r="BC9" i="1" s="1"/>
  <c r="BC10" i="1" a="1"/>
  <c r="BC10" i="1" s="1"/>
  <c r="BC3" i="1"/>
  <c r="BC2" i="1"/>
  <c r="BC1" i="1"/>
  <c r="BD4" i="1"/>
  <c r="BD6" i="1" l="1" a="1"/>
  <c r="BD6" i="1" s="1"/>
  <c r="BD7" i="1" a="1"/>
  <c r="BD7" i="1" s="1"/>
  <c r="BD8" i="1" a="1"/>
  <c r="BD8" i="1" s="1"/>
  <c r="BD9" i="1" a="1"/>
  <c r="BD9" i="1" s="1"/>
  <c r="BD10" i="1" a="1"/>
  <c r="BD10" i="1" s="1"/>
  <c r="BD3" i="1"/>
  <c r="BD2" i="1"/>
  <c r="BD1" i="1"/>
  <c r="BE4" i="1"/>
  <c r="BE7" i="1" l="1" a="1"/>
  <c r="BE7" i="1" s="1"/>
  <c r="BE8" i="1" a="1"/>
  <c r="BE8" i="1" s="1"/>
  <c r="BE9" i="1" a="1"/>
  <c r="BE9" i="1" s="1"/>
  <c r="BE10" i="1" a="1"/>
  <c r="BE10" i="1" s="1"/>
  <c r="BE6" i="1" a="1"/>
  <c r="BE6" i="1" s="1"/>
  <c r="BE3" i="1"/>
  <c r="BE2" i="1"/>
  <c r="BE1" i="1"/>
  <c r="BF4" i="1"/>
  <c r="BF7" i="1" l="1" a="1"/>
  <c r="BF7" i="1" s="1"/>
  <c r="BF8" i="1" a="1"/>
  <c r="BF8" i="1" s="1"/>
  <c r="BF9" i="1" a="1"/>
  <c r="BF9" i="1" s="1"/>
  <c r="BF10" i="1" a="1"/>
  <c r="BF10" i="1" s="1"/>
  <c r="BF6" i="1" a="1"/>
  <c r="BF6" i="1" s="1"/>
  <c r="BF3" i="1"/>
  <c r="BF2" i="1"/>
  <c r="BF1" i="1"/>
  <c r="BG4" i="1"/>
  <c r="BG7" i="1" l="1" a="1"/>
  <c r="BG7" i="1" s="1"/>
  <c r="BG8" i="1" a="1"/>
  <c r="BG8" i="1" s="1"/>
  <c r="BG9" i="1" a="1"/>
  <c r="BG9" i="1" s="1"/>
  <c r="BG10" i="1" a="1"/>
  <c r="BG10" i="1" s="1"/>
  <c r="BG6" i="1" a="1"/>
  <c r="BG6" i="1" s="1"/>
  <c r="BG3" i="1"/>
  <c r="BG2" i="1"/>
  <c r="BG1" i="1"/>
  <c r="BH4" i="1"/>
  <c r="BH8" i="1" l="1" a="1"/>
  <c r="BH8" i="1" s="1"/>
  <c r="BH9" i="1" a="1"/>
  <c r="BH9" i="1" s="1"/>
  <c r="BH10" i="1" a="1"/>
  <c r="BH10" i="1" s="1"/>
  <c r="BH6" i="1" a="1"/>
  <c r="BH6" i="1" s="1"/>
  <c r="BH7" i="1" a="1"/>
  <c r="BH7" i="1" s="1"/>
  <c r="BH3" i="1"/>
  <c r="BH2" i="1"/>
  <c r="BH1" i="1"/>
  <c r="BI4" i="1"/>
  <c r="BI8" i="1" l="1" a="1"/>
  <c r="BI8" i="1" s="1"/>
  <c r="BI9" i="1" a="1"/>
  <c r="BI9" i="1" s="1"/>
  <c r="BI10" i="1" a="1"/>
  <c r="BI10" i="1" s="1"/>
  <c r="BI6" i="1" a="1"/>
  <c r="BI6" i="1" s="1"/>
  <c r="BI7" i="1" a="1"/>
  <c r="BI7" i="1" s="1"/>
  <c r="BI3" i="1"/>
  <c r="BI2" i="1"/>
  <c r="BI1" i="1"/>
  <c r="BJ4" i="1"/>
  <c r="BJ8" i="1" l="1" a="1"/>
  <c r="BJ8" i="1" s="1"/>
  <c r="BJ9" i="1" a="1"/>
  <c r="BJ9" i="1" s="1"/>
  <c r="BJ10" i="1" a="1"/>
  <c r="BJ10" i="1" s="1"/>
  <c r="BJ6" i="1" a="1"/>
  <c r="BJ6" i="1" s="1"/>
  <c r="BJ7" i="1" a="1"/>
  <c r="BJ7" i="1" s="1"/>
  <c r="BJ3" i="1"/>
  <c r="BJ2" i="1"/>
  <c r="BJ1" i="1"/>
  <c r="BK4" i="1"/>
  <c r="BK9" i="1" l="1" a="1"/>
  <c r="BK9" i="1" s="1"/>
  <c r="BK10" i="1" a="1"/>
  <c r="BK10" i="1" s="1"/>
  <c r="BK6" i="1" a="1"/>
  <c r="BK6" i="1" s="1"/>
  <c r="BK7" i="1" a="1"/>
  <c r="BK7" i="1" s="1"/>
  <c r="BK8" i="1" a="1"/>
  <c r="BK8" i="1" s="1"/>
  <c r="BK3" i="1"/>
  <c r="BK2" i="1"/>
  <c r="BK1" i="1"/>
  <c r="BL4" i="1"/>
  <c r="BL9" i="1" l="1" a="1"/>
  <c r="BL9" i="1" s="1"/>
  <c r="BL10" i="1" a="1"/>
  <c r="BL10" i="1" s="1"/>
  <c r="BL6" i="1" a="1"/>
  <c r="BL6" i="1" s="1"/>
  <c r="BL7" i="1" a="1"/>
  <c r="BL7" i="1" s="1"/>
  <c r="BL8" i="1" a="1"/>
  <c r="BL8" i="1" s="1"/>
  <c r="BL3" i="1"/>
  <c r="BL2" i="1"/>
  <c r="BL1" i="1"/>
  <c r="BM4" i="1"/>
  <c r="BM9" i="1" l="1" a="1"/>
  <c r="BM9" i="1" s="1"/>
  <c r="BM10" i="1" a="1"/>
  <c r="BM10" i="1" s="1"/>
  <c r="BM6" i="1" a="1"/>
  <c r="BM6" i="1" s="1"/>
  <c r="BM7" i="1" a="1"/>
  <c r="BM7" i="1" s="1"/>
  <c r="BM8" i="1" a="1"/>
  <c r="BM8" i="1" s="1"/>
  <c r="BM3" i="1"/>
  <c r="BM2" i="1"/>
  <c r="BM1" i="1"/>
  <c r="BN4" i="1"/>
  <c r="BN10" i="1" l="1" a="1"/>
  <c r="BN10" i="1" s="1"/>
  <c r="BN6" i="1" a="1"/>
  <c r="BN6" i="1" s="1"/>
  <c r="BN7" i="1" a="1"/>
  <c r="BN7" i="1" s="1"/>
  <c r="BN8" i="1" a="1"/>
  <c r="BN8" i="1" s="1"/>
  <c r="BN9" i="1" a="1"/>
  <c r="BN9" i="1" s="1"/>
  <c r="BN3" i="1"/>
  <c r="BN2" i="1"/>
  <c r="BN1" i="1"/>
  <c r="BO4" i="1"/>
  <c r="BO10" i="1" l="1" a="1"/>
  <c r="BO10" i="1" s="1"/>
  <c r="BO6" i="1" a="1"/>
  <c r="BO6" i="1" s="1"/>
  <c r="BO7" i="1" a="1"/>
  <c r="BO7" i="1" s="1"/>
  <c r="BO8" i="1" a="1"/>
  <c r="BO8" i="1" s="1"/>
  <c r="BO9" i="1" a="1"/>
  <c r="BO9" i="1" s="1"/>
  <c r="BO3" i="1"/>
  <c r="BO2" i="1"/>
  <c r="BO1" i="1"/>
  <c r="BP4" i="1"/>
  <c r="BP10" i="1" l="1" a="1"/>
  <c r="BP10" i="1" s="1"/>
  <c r="BP6" i="1" a="1"/>
  <c r="BP6" i="1" s="1"/>
  <c r="BP7" i="1" a="1"/>
  <c r="BP7" i="1" s="1"/>
  <c r="BP8" i="1" a="1"/>
  <c r="BP8" i="1" s="1"/>
  <c r="BP9" i="1" a="1"/>
  <c r="BP9" i="1" s="1"/>
  <c r="BP3" i="1"/>
  <c r="BP2" i="1"/>
  <c r="BP1" i="1"/>
  <c r="BQ4" i="1"/>
  <c r="BQ6" i="1" l="1" a="1"/>
  <c r="BQ6" i="1" s="1"/>
  <c r="BQ7" i="1" a="1"/>
  <c r="BQ7" i="1" s="1"/>
  <c r="BQ8" i="1" a="1"/>
  <c r="BQ8" i="1" s="1"/>
  <c r="BQ9" i="1" a="1"/>
  <c r="BQ9" i="1" s="1"/>
  <c r="BQ10" i="1" a="1"/>
  <c r="BQ10" i="1" s="1"/>
  <c r="BQ3" i="1"/>
  <c r="BQ2" i="1"/>
  <c r="BQ1" i="1"/>
  <c r="BR4" i="1"/>
  <c r="BR6" i="1" l="1" a="1"/>
  <c r="BR6" i="1" s="1"/>
  <c r="BR7" i="1" a="1"/>
  <c r="BR7" i="1" s="1"/>
  <c r="BR8" i="1" a="1"/>
  <c r="BR8" i="1" s="1"/>
  <c r="BR9" i="1" a="1"/>
  <c r="BR9" i="1" s="1"/>
  <c r="BR10" i="1" a="1"/>
  <c r="BR10" i="1" s="1"/>
  <c r="BR3" i="1"/>
  <c r="BR2" i="1"/>
  <c r="BR1" i="1"/>
  <c r="BS4" i="1"/>
  <c r="BS6" i="1" l="1" a="1"/>
  <c r="BS6" i="1" s="1"/>
  <c r="BS7" i="1" a="1"/>
  <c r="BS7" i="1" s="1"/>
  <c r="BS8" i="1" a="1"/>
  <c r="BS8" i="1" s="1"/>
  <c r="BS9" i="1" a="1"/>
  <c r="BS9" i="1" s="1"/>
  <c r="BS10" i="1" a="1"/>
  <c r="BS10" i="1" s="1"/>
  <c r="BS3" i="1"/>
  <c r="BS2" i="1"/>
  <c r="BS1" i="1"/>
  <c r="BT4" i="1"/>
  <c r="BT6" i="1" l="1" a="1"/>
  <c r="BT6" i="1" s="1"/>
  <c r="BT7" i="1" a="1"/>
  <c r="BT7" i="1" s="1"/>
  <c r="BT8" i="1" a="1"/>
  <c r="BT8" i="1" s="1"/>
  <c r="BT9" i="1" a="1"/>
  <c r="BT9" i="1" s="1"/>
  <c r="BT10" i="1" a="1"/>
  <c r="BT10" i="1" s="1"/>
  <c r="BT3" i="1"/>
  <c r="BT2" i="1"/>
  <c r="BT1" i="1"/>
  <c r="BU4" i="1"/>
  <c r="BU7" i="1" l="1" a="1"/>
  <c r="BU7" i="1" s="1"/>
  <c r="BU8" i="1" a="1"/>
  <c r="BU8" i="1" s="1"/>
  <c r="BU9" i="1" a="1"/>
  <c r="BU9" i="1" s="1"/>
  <c r="BU10" i="1" a="1"/>
  <c r="BU10" i="1" s="1"/>
  <c r="BU6" i="1" a="1"/>
  <c r="BU6" i="1" s="1"/>
  <c r="BU3" i="1"/>
  <c r="BU2" i="1"/>
  <c r="BU1" i="1"/>
  <c r="BV4" i="1"/>
  <c r="BV7" i="1" l="1" a="1"/>
  <c r="BV7" i="1" s="1"/>
  <c r="BV8" i="1" a="1"/>
  <c r="BV8" i="1" s="1"/>
  <c r="BV9" i="1" a="1"/>
  <c r="BV9" i="1" s="1"/>
  <c r="BV10" i="1" a="1"/>
  <c r="BV10" i="1" s="1"/>
  <c r="BV6" i="1" a="1"/>
  <c r="BV6" i="1" s="1"/>
  <c r="BV3" i="1"/>
  <c r="BV2" i="1"/>
  <c r="BV1" i="1"/>
  <c r="BW4" i="1"/>
  <c r="BW7" i="1" l="1" a="1"/>
  <c r="BW7" i="1" s="1"/>
  <c r="BW8" i="1" a="1"/>
  <c r="BW8" i="1" s="1"/>
  <c r="BW9" i="1" a="1"/>
  <c r="BW9" i="1" s="1"/>
  <c r="BW10" i="1" a="1"/>
  <c r="BW10" i="1" s="1"/>
  <c r="BW6" i="1" a="1"/>
  <c r="BW6" i="1" s="1"/>
  <c r="BW3" i="1"/>
  <c r="BW2" i="1"/>
  <c r="BW1" i="1"/>
  <c r="BX4" i="1"/>
  <c r="BX8" i="1" l="1" a="1"/>
  <c r="BX8" i="1" s="1"/>
  <c r="BX9" i="1" a="1"/>
  <c r="BX9" i="1" s="1"/>
  <c r="BX10" i="1" a="1"/>
  <c r="BX10" i="1" s="1"/>
  <c r="BX6" i="1" a="1"/>
  <c r="BX6" i="1" s="1"/>
  <c r="BX7" i="1" a="1"/>
  <c r="BX7" i="1" s="1"/>
  <c r="BX3" i="1"/>
  <c r="BX2" i="1"/>
  <c r="BX1" i="1"/>
  <c r="BY4" i="1"/>
  <c r="BY8" i="1" l="1" a="1"/>
  <c r="BY8" i="1" s="1"/>
  <c r="BY9" i="1" a="1"/>
  <c r="BY9" i="1" s="1"/>
  <c r="BY10" i="1" a="1"/>
  <c r="BY10" i="1" s="1"/>
  <c r="BY6" i="1" a="1"/>
  <c r="BY6" i="1" s="1"/>
  <c r="BY7" i="1" a="1"/>
  <c r="BY7" i="1" s="1"/>
  <c r="BY3" i="1"/>
  <c r="BY2" i="1"/>
  <c r="BY1" i="1"/>
  <c r="BZ4" i="1"/>
  <c r="BZ8" i="1" l="1" a="1"/>
  <c r="BZ8" i="1" s="1"/>
  <c r="BZ9" i="1" a="1"/>
  <c r="BZ9" i="1" s="1"/>
  <c r="BZ10" i="1" a="1"/>
  <c r="BZ10" i="1" s="1"/>
  <c r="BZ6" i="1" a="1"/>
  <c r="BZ6" i="1" s="1"/>
  <c r="BZ7" i="1" a="1"/>
  <c r="BZ7" i="1" s="1"/>
  <c r="BZ3" i="1"/>
  <c r="BZ2" i="1"/>
  <c r="BZ1" i="1"/>
  <c r="CA4" i="1"/>
  <c r="CA9" i="1" l="1" a="1"/>
  <c r="CA9" i="1" s="1"/>
  <c r="CA10" i="1" a="1"/>
  <c r="CA10" i="1" s="1"/>
  <c r="CA6" i="1" a="1"/>
  <c r="CA6" i="1" s="1"/>
  <c r="CA7" i="1" a="1"/>
  <c r="CA7" i="1" s="1"/>
  <c r="CA8" i="1" a="1"/>
  <c r="CA8" i="1" s="1"/>
  <c r="CA3" i="1"/>
  <c r="CA2" i="1"/>
  <c r="CA1" i="1"/>
  <c r="CB4" i="1"/>
  <c r="CB9" i="1" l="1" a="1"/>
  <c r="CB9" i="1" s="1"/>
  <c r="CB10" i="1" a="1"/>
  <c r="CB10" i="1" s="1"/>
  <c r="CB6" i="1" a="1"/>
  <c r="CB6" i="1" s="1"/>
  <c r="CB7" i="1" a="1"/>
  <c r="CB7" i="1" s="1"/>
  <c r="CB8" i="1" a="1"/>
  <c r="CB8" i="1" s="1"/>
  <c r="CB3" i="1"/>
  <c r="CB2" i="1"/>
  <c r="CB1" i="1"/>
  <c r="CC4" i="1"/>
  <c r="CC9" i="1" l="1" a="1"/>
  <c r="CC9" i="1" s="1"/>
  <c r="CC10" i="1" a="1"/>
  <c r="CC10" i="1" s="1"/>
  <c r="CC6" i="1" a="1"/>
  <c r="CC6" i="1" s="1"/>
  <c r="CC7" i="1" a="1"/>
  <c r="CC7" i="1" s="1"/>
  <c r="CC8" i="1" a="1"/>
  <c r="CC8" i="1" s="1"/>
  <c r="CC3" i="1"/>
  <c r="CC2" i="1"/>
  <c r="CC1" i="1"/>
  <c r="CD4" i="1"/>
  <c r="CD10" i="1" l="1" a="1"/>
  <c r="CD10" i="1" s="1"/>
  <c r="CD6" i="1" a="1"/>
  <c r="CD6" i="1" s="1"/>
  <c r="CD7" i="1" a="1"/>
  <c r="CD7" i="1" s="1"/>
  <c r="CD8" i="1" a="1"/>
  <c r="CD8" i="1" s="1"/>
  <c r="CD9" i="1" a="1"/>
  <c r="CD9" i="1" s="1"/>
  <c r="CD3" i="1"/>
  <c r="CD2" i="1"/>
  <c r="CD1" i="1"/>
  <c r="CE4" i="1"/>
  <c r="CE10" i="1" l="1" a="1"/>
  <c r="CE10" i="1" s="1"/>
  <c r="CE6" i="1" a="1"/>
  <c r="CE6" i="1" s="1"/>
  <c r="CE7" i="1" a="1"/>
  <c r="CE7" i="1" s="1"/>
  <c r="CE8" i="1" a="1"/>
  <c r="CE8" i="1" s="1"/>
  <c r="CE9" i="1" a="1"/>
  <c r="CE9" i="1" s="1"/>
  <c r="CE3" i="1"/>
  <c r="CE2" i="1"/>
  <c r="CE1" i="1"/>
  <c r="CF4" i="1"/>
  <c r="CF10" i="1" l="1" a="1"/>
  <c r="CF10" i="1" s="1"/>
  <c r="CF6" i="1" a="1"/>
  <c r="CF6" i="1" s="1"/>
  <c r="CF7" i="1" a="1"/>
  <c r="CF7" i="1" s="1"/>
  <c r="CF8" i="1" a="1"/>
  <c r="CF8" i="1" s="1"/>
  <c r="CF9" i="1" a="1"/>
  <c r="CF9" i="1" s="1"/>
  <c r="CF3" i="1"/>
  <c r="CF2" i="1"/>
  <c r="CF1" i="1"/>
  <c r="CG4" i="1"/>
  <c r="CG6" i="1" l="1" a="1"/>
  <c r="CG6" i="1" s="1"/>
  <c r="CG7" i="1" a="1"/>
  <c r="CG7" i="1" s="1"/>
  <c r="CG8" i="1" a="1"/>
  <c r="CG8" i="1" s="1"/>
  <c r="CG9" i="1" a="1"/>
  <c r="CG9" i="1" s="1"/>
  <c r="CG10" i="1" a="1"/>
  <c r="CG10" i="1" s="1"/>
  <c r="CG3" i="1"/>
  <c r="CG2" i="1"/>
  <c r="CG1" i="1"/>
  <c r="CH4" i="1"/>
  <c r="CH6" i="1" l="1" a="1"/>
  <c r="CH6" i="1" s="1"/>
  <c r="CH10" i="1" a="1"/>
  <c r="CH10" i="1" s="1"/>
  <c r="CH7" i="1" a="1"/>
  <c r="CH7" i="1" s="1"/>
  <c r="CH8" i="1" a="1"/>
  <c r="CH8" i="1" s="1"/>
  <c r="CH9" i="1" a="1"/>
  <c r="CH9" i="1" s="1"/>
  <c r="CH3" i="1"/>
  <c r="CH2" i="1"/>
  <c r="CH1" i="1"/>
  <c r="CI4" i="1"/>
  <c r="CI9" i="1" l="1" a="1"/>
  <c r="CI9" i="1" s="1"/>
  <c r="CI6" i="1" a="1"/>
  <c r="CI6" i="1" s="1"/>
  <c r="CI10" i="1" a="1"/>
  <c r="CI10" i="1" s="1"/>
  <c r="CI7" i="1" a="1"/>
  <c r="CI7" i="1" s="1"/>
  <c r="CI8" i="1" a="1"/>
  <c r="CI8" i="1" s="1"/>
  <c r="CI3" i="1"/>
  <c r="CI2" i="1"/>
  <c r="CI1" i="1"/>
  <c r="CJ4" i="1"/>
  <c r="CJ8" i="1" l="1" a="1"/>
  <c r="CJ8" i="1" s="1"/>
  <c r="CJ9" i="1" a="1"/>
  <c r="CJ9" i="1" s="1"/>
  <c r="CJ6" i="1" a="1"/>
  <c r="CJ6" i="1" s="1"/>
  <c r="CJ10" i="1" a="1"/>
  <c r="CJ10" i="1" s="1"/>
  <c r="CJ7" i="1" a="1"/>
  <c r="CJ7" i="1" s="1"/>
  <c r="CJ3" i="1"/>
  <c r="CJ2" i="1"/>
  <c r="CJ1" i="1"/>
  <c r="CK4" i="1"/>
  <c r="CK7" i="1" l="1" a="1"/>
  <c r="CK7" i="1" s="1"/>
  <c r="CK8" i="1" a="1"/>
  <c r="CK8" i="1" s="1"/>
  <c r="CK9" i="1" a="1"/>
  <c r="CK9" i="1" s="1"/>
  <c r="CK10" i="1" a="1"/>
  <c r="CK10" i="1" s="1"/>
  <c r="CK6" i="1" a="1"/>
  <c r="CK6" i="1" s="1"/>
  <c r="CK3" i="1"/>
  <c r="CK2" i="1"/>
  <c r="CK1" i="1"/>
  <c r="CL4" i="1"/>
  <c r="CL6" i="1" l="1" a="1"/>
  <c r="CL6" i="1" s="1"/>
  <c r="CL10" i="1" a="1"/>
  <c r="CL10" i="1" s="1"/>
  <c r="CL7" i="1" a="1"/>
  <c r="CL7" i="1" s="1"/>
  <c r="CL8" i="1" a="1"/>
  <c r="CL8" i="1" s="1"/>
  <c r="CL9" i="1" a="1"/>
  <c r="CL9" i="1" s="1"/>
  <c r="CL3" i="1"/>
  <c r="CL2" i="1"/>
  <c r="CL1" i="1"/>
  <c r="CM4" i="1"/>
  <c r="CM9" i="1" l="1" a="1"/>
  <c r="CM9" i="1" s="1"/>
  <c r="CM6" i="1" a="1"/>
  <c r="CM6" i="1" s="1"/>
  <c r="CM10" i="1" a="1"/>
  <c r="CM10" i="1" s="1"/>
  <c r="CM7" i="1" a="1"/>
  <c r="CM7" i="1" s="1"/>
  <c r="CM8" i="1" a="1"/>
  <c r="CM8" i="1" s="1"/>
  <c r="CM3" i="1"/>
  <c r="CM2" i="1"/>
  <c r="CM1" i="1"/>
  <c r="CN4" i="1"/>
  <c r="CN8" i="1" l="1" a="1"/>
  <c r="CN8" i="1" s="1"/>
  <c r="CN9" i="1" a="1"/>
  <c r="CN9" i="1" s="1"/>
  <c r="CN6" i="1" a="1"/>
  <c r="CN6" i="1" s="1"/>
  <c r="CN10" i="1" a="1"/>
  <c r="CN10" i="1" s="1"/>
  <c r="CN7" i="1" a="1"/>
  <c r="CN7" i="1" s="1"/>
  <c r="CN3" i="1"/>
  <c r="CN2" i="1"/>
  <c r="CN1" i="1"/>
  <c r="CO4" i="1"/>
  <c r="CO7" i="1" l="1" a="1"/>
  <c r="CO7" i="1" s="1"/>
  <c r="CO8" i="1" a="1"/>
  <c r="CO8" i="1" s="1"/>
  <c r="CO9" i="1" a="1"/>
  <c r="CO9" i="1" s="1"/>
  <c r="CO10" i="1" a="1"/>
  <c r="CO10" i="1" s="1"/>
  <c r="CO6" i="1" a="1"/>
  <c r="CO6" i="1" s="1"/>
  <c r="CO3" i="1"/>
  <c r="CO2" i="1"/>
  <c r="CO1" i="1"/>
  <c r="CP4" i="1"/>
  <c r="CP6" i="1" l="1" a="1"/>
  <c r="CP6" i="1" s="1"/>
  <c r="CP10" i="1" a="1"/>
  <c r="CP10" i="1" s="1"/>
  <c r="CP7" i="1" a="1"/>
  <c r="CP7" i="1" s="1"/>
  <c r="CP8" i="1" a="1"/>
  <c r="CP8" i="1" s="1"/>
  <c r="CP9" i="1" a="1"/>
  <c r="CP9" i="1" s="1"/>
  <c r="CP3" i="1"/>
  <c r="CP2" i="1"/>
  <c r="CP1" i="1"/>
  <c r="CQ4" i="1"/>
  <c r="CQ9" i="1" l="1" a="1"/>
  <c r="CQ9" i="1" s="1"/>
  <c r="CQ6" i="1" a="1"/>
  <c r="CQ6" i="1" s="1"/>
  <c r="CQ10" i="1" a="1"/>
  <c r="CQ10" i="1" s="1"/>
  <c r="CQ7" i="1" a="1"/>
  <c r="CQ7" i="1" s="1"/>
  <c r="CQ8" i="1" a="1"/>
  <c r="CQ8" i="1" s="1"/>
  <c r="CQ3" i="1"/>
  <c r="CQ2" i="1"/>
  <c r="CQ1" i="1"/>
  <c r="CR4" i="1"/>
  <c r="CR8" i="1" l="1" a="1"/>
  <c r="CR8" i="1" s="1"/>
  <c r="CR9" i="1" a="1"/>
  <c r="CR9" i="1" s="1"/>
  <c r="CR6" i="1" a="1"/>
  <c r="CR6" i="1" s="1"/>
  <c r="CR10" i="1" a="1"/>
  <c r="CR10" i="1" s="1"/>
  <c r="CR7" i="1" a="1"/>
  <c r="CR7" i="1" s="1"/>
  <c r="CR3" i="1"/>
  <c r="CR2" i="1"/>
  <c r="CR1" i="1"/>
  <c r="CS4" i="1"/>
  <c r="CS7" i="1" l="1" a="1"/>
  <c r="CS7" i="1" s="1"/>
  <c r="CS8" i="1" a="1"/>
  <c r="CS8" i="1" s="1"/>
  <c r="CS9" i="1" a="1"/>
  <c r="CS9" i="1" s="1"/>
  <c r="CS6" i="1" a="1"/>
  <c r="CS6" i="1" s="1"/>
  <c r="CS10" i="1" a="1"/>
  <c r="CS10" i="1" s="1"/>
  <c r="CS3" i="1"/>
  <c r="CS2" i="1"/>
  <c r="CS1" i="1"/>
  <c r="CT4" i="1"/>
  <c r="CT6" i="1" l="1" a="1"/>
  <c r="CT6" i="1" s="1"/>
  <c r="CT10" i="1" a="1"/>
  <c r="CT10" i="1" s="1"/>
  <c r="CT7" i="1" a="1"/>
  <c r="CT7" i="1" s="1"/>
  <c r="CT8" i="1" a="1"/>
  <c r="CT8" i="1" s="1"/>
  <c r="CT9" i="1" a="1"/>
  <c r="CT9" i="1" s="1"/>
  <c r="CT3" i="1"/>
  <c r="CT2" i="1"/>
  <c r="CT1" i="1"/>
  <c r="CU4" i="1"/>
  <c r="CU9" i="1" l="1" a="1"/>
  <c r="CU9" i="1" s="1"/>
  <c r="CU6" i="1" a="1"/>
  <c r="CU6" i="1" s="1"/>
  <c r="CU10" i="1" a="1"/>
  <c r="CU10" i="1" s="1"/>
  <c r="CU7" i="1" a="1"/>
  <c r="CU7" i="1" s="1"/>
  <c r="CU8" i="1" a="1"/>
  <c r="CU8" i="1" s="1"/>
  <c r="CU3" i="1"/>
  <c r="CU2" i="1"/>
  <c r="CU1" i="1"/>
  <c r="CV4" i="1"/>
  <c r="CV8" i="1" l="1" a="1"/>
  <c r="CV8" i="1" s="1"/>
  <c r="CV9" i="1" a="1"/>
  <c r="CV9" i="1" s="1"/>
  <c r="CV6" i="1" a="1"/>
  <c r="CV6" i="1" s="1"/>
  <c r="CV10" i="1" a="1"/>
  <c r="CV10" i="1" s="1"/>
  <c r="CV7" i="1" a="1"/>
  <c r="CV7" i="1" s="1"/>
  <c r="CV3" i="1"/>
  <c r="CV2" i="1"/>
  <c r="CV1" i="1"/>
  <c r="CW4" i="1"/>
  <c r="CW7" i="1" l="1" a="1"/>
  <c r="CW7" i="1" s="1"/>
  <c r="CW8" i="1" a="1"/>
  <c r="CW8" i="1" s="1"/>
  <c r="CW9" i="1" a="1"/>
  <c r="CW9" i="1" s="1"/>
  <c r="CW10" i="1" a="1"/>
  <c r="CW10" i="1" s="1"/>
  <c r="CW6" i="1" a="1"/>
  <c r="CW6" i="1" s="1"/>
  <c r="CW3" i="1"/>
  <c r="CW2" i="1"/>
  <c r="CW1" i="1"/>
  <c r="CX4" i="1"/>
  <c r="CX6" i="1" l="1" a="1"/>
  <c r="CX6" i="1" s="1"/>
  <c r="CX10" i="1" a="1"/>
  <c r="CX10" i="1" s="1"/>
  <c r="CX7" i="1" a="1"/>
  <c r="CX7" i="1" s="1"/>
  <c r="CX8" i="1" a="1"/>
  <c r="CX8" i="1" s="1"/>
  <c r="CX9" i="1" a="1"/>
  <c r="CX9" i="1" s="1"/>
  <c r="CX3" i="1"/>
  <c r="CX2" i="1"/>
  <c r="CX1" i="1"/>
  <c r="CY4" i="1"/>
  <c r="CY9" i="1" l="1" a="1"/>
  <c r="CY9" i="1" s="1"/>
  <c r="CY6" i="1" a="1"/>
  <c r="CY6" i="1" s="1"/>
  <c r="CY10" i="1" a="1"/>
  <c r="CY10" i="1" s="1"/>
  <c r="CY7" i="1" a="1"/>
  <c r="CY7" i="1" s="1"/>
  <c r="CY8" i="1" a="1"/>
  <c r="CY8" i="1" s="1"/>
  <c r="CY3" i="1"/>
  <c r="CY2" i="1"/>
  <c r="CY1" i="1"/>
  <c r="CZ4" i="1"/>
  <c r="CZ8" i="1" l="1" a="1"/>
  <c r="CZ8" i="1" s="1"/>
  <c r="CZ9" i="1" a="1"/>
  <c r="CZ9" i="1" s="1"/>
  <c r="CZ6" i="1" a="1"/>
  <c r="CZ6" i="1" s="1"/>
  <c r="CZ10" i="1" a="1"/>
  <c r="CZ10" i="1" s="1"/>
  <c r="CZ7" i="1" a="1"/>
  <c r="CZ7" i="1" s="1"/>
  <c r="CZ3" i="1"/>
  <c r="CZ2" i="1"/>
  <c r="CZ1" i="1"/>
  <c r="DA4" i="1"/>
  <c r="DA7" i="1" l="1" a="1"/>
  <c r="DA7" i="1" s="1"/>
  <c r="DA8" i="1" a="1"/>
  <c r="DA8" i="1" s="1"/>
  <c r="DA9" i="1" a="1"/>
  <c r="DA9" i="1" s="1"/>
  <c r="DA6" i="1" a="1"/>
  <c r="DA6" i="1" s="1"/>
  <c r="DA10" i="1" a="1"/>
  <c r="DA10" i="1" s="1"/>
  <c r="DA3" i="1"/>
  <c r="DA2" i="1"/>
  <c r="DA1" i="1"/>
  <c r="DB4" i="1"/>
  <c r="DB6" i="1" l="1" a="1"/>
  <c r="DB6" i="1" s="1"/>
  <c r="DB10" i="1" a="1"/>
  <c r="DB10" i="1" s="1"/>
  <c r="DB7" i="1" a="1"/>
  <c r="DB7" i="1" s="1"/>
  <c r="DB8" i="1" a="1"/>
  <c r="DB8" i="1" s="1"/>
  <c r="DB9" i="1" a="1"/>
  <c r="DB9" i="1" s="1"/>
  <c r="DB3" i="1"/>
  <c r="DB1" i="1"/>
  <c r="DB2" i="1"/>
  <c r="DC4" i="1"/>
  <c r="DC9" i="1" l="1" a="1"/>
  <c r="DC9" i="1" s="1"/>
  <c r="DC6" i="1" a="1"/>
  <c r="DC6" i="1" s="1"/>
  <c r="DC10" i="1" a="1"/>
  <c r="DC10" i="1" s="1"/>
  <c r="DC7" i="1" a="1"/>
  <c r="DC7" i="1" s="1"/>
  <c r="DC8" i="1" a="1"/>
  <c r="DC8" i="1" s="1"/>
  <c r="DC3" i="1"/>
  <c r="DC1" i="1"/>
  <c r="DC2" i="1"/>
  <c r="DD4" i="1"/>
  <c r="DD9" i="1" l="1" a="1"/>
  <c r="DD9" i="1" s="1"/>
  <c r="DD6" i="1" a="1"/>
  <c r="DD6" i="1" s="1"/>
  <c r="DD8" i="1" a="1"/>
  <c r="DD8" i="1" s="1"/>
  <c r="DD7" i="1" a="1"/>
  <c r="DD7" i="1" s="1"/>
  <c r="DD10" i="1" a="1"/>
  <c r="DD10" i="1" s="1"/>
  <c r="DD3" i="1"/>
  <c r="DD2" i="1"/>
  <c r="DD1" i="1"/>
  <c r="DE4" i="1"/>
  <c r="DE10" i="1" l="1" a="1"/>
  <c r="DE10" i="1" s="1"/>
  <c r="DE6" i="1" a="1"/>
  <c r="DE6" i="1" s="1"/>
  <c r="DE7" i="1" a="1"/>
  <c r="DE7" i="1" s="1"/>
  <c r="DE9" i="1" a="1"/>
  <c r="DE9" i="1" s="1"/>
  <c r="DE8" i="1" a="1"/>
  <c r="DE8" i="1" s="1"/>
  <c r="DE3" i="1"/>
  <c r="DE2" i="1"/>
  <c r="DE1" i="1"/>
  <c r="DF4" i="1"/>
  <c r="DF7" i="1" l="1" a="1"/>
  <c r="DF7" i="1" s="1"/>
  <c r="DF8" i="1" a="1"/>
  <c r="DF8" i="1" s="1"/>
  <c r="DF9" i="1" a="1"/>
  <c r="DF9" i="1" s="1"/>
  <c r="DF10" i="1" a="1"/>
  <c r="DF10" i="1" s="1"/>
  <c r="DF6" i="1" a="1"/>
  <c r="DF6" i="1" s="1"/>
  <c r="DF3" i="1"/>
  <c r="DF2" i="1"/>
  <c r="DF1" i="1"/>
  <c r="DG4" i="1"/>
  <c r="DG9" i="1" l="1" a="1"/>
  <c r="DG9" i="1" s="1"/>
  <c r="DG10" i="1" a="1"/>
  <c r="DG10" i="1" s="1"/>
  <c r="DG7" i="1" a="1"/>
  <c r="DG7" i="1" s="1"/>
  <c r="DG8" i="1" a="1"/>
  <c r="DG8" i="1" s="1"/>
  <c r="DG6" i="1" a="1"/>
  <c r="DG6" i="1" s="1"/>
  <c r="DG3" i="1"/>
  <c r="DG2" i="1"/>
  <c r="DG1" i="1"/>
  <c r="DH4" i="1"/>
  <c r="DH8" i="1" l="1" a="1"/>
  <c r="DH8" i="1" s="1"/>
  <c r="DH9" i="1" a="1"/>
  <c r="DH9" i="1" s="1"/>
  <c r="DH7" i="1" a="1"/>
  <c r="DH7" i="1" s="1"/>
  <c r="DH6" i="1" a="1"/>
  <c r="DH6" i="1" s="1"/>
  <c r="DH10" i="1" a="1"/>
  <c r="DH10" i="1" s="1"/>
  <c r="DH3" i="1"/>
  <c r="DH2" i="1"/>
  <c r="DH1" i="1"/>
  <c r="DI4" i="1"/>
  <c r="DI7" i="1" l="1" a="1"/>
  <c r="DI7" i="1" s="1"/>
  <c r="DI6" i="1" a="1"/>
  <c r="DI6" i="1" s="1"/>
  <c r="DI8" i="1" a="1"/>
  <c r="DI8" i="1" s="1"/>
  <c r="DI10" i="1" a="1"/>
  <c r="DI10" i="1" s="1"/>
  <c r="DI9" i="1" a="1"/>
  <c r="DI9" i="1" s="1"/>
  <c r="DI3" i="1"/>
  <c r="DI2" i="1"/>
  <c r="DI1" i="1"/>
  <c r="DJ4" i="1"/>
  <c r="DJ6" i="1" l="1" a="1"/>
  <c r="DJ6" i="1" s="1"/>
  <c r="DJ10" i="1" a="1"/>
  <c r="DJ10" i="1" s="1"/>
  <c r="DJ7" i="1" a="1"/>
  <c r="DJ7" i="1" s="1"/>
  <c r="DJ9" i="1" a="1"/>
  <c r="DJ9" i="1" s="1"/>
  <c r="DJ8" i="1" a="1"/>
  <c r="DJ8" i="1" s="1"/>
  <c r="DJ3" i="1"/>
  <c r="DJ2" i="1"/>
  <c r="DJ1" i="1"/>
  <c r="DK4" i="1"/>
  <c r="DK9" i="1" l="1" a="1"/>
  <c r="DK9" i="1" s="1"/>
  <c r="DK6" i="1" a="1"/>
  <c r="DK6" i="1" s="1"/>
  <c r="DK8" i="1" a="1"/>
  <c r="DK8" i="1" s="1"/>
  <c r="DK10" i="1" a="1"/>
  <c r="DK10" i="1" s="1"/>
  <c r="DK7" i="1" a="1"/>
  <c r="DK7" i="1" s="1"/>
  <c r="DK3" i="1"/>
  <c r="DK2" i="1"/>
  <c r="DK1" i="1"/>
  <c r="DL4" i="1"/>
  <c r="DL8" i="1" l="1" a="1"/>
  <c r="DL8" i="1" s="1"/>
  <c r="DL9" i="1" a="1"/>
  <c r="DL9" i="1" s="1"/>
  <c r="DL7" i="1" a="1"/>
  <c r="DL7" i="1" s="1"/>
  <c r="DL6" i="1" a="1"/>
  <c r="DL6" i="1" s="1"/>
  <c r="DL10" i="1" a="1"/>
  <c r="DL10" i="1" s="1"/>
  <c r="DL3" i="1"/>
  <c r="DL2" i="1"/>
  <c r="DL1" i="1"/>
  <c r="DM4" i="1"/>
  <c r="DM7" i="1" l="1" a="1"/>
  <c r="DM7" i="1" s="1"/>
  <c r="DM8" i="1" a="1"/>
  <c r="DM8" i="1" s="1"/>
  <c r="DM10" i="1" a="1"/>
  <c r="DM10" i="1" s="1"/>
  <c r="DM6" i="1" a="1"/>
  <c r="DM6" i="1" s="1"/>
  <c r="DM9" i="1" a="1"/>
  <c r="DM9" i="1" s="1"/>
  <c r="DM3" i="1"/>
  <c r="DM2" i="1"/>
  <c r="DM1" i="1"/>
  <c r="DN4" i="1"/>
  <c r="DN6" i="1" l="1" a="1"/>
  <c r="DN6" i="1" s="1"/>
  <c r="DN10" i="1" a="1"/>
  <c r="DN10" i="1" s="1"/>
  <c r="DN9" i="1" a="1"/>
  <c r="DN9" i="1" s="1"/>
  <c r="DN7" i="1" a="1"/>
  <c r="DN7" i="1" s="1"/>
  <c r="DN8" i="1" a="1"/>
  <c r="DN8" i="1" s="1"/>
  <c r="DN3" i="1"/>
  <c r="DN2" i="1"/>
  <c r="DN1" i="1"/>
  <c r="DO4" i="1"/>
  <c r="DO9" i="1" l="1" a="1"/>
  <c r="DO9" i="1" s="1"/>
  <c r="DO6" i="1" a="1"/>
  <c r="DO6" i="1" s="1"/>
  <c r="DO10" i="1" a="1"/>
  <c r="DO10" i="1" s="1"/>
  <c r="DO8" i="1" a="1"/>
  <c r="DO8" i="1" s="1"/>
  <c r="DO7" i="1" a="1"/>
  <c r="DO7" i="1" s="1"/>
  <c r="DO3" i="1"/>
  <c r="DO2" i="1"/>
  <c r="DO1" i="1"/>
  <c r="DP4" i="1"/>
  <c r="DP8" i="1" l="1" a="1"/>
  <c r="DP8" i="1" s="1"/>
  <c r="DP9" i="1" a="1"/>
  <c r="DP9" i="1" s="1"/>
  <c r="DP7" i="1" a="1"/>
  <c r="DP7" i="1" s="1"/>
  <c r="DP6" i="1" a="1"/>
  <c r="DP6" i="1" s="1"/>
  <c r="DP10" i="1" a="1"/>
  <c r="DP10" i="1" s="1"/>
  <c r="DP3" i="1"/>
  <c r="DP1" i="1"/>
  <c r="DP2" i="1"/>
  <c r="DQ4" i="1"/>
  <c r="DQ7" i="1" l="1" a="1"/>
  <c r="DQ7" i="1" s="1"/>
  <c r="DQ6" i="1" a="1"/>
  <c r="DQ6" i="1" s="1"/>
  <c r="DQ10" i="1" a="1"/>
  <c r="DQ10" i="1" s="1"/>
  <c r="DQ8" i="1" a="1"/>
  <c r="DQ8" i="1" s="1"/>
  <c r="DQ9" i="1" a="1"/>
  <c r="DQ9" i="1" s="1"/>
  <c r="DQ3" i="1"/>
  <c r="DQ1" i="1"/>
  <c r="DQ2" i="1"/>
  <c r="DR4" i="1"/>
  <c r="DR6" i="1" l="1" a="1"/>
  <c r="DR6" i="1" s="1"/>
  <c r="DR10" i="1" a="1"/>
  <c r="DR10" i="1" s="1"/>
  <c r="DR7" i="1" a="1"/>
  <c r="DR7" i="1" s="1"/>
  <c r="DR9" i="1" a="1"/>
  <c r="DR9" i="1" s="1"/>
  <c r="DR8" i="1" a="1"/>
  <c r="DR8" i="1" s="1"/>
  <c r="DR3" i="1"/>
  <c r="DR2" i="1"/>
  <c r="DR1" i="1"/>
  <c r="DS4" i="1"/>
  <c r="DS9" i="1" l="1" a="1"/>
  <c r="DS9" i="1" s="1"/>
  <c r="DS10" i="1" a="1"/>
  <c r="DS10" i="1" s="1"/>
  <c r="DS6" i="1" a="1"/>
  <c r="DS6" i="1" s="1"/>
  <c r="DS8" i="1" a="1"/>
  <c r="DS8" i="1" s="1"/>
  <c r="DS7" i="1" a="1"/>
  <c r="DS7" i="1" s="1"/>
  <c r="DS3" i="1"/>
  <c r="DS2" i="1"/>
  <c r="DS1" i="1"/>
  <c r="DT4" i="1"/>
  <c r="DT8" i="1" l="1" a="1"/>
  <c r="DT8" i="1" s="1"/>
  <c r="DT7" i="1" a="1"/>
  <c r="DT7" i="1" s="1"/>
  <c r="DT9" i="1" a="1"/>
  <c r="DT9" i="1" s="1"/>
  <c r="DT6" i="1" a="1"/>
  <c r="DT6" i="1" s="1"/>
  <c r="DT10" i="1" a="1"/>
  <c r="DT10" i="1" s="1"/>
  <c r="DT3" i="1"/>
  <c r="DT2" i="1"/>
  <c r="DT1" i="1"/>
  <c r="DU4" i="1"/>
  <c r="DU7" i="1" l="1" a="1"/>
  <c r="DU7" i="1" s="1"/>
  <c r="DU8" i="1" a="1"/>
  <c r="DU8" i="1" s="1"/>
  <c r="DU10" i="1" a="1"/>
  <c r="DU10" i="1" s="1"/>
  <c r="DU6" i="1" a="1"/>
  <c r="DU6" i="1" s="1"/>
  <c r="DU9" i="1" a="1"/>
  <c r="DU9" i="1" s="1"/>
  <c r="DU3" i="1"/>
  <c r="DU2" i="1"/>
  <c r="DU1" i="1"/>
  <c r="DV4" i="1"/>
  <c r="DV6" i="1" l="1" a="1"/>
  <c r="DV6" i="1" s="1"/>
  <c r="DV10" i="1" a="1"/>
  <c r="DV10" i="1" s="1"/>
  <c r="DV7" i="1" a="1"/>
  <c r="DV7" i="1" s="1"/>
  <c r="DV9" i="1" a="1"/>
  <c r="DV9" i="1" s="1"/>
  <c r="DV8" i="1" a="1"/>
  <c r="DV8" i="1" s="1"/>
  <c r="DV3" i="1"/>
  <c r="DV2" i="1"/>
  <c r="DV1" i="1"/>
  <c r="DW4" i="1"/>
  <c r="DW9" i="1" l="1" a="1"/>
  <c r="DW9" i="1" s="1"/>
  <c r="DW6" i="1" a="1"/>
  <c r="DW6" i="1" s="1"/>
  <c r="DW10" i="1" a="1"/>
  <c r="DW10" i="1" s="1"/>
  <c r="DW8" i="1" a="1"/>
  <c r="DW8" i="1" s="1"/>
  <c r="DW7" i="1" a="1"/>
  <c r="DW7" i="1" s="1"/>
  <c r="DW3" i="1"/>
  <c r="DW2" i="1"/>
  <c r="DW1" i="1"/>
  <c r="DX4" i="1"/>
  <c r="DX8" i="1" l="1" a="1"/>
  <c r="DX8" i="1" s="1"/>
  <c r="DX9" i="1" a="1"/>
  <c r="DX9" i="1" s="1"/>
  <c r="DX7" i="1" a="1"/>
  <c r="DX7" i="1" s="1"/>
  <c r="DX6" i="1" a="1"/>
  <c r="DX6" i="1" s="1"/>
  <c r="DX10" i="1" a="1"/>
  <c r="DX10" i="1" s="1"/>
  <c r="DX3" i="1"/>
  <c r="DX1" i="1"/>
  <c r="DX2" i="1"/>
  <c r="DY4" i="1"/>
  <c r="DY7" i="1" l="1" a="1"/>
  <c r="DY7" i="1" s="1"/>
  <c r="DY8" i="1" a="1"/>
  <c r="DY8" i="1" s="1"/>
  <c r="DY10" i="1" a="1"/>
  <c r="DY10" i="1" s="1"/>
  <c r="DY6" i="1" a="1"/>
  <c r="DY6" i="1" s="1"/>
  <c r="DY9" i="1" a="1"/>
  <c r="DY9" i="1" s="1"/>
  <c r="DY3" i="1"/>
  <c r="DY1" i="1"/>
  <c r="DY2" i="1"/>
  <c r="DZ4" i="1"/>
  <c r="DZ6" i="1" l="1" a="1"/>
  <c r="DZ6" i="1" s="1"/>
  <c r="DZ10" i="1" a="1"/>
  <c r="DZ10" i="1" s="1"/>
  <c r="DZ7" i="1" a="1"/>
  <c r="DZ7" i="1" s="1"/>
  <c r="DZ9" i="1" a="1"/>
  <c r="DZ9" i="1" s="1"/>
  <c r="DZ8" i="1" a="1"/>
  <c r="DZ8" i="1" s="1"/>
  <c r="DZ3" i="1"/>
  <c r="DZ1" i="1"/>
  <c r="DZ2" i="1"/>
  <c r="EA4" i="1"/>
  <c r="EA9" i="1" l="1" a="1"/>
  <c r="EA9" i="1" s="1"/>
  <c r="EA6" i="1" a="1"/>
  <c r="EA6" i="1" s="1"/>
  <c r="EA10" i="1" a="1"/>
  <c r="EA10" i="1" s="1"/>
  <c r="EA8" i="1" a="1"/>
  <c r="EA8" i="1" s="1"/>
  <c r="EA7" i="1" a="1"/>
  <c r="EA7" i="1" s="1"/>
  <c r="EA3" i="1"/>
  <c r="EA1" i="1"/>
  <c r="EA2" i="1"/>
  <c r="EB4" i="1"/>
  <c r="EB8" i="1" l="1" a="1"/>
  <c r="EB8" i="1" s="1"/>
  <c r="EB9" i="1" a="1"/>
  <c r="EB9" i="1" s="1"/>
  <c r="EB7" i="1" a="1"/>
  <c r="EB7" i="1" s="1"/>
  <c r="EB6" i="1" a="1"/>
  <c r="EB6" i="1" s="1"/>
  <c r="EB10" i="1" a="1"/>
  <c r="EB10" i="1" s="1"/>
  <c r="EB3" i="1"/>
  <c r="EB1" i="1"/>
  <c r="EB2" i="1"/>
  <c r="EC4" i="1"/>
  <c r="EC7" i="1" l="1" a="1"/>
  <c r="EC7" i="1" s="1"/>
  <c r="EC8" i="1" a="1"/>
  <c r="EC8" i="1" s="1"/>
  <c r="EC10" i="1" a="1"/>
  <c r="EC10" i="1" s="1"/>
  <c r="EC9" i="1" a="1"/>
  <c r="EC9" i="1" s="1"/>
  <c r="EC6" i="1" a="1"/>
  <c r="EC6" i="1" s="1"/>
  <c r="EC3" i="1"/>
  <c r="EC1" i="1"/>
  <c r="EC2" i="1"/>
  <c r="ED4" i="1"/>
  <c r="ED6" i="1" l="1" a="1"/>
  <c r="ED6" i="1" s="1"/>
  <c r="ED10" i="1" a="1"/>
  <c r="ED10" i="1" s="1"/>
  <c r="ED7" i="1" a="1"/>
  <c r="ED7" i="1" s="1"/>
  <c r="ED9" i="1" a="1"/>
  <c r="ED9" i="1" s="1"/>
  <c r="ED8" i="1" a="1"/>
  <c r="ED8" i="1" s="1"/>
  <c r="ED3" i="1"/>
  <c r="ED1" i="1"/>
  <c r="ED2" i="1"/>
  <c r="EE4" i="1"/>
  <c r="EE9" i="1" l="1" a="1"/>
  <c r="EE9" i="1" s="1"/>
  <c r="EE10" i="1" a="1"/>
  <c r="EE10" i="1" s="1"/>
  <c r="EE8" i="1" a="1"/>
  <c r="EE8" i="1" s="1"/>
  <c r="EE6" i="1" a="1"/>
  <c r="EE6" i="1" s="1"/>
  <c r="EE7" i="1" a="1"/>
  <c r="EE7" i="1" s="1"/>
  <c r="EE3" i="1"/>
  <c r="EE2" i="1"/>
  <c r="EE1" i="1"/>
  <c r="EF4" i="1"/>
  <c r="EF8" i="1" l="1" a="1"/>
  <c r="EF8" i="1" s="1"/>
  <c r="EF9" i="1" a="1"/>
  <c r="EF9" i="1" s="1"/>
  <c r="EF7" i="1" a="1"/>
  <c r="EF7" i="1" s="1"/>
  <c r="EF6" i="1" a="1"/>
  <c r="EF6" i="1" s="1"/>
  <c r="EF10" i="1" a="1"/>
  <c r="EF10" i="1" s="1"/>
  <c r="EF3" i="1"/>
  <c r="EF2" i="1"/>
  <c r="EF1" i="1"/>
  <c r="EG4" i="1"/>
  <c r="EG7" i="1" l="1" a="1"/>
  <c r="EG7" i="1" s="1"/>
  <c r="EG8" i="1" a="1"/>
  <c r="EG8" i="1" s="1"/>
  <c r="EG10" i="1" a="1"/>
  <c r="EG10" i="1" s="1"/>
  <c r="EG9" i="1" a="1"/>
  <c r="EG9" i="1" s="1"/>
  <c r="EG6" i="1" a="1"/>
  <c r="EG6" i="1" s="1"/>
  <c r="EG3" i="1"/>
  <c r="EG2" i="1"/>
  <c r="EG1" i="1"/>
  <c r="EH4" i="1"/>
  <c r="EH6" i="1" l="1" a="1"/>
  <c r="EH6" i="1" s="1"/>
  <c r="EH10" i="1" a="1"/>
  <c r="EH10" i="1" s="1"/>
  <c r="EH7" i="1" a="1"/>
  <c r="EH7" i="1" s="1"/>
  <c r="EH9" i="1" a="1"/>
  <c r="EH9" i="1" s="1"/>
  <c r="EH8" i="1" a="1"/>
  <c r="EH8" i="1" s="1"/>
  <c r="EH3" i="1"/>
  <c r="EH2" i="1"/>
  <c r="EH1" i="1"/>
  <c r="EI4" i="1"/>
  <c r="EI9" i="1" l="1" a="1"/>
  <c r="EI9" i="1" s="1"/>
  <c r="EI6" i="1" a="1"/>
  <c r="EI6" i="1" s="1"/>
  <c r="EI10" i="1" a="1"/>
  <c r="EI10" i="1" s="1"/>
  <c r="EI7" i="1" a="1"/>
  <c r="EI7" i="1" s="1"/>
  <c r="EI8" i="1" a="1"/>
  <c r="EI8" i="1" s="1"/>
  <c r="EI3" i="1"/>
  <c r="EI2" i="1"/>
  <c r="EI1" i="1"/>
  <c r="EJ4" i="1"/>
  <c r="EJ8" i="1" l="1" a="1"/>
  <c r="EJ8" i="1" s="1"/>
  <c r="EJ9" i="1" a="1"/>
  <c r="EJ9" i="1" s="1"/>
  <c r="EJ7" i="1" a="1"/>
  <c r="EJ7" i="1" s="1"/>
  <c r="EJ10" i="1" a="1"/>
  <c r="EJ10" i="1" s="1"/>
  <c r="EJ6" i="1" a="1"/>
  <c r="EJ6" i="1" s="1"/>
  <c r="EJ3" i="1"/>
  <c r="EJ1" i="1"/>
  <c r="EJ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JOUQUAND Olivier ADC</author>
  </authors>
  <commentList>
    <comment ref="E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Jour chômé supplémentaire "répétitif" année après année :</t>
        </r>
        <r>
          <rPr>
            <sz val="9"/>
            <color indexed="81"/>
            <rFont val="Tahoma"/>
            <family val="2"/>
          </rPr>
          <t xml:space="preserve">
Cochez la case à cocher sinon décochez.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<sst xmlns="http://schemas.openxmlformats.org/spreadsheetml/2006/main" count="210" uniqueCount="190">
  <si>
    <t>Opération</t>
  </si>
  <si>
    <t>Date première échéance</t>
  </si>
  <si>
    <t>Fréquence des échéances</t>
  </si>
  <si>
    <t>Durée de l'opération</t>
  </si>
  <si>
    <t>Nombre d'échéance</t>
  </si>
  <si>
    <t>Type de fréquence
Ouvrable : 0
Calendaire : 1</t>
  </si>
  <si>
    <t>Type de durée
Ouvrable : 0
Calendaire : 1</t>
  </si>
  <si>
    <t>Date échéance précédente</t>
  </si>
  <si>
    <t>Date échéance à venir ou en cours</t>
  </si>
  <si>
    <t>Date dernière échéance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</si>
  <si>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</si>
  <si>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</si>
  <si>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</si>
  <si>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</si>
  <si>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</si>
  <si>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</si>
  <si>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</si>
  <si>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</si>
  <si>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</si>
  <si>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</si>
  <si>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</si>
  <si>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</si>
  <si>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</si>
  <si>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</si>
  <si>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</si>
  <si>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</si>
  <si>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</si>
  <si>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</si>
  <si>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</si>
  <si>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</si>
  <si>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</si>
  <si>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</si>
  <si>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</si>
  <si>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</si>
  <si>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</si>
  <si>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</si>
  <si>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</si>
  <si>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</si>
  <si>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</si>
  <si>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</si>
  <si>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</si>
  <si>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</si>
  <si>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</si>
  <si>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</si>
  <si>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</si>
  <si>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</si>
  <si>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</si>
  <si>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</si>
  <si>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</si>
  <si>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</si>
  <si>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</si>
  <si>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</si>
  <si>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</si>
  <si>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</si>
  <si>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</si>
  <si>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</si>
  <si>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</si>
  <si>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</si>
  <si>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</si>
  <si>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</si>
  <si>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</si>
  <si>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</si>
  <si>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</si>
  <si>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</si>
  <si>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</si>
  <si>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</si>
  <si>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</si>
  <si>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</si>
  <si>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</si>
  <si>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</si>
  <si>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</si>
  <si>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</si>
  <si>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</si>
  <si>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</si>
  <si>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</si>
  <si>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</si>
  <si>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</si>
  <si>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</si>
  <si>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</si>
  <si>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</si>
  <si>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</si>
  <si>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</si>
  <si>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</si>
  <si>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</si>
  <si>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</si>
  <si>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</si>
  <si>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</si>
  <si>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</si>
  <si>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</si>
  <si>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</si>
  <si>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</si>
  <si>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</si>
  <si>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</si>
  <si>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</si>
  <si>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</si>
  <si>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</si>
  <si>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</si>
  <si>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</si>
  <si>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</si>
  <si>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</si>
  <si>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</si>
  <si>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</si>
  <si>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</si>
  <si>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</si>
  <si>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</si>
  <si>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</si>
  <si>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</si>
  <si>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</si>
  <si>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</si>
  <si>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</si>
  <si>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</si>
  <si>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</si>
  <si>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</si>
  <si>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</si>
  <si>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</si>
  <si>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</si>
  <si>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</si>
  <si>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</si>
  <si>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</si>
  <si>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</si>
  <si>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</si>
  <si>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</si>
  <si>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</si>
  <si>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</si>
  <si>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</si>
  <si>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</si>
  <si>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</si>
  <si>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</si>
  <si>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</si>
  <si>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</si>
  <si>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</si>
  <si>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</si>
  <si>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</si>
  <si>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</si>
  <si>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</si>
  <si>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</si>
  <si>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</si>
  <si>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</si>
  <si>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</si>
  <si>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</si>
  <si>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</si>
  <si>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</si>
  <si>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</si>
  <si>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</si>
  <si>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C310</t>
  </si>
  <si>
    <t>Type de fréquence</t>
  </si>
  <si>
    <t>C510</t>
  </si>
  <si>
    <t>Type de durée</t>
  </si>
  <si>
    <t>Date du début de planning Automatique</t>
  </si>
  <si>
    <t>Sélection des
jours chômés
de la semaine</t>
  </si>
  <si>
    <t>Sélection des
jours fériés</t>
  </si>
  <si>
    <t>Indications des dates chômées supplémentaires</t>
  </si>
  <si>
    <t>Répétitif ?</t>
  </si>
  <si>
    <t>Dates calculées
pour l'année en cours</t>
  </si>
  <si>
    <t>Date simulation</t>
  </si>
  <si>
    <t>Date début de planning calculée</t>
  </si>
  <si>
    <t>Tous les fériés : fériés et ponts</t>
  </si>
  <si>
    <t>Calcul du décalage</t>
  </si>
  <si>
    <t>Valeur de la barre de progression</t>
  </si>
  <si>
    <t>Date de début du calendrier</t>
  </si>
  <si>
    <t>Ensemble des opérations répétitives à effectuer</t>
  </si>
  <si>
    <t>Intitulés Des jours chômés supplémentaires</t>
  </si>
  <si>
    <t>C1010</t>
  </si>
  <si>
    <t>Date dernière échéance
ou état</t>
  </si>
  <si>
    <t>C810</t>
  </si>
  <si>
    <t>C710</t>
  </si>
  <si>
    <t>Date échéance précédente
ou état</t>
  </si>
  <si>
    <t>Date échéance à venir ou en cours
ou état</t>
  </si>
  <si>
    <t>C210</t>
  </si>
  <si>
    <t>Valeur de décalage</t>
  </si>
  <si>
    <t>Hebdomadaire</t>
  </si>
  <si>
    <t>2 semaines</t>
  </si>
  <si>
    <t>Mensuelle</t>
  </si>
  <si>
    <t>Bi Mensuelle</t>
  </si>
  <si>
    <t>Trimestrielle</t>
  </si>
  <si>
    <t>Quadrimestrielle</t>
  </si>
  <si>
    <t>Annuelle</t>
  </si>
  <si>
    <t>Semestrielle</t>
  </si>
  <si>
    <t>Bi Annuelle</t>
  </si>
  <si>
    <t>Fréquence des échéances
calculée
mois = 30 jours</t>
  </si>
  <si>
    <t>calcul</t>
  </si>
  <si>
    <t>Planning Périodique Sans VBA - LouReeD ©2020 - Excel-Pratique.com</t>
  </si>
  <si>
    <t>Maths</t>
  </si>
  <si>
    <t>Français</t>
  </si>
  <si>
    <t>Anglais</t>
  </si>
  <si>
    <t>Histoire</t>
  </si>
  <si>
    <t xml:space="preserve">Biologie </t>
  </si>
  <si>
    <t>3 semaines</t>
  </si>
  <si>
    <t>4 semaines</t>
  </si>
  <si>
    <t>Calendaire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</si>
</sst>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dd"/>
    <numFmt numFmtId="167" formatCode="dd/mm/yy;@"/>
  </numFmts>
  <fonts count="2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7030A0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7" tint="0.79998168889431442"/>
      <name val="Calibri"/>
      <family val="2"/>
    </font>
    <font>
      <b/>
      <sz val="9"/>
      <color theme="7" tint="0.79998168889431442"/>
      <name val="Calibri"/>
      <family val="2"/>
    </font>
    <font>
      <b/>
      <sz val="9"/>
      <name val="Calibri"/>
      <family val="2"/>
    </font>
    <font>
      <sz val="11"/>
      <name val="Calibri"/>
      <family val="2"/>
    </font>
    <font>
      <sz val="11"/>
      <color rgb="FF7030A0"/>
      <name val="Calibri"/>
      <family val="2"/>
    </font>
    <font>
      <sz val="11"/>
      <color theme="7" tint="-0.499984740745262"/>
      <name val="Calibri"/>
      <family val="2"/>
    </font>
    <font>
      <sz val="22"/>
      <color rgb="FF00FF00"/>
      <name val="Calibri"/>
      <family val="2"/>
    </font>
    <font>
      <b/>
      <sz val="9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Arial Black"/>
      <family val="2"/>
    </font>
    <font>
      <b/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rgb="FFFFC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A469D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FF00"/>
      </left>
      <right/>
      <top style="thick">
        <color rgb="FF00FF00"/>
      </top>
      <bottom style="thick">
        <color rgb="FF00FF00"/>
      </bottom>
      <diagonal/>
    </border>
    <border>
      <left/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14" fontId="5" fillId="3" borderId="1" xfId="0" applyNumberFormat="1" applyFont="1" applyFill="1" applyBorder="1" applyAlignment="1">
      <alignment horizontal="center" vertical="center"/>
    </xf>
    <xf numFmtId="0" fontId="6" fillId="3" borderId="3" xfId="0" applyFont="1" applyFill="1" applyBorder="1"/>
    <xf numFmtId="16" fontId="6" fillId="3" borderId="3" xfId="0" applyNumberFormat="1" applyFont="1" applyFill="1" applyBorder="1"/>
    <xf numFmtId="14" fontId="7" fillId="3" borderId="10" xfId="0" applyNumberFormat="1" applyFont="1" applyFill="1" applyBorder="1" applyAlignment="1">
      <alignment horizontal="right" indent="1"/>
    </xf>
    <xf numFmtId="14" fontId="8" fillId="4" borderId="1" xfId="0" applyNumberFormat="1" applyFont="1" applyFill="1" applyBorder="1" applyAlignment="1">
      <alignment horizontal="left" vertical="center" indent="1"/>
    </xf>
    <xf numFmtId="14" fontId="9" fillId="3" borderId="1" xfId="0" applyNumberFormat="1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1" fillId="2" borderId="3" xfId="0" applyFont="1" applyFill="1" applyBorder="1"/>
    <xf numFmtId="0" fontId="10" fillId="2" borderId="10" xfId="0" applyFont="1" applyFill="1" applyBorder="1"/>
    <xf numFmtId="0" fontId="10" fillId="2" borderId="3" xfId="0" applyFont="1" applyFill="1" applyBorder="1"/>
    <xf numFmtId="0" fontId="10" fillId="2" borderId="2" xfId="0" applyFont="1" applyFill="1" applyBorder="1"/>
    <xf numFmtId="0" fontId="11" fillId="6" borderId="10" xfId="0" applyFont="1" applyFill="1" applyBorder="1"/>
    <xf numFmtId="0" fontId="4" fillId="2" borderId="14" xfId="0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14" fontId="8" fillId="3" borderId="3" xfId="0" applyNumberFormat="1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/>
    </xf>
    <xf numFmtId="0" fontId="11" fillId="6" borderId="1" xfId="0" applyFont="1" applyFill="1" applyBorder="1"/>
    <xf numFmtId="164" fontId="16" fillId="8" borderId="0" xfId="0" applyNumberFormat="1" applyFont="1" applyFill="1" applyAlignment="1">
      <alignment horizontal="center" vertical="center" textRotation="90"/>
    </xf>
    <xf numFmtId="0" fontId="16" fillId="8" borderId="0" xfId="0" applyFont="1" applyFill="1" applyAlignment="1">
      <alignment horizontal="center" vertical="center" textRotation="90" wrapText="1"/>
    </xf>
    <xf numFmtId="0" fontId="16" fillId="8" borderId="1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6" fillId="8" borderId="0" xfId="0" applyFont="1" applyFill="1" applyAlignment="1">
      <alignment horizontal="center" vertical="center" textRotation="90"/>
    </xf>
    <xf numFmtId="0" fontId="4" fillId="2" borderId="0" xfId="0" applyFont="1" applyFill="1" applyAlignment="1">
      <alignment horizontal="center" vertical="center" wrapText="1"/>
    </xf>
    <xf numFmtId="0" fontId="18" fillId="9" borderId="10" xfId="0" applyFont="1" applyFill="1" applyBorder="1" applyAlignment="1">
      <alignment horizontal="centerContinuous"/>
    </xf>
    <xf numFmtId="0" fontId="0" fillId="7" borderId="0" xfId="0" applyFill="1"/>
    <xf numFmtId="14" fontId="19" fillId="0" borderId="1" xfId="0" applyNumberFormat="1" applyFont="1" applyBorder="1" applyAlignment="1">
      <alignment horizontal="center" vertical="center"/>
    </xf>
    <xf numFmtId="14" fontId="19" fillId="0" borderId="5" xfId="0" applyNumberFormat="1" applyFont="1" applyBorder="1" applyAlignment="1">
      <alignment horizontal="center" vertical="center"/>
    </xf>
    <xf numFmtId="14" fontId="19" fillId="0" borderId="8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4" fontId="13" fillId="3" borderId="3" xfId="0" applyNumberFormat="1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14" fontId="20" fillId="0" borderId="1" xfId="0" applyNumberFormat="1" applyFont="1" applyBorder="1" applyAlignment="1">
      <alignment horizontal="center" vertical="center"/>
    </xf>
    <xf numFmtId="14" fontId="20" fillId="0" borderId="8" xfId="0" applyNumberFormat="1" applyFont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 wrapText="1"/>
    </xf>
    <xf numFmtId="0" fontId="22" fillId="10" borderId="2" xfId="0" applyFont="1" applyFill="1" applyBorder="1" applyAlignment="1">
      <alignment horizontal="center"/>
    </xf>
    <xf numFmtId="0" fontId="18" fillId="9" borderId="9" xfId="0" applyFont="1" applyFill="1" applyBorder="1" applyAlignment="1">
      <alignment horizontal="centerContinuous"/>
    </xf>
    <xf numFmtId="0" fontId="18" fillId="9" borderId="16" xfId="0" applyFont="1" applyFill="1" applyBorder="1" applyAlignment="1">
      <alignment horizontal="centerContinuous"/>
    </xf>
    <xf numFmtId="0" fontId="18" fillId="9" borderId="7" xfId="0" applyFont="1" applyFill="1" applyBorder="1" applyAlignment="1">
      <alignment horizontal="centerContinuous"/>
    </xf>
    <xf numFmtId="0" fontId="17" fillId="2" borderId="5" xfId="0" applyFont="1" applyFill="1" applyBorder="1" applyAlignment="1">
      <alignment horizontal="center" vertical="center" wrapText="1"/>
    </xf>
    <xf numFmtId="0" fontId="21" fillId="10" borderId="5" xfId="0" applyFont="1" applyFill="1" applyBorder="1" applyAlignment="1">
      <alignment horizontal="center" vertical="center" wrapText="1"/>
    </xf>
    <xf numFmtId="0" fontId="23" fillId="9" borderId="3" xfId="0" applyFont="1" applyFill="1" applyBorder="1" applyAlignment="1">
      <alignment horizontal="centerContinuous" vertical="center"/>
    </xf>
    <xf numFmtId="0" fontId="23" fillId="9" borderId="10" xfId="0" applyFont="1" applyFill="1" applyBorder="1" applyAlignment="1">
      <alignment horizontal="centerContinuous" vertical="center"/>
    </xf>
    <xf numFmtId="0" fontId="23" fillId="10" borderId="10" xfId="0" applyFont="1" applyFill="1" applyBorder="1" applyAlignment="1">
      <alignment horizontal="centerContinuous" vertical="center"/>
    </xf>
    <xf numFmtId="0" fontId="23" fillId="9" borderId="2" xfId="0" applyFont="1" applyFill="1" applyBorder="1" applyAlignment="1">
      <alignment horizontal="centerContinuous" vertical="center"/>
    </xf>
    <xf numFmtId="14" fontId="24" fillId="0" borderId="1" xfId="0" applyNumberFormat="1" applyFont="1" applyBorder="1" applyAlignment="1">
      <alignment horizontal="center" vertical="center" textRotation="90"/>
    </xf>
    <xf numFmtId="165" fontId="24" fillId="8" borderId="1" xfId="0" applyNumberFormat="1" applyFont="1" applyFill="1" applyBorder="1" applyAlignment="1">
      <alignment horizontal="center" vertical="center"/>
    </xf>
    <xf numFmtId="0" fontId="24" fillId="8" borderId="1" xfId="0" applyFont="1" applyFill="1" applyBorder="1" applyAlignment="1">
      <alignment horizontal="center" vertical="center"/>
    </xf>
    <xf numFmtId="0" fontId="25" fillId="8" borderId="3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6" fillId="11" borderId="5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Continuous" vertical="center"/>
    </xf>
    <xf numFmtId="0" fontId="12" fillId="7" borderId="12" xfId="0" applyFont="1" applyFill="1" applyBorder="1" applyAlignment="1">
      <alignment horizontal="centerContinuous" vertical="center"/>
    </xf>
    <xf numFmtId="0" fontId="12" fillId="7" borderId="13" xfId="0" applyFont="1" applyFill="1" applyBorder="1" applyAlignment="1">
      <alignment horizontal="centerContinuous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/>
    </xf>
    <xf numFmtId="167" fontId="1" fillId="0" borderId="3" xfId="0" applyNumberFormat="1" applyFont="1" applyBorder="1" applyAlignment="1">
      <alignment horizontal="center" vertical="center"/>
    </xf>
    <xf numFmtId="167" fontId="1" fillId="0" borderId="5" xfId="0" applyNumberFormat="1" applyFont="1" applyBorder="1" applyAlignment="1">
      <alignment horizontal="center" vertical="center"/>
    </xf>
    <xf numFmtId="167" fontId="1" fillId="0" borderId="8" xfId="0" applyNumberFormat="1" applyFont="1" applyBorder="1" applyAlignment="1">
      <alignment horizontal="center" vertical="center"/>
    </xf>
    <xf numFmtId="167" fontId="1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222"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BF95DF"/>
        </patternFill>
      </fill>
    </dxf>
    <dxf>
      <font>
        <b/>
        <i val="0"/>
        <color theme="0"/>
      </font>
      <fill>
        <patternFill>
          <bgColor rgb="FF934CC8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BF95DF"/>
        </patternFill>
      </fill>
    </dxf>
    <dxf>
      <font>
        <b/>
        <i val="0"/>
        <color theme="0"/>
      </font>
      <fill>
        <patternFill>
          <bgColor rgb="FF934CC8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BF95DF"/>
        </patternFill>
      </fill>
    </dxf>
    <dxf>
      <font>
        <b/>
        <i val="0"/>
        <color theme="0"/>
      </font>
      <fill>
        <patternFill>
          <bgColor rgb="FF934CC8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BF95DF"/>
        </patternFill>
      </fill>
    </dxf>
    <dxf>
      <font>
        <b/>
        <i val="0"/>
        <color theme="0"/>
      </font>
      <fill>
        <patternFill>
          <bgColor rgb="FF934CC8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BF95DF"/>
        </patternFill>
      </fill>
    </dxf>
    <dxf>
      <font>
        <b/>
        <i val="0"/>
        <color theme="0"/>
      </font>
      <fill>
        <patternFill>
          <bgColor rgb="FF934CC8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99FF"/>
        <name val="Calibri"/>
        <scheme val="minor"/>
      </font>
      <fill>
        <patternFill patternType="solid">
          <fgColor indexed="64"/>
          <bgColor rgb="FF3399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BF95DF"/>
      <color rgb="FF934CC8"/>
      <color rgb="FF9C5BCD"/>
      <color rgb="FFFF6699"/>
      <color rgb="FFA469D1"/>
      <color rgb="FFFF66CC"/>
      <color rgb="FFFF99FF"/>
      <color rgb="FFFF5050"/>
      <color rgb="FFDCC4EE"/>
      <color rgb="FFB483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Paramètres_Application!$A$8" horiz="1" inc="30" max="450" page="10" val="0"/>
</file>

<file path=xl/ctrlProps/ctrlProp2.xml><?xml version="1.0" encoding="utf-8"?>
<formControlPr xmlns="http://schemas.microsoft.com/office/spreadsheetml/2009/9/main" objectType="Scroll" dx="22" fmlaLink="Paramètres_Application!$A$8" horiz="1" inc="7" max="450" page="10" val="0"/>
</file>

<file path=xl/ctrlProps/ctrlProp3.xml><?xml version="1.0" encoding="utf-8"?>
<formControlPr xmlns="http://schemas.microsoft.com/office/spreadsheetml/2009/9/main" objectType="Scroll" dx="22" fmlaLink="Paramètres_Application!$A$8" horiz="1" max="450" page="10" val="0"/>
</file>

<file path=xl/ctrlProps/ctrlProp4.xml><?xml version="1.0" encoding="utf-8"?>
<formControlPr xmlns="http://schemas.microsoft.com/office/spreadsheetml/2009/9/main" objectType="Drop" dropLines="12" dropStyle="combo" dx="16" fmlaLink="Paramètres_Application!$J$26" fmlaRange="Paramètres_Application!$J$2:$J$25" noThreeD="1" sel="1" val="0"/>
</file>

<file path=xl/ctrlProps/ctrlProp5.xml><?xml version="1.0" encoding="utf-8"?>
<formControlPr xmlns="http://schemas.microsoft.com/office/spreadsheetml/2009/9/main" objectType="CheckBox" fmlaLink="B2" lockText="1" noThreeD="1"/>
</file>

<file path=xl/ctrlProps/ctrlProp6.xml><?xml version="1.0" encoding="utf-8"?>
<formControlPr xmlns="http://schemas.microsoft.com/office/spreadsheetml/2009/9/main" objectType="CheckBox" fmlaLink="B3" lockText="1" noThreeD="1"/>
</file>

<file path=xl/ctrlProps/ctrlProp7.xml><?xml version="1.0" encoding="utf-8"?>
<formControlPr xmlns="http://schemas.microsoft.com/office/spreadsheetml/2009/9/main" objectType="CheckBox" fmlaLink="B4" lockText="1" noThreeD="1"/>
</file>

<file path=xl/ctrlProps/ctrlProp8.xml><?xml version="1.0" encoding="utf-8"?>
<formControlPr xmlns="http://schemas.microsoft.com/office/spreadsheetml/2009/9/main" objectType="CheckBox" fmlaLink="B5" lockText="1" noThreeD="1"/>
</file>

<file path=xl/ctrlProps/ctrlProp9.xml><?xml version="1.0" encoding="utf-8"?>
<formControlPr xmlns="http://schemas.microsoft.com/office/spreadsheetml/2009/9/main" objectType="CheckBox" fmlaLink="B6" lockText="1" noThreeD="1"/>
</file>

<file path=xl/ctrlProps/ctrlProp10.xml><?xml version="1.0" encoding="utf-8"?>
<formControlPr xmlns="http://schemas.microsoft.com/office/spreadsheetml/2009/9/main" objectType="CheckBox" checked="Checked" fmlaLink="B7" lockText="1" noThreeD="1"/>
</file>

<file path=xl/ctrlProps/ctrlProp11.xml><?xml version="1.0" encoding="utf-8"?>
<formControlPr xmlns="http://schemas.microsoft.com/office/spreadsheetml/2009/9/main" objectType="CheckBox" checked="Checked" fmlaLink="B8" lockText="1" noThreeD="1"/>
</file>

<file path=xl/ctrlProps/ctrlProp12.xml><?xml version="1.0" encoding="utf-8"?>
<formControlPr xmlns="http://schemas.microsoft.com/office/spreadsheetml/2009/9/main" objectType="CheckBox" checked="Checked" fmlaLink="C2" lockText="1" noThreeD="1"/>
</file>

<file path=xl/ctrlProps/ctrlProp13.xml><?xml version="1.0" encoding="utf-8"?>
<formControlPr xmlns="http://schemas.microsoft.com/office/spreadsheetml/2009/9/main" objectType="CheckBox" checked="Checked" fmlaLink="C3" lockText="1" noThreeD="1"/>
</file>

<file path=xl/ctrlProps/ctrlProp14.xml><?xml version="1.0" encoding="utf-8"?>
<formControlPr xmlns="http://schemas.microsoft.com/office/spreadsheetml/2009/9/main" objectType="CheckBox" checked="Checked" fmlaLink="C4" lockText="1" noThreeD="1"/>
</file>

<file path=xl/ctrlProps/ctrlProp15.xml><?xml version="1.0" encoding="utf-8"?>
<formControlPr xmlns="http://schemas.microsoft.com/office/spreadsheetml/2009/9/main" objectType="CheckBox" checked="Checked" fmlaLink="C5" lockText="1" noThreeD="1"/>
</file>

<file path=xl/ctrlProps/ctrlProp16.xml><?xml version="1.0" encoding="utf-8"?>
<formControlPr xmlns="http://schemas.microsoft.com/office/spreadsheetml/2009/9/main" objectType="CheckBox" checked="Checked" fmlaLink="C7" lockText="1" noThreeD="1"/>
</file>

<file path=xl/ctrlProps/ctrlProp17.xml><?xml version="1.0" encoding="utf-8"?>
<formControlPr xmlns="http://schemas.microsoft.com/office/spreadsheetml/2009/9/main" objectType="CheckBox" checked="Checked" fmlaLink="C8" lockText="1" noThreeD="1"/>
</file>

<file path=xl/ctrlProps/ctrlProp18.xml><?xml version="1.0" encoding="utf-8"?>
<formControlPr xmlns="http://schemas.microsoft.com/office/spreadsheetml/2009/9/main" objectType="CheckBox" checked="Checked" fmlaLink="C9" lockText="1" noThreeD="1"/>
</file>

<file path=xl/ctrlProps/ctrlProp19.xml><?xml version="1.0" encoding="utf-8"?>
<formControlPr xmlns="http://schemas.microsoft.com/office/spreadsheetml/2009/9/main" objectType="CheckBox" checked="Checked" fmlaLink="C10" lockText="1" noThreeD="1"/>
</file>

<file path=xl/ctrlProps/ctrlProp20.xml><?xml version="1.0" encoding="utf-8"?>
<formControlPr xmlns="http://schemas.microsoft.com/office/spreadsheetml/2009/9/main" objectType="CheckBox" checked="Checked" fmlaLink="C11" lockText="1" noThreeD="1"/>
</file>

<file path=xl/ctrlProps/ctrlProp21.xml><?xml version="1.0" encoding="utf-8"?>
<formControlPr xmlns="http://schemas.microsoft.com/office/spreadsheetml/2009/9/main" objectType="CheckBox" checked="Checked" fmlaLink="C12" lockText="1" noThreeD="1"/>
</file>

<file path=xl/ctrlProps/ctrlProp22.xml><?xml version="1.0" encoding="utf-8"?>
<formControlPr xmlns="http://schemas.microsoft.com/office/spreadsheetml/2009/9/main" objectType="CheckBox" fmlaLink="C6" lockText="1" noThreeD="1"/>
</file>

<file path=xl/ctrlProps/ctrlProp23.xml><?xml version="1.0" encoding="utf-8"?>
<formControlPr xmlns="http://schemas.microsoft.com/office/spreadsheetml/2009/9/main" objectType="CheckBox" checked="Checked" fmlaLink="C13" lockText="1" noThreeD="1"/>
</file>

<file path=xl/ctrlProps/ctrlProp24.xml><?xml version="1.0" encoding="utf-8"?>
<formControlPr xmlns="http://schemas.microsoft.com/office/spreadsheetml/2009/9/main" objectType="CheckBox" fmlaLink="C14" lockText="1" noThreeD="1"/>
</file>

<file path=xl/ctrlProps/ctrlProp25.xml><?xml version="1.0" encoding="utf-8"?>
<formControlPr xmlns="http://schemas.microsoft.com/office/spreadsheetml/2009/9/main" objectType="CheckBox" fmlaLink="G2" lockText="1" noThreeD="1"/>
</file>

<file path=xl/ctrlProps/ctrlProp26.xml><?xml version="1.0" encoding="utf-8"?>
<formControlPr xmlns="http://schemas.microsoft.com/office/spreadsheetml/2009/9/main" objectType="CheckBox" fmlaLink="G3" lockText="1" noThreeD="1"/>
</file>

<file path=xl/ctrlProps/ctrlProp27.xml><?xml version="1.0" encoding="utf-8"?>
<formControlPr xmlns="http://schemas.microsoft.com/office/spreadsheetml/2009/9/main" objectType="CheckBox" fmlaLink="G4" lockText="1" noThreeD="1"/>
</file>

<file path=xl/ctrlProps/ctrlProp28.xml><?xml version="1.0" encoding="utf-8"?>
<formControlPr xmlns="http://schemas.microsoft.com/office/spreadsheetml/2009/9/main" objectType="CheckBox" fmlaLink="G5" lockText="1" noThreeD="1"/>
</file>

<file path=xl/ctrlProps/ctrlProp29.xml><?xml version="1.0" encoding="utf-8"?>
<formControlPr xmlns="http://schemas.microsoft.com/office/spreadsheetml/2009/9/main" objectType="CheckBox" fmlaLink="G6" lockText="1" noThreeD="1"/>
</file>

<file path=xl/ctrlProps/ctrlProp30.xml><?xml version="1.0" encoding="utf-8"?>
<formControlPr xmlns="http://schemas.microsoft.com/office/spreadsheetml/2009/9/main" objectType="CheckBox" fmlaLink="G7" lockText="1" noThreeD="1"/>
</file>

<file path=xl/ctrlProps/ctrlProp31.xml><?xml version="1.0" encoding="utf-8"?>
<formControlPr xmlns="http://schemas.microsoft.com/office/spreadsheetml/2009/9/main" objectType="CheckBox" fmlaLink="G8" lockText="1" noThreeD="1"/>
</file>

<file path=xl/ctrlProps/ctrlProp32.xml><?xml version="1.0" encoding="utf-8"?>
<formControlPr xmlns="http://schemas.microsoft.com/office/spreadsheetml/2009/9/main" objectType="CheckBox" fmlaLink="G9" lockText="1" noThreeD="1"/>
</file>

<file path=xl/ctrlProps/ctrlProp33.xml><?xml version="1.0" encoding="utf-8"?>
<formControlPr xmlns="http://schemas.microsoft.com/office/spreadsheetml/2009/9/main" objectType="CheckBox" fmlaLink="G10" lockText="1" noThreeD="1"/>
</file>

<file path=xl/ctrlProps/ctrlProp34.xml><?xml version="1.0" encoding="utf-8"?>
<formControlPr xmlns="http://schemas.microsoft.com/office/spreadsheetml/2009/9/main" objectType="CheckBox" fmlaLink="G11" lockText="1" noThreeD="1"/>
</file>

<file path=xl/ctrlProps/ctrlProp35.xml><?xml version="1.0" encoding="utf-8"?>
<formControlPr xmlns="http://schemas.microsoft.com/office/spreadsheetml/2009/9/main" objectType="CheckBox" fmlaLink="G12" lockText="1" noThreeD="1"/>
</file>

<file path=xl/ctrlProps/ctrlProp36.xml><?xml version="1.0" encoding="utf-8"?>
<formControlPr xmlns="http://schemas.microsoft.com/office/spreadsheetml/2009/9/main" objectType="CheckBox" fmlaLink="G13" lockText="1" noThreeD="1"/>
</file>

<file path=xl/ctrlProps/ctrlProp37.xml><?xml version="1.0" encoding="utf-8"?>
<formControlPr xmlns="http://schemas.microsoft.com/office/spreadsheetml/2009/9/main" objectType="CheckBox" fmlaLink="G14" lockText="1" noThreeD="1"/>
</file>

<file path=xl/ctrlProps/ctrlProp38.xml><?xml version="1.0" encoding="utf-8"?>
<formControlPr xmlns="http://schemas.microsoft.com/office/spreadsheetml/2009/9/main" objectType="CheckBox" fmlaLink="G15" lockText="1" noThreeD="1"/>
</file>

<file path=xl/ctrlProps/ctrlProp39.xml><?xml version="1.0" encoding="utf-8"?>
<formControlPr xmlns="http://schemas.microsoft.com/office/spreadsheetml/2009/9/main" objectType="CheckBox" fmlaLink="G16" lockText="1" noThreeD="1"/>
</file>

<file path=xl/ctrlProps/ctrlProp40.xml><?xml version="1.0" encoding="utf-8"?>
<formControlPr xmlns="http://schemas.microsoft.com/office/spreadsheetml/2009/9/main" objectType="CheckBox" fmlaLink="G17" lockText="1" noThreeD="1"/>
</file>

<file path=xl/ctrlProps/ctrlProp41.xml><?xml version="1.0" encoding="utf-8"?>
<formControlPr xmlns="http://schemas.microsoft.com/office/spreadsheetml/2009/9/main" objectType="CheckBox" fmlaLink="G18" lockText="1" noThreeD="1"/>
</file>

<file path=xl/ctrlProps/ctrlProp42.xml><?xml version="1.0" encoding="utf-8"?>
<formControlPr xmlns="http://schemas.microsoft.com/office/spreadsheetml/2009/9/main" objectType="CheckBox" fmlaLink="G19" lockText="1" noThreeD="1"/>
</file>

<file path=xl/ctrlProps/ctrlProp43.xml><?xml version="1.0" encoding="utf-8"?>
<formControlPr xmlns="http://schemas.microsoft.com/office/spreadsheetml/2009/9/main" objectType="CheckBox" fmlaLink="G20" lockText="1" noThreeD="1"/>
</file>

<file path=xl/ctrlProps/ctrlProp44.xml><?xml version="1.0" encoding="utf-8"?>
<formControlPr xmlns="http://schemas.microsoft.com/office/spreadsheetml/2009/9/main" objectType="CheckBox" fmlaLink="G21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66675</xdr:rowOff>
    </xdr:from>
    <xdr:to>
      <xdr:col>14</xdr:col>
      <xdr:colOff>695324</xdr:colOff>
      <xdr:row>0</xdr:row>
      <xdr:rowOff>1200151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95249" y="66675"/>
          <a:ext cx="7458075" cy="1133476"/>
          <a:chOff x="95249" y="47625"/>
          <a:chExt cx="7458075" cy="1133476"/>
        </a:xfrm>
      </xdr:grpSpPr>
      <xdr:sp macro="" textlink="">
        <xdr:nvSpPr>
          <xdr:cNvPr id="2" name="Rectangle à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95249" y="47625"/>
            <a:ext cx="7458075" cy="1133476"/>
          </a:xfrm>
          <a:prstGeom prst="roundRect">
            <a:avLst/>
          </a:prstGeom>
          <a:solidFill>
            <a:srgbClr val="7030A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 b="1"/>
              <a:t>Scroll du calendrier</a:t>
            </a:r>
          </a:p>
          <a:p>
            <a:pPr algn="l"/>
            <a:r>
              <a:rPr lang="fr-FR" sz="2000" b="1">
                <a:solidFill>
                  <a:srgbClr val="FF6699"/>
                </a:solidFill>
              </a:rPr>
              <a:t>     Mensuel</a:t>
            </a:r>
            <a:r>
              <a:rPr lang="fr-FR" sz="2000" b="1"/>
              <a:t>           </a:t>
            </a:r>
            <a:r>
              <a:rPr lang="fr-FR" sz="2000" b="1">
                <a:solidFill>
                  <a:srgbClr val="FF6699"/>
                </a:solidFill>
              </a:rPr>
              <a:t>Hebdomadaire</a:t>
            </a:r>
            <a:r>
              <a:rPr lang="fr-FR" sz="2000" b="1"/>
              <a:t>          </a:t>
            </a:r>
            <a:r>
              <a:rPr lang="fr-FR" sz="2000" b="1">
                <a:solidFill>
                  <a:srgbClr val="FF6699"/>
                </a:solidFill>
              </a:rPr>
              <a:t>Journalier            </a:t>
            </a:r>
            <a:r>
              <a:rPr lang="fr-FR" sz="2000" b="1">
                <a:solidFill>
                  <a:srgbClr val="FFFF00"/>
                </a:solidFill>
              </a:rPr>
              <a:t>Date début</a:t>
            </a:r>
          </a:p>
        </xdr:txBody>
      </xdr:sp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/>
        </xdr:nvGrpSpPr>
        <xdr:grpSpPr>
          <a:xfrm>
            <a:off x="209550" y="781050"/>
            <a:ext cx="1656000" cy="324000"/>
            <a:chOff x="200025" y="993498"/>
            <a:chExt cx="1656000" cy="324000"/>
          </a:xfrm>
        </xdr:grpSpPr>
        <xdr:sp macro="" textlink="">
          <xdr:nvSpPr>
            <xdr:cNvPr id="3" name="Rectangle à coins arrondis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/>
          </xdr:nvSpPr>
          <xdr:spPr>
            <a:xfrm>
              <a:off x="200025" y="993498"/>
              <a:ext cx="1656000" cy="324000"/>
            </a:xfrm>
            <a:prstGeom prst="roundRect">
              <a:avLst/>
            </a:prstGeom>
            <a:solidFill>
              <a:srgbClr val="002060"/>
            </a:solidFill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098" name="Scroll Bar 2" hidden="1">
                  <a:extLst>
                    <a:ext uri="{63B3BB69-23CF-44E3-9099-C40C66FF867C}">
                      <a14:compatExt spid="_x0000_s4098"/>
                    </a:ext>
                    <a:ext uri="{FF2B5EF4-FFF2-40B4-BE49-F238E27FC236}">
                      <a16:creationId xmlns:a16="http://schemas.microsoft.com/office/drawing/2014/main" id="{00000000-0008-0000-0000-000002100000}"/>
                    </a:ext>
                  </a:extLst>
                </xdr:cNvPr>
                <xdr:cNvSpPr/>
              </xdr:nvSpPr>
              <xdr:spPr bwMode="auto">
                <a:xfrm>
                  <a:off x="257175" y="1057275"/>
                  <a:ext cx="1512000" cy="1800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</xdr:sp>
          </mc:Choice>
          <mc:Fallback/>
        </mc:AlternateContent>
      </xdr:grpSp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2057400" y="781050"/>
            <a:ext cx="1656000" cy="324000"/>
            <a:chOff x="2705100" y="993498"/>
            <a:chExt cx="1656000" cy="324000"/>
          </a:xfrm>
        </xdr:grpSpPr>
        <xdr:sp macro="" textlink="">
          <xdr:nvSpPr>
            <xdr:cNvPr id="8" name="Rectangle à coins arrondis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2705100" y="993498"/>
              <a:ext cx="1656000" cy="324000"/>
            </a:xfrm>
            <a:prstGeom prst="roundRect">
              <a:avLst/>
            </a:prstGeom>
            <a:solidFill>
              <a:srgbClr val="002060"/>
            </a:solidFill>
            <a:ln w="12700" cap="flat" cmpd="sng" algn="ctr">
              <a:solidFill>
                <a:srgbClr val="5B9BD5">
                  <a:shade val="50000"/>
                </a:srgbClr>
              </a:solidFill>
              <a:prstDash val="solid"/>
              <a:miter lim="800000"/>
            </a:ln>
            <a:effectLst/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099" name="Scroll Bar 3" hidden="1">
                  <a:extLst>
                    <a:ext uri="{63B3BB69-23CF-44E3-9099-C40C66FF867C}">
                      <a14:compatExt spid="_x0000_s4099"/>
                    </a:ext>
                    <a:ext uri="{FF2B5EF4-FFF2-40B4-BE49-F238E27FC236}">
                      <a16:creationId xmlns:a16="http://schemas.microsoft.com/office/drawing/2014/main" id="{00000000-0008-0000-0000-000003100000}"/>
                    </a:ext>
                  </a:extLst>
                </xdr:cNvPr>
                <xdr:cNvSpPr/>
              </xdr:nvSpPr>
              <xdr:spPr bwMode="auto">
                <a:xfrm>
                  <a:off x="2762250" y="1057275"/>
                  <a:ext cx="1512000" cy="1800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</xdr:sp>
          </mc:Choice>
          <mc:Fallback/>
        </mc:AlternateContent>
      </xdr:grpSp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3905250" y="781050"/>
            <a:ext cx="1656000" cy="324000"/>
            <a:chOff x="5324475" y="993498"/>
            <a:chExt cx="1656000" cy="324000"/>
          </a:xfrm>
        </xdr:grpSpPr>
        <xdr:sp macro="" textlink="">
          <xdr:nvSpPr>
            <xdr:cNvPr id="9" name="Rectangle à coins arrondis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5324475" y="993498"/>
              <a:ext cx="1656000" cy="324000"/>
            </a:xfrm>
            <a:prstGeom prst="roundRect">
              <a:avLst/>
            </a:prstGeom>
            <a:solidFill>
              <a:srgbClr val="002060"/>
            </a:solidFill>
            <a:ln w="12700" cap="flat" cmpd="sng" algn="ctr">
              <a:solidFill>
                <a:srgbClr val="5B9BD5">
                  <a:shade val="50000"/>
                </a:srgbClr>
              </a:solidFill>
              <a:prstDash val="solid"/>
              <a:miter lim="800000"/>
            </a:ln>
            <a:effectLst/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100" name="Scroll Bar 4" hidden="1">
                  <a:extLst>
                    <a:ext uri="{63B3BB69-23CF-44E3-9099-C40C66FF867C}">
                      <a14:compatExt spid="_x0000_s4100"/>
                    </a:ext>
                    <a:ext uri="{FF2B5EF4-FFF2-40B4-BE49-F238E27FC236}">
                      <a16:creationId xmlns:a16="http://schemas.microsoft.com/office/drawing/2014/main" id="{00000000-0008-0000-0000-000004100000}"/>
                    </a:ext>
                  </a:extLst>
                </xdr:cNvPr>
                <xdr:cNvSpPr/>
              </xdr:nvSpPr>
              <xdr:spPr bwMode="auto">
                <a:xfrm>
                  <a:off x="5391150" y="1057275"/>
                  <a:ext cx="1512000" cy="1800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</xdr:sp>
          </mc:Choice>
          <mc:Fallback/>
        </mc:AlternateContent>
      </xdr:grpSp>
      <xdr:grpSp>
        <xdr:nvGrpSpPr>
          <xdr:cNvPr id="7" name="Group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/>
        </xdr:nvGrpSpPr>
        <xdr:grpSpPr>
          <a:xfrm>
            <a:off x="5753100" y="781050"/>
            <a:ext cx="1656000" cy="324000"/>
            <a:chOff x="5743575" y="990600"/>
            <a:chExt cx="1656000" cy="324000"/>
          </a:xfrm>
        </xdr:grpSpPr>
        <xdr:sp macro="" textlink="">
          <xdr:nvSpPr>
            <xdr:cNvPr id="13" name="Rectangle à coins arrondis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743575" y="990600"/>
              <a:ext cx="1656000" cy="324000"/>
            </a:xfrm>
            <a:prstGeom prst="roundRect">
              <a:avLst/>
            </a:prstGeom>
            <a:solidFill>
              <a:srgbClr val="002060"/>
            </a:solidFill>
            <a:ln w="12700" cap="flat" cmpd="sng" algn="ctr">
              <a:solidFill>
                <a:srgbClr val="5B9BD5">
                  <a:shade val="50000"/>
                </a:srgbClr>
              </a:solidFill>
              <a:prstDash val="solid"/>
              <a:miter lim="800000"/>
            </a:ln>
            <a:effectLst/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102" name="Drop Down 6" hidden="1">
                  <a:extLst>
                    <a:ext uri="{63B3BB69-23CF-44E3-9099-C40C66FF867C}">
                      <a14:compatExt spid="_x0000_s4102"/>
                    </a:ext>
                    <a:ext uri="{FF2B5EF4-FFF2-40B4-BE49-F238E27FC236}">
                      <a16:creationId xmlns:a16="http://schemas.microsoft.com/office/drawing/2014/main" id="{00000000-0008-0000-0000-000006100000}"/>
                    </a:ext>
                  </a:extLst>
                </xdr:cNvPr>
                <xdr:cNvSpPr/>
              </xdr:nvSpPr>
              <xdr:spPr bwMode="auto">
                <a:xfrm>
                  <a:off x="5810250" y="1047750"/>
                  <a:ext cx="1533525" cy="200025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561975</xdr:rowOff>
        </xdr:from>
        <xdr:to>
          <xdr:col>3</xdr:col>
          <xdr:colOff>723900</xdr:colOff>
          <xdr:row>2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0</xdr:rowOff>
        </xdr:from>
        <xdr:to>
          <xdr:col>3</xdr:col>
          <xdr:colOff>723900</xdr:colOff>
          <xdr:row>3</xdr:row>
          <xdr:rowOff>19050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180975</xdr:rowOff>
        </xdr:from>
        <xdr:to>
          <xdr:col>3</xdr:col>
          <xdr:colOff>723900</xdr:colOff>
          <xdr:row>4</xdr:row>
          <xdr:rowOff>9525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161925</xdr:rowOff>
        </xdr:from>
        <xdr:to>
          <xdr:col>3</xdr:col>
          <xdr:colOff>1038225</xdr:colOff>
          <xdr:row>5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180975</xdr:rowOff>
        </xdr:from>
        <xdr:to>
          <xdr:col>3</xdr:col>
          <xdr:colOff>723900</xdr:colOff>
          <xdr:row>7</xdr:row>
          <xdr:rowOff>9525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0</xdr:rowOff>
        </xdr:from>
        <xdr:to>
          <xdr:col>3</xdr:col>
          <xdr:colOff>828675</xdr:colOff>
          <xdr:row>8</xdr:row>
          <xdr:rowOff>38100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180975</xdr:rowOff>
        </xdr:from>
        <xdr:to>
          <xdr:col>3</xdr:col>
          <xdr:colOff>723900</xdr:colOff>
          <xdr:row>9</xdr:row>
          <xdr:rowOff>9525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1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171450</xdr:rowOff>
        </xdr:from>
        <xdr:to>
          <xdr:col>3</xdr:col>
          <xdr:colOff>723900</xdr:colOff>
          <xdr:row>10</xdr:row>
          <xdr:rowOff>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1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171450</xdr:rowOff>
        </xdr:from>
        <xdr:to>
          <xdr:col>3</xdr:col>
          <xdr:colOff>723900</xdr:colOff>
          <xdr:row>11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180975</xdr:rowOff>
        </xdr:from>
        <xdr:to>
          <xdr:col>3</xdr:col>
          <xdr:colOff>1219200</xdr:colOff>
          <xdr:row>12</xdr:row>
          <xdr:rowOff>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180975</xdr:rowOff>
        </xdr:from>
        <xdr:to>
          <xdr:col>3</xdr:col>
          <xdr:colOff>723900</xdr:colOff>
          <xdr:row>6</xdr:row>
          <xdr:rowOff>9525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180975</xdr:rowOff>
        </xdr:from>
        <xdr:to>
          <xdr:col>3</xdr:col>
          <xdr:colOff>723900</xdr:colOff>
          <xdr:row>13</xdr:row>
          <xdr:rowOff>9525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1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180975</xdr:rowOff>
        </xdr:from>
        <xdr:to>
          <xdr:col>3</xdr:col>
          <xdr:colOff>723900</xdr:colOff>
          <xdr:row>14</xdr:row>
          <xdr:rowOff>9525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1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0</xdr:row>
          <xdr:rowOff>552450</xdr:rowOff>
        </xdr:from>
        <xdr:to>
          <xdr:col>4</xdr:col>
          <xdr:colOff>1228725</xdr:colOff>
          <xdr:row>2</xdr:row>
          <xdr:rowOff>9525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</xdr:row>
          <xdr:rowOff>171450</xdr:rowOff>
        </xdr:from>
        <xdr:to>
          <xdr:col>4</xdr:col>
          <xdr:colOff>1228725</xdr:colOff>
          <xdr:row>3</xdr:row>
          <xdr:rowOff>9525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1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</xdr:row>
          <xdr:rowOff>171450</xdr:rowOff>
        </xdr:from>
        <xdr:to>
          <xdr:col>4</xdr:col>
          <xdr:colOff>1228725</xdr:colOff>
          <xdr:row>4</xdr:row>
          <xdr:rowOff>9525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3</xdr:row>
          <xdr:rowOff>171450</xdr:rowOff>
        </xdr:from>
        <xdr:to>
          <xdr:col>4</xdr:col>
          <xdr:colOff>1228725</xdr:colOff>
          <xdr:row>5</xdr:row>
          <xdr:rowOff>9525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4</xdr:row>
          <xdr:rowOff>171450</xdr:rowOff>
        </xdr:from>
        <xdr:to>
          <xdr:col>4</xdr:col>
          <xdr:colOff>1228725</xdr:colOff>
          <xdr:row>6</xdr:row>
          <xdr:rowOff>9525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1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5</xdr:row>
          <xdr:rowOff>171450</xdr:rowOff>
        </xdr:from>
        <xdr:to>
          <xdr:col>4</xdr:col>
          <xdr:colOff>1228725</xdr:colOff>
          <xdr:row>7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6</xdr:row>
          <xdr:rowOff>171450</xdr:rowOff>
        </xdr:from>
        <xdr:to>
          <xdr:col>4</xdr:col>
          <xdr:colOff>1228725</xdr:colOff>
          <xdr:row>8</xdr:row>
          <xdr:rowOff>9525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7</xdr:row>
          <xdr:rowOff>171450</xdr:rowOff>
        </xdr:from>
        <xdr:to>
          <xdr:col>4</xdr:col>
          <xdr:colOff>1228725</xdr:colOff>
          <xdr:row>9</xdr:row>
          <xdr:rowOff>9525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1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8</xdr:row>
          <xdr:rowOff>171450</xdr:rowOff>
        </xdr:from>
        <xdr:to>
          <xdr:col>4</xdr:col>
          <xdr:colOff>1228725</xdr:colOff>
          <xdr:row>10</xdr:row>
          <xdr:rowOff>9525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1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9</xdr:row>
          <xdr:rowOff>171450</xdr:rowOff>
        </xdr:from>
        <xdr:to>
          <xdr:col>4</xdr:col>
          <xdr:colOff>1228725</xdr:colOff>
          <xdr:row>11</xdr:row>
          <xdr:rowOff>9525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1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10</xdr:row>
          <xdr:rowOff>171450</xdr:rowOff>
        </xdr:from>
        <xdr:to>
          <xdr:col>4</xdr:col>
          <xdr:colOff>1228725</xdr:colOff>
          <xdr:row>12</xdr:row>
          <xdr:rowOff>9525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1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11</xdr:row>
          <xdr:rowOff>171450</xdr:rowOff>
        </xdr:from>
        <xdr:to>
          <xdr:col>4</xdr:col>
          <xdr:colOff>1228725</xdr:colOff>
          <xdr:row>13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1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12</xdr:row>
          <xdr:rowOff>171450</xdr:rowOff>
        </xdr:from>
        <xdr:to>
          <xdr:col>4</xdr:col>
          <xdr:colOff>1228725</xdr:colOff>
          <xdr:row>14</xdr:row>
          <xdr:rowOff>9525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1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13</xdr:row>
          <xdr:rowOff>171450</xdr:rowOff>
        </xdr:from>
        <xdr:to>
          <xdr:col>4</xdr:col>
          <xdr:colOff>1228725</xdr:colOff>
          <xdr:row>15</xdr:row>
          <xdr:rowOff>9525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1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14</xdr:row>
          <xdr:rowOff>171450</xdr:rowOff>
        </xdr:from>
        <xdr:to>
          <xdr:col>4</xdr:col>
          <xdr:colOff>1228725</xdr:colOff>
          <xdr:row>16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15</xdr:row>
          <xdr:rowOff>171450</xdr:rowOff>
        </xdr:from>
        <xdr:to>
          <xdr:col>4</xdr:col>
          <xdr:colOff>1228725</xdr:colOff>
          <xdr:row>17</xdr:row>
          <xdr:rowOff>9525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1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16</xdr:row>
          <xdr:rowOff>171450</xdr:rowOff>
        </xdr:from>
        <xdr:to>
          <xdr:col>4</xdr:col>
          <xdr:colOff>1228725</xdr:colOff>
          <xdr:row>18</xdr:row>
          <xdr:rowOff>9525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1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17</xdr:row>
          <xdr:rowOff>171450</xdr:rowOff>
        </xdr:from>
        <xdr:to>
          <xdr:col>4</xdr:col>
          <xdr:colOff>1228725</xdr:colOff>
          <xdr:row>19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1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18</xdr:row>
          <xdr:rowOff>171450</xdr:rowOff>
        </xdr:from>
        <xdr:to>
          <xdr:col>4</xdr:col>
          <xdr:colOff>1228725</xdr:colOff>
          <xdr:row>20</xdr:row>
          <xdr:rowOff>9525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1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19</xdr:row>
          <xdr:rowOff>171450</xdr:rowOff>
        </xdr:from>
        <xdr:to>
          <xdr:col>4</xdr:col>
          <xdr:colOff>1228725</xdr:colOff>
          <xdr:row>21</xdr:row>
          <xdr:rowOff>9525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1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EJ10" totalsRowShown="0" headerRowDxfId="221" dataDxfId="219" headerRowBorderDxfId="220" tableBorderDxfId="218" totalsRowBorderDxfId="217">
  <autoFilter ref="A5:EJ10" xr:uid="{00000000-0009-0000-0100-000001000000}"/>
  <tableColumns count="140">
    <tableColumn id="1" xr3:uid="{00000000-0010-0000-0000-000001000000}" name="C1" dataDxfId="216"/>
    <tableColumn id="2" xr3:uid="{00000000-0010-0000-0000-000002000000}" name="C2" dataDxfId="215"/>
    <tableColumn id="140" xr3:uid="{00000000-0010-0000-0000-00008C000000}" name="C210" dataDxfId="214"/>
    <tableColumn id="3" xr3:uid="{00000000-0010-0000-0000-000003000000}" name="C3" dataDxfId="213">
      <calculatedColumnFormula>VLOOKUP(Tableau1[[#This Row],[C210]],Fréquences,2,0)*IF(OR(VLOOKUP(Tableau1[[#This Row],[C210]],Fréquences,2,0)=7,VLOOKUP(Tableau1[[#This Row],[C210]],Fréquences,2,0)=14,VLOOKUP(Tableau1[[#This Row],[C210]],Fréquences,2,0)=21,VLOOKUP(Tableau1[[#This Row],[C210]],Fréquences,2,0)=28),1,30)</calculatedColumnFormula>
    </tableColumn>
    <tableColumn id="135" xr3:uid="{00000000-0010-0000-0000-000087000000}" name="C310" dataDxfId="212"/>
    <tableColumn id="4" xr3:uid="{00000000-0010-0000-0000-000004000000}" name="C4" dataDxfId="211"/>
    <tableColumn id="5" xr3:uid="{00000000-0010-0000-0000-000005000000}" name="C5" dataDxfId="210"/>
    <tableColumn id="136" xr3:uid="{00000000-0010-0000-0000-000088000000}" name="C510" dataDxfId="209"/>
    <tableColumn id="6" xr3:uid="{00000000-0010-0000-0000-000006000000}" name="C6" dataDxfId="208">
      <calculatedColumnFormula>IF(Tableau1[[#This Row],[C510]]="Calendaire",1,0)</calculatedColumnFormula>
    </tableColumn>
    <tableColumn id="7" xr3:uid="{00000000-0010-0000-0000-000007000000}" name="C7" dataDxfId="207"/>
    <tableColumn id="139" xr3:uid="{00000000-0010-0000-0000-00008B000000}" name="C710" dataDxfId="206">
      <calculatedColumnFormula>IF(Tableau1[[#This Row],[C10]]="Terminé","/",Tableau1[[#This Row],[C8]])</calculatedColumnFormula>
    </tableColumn>
    <tableColumn id="8" xr3:uid="{00000000-0010-0000-0000-000008000000}" name="C8" dataDxfId="205">
      <calculatedColumnFormula>Ech_Pre</calculatedColumnFormula>
    </tableColumn>
    <tableColumn id="138" xr3:uid="{00000000-0010-0000-0000-00008A000000}" name="C810" dataDxfId="204">
      <calculatedColumnFormula>IF(Tableau1[[#This Row],[C10]]="Terminé","/",Tableau1[[#This Row],[C9]])</calculatedColumnFormula>
    </tableColumn>
    <tableColumn id="9" xr3:uid="{00000000-0010-0000-0000-000009000000}" name="C9" dataDxfId="203">
      <calculatedColumnFormula>Ech_Enc</calculatedColumnFormula>
    </tableColumn>
    <tableColumn id="10" xr3:uid="{00000000-0010-0000-0000-00000A000000}" name="C10" dataDxfId="202">
      <calculatedColumnFormula>IF(OR(Tableau1[[#This Row],[C7]]="P",Tableau1[[#This Row],[C7]]=""),"Permanent",IF(Tableau1[[#This Row],[C1010]]&lt;CeJour,"Terminé",Tableau1[[#This Row],[C1010]]))</calculatedColumnFormula>
    </tableColumn>
    <tableColumn id="137" xr3:uid="{00000000-0010-0000-0000-000089000000}" name="C1010" dataDxfId="201">
      <calculatedColumnFormula>Ech_Pro</calculatedColumnFormula>
    </tableColumn>
    <tableColumn id="11" xr3:uid="{00000000-0010-0000-0000-00000B000000}" name="C11" dataDxfId="168">
      <calculatedColumnFormula array="1">IF(OR(Q$4=Fériés),"",IF(OR(AND(WORKDAY.INTL($B6,(INT((NETWORKDAYS.INTL($B6,Q$4-1,WeekEnd,Fériés)-1)/$D6)+1)*$D6,WeekEnd,Fériés)=Q$4,$F6=0,Q$4&gt;=$B6,Q$4&lt;=$P6),AND(($B6+(INT((Q$4-$B6-1)/$D6)+1)*$D6)=Q$4,$F6=1,Q$4&gt;=$B6,Q$4&lt;=$P6)),Q$4,""))</calculatedColumnFormula>
    </tableColumn>
    <tableColumn id="12" xr3:uid="{00000000-0010-0000-0000-00000C000000}" name="C12" dataDxfId="167">
      <calculatedColumnFormula array="1">IF(OR(R$4=Fériés),"",IF(OR(AND(WORKDAY.INTL($B6,(INT((NETWORKDAYS.INTL($B6,R$4-1,WeekEnd,Fériés)-1)/$D6)+1)*$D6,WeekEnd,Fériés)=R$4,$F6=0,R$4&gt;=$B6,R$4&lt;=$P6),AND(($B6+(INT((R$4-$B6-1)/$D6)+1)*$D6)=R$4,$F6=1,R$4&gt;=$B6,R$4&lt;=$P6)),R$4,""))</calculatedColumnFormula>
    </tableColumn>
    <tableColumn id="13" xr3:uid="{00000000-0010-0000-0000-00000D000000}" name="C13" dataDxfId="166">
      <calculatedColumnFormula array="1">IF(OR(S$4=Fériés),"",IF(OR(AND(WORKDAY.INTL($B6,(INT((NETWORKDAYS.INTL($B6,S$4-1,WeekEnd,Fériés)-1)/$D6)+1)*$D6,WeekEnd,Fériés)=S$4,$F6=0,S$4&gt;=$B6,S$4&lt;=$P6),AND(($B6+(INT((S$4-$B6-1)/$D6)+1)*$D6)=S$4,$F6=1,S$4&gt;=$B6,S$4&lt;=$P6)),S$4,""))</calculatedColumnFormula>
    </tableColumn>
    <tableColumn id="14" xr3:uid="{00000000-0010-0000-0000-00000E000000}" name="C14" dataDxfId="165">
      <calculatedColumnFormula array="1">IF(OR(T$4=Fériés),"",IF(OR(AND(WORKDAY.INTL($B6,(INT((NETWORKDAYS.INTL($B6,T$4-1,WeekEnd,Fériés)-1)/$D6)+1)*$D6,WeekEnd,Fériés)=T$4,$F6=0,T$4&gt;=$B6,T$4&lt;=$P6),AND(($B6+(INT((T$4-$B6-1)/$D6)+1)*$D6)=T$4,$F6=1,T$4&gt;=$B6,T$4&lt;=$P6)),T$4,""))</calculatedColumnFormula>
    </tableColumn>
    <tableColumn id="15" xr3:uid="{00000000-0010-0000-0000-00000F000000}" name="C15" dataDxfId="164">
      <calculatedColumnFormula array="1">IF(OR(U$4=Fériés),"",IF(OR(AND(WORKDAY.INTL($B6,(INT((NETWORKDAYS.INTL($B6,U$4-1,WeekEnd,Fériés)-1)/$D6)+1)*$D6,WeekEnd,Fériés)=U$4,$F6=0,U$4&gt;=$B6,U$4&lt;=$P6),AND(($B6+(INT((U$4-$B6-1)/$D6)+1)*$D6)=U$4,$F6=1,U$4&gt;=$B6,U$4&lt;=$P6)),U$4,""))</calculatedColumnFormula>
    </tableColumn>
    <tableColumn id="16" xr3:uid="{00000000-0010-0000-0000-000010000000}" name="C16" dataDxfId="163">
      <calculatedColumnFormula array="1">IF(OR(V$4=Fériés),"",IF(OR(AND(WORKDAY.INTL($B6,(INT((NETWORKDAYS.INTL($B6,V$4-1,WeekEnd,Fériés)-1)/$D6)+1)*$D6,WeekEnd,Fériés)=V$4,$F6=0,V$4&gt;=$B6,V$4&lt;=$P6),AND(($B6+(INT((V$4-$B6-1)/$D6)+1)*$D6)=V$4,$F6=1,V$4&gt;=$B6,V$4&lt;=$P6)),V$4,""))</calculatedColumnFormula>
    </tableColumn>
    <tableColumn id="17" xr3:uid="{00000000-0010-0000-0000-000011000000}" name="C17" dataDxfId="162">
      <calculatedColumnFormula array="1">IF(OR(W$4=Fériés),"",IF(OR(AND(WORKDAY.INTL($B6,(INT((NETWORKDAYS.INTL($B6,W$4-1,WeekEnd,Fériés)-1)/$D6)+1)*$D6,WeekEnd,Fériés)=W$4,$F6=0,W$4&gt;=$B6,W$4&lt;=$P6),AND(($B6+(INT((W$4-$B6-1)/$D6)+1)*$D6)=W$4,$F6=1,W$4&gt;=$B6,W$4&lt;=$P6)),W$4,""))</calculatedColumnFormula>
    </tableColumn>
    <tableColumn id="18" xr3:uid="{00000000-0010-0000-0000-000012000000}" name="C18" dataDxfId="161">
      <calculatedColumnFormula array="1">IF(OR(X$4=Fériés),"",IF(OR(AND(WORKDAY.INTL($B6,(INT((NETWORKDAYS.INTL($B6,X$4-1,WeekEnd,Fériés)-1)/$D6)+1)*$D6,WeekEnd,Fériés)=X$4,$F6=0,X$4&gt;=$B6,X$4&lt;=$P6),AND(($B6+(INT((X$4-$B6-1)/$D6)+1)*$D6)=X$4,$F6=1,X$4&gt;=$B6,X$4&lt;=$P6)),X$4,""))</calculatedColumnFormula>
    </tableColumn>
    <tableColumn id="19" xr3:uid="{00000000-0010-0000-0000-000013000000}" name="C19" dataDxfId="160">
      <calculatedColumnFormula array="1">IF(OR(Y$4=Fériés),"",IF(OR(AND(WORKDAY.INTL($B6,(INT((NETWORKDAYS.INTL($B6,Y$4-1,WeekEnd,Fériés)-1)/$D6)+1)*$D6,WeekEnd,Fériés)=Y$4,$F6=0,Y$4&gt;=$B6,Y$4&lt;=$P6),AND(($B6+(INT((Y$4-$B6-1)/$D6)+1)*$D6)=Y$4,$F6=1,Y$4&gt;=$B6,Y$4&lt;=$P6)),Y$4,""))</calculatedColumnFormula>
    </tableColumn>
    <tableColumn id="20" xr3:uid="{00000000-0010-0000-0000-000014000000}" name="C20" dataDxfId="159">
      <calculatedColumnFormula array="1">IF(OR(Z$4=Fériés),"",IF(OR(AND(WORKDAY.INTL($B6,(INT((NETWORKDAYS.INTL($B6,Z$4-1,WeekEnd,Fériés)-1)/$D6)+1)*$D6,WeekEnd,Fériés)=Z$4,$F6=0,Z$4&gt;=$B6,Z$4&lt;=$P6),AND(($B6+(INT((Z$4-$B6-1)/$D6)+1)*$D6)=Z$4,$F6=1,Z$4&gt;=$B6,Z$4&lt;=$P6)),Z$4,""))</calculatedColumnFormula>
    </tableColumn>
    <tableColumn id="21" xr3:uid="{00000000-0010-0000-0000-000015000000}" name="C21" dataDxfId="158">
      <calculatedColumnFormula array="1">IF(OR(AA$4=Fériés),"",IF(OR(AND(WORKDAY.INTL($B6,(INT((NETWORKDAYS.INTL($B6,AA$4-1,WeekEnd,Fériés)-1)/$D6)+1)*$D6,WeekEnd,Fériés)=AA$4,$F6=0,AA$4&gt;=$B6,AA$4&lt;=$P6),AND(($B6+(INT((AA$4-$B6-1)/$D6)+1)*$D6)=AA$4,$F6=1,AA$4&gt;=$B6,AA$4&lt;=$P6)),AA$4,""))</calculatedColumnFormula>
    </tableColumn>
    <tableColumn id="22" xr3:uid="{00000000-0010-0000-0000-000016000000}" name="C22" dataDxfId="157">
      <calculatedColumnFormula array="1">IF(OR(AB$4=Fériés),"",IF(OR(AND(WORKDAY.INTL($B6,(INT((NETWORKDAYS.INTL($B6,AB$4-1,WeekEnd,Fériés)-1)/$D6)+1)*$D6,WeekEnd,Fériés)=AB$4,$F6=0,AB$4&gt;=$B6,AB$4&lt;=$P6),AND(($B6+(INT((AB$4-$B6-1)/$D6)+1)*$D6)=AB$4,$F6=1,AB$4&gt;=$B6,AB$4&lt;=$P6)),AB$4,""))</calculatedColumnFormula>
    </tableColumn>
    <tableColumn id="23" xr3:uid="{00000000-0010-0000-0000-000017000000}" name="C23" dataDxfId="156">
      <calculatedColumnFormula array="1">IF(OR(AC$4=Fériés),"",IF(OR(AND(WORKDAY.INTL($B6,(INT((NETWORKDAYS.INTL($B6,AC$4-1,WeekEnd,Fériés)-1)/$D6)+1)*$D6,WeekEnd,Fériés)=AC$4,$F6=0,AC$4&gt;=$B6,AC$4&lt;=$P6),AND(($B6+(INT((AC$4-$B6-1)/$D6)+1)*$D6)=AC$4,$F6=1,AC$4&gt;=$B6,AC$4&lt;=$P6)),AC$4,""))</calculatedColumnFormula>
    </tableColumn>
    <tableColumn id="24" xr3:uid="{00000000-0010-0000-0000-000018000000}" name="C24" dataDxfId="155">
      <calculatedColumnFormula array="1">IF(OR(AD$4=Fériés),"",IF(OR(AND(WORKDAY.INTL($B6,(INT((NETWORKDAYS.INTL($B6,AD$4-1,WeekEnd,Fériés)-1)/$D6)+1)*$D6,WeekEnd,Fériés)=AD$4,$F6=0,AD$4&gt;=$B6,AD$4&lt;=$P6),AND(($B6+(INT((AD$4-$B6-1)/$D6)+1)*$D6)=AD$4,$F6=1,AD$4&gt;=$B6,AD$4&lt;=$P6)),AD$4,""))</calculatedColumnFormula>
    </tableColumn>
    <tableColumn id="25" xr3:uid="{00000000-0010-0000-0000-000019000000}" name="C25" dataDxfId="154">
      <calculatedColumnFormula array="1">IF(OR(AE$4=Fériés),"",IF(OR(AND(WORKDAY.INTL($B6,(INT((NETWORKDAYS.INTL($B6,AE$4-1,WeekEnd,Fériés)-1)/$D6)+1)*$D6,WeekEnd,Fériés)=AE$4,$F6=0,AE$4&gt;=$B6,AE$4&lt;=$P6),AND(($B6+(INT((AE$4-$B6-1)/$D6)+1)*$D6)=AE$4,$F6=1,AE$4&gt;=$B6,AE$4&lt;=$P6)),AE$4,""))</calculatedColumnFormula>
    </tableColumn>
    <tableColumn id="26" xr3:uid="{00000000-0010-0000-0000-00001A000000}" name="C26" dataDxfId="153">
      <calculatedColumnFormula array="1">IF(OR(AF$4=Fériés),"",IF(OR(AND(WORKDAY.INTL($B6,(INT((NETWORKDAYS.INTL($B6,AF$4-1,WeekEnd,Fériés)-1)/$D6)+1)*$D6,WeekEnd,Fériés)=AF$4,$F6=0,AF$4&gt;=$B6,AF$4&lt;=$P6),AND(($B6+(INT((AF$4-$B6-1)/$D6)+1)*$D6)=AF$4,$F6=1,AF$4&gt;=$B6,AF$4&lt;=$P6)),AF$4,""))</calculatedColumnFormula>
    </tableColumn>
    <tableColumn id="27" xr3:uid="{00000000-0010-0000-0000-00001B000000}" name="C27" dataDxfId="152">
      <calculatedColumnFormula array="1">IF(OR(AG$4=Fériés),"",IF(OR(AND(WORKDAY.INTL($B6,(INT((NETWORKDAYS.INTL($B6,AG$4-1,WeekEnd,Fériés)-1)/$D6)+1)*$D6,WeekEnd,Fériés)=AG$4,$F6=0,AG$4&gt;=$B6,AG$4&lt;=$P6),AND(($B6+(INT((AG$4-$B6-1)/$D6)+1)*$D6)=AG$4,$F6=1,AG$4&gt;=$B6,AG$4&lt;=$P6)),AG$4,""))</calculatedColumnFormula>
    </tableColumn>
    <tableColumn id="28" xr3:uid="{00000000-0010-0000-0000-00001C000000}" name="C28" dataDxfId="151">
      <calculatedColumnFormula array="1">IF(OR(AH$4=Fériés),"",IF(OR(AND(WORKDAY.INTL($B6,(INT((NETWORKDAYS.INTL($B6,AH$4-1,WeekEnd,Fériés)-1)/$D6)+1)*$D6,WeekEnd,Fériés)=AH$4,$F6=0,AH$4&gt;=$B6,AH$4&lt;=$P6),AND(($B6+(INT((AH$4-$B6-1)/$D6)+1)*$D6)=AH$4,$F6=1,AH$4&gt;=$B6,AH$4&lt;=$P6)),AH$4,""))</calculatedColumnFormula>
    </tableColumn>
    <tableColumn id="29" xr3:uid="{00000000-0010-0000-0000-00001D000000}" name="C29" dataDxfId="150">
      <calculatedColumnFormula array="1">IF(OR(AI$4=Fériés),"",IF(OR(AND(WORKDAY.INTL($B6,(INT((NETWORKDAYS.INTL($B6,AI$4-1,WeekEnd,Fériés)-1)/$D6)+1)*$D6,WeekEnd,Fériés)=AI$4,$F6=0,AI$4&gt;=$B6,AI$4&lt;=$P6),AND(($B6+(INT((AI$4-$B6-1)/$D6)+1)*$D6)=AI$4,$F6=1,AI$4&gt;=$B6,AI$4&lt;=$P6)),AI$4,""))</calculatedColumnFormula>
    </tableColumn>
    <tableColumn id="30" xr3:uid="{00000000-0010-0000-0000-00001E000000}" name="C30" dataDxfId="149">
      <calculatedColumnFormula array="1">IF(OR(AJ$4=Fériés),"",IF(OR(AND(WORKDAY.INTL($B6,(INT((NETWORKDAYS.INTL($B6,AJ$4-1,WeekEnd,Fériés)-1)/$D6)+1)*$D6,WeekEnd,Fériés)=AJ$4,$F6=0,AJ$4&gt;=$B6,AJ$4&lt;=$P6),AND(($B6+(INT((AJ$4-$B6-1)/$D6)+1)*$D6)=AJ$4,$F6=1,AJ$4&gt;=$B6,AJ$4&lt;=$P6)),AJ$4,""))</calculatedColumnFormula>
    </tableColumn>
    <tableColumn id="31" xr3:uid="{00000000-0010-0000-0000-00001F000000}" name="C31" dataDxfId="148">
      <calculatedColumnFormula array="1">IF(OR(AK$4=Fériés),"",IF(OR(AND(WORKDAY.INTL($B6,(INT((NETWORKDAYS.INTL($B6,AK$4-1,WeekEnd,Fériés)-1)/$D6)+1)*$D6,WeekEnd,Fériés)=AK$4,$F6=0,AK$4&gt;=$B6,AK$4&lt;=$P6),AND(($B6+(INT((AK$4-$B6-1)/$D6)+1)*$D6)=AK$4,$F6=1,AK$4&gt;=$B6,AK$4&lt;=$P6)),AK$4,""))</calculatedColumnFormula>
    </tableColumn>
    <tableColumn id="32" xr3:uid="{00000000-0010-0000-0000-000020000000}" name="C32" dataDxfId="147">
      <calculatedColumnFormula array="1">IF(OR(AL$4=Fériés),"",IF(OR(AND(WORKDAY.INTL($B6,(INT((NETWORKDAYS.INTL($B6,AL$4-1,WeekEnd,Fériés)-1)/$D6)+1)*$D6,WeekEnd,Fériés)=AL$4,$F6=0,AL$4&gt;=$B6,AL$4&lt;=$P6),AND(($B6+(INT((AL$4-$B6-1)/$D6)+1)*$D6)=AL$4,$F6=1,AL$4&gt;=$B6,AL$4&lt;=$P6)),AL$4,""))</calculatedColumnFormula>
    </tableColumn>
    <tableColumn id="33" xr3:uid="{00000000-0010-0000-0000-000021000000}" name="C33" dataDxfId="146">
      <calculatedColumnFormula array="1">IF(OR(AM$4=Fériés),"",IF(OR(AND(WORKDAY.INTL($B6,(INT((NETWORKDAYS.INTL($B6,AM$4-1,WeekEnd,Fériés)-1)/$D6)+1)*$D6,WeekEnd,Fériés)=AM$4,$F6=0,AM$4&gt;=$B6,AM$4&lt;=$P6),AND(($B6+(INT((AM$4-$B6-1)/$D6)+1)*$D6)=AM$4,$F6=1,AM$4&gt;=$B6,AM$4&lt;=$P6)),AM$4,""))</calculatedColumnFormula>
    </tableColumn>
    <tableColumn id="34" xr3:uid="{00000000-0010-0000-0000-000022000000}" name="C34" dataDxfId="145">
      <calculatedColumnFormula array="1">IF(OR(AN$4=Fériés),"",IF(OR(AND(WORKDAY.INTL($B6,(INT((NETWORKDAYS.INTL($B6,AN$4-1,WeekEnd,Fériés)-1)/$D6)+1)*$D6,WeekEnd,Fériés)=AN$4,$F6=0,AN$4&gt;=$B6,AN$4&lt;=$P6),AND(($B6+(INT((AN$4-$B6-1)/$D6)+1)*$D6)=AN$4,$F6=1,AN$4&gt;=$B6,AN$4&lt;=$P6)),AN$4,""))</calculatedColumnFormula>
    </tableColumn>
    <tableColumn id="35" xr3:uid="{00000000-0010-0000-0000-000023000000}" name="C35" dataDxfId="144">
      <calculatedColumnFormula array="1">IF(OR(AO$4=Fériés),"",IF(OR(AND(WORKDAY.INTL($B6,(INT((NETWORKDAYS.INTL($B6,AO$4-1,WeekEnd,Fériés)-1)/$D6)+1)*$D6,WeekEnd,Fériés)=AO$4,$F6=0,AO$4&gt;=$B6,AO$4&lt;=$P6),AND(($B6+(INT((AO$4-$B6-1)/$D6)+1)*$D6)=AO$4,$F6=1,AO$4&gt;=$B6,AO$4&lt;=$P6)),AO$4,""))</calculatedColumnFormula>
    </tableColumn>
    <tableColumn id="36" xr3:uid="{00000000-0010-0000-0000-000024000000}" name="C36" dataDxfId="143">
      <calculatedColumnFormula array="1">IF(OR(AP$4=Fériés),"",IF(OR(AND(WORKDAY.INTL($B6,(INT((NETWORKDAYS.INTL($B6,AP$4-1,WeekEnd,Fériés)-1)/$D6)+1)*$D6,WeekEnd,Fériés)=AP$4,$F6=0,AP$4&gt;=$B6,AP$4&lt;=$P6),AND(($B6+(INT((AP$4-$B6-1)/$D6)+1)*$D6)=AP$4,$F6=1,AP$4&gt;=$B6,AP$4&lt;=$P6)),AP$4,""))</calculatedColumnFormula>
    </tableColumn>
    <tableColumn id="37" xr3:uid="{00000000-0010-0000-0000-000025000000}" name="C37" dataDxfId="142">
      <calculatedColumnFormula array="1">IF(OR(AQ$4=Fériés),"",IF(OR(AND(WORKDAY.INTL($B6,(INT((NETWORKDAYS.INTL($B6,AQ$4-1,WeekEnd,Fériés)-1)/$D6)+1)*$D6,WeekEnd,Fériés)=AQ$4,$F6=0,AQ$4&gt;=$B6,AQ$4&lt;=$P6),AND(($B6+(INT((AQ$4-$B6-1)/$D6)+1)*$D6)=AQ$4,$F6=1,AQ$4&gt;=$B6,AQ$4&lt;=$P6)),AQ$4,""))</calculatedColumnFormula>
    </tableColumn>
    <tableColumn id="38" xr3:uid="{00000000-0010-0000-0000-000026000000}" name="C38" dataDxfId="141">
      <calculatedColumnFormula array="1">IF(OR(AR$4=Fériés),"",IF(OR(AND(WORKDAY.INTL($B6,(INT((NETWORKDAYS.INTL($B6,AR$4-1,WeekEnd,Fériés)-1)/$D6)+1)*$D6,WeekEnd,Fériés)=AR$4,$F6=0,AR$4&gt;=$B6,AR$4&lt;=$P6),AND(($B6+(INT((AR$4-$B6-1)/$D6)+1)*$D6)=AR$4,$F6=1,AR$4&gt;=$B6,AR$4&lt;=$P6)),AR$4,""))</calculatedColumnFormula>
    </tableColumn>
    <tableColumn id="39" xr3:uid="{00000000-0010-0000-0000-000027000000}" name="C39" dataDxfId="140">
      <calculatedColumnFormula array="1">IF(OR(AS$4=Fériés),"",IF(OR(AND(WORKDAY.INTL($B6,(INT((NETWORKDAYS.INTL($B6,AS$4-1,WeekEnd,Fériés)-1)/$D6)+1)*$D6,WeekEnd,Fériés)=AS$4,$F6=0,AS$4&gt;=$B6,AS$4&lt;=$P6),AND(($B6+(INT((AS$4-$B6-1)/$D6)+1)*$D6)=AS$4,$F6=1,AS$4&gt;=$B6,AS$4&lt;=$P6)),AS$4,""))</calculatedColumnFormula>
    </tableColumn>
    <tableColumn id="40" xr3:uid="{00000000-0010-0000-0000-000028000000}" name="C40" dataDxfId="139">
      <calculatedColumnFormula array="1">IF(OR(AT$4=Fériés),"",IF(OR(AND(WORKDAY.INTL($B6,(INT((NETWORKDAYS.INTL($B6,AT$4-1,WeekEnd,Fériés)-1)/$D6)+1)*$D6,WeekEnd,Fériés)=AT$4,$F6=0,AT$4&gt;=$B6,AT$4&lt;=$P6),AND(($B6+(INT((AT$4-$B6-1)/$D6)+1)*$D6)=AT$4,$F6=1,AT$4&gt;=$B6,AT$4&lt;=$P6)),AT$4,""))</calculatedColumnFormula>
    </tableColumn>
    <tableColumn id="41" xr3:uid="{00000000-0010-0000-0000-000029000000}" name="C41" dataDxfId="138">
      <calculatedColumnFormula array="1">IF(OR(AU$4=Fériés),"",IF(OR(AND(WORKDAY.INTL($B6,(INT((NETWORKDAYS.INTL($B6,AU$4-1,WeekEnd,Fériés)-1)/$D6)+1)*$D6,WeekEnd,Fériés)=AU$4,$F6=0,AU$4&gt;=$B6,AU$4&lt;=$P6),AND(($B6+(INT((AU$4-$B6-1)/$D6)+1)*$D6)=AU$4,$F6=1,AU$4&gt;=$B6,AU$4&lt;=$P6)),AU$4,""))</calculatedColumnFormula>
    </tableColumn>
    <tableColumn id="42" xr3:uid="{00000000-0010-0000-0000-00002A000000}" name="C42" dataDxfId="137">
      <calculatedColumnFormula array="1">IF(OR(AV$4=Fériés),"",IF(OR(AND(WORKDAY.INTL($B6,(INT((NETWORKDAYS.INTL($B6,AV$4-1,WeekEnd,Fériés)-1)/$D6)+1)*$D6,WeekEnd,Fériés)=AV$4,$F6=0,AV$4&gt;=$B6,AV$4&lt;=$P6),AND(($B6+(INT((AV$4-$B6-1)/$D6)+1)*$D6)=AV$4,$F6=1,AV$4&gt;=$B6,AV$4&lt;=$P6)),AV$4,""))</calculatedColumnFormula>
    </tableColumn>
    <tableColumn id="43" xr3:uid="{00000000-0010-0000-0000-00002B000000}" name="C43" dataDxfId="136">
      <calculatedColumnFormula array="1">IF(OR(AW$4=Fériés),"",IF(OR(AND(WORKDAY.INTL($B6,(INT((NETWORKDAYS.INTL($B6,AW$4-1,WeekEnd,Fériés)-1)/$D6)+1)*$D6,WeekEnd,Fériés)=AW$4,$F6=0,AW$4&gt;=$B6,AW$4&lt;=$P6),AND(($B6+(INT((AW$4-$B6-1)/$D6)+1)*$D6)=AW$4,$F6=1,AW$4&gt;=$B6,AW$4&lt;=$P6)),AW$4,""))</calculatedColumnFormula>
    </tableColumn>
    <tableColumn id="44" xr3:uid="{00000000-0010-0000-0000-00002C000000}" name="C44" dataDxfId="135">
      <calculatedColumnFormula array="1">IF(OR(AX$4=Fériés),"",IF(OR(AND(WORKDAY.INTL($B6,(INT((NETWORKDAYS.INTL($B6,AX$4-1,WeekEnd,Fériés)-1)/$D6)+1)*$D6,WeekEnd,Fériés)=AX$4,$F6=0,AX$4&gt;=$B6,AX$4&lt;=$P6),AND(($B6+(INT((AX$4-$B6-1)/$D6)+1)*$D6)=AX$4,$F6=1,AX$4&gt;=$B6,AX$4&lt;=$P6)),AX$4,""))</calculatedColumnFormula>
    </tableColumn>
    <tableColumn id="45" xr3:uid="{00000000-0010-0000-0000-00002D000000}" name="C45" dataDxfId="134">
      <calculatedColumnFormula array="1">IF(OR(AY$4=Fériés),"",IF(OR(AND(WORKDAY.INTL($B6,(INT((NETWORKDAYS.INTL($B6,AY$4-1,WeekEnd,Fériés)-1)/$D6)+1)*$D6,WeekEnd,Fériés)=AY$4,$F6=0,AY$4&gt;=$B6,AY$4&lt;=$P6),AND(($B6+(INT((AY$4-$B6-1)/$D6)+1)*$D6)=AY$4,$F6=1,AY$4&gt;=$B6,AY$4&lt;=$P6)),AY$4,""))</calculatedColumnFormula>
    </tableColumn>
    <tableColumn id="46" xr3:uid="{00000000-0010-0000-0000-00002E000000}" name="C46" dataDxfId="133">
      <calculatedColumnFormula array="1">IF(OR(AZ$4=Fériés),"",IF(OR(AND(WORKDAY.INTL($B6,(INT((NETWORKDAYS.INTL($B6,AZ$4-1,WeekEnd,Fériés)-1)/$D6)+1)*$D6,WeekEnd,Fériés)=AZ$4,$F6=0,AZ$4&gt;=$B6,AZ$4&lt;=$P6),AND(($B6+(INT((AZ$4-$B6-1)/$D6)+1)*$D6)=AZ$4,$F6=1,AZ$4&gt;=$B6,AZ$4&lt;=$P6)),AZ$4,""))</calculatedColumnFormula>
    </tableColumn>
    <tableColumn id="47" xr3:uid="{00000000-0010-0000-0000-00002F000000}" name="C47" dataDxfId="132">
      <calculatedColumnFormula array="1">IF(OR(BA$4=Fériés),"",IF(OR(AND(WORKDAY.INTL($B6,(INT((NETWORKDAYS.INTL($B6,BA$4-1,WeekEnd,Fériés)-1)/$D6)+1)*$D6,WeekEnd,Fériés)=BA$4,$F6=0,BA$4&gt;=$B6,BA$4&lt;=$P6),AND(($B6+(INT((BA$4-$B6-1)/$D6)+1)*$D6)=BA$4,$F6=1,BA$4&gt;=$B6,BA$4&lt;=$P6)),BA$4,""))</calculatedColumnFormula>
    </tableColumn>
    <tableColumn id="48" xr3:uid="{00000000-0010-0000-0000-000030000000}" name="C48" dataDxfId="131">
      <calculatedColumnFormula array="1">IF(OR(BB$4=Fériés),"",IF(OR(AND(WORKDAY.INTL($B6,(INT((NETWORKDAYS.INTL($B6,BB$4-1,WeekEnd,Fériés)-1)/$D6)+1)*$D6,WeekEnd,Fériés)=BB$4,$F6=0,BB$4&gt;=$B6,BB$4&lt;=$P6),AND(($B6+(INT((BB$4-$B6-1)/$D6)+1)*$D6)=BB$4,$F6=1,BB$4&gt;=$B6,BB$4&lt;=$P6)),BB$4,""))</calculatedColumnFormula>
    </tableColumn>
    <tableColumn id="49" xr3:uid="{00000000-0010-0000-0000-000031000000}" name="C49" dataDxfId="130">
      <calculatedColumnFormula array="1">IF(OR(BC$4=Fériés),"",IF(OR(AND(WORKDAY.INTL($B6,(INT((NETWORKDAYS.INTL($B6,BC$4-1,WeekEnd,Fériés)-1)/$D6)+1)*$D6,WeekEnd,Fériés)=BC$4,$F6=0,BC$4&gt;=$B6,BC$4&lt;=$P6),AND(($B6+(INT((BC$4-$B6-1)/$D6)+1)*$D6)=BC$4,$F6=1,BC$4&gt;=$B6,BC$4&lt;=$P6)),BC$4,""))</calculatedColumnFormula>
    </tableColumn>
    <tableColumn id="50" xr3:uid="{00000000-0010-0000-0000-000032000000}" name="C50" dataDxfId="129">
      <calculatedColumnFormula array="1">IF(OR(BD$4=Fériés),"",IF(OR(AND(WORKDAY.INTL($B6,(INT((NETWORKDAYS.INTL($B6,BD$4-1,WeekEnd,Fériés)-1)/$D6)+1)*$D6,WeekEnd,Fériés)=BD$4,$F6=0,BD$4&gt;=$B6,BD$4&lt;=$P6),AND(($B6+(INT((BD$4-$B6-1)/$D6)+1)*$D6)=BD$4,$F6=1,BD$4&gt;=$B6,BD$4&lt;=$P6)),BD$4,""))</calculatedColumnFormula>
    </tableColumn>
    <tableColumn id="51" xr3:uid="{00000000-0010-0000-0000-000033000000}" name="C51" dataDxfId="128">
      <calculatedColumnFormula array="1">IF(OR(BE$4=Fériés),"",IF(OR(AND(WORKDAY.INTL($B6,(INT((NETWORKDAYS.INTL($B6,BE$4-1,WeekEnd,Fériés)-1)/$D6)+1)*$D6,WeekEnd,Fériés)=BE$4,$F6=0,BE$4&gt;=$B6,BE$4&lt;=$P6),AND(($B6+(INT((BE$4-$B6-1)/$D6)+1)*$D6)=BE$4,$F6=1,BE$4&gt;=$B6,BE$4&lt;=$P6)),BE$4,""))</calculatedColumnFormula>
    </tableColumn>
    <tableColumn id="52" xr3:uid="{00000000-0010-0000-0000-000034000000}" name="C52" dataDxfId="127">
      <calculatedColumnFormula array="1">IF(OR(BF$4=Fériés),"",IF(OR(AND(WORKDAY.INTL($B6,(INT((NETWORKDAYS.INTL($B6,BF$4-1,WeekEnd,Fériés)-1)/$D6)+1)*$D6,WeekEnd,Fériés)=BF$4,$F6=0,BF$4&gt;=$B6,BF$4&lt;=$P6),AND(($B6+(INT((BF$4-$B6-1)/$D6)+1)*$D6)=BF$4,$F6=1,BF$4&gt;=$B6,BF$4&lt;=$P6)),BF$4,""))</calculatedColumnFormula>
    </tableColumn>
    <tableColumn id="53" xr3:uid="{00000000-0010-0000-0000-000035000000}" name="C53" dataDxfId="126">
      <calculatedColumnFormula array="1">IF(OR(BG$4=Fériés),"",IF(OR(AND(WORKDAY.INTL($B6,(INT((NETWORKDAYS.INTL($B6,BG$4-1,WeekEnd,Fériés)-1)/$D6)+1)*$D6,WeekEnd,Fériés)=BG$4,$F6=0,BG$4&gt;=$B6,BG$4&lt;=$P6),AND(($B6+(INT((BG$4-$B6-1)/$D6)+1)*$D6)=BG$4,$F6=1,BG$4&gt;=$B6,BG$4&lt;=$P6)),BG$4,""))</calculatedColumnFormula>
    </tableColumn>
    <tableColumn id="54" xr3:uid="{00000000-0010-0000-0000-000036000000}" name="C54" dataDxfId="125">
      <calculatedColumnFormula array="1">IF(OR(BH$4=Fériés),"",IF(OR(AND(WORKDAY.INTL($B6,(INT((NETWORKDAYS.INTL($B6,BH$4-1,WeekEnd,Fériés)-1)/$D6)+1)*$D6,WeekEnd,Fériés)=BH$4,$F6=0,BH$4&gt;=$B6,BH$4&lt;=$P6),AND(($B6+(INT((BH$4-$B6-1)/$D6)+1)*$D6)=BH$4,$F6=1,BH$4&gt;=$B6,BH$4&lt;=$P6)),BH$4,""))</calculatedColumnFormula>
    </tableColumn>
    <tableColumn id="55" xr3:uid="{00000000-0010-0000-0000-000037000000}" name="C55" dataDxfId="124">
      <calculatedColumnFormula array="1">IF(OR(BI$4=Fériés),"",IF(OR(AND(WORKDAY.INTL($B6,(INT((NETWORKDAYS.INTL($B6,BI$4-1,WeekEnd,Fériés)-1)/$D6)+1)*$D6,WeekEnd,Fériés)=BI$4,$F6=0,BI$4&gt;=$B6,BI$4&lt;=$P6),AND(($B6+(INT((BI$4-$B6-1)/$D6)+1)*$D6)=BI$4,$F6=1,BI$4&gt;=$B6,BI$4&lt;=$P6)),BI$4,""))</calculatedColumnFormula>
    </tableColumn>
    <tableColumn id="56" xr3:uid="{00000000-0010-0000-0000-000038000000}" name="C56" dataDxfId="123">
      <calculatedColumnFormula array="1">IF(OR(BJ$4=Fériés),"",IF(OR(AND(WORKDAY.INTL($B6,(INT((NETWORKDAYS.INTL($B6,BJ$4-1,WeekEnd,Fériés)-1)/$D6)+1)*$D6,WeekEnd,Fériés)=BJ$4,$F6=0,BJ$4&gt;=$B6,BJ$4&lt;=$P6),AND(($B6+(INT((BJ$4-$B6-1)/$D6)+1)*$D6)=BJ$4,$F6=1,BJ$4&gt;=$B6,BJ$4&lt;=$P6)),BJ$4,""))</calculatedColumnFormula>
    </tableColumn>
    <tableColumn id="57" xr3:uid="{00000000-0010-0000-0000-000039000000}" name="C57" dataDxfId="122">
      <calculatedColumnFormula array="1">IF(OR(BK$4=Fériés),"",IF(OR(AND(WORKDAY.INTL($B6,(INT((NETWORKDAYS.INTL($B6,BK$4-1,WeekEnd,Fériés)-1)/$D6)+1)*$D6,WeekEnd,Fériés)=BK$4,$F6=0,BK$4&gt;=$B6,BK$4&lt;=$P6),AND(($B6+(INT((BK$4-$B6-1)/$D6)+1)*$D6)=BK$4,$F6=1,BK$4&gt;=$B6,BK$4&lt;=$P6)),BK$4,""))</calculatedColumnFormula>
    </tableColumn>
    <tableColumn id="58" xr3:uid="{00000000-0010-0000-0000-00003A000000}" name="C58" dataDxfId="121">
      <calculatedColumnFormula array="1">IF(OR(BL$4=Fériés),"",IF(OR(AND(WORKDAY.INTL($B6,(INT((NETWORKDAYS.INTL($B6,BL$4-1,WeekEnd,Fériés)-1)/$D6)+1)*$D6,WeekEnd,Fériés)=BL$4,$F6=0,BL$4&gt;=$B6,BL$4&lt;=$P6),AND(($B6+(INT((BL$4-$B6-1)/$D6)+1)*$D6)=BL$4,$F6=1,BL$4&gt;=$B6,BL$4&lt;=$P6)),BL$4,""))</calculatedColumnFormula>
    </tableColumn>
    <tableColumn id="59" xr3:uid="{00000000-0010-0000-0000-00003B000000}" name="C59" dataDxfId="120">
      <calculatedColumnFormula array="1">IF(OR(BM$4=Fériés),"",IF(OR(AND(WORKDAY.INTL($B6,(INT((NETWORKDAYS.INTL($B6,BM$4-1,WeekEnd,Fériés)-1)/$D6)+1)*$D6,WeekEnd,Fériés)=BM$4,$F6=0,BM$4&gt;=$B6,BM$4&lt;=$P6),AND(($B6+(INT((BM$4-$B6-1)/$D6)+1)*$D6)=BM$4,$F6=1,BM$4&gt;=$B6,BM$4&lt;=$P6)),BM$4,""))</calculatedColumnFormula>
    </tableColumn>
    <tableColumn id="60" xr3:uid="{00000000-0010-0000-0000-00003C000000}" name="C60" dataDxfId="119">
      <calculatedColumnFormula array="1">IF(OR(BN$4=Fériés),"",IF(OR(AND(WORKDAY.INTL($B6,(INT((NETWORKDAYS.INTL($B6,BN$4-1,WeekEnd,Fériés)-1)/$D6)+1)*$D6,WeekEnd,Fériés)=BN$4,$F6=0,BN$4&gt;=$B6,BN$4&lt;=$P6),AND(($B6+(INT((BN$4-$B6-1)/$D6)+1)*$D6)=BN$4,$F6=1,BN$4&gt;=$B6,BN$4&lt;=$P6)),BN$4,""))</calculatedColumnFormula>
    </tableColumn>
    <tableColumn id="61" xr3:uid="{00000000-0010-0000-0000-00003D000000}" name="C61" dataDxfId="118">
      <calculatedColumnFormula array="1">IF(OR(BO$4=Fériés),"",IF(OR(AND(WORKDAY.INTL($B6,(INT((NETWORKDAYS.INTL($B6,BO$4-1,WeekEnd,Fériés)-1)/$D6)+1)*$D6,WeekEnd,Fériés)=BO$4,$F6=0,BO$4&gt;=$B6,BO$4&lt;=$P6),AND(($B6+(INT((BO$4-$B6-1)/$D6)+1)*$D6)=BO$4,$F6=1,BO$4&gt;=$B6,BO$4&lt;=$P6)),BO$4,""))</calculatedColumnFormula>
    </tableColumn>
    <tableColumn id="62" xr3:uid="{00000000-0010-0000-0000-00003E000000}" name="C62" dataDxfId="117">
      <calculatedColumnFormula array="1">IF(OR(BP$4=Fériés),"",IF(OR(AND(WORKDAY.INTL($B6,(INT((NETWORKDAYS.INTL($B6,BP$4-1,WeekEnd,Fériés)-1)/$D6)+1)*$D6,WeekEnd,Fériés)=BP$4,$F6=0,BP$4&gt;=$B6,BP$4&lt;=$P6),AND(($B6+(INT((BP$4-$B6-1)/$D6)+1)*$D6)=BP$4,$F6=1,BP$4&gt;=$B6,BP$4&lt;=$P6)),BP$4,""))</calculatedColumnFormula>
    </tableColumn>
    <tableColumn id="63" xr3:uid="{00000000-0010-0000-0000-00003F000000}" name="C63" dataDxfId="116">
      <calculatedColumnFormula array="1">IF(OR(BQ$4=Fériés),"",IF(OR(AND(WORKDAY.INTL($B6,(INT((NETWORKDAYS.INTL($B6,BQ$4-1,WeekEnd,Fériés)-1)/$D6)+1)*$D6,WeekEnd,Fériés)=BQ$4,$F6=0,BQ$4&gt;=$B6,BQ$4&lt;=$P6),AND(($B6+(INT((BQ$4-$B6-1)/$D6)+1)*$D6)=BQ$4,$F6=1,BQ$4&gt;=$B6,BQ$4&lt;=$P6)),BQ$4,""))</calculatedColumnFormula>
    </tableColumn>
    <tableColumn id="64" xr3:uid="{00000000-0010-0000-0000-000040000000}" name="C64" dataDxfId="115">
      <calculatedColumnFormula array="1">IF(OR(BR$4=Fériés),"",IF(OR(AND(WORKDAY.INTL($B6,(INT((NETWORKDAYS.INTL($B6,BR$4-1,WeekEnd,Fériés)-1)/$D6)+1)*$D6,WeekEnd,Fériés)=BR$4,$F6=0,BR$4&gt;=$B6,BR$4&lt;=$P6),AND(($B6+(INT((BR$4-$B6-1)/$D6)+1)*$D6)=BR$4,$F6=1,BR$4&gt;=$B6,BR$4&lt;=$P6)),BR$4,""))</calculatedColumnFormula>
    </tableColumn>
    <tableColumn id="65" xr3:uid="{00000000-0010-0000-0000-000041000000}" name="C65" dataDxfId="114">
      <calculatedColumnFormula array="1">IF(OR(BS$4=Fériés),"",IF(OR(AND(WORKDAY.INTL($B6,(INT((NETWORKDAYS.INTL($B6,BS$4-1,WeekEnd,Fériés)-1)/$D6)+1)*$D6,WeekEnd,Fériés)=BS$4,$F6=0,BS$4&gt;=$B6,BS$4&lt;=$P6),AND(($B6+(INT((BS$4-$B6-1)/$D6)+1)*$D6)=BS$4,$F6=1,BS$4&gt;=$B6,BS$4&lt;=$P6)),BS$4,""))</calculatedColumnFormula>
    </tableColumn>
    <tableColumn id="66" xr3:uid="{00000000-0010-0000-0000-000042000000}" name="C66" dataDxfId="113">
      <calculatedColumnFormula array="1">IF(OR(BT$4=Fériés),"",IF(OR(AND(WORKDAY.INTL($B6,(INT((NETWORKDAYS.INTL($B6,BT$4-1,WeekEnd,Fériés)-1)/$D6)+1)*$D6,WeekEnd,Fériés)=BT$4,$F6=0,BT$4&gt;=$B6,BT$4&lt;=$P6),AND(($B6+(INT((BT$4-$B6-1)/$D6)+1)*$D6)=BT$4,$F6=1,BT$4&gt;=$B6,BT$4&lt;=$P6)),BT$4,""))</calculatedColumnFormula>
    </tableColumn>
    <tableColumn id="67" xr3:uid="{00000000-0010-0000-0000-000043000000}" name="C67" dataDxfId="112">
      <calculatedColumnFormula array="1">IF(OR(BU$4=Fériés),"",IF(OR(AND(WORKDAY.INTL($B6,(INT((NETWORKDAYS.INTL($B6,BU$4-1,WeekEnd,Fériés)-1)/$D6)+1)*$D6,WeekEnd,Fériés)=BU$4,$F6=0,BU$4&gt;=$B6,BU$4&lt;=$P6),AND(($B6+(INT((BU$4-$B6-1)/$D6)+1)*$D6)=BU$4,$F6=1,BU$4&gt;=$B6,BU$4&lt;=$P6)),BU$4,""))</calculatedColumnFormula>
    </tableColumn>
    <tableColumn id="68" xr3:uid="{00000000-0010-0000-0000-000044000000}" name="C68" dataDxfId="111">
      <calculatedColumnFormula array="1">IF(OR(BV$4=Fériés),"",IF(OR(AND(WORKDAY.INTL($B6,(INT((NETWORKDAYS.INTL($B6,BV$4-1,WeekEnd,Fériés)-1)/$D6)+1)*$D6,WeekEnd,Fériés)=BV$4,$F6=0,BV$4&gt;=$B6,BV$4&lt;=$P6),AND(($B6+(INT((BV$4-$B6-1)/$D6)+1)*$D6)=BV$4,$F6=1,BV$4&gt;=$B6,BV$4&lt;=$P6)),BV$4,""))</calculatedColumnFormula>
    </tableColumn>
    <tableColumn id="69" xr3:uid="{00000000-0010-0000-0000-000045000000}" name="C69" dataDxfId="110">
      <calculatedColumnFormula array="1">IF(OR(BW$4=Fériés),"",IF(OR(AND(WORKDAY.INTL($B6,(INT((NETWORKDAYS.INTL($B6,BW$4-1,WeekEnd,Fériés)-1)/$D6)+1)*$D6,WeekEnd,Fériés)=BW$4,$F6=0,BW$4&gt;=$B6,BW$4&lt;=$P6),AND(($B6+(INT((BW$4-$B6-1)/$D6)+1)*$D6)=BW$4,$F6=1,BW$4&gt;=$B6,BW$4&lt;=$P6)),BW$4,""))</calculatedColumnFormula>
    </tableColumn>
    <tableColumn id="70" xr3:uid="{00000000-0010-0000-0000-000046000000}" name="C70" dataDxfId="109">
      <calculatedColumnFormula array="1">IF(OR(BX$4=Fériés),"",IF(OR(AND(WORKDAY.INTL($B6,(INT((NETWORKDAYS.INTL($B6,BX$4-1,WeekEnd,Fériés)-1)/$D6)+1)*$D6,WeekEnd,Fériés)=BX$4,$F6=0,BX$4&gt;=$B6,BX$4&lt;=$P6),AND(($B6+(INT((BX$4-$B6-1)/$D6)+1)*$D6)=BX$4,$F6=1,BX$4&gt;=$B6,BX$4&lt;=$P6)),BX$4,""))</calculatedColumnFormula>
    </tableColumn>
    <tableColumn id="71" xr3:uid="{00000000-0010-0000-0000-000047000000}" name="C71" dataDxfId="108">
      <calculatedColumnFormula array="1">IF(OR(BY$4=Fériés),"",IF(OR(AND(WORKDAY.INTL($B6,(INT((NETWORKDAYS.INTL($B6,BY$4-1,WeekEnd,Fériés)-1)/$D6)+1)*$D6,WeekEnd,Fériés)=BY$4,$F6=0,BY$4&gt;=$B6,BY$4&lt;=$P6),AND(($B6+(INT((BY$4-$B6-1)/$D6)+1)*$D6)=BY$4,$F6=1,BY$4&gt;=$B6,BY$4&lt;=$P6)),BY$4,""))</calculatedColumnFormula>
    </tableColumn>
    <tableColumn id="72" xr3:uid="{00000000-0010-0000-0000-000048000000}" name="C72" dataDxfId="107">
      <calculatedColumnFormula array="1">IF(OR(BZ$4=Fériés),"",IF(OR(AND(WORKDAY.INTL($B6,(INT((NETWORKDAYS.INTL($B6,BZ$4-1,WeekEnd,Fériés)-1)/$D6)+1)*$D6,WeekEnd,Fériés)=BZ$4,$F6=0,BZ$4&gt;=$B6,BZ$4&lt;=$P6),AND(($B6+(INT((BZ$4-$B6-1)/$D6)+1)*$D6)=BZ$4,$F6=1,BZ$4&gt;=$B6,BZ$4&lt;=$P6)),BZ$4,""))</calculatedColumnFormula>
    </tableColumn>
    <tableColumn id="73" xr3:uid="{00000000-0010-0000-0000-000049000000}" name="C73" dataDxfId="106">
      <calculatedColumnFormula array="1">IF(OR(CA$4=Fériés),"",IF(OR(AND(WORKDAY.INTL($B6,(INT((NETWORKDAYS.INTL($B6,CA$4-1,WeekEnd,Fériés)-1)/$D6)+1)*$D6,WeekEnd,Fériés)=CA$4,$F6=0,CA$4&gt;=$B6,CA$4&lt;=$P6),AND(($B6+(INT((CA$4-$B6-1)/$D6)+1)*$D6)=CA$4,$F6=1,CA$4&gt;=$B6,CA$4&lt;=$P6)),CA$4,""))</calculatedColumnFormula>
    </tableColumn>
    <tableColumn id="74" xr3:uid="{00000000-0010-0000-0000-00004A000000}" name="C74" dataDxfId="105">
      <calculatedColumnFormula array="1">IF(OR(CB$4=Fériés),"",IF(OR(AND(WORKDAY.INTL($B6,(INT((NETWORKDAYS.INTL($B6,CB$4-1,WeekEnd,Fériés)-1)/$D6)+1)*$D6,WeekEnd,Fériés)=CB$4,$F6=0,CB$4&gt;=$B6,CB$4&lt;=$P6),AND(($B6+(INT((CB$4-$B6-1)/$D6)+1)*$D6)=CB$4,$F6=1,CB$4&gt;=$B6,CB$4&lt;=$P6)),CB$4,""))</calculatedColumnFormula>
    </tableColumn>
    <tableColumn id="75" xr3:uid="{00000000-0010-0000-0000-00004B000000}" name="C75" dataDxfId="104">
      <calculatedColumnFormula array="1">IF(OR(CC$4=Fériés),"",IF(OR(AND(WORKDAY.INTL($B6,(INT((NETWORKDAYS.INTL($B6,CC$4-1,WeekEnd,Fériés)-1)/$D6)+1)*$D6,WeekEnd,Fériés)=CC$4,$F6=0,CC$4&gt;=$B6,CC$4&lt;=$P6),AND(($B6+(INT((CC$4-$B6-1)/$D6)+1)*$D6)=CC$4,$F6=1,CC$4&gt;=$B6,CC$4&lt;=$P6)),CC$4,""))</calculatedColumnFormula>
    </tableColumn>
    <tableColumn id="76" xr3:uid="{00000000-0010-0000-0000-00004C000000}" name="C76" dataDxfId="103">
      <calculatedColumnFormula array="1">IF(OR(CD$4=Fériés),"",IF(OR(AND(WORKDAY.INTL($B6,(INT((NETWORKDAYS.INTL($B6,CD$4-1,WeekEnd,Fériés)-1)/$D6)+1)*$D6,WeekEnd,Fériés)=CD$4,$F6=0,CD$4&gt;=$B6,CD$4&lt;=$P6),AND(($B6+(INT((CD$4-$B6-1)/$D6)+1)*$D6)=CD$4,$F6=1,CD$4&gt;=$B6,CD$4&lt;=$P6)),CD$4,""))</calculatedColumnFormula>
    </tableColumn>
    <tableColumn id="77" xr3:uid="{00000000-0010-0000-0000-00004D000000}" name="C77" dataDxfId="102">
      <calculatedColumnFormula array="1">IF(OR(CE$4=Fériés),"",IF(OR(AND(WORKDAY.INTL($B6,(INT((NETWORKDAYS.INTL($B6,CE$4-1,WeekEnd,Fériés)-1)/$D6)+1)*$D6,WeekEnd,Fériés)=CE$4,$F6=0,CE$4&gt;=$B6,CE$4&lt;=$P6),AND(($B6+(INT((CE$4-$B6-1)/$D6)+1)*$D6)=CE$4,$F6=1,CE$4&gt;=$B6,CE$4&lt;=$P6)),CE$4,""))</calculatedColumnFormula>
    </tableColumn>
    <tableColumn id="78" xr3:uid="{00000000-0010-0000-0000-00004E000000}" name="C78" dataDxfId="101">
      <calculatedColumnFormula array="1">IF(OR(CF$4=Fériés),"",IF(OR(AND(WORKDAY.INTL($B6,(INT((NETWORKDAYS.INTL($B6,CF$4-1,WeekEnd,Fériés)-1)/$D6)+1)*$D6,WeekEnd,Fériés)=CF$4,$F6=0,CF$4&gt;=$B6,CF$4&lt;=$P6),AND(($B6+(INT((CF$4-$B6-1)/$D6)+1)*$D6)=CF$4,$F6=1,CF$4&gt;=$B6,CF$4&lt;=$P6)),CF$4,""))</calculatedColumnFormula>
    </tableColumn>
    <tableColumn id="79" xr3:uid="{00000000-0010-0000-0000-00004F000000}" name="C79" dataDxfId="100">
      <calculatedColumnFormula array="1">IF(OR(CG$4=Fériés),"",IF(OR(AND(WORKDAY.INTL($B6,(INT((NETWORKDAYS.INTL($B6,CG$4-1,WeekEnd,Fériés)-1)/$D6)+1)*$D6,WeekEnd,Fériés)=CG$4,$F6=0,CG$4&gt;=$B6,CG$4&lt;=$P6),AND(($B6+(INT((CG$4-$B6-1)/$D6)+1)*$D6)=CG$4,$F6=1,CG$4&gt;=$B6,CG$4&lt;=$P6)),CG$4,""))</calculatedColumnFormula>
    </tableColumn>
    <tableColumn id="80" xr3:uid="{00000000-0010-0000-0000-000050000000}" name="C80" dataDxfId="99">
      <calculatedColumnFormula array="1">IF(OR(CH$4=Fériés),"",IF(OR(AND(WORKDAY.INTL($B6,(INT((NETWORKDAYS.INTL($B6,CH$4-1,WeekEnd,Fériés)-1)/$D6)+1)*$D6,WeekEnd,Fériés)=CH$4,$F6=0,CH$4&gt;=$B6,CH$4&lt;=$P6),AND(($B6+(INT((CH$4-$B6-1)/$D6)+1)*$D6)=CH$4,$F6=1,CH$4&gt;=$B6,CH$4&lt;=$P6)),CH$4,""))</calculatedColumnFormula>
    </tableColumn>
    <tableColumn id="81" xr3:uid="{00000000-0010-0000-0000-000051000000}" name="C81" dataDxfId="98">
      <calculatedColumnFormula array="1">IF(OR(CI$4=Fériés),"",IF(OR(AND(WORKDAY.INTL($B6,(INT((NETWORKDAYS.INTL($B6,CI$4-1,WeekEnd,Fériés)-1)/$D6)+1)*$D6,WeekEnd,Fériés)=CI$4,$F6=0,CI$4&gt;=$B6,CI$4&lt;=$P6),AND(($B6+(INT((CI$4-$B6-1)/$D6)+1)*$D6)=CI$4,$F6=1,CI$4&gt;=$B6,CI$4&lt;=$P6)),CI$4,""))</calculatedColumnFormula>
    </tableColumn>
    <tableColumn id="82" xr3:uid="{00000000-0010-0000-0000-000052000000}" name="C82" dataDxfId="97">
      <calculatedColumnFormula array="1">IF(OR(CJ$4=Fériés),"",IF(OR(AND(WORKDAY.INTL($B6,(INT((NETWORKDAYS.INTL($B6,CJ$4-1,WeekEnd,Fériés)-1)/$D6)+1)*$D6,WeekEnd,Fériés)=CJ$4,$F6=0,CJ$4&gt;=$B6,CJ$4&lt;=$P6),AND(($B6+(INT((CJ$4-$B6-1)/$D6)+1)*$D6)=CJ$4,$F6=1,CJ$4&gt;=$B6,CJ$4&lt;=$P6)),CJ$4,""))</calculatedColumnFormula>
    </tableColumn>
    <tableColumn id="83" xr3:uid="{00000000-0010-0000-0000-000053000000}" name="C83" dataDxfId="96">
      <calculatedColumnFormula array="1">IF(OR(CK$4=Fériés),"",IF(OR(AND(WORKDAY.INTL($B6,(INT((NETWORKDAYS.INTL($B6,CK$4-1,WeekEnd,Fériés)-1)/$D6)+1)*$D6,WeekEnd,Fériés)=CK$4,$F6=0,CK$4&gt;=$B6,CK$4&lt;=$P6),AND(($B6+(INT((CK$4-$B6-1)/$D6)+1)*$D6)=CK$4,$F6=1,CK$4&gt;=$B6,CK$4&lt;=$P6)),CK$4,""))</calculatedColumnFormula>
    </tableColumn>
    <tableColumn id="84" xr3:uid="{00000000-0010-0000-0000-000054000000}" name="C84" dataDxfId="95">
      <calculatedColumnFormula array="1">IF(OR(CL$4=Fériés),"",IF(OR(AND(WORKDAY.INTL($B6,(INT((NETWORKDAYS.INTL($B6,CL$4-1,WeekEnd,Fériés)-1)/$D6)+1)*$D6,WeekEnd,Fériés)=CL$4,$F6=0,CL$4&gt;=$B6,CL$4&lt;=$P6),AND(($B6+(INT((CL$4-$B6-1)/$D6)+1)*$D6)=CL$4,$F6=1,CL$4&gt;=$B6,CL$4&lt;=$P6)),CL$4,""))</calculatedColumnFormula>
    </tableColumn>
    <tableColumn id="85" xr3:uid="{00000000-0010-0000-0000-000055000000}" name="C85" dataDxfId="94">
      <calculatedColumnFormula array="1">IF(OR(CM$4=Fériés),"",IF(OR(AND(WORKDAY.INTL($B6,(INT((NETWORKDAYS.INTL($B6,CM$4-1,WeekEnd,Fériés)-1)/$D6)+1)*$D6,WeekEnd,Fériés)=CM$4,$F6=0,CM$4&gt;=$B6,CM$4&lt;=$P6),AND(($B6+(INT((CM$4-$B6-1)/$D6)+1)*$D6)=CM$4,$F6=1,CM$4&gt;=$B6,CM$4&lt;=$P6)),CM$4,""))</calculatedColumnFormula>
    </tableColumn>
    <tableColumn id="86" xr3:uid="{00000000-0010-0000-0000-000056000000}" name="C86" dataDxfId="93">
      <calculatedColumnFormula array="1">IF(OR(CN$4=Fériés),"",IF(OR(AND(WORKDAY.INTL($B6,(INT((NETWORKDAYS.INTL($B6,CN$4-1,WeekEnd,Fériés)-1)/$D6)+1)*$D6,WeekEnd,Fériés)=CN$4,$F6=0,CN$4&gt;=$B6,CN$4&lt;=$P6),AND(($B6+(INT((CN$4-$B6-1)/$D6)+1)*$D6)=CN$4,$F6=1,CN$4&gt;=$B6,CN$4&lt;=$P6)),CN$4,""))</calculatedColumnFormula>
    </tableColumn>
    <tableColumn id="87" xr3:uid="{00000000-0010-0000-0000-000057000000}" name="C87" dataDxfId="92">
      <calculatedColumnFormula array="1">IF(OR(CO$4=Fériés),"",IF(OR(AND(WORKDAY.INTL($B6,(INT((NETWORKDAYS.INTL($B6,CO$4-1,WeekEnd,Fériés)-1)/$D6)+1)*$D6,WeekEnd,Fériés)=CO$4,$F6=0,CO$4&gt;=$B6,CO$4&lt;=$P6),AND(($B6+(INT((CO$4-$B6-1)/$D6)+1)*$D6)=CO$4,$F6=1,CO$4&gt;=$B6,CO$4&lt;=$P6)),CO$4,""))</calculatedColumnFormula>
    </tableColumn>
    <tableColumn id="88" xr3:uid="{00000000-0010-0000-0000-000058000000}" name="C88" dataDxfId="91">
      <calculatedColumnFormula array="1">IF(OR(CP$4=Fériés),"",IF(OR(AND(WORKDAY.INTL($B6,(INT((NETWORKDAYS.INTL($B6,CP$4-1,WeekEnd,Fériés)-1)/$D6)+1)*$D6,WeekEnd,Fériés)=CP$4,$F6=0,CP$4&gt;=$B6,CP$4&lt;=$P6),AND(($B6+(INT((CP$4-$B6-1)/$D6)+1)*$D6)=CP$4,$F6=1,CP$4&gt;=$B6,CP$4&lt;=$P6)),CP$4,""))</calculatedColumnFormula>
    </tableColumn>
    <tableColumn id="89" xr3:uid="{00000000-0010-0000-0000-000059000000}" name="C89" dataDxfId="90">
      <calculatedColumnFormula array="1">IF(OR(CQ$4=Fériés),"",IF(OR(AND(WORKDAY.INTL($B6,(INT((NETWORKDAYS.INTL($B6,CQ$4-1,WeekEnd,Fériés)-1)/$D6)+1)*$D6,WeekEnd,Fériés)=CQ$4,$F6=0,CQ$4&gt;=$B6,CQ$4&lt;=$P6),AND(($B6+(INT((CQ$4-$B6-1)/$D6)+1)*$D6)=CQ$4,$F6=1,CQ$4&gt;=$B6,CQ$4&lt;=$P6)),CQ$4,""))</calculatedColumnFormula>
    </tableColumn>
    <tableColumn id="90" xr3:uid="{00000000-0010-0000-0000-00005A000000}" name="C90" dataDxfId="89">
      <calculatedColumnFormula array="1">IF(OR(CR$4=Fériés),"",IF(OR(AND(WORKDAY.INTL($B6,(INT((NETWORKDAYS.INTL($B6,CR$4-1,WeekEnd,Fériés)-1)/$D6)+1)*$D6,WeekEnd,Fériés)=CR$4,$F6=0,CR$4&gt;=$B6,CR$4&lt;=$P6),AND(($B6+(INT((CR$4-$B6-1)/$D6)+1)*$D6)=CR$4,$F6=1,CR$4&gt;=$B6,CR$4&lt;=$P6)),CR$4,""))</calculatedColumnFormula>
    </tableColumn>
    <tableColumn id="91" xr3:uid="{00000000-0010-0000-0000-00005B000000}" name="C91" dataDxfId="88">
      <calculatedColumnFormula array="1">IF(OR(CS$4=Fériés),"",IF(OR(AND(WORKDAY.INTL($B6,(INT((NETWORKDAYS.INTL($B6,CS$4-1,WeekEnd,Fériés)-1)/$D6)+1)*$D6,WeekEnd,Fériés)=CS$4,$F6=0,CS$4&gt;=$B6,CS$4&lt;=$P6),AND(($B6+(INT((CS$4-$B6-1)/$D6)+1)*$D6)=CS$4,$F6=1,CS$4&gt;=$B6,CS$4&lt;=$P6)),CS$4,""))</calculatedColumnFormula>
    </tableColumn>
    <tableColumn id="92" xr3:uid="{00000000-0010-0000-0000-00005C000000}" name="C92" dataDxfId="87">
      <calculatedColumnFormula array="1">IF(OR(CT$4=Fériés),"",IF(OR(AND(WORKDAY.INTL($B6,(INT((NETWORKDAYS.INTL($B6,CT$4-1,WeekEnd,Fériés)-1)/$D6)+1)*$D6,WeekEnd,Fériés)=CT$4,$F6=0,CT$4&gt;=$B6,CT$4&lt;=$P6),AND(($B6+(INT((CT$4-$B6-1)/$D6)+1)*$D6)=CT$4,$F6=1,CT$4&gt;=$B6,CT$4&lt;=$P6)),CT$4,""))</calculatedColumnFormula>
    </tableColumn>
    <tableColumn id="93" xr3:uid="{00000000-0010-0000-0000-00005D000000}" name="C93" dataDxfId="86">
      <calculatedColumnFormula array="1">IF(OR(CU$4=Fériés),"",IF(OR(AND(WORKDAY.INTL($B6,(INT((NETWORKDAYS.INTL($B6,CU$4-1,WeekEnd,Fériés)-1)/$D6)+1)*$D6,WeekEnd,Fériés)=CU$4,$F6=0,CU$4&gt;=$B6,CU$4&lt;=$P6),AND(($B6+(INT((CU$4-$B6-1)/$D6)+1)*$D6)=CU$4,$F6=1,CU$4&gt;=$B6,CU$4&lt;=$P6)),CU$4,""))</calculatedColumnFormula>
    </tableColumn>
    <tableColumn id="94" xr3:uid="{00000000-0010-0000-0000-00005E000000}" name="C94" dataDxfId="85">
      <calculatedColumnFormula array="1">IF(OR(CV$4=Fériés),"",IF(OR(AND(WORKDAY.INTL($B6,(INT((NETWORKDAYS.INTL($B6,CV$4-1,WeekEnd,Fériés)-1)/$D6)+1)*$D6,WeekEnd,Fériés)=CV$4,$F6=0,CV$4&gt;=$B6,CV$4&lt;=$P6),AND(($B6+(INT((CV$4-$B6-1)/$D6)+1)*$D6)=CV$4,$F6=1,CV$4&gt;=$B6,CV$4&lt;=$P6)),CV$4,""))</calculatedColumnFormula>
    </tableColumn>
    <tableColumn id="95" xr3:uid="{00000000-0010-0000-0000-00005F000000}" name="C95" dataDxfId="84">
      <calculatedColumnFormula array="1">IF(OR(CW$4=Fériés),"",IF(OR(AND(WORKDAY.INTL($B6,(INT((NETWORKDAYS.INTL($B6,CW$4-1,WeekEnd,Fériés)-1)/$D6)+1)*$D6,WeekEnd,Fériés)=CW$4,$F6=0,CW$4&gt;=$B6,CW$4&lt;=$P6),AND(($B6+(INT((CW$4-$B6-1)/$D6)+1)*$D6)=CW$4,$F6=1,CW$4&gt;=$B6,CW$4&lt;=$P6)),CW$4,""))</calculatedColumnFormula>
    </tableColumn>
    <tableColumn id="96" xr3:uid="{00000000-0010-0000-0000-000060000000}" name="C96" dataDxfId="83">
      <calculatedColumnFormula array="1">IF(OR(CX$4=Fériés),"",IF(OR(AND(WORKDAY.INTL($B6,(INT((NETWORKDAYS.INTL($B6,CX$4-1,WeekEnd,Fériés)-1)/$D6)+1)*$D6,WeekEnd,Fériés)=CX$4,$F6=0,CX$4&gt;=$B6,CX$4&lt;=$P6),AND(($B6+(INT((CX$4-$B6-1)/$D6)+1)*$D6)=CX$4,$F6=1,CX$4&gt;=$B6,CX$4&lt;=$P6)),CX$4,""))</calculatedColumnFormula>
    </tableColumn>
    <tableColumn id="97" xr3:uid="{00000000-0010-0000-0000-000061000000}" name="C97" dataDxfId="82">
      <calculatedColumnFormula array="1">IF(OR(CY$4=Fériés),"",IF(OR(AND(WORKDAY.INTL($B6,(INT((NETWORKDAYS.INTL($B6,CY$4-1,WeekEnd,Fériés)-1)/$D6)+1)*$D6,WeekEnd,Fériés)=CY$4,$F6=0,CY$4&gt;=$B6,CY$4&lt;=$P6),AND(($B6+(INT((CY$4-$B6-1)/$D6)+1)*$D6)=CY$4,$F6=1,CY$4&gt;=$B6,CY$4&lt;=$P6)),CY$4,""))</calculatedColumnFormula>
    </tableColumn>
    <tableColumn id="98" xr3:uid="{00000000-0010-0000-0000-000062000000}" name="C98" dataDxfId="81">
      <calculatedColumnFormula array="1">IF(OR(CZ$4=Fériés),"",IF(OR(AND(WORKDAY.INTL($B6,(INT((NETWORKDAYS.INTL($B6,CZ$4-1,WeekEnd,Fériés)-1)/$D6)+1)*$D6,WeekEnd,Fériés)=CZ$4,$F6=0,CZ$4&gt;=$B6,CZ$4&lt;=$P6),AND(($B6+(INT((CZ$4-$B6-1)/$D6)+1)*$D6)=CZ$4,$F6=1,CZ$4&gt;=$B6,CZ$4&lt;=$P6)),CZ$4,""))</calculatedColumnFormula>
    </tableColumn>
    <tableColumn id="99" xr3:uid="{00000000-0010-0000-0000-000063000000}" name="C99" dataDxfId="80">
      <calculatedColumnFormula array="1">IF(OR(DA$4=Fériés),"",IF(OR(AND(WORKDAY.INTL($B6,(INT((NETWORKDAYS.INTL($B6,DA$4-1,WeekEnd,Fériés)-1)/$D6)+1)*$D6,WeekEnd,Fériés)=DA$4,$F6=0,DA$4&gt;=$B6,DA$4&lt;=$P6),AND(($B6+(INT((DA$4-$B6-1)/$D6)+1)*$D6)=DA$4,$F6=1,DA$4&gt;=$B6,DA$4&lt;=$P6)),DA$4,""))</calculatedColumnFormula>
    </tableColumn>
    <tableColumn id="100" xr3:uid="{00000000-0010-0000-0000-000064000000}" name="C100" dataDxfId="79">
      <calculatedColumnFormula array="1">IF(OR(DB$4=Fériés),"",IF(OR(AND(WORKDAY.INTL($B6,(INT((NETWORKDAYS.INTL($B6,DB$4-1,WeekEnd,Fériés)-1)/$D6)+1)*$D6,WeekEnd,Fériés)=DB$4,$F6=0,DB$4&gt;=$B6,DB$4&lt;=$P6),AND(($B6+(INT((DB$4-$B6-1)/$D6)+1)*$D6)=DB$4,$F6=1,DB$4&gt;=$B6,DB$4&lt;=$P6)),DB$4,""))</calculatedColumnFormula>
    </tableColumn>
    <tableColumn id="101" xr3:uid="{00000000-0010-0000-0000-000065000000}" name="C101" dataDxfId="78">
      <calculatedColumnFormula array="1">IF(OR(DC$4=Fériés),"",IF(OR(AND(WORKDAY.INTL($B6,(INT((NETWORKDAYS.INTL($B6,DC$4-1,WeekEnd,Fériés)-1)/$D6)+1)*$D6,WeekEnd,Fériés)=DC$4,$F6=0,DC$4&gt;=$B6,DC$4&lt;=$P6),AND(($B6+(INT((DC$4-$B6-1)/$D6)+1)*$D6)=DC$4,$F6=1,DC$4&gt;=$B6,DC$4&lt;=$P6)),DC$4,""))</calculatedColumnFormula>
    </tableColumn>
    <tableColumn id="102" xr3:uid="{00000000-0010-0000-0000-000066000000}" name="C102" dataDxfId="77">
      <calculatedColumnFormula array="1">IF(OR(DD$4=Fériés),"",IF(OR(AND(WORKDAY.INTL($B6,(INT((NETWORKDAYS.INTL($B6,DD$4-1,WeekEnd,Fériés)-1)/$D6)+1)*$D6,WeekEnd,Fériés)=DD$4,$F6=0,DD$4&gt;=$B6,DD$4&lt;=$P6),AND(($B6+(INT((DD$4-$B6-1)/$D6)+1)*$D6)=DD$4,$F6=1,DD$4&gt;=$B6,DD$4&lt;=$P6)),DD$4,""))</calculatedColumnFormula>
    </tableColumn>
    <tableColumn id="103" xr3:uid="{00000000-0010-0000-0000-000067000000}" name="C103" dataDxfId="76">
      <calculatedColumnFormula array="1">IF(OR(DE$4=Fériés),"",IF(OR(AND(WORKDAY.INTL($B6,(INT((NETWORKDAYS.INTL($B6,DE$4-1,WeekEnd,Fériés)-1)/$D6)+1)*$D6,WeekEnd,Fériés)=DE$4,$F6=0,DE$4&gt;=$B6,DE$4&lt;=$P6),AND(($B6+(INT((DE$4-$B6-1)/$D6)+1)*$D6)=DE$4,$F6=1,DE$4&gt;=$B6,DE$4&lt;=$P6)),DE$4,""))</calculatedColumnFormula>
    </tableColumn>
    <tableColumn id="104" xr3:uid="{00000000-0010-0000-0000-000068000000}" name="C104" dataDxfId="75">
      <calculatedColumnFormula array="1">IF(OR(DF$4=Fériés),"",IF(OR(AND(WORKDAY.INTL($B6,(INT((NETWORKDAYS.INTL($B6,DF$4-1,WeekEnd,Fériés)-1)/$D6)+1)*$D6,WeekEnd,Fériés)=DF$4,$F6=0,DF$4&gt;=$B6,DF$4&lt;=$P6),AND(($B6+(INT((DF$4-$B6-1)/$D6)+1)*$D6)=DF$4,$F6=1,DF$4&gt;=$B6,DF$4&lt;=$P6)),DF$4,""))</calculatedColumnFormula>
    </tableColumn>
    <tableColumn id="105" xr3:uid="{00000000-0010-0000-0000-000069000000}" name="C105" dataDxfId="74">
      <calculatedColumnFormula array="1">IF(OR(DG$4=Fériés),"",IF(OR(AND(WORKDAY.INTL($B6,(INT((NETWORKDAYS.INTL($B6,DG$4-1,WeekEnd,Fériés)-1)/$D6)+1)*$D6,WeekEnd,Fériés)=DG$4,$F6=0,DG$4&gt;=$B6,DG$4&lt;=$P6),AND(($B6+(INT((DG$4-$B6-1)/$D6)+1)*$D6)=DG$4,$F6=1,DG$4&gt;=$B6,DG$4&lt;=$P6)),DG$4,""))</calculatedColumnFormula>
    </tableColumn>
    <tableColumn id="106" xr3:uid="{00000000-0010-0000-0000-00006A000000}" name="C106" dataDxfId="73">
      <calculatedColumnFormula array="1">IF(OR(DH$4=Fériés),"",IF(OR(AND(WORKDAY.INTL($B6,(INT((NETWORKDAYS.INTL($B6,DH$4-1,WeekEnd,Fériés)-1)/$D6)+1)*$D6,WeekEnd,Fériés)=DH$4,$F6=0,DH$4&gt;=$B6,DH$4&lt;=$P6),AND(($B6+(INT((DH$4-$B6-1)/$D6)+1)*$D6)=DH$4,$F6=1,DH$4&gt;=$B6,DH$4&lt;=$P6)),DH$4,""))</calculatedColumnFormula>
    </tableColumn>
    <tableColumn id="107" xr3:uid="{00000000-0010-0000-0000-00006B000000}" name="C107" dataDxfId="72">
      <calculatedColumnFormula array="1">IF(OR(DI$4=Fériés),"",IF(OR(AND(WORKDAY.INTL($B6,(INT((NETWORKDAYS.INTL($B6,DI$4-1,WeekEnd,Fériés)-1)/$D6)+1)*$D6,WeekEnd,Fériés)=DI$4,$F6=0,DI$4&gt;=$B6,DI$4&lt;=$P6),AND(($B6+(INT((DI$4-$B6-1)/$D6)+1)*$D6)=DI$4,$F6=1,DI$4&gt;=$B6,DI$4&lt;=$P6)),DI$4,""))</calculatedColumnFormula>
    </tableColumn>
    <tableColumn id="108" xr3:uid="{00000000-0010-0000-0000-00006C000000}" name="C108" dataDxfId="71">
      <calculatedColumnFormula array="1">IF(OR(DJ$4=Fériés),"",IF(OR(AND(WORKDAY.INTL($B6,(INT((NETWORKDAYS.INTL($B6,DJ$4-1,WeekEnd,Fériés)-1)/$D6)+1)*$D6,WeekEnd,Fériés)=DJ$4,$F6=0,DJ$4&gt;=$B6,DJ$4&lt;=$P6),AND(($B6+(INT((DJ$4-$B6-1)/$D6)+1)*$D6)=DJ$4,$F6=1,DJ$4&gt;=$B6,DJ$4&lt;=$P6)),DJ$4,""))</calculatedColumnFormula>
    </tableColumn>
    <tableColumn id="109" xr3:uid="{00000000-0010-0000-0000-00006D000000}" name="C109" dataDxfId="70">
      <calculatedColumnFormula array="1">IF(OR(DK$4=Fériés),"",IF(OR(AND(WORKDAY.INTL($B6,(INT((NETWORKDAYS.INTL($B6,DK$4-1,WeekEnd,Fériés)-1)/$D6)+1)*$D6,WeekEnd,Fériés)=DK$4,$F6=0,DK$4&gt;=$B6,DK$4&lt;=$P6),AND(($B6+(INT((DK$4-$B6-1)/$D6)+1)*$D6)=DK$4,$F6=1,DK$4&gt;=$B6,DK$4&lt;=$P6)),DK$4,""))</calculatedColumnFormula>
    </tableColumn>
    <tableColumn id="110" xr3:uid="{00000000-0010-0000-0000-00006E000000}" name="C110" dataDxfId="69">
      <calculatedColumnFormula array="1">IF(OR(DL$4=Fériés),"",IF(OR(AND(WORKDAY.INTL($B6,(INT((NETWORKDAYS.INTL($B6,DL$4-1,WeekEnd,Fériés)-1)/$D6)+1)*$D6,WeekEnd,Fériés)=DL$4,$F6=0,DL$4&gt;=$B6,DL$4&lt;=$P6),AND(($B6+(INT((DL$4-$B6-1)/$D6)+1)*$D6)=DL$4,$F6=1,DL$4&gt;=$B6,DL$4&lt;=$P6)),DL$4,""))</calculatedColumnFormula>
    </tableColumn>
    <tableColumn id="111" xr3:uid="{00000000-0010-0000-0000-00006F000000}" name="C111" dataDxfId="68">
      <calculatedColumnFormula array="1">IF(OR(DM$4=Fériés),"",IF(OR(AND(WORKDAY.INTL($B6,(INT((NETWORKDAYS.INTL($B6,DM$4-1,WeekEnd,Fériés)-1)/$D6)+1)*$D6,WeekEnd,Fériés)=DM$4,$F6=0,DM$4&gt;=$B6,DM$4&lt;=$P6),AND(($B6+(INT((DM$4-$B6-1)/$D6)+1)*$D6)=DM$4,$F6=1,DM$4&gt;=$B6,DM$4&lt;=$P6)),DM$4,""))</calculatedColumnFormula>
    </tableColumn>
    <tableColumn id="112" xr3:uid="{00000000-0010-0000-0000-000070000000}" name="C112" dataDxfId="67">
      <calculatedColumnFormula array="1">IF(OR(DN$4=Fériés),"",IF(OR(AND(WORKDAY.INTL($B6,(INT((NETWORKDAYS.INTL($B6,DN$4-1,WeekEnd,Fériés)-1)/$D6)+1)*$D6,WeekEnd,Fériés)=DN$4,$F6=0,DN$4&gt;=$B6,DN$4&lt;=$P6),AND(($B6+(INT((DN$4-$B6-1)/$D6)+1)*$D6)=DN$4,$F6=1,DN$4&gt;=$B6,DN$4&lt;=$P6)),DN$4,""))</calculatedColumnFormula>
    </tableColumn>
    <tableColumn id="113" xr3:uid="{00000000-0010-0000-0000-000071000000}" name="C113" dataDxfId="66">
      <calculatedColumnFormula array="1">IF(OR(DO$4=Fériés),"",IF(OR(AND(WORKDAY.INTL($B6,(INT((NETWORKDAYS.INTL($B6,DO$4-1,WeekEnd,Fériés)-1)/$D6)+1)*$D6,WeekEnd,Fériés)=DO$4,$F6=0,DO$4&gt;=$B6,DO$4&lt;=$P6),AND(($B6+(INT((DO$4-$B6-1)/$D6)+1)*$D6)=DO$4,$F6=1,DO$4&gt;=$B6,DO$4&lt;=$P6)),DO$4,""))</calculatedColumnFormula>
    </tableColumn>
    <tableColumn id="114" xr3:uid="{00000000-0010-0000-0000-000072000000}" name="C114" dataDxfId="65">
      <calculatedColumnFormula array="1">IF(OR(DP$4=Fériés),"",IF(OR(AND(WORKDAY.INTL($B6,(INT((NETWORKDAYS.INTL($B6,DP$4-1,WeekEnd,Fériés)-1)/$D6)+1)*$D6,WeekEnd,Fériés)=DP$4,$F6=0,DP$4&gt;=$B6,DP$4&lt;=$P6),AND(($B6+(INT((DP$4-$B6-1)/$D6)+1)*$D6)=DP$4,$F6=1,DP$4&gt;=$B6,DP$4&lt;=$P6)),DP$4,""))</calculatedColumnFormula>
    </tableColumn>
    <tableColumn id="115" xr3:uid="{00000000-0010-0000-0000-000073000000}" name="C115" dataDxfId="64">
      <calculatedColumnFormula array="1">IF(OR(DQ$4=Fériés),"",IF(OR(AND(WORKDAY.INTL($B6,(INT((NETWORKDAYS.INTL($B6,DQ$4-1,WeekEnd,Fériés)-1)/$D6)+1)*$D6,WeekEnd,Fériés)=DQ$4,$F6=0,DQ$4&gt;=$B6,DQ$4&lt;=$P6),AND(($B6+(INT((DQ$4-$B6-1)/$D6)+1)*$D6)=DQ$4,$F6=1,DQ$4&gt;=$B6,DQ$4&lt;=$P6)),DQ$4,""))</calculatedColumnFormula>
    </tableColumn>
    <tableColumn id="116" xr3:uid="{00000000-0010-0000-0000-000074000000}" name="C116" dataDxfId="63">
      <calculatedColumnFormula array="1">IF(OR(DR$4=Fériés),"",IF(OR(AND(WORKDAY.INTL($B6,(INT((NETWORKDAYS.INTL($B6,DR$4-1,WeekEnd,Fériés)-1)/$D6)+1)*$D6,WeekEnd,Fériés)=DR$4,$F6=0,DR$4&gt;=$B6,DR$4&lt;=$P6),AND(($B6+(INT((DR$4-$B6-1)/$D6)+1)*$D6)=DR$4,$F6=1,DR$4&gt;=$B6,DR$4&lt;=$P6)),DR$4,""))</calculatedColumnFormula>
    </tableColumn>
    <tableColumn id="117" xr3:uid="{00000000-0010-0000-0000-000075000000}" name="C117" dataDxfId="62">
      <calculatedColumnFormula array="1">IF(OR(DS$4=Fériés),"",IF(OR(AND(WORKDAY.INTL($B6,(INT((NETWORKDAYS.INTL($B6,DS$4-1,WeekEnd,Fériés)-1)/$D6)+1)*$D6,WeekEnd,Fériés)=DS$4,$F6=0,DS$4&gt;=$B6,DS$4&lt;=$P6),AND(($B6+(INT((DS$4-$B6-1)/$D6)+1)*$D6)=DS$4,$F6=1,DS$4&gt;=$B6,DS$4&lt;=$P6)),DS$4,""))</calculatedColumnFormula>
    </tableColumn>
    <tableColumn id="118" xr3:uid="{00000000-0010-0000-0000-000076000000}" name="C118" dataDxfId="61">
      <calculatedColumnFormula array="1">IF(OR(DT$4=Fériés),"",IF(OR(AND(WORKDAY.INTL($B6,(INT((NETWORKDAYS.INTL($B6,DT$4-1,WeekEnd,Fériés)-1)/$D6)+1)*$D6,WeekEnd,Fériés)=DT$4,$F6=0,DT$4&gt;=$B6,DT$4&lt;=$P6),AND(($B6+(INT((DT$4-$B6-1)/$D6)+1)*$D6)=DT$4,$F6=1,DT$4&gt;=$B6,DT$4&lt;=$P6)),DT$4,""))</calculatedColumnFormula>
    </tableColumn>
    <tableColumn id="119" xr3:uid="{00000000-0010-0000-0000-000077000000}" name="C119" dataDxfId="60">
      <calculatedColumnFormula array="1">IF(OR(DU$4=Fériés),"",IF(OR(AND(WORKDAY.INTL($B6,(INT((NETWORKDAYS.INTL($B6,DU$4-1,WeekEnd,Fériés)-1)/$D6)+1)*$D6,WeekEnd,Fériés)=DU$4,$F6=0,DU$4&gt;=$B6,DU$4&lt;=$P6),AND(($B6+(INT((DU$4-$B6-1)/$D6)+1)*$D6)=DU$4,$F6=1,DU$4&gt;=$B6,DU$4&lt;=$P6)),DU$4,""))</calculatedColumnFormula>
    </tableColumn>
    <tableColumn id="120" xr3:uid="{00000000-0010-0000-0000-000078000000}" name="C120" dataDxfId="59">
      <calculatedColumnFormula array="1">IF(OR(DV$4=Fériés),"",IF(OR(AND(WORKDAY.INTL($B6,(INT((NETWORKDAYS.INTL($B6,DV$4-1,WeekEnd,Fériés)-1)/$D6)+1)*$D6,WeekEnd,Fériés)=DV$4,$F6=0,DV$4&gt;=$B6,DV$4&lt;=$P6),AND(($B6+(INT((DV$4-$B6-1)/$D6)+1)*$D6)=DV$4,$F6=1,DV$4&gt;=$B6,DV$4&lt;=$P6)),DV$4,""))</calculatedColumnFormula>
    </tableColumn>
    <tableColumn id="121" xr3:uid="{00000000-0010-0000-0000-000079000000}" name="C121" dataDxfId="58">
      <calculatedColumnFormula array="1">IF(OR(DW$4=Fériés),"",IF(OR(AND(WORKDAY.INTL($B6,(INT((NETWORKDAYS.INTL($B6,DW$4-1,WeekEnd,Fériés)-1)/$D6)+1)*$D6,WeekEnd,Fériés)=DW$4,$F6=0,DW$4&gt;=$B6,DW$4&lt;=$P6),AND(($B6+(INT((DW$4-$B6-1)/$D6)+1)*$D6)=DW$4,$F6=1,DW$4&gt;=$B6,DW$4&lt;=$P6)),DW$4,""))</calculatedColumnFormula>
    </tableColumn>
    <tableColumn id="122" xr3:uid="{00000000-0010-0000-0000-00007A000000}" name="C122" dataDxfId="57">
      <calculatedColumnFormula array="1">IF(OR(DX$4=Fériés),"",IF(OR(AND(WORKDAY.INTL($B6,(INT((NETWORKDAYS.INTL($B6,DX$4-1,WeekEnd,Fériés)-1)/$D6)+1)*$D6,WeekEnd,Fériés)=DX$4,$F6=0,DX$4&gt;=$B6,DX$4&lt;=$P6),AND(($B6+(INT((DX$4-$B6-1)/$D6)+1)*$D6)=DX$4,$F6=1,DX$4&gt;=$B6,DX$4&lt;=$P6)),DX$4,""))</calculatedColumnFormula>
    </tableColumn>
    <tableColumn id="123" xr3:uid="{00000000-0010-0000-0000-00007B000000}" name="C123" dataDxfId="56">
      <calculatedColumnFormula array="1">IF(OR(DY$4=Fériés),"",IF(OR(AND(WORKDAY.INTL($B6,(INT((NETWORKDAYS.INTL($B6,DY$4-1,WeekEnd,Fériés)-1)/$D6)+1)*$D6,WeekEnd,Fériés)=DY$4,$F6=0,DY$4&gt;=$B6,DY$4&lt;=$P6),AND(($B6+(INT((DY$4-$B6-1)/$D6)+1)*$D6)=DY$4,$F6=1,DY$4&gt;=$B6,DY$4&lt;=$P6)),DY$4,""))</calculatedColumnFormula>
    </tableColumn>
    <tableColumn id="124" xr3:uid="{00000000-0010-0000-0000-00007C000000}" name="C124" dataDxfId="55">
      <calculatedColumnFormula array="1">IF(OR(DZ$4=Fériés),"",IF(OR(AND(WORKDAY.INTL($B6,(INT((NETWORKDAYS.INTL($B6,DZ$4-1,WeekEnd,Fériés)-1)/$D6)+1)*$D6,WeekEnd,Fériés)=DZ$4,$F6=0,DZ$4&gt;=$B6,DZ$4&lt;=$P6),AND(($B6+(INT((DZ$4-$B6-1)/$D6)+1)*$D6)=DZ$4,$F6=1,DZ$4&gt;=$B6,DZ$4&lt;=$P6)),DZ$4,""))</calculatedColumnFormula>
    </tableColumn>
    <tableColumn id="125" xr3:uid="{00000000-0010-0000-0000-00007D000000}" name="C125" dataDxfId="54">
      <calculatedColumnFormula array="1">IF(OR(EA$4=Fériés),"",IF(OR(AND(WORKDAY.INTL($B6,(INT((NETWORKDAYS.INTL($B6,EA$4-1,WeekEnd,Fériés)-1)/$D6)+1)*$D6,WeekEnd,Fériés)=EA$4,$F6=0,EA$4&gt;=$B6,EA$4&lt;=$P6),AND(($B6+(INT((EA$4-$B6-1)/$D6)+1)*$D6)=EA$4,$F6=1,EA$4&gt;=$B6,EA$4&lt;=$P6)),EA$4,""))</calculatedColumnFormula>
    </tableColumn>
    <tableColumn id="126" xr3:uid="{00000000-0010-0000-0000-00007E000000}" name="C126" dataDxfId="53">
      <calculatedColumnFormula array="1">IF(OR(EB$4=Fériés),"",IF(OR(AND(WORKDAY.INTL($B6,(INT((NETWORKDAYS.INTL($B6,EB$4-1,WeekEnd,Fériés)-1)/$D6)+1)*$D6,WeekEnd,Fériés)=EB$4,$F6=0,EB$4&gt;=$B6,EB$4&lt;=$P6),AND(($B6+(INT((EB$4-$B6-1)/$D6)+1)*$D6)=EB$4,$F6=1,EB$4&gt;=$B6,EB$4&lt;=$P6)),EB$4,""))</calculatedColumnFormula>
    </tableColumn>
    <tableColumn id="127" xr3:uid="{00000000-0010-0000-0000-00007F000000}" name="C127" dataDxfId="52">
      <calculatedColumnFormula array="1">IF(OR(EC$4=Fériés),"",IF(OR(AND(WORKDAY.INTL($B6,(INT((NETWORKDAYS.INTL($B6,EC$4-1,WeekEnd,Fériés)-1)/$D6)+1)*$D6,WeekEnd,Fériés)=EC$4,$F6=0,EC$4&gt;=$B6,EC$4&lt;=$P6),AND(($B6+(INT((EC$4-$B6-1)/$D6)+1)*$D6)=EC$4,$F6=1,EC$4&gt;=$B6,EC$4&lt;=$P6)),EC$4,""))</calculatedColumnFormula>
    </tableColumn>
    <tableColumn id="128" xr3:uid="{00000000-0010-0000-0000-000080000000}" name="C128" dataDxfId="51">
      <calculatedColumnFormula array="1">IF(OR(ED$4=Fériés),"",IF(OR(AND(WORKDAY.INTL($B6,(INT((NETWORKDAYS.INTL($B6,ED$4-1,WeekEnd,Fériés)-1)/$D6)+1)*$D6,WeekEnd,Fériés)=ED$4,$F6=0,ED$4&gt;=$B6,ED$4&lt;=$P6),AND(($B6+(INT((ED$4-$B6-1)/$D6)+1)*$D6)=ED$4,$F6=1,ED$4&gt;=$B6,ED$4&lt;=$P6)),ED$4,""))</calculatedColumnFormula>
    </tableColumn>
    <tableColumn id="129" xr3:uid="{00000000-0010-0000-0000-000081000000}" name="C129" dataDxfId="50">
      <calculatedColumnFormula array="1">IF(OR(EE$4=Fériés),"",IF(OR(AND(WORKDAY.INTL($B6,(INT((NETWORKDAYS.INTL($B6,EE$4-1,WeekEnd,Fériés)-1)/$D6)+1)*$D6,WeekEnd,Fériés)=EE$4,$F6=0,EE$4&gt;=$B6,EE$4&lt;=$P6),AND(($B6+(INT((EE$4-$B6-1)/$D6)+1)*$D6)=EE$4,$F6=1,EE$4&gt;=$B6,EE$4&lt;=$P6)),EE$4,""))</calculatedColumnFormula>
    </tableColumn>
    <tableColumn id="130" xr3:uid="{00000000-0010-0000-0000-000082000000}" name="C130" dataDxfId="49">
      <calculatedColumnFormula array="1">IF(OR(EF$4=Fériés),"",IF(OR(AND(WORKDAY.INTL($B6,(INT((NETWORKDAYS.INTL($B6,EF$4-1,WeekEnd,Fériés)-1)/$D6)+1)*$D6,WeekEnd,Fériés)=EF$4,$F6=0,EF$4&gt;=$B6,EF$4&lt;=$P6),AND(($B6+(INT((EF$4-$B6-1)/$D6)+1)*$D6)=EF$4,$F6=1,EF$4&gt;=$B6,EF$4&lt;=$P6)),EF$4,""))</calculatedColumnFormula>
    </tableColumn>
    <tableColumn id="131" xr3:uid="{00000000-0010-0000-0000-000083000000}" name="C131" dataDxfId="48">
      <calculatedColumnFormula array="1">IF(OR(EG$4=Fériés),"",IF(OR(AND(WORKDAY.INTL($B6,(INT((NETWORKDAYS.INTL($B6,EG$4-1,WeekEnd,Fériés)-1)/$D6)+1)*$D6,WeekEnd,Fériés)=EG$4,$F6=0,EG$4&gt;=$B6,EG$4&lt;=$P6),AND(($B6+(INT((EG$4-$B6-1)/$D6)+1)*$D6)=EG$4,$F6=1,EG$4&gt;=$B6,EG$4&lt;=$P6)),EG$4,""))</calculatedColumnFormula>
    </tableColumn>
    <tableColumn id="132" xr3:uid="{00000000-0010-0000-0000-000084000000}" name="C132" dataDxfId="47">
      <calculatedColumnFormula array="1">IF(OR(EH$4=Fériés),"",IF(OR(AND(WORKDAY.INTL($B6,(INT((NETWORKDAYS.INTL($B6,EH$4-1,WeekEnd,Fériés)-1)/$D6)+1)*$D6,WeekEnd,Fériés)=EH$4,$F6=0,EH$4&gt;=$B6,EH$4&lt;=$P6),AND(($B6+(INT((EH$4-$B6-1)/$D6)+1)*$D6)=EH$4,$F6=1,EH$4&gt;=$B6,EH$4&lt;=$P6)),EH$4,""))</calculatedColumnFormula>
    </tableColumn>
    <tableColumn id="133" xr3:uid="{00000000-0010-0000-0000-000085000000}" name="C133" dataDxfId="46">
      <calculatedColumnFormula array="1">IF(OR(EI$4=Fériés),"",IF(OR(AND(WORKDAY.INTL($B6,(INT((NETWORKDAYS.INTL($B6,EI$4-1,WeekEnd,Fériés)-1)/$D6)+1)*$D6,WeekEnd,Fériés)=EI$4,$F6=0,EI$4&gt;=$B6,EI$4&lt;=$P6),AND(($B6+(INT((EI$4-$B6-1)/$D6)+1)*$D6)=EI$4,$F6=1,EI$4&gt;=$B6,EI$4&lt;=$P6)),EI$4,""))</calculatedColumnFormula>
    </tableColumn>
    <tableColumn id="134" xr3:uid="{00000000-0010-0000-0000-000086000000}" name="C134" dataDxfId="45">
      <calculatedColumnFormula array="1">IF(OR(EJ$4=Fériés),"",IF(OR(AND(WORKDAY.INTL($B6,(INT((NETWORKDAYS.INTL($B6,EJ$4-1,WeekEnd,Fériés)-1)/$D6)+1)*$D6,WeekEnd,Fériés)=EJ$4,$F6=0,EJ$4&gt;=$B6,EJ$4&lt;=$P6),AND(($B6+(INT((EJ$4-$B6-1)/$D6)+1)*$D6)=EJ$4,$F6=1,EJ$4&gt;=$B6,EJ$4&lt;=$P6)),EJ$4,""))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13" Type="http://schemas.openxmlformats.org/officeDocument/2006/relationships/ctrlProp" Target="../ctrlProps/ctrlProp13.xml"/><Relationship Id="rId18" Type="http://schemas.openxmlformats.org/officeDocument/2006/relationships/ctrlProp" Target="../ctrlProps/ctrlProp18.xml"/><Relationship Id="rId26" Type="http://schemas.openxmlformats.org/officeDocument/2006/relationships/ctrlProp" Target="../ctrlProps/ctrlProp26.xml"/><Relationship Id="rId39" Type="http://schemas.openxmlformats.org/officeDocument/2006/relationships/ctrlProp" Target="../ctrlProps/ctrlProp39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1.xml"/><Relationship Id="rId34" Type="http://schemas.openxmlformats.org/officeDocument/2006/relationships/ctrlProp" Target="../ctrlProps/ctrlProp34.xml"/><Relationship Id="rId42" Type="http://schemas.openxmlformats.org/officeDocument/2006/relationships/ctrlProp" Target="../ctrlProps/ctrlProp42.x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17" Type="http://schemas.openxmlformats.org/officeDocument/2006/relationships/ctrlProp" Target="../ctrlProps/ctrlProp17.xml"/><Relationship Id="rId25" Type="http://schemas.openxmlformats.org/officeDocument/2006/relationships/ctrlProp" Target="../ctrlProps/ctrlProp25.xml"/><Relationship Id="rId33" Type="http://schemas.openxmlformats.org/officeDocument/2006/relationships/ctrlProp" Target="../ctrlProps/ctrlProp33.xml"/><Relationship Id="rId38" Type="http://schemas.openxmlformats.org/officeDocument/2006/relationships/ctrlProp" Target="../ctrlProps/ctrlProp3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6.xml"/><Relationship Id="rId20" Type="http://schemas.openxmlformats.org/officeDocument/2006/relationships/ctrlProp" Target="../ctrlProps/ctrlProp20.xml"/><Relationship Id="rId29" Type="http://schemas.openxmlformats.org/officeDocument/2006/relationships/ctrlProp" Target="../ctrlProps/ctrlProp29.xml"/><Relationship Id="rId41" Type="http://schemas.openxmlformats.org/officeDocument/2006/relationships/ctrlProp" Target="../ctrlProps/ctrlProp4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24" Type="http://schemas.openxmlformats.org/officeDocument/2006/relationships/ctrlProp" Target="../ctrlProps/ctrlProp24.xml"/><Relationship Id="rId32" Type="http://schemas.openxmlformats.org/officeDocument/2006/relationships/ctrlProp" Target="../ctrlProps/ctrlProp32.xml"/><Relationship Id="rId37" Type="http://schemas.openxmlformats.org/officeDocument/2006/relationships/ctrlProp" Target="../ctrlProps/ctrlProp37.xml"/><Relationship Id="rId40" Type="http://schemas.openxmlformats.org/officeDocument/2006/relationships/ctrlProp" Target="../ctrlProps/ctrlProp40.xml"/><Relationship Id="rId45" Type="http://schemas.openxmlformats.org/officeDocument/2006/relationships/comments" Target="../comments1.xml"/><Relationship Id="rId5" Type="http://schemas.openxmlformats.org/officeDocument/2006/relationships/ctrlProp" Target="../ctrlProps/ctrlProp5.xml"/><Relationship Id="rId15" Type="http://schemas.openxmlformats.org/officeDocument/2006/relationships/ctrlProp" Target="../ctrlProps/ctrlProp15.xml"/><Relationship Id="rId23" Type="http://schemas.openxmlformats.org/officeDocument/2006/relationships/ctrlProp" Target="../ctrlProps/ctrlProp23.xml"/><Relationship Id="rId28" Type="http://schemas.openxmlformats.org/officeDocument/2006/relationships/ctrlProp" Target="../ctrlProps/ctrlProp28.xml"/><Relationship Id="rId36" Type="http://schemas.openxmlformats.org/officeDocument/2006/relationships/ctrlProp" Target="../ctrlProps/ctrlProp36.xml"/><Relationship Id="rId10" Type="http://schemas.openxmlformats.org/officeDocument/2006/relationships/ctrlProp" Target="../ctrlProps/ctrlProp10.xml"/><Relationship Id="rId19" Type="http://schemas.openxmlformats.org/officeDocument/2006/relationships/ctrlProp" Target="../ctrlProps/ctrlProp19.xml"/><Relationship Id="rId31" Type="http://schemas.openxmlformats.org/officeDocument/2006/relationships/ctrlProp" Target="../ctrlProps/ctrlProp31.xml"/><Relationship Id="rId44" Type="http://schemas.openxmlformats.org/officeDocument/2006/relationships/ctrlProp" Target="../ctrlProps/ctrlProp44.xml"/><Relationship Id="rId4" Type="http://schemas.openxmlformats.org/officeDocument/2006/relationships/image" Target="../media/image1.png"/><Relationship Id="rId9" Type="http://schemas.openxmlformats.org/officeDocument/2006/relationships/ctrlProp" Target="../ctrlProps/ctrlProp9.xml"/><Relationship Id="rId14" Type="http://schemas.openxmlformats.org/officeDocument/2006/relationships/ctrlProp" Target="../ctrlProps/ctrlProp14.xml"/><Relationship Id="rId22" Type="http://schemas.openxmlformats.org/officeDocument/2006/relationships/ctrlProp" Target="../ctrlProps/ctrlProp22.xml"/><Relationship Id="rId27" Type="http://schemas.openxmlformats.org/officeDocument/2006/relationships/ctrlProp" Target="../ctrlProps/ctrlProp27.xml"/><Relationship Id="rId30" Type="http://schemas.openxmlformats.org/officeDocument/2006/relationships/ctrlProp" Target="../ctrlProps/ctrlProp30.xml"/><Relationship Id="rId35" Type="http://schemas.openxmlformats.org/officeDocument/2006/relationships/ctrlProp" Target="../ctrlProps/ctrlProp35.xml"/><Relationship Id="rId43" Type="http://schemas.openxmlformats.org/officeDocument/2006/relationships/ctrlProp" Target="../ctrlProps/ctrlProp4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7030A0"/>
  </sheetPr>
  <dimension ref="A1:EJ11"/>
  <sheetViews>
    <sheetView showGridLines="0" tabSelected="1" zoomScaleNormal="100" workbookViewId="0">
      <pane xSplit="16" ySplit="5" topLeftCell="Q6" activePane="bottomRight" state="frozen"/>
      <selection pane="topRight" activeCell="P1" sqref="P1"/>
      <selection pane="bottomLeft" activeCell="A6" sqref="A6"/>
      <selection pane="bottomRight" activeCell="Q6" sqref="Q6"/>
    </sheetView>
  </sheetViews>
  <sheetFormatPr baseColWidth="10" defaultRowHeight="15" x14ac:dyDescent="0.25"/>
  <cols>
    <col min="4" max="4" width="11.42578125" hidden="1" customWidth="1"/>
    <col min="6" max="6" width="11.42578125" hidden="1" customWidth="1"/>
    <col min="9" max="9" width="11.42578125" hidden="1" customWidth="1"/>
    <col min="11" max="11" width="11.42578125" customWidth="1"/>
    <col min="12" max="12" width="11.42578125" hidden="1" customWidth="1"/>
    <col min="13" max="13" width="11.42578125" customWidth="1"/>
    <col min="14" max="14" width="11.42578125" hidden="1" customWidth="1"/>
    <col min="16" max="16" width="11.42578125" hidden="1" customWidth="1"/>
    <col min="17" max="140" width="7.85546875" customWidth="1"/>
    <col min="141" max="142" width="2.42578125" customWidth="1"/>
  </cols>
  <sheetData>
    <row r="1" spans="1:140" ht="100.5" customHeight="1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32" t="str">
        <f ca="1">UPPER(TEXT(Q4,"MMMM AAAA"))</f>
        <v>DÉCEMBRE 2023</v>
      </c>
      <c r="R1" s="37" t="str">
        <f ca="1">IF(UPPER(TEXT(Q4,"MMMM AAAA"))=UPPER(TEXT(R4,"MMMM AAAA")),"",UPPER(TEXT(R4,"MMMM AAAA")))</f>
        <v>JANVIER 2024</v>
      </c>
      <c r="S1" s="33" t="str">
        <f t="shared" ref="S1:CD1" ca="1" si="0">IF(UPPER(TEXT(R4,"MMMM AAAA"))=UPPER(TEXT(S4,"MMMM AAAA")),"",UPPER(TEXT(S4,"MMMM AAAA")))</f>
        <v/>
      </c>
      <c r="T1" s="33" t="str">
        <f t="shared" ca="1" si="0"/>
        <v/>
      </c>
      <c r="U1" s="33" t="str">
        <f t="shared" ca="1" si="0"/>
        <v/>
      </c>
      <c r="V1" s="33" t="str">
        <f t="shared" ca="1" si="0"/>
        <v/>
      </c>
      <c r="W1" s="33" t="str">
        <f t="shared" ca="1" si="0"/>
        <v/>
      </c>
      <c r="X1" s="33" t="str">
        <f t="shared" ca="1" si="0"/>
        <v/>
      </c>
      <c r="Y1" s="33" t="str">
        <f t="shared" ca="1" si="0"/>
        <v/>
      </c>
      <c r="Z1" s="33" t="str">
        <f t="shared" ca="1" si="0"/>
        <v/>
      </c>
      <c r="AA1" s="33" t="str">
        <f t="shared" ca="1" si="0"/>
        <v/>
      </c>
      <c r="AB1" s="33" t="str">
        <f t="shared" ca="1" si="0"/>
        <v/>
      </c>
      <c r="AC1" s="33" t="str">
        <f t="shared" ca="1" si="0"/>
        <v/>
      </c>
      <c r="AD1" s="33" t="str">
        <f t="shared" ca="1" si="0"/>
        <v/>
      </c>
      <c r="AE1" s="33" t="str">
        <f t="shared" ca="1" si="0"/>
        <v/>
      </c>
      <c r="AF1" s="33" t="str">
        <f t="shared" ca="1" si="0"/>
        <v/>
      </c>
      <c r="AG1" s="33" t="str">
        <f t="shared" ca="1" si="0"/>
        <v/>
      </c>
      <c r="AH1" s="33" t="str">
        <f t="shared" ca="1" si="0"/>
        <v/>
      </c>
      <c r="AI1" s="33" t="str">
        <f t="shared" ca="1" si="0"/>
        <v/>
      </c>
      <c r="AJ1" s="33" t="str">
        <f t="shared" ca="1" si="0"/>
        <v/>
      </c>
      <c r="AK1" s="33" t="str">
        <f t="shared" ca="1" si="0"/>
        <v/>
      </c>
      <c r="AL1" s="33" t="str">
        <f t="shared" ca="1" si="0"/>
        <v/>
      </c>
      <c r="AM1" s="33" t="str">
        <f t="shared" ca="1" si="0"/>
        <v/>
      </c>
      <c r="AN1" s="33" t="str">
        <f t="shared" ca="1" si="0"/>
        <v/>
      </c>
      <c r="AO1" s="33" t="str">
        <f t="shared" ca="1" si="0"/>
        <v/>
      </c>
      <c r="AP1" s="33" t="str">
        <f t="shared" ca="1" si="0"/>
        <v/>
      </c>
      <c r="AQ1" s="33" t="str">
        <f t="shared" ca="1" si="0"/>
        <v/>
      </c>
      <c r="AR1" s="33" t="str">
        <f t="shared" ca="1" si="0"/>
        <v/>
      </c>
      <c r="AS1" s="33" t="str">
        <f t="shared" ca="1" si="0"/>
        <v/>
      </c>
      <c r="AT1" s="33" t="str">
        <f t="shared" ca="1" si="0"/>
        <v/>
      </c>
      <c r="AU1" s="33" t="str">
        <f t="shared" ca="1" si="0"/>
        <v/>
      </c>
      <c r="AV1" s="33" t="str">
        <f t="shared" ca="1" si="0"/>
        <v/>
      </c>
      <c r="AW1" s="33" t="str">
        <f t="shared" ca="1" si="0"/>
        <v>FÉVRIER 2024</v>
      </c>
      <c r="AX1" s="33" t="str">
        <f t="shared" ca="1" si="0"/>
        <v/>
      </c>
      <c r="AY1" s="33" t="str">
        <f t="shared" ca="1" si="0"/>
        <v/>
      </c>
      <c r="AZ1" s="33" t="str">
        <f t="shared" ca="1" si="0"/>
        <v/>
      </c>
      <c r="BA1" s="33" t="str">
        <f t="shared" ca="1" si="0"/>
        <v/>
      </c>
      <c r="BB1" s="33" t="str">
        <f t="shared" ca="1" si="0"/>
        <v/>
      </c>
      <c r="BC1" s="33" t="str">
        <f t="shared" ca="1" si="0"/>
        <v/>
      </c>
      <c r="BD1" s="33" t="str">
        <f t="shared" ca="1" si="0"/>
        <v/>
      </c>
      <c r="BE1" s="33" t="str">
        <f t="shared" ca="1" si="0"/>
        <v/>
      </c>
      <c r="BF1" s="33" t="str">
        <f t="shared" ca="1" si="0"/>
        <v/>
      </c>
      <c r="BG1" s="33" t="str">
        <f t="shared" ca="1" si="0"/>
        <v/>
      </c>
      <c r="BH1" s="33" t="str">
        <f t="shared" ca="1" si="0"/>
        <v/>
      </c>
      <c r="BI1" s="33" t="str">
        <f t="shared" ca="1" si="0"/>
        <v/>
      </c>
      <c r="BJ1" s="33" t="str">
        <f t="shared" ca="1" si="0"/>
        <v/>
      </c>
      <c r="BK1" s="33" t="str">
        <f t="shared" ca="1" si="0"/>
        <v/>
      </c>
      <c r="BL1" s="33" t="str">
        <f t="shared" ca="1" si="0"/>
        <v/>
      </c>
      <c r="BM1" s="33" t="str">
        <f t="shared" ca="1" si="0"/>
        <v/>
      </c>
      <c r="BN1" s="33" t="str">
        <f t="shared" ca="1" si="0"/>
        <v/>
      </c>
      <c r="BO1" s="33" t="str">
        <f t="shared" ca="1" si="0"/>
        <v/>
      </c>
      <c r="BP1" s="33" t="str">
        <f t="shared" ca="1" si="0"/>
        <v/>
      </c>
      <c r="BQ1" s="33" t="str">
        <f t="shared" ca="1" si="0"/>
        <v/>
      </c>
      <c r="BR1" s="33" t="str">
        <f t="shared" ca="1" si="0"/>
        <v/>
      </c>
      <c r="BS1" s="33" t="str">
        <f t="shared" ca="1" si="0"/>
        <v/>
      </c>
      <c r="BT1" s="33" t="str">
        <f t="shared" ca="1" si="0"/>
        <v/>
      </c>
      <c r="BU1" s="33" t="str">
        <f t="shared" ca="1" si="0"/>
        <v/>
      </c>
      <c r="BV1" s="33" t="str">
        <f t="shared" ca="1" si="0"/>
        <v/>
      </c>
      <c r="BW1" s="33" t="str">
        <f t="shared" ca="1" si="0"/>
        <v/>
      </c>
      <c r="BX1" s="33" t="str">
        <f t="shared" ca="1" si="0"/>
        <v/>
      </c>
      <c r="BY1" s="33" t="str">
        <f t="shared" ca="1" si="0"/>
        <v/>
      </c>
      <c r="BZ1" s="33" t="str">
        <f t="shared" ca="1" si="0"/>
        <v>MARS 2024</v>
      </c>
      <c r="CA1" s="33" t="str">
        <f t="shared" ca="1" si="0"/>
        <v/>
      </c>
      <c r="CB1" s="33" t="str">
        <f t="shared" ca="1" si="0"/>
        <v/>
      </c>
      <c r="CC1" s="33" t="str">
        <f t="shared" ca="1" si="0"/>
        <v/>
      </c>
      <c r="CD1" s="33" t="str">
        <f t="shared" ca="1" si="0"/>
        <v/>
      </c>
      <c r="CE1" s="33" t="str">
        <f t="shared" ref="CE1:EJ1" ca="1" si="1">IF(UPPER(TEXT(CD4,"MMMM AAAA"))=UPPER(TEXT(CE4,"MMMM AAAA")),"",UPPER(TEXT(CE4,"MMMM AAAA")))</f>
        <v/>
      </c>
      <c r="CF1" s="33" t="str">
        <f t="shared" ca="1" si="1"/>
        <v/>
      </c>
      <c r="CG1" s="33" t="str">
        <f t="shared" ca="1" si="1"/>
        <v/>
      </c>
      <c r="CH1" s="33" t="str">
        <f t="shared" ca="1" si="1"/>
        <v/>
      </c>
      <c r="CI1" s="33" t="str">
        <f t="shared" ca="1" si="1"/>
        <v/>
      </c>
      <c r="CJ1" s="33" t="str">
        <f t="shared" ca="1" si="1"/>
        <v/>
      </c>
      <c r="CK1" s="33" t="str">
        <f t="shared" ca="1" si="1"/>
        <v/>
      </c>
      <c r="CL1" s="33" t="str">
        <f t="shared" ca="1" si="1"/>
        <v/>
      </c>
      <c r="CM1" s="33" t="str">
        <f t="shared" ca="1" si="1"/>
        <v/>
      </c>
      <c r="CN1" s="33" t="str">
        <f t="shared" ca="1" si="1"/>
        <v/>
      </c>
      <c r="CO1" s="33" t="str">
        <f t="shared" ca="1" si="1"/>
        <v/>
      </c>
      <c r="CP1" s="33" t="str">
        <f t="shared" ca="1" si="1"/>
        <v/>
      </c>
      <c r="CQ1" s="33" t="str">
        <f t="shared" ca="1" si="1"/>
        <v/>
      </c>
      <c r="CR1" s="33" t="str">
        <f t="shared" ca="1" si="1"/>
        <v/>
      </c>
      <c r="CS1" s="33" t="str">
        <f t="shared" ca="1" si="1"/>
        <v/>
      </c>
      <c r="CT1" s="33" t="str">
        <f t="shared" ca="1" si="1"/>
        <v/>
      </c>
      <c r="CU1" s="33" t="str">
        <f t="shared" ca="1" si="1"/>
        <v/>
      </c>
      <c r="CV1" s="33" t="str">
        <f t="shared" ca="1" si="1"/>
        <v/>
      </c>
      <c r="CW1" s="33" t="str">
        <f t="shared" ca="1" si="1"/>
        <v/>
      </c>
      <c r="CX1" s="33" t="str">
        <f t="shared" ca="1" si="1"/>
        <v/>
      </c>
      <c r="CY1" s="33" t="str">
        <f t="shared" ca="1" si="1"/>
        <v/>
      </c>
      <c r="CZ1" s="33" t="str">
        <f t="shared" ca="1" si="1"/>
        <v/>
      </c>
      <c r="DA1" s="33" t="str">
        <f t="shared" ca="1" si="1"/>
        <v/>
      </c>
      <c r="DB1" s="33" t="str">
        <f t="shared" ca="1" si="1"/>
        <v/>
      </c>
      <c r="DC1" s="33" t="str">
        <f t="shared" ca="1" si="1"/>
        <v/>
      </c>
      <c r="DD1" s="33" t="str">
        <f t="shared" ca="1" si="1"/>
        <v/>
      </c>
      <c r="DE1" s="33" t="str">
        <f t="shared" ca="1" si="1"/>
        <v>AVRIL 2024</v>
      </c>
      <c r="DF1" s="33" t="str">
        <f t="shared" ca="1" si="1"/>
        <v/>
      </c>
      <c r="DG1" s="33" t="str">
        <f t="shared" ca="1" si="1"/>
        <v/>
      </c>
      <c r="DH1" s="33" t="str">
        <f t="shared" ca="1" si="1"/>
        <v/>
      </c>
      <c r="DI1" s="33" t="str">
        <f t="shared" ca="1" si="1"/>
        <v/>
      </c>
      <c r="DJ1" s="33" t="str">
        <f t="shared" ca="1" si="1"/>
        <v/>
      </c>
      <c r="DK1" s="33" t="str">
        <f t="shared" ca="1" si="1"/>
        <v/>
      </c>
      <c r="DL1" s="33" t="str">
        <f t="shared" ca="1" si="1"/>
        <v/>
      </c>
      <c r="DM1" s="33" t="str">
        <f t="shared" ca="1" si="1"/>
        <v/>
      </c>
      <c r="DN1" s="33" t="str">
        <f t="shared" ca="1" si="1"/>
        <v/>
      </c>
      <c r="DO1" s="33" t="str">
        <f t="shared" ca="1" si="1"/>
        <v/>
      </c>
      <c r="DP1" s="33" t="str">
        <f t="shared" ca="1" si="1"/>
        <v/>
      </c>
      <c r="DQ1" s="33" t="str">
        <f t="shared" ca="1" si="1"/>
        <v/>
      </c>
      <c r="DR1" s="33" t="str">
        <f t="shared" ca="1" si="1"/>
        <v/>
      </c>
      <c r="DS1" s="33" t="str">
        <f t="shared" ca="1" si="1"/>
        <v/>
      </c>
      <c r="DT1" s="33" t="str">
        <f t="shared" ca="1" si="1"/>
        <v/>
      </c>
      <c r="DU1" s="33" t="str">
        <f t="shared" ca="1" si="1"/>
        <v/>
      </c>
      <c r="DV1" s="33" t="str">
        <f t="shared" ca="1" si="1"/>
        <v/>
      </c>
      <c r="DW1" s="33" t="str">
        <f t="shared" ca="1" si="1"/>
        <v/>
      </c>
      <c r="DX1" s="33" t="str">
        <f t="shared" ca="1" si="1"/>
        <v/>
      </c>
      <c r="DY1" s="33" t="str">
        <f t="shared" ca="1" si="1"/>
        <v/>
      </c>
      <c r="DZ1" s="33" t="str">
        <f t="shared" ca="1" si="1"/>
        <v/>
      </c>
      <c r="EA1" s="33" t="str">
        <f t="shared" ca="1" si="1"/>
        <v/>
      </c>
      <c r="EB1" s="33" t="str">
        <f t="shared" ca="1" si="1"/>
        <v/>
      </c>
      <c r="EC1" s="33" t="str">
        <f t="shared" ca="1" si="1"/>
        <v/>
      </c>
      <c r="ED1" s="33" t="str">
        <f t="shared" ca="1" si="1"/>
        <v/>
      </c>
      <c r="EE1" s="33" t="str">
        <f t="shared" ca="1" si="1"/>
        <v/>
      </c>
      <c r="EF1" s="33" t="str">
        <f t="shared" ca="1" si="1"/>
        <v/>
      </c>
      <c r="EG1" s="33" t="str">
        <f t="shared" ca="1" si="1"/>
        <v/>
      </c>
      <c r="EH1" s="33" t="str">
        <f t="shared" ca="1" si="1"/>
        <v/>
      </c>
      <c r="EI1" s="33" t="str">
        <f t="shared" ca="1" si="1"/>
        <v>MAI 2024</v>
      </c>
      <c r="EJ1" s="34" t="str">
        <f t="shared" ca="1" si="1"/>
        <v/>
      </c>
    </row>
    <row r="2" spans="1:140" ht="18.75" customHeight="1" x14ac:dyDescent="0.3">
      <c r="A2" s="51" t="s">
        <v>160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3"/>
      <c r="P2" s="39"/>
      <c r="Q2" s="63">
        <f ca="1">IF(WEEKDAY(Q4,2)&gt;=4,_xlfn.ISOWEEKNUM(Q4),"")</f>
        <v>52</v>
      </c>
      <c r="R2" s="64" t="str">
        <f ca="1">IF(WEEKDAY(R4,2)=4,_xlfn.ISOWEEKNUM(R4),"")</f>
        <v/>
      </c>
      <c r="S2" s="64" t="str">
        <f t="shared" ref="S2:CD2" ca="1" si="2">IF(WEEKDAY(S4,2)=4,_xlfn.ISOWEEKNUM(S4),"")</f>
        <v/>
      </c>
      <c r="T2" s="64" t="str">
        <f t="shared" ca="1" si="2"/>
        <v/>
      </c>
      <c r="U2" s="64">
        <f t="shared" ca="1" si="2"/>
        <v>1</v>
      </c>
      <c r="V2" s="64" t="str">
        <f t="shared" ca="1" si="2"/>
        <v/>
      </c>
      <c r="W2" s="64" t="str">
        <f t="shared" ca="1" si="2"/>
        <v/>
      </c>
      <c r="X2" s="64" t="str">
        <f t="shared" ca="1" si="2"/>
        <v/>
      </c>
      <c r="Y2" s="64" t="str">
        <f t="shared" ca="1" si="2"/>
        <v/>
      </c>
      <c r="Z2" s="64" t="str">
        <f t="shared" ca="1" si="2"/>
        <v/>
      </c>
      <c r="AA2" s="64" t="str">
        <f t="shared" ca="1" si="2"/>
        <v/>
      </c>
      <c r="AB2" s="64">
        <f t="shared" ca="1" si="2"/>
        <v>2</v>
      </c>
      <c r="AC2" s="64" t="str">
        <f t="shared" ca="1" si="2"/>
        <v/>
      </c>
      <c r="AD2" s="64" t="str">
        <f t="shared" ca="1" si="2"/>
        <v/>
      </c>
      <c r="AE2" s="64" t="str">
        <f t="shared" ca="1" si="2"/>
        <v/>
      </c>
      <c r="AF2" s="64" t="str">
        <f t="shared" ca="1" si="2"/>
        <v/>
      </c>
      <c r="AG2" s="64" t="str">
        <f t="shared" ca="1" si="2"/>
        <v/>
      </c>
      <c r="AH2" s="64" t="str">
        <f t="shared" ca="1" si="2"/>
        <v/>
      </c>
      <c r="AI2" s="64">
        <f t="shared" ca="1" si="2"/>
        <v>3</v>
      </c>
      <c r="AJ2" s="64" t="str">
        <f t="shared" ca="1" si="2"/>
        <v/>
      </c>
      <c r="AK2" s="64" t="str">
        <f t="shared" ca="1" si="2"/>
        <v/>
      </c>
      <c r="AL2" s="64" t="str">
        <f t="shared" ca="1" si="2"/>
        <v/>
      </c>
      <c r="AM2" s="64" t="str">
        <f t="shared" ca="1" si="2"/>
        <v/>
      </c>
      <c r="AN2" s="64" t="str">
        <f t="shared" ca="1" si="2"/>
        <v/>
      </c>
      <c r="AO2" s="64" t="str">
        <f t="shared" ca="1" si="2"/>
        <v/>
      </c>
      <c r="AP2" s="64">
        <f t="shared" ca="1" si="2"/>
        <v>4</v>
      </c>
      <c r="AQ2" s="64" t="str">
        <f t="shared" ca="1" si="2"/>
        <v/>
      </c>
      <c r="AR2" s="64" t="str">
        <f t="shared" ca="1" si="2"/>
        <v/>
      </c>
      <c r="AS2" s="64" t="str">
        <f t="shared" ca="1" si="2"/>
        <v/>
      </c>
      <c r="AT2" s="64" t="str">
        <f t="shared" ca="1" si="2"/>
        <v/>
      </c>
      <c r="AU2" s="64" t="str">
        <f t="shared" ca="1" si="2"/>
        <v/>
      </c>
      <c r="AV2" s="64" t="str">
        <f t="shared" ca="1" si="2"/>
        <v/>
      </c>
      <c r="AW2" s="64">
        <f t="shared" ca="1" si="2"/>
        <v>5</v>
      </c>
      <c r="AX2" s="64" t="str">
        <f t="shared" ca="1" si="2"/>
        <v/>
      </c>
      <c r="AY2" s="64" t="str">
        <f t="shared" ca="1" si="2"/>
        <v/>
      </c>
      <c r="AZ2" s="64" t="str">
        <f t="shared" ca="1" si="2"/>
        <v/>
      </c>
      <c r="BA2" s="64" t="str">
        <f t="shared" ca="1" si="2"/>
        <v/>
      </c>
      <c r="BB2" s="64" t="str">
        <f t="shared" ca="1" si="2"/>
        <v/>
      </c>
      <c r="BC2" s="64" t="str">
        <f t="shared" ca="1" si="2"/>
        <v/>
      </c>
      <c r="BD2" s="64">
        <f t="shared" ca="1" si="2"/>
        <v>6</v>
      </c>
      <c r="BE2" s="64" t="str">
        <f t="shared" ca="1" si="2"/>
        <v/>
      </c>
      <c r="BF2" s="64" t="str">
        <f t="shared" ca="1" si="2"/>
        <v/>
      </c>
      <c r="BG2" s="64" t="str">
        <f t="shared" ca="1" si="2"/>
        <v/>
      </c>
      <c r="BH2" s="64" t="str">
        <f t="shared" ca="1" si="2"/>
        <v/>
      </c>
      <c r="BI2" s="64" t="str">
        <f t="shared" ca="1" si="2"/>
        <v/>
      </c>
      <c r="BJ2" s="64" t="str">
        <f t="shared" ca="1" si="2"/>
        <v/>
      </c>
      <c r="BK2" s="64">
        <f t="shared" ca="1" si="2"/>
        <v>7</v>
      </c>
      <c r="BL2" s="64" t="str">
        <f t="shared" ca="1" si="2"/>
        <v/>
      </c>
      <c r="BM2" s="64" t="str">
        <f t="shared" ca="1" si="2"/>
        <v/>
      </c>
      <c r="BN2" s="64" t="str">
        <f t="shared" ca="1" si="2"/>
        <v/>
      </c>
      <c r="BO2" s="64" t="str">
        <f t="shared" ca="1" si="2"/>
        <v/>
      </c>
      <c r="BP2" s="64" t="str">
        <f t="shared" ca="1" si="2"/>
        <v/>
      </c>
      <c r="BQ2" s="64" t="str">
        <f t="shared" ca="1" si="2"/>
        <v/>
      </c>
      <c r="BR2" s="64">
        <f t="shared" ca="1" si="2"/>
        <v>8</v>
      </c>
      <c r="BS2" s="64" t="str">
        <f t="shared" ca="1" si="2"/>
        <v/>
      </c>
      <c r="BT2" s="64" t="str">
        <f t="shared" ca="1" si="2"/>
        <v/>
      </c>
      <c r="BU2" s="64" t="str">
        <f t="shared" ca="1" si="2"/>
        <v/>
      </c>
      <c r="BV2" s="64" t="str">
        <f t="shared" ca="1" si="2"/>
        <v/>
      </c>
      <c r="BW2" s="64" t="str">
        <f t="shared" ca="1" si="2"/>
        <v/>
      </c>
      <c r="BX2" s="64" t="str">
        <f t="shared" ca="1" si="2"/>
        <v/>
      </c>
      <c r="BY2" s="64">
        <f t="shared" ca="1" si="2"/>
        <v>9</v>
      </c>
      <c r="BZ2" s="64" t="str">
        <f t="shared" ca="1" si="2"/>
        <v/>
      </c>
      <c r="CA2" s="64" t="str">
        <f t="shared" ca="1" si="2"/>
        <v/>
      </c>
      <c r="CB2" s="64" t="str">
        <f t="shared" ca="1" si="2"/>
        <v/>
      </c>
      <c r="CC2" s="64" t="str">
        <f t="shared" ca="1" si="2"/>
        <v/>
      </c>
      <c r="CD2" s="64" t="str">
        <f t="shared" ca="1" si="2"/>
        <v/>
      </c>
      <c r="CE2" s="64" t="str">
        <f t="shared" ref="CE2:EI2" ca="1" si="3">IF(WEEKDAY(CE4,2)=4,_xlfn.ISOWEEKNUM(CE4),"")</f>
        <v/>
      </c>
      <c r="CF2" s="64">
        <f t="shared" ca="1" si="3"/>
        <v>10</v>
      </c>
      <c r="CG2" s="64" t="str">
        <f t="shared" ca="1" si="3"/>
        <v/>
      </c>
      <c r="CH2" s="64" t="str">
        <f t="shared" ca="1" si="3"/>
        <v/>
      </c>
      <c r="CI2" s="64" t="str">
        <f t="shared" ca="1" si="3"/>
        <v/>
      </c>
      <c r="CJ2" s="64" t="str">
        <f t="shared" ca="1" si="3"/>
        <v/>
      </c>
      <c r="CK2" s="64" t="str">
        <f t="shared" ca="1" si="3"/>
        <v/>
      </c>
      <c r="CL2" s="64" t="str">
        <f t="shared" ca="1" si="3"/>
        <v/>
      </c>
      <c r="CM2" s="64">
        <f t="shared" ca="1" si="3"/>
        <v>11</v>
      </c>
      <c r="CN2" s="64" t="str">
        <f t="shared" ca="1" si="3"/>
        <v/>
      </c>
      <c r="CO2" s="64" t="str">
        <f t="shared" ca="1" si="3"/>
        <v/>
      </c>
      <c r="CP2" s="64" t="str">
        <f t="shared" ca="1" si="3"/>
        <v/>
      </c>
      <c r="CQ2" s="64" t="str">
        <f t="shared" ca="1" si="3"/>
        <v/>
      </c>
      <c r="CR2" s="64" t="str">
        <f t="shared" ca="1" si="3"/>
        <v/>
      </c>
      <c r="CS2" s="64" t="str">
        <f t="shared" ca="1" si="3"/>
        <v/>
      </c>
      <c r="CT2" s="64">
        <f t="shared" ca="1" si="3"/>
        <v>12</v>
      </c>
      <c r="CU2" s="64" t="str">
        <f t="shared" ca="1" si="3"/>
        <v/>
      </c>
      <c r="CV2" s="64" t="str">
        <f t="shared" ca="1" si="3"/>
        <v/>
      </c>
      <c r="CW2" s="64" t="str">
        <f t="shared" ca="1" si="3"/>
        <v/>
      </c>
      <c r="CX2" s="64" t="str">
        <f t="shared" ca="1" si="3"/>
        <v/>
      </c>
      <c r="CY2" s="64" t="str">
        <f t="shared" ca="1" si="3"/>
        <v/>
      </c>
      <c r="CZ2" s="64" t="str">
        <f t="shared" ca="1" si="3"/>
        <v/>
      </c>
      <c r="DA2" s="64">
        <f t="shared" ca="1" si="3"/>
        <v>13</v>
      </c>
      <c r="DB2" s="64" t="str">
        <f t="shared" ca="1" si="3"/>
        <v/>
      </c>
      <c r="DC2" s="64" t="str">
        <f t="shared" ca="1" si="3"/>
        <v/>
      </c>
      <c r="DD2" s="64" t="str">
        <f t="shared" ca="1" si="3"/>
        <v/>
      </c>
      <c r="DE2" s="64" t="str">
        <f t="shared" ca="1" si="3"/>
        <v/>
      </c>
      <c r="DF2" s="64" t="str">
        <f t="shared" ca="1" si="3"/>
        <v/>
      </c>
      <c r="DG2" s="64" t="str">
        <f t="shared" ca="1" si="3"/>
        <v/>
      </c>
      <c r="DH2" s="64">
        <f t="shared" ca="1" si="3"/>
        <v>14</v>
      </c>
      <c r="DI2" s="64" t="str">
        <f t="shared" ca="1" si="3"/>
        <v/>
      </c>
      <c r="DJ2" s="64" t="str">
        <f t="shared" ca="1" si="3"/>
        <v/>
      </c>
      <c r="DK2" s="64" t="str">
        <f t="shared" ca="1" si="3"/>
        <v/>
      </c>
      <c r="DL2" s="64" t="str">
        <f t="shared" ca="1" si="3"/>
        <v/>
      </c>
      <c r="DM2" s="64" t="str">
        <f t="shared" ca="1" si="3"/>
        <v/>
      </c>
      <c r="DN2" s="64" t="str">
        <f t="shared" ca="1" si="3"/>
        <v/>
      </c>
      <c r="DO2" s="64">
        <f t="shared" ca="1" si="3"/>
        <v>15</v>
      </c>
      <c r="DP2" s="64" t="str">
        <f t="shared" ca="1" si="3"/>
        <v/>
      </c>
      <c r="DQ2" s="64" t="str">
        <f t="shared" ca="1" si="3"/>
        <v/>
      </c>
      <c r="DR2" s="64" t="str">
        <f t="shared" ca="1" si="3"/>
        <v/>
      </c>
      <c r="DS2" s="64" t="str">
        <f t="shared" ca="1" si="3"/>
        <v/>
      </c>
      <c r="DT2" s="64" t="str">
        <f t="shared" ca="1" si="3"/>
        <v/>
      </c>
      <c r="DU2" s="64" t="str">
        <f t="shared" ca="1" si="3"/>
        <v/>
      </c>
      <c r="DV2" s="64">
        <f t="shared" ca="1" si="3"/>
        <v>16</v>
      </c>
      <c r="DW2" s="64" t="str">
        <f t="shared" ca="1" si="3"/>
        <v/>
      </c>
      <c r="DX2" s="64" t="str">
        <f t="shared" ca="1" si="3"/>
        <v/>
      </c>
      <c r="DY2" s="64" t="str">
        <f t="shared" ca="1" si="3"/>
        <v/>
      </c>
      <c r="DZ2" s="64" t="str">
        <f t="shared" ca="1" si="3"/>
        <v/>
      </c>
      <c r="EA2" s="64" t="str">
        <f t="shared" ca="1" si="3"/>
        <v/>
      </c>
      <c r="EB2" s="64" t="str">
        <f t="shared" ca="1" si="3"/>
        <v/>
      </c>
      <c r="EC2" s="64">
        <f t="shared" ca="1" si="3"/>
        <v>17</v>
      </c>
      <c r="ED2" s="64" t="str">
        <f t="shared" ca="1" si="3"/>
        <v/>
      </c>
      <c r="EE2" s="64" t="str">
        <f t="shared" ca="1" si="3"/>
        <v/>
      </c>
      <c r="EF2" s="64" t="str">
        <f t="shared" ca="1" si="3"/>
        <v/>
      </c>
      <c r="EG2" s="64" t="str">
        <f t="shared" ca="1" si="3"/>
        <v/>
      </c>
      <c r="EH2" s="64" t="str">
        <f t="shared" ca="1" si="3"/>
        <v/>
      </c>
      <c r="EI2" s="64" t="str">
        <f t="shared" ca="1" si="3"/>
        <v/>
      </c>
      <c r="EJ2" s="65">
        <f ca="1">IF(WEEKDAY(EJ4,2)&lt;=4,_xlfn.ISOWEEKNUM(EJ4),"")</f>
        <v>18</v>
      </c>
    </row>
    <row r="3" spans="1:140" ht="18.75" customHeight="1" x14ac:dyDescent="0.25">
      <c r="A3" s="56" t="str">
        <f ca="1">"Valeurs affichées pour une situation "&amp;IF(Paramètres_Application!A4&lt;&gt;"","simulée","")&amp;" au "&amp;TEXT(CeJour,"jjjj jj mmmm aaaa")</f>
        <v>Valeurs affichées pour une situation  au jeudi 30 mai 2024</v>
      </c>
      <c r="B3" s="57"/>
      <c r="C3" s="57"/>
      <c r="D3" s="58" t="s">
        <v>180</v>
      </c>
      <c r="E3" s="57"/>
      <c r="F3" s="58" t="s">
        <v>180</v>
      </c>
      <c r="G3" s="57"/>
      <c r="H3" s="57"/>
      <c r="I3" s="58" t="s">
        <v>180</v>
      </c>
      <c r="J3" s="57"/>
      <c r="K3" s="57"/>
      <c r="L3" s="58" t="s">
        <v>180</v>
      </c>
      <c r="M3" s="57"/>
      <c r="N3" s="58" t="s">
        <v>180</v>
      </c>
      <c r="O3" s="59"/>
      <c r="P3" s="50" t="s">
        <v>180</v>
      </c>
      <c r="Q3" s="61" t="str">
        <f ca="1">CHOOSE(WEEKDAY(Q$4,2),"L","M","Me","J","V","S","D")</f>
        <v>D</v>
      </c>
      <c r="R3" s="62" t="str">
        <f t="shared" ref="R3:CC3" ca="1" si="4">CHOOSE(WEEKDAY(R$4,2),"L","M","Me","J","V","S","D")</f>
        <v>L</v>
      </c>
      <c r="S3" s="62" t="str">
        <f t="shared" ca="1" si="4"/>
        <v>M</v>
      </c>
      <c r="T3" s="62" t="str">
        <f t="shared" ca="1" si="4"/>
        <v>Me</v>
      </c>
      <c r="U3" s="62" t="str">
        <f t="shared" ca="1" si="4"/>
        <v>J</v>
      </c>
      <c r="V3" s="62" t="str">
        <f t="shared" ca="1" si="4"/>
        <v>V</v>
      </c>
      <c r="W3" s="62" t="str">
        <f t="shared" ca="1" si="4"/>
        <v>S</v>
      </c>
      <c r="X3" s="62" t="str">
        <f t="shared" ca="1" si="4"/>
        <v>D</v>
      </c>
      <c r="Y3" s="62" t="str">
        <f t="shared" ca="1" si="4"/>
        <v>L</v>
      </c>
      <c r="Z3" s="62" t="str">
        <f t="shared" ca="1" si="4"/>
        <v>M</v>
      </c>
      <c r="AA3" s="62" t="str">
        <f t="shared" ca="1" si="4"/>
        <v>Me</v>
      </c>
      <c r="AB3" s="62" t="str">
        <f t="shared" ca="1" si="4"/>
        <v>J</v>
      </c>
      <c r="AC3" s="62" t="str">
        <f t="shared" ca="1" si="4"/>
        <v>V</v>
      </c>
      <c r="AD3" s="62" t="str">
        <f t="shared" ca="1" si="4"/>
        <v>S</v>
      </c>
      <c r="AE3" s="62" t="str">
        <f t="shared" ca="1" si="4"/>
        <v>D</v>
      </c>
      <c r="AF3" s="62" t="str">
        <f t="shared" ca="1" si="4"/>
        <v>L</v>
      </c>
      <c r="AG3" s="62" t="str">
        <f t="shared" ca="1" si="4"/>
        <v>M</v>
      </c>
      <c r="AH3" s="62" t="str">
        <f t="shared" ca="1" si="4"/>
        <v>Me</v>
      </c>
      <c r="AI3" s="62" t="str">
        <f t="shared" ca="1" si="4"/>
        <v>J</v>
      </c>
      <c r="AJ3" s="62" t="str">
        <f t="shared" ca="1" si="4"/>
        <v>V</v>
      </c>
      <c r="AK3" s="62" t="str">
        <f t="shared" ca="1" si="4"/>
        <v>S</v>
      </c>
      <c r="AL3" s="62" t="str">
        <f t="shared" ca="1" si="4"/>
        <v>D</v>
      </c>
      <c r="AM3" s="62" t="str">
        <f t="shared" ca="1" si="4"/>
        <v>L</v>
      </c>
      <c r="AN3" s="62" t="str">
        <f t="shared" ca="1" si="4"/>
        <v>M</v>
      </c>
      <c r="AO3" s="62" t="str">
        <f t="shared" ca="1" si="4"/>
        <v>Me</v>
      </c>
      <c r="AP3" s="62" t="str">
        <f t="shared" ca="1" si="4"/>
        <v>J</v>
      </c>
      <c r="AQ3" s="62" t="str">
        <f t="shared" ca="1" si="4"/>
        <v>V</v>
      </c>
      <c r="AR3" s="62" t="str">
        <f t="shared" ca="1" si="4"/>
        <v>S</v>
      </c>
      <c r="AS3" s="62" t="str">
        <f t="shared" ca="1" si="4"/>
        <v>D</v>
      </c>
      <c r="AT3" s="62" t="str">
        <f t="shared" ca="1" si="4"/>
        <v>L</v>
      </c>
      <c r="AU3" s="62" t="str">
        <f t="shared" ca="1" si="4"/>
        <v>M</v>
      </c>
      <c r="AV3" s="62" t="str">
        <f t="shared" ca="1" si="4"/>
        <v>Me</v>
      </c>
      <c r="AW3" s="62" t="str">
        <f t="shared" ca="1" si="4"/>
        <v>J</v>
      </c>
      <c r="AX3" s="62" t="str">
        <f t="shared" ca="1" si="4"/>
        <v>V</v>
      </c>
      <c r="AY3" s="62" t="str">
        <f t="shared" ca="1" si="4"/>
        <v>S</v>
      </c>
      <c r="AZ3" s="62" t="str">
        <f t="shared" ca="1" si="4"/>
        <v>D</v>
      </c>
      <c r="BA3" s="62" t="str">
        <f t="shared" ca="1" si="4"/>
        <v>L</v>
      </c>
      <c r="BB3" s="62" t="str">
        <f t="shared" ca="1" si="4"/>
        <v>M</v>
      </c>
      <c r="BC3" s="62" t="str">
        <f t="shared" ca="1" si="4"/>
        <v>Me</v>
      </c>
      <c r="BD3" s="62" t="str">
        <f t="shared" ca="1" si="4"/>
        <v>J</v>
      </c>
      <c r="BE3" s="62" t="str">
        <f t="shared" ca="1" si="4"/>
        <v>V</v>
      </c>
      <c r="BF3" s="62" t="str">
        <f t="shared" ca="1" si="4"/>
        <v>S</v>
      </c>
      <c r="BG3" s="62" t="str">
        <f t="shared" ca="1" si="4"/>
        <v>D</v>
      </c>
      <c r="BH3" s="62" t="str">
        <f t="shared" ca="1" si="4"/>
        <v>L</v>
      </c>
      <c r="BI3" s="62" t="str">
        <f t="shared" ca="1" si="4"/>
        <v>M</v>
      </c>
      <c r="BJ3" s="62" t="str">
        <f t="shared" ca="1" si="4"/>
        <v>Me</v>
      </c>
      <c r="BK3" s="62" t="str">
        <f t="shared" ca="1" si="4"/>
        <v>J</v>
      </c>
      <c r="BL3" s="62" t="str">
        <f t="shared" ca="1" si="4"/>
        <v>V</v>
      </c>
      <c r="BM3" s="62" t="str">
        <f t="shared" ca="1" si="4"/>
        <v>S</v>
      </c>
      <c r="BN3" s="62" t="str">
        <f t="shared" ca="1" si="4"/>
        <v>D</v>
      </c>
      <c r="BO3" s="62" t="str">
        <f t="shared" ca="1" si="4"/>
        <v>L</v>
      </c>
      <c r="BP3" s="62" t="str">
        <f t="shared" ca="1" si="4"/>
        <v>M</v>
      </c>
      <c r="BQ3" s="62" t="str">
        <f t="shared" ca="1" si="4"/>
        <v>Me</v>
      </c>
      <c r="BR3" s="62" t="str">
        <f t="shared" ca="1" si="4"/>
        <v>J</v>
      </c>
      <c r="BS3" s="62" t="str">
        <f t="shared" ca="1" si="4"/>
        <v>V</v>
      </c>
      <c r="BT3" s="62" t="str">
        <f t="shared" ca="1" si="4"/>
        <v>S</v>
      </c>
      <c r="BU3" s="62" t="str">
        <f t="shared" ca="1" si="4"/>
        <v>D</v>
      </c>
      <c r="BV3" s="62" t="str">
        <f t="shared" ca="1" si="4"/>
        <v>L</v>
      </c>
      <c r="BW3" s="62" t="str">
        <f t="shared" ca="1" si="4"/>
        <v>M</v>
      </c>
      <c r="BX3" s="62" t="str">
        <f t="shared" ca="1" si="4"/>
        <v>Me</v>
      </c>
      <c r="BY3" s="62" t="str">
        <f t="shared" ca="1" si="4"/>
        <v>J</v>
      </c>
      <c r="BZ3" s="62" t="str">
        <f t="shared" ca="1" si="4"/>
        <v>V</v>
      </c>
      <c r="CA3" s="62" t="str">
        <f t="shared" ca="1" si="4"/>
        <v>S</v>
      </c>
      <c r="CB3" s="62" t="str">
        <f t="shared" ca="1" si="4"/>
        <v>D</v>
      </c>
      <c r="CC3" s="62" t="str">
        <f t="shared" ca="1" si="4"/>
        <v>L</v>
      </c>
      <c r="CD3" s="62" t="str">
        <f t="shared" ref="CD3:EJ3" ca="1" si="5">CHOOSE(WEEKDAY(CD$4,2),"L","M","Me","J","V","S","D")</f>
        <v>M</v>
      </c>
      <c r="CE3" s="62" t="str">
        <f t="shared" ca="1" si="5"/>
        <v>Me</v>
      </c>
      <c r="CF3" s="62" t="str">
        <f t="shared" ca="1" si="5"/>
        <v>J</v>
      </c>
      <c r="CG3" s="62" t="str">
        <f t="shared" ca="1" si="5"/>
        <v>V</v>
      </c>
      <c r="CH3" s="62" t="str">
        <f t="shared" ca="1" si="5"/>
        <v>S</v>
      </c>
      <c r="CI3" s="62" t="str">
        <f t="shared" ca="1" si="5"/>
        <v>D</v>
      </c>
      <c r="CJ3" s="62" t="str">
        <f t="shared" ca="1" si="5"/>
        <v>L</v>
      </c>
      <c r="CK3" s="62" t="str">
        <f t="shared" ca="1" si="5"/>
        <v>M</v>
      </c>
      <c r="CL3" s="62" t="str">
        <f t="shared" ca="1" si="5"/>
        <v>Me</v>
      </c>
      <c r="CM3" s="62" t="str">
        <f t="shared" ca="1" si="5"/>
        <v>J</v>
      </c>
      <c r="CN3" s="62" t="str">
        <f t="shared" ca="1" si="5"/>
        <v>V</v>
      </c>
      <c r="CO3" s="62" t="str">
        <f t="shared" ca="1" si="5"/>
        <v>S</v>
      </c>
      <c r="CP3" s="62" t="str">
        <f t="shared" ca="1" si="5"/>
        <v>D</v>
      </c>
      <c r="CQ3" s="62" t="str">
        <f t="shared" ca="1" si="5"/>
        <v>L</v>
      </c>
      <c r="CR3" s="62" t="str">
        <f t="shared" ca="1" si="5"/>
        <v>M</v>
      </c>
      <c r="CS3" s="62" t="str">
        <f t="shared" ca="1" si="5"/>
        <v>Me</v>
      </c>
      <c r="CT3" s="62" t="str">
        <f t="shared" ca="1" si="5"/>
        <v>J</v>
      </c>
      <c r="CU3" s="62" t="str">
        <f t="shared" ca="1" si="5"/>
        <v>V</v>
      </c>
      <c r="CV3" s="62" t="str">
        <f t="shared" ca="1" si="5"/>
        <v>S</v>
      </c>
      <c r="CW3" s="62" t="str">
        <f t="shared" ca="1" si="5"/>
        <v>D</v>
      </c>
      <c r="CX3" s="62" t="str">
        <f t="shared" ca="1" si="5"/>
        <v>L</v>
      </c>
      <c r="CY3" s="62" t="str">
        <f t="shared" ca="1" si="5"/>
        <v>M</v>
      </c>
      <c r="CZ3" s="62" t="str">
        <f t="shared" ca="1" si="5"/>
        <v>Me</v>
      </c>
      <c r="DA3" s="62" t="str">
        <f t="shared" ca="1" si="5"/>
        <v>J</v>
      </c>
      <c r="DB3" s="62" t="str">
        <f t="shared" ca="1" si="5"/>
        <v>V</v>
      </c>
      <c r="DC3" s="62" t="str">
        <f t="shared" ca="1" si="5"/>
        <v>S</v>
      </c>
      <c r="DD3" s="62" t="str">
        <f t="shared" ca="1" si="5"/>
        <v>D</v>
      </c>
      <c r="DE3" s="62" t="str">
        <f t="shared" ca="1" si="5"/>
        <v>L</v>
      </c>
      <c r="DF3" s="62" t="str">
        <f t="shared" ca="1" si="5"/>
        <v>M</v>
      </c>
      <c r="DG3" s="62" t="str">
        <f t="shared" ca="1" si="5"/>
        <v>Me</v>
      </c>
      <c r="DH3" s="62" t="str">
        <f t="shared" ca="1" si="5"/>
        <v>J</v>
      </c>
      <c r="DI3" s="62" t="str">
        <f t="shared" ca="1" si="5"/>
        <v>V</v>
      </c>
      <c r="DJ3" s="62" t="str">
        <f t="shared" ca="1" si="5"/>
        <v>S</v>
      </c>
      <c r="DK3" s="62" t="str">
        <f t="shared" ca="1" si="5"/>
        <v>D</v>
      </c>
      <c r="DL3" s="62" t="str">
        <f t="shared" ca="1" si="5"/>
        <v>L</v>
      </c>
      <c r="DM3" s="62" t="str">
        <f t="shared" ca="1" si="5"/>
        <v>M</v>
      </c>
      <c r="DN3" s="62" t="str">
        <f t="shared" ca="1" si="5"/>
        <v>Me</v>
      </c>
      <c r="DO3" s="62" t="str">
        <f t="shared" ca="1" si="5"/>
        <v>J</v>
      </c>
      <c r="DP3" s="62" t="str">
        <f t="shared" ca="1" si="5"/>
        <v>V</v>
      </c>
      <c r="DQ3" s="62" t="str">
        <f t="shared" ca="1" si="5"/>
        <v>S</v>
      </c>
      <c r="DR3" s="62" t="str">
        <f t="shared" ca="1" si="5"/>
        <v>D</v>
      </c>
      <c r="DS3" s="62" t="str">
        <f t="shared" ca="1" si="5"/>
        <v>L</v>
      </c>
      <c r="DT3" s="62" t="str">
        <f t="shared" ca="1" si="5"/>
        <v>M</v>
      </c>
      <c r="DU3" s="62" t="str">
        <f t="shared" ca="1" si="5"/>
        <v>Me</v>
      </c>
      <c r="DV3" s="62" t="str">
        <f t="shared" ca="1" si="5"/>
        <v>J</v>
      </c>
      <c r="DW3" s="62" t="str">
        <f t="shared" ca="1" si="5"/>
        <v>V</v>
      </c>
      <c r="DX3" s="62" t="str">
        <f t="shared" ca="1" si="5"/>
        <v>S</v>
      </c>
      <c r="DY3" s="62" t="str">
        <f t="shared" ca="1" si="5"/>
        <v>D</v>
      </c>
      <c r="DZ3" s="62" t="str">
        <f t="shared" ca="1" si="5"/>
        <v>L</v>
      </c>
      <c r="EA3" s="62" t="str">
        <f t="shared" ca="1" si="5"/>
        <v>M</v>
      </c>
      <c r="EB3" s="62" t="str">
        <f t="shared" ca="1" si="5"/>
        <v>Me</v>
      </c>
      <c r="EC3" s="62" t="str">
        <f t="shared" ca="1" si="5"/>
        <v>J</v>
      </c>
      <c r="ED3" s="62" t="str">
        <f t="shared" ca="1" si="5"/>
        <v>V</v>
      </c>
      <c r="EE3" s="62" t="str">
        <f t="shared" ca="1" si="5"/>
        <v>S</v>
      </c>
      <c r="EF3" s="62" t="str">
        <f t="shared" ca="1" si="5"/>
        <v>D</v>
      </c>
      <c r="EG3" s="62" t="str">
        <f t="shared" ca="1" si="5"/>
        <v>L</v>
      </c>
      <c r="EH3" s="62" t="str">
        <f t="shared" ca="1" si="5"/>
        <v>M</v>
      </c>
      <c r="EI3" s="62" t="str">
        <f t="shared" ca="1" si="5"/>
        <v>Me</v>
      </c>
      <c r="EJ3" s="62" t="str">
        <f t="shared" ca="1" si="5"/>
        <v>J</v>
      </c>
    </row>
    <row r="4" spans="1:140" ht="66" customHeight="1" x14ac:dyDescent="0.25">
      <c r="A4" s="54" t="s">
        <v>0</v>
      </c>
      <c r="B4" s="54" t="s">
        <v>1</v>
      </c>
      <c r="C4" s="54" t="s">
        <v>2</v>
      </c>
      <c r="D4" s="55" t="s">
        <v>179</v>
      </c>
      <c r="E4" s="54" t="s">
        <v>145</v>
      </c>
      <c r="F4" s="55" t="s">
        <v>5</v>
      </c>
      <c r="G4" s="54" t="s">
        <v>3</v>
      </c>
      <c r="H4" s="54" t="s">
        <v>147</v>
      </c>
      <c r="I4" s="55" t="s">
        <v>6</v>
      </c>
      <c r="J4" s="54" t="s">
        <v>4</v>
      </c>
      <c r="K4" s="54" t="s">
        <v>166</v>
      </c>
      <c r="L4" s="55" t="s">
        <v>7</v>
      </c>
      <c r="M4" s="54" t="s">
        <v>167</v>
      </c>
      <c r="N4" s="55" t="s">
        <v>8</v>
      </c>
      <c r="O4" s="54" t="s">
        <v>163</v>
      </c>
      <c r="P4" s="49" t="s">
        <v>9</v>
      </c>
      <c r="Q4" s="60">
        <f ca="1">Date_Deb</f>
        <v>45291</v>
      </c>
      <c r="R4" s="60">
        <f ca="1">Q4+1</f>
        <v>45292</v>
      </c>
      <c r="S4" s="60">
        <f t="shared" ref="S4:BF4" ca="1" si="6">R4+1</f>
        <v>45293</v>
      </c>
      <c r="T4" s="60">
        <f t="shared" ca="1" si="6"/>
        <v>45294</v>
      </c>
      <c r="U4" s="60">
        <f t="shared" ca="1" si="6"/>
        <v>45295</v>
      </c>
      <c r="V4" s="60">
        <f t="shared" ca="1" si="6"/>
        <v>45296</v>
      </c>
      <c r="W4" s="60">
        <f t="shared" ca="1" si="6"/>
        <v>45297</v>
      </c>
      <c r="X4" s="60">
        <f t="shared" ca="1" si="6"/>
        <v>45298</v>
      </c>
      <c r="Y4" s="60">
        <f t="shared" ca="1" si="6"/>
        <v>45299</v>
      </c>
      <c r="Z4" s="60">
        <f t="shared" ca="1" si="6"/>
        <v>45300</v>
      </c>
      <c r="AA4" s="60">
        <f t="shared" ca="1" si="6"/>
        <v>45301</v>
      </c>
      <c r="AB4" s="60">
        <f t="shared" ca="1" si="6"/>
        <v>45302</v>
      </c>
      <c r="AC4" s="60">
        <f t="shared" ca="1" si="6"/>
        <v>45303</v>
      </c>
      <c r="AD4" s="60">
        <f t="shared" ca="1" si="6"/>
        <v>45304</v>
      </c>
      <c r="AE4" s="60">
        <f t="shared" ca="1" si="6"/>
        <v>45305</v>
      </c>
      <c r="AF4" s="60">
        <f t="shared" ca="1" si="6"/>
        <v>45306</v>
      </c>
      <c r="AG4" s="60">
        <f t="shared" ca="1" si="6"/>
        <v>45307</v>
      </c>
      <c r="AH4" s="60">
        <f t="shared" ca="1" si="6"/>
        <v>45308</v>
      </c>
      <c r="AI4" s="60">
        <f t="shared" ca="1" si="6"/>
        <v>45309</v>
      </c>
      <c r="AJ4" s="60">
        <f t="shared" ca="1" si="6"/>
        <v>45310</v>
      </c>
      <c r="AK4" s="60">
        <f t="shared" ca="1" si="6"/>
        <v>45311</v>
      </c>
      <c r="AL4" s="60">
        <f t="shared" ca="1" si="6"/>
        <v>45312</v>
      </c>
      <c r="AM4" s="60">
        <f t="shared" ca="1" si="6"/>
        <v>45313</v>
      </c>
      <c r="AN4" s="60">
        <f t="shared" ca="1" si="6"/>
        <v>45314</v>
      </c>
      <c r="AO4" s="60">
        <f t="shared" ca="1" si="6"/>
        <v>45315</v>
      </c>
      <c r="AP4" s="60">
        <f t="shared" ca="1" si="6"/>
        <v>45316</v>
      </c>
      <c r="AQ4" s="60">
        <f t="shared" ca="1" si="6"/>
        <v>45317</v>
      </c>
      <c r="AR4" s="60">
        <f t="shared" ca="1" si="6"/>
        <v>45318</v>
      </c>
      <c r="AS4" s="60">
        <f t="shared" ca="1" si="6"/>
        <v>45319</v>
      </c>
      <c r="AT4" s="60">
        <f t="shared" ca="1" si="6"/>
        <v>45320</v>
      </c>
      <c r="AU4" s="60">
        <f t="shared" ca="1" si="6"/>
        <v>45321</v>
      </c>
      <c r="AV4" s="60">
        <f t="shared" ca="1" si="6"/>
        <v>45322</v>
      </c>
      <c r="AW4" s="60">
        <f t="shared" ca="1" si="6"/>
        <v>45323</v>
      </c>
      <c r="AX4" s="60">
        <f t="shared" ca="1" si="6"/>
        <v>45324</v>
      </c>
      <c r="AY4" s="60">
        <f t="shared" ca="1" si="6"/>
        <v>45325</v>
      </c>
      <c r="AZ4" s="60">
        <f t="shared" ca="1" si="6"/>
        <v>45326</v>
      </c>
      <c r="BA4" s="60">
        <f t="shared" ca="1" si="6"/>
        <v>45327</v>
      </c>
      <c r="BB4" s="60">
        <f t="shared" ca="1" si="6"/>
        <v>45328</v>
      </c>
      <c r="BC4" s="60">
        <f t="shared" ca="1" si="6"/>
        <v>45329</v>
      </c>
      <c r="BD4" s="60">
        <f t="shared" ca="1" si="6"/>
        <v>45330</v>
      </c>
      <c r="BE4" s="60">
        <f t="shared" ca="1" si="6"/>
        <v>45331</v>
      </c>
      <c r="BF4" s="60">
        <f t="shared" ca="1" si="6"/>
        <v>45332</v>
      </c>
      <c r="BG4" s="60">
        <f t="shared" ref="BG4" ca="1" si="7">BF4+1</f>
        <v>45333</v>
      </c>
      <c r="BH4" s="60">
        <f t="shared" ref="BH4" ca="1" si="8">BG4+1</f>
        <v>45334</v>
      </c>
      <c r="BI4" s="60">
        <f t="shared" ref="BI4" ca="1" si="9">BH4+1</f>
        <v>45335</v>
      </c>
      <c r="BJ4" s="60">
        <f t="shared" ref="BJ4" ca="1" si="10">BI4+1</f>
        <v>45336</v>
      </c>
      <c r="BK4" s="60">
        <f t="shared" ref="BK4" ca="1" si="11">BJ4+1</f>
        <v>45337</v>
      </c>
      <c r="BL4" s="60">
        <f t="shared" ref="BL4" ca="1" si="12">BK4+1</f>
        <v>45338</v>
      </c>
      <c r="BM4" s="60">
        <f t="shared" ref="BM4" ca="1" si="13">BL4+1</f>
        <v>45339</v>
      </c>
      <c r="BN4" s="60">
        <f t="shared" ref="BN4" ca="1" si="14">BM4+1</f>
        <v>45340</v>
      </c>
      <c r="BO4" s="60">
        <f t="shared" ref="BO4" ca="1" si="15">BN4+1</f>
        <v>45341</v>
      </c>
      <c r="BP4" s="60">
        <f t="shared" ref="BP4" ca="1" si="16">BO4+1</f>
        <v>45342</v>
      </c>
      <c r="BQ4" s="60">
        <f t="shared" ref="BQ4" ca="1" si="17">BP4+1</f>
        <v>45343</v>
      </c>
      <c r="BR4" s="60">
        <f t="shared" ref="BR4" ca="1" si="18">BQ4+1</f>
        <v>45344</v>
      </c>
      <c r="BS4" s="60">
        <f t="shared" ref="BS4" ca="1" si="19">BR4+1</f>
        <v>45345</v>
      </c>
      <c r="BT4" s="60">
        <f t="shared" ref="BT4" ca="1" si="20">BS4+1</f>
        <v>45346</v>
      </c>
      <c r="BU4" s="60">
        <f t="shared" ref="BU4" ca="1" si="21">BT4+1</f>
        <v>45347</v>
      </c>
      <c r="BV4" s="60">
        <f t="shared" ref="BV4" ca="1" si="22">BU4+1</f>
        <v>45348</v>
      </c>
      <c r="BW4" s="60">
        <f t="shared" ref="BW4" ca="1" si="23">BV4+1</f>
        <v>45349</v>
      </c>
      <c r="BX4" s="60">
        <f t="shared" ref="BX4" ca="1" si="24">BW4+1</f>
        <v>45350</v>
      </c>
      <c r="BY4" s="60">
        <f t="shared" ref="BY4" ca="1" si="25">BX4+1</f>
        <v>45351</v>
      </c>
      <c r="BZ4" s="60">
        <f t="shared" ref="BZ4" ca="1" si="26">BY4+1</f>
        <v>45352</v>
      </c>
      <c r="CA4" s="60">
        <f t="shared" ref="CA4" ca="1" si="27">BZ4+1</f>
        <v>45353</v>
      </c>
      <c r="CB4" s="60">
        <f t="shared" ref="CB4" ca="1" si="28">CA4+1</f>
        <v>45354</v>
      </c>
      <c r="CC4" s="60">
        <f t="shared" ref="CC4" ca="1" si="29">CB4+1</f>
        <v>45355</v>
      </c>
      <c r="CD4" s="60">
        <f t="shared" ref="CD4" ca="1" si="30">CC4+1</f>
        <v>45356</v>
      </c>
      <c r="CE4" s="60">
        <f t="shared" ref="CE4" ca="1" si="31">CD4+1</f>
        <v>45357</v>
      </c>
      <c r="CF4" s="60">
        <f t="shared" ref="CF4" ca="1" si="32">CE4+1</f>
        <v>45358</v>
      </c>
      <c r="CG4" s="60">
        <f t="shared" ref="CG4" ca="1" si="33">CF4+1</f>
        <v>45359</v>
      </c>
      <c r="CH4" s="60">
        <f t="shared" ref="CH4" ca="1" si="34">CG4+1</f>
        <v>45360</v>
      </c>
      <c r="CI4" s="60">
        <f t="shared" ref="CI4" ca="1" si="35">CH4+1</f>
        <v>45361</v>
      </c>
      <c r="CJ4" s="60">
        <f t="shared" ref="CJ4" ca="1" si="36">CI4+1</f>
        <v>45362</v>
      </c>
      <c r="CK4" s="60">
        <f t="shared" ref="CK4" ca="1" si="37">CJ4+1</f>
        <v>45363</v>
      </c>
      <c r="CL4" s="60">
        <f t="shared" ref="CL4" ca="1" si="38">CK4+1</f>
        <v>45364</v>
      </c>
      <c r="CM4" s="60">
        <f t="shared" ref="CM4" ca="1" si="39">CL4+1</f>
        <v>45365</v>
      </c>
      <c r="CN4" s="60">
        <f t="shared" ref="CN4" ca="1" si="40">CM4+1</f>
        <v>45366</v>
      </c>
      <c r="CO4" s="60">
        <f t="shared" ref="CO4" ca="1" si="41">CN4+1</f>
        <v>45367</v>
      </c>
      <c r="CP4" s="60">
        <f t="shared" ref="CP4" ca="1" si="42">CO4+1</f>
        <v>45368</v>
      </c>
      <c r="CQ4" s="60">
        <f t="shared" ref="CQ4" ca="1" si="43">CP4+1</f>
        <v>45369</v>
      </c>
      <c r="CR4" s="60">
        <f t="shared" ref="CR4" ca="1" si="44">CQ4+1</f>
        <v>45370</v>
      </c>
      <c r="CS4" s="60">
        <f t="shared" ref="CS4" ca="1" si="45">CR4+1</f>
        <v>45371</v>
      </c>
      <c r="CT4" s="60">
        <f t="shared" ref="CT4" ca="1" si="46">CS4+1</f>
        <v>45372</v>
      </c>
      <c r="CU4" s="60">
        <f t="shared" ref="CU4" ca="1" si="47">CT4+1</f>
        <v>45373</v>
      </c>
      <c r="CV4" s="60">
        <f t="shared" ref="CV4" ca="1" si="48">CU4+1</f>
        <v>45374</v>
      </c>
      <c r="CW4" s="60">
        <f t="shared" ref="CW4" ca="1" si="49">CV4+1</f>
        <v>45375</v>
      </c>
      <c r="CX4" s="60">
        <f t="shared" ref="CX4" ca="1" si="50">CW4+1</f>
        <v>45376</v>
      </c>
      <c r="CY4" s="60">
        <f t="shared" ref="CY4" ca="1" si="51">CX4+1</f>
        <v>45377</v>
      </c>
      <c r="CZ4" s="60">
        <f t="shared" ref="CZ4" ca="1" si="52">CY4+1</f>
        <v>45378</v>
      </c>
      <c r="DA4" s="60">
        <f t="shared" ref="DA4" ca="1" si="53">CZ4+1</f>
        <v>45379</v>
      </c>
      <c r="DB4" s="60">
        <f t="shared" ref="DB4" ca="1" si="54">DA4+1</f>
        <v>45380</v>
      </c>
      <c r="DC4" s="60">
        <f t="shared" ref="DC4" ca="1" si="55">DB4+1</f>
        <v>45381</v>
      </c>
      <c r="DD4" s="60">
        <f t="shared" ref="DD4" ca="1" si="56">DC4+1</f>
        <v>45382</v>
      </c>
      <c r="DE4" s="60">
        <f t="shared" ref="DE4" ca="1" si="57">DD4+1</f>
        <v>45383</v>
      </c>
      <c r="DF4" s="60">
        <f t="shared" ref="DF4" ca="1" si="58">DE4+1</f>
        <v>45384</v>
      </c>
      <c r="DG4" s="60">
        <f t="shared" ref="DG4" ca="1" si="59">DF4+1</f>
        <v>45385</v>
      </c>
      <c r="DH4" s="60">
        <f t="shared" ref="DH4" ca="1" si="60">DG4+1</f>
        <v>45386</v>
      </c>
      <c r="DI4" s="60">
        <f t="shared" ref="DI4" ca="1" si="61">DH4+1</f>
        <v>45387</v>
      </c>
      <c r="DJ4" s="60">
        <f t="shared" ref="DJ4" ca="1" si="62">DI4+1</f>
        <v>45388</v>
      </c>
      <c r="DK4" s="60">
        <f t="shared" ref="DK4" ca="1" si="63">DJ4+1</f>
        <v>45389</v>
      </c>
      <c r="DL4" s="60">
        <f t="shared" ref="DL4" ca="1" si="64">DK4+1</f>
        <v>45390</v>
      </c>
      <c r="DM4" s="60">
        <f t="shared" ref="DM4" ca="1" si="65">DL4+1</f>
        <v>45391</v>
      </c>
      <c r="DN4" s="60">
        <f t="shared" ref="DN4" ca="1" si="66">DM4+1</f>
        <v>45392</v>
      </c>
      <c r="DO4" s="60">
        <f t="shared" ref="DO4" ca="1" si="67">DN4+1</f>
        <v>45393</v>
      </c>
      <c r="DP4" s="60">
        <f t="shared" ref="DP4" ca="1" si="68">DO4+1</f>
        <v>45394</v>
      </c>
      <c r="DQ4" s="60">
        <f t="shared" ref="DQ4" ca="1" si="69">DP4+1</f>
        <v>45395</v>
      </c>
      <c r="DR4" s="60">
        <f t="shared" ref="DR4" ca="1" si="70">DQ4+1</f>
        <v>45396</v>
      </c>
      <c r="DS4" s="60">
        <f t="shared" ref="DS4" ca="1" si="71">DR4+1</f>
        <v>45397</v>
      </c>
      <c r="DT4" s="60">
        <f t="shared" ref="DT4" ca="1" si="72">DS4+1</f>
        <v>45398</v>
      </c>
      <c r="DU4" s="60">
        <f t="shared" ref="DU4" ca="1" si="73">DT4+1</f>
        <v>45399</v>
      </c>
      <c r="DV4" s="60">
        <f t="shared" ref="DV4" ca="1" si="74">DU4+1</f>
        <v>45400</v>
      </c>
      <c r="DW4" s="60">
        <f t="shared" ref="DW4" ca="1" si="75">DV4+1</f>
        <v>45401</v>
      </c>
      <c r="DX4" s="60">
        <f t="shared" ref="DX4" ca="1" si="76">DW4+1</f>
        <v>45402</v>
      </c>
      <c r="DY4" s="60">
        <f t="shared" ref="DY4" ca="1" si="77">DX4+1</f>
        <v>45403</v>
      </c>
      <c r="DZ4" s="60">
        <f t="shared" ref="DZ4" ca="1" si="78">DY4+1</f>
        <v>45404</v>
      </c>
      <c r="EA4" s="60">
        <f t="shared" ref="EA4" ca="1" si="79">DZ4+1</f>
        <v>45405</v>
      </c>
      <c r="EB4" s="60">
        <f t="shared" ref="EB4" ca="1" si="80">EA4+1</f>
        <v>45406</v>
      </c>
      <c r="EC4" s="60">
        <f t="shared" ref="EC4" ca="1" si="81">EB4+1</f>
        <v>45407</v>
      </c>
      <c r="ED4" s="60">
        <f t="shared" ref="ED4" ca="1" si="82">EC4+1</f>
        <v>45408</v>
      </c>
      <c r="EE4" s="60">
        <f t="shared" ref="EE4" ca="1" si="83">ED4+1</f>
        <v>45409</v>
      </c>
      <c r="EF4" s="60">
        <f t="shared" ref="EF4" ca="1" si="84">EE4+1</f>
        <v>45410</v>
      </c>
      <c r="EG4" s="60">
        <f t="shared" ref="EG4" ca="1" si="85">EF4+1</f>
        <v>45411</v>
      </c>
      <c r="EH4" s="60">
        <f t="shared" ref="EH4" ca="1" si="86">EG4+1</f>
        <v>45412</v>
      </c>
      <c r="EI4" s="60">
        <f t="shared" ref="EI4" ca="1" si="87">EH4+1</f>
        <v>45413</v>
      </c>
      <c r="EJ4" s="60">
        <f t="shared" ref="EJ4" ca="1" si="88">EI4+1</f>
        <v>45414</v>
      </c>
    </row>
    <row r="5" spans="1:140" ht="14.25" customHeight="1" x14ac:dyDescent="0.25">
      <c r="A5" s="8" t="s">
        <v>10</v>
      </c>
      <c r="B5" s="9" t="s">
        <v>11</v>
      </c>
      <c r="C5" s="9" t="s">
        <v>168</v>
      </c>
      <c r="D5" s="9" t="s">
        <v>12</v>
      </c>
      <c r="E5" s="9" t="s">
        <v>144</v>
      </c>
      <c r="F5" s="9" t="s">
        <v>13</v>
      </c>
      <c r="G5" s="9" t="s">
        <v>14</v>
      </c>
      <c r="H5" s="9" t="s">
        <v>146</v>
      </c>
      <c r="I5" s="9" t="s">
        <v>15</v>
      </c>
      <c r="J5" s="9" t="s">
        <v>16</v>
      </c>
      <c r="K5" s="66" t="s">
        <v>165</v>
      </c>
      <c r="L5" s="66" t="s">
        <v>17</v>
      </c>
      <c r="M5" s="66" t="s">
        <v>164</v>
      </c>
      <c r="N5" s="66" t="s">
        <v>18</v>
      </c>
      <c r="O5" s="66" t="s">
        <v>19</v>
      </c>
      <c r="P5" s="9" t="s">
        <v>162</v>
      </c>
      <c r="Q5" s="9" t="s">
        <v>20</v>
      </c>
      <c r="R5" s="9" t="s">
        <v>21</v>
      </c>
      <c r="S5" s="9" t="s">
        <v>22</v>
      </c>
      <c r="T5" s="9" t="s">
        <v>23</v>
      </c>
      <c r="U5" s="9" t="s">
        <v>24</v>
      </c>
      <c r="V5" s="9" t="s">
        <v>25</v>
      </c>
      <c r="W5" s="9" t="s">
        <v>26</v>
      </c>
      <c r="X5" s="9" t="s">
        <v>27</v>
      </c>
      <c r="Y5" s="9" t="s">
        <v>28</v>
      </c>
      <c r="Z5" s="9" t="s">
        <v>29</v>
      </c>
      <c r="AA5" s="9" t="s">
        <v>30</v>
      </c>
      <c r="AB5" s="9" t="s">
        <v>31</v>
      </c>
      <c r="AC5" s="9" t="s">
        <v>32</v>
      </c>
      <c r="AD5" s="9" t="s">
        <v>33</v>
      </c>
      <c r="AE5" s="9" t="s">
        <v>34</v>
      </c>
      <c r="AF5" s="9" t="s">
        <v>35</v>
      </c>
      <c r="AG5" s="9" t="s">
        <v>36</v>
      </c>
      <c r="AH5" s="9" t="s">
        <v>37</v>
      </c>
      <c r="AI5" s="9" t="s">
        <v>38</v>
      </c>
      <c r="AJ5" s="9" t="s">
        <v>39</v>
      </c>
      <c r="AK5" s="9" t="s">
        <v>40</v>
      </c>
      <c r="AL5" s="9" t="s">
        <v>41</v>
      </c>
      <c r="AM5" s="9" t="s">
        <v>42</v>
      </c>
      <c r="AN5" s="9" t="s">
        <v>43</v>
      </c>
      <c r="AO5" s="9" t="s">
        <v>44</v>
      </c>
      <c r="AP5" s="9" t="s">
        <v>45</v>
      </c>
      <c r="AQ5" s="9" t="s">
        <v>46</v>
      </c>
      <c r="AR5" s="9" t="s">
        <v>47</v>
      </c>
      <c r="AS5" s="9" t="s">
        <v>48</v>
      </c>
      <c r="AT5" s="9" t="s">
        <v>49</v>
      </c>
      <c r="AU5" s="9" t="s">
        <v>50</v>
      </c>
      <c r="AV5" s="9" t="s">
        <v>51</v>
      </c>
      <c r="AW5" s="9" t="s">
        <v>52</v>
      </c>
      <c r="AX5" s="9" t="s">
        <v>53</v>
      </c>
      <c r="AY5" s="9" t="s">
        <v>54</v>
      </c>
      <c r="AZ5" s="9" t="s">
        <v>55</v>
      </c>
      <c r="BA5" s="9" t="s">
        <v>56</v>
      </c>
      <c r="BB5" s="9" t="s">
        <v>57</v>
      </c>
      <c r="BC5" s="9" t="s">
        <v>58</v>
      </c>
      <c r="BD5" s="9" t="s">
        <v>59</v>
      </c>
      <c r="BE5" s="9" t="s">
        <v>60</v>
      </c>
      <c r="BF5" s="35" t="s">
        <v>61</v>
      </c>
      <c r="BG5" s="9" t="s">
        <v>62</v>
      </c>
      <c r="BH5" s="9" t="s">
        <v>63</v>
      </c>
      <c r="BI5" s="9" t="s">
        <v>64</v>
      </c>
      <c r="BJ5" s="9" t="s">
        <v>65</v>
      </c>
      <c r="BK5" s="9" t="s">
        <v>66</v>
      </c>
      <c r="BL5" s="9" t="s">
        <v>67</v>
      </c>
      <c r="BM5" s="9" t="s">
        <v>68</v>
      </c>
      <c r="BN5" s="9" t="s">
        <v>69</v>
      </c>
      <c r="BO5" s="9" t="s">
        <v>70</v>
      </c>
      <c r="BP5" s="9" t="s">
        <v>71</v>
      </c>
      <c r="BQ5" s="9" t="s">
        <v>72</v>
      </c>
      <c r="BR5" s="9" t="s">
        <v>73</v>
      </c>
      <c r="BS5" s="9" t="s">
        <v>74</v>
      </c>
      <c r="BT5" s="9" t="s">
        <v>75</v>
      </c>
      <c r="BU5" s="9" t="s">
        <v>76</v>
      </c>
      <c r="BV5" s="9" t="s">
        <v>77</v>
      </c>
      <c r="BW5" s="9" t="s">
        <v>78</v>
      </c>
      <c r="BX5" s="9" t="s">
        <v>79</v>
      </c>
      <c r="BY5" s="9" t="s">
        <v>80</v>
      </c>
      <c r="BZ5" s="9" t="s">
        <v>81</v>
      </c>
      <c r="CA5" s="9" t="s">
        <v>82</v>
      </c>
      <c r="CB5" s="9" t="s">
        <v>83</v>
      </c>
      <c r="CC5" s="9" t="s">
        <v>84</v>
      </c>
      <c r="CD5" s="9" t="s">
        <v>85</v>
      </c>
      <c r="CE5" s="9" t="s">
        <v>86</v>
      </c>
      <c r="CF5" s="9" t="s">
        <v>87</v>
      </c>
      <c r="CG5" s="9" t="s">
        <v>88</v>
      </c>
      <c r="CH5" s="9" t="s">
        <v>89</v>
      </c>
      <c r="CI5" s="9" t="s">
        <v>90</v>
      </c>
      <c r="CJ5" s="9" t="s">
        <v>91</v>
      </c>
      <c r="CK5" s="9" t="s">
        <v>92</v>
      </c>
      <c r="CL5" s="9" t="s">
        <v>93</v>
      </c>
      <c r="CM5" s="9" t="s">
        <v>94</v>
      </c>
      <c r="CN5" s="9" t="s">
        <v>95</v>
      </c>
      <c r="CO5" s="9" t="s">
        <v>96</v>
      </c>
      <c r="CP5" s="9" t="s">
        <v>97</v>
      </c>
      <c r="CQ5" s="9" t="s">
        <v>98</v>
      </c>
      <c r="CR5" s="9" t="s">
        <v>99</v>
      </c>
      <c r="CS5" s="9" t="s">
        <v>100</v>
      </c>
      <c r="CT5" s="9" t="s">
        <v>101</v>
      </c>
      <c r="CU5" s="9" t="s">
        <v>102</v>
      </c>
      <c r="CV5" s="9" t="s">
        <v>103</v>
      </c>
      <c r="CW5" s="9" t="s">
        <v>104</v>
      </c>
      <c r="CX5" s="9" t="s">
        <v>105</v>
      </c>
      <c r="CY5" s="9" t="s">
        <v>106</v>
      </c>
      <c r="CZ5" s="9" t="s">
        <v>107</v>
      </c>
      <c r="DA5" s="9" t="s">
        <v>108</v>
      </c>
      <c r="DB5" s="9" t="s">
        <v>109</v>
      </c>
      <c r="DC5" s="9" t="s">
        <v>110</v>
      </c>
      <c r="DD5" s="9" t="s">
        <v>111</v>
      </c>
      <c r="DE5" s="9" t="s">
        <v>112</v>
      </c>
      <c r="DF5" s="9" t="s">
        <v>113</v>
      </c>
      <c r="DG5" s="9" t="s">
        <v>114</v>
      </c>
      <c r="DH5" s="9" t="s">
        <v>115</v>
      </c>
      <c r="DI5" s="9" t="s">
        <v>116</v>
      </c>
      <c r="DJ5" s="9" t="s">
        <v>117</v>
      </c>
      <c r="DK5" s="9" t="s">
        <v>118</v>
      </c>
      <c r="DL5" s="9" t="s">
        <v>119</v>
      </c>
      <c r="DM5" s="9" t="s">
        <v>120</v>
      </c>
      <c r="DN5" s="9" t="s">
        <v>121</v>
      </c>
      <c r="DO5" s="9" t="s">
        <v>122</v>
      </c>
      <c r="DP5" s="9" t="s">
        <v>123</v>
      </c>
      <c r="DQ5" s="9" t="s">
        <v>124</v>
      </c>
      <c r="DR5" s="9" t="s">
        <v>125</v>
      </c>
      <c r="DS5" s="9" t="s">
        <v>126</v>
      </c>
      <c r="DT5" s="9" t="s">
        <v>127</v>
      </c>
      <c r="DU5" s="9" t="s">
        <v>128</v>
      </c>
      <c r="DV5" s="9" t="s">
        <v>129</v>
      </c>
      <c r="DW5" s="9" t="s">
        <v>130</v>
      </c>
      <c r="DX5" s="9" t="s">
        <v>131</v>
      </c>
      <c r="DY5" s="9" t="s">
        <v>132</v>
      </c>
      <c r="DZ5" s="9" t="s">
        <v>133</v>
      </c>
      <c r="EA5" s="9" t="s">
        <v>134</v>
      </c>
      <c r="EB5" s="9" t="s">
        <v>135</v>
      </c>
      <c r="EC5" s="9" t="s">
        <v>136</v>
      </c>
      <c r="ED5" s="9" t="s">
        <v>137</v>
      </c>
      <c r="EE5" s="9" t="s">
        <v>138</v>
      </c>
      <c r="EF5" s="9" t="s">
        <v>139</v>
      </c>
      <c r="EG5" s="9" t="s">
        <v>140</v>
      </c>
      <c r="EH5" s="9" t="s">
        <v>141</v>
      </c>
      <c r="EI5" s="9" t="s">
        <v>142</v>
      </c>
      <c r="EJ5" s="9" t="s">
        <v>143</v>
      </c>
    </row>
    <row r="6" spans="1:140" x14ac:dyDescent="0.25">
      <c r="A6" s="4" t="s">
        <v>182</v>
      </c>
      <c r="B6" s="2">
        <v>45299</v>
      </c>
      <c r="C6" s="47" t="s">
        <v>188</v>
      </c>
      <c r="D6" s="2">
        <f>VLOOKUP(Tableau1[[#This Row],[C210]],Fréquences,2,0)*IF(OR(VLOOKUP(Tableau1[[#This Row],[C210]],Fréquences,2,0)=7,VLOOKUP(Tableau1[[#This Row],[C210]],Fréquences,2,0)=14,VLOOKUP(Tableau1[[#This Row],[C210]],Fréquences,2,0)=21,VLOOKUP(Tableau1[[#This Row],[C210]],Fréquences,2,0)=28),1,30)</f>
        <v>28</v>
      </c>
      <c r="E6" s="1" t="s">
        <v>189</v>
      </c>
      <c r="F6" s="1">
        <f>IF(Tableau1[[#This Row],[C310]]="Calendaire",1,0)</f>
        <v>1</v>
      </c>
      <c r="G6" s="1">
        <v>1</v>
      </c>
      <c r="H6" s="1" t="s">
        <v>189</v>
      </c>
      <c r="I6" s="1">
        <f>IF(Tableau1[[#This Row],[C510]]="Calendaire",1,0)</f>
        <v>1</v>
      </c>
      <c r="J6" s="44"/>
      <c r="K6" s="2">
        <f ca="1">IF(Tableau1[[#This Row],[C10]]="Terminé","/",Tableau1[[#This Row],[C8]])</f>
        <v>45439</v>
      </c>
      <c r="L6" s="2">
        <f ca="1">Ech_Pre</f>
        <v>45439</v>
      </c>
      <c r="M6" s="2">
        <f ca="1">IF(Tableau1[[#This Row],[C10]]="Terminé","/",Tableau1[[#This Row],[C9]])</f>
        <v>45467</v>
      </c>
      <c r="N6" s="2">
        <f ca="1">Ech_Enc</f>
        <v>45467</v>
      </c>
      <c r="O6" s="42" t="str">
        <f>IF(OR(Tableau1[[#This Row],[C7]]="P",Tableau1[[#This Row],[C7]]=""),"Permanent",IF(Tableau1[[#This Row],[C1010]]&lt;CeJour,"Terminé",Tableau1[[#This Row],[C1010]]))</f>
        <v>Permanent</v>
      </c>
      <c r="P6" s="2">
        <f ca="1">Ech_Pro</f>
        <v>325271</v>
      </c>
      <c r="Q6" s="72" t="str" cm="1">
        <f t="array" aca="1" ref="Q6" ca="1">IF(OR(Q$4=Fériés),"",IF(OR(AND(WORKDAY.INTL($B6,(INT((NETWORKDAYS.INTL($B6,Q$4-1,WeekEnd,Fériés)-1)/$D6)+1)*$D6,WeekEnd,Fériés)=Q$4,$F6=0,Q$4&gt;=$B6,Q$4&lt;=$P6),AND(($B6+(INT((Q$4-$B6-1)/$D6)+1)*$D6)=Q$4,$F6=1,Q$4&gt;=$B6,Q$4&lt;=$P6)),Q$4,""))</f>
        <v/>
      </c>
      <c r="R6" s="72" t="str" cm="1">
        <f t="array" aca="1" ref="R6" ca="1">IF(OR(R$4=Fériés),"",IF(OR(AND(WORKDAY.INTL($B6,(INT((NETWORKDAYS.INTL($B6,R$4-1,WeekEnd,Fériés)-1)/$D6)+1)*$D6,WeekEnd,Fériés)=R$4,$F6=0,R$4&gt;=$B6,R$4&lt;=$P6),AND(($B6+(INT((R$4-$B6-1)/$D6)+1)*$D6)=R$4,$F6=1,R$4&gt;=$B6,R$4&lt;=$P6)),R$4,""))</f>
        <v/>
      </c>
      <c r="S6" s="72" t="str" cm="1">
        <f t="array" aca="1" ref="S6" ca="1">IF(OR(S$4=Fériés),"",IF(OR(AND(WORKDAY.INTL($B6,(INT((NETWORKDAYS.INTL($B6,S$4-1,WeekEnd,Fériés)-1)/$D6)+1)*$D6,WeekEnd,Fériés)=S$4,$F6=0,S$4&gt;=$B6,S$4&lt;=$P6),AND(($B6+(INT((S$4-$B6-1)/$D6)+1)*$D6)=S$4,$F6=1,S$4&gt;=$B6,S$4&lt;=$P6)),S$4,""))</f>
        <v/>
      </c>
      <c r="T6" s="72" t="str" cm="1">
        <f t="array" aca="1" ref="T6" ca="1">IF(OR(T$4=Fériés),"",IF(OR(AND(WORKDAY.INTL($B6,(INT((NETWORKDAYS.INTL($B6,T$4-1,WeekEnd,Fériés)-1)/$D6)+1)*$D6,WeekEnd,Fériés)=T$4,$F6=0,T$4&gt;=$B6,T$4&lt;=$P6),AND(($B6+(INT((T$4-$B6-1)/$D6)+1)*$D6)=T$4,$F6=1,T$4&gt;=$B6,T$4&lt;=$P6)),T$4,""))</f>
        <v/>
      </c>
      <c r="U6" s="72" t="str" cm="1">
        <f t="array" aca="1" ref="U6" ca="1">IF(OR(U$4=Fériés),"",IF(OR(AND(WORKDAY.INTL($B6,(INT((NETWORKDAYS.INTL($B6,U$4-1,WeekEnd,Fériés)-1)/$D6)+1)*$D6,WeekEnd,Fériés)=U$4,$F6=0,U$4&gt;=$B6,U$4&lt;=$P6),AND(($B6+(INT((U$4-$B6-1)/$D6)+1)*$D6)=U$4,$F6=1,U$4&gt;=$B6,U$4&lt;=$P6)),U$4,""))</f>
        <v/>
      </c>
      <c r="V6" s="72" t="str" cm="1">
        <f t="array" aca="1" ref="V6" ca="1">IF(OR(V$4=Fériés),"",IF(OR(AND(WORKDAY.INTL($B6,(INT((NETWORKDAYS.INTL($B6,V$4-1,WeekEnd,Fériés)-1)/$D6)+1)*$D6,WeekEnd,Fériés)=V$4,$F6=0,V$4&gt;=$B6,V$4&lt;=$P6),AND(($B6+(INT((V$4-$B6-1)/$D6)+1)*$D6)=V$4,$F6=1,V$4&gt;=$B6,V$4&lt;=$P6)),V$4,""))</f>
        <v/>
      </c>
      <c r="W6" s="72" t="str" cm="1">
        <f t="array" aca="1" ref="W6" ca="1">IF(OR(W$4=Fériés),"",IF(OR(AND(WORKDAY.INTL($B6,(INT((NETWORKDAYS.INTL($B6,W$4-1,WeekEnd,Fériés)-1)/$D6)+1)*$D6,WeekEnd,Fériés)=W$4,$F6=0,W$4&gt;=$B6,W$4&lt;=$P6),AND(($B6+(INT((W$4-$B6-1)/$D6)+1)*$D6)=W$4,$F6=1,W$4&gt;=$B6,W$4&lt;=$P6)),W$4,""))</f>
        <v/>
      </c>
      <c r="X6" s="72" t="str" cm="1">
        <f t="array" aca="1" ref="X6" ca="1">IF(OR(X$4=Fériés),"",IF(OR(AND(WORKDAY.INTL($B6,(INT((NETWORKDAYS.INTL($B6,X$4-1,WeekEnd,Fériés)-1)/$D6)+1)*$D6,WeekEnd,Fériés)=X$4,$F6=0,X$4&gt;=$B6,X$4&lt;=$P6),AND(($B6+(INT((X$4-$B6-1)/$D6)+1)*$D6)=X$4,$F6=1,X$4&gt;=$B6,X$4&lt;=$P6)),X$4,""))</f>
        <v/>
      </c>
      <c r="Y6" s="72" cm="1">
        <f t="array" aca="1" ref="Y6" ca="1">IF(OR(Y$4=Fériés),"",IF(OR(AND(WORKDAY.INTL($B6,(INT((NETWORKDAYS.INTL($B6,Y$4-1,WeekEnd,Fériés)-1)/$D6)+1)*$D6,WeekEnd,Fériés)=Y$4,$F6=0,Y$4&gt;=$B6,Y$4&lt;=$P6),AND(($B6+(INT((Y$4-$B6-1)/$D6)+1)*$D6)=Y$4,$F6=1,Y$4&gt;=$B6,Y$4&lt;=$P6)),Y$4,""))</f>
        <v>45299</v>
      </c>
      <c r="Z6" s="72" t="str" cm="1">
        <f t="array" aca="1" ref="Z6" ca="1">IF(OR(Z$4=Fériés),"",IF(OR(AND(WORKDAY.INTL($B6,(INT((NETWORKDAYS.INTL($B6,Z$4-1,WeekEnd,Fériés)-1)/$D6)+1)*$D6,WeekEnd,Fériés)=Z$4,$F6=0,Z$4&gt;=$B6,Z$4&lt;=$P6),AND(($B6+(INT((Z$4-$B6-1)/$D6)+1)*$D6)=Z$4,$F6=1,Z$4&gt;=$B6,Z$4&lt;=$P6)),Z$4,""))</f>
        <v/>
      </c>
      <c r="AA6" s="72" t="str" cm="1">
        <f t="array" aca="1" ref="AA6" ca="1">IF(OR(AA$4=Fériés),"",IF(OR(AND(WORKDAY.INTL($B6,(INT((NETWORKDAYS.INTL($B6,AA$4-1,WeekEnd,Fériés)-1)/$D6)+1)*$D6,WeekEnd,Fériés)=AA$4,$F6=0,AA$4&gt;=$B6,AA$4&lt;=$P6),AND(($B6+(INT((AA$4-$B6-1)/$D6)+1)*$D6)=AA$4,$F6=1,AA$4&gt;=$B6,AA$4&lt;=$P6)),AA$4,""))</f>
        <v/>
      </c>
      <c r="AB6" s="72" t="str" cm="1">
        <f t="array" aca="1" ref="AB6" ca="1">IF(OR(AB$4=Fériés),"",IF(OR(AND(WORKDAY.INTL($B6,(INT((NETWORKDAYS.INTL($B6,AB$4-1,WeekEnd,Fériés)-1)/$D6)+1)*$D6,WeekEnd,Fériés)=AB$4,$F6=0,AB$4&gt;=$B6,AB$4&lt;=$P6),AND(($B6+(INT((AB$4-$B6-1)/$D6)+1)*$D6)=AB$4,$F6=1,AB$4&gt;=$B6,AB$4&lt;=$P6)),AB$4,""))</f>
        <v/>
      </c>
      <c r="AC6" s="72" t="str" cm="1">
        <f t="array" aca="1" ref="AC6" ca="1">IF(OR(AC$4=Fériés),"",IF(OR(AND(WORKDAY.INTL($B6,(INT((NETWORKDAYS.INTL($B6,AC$4-1,WeekEnd,Fériés)-1)/$D6)+1)*$D6,WeekEnd,Fériés)=AC$4,$F6=0,AC$4&gt;=$B6,AC$4&lt;=$P6),AND(($B6+(INT((AC$4-$B6-1)/$D6)+1)*$D6)=AC$4,$F6=1,AC$4&gt;=$B6,AC$4&lt;=$P6)),AC$4,""))</f>
        <v/>
      </c>
      <c r="AD6" s="72" t="str" cm="1">
        <f t="array" aca="1" ref="AD6" ca="1">IF(OR(AD$4=Fériés),"",IF(OR(AND(WORKDAY.INTL($B6,(INT((NETWORKDAYS.INTL($B6,AD$4-1,WeekEnd,Fériés)-1)/$D6)+1)*$D6,WeekEnd,Fériés)=AD$4,$F6=0,AD$4&gt;=$B6,AD$4&lt;=$P6),AND(($B6+(INT((AD$4-$B6-1)/$D6)+1)*$D6)=AD$4,$F6=1,AD$4&gt;=$B6,AD$4&lt;=$P6)),AD$4,""))</f>
        <v/>
      </c>
      <c r="AE6" s="72" t="str" cm="1">
        <f t="array" aca="1" ref="AE6" ca="1">IF(OR(AE$4=Fériés),"",IF(OR(AND(WORKDAY.INTL($B6,(INT((NETWORKDAYS.INTL($B6,AE$4-1,WeekEnd,Fériés)-1)/$D6)+1)*$D6,WeekEnd,Fériés)=AE$4,$F6=0,AE$4&gt;=$B6,AE$4&lt;=$P6),AND(($B6+(INT((AE$4-$B6-1)/$D6)+1)*$D6)=AE$4,$F6=1,AE$4&gt;=$B6,AE$4&lt;=$P6)),AE$4,""))</f>
        <v/>
      </c>
      <c r="AF6" s="72" t="str" cm="1">
        <f t="array" aca="1" ref="AF6" ca="1">IF(OR(AF$4=Fériés),"",IF(OR(AND(WORKDAY.INTL($B6,(INT((NETWORKDAYS.INTL($B6,AF$4-1,WeekEnd,Fériés)-1)/$D6)+1)*$D6,WeekEnd,Fériés)=AF$4,$F6=0,AF$4&gt;=$B6,AF$4&lt;=$P6),AND(($B6+(INT((AF$4-$B6-1)/$D6)+1)*$D6)=AF$4,$F6=1,AF$4&gt;=$B6,AF$4&lt;=$P6)),AF$4,""))</f>
        <v/>
      </c>
      <c r="AG6" s="72" t="str" cm="1">
        <f t="array" aca="1" ref="AG6" ca="1">IF(OR(AG$4=Fériés),"",IF(OR(AND(WORKDAY.INTL($B6,(INT((NETWORKDAYS.INTL($B6,AG$4-1,WeekEnd,Fériés)-1)/$D6)+1)*$D6,WeekEnd,Fériés)=AG$4,$F6=0,AG$4&gt;=$B6,AG$4&lt;=$P6),AND(($B6+(INT((AG$4-$B6-1)/$D6)+1)*$D6)=AG$4,$F6=1,AG$4&gt;=$B6,AG$4&lt;=$P6)),AG$4,""))</f>
        <v/>
      </c>
      <c r="AH6" s="72" t="str" cm="1">
        <f t="array" aca="1" ref="AH6" ca="1">IF(OR(AH$4=Fériés),"",IF(OR(AND(WORKDAY.INTL($B6,(INT((NETWORKDAYS.INTL($B6,AH$4-1,WeekEnd,Fériés)-1)/$D6)+1)*$D6,WeekEnd,Fériés)=AH$4,$F6=0,AH$4&gt;=$B6,AH$4&lt;=$P6),AND(($B6+(INT((AH$4-$B6-1)/$D6)+1)*$D6)=AH$4,$F6=1,AH$4&gt;=$B6,AH$4&lt;=$P6)),AH$4,""))</f>
        <v/>
      </c>
      <c r="AI6" s="72" t="str" cm="1">
        <f t="array" aca="1" ref="AI6" ca="1">IF(OR(AI$4=Fériés),"",IF(OR(AND(WORKDAY.INTL($B6,(INT((NETWORKDAYS.INTL($B6,AI$4-1,WeekEnd,Fériés)-1)/$D6)+1)*$D6,WeekEnd,Fériés)=AI$4,$F6=0,AI$4&gt;=$B6,AI$4&lt;=$P6),AND(($B6+(INT((AI$4-$B6-1)/$D6)+1)*$D6)=AI$4,$F6=1,AI$4&gt;=$B6,AI$4&lt;=$P6)),AI$4,""))</f>
        <v/>
      </c>
      <c r="AJ6" s="72" t="str" cm="1">
        <f t="array" aca="1" ref="AJ6" ca="1">IF(OR(AJ$4=Fériés),"",IF(OR(AND(WORKDAY.INTL($B6,(INT((NETWORKDAYS.INTL($B6,AJ$4-1,WeekEnd,Fériés)-1)/$D6)+1)*$D6,WeekEnd,Fériés)=AJ$4,$F6=0,AJ$4&gt;=$B6,AJ$4&lt;=$P6),AND(($B6+(INT((AJ$4-$B6-1)/$D6)+1)*$D6)=AJ$4,$F6=1,AJ$4&gt;=$B6,AJ$4&lt;=$P6)),AJ$4,""))</f>
        <v/>
      </c>
      <c r="AK6" s="72" t="str" cm="1">
        <f t="array" aca="1" ref="AK6" ca="1">IF(OR(AK$4=Fériés),"",IF(OR(AND(WORKDAY.INTL($B6,(INT((NETWORKDAYS.INTL($B6,AK$4-1,WeekEnd,Fériés)-1)/$D6)+1)*$D6,WeekEnd,Fériés)=AK$4,$F6=0,AK$4&gt;=$B6,AK$4&lt;=$P6),AND(($B6+(INT((AK$4-$B6-1)/$D6)+1)*$D6)=AK$4,$F6=1,AK$4&gt;=$B6,AK$4&lt;=$P6)),AK$4,""))</f>
        <v/>
      </c>
      <c r="AL6" s="72" t="str" cm="1">
        <f t="array" aca="1" ref="AL6" ca="1">IF(OR(AL$4=Fériés),"",IF(OR(AND(WORKDAY.INTL($B6,(INT((NETWORKDAYS.INTL($B6,AL$4-1,WeekEnd,Fériés)-1)/$D6)+1)*$D6,WeekEnd,Fériés)=AL$4,$F6=0,AL$4&gt;=$B6,AL$4&lt;=$P6),AND(($B6+(INT((AL$4-$B6-1)/$D6)+1)*$D6)=AL$4,$F6=1,AL$4&gt;=$B6,AL$4&lt;=$P6)),AL$4,""))</f>
        <v/>
      </c>
      <c r="AM6" s="72" t="str" cm="1">
        <f t="array" aca="1" ref="AM6" ca="1">IF(OR(AM$4=Fériés),"",IF(OR(AND(WORKDAY.INTL($B6,(INT((NETWORKDAYS.INTL($B6,AM$4-1,WeekEnd,Fériés)-1)/$D6)+1)*$D6,WeekEnd,Fériés)=AM$4,$F6=0,AM$4&gt;=$B6,AM$4&lt;=$P6),AND(($B6+(INT((AM$4-$B6-1)/$D6)+1)*$D6)=AM$4,$F6=1,AM$4&gt;=$B6,AM$4&lt;=$P6)),AM$4,""))</f>
        <v/>
      </c>
      <c r="AN6" s="72" t="str" cm="1">
        <f t="array" aca="1" ref="AN6" ca="1">IF(OR(AN$4=Fériés),"",IF(OR(AND(WORKDAY.INTL($B6,(INT((NETWORKDAYS.INTL($B6,AN$4-1,WeekEnd,Fériés)-1)/$D6)+1)*$D6,WeekEnd,Fériés)=AN$4,$F6=0,AN$4&gt;=$B6,AN$4&lt;=$P6),AND(($B6+(INT((AN$4-$B6-1)/$D6)+1)*$D6)=AN$4,$F6=1,AN$4&gt;=$B6,AN$4&lt;=$P6)),AN$4,""))</f>
        <v/>
      </c>
      <c r="AO6" s="72" t="str" cm="1">
        <f t="array" aca="1" ref="AO6" ca="1">IF(OR(AO$4=Fériés),"",IF(OR(AND(WORKDAY.INTL($B6,(INT((NETWORKDAYS.INTL($B6,AO$4-1,WeekEnd,Fériés)-1)/$D6)+1)*$D6,WeekEnd,Fériés)=AO$4,$F6=0,AO$4&gt;=$B6,AO$4&lt;=$P6),AND(($B6+(INT((AO$4-$B6-1)/$D6)+1)*$D6)=AO$4,$F6=1,AO$4&gt;=$B6,AO$4&lt;=$P6)),AO$4,""))</f>
        <v/>
      </c>
      <c r="AP6" s="72" t="str" cm="1">
        <f t="array" aca="1" ref="AP6" ca="1">IF(OR(AP$4=Fériés),"",IF(OR(AND(WORKDAY.INTL($B6,(INT((NETWORKDAYS.INTL($B6,AP$4-1,WeekEnd,Fériés)-1)/$D6)+1)*$D6,WeekEnd,Fériés)=AP$4,$F6=0,AP$4&gt;=$B6,AP$4&lt;=$P6),AND(($B6+(INT((AP$4-$B6-1)/$D6)+1)*$D6)=AP$4,$F6=1,AP$4&gt;=$B6,AP$4&lt;=$P6)),AP$4,""))</f>
        <v/>
      </c>
      <c r="AQ6" s="72" t="str" cm="1">
        <f t="array" aca="1" ref="AQ6" ca="1">IF(OR(AQ$4=Fériés),"",IF(OR(AND(WORKDAY.INTL($B6,(INT((NETWORKDAYS.INTL($B6,AQ$4-1,WeekEnd,Fériés)-1)/$D6)+1)*$D6,WeekEnd,Fériés)=AQ$4,$F6=0,AQ$4&gt;=$B6,AQ$4&lt;=$P6),AND(($B6+(INT((AQ$4-$B6-1)/$D6)+1)*$D6)=AQ$4,$F6=1,AQ$4&gt;=$B6,AQ$4&lt;=$P6)),AQ$4,""))</f>
        <v/>
      </c>
      <c r="AR6" s="72" t="str" cm="1">
        <f t="array" aca="1" ref="AR6" ca="1">IF(OR(AR$4=Fériés),"",IF(OR(AND(WORKDAY.INTL($B6,(INT((NETWORKDAYS.INTL($B6,AR$4-1,WeekEnd,Fériés)-1)/$D6)+1)*$D6,WeekEnd,Fériés)=AR$4,$F6=0,AR$4&gt;=$B6,AR$4&lt;=$P6),AND(($B6+(INT((AR$4-$B6-1)/$D6)+1)*$D6)=AR$4,$F6=1,AR$4&gt;=$B6,AR$4&lt;=$P6)),AR$4,""))</f>
        <v/>
      </c>
      <c r="AS6" s="72" t="str" cm="1">
        <f t="array" aca="1" ref="AS6" ca="1">IF(OR(AS$4=Fériés),"",IF(OR(AND(WORKDAY.INTL($B6,(INT((NETWORKDAYS.INTL($B6,AS$4-1,WeekEnd,Fériés)-1)/$D6)+1)*$D6,WeekEnd,Fériés)=AS$4,$F6=0,AS$4&gt;=$B6,AS$4&lt;=$P6),AND(($B6+(INT((AS$4-$B6-1)/$D6)+1)*$D6)=AS$4,$F6=1,AS$4&gt;=$B6,AS$4&lt;=$P6)),AS$4,""))</f>
        <v/>
      </c>
      <c r="AT6" s="72" t="str" cm="1">
        <f t="array" aca="1" ref="AT6" ca="1">IF(OR(AT$4=Fériés),"",IF(OR(AND(WORKDAY.INTL($B6,(INT((NETWORKDAYS.INTL($B6,AT$4-1,WeekEnd,Fériés)-1)/$D6)+1)*$D6,WeekEnd,Fériés)=AT$4,$F6=0,AT$4&gt;=$B6,AT$4&lt;=$P6),AND(($B6+(INT((AT$4-$B6-1)/$D6)+1)*$D6)=AT$4,$F6=1,AT$4&gt;=$B6,AT$4&lt;=$P6)),AT$4,""))</f>
        <v/>
      </c>
      <c r="AU6" s="72" t="str" cm="1">
        <f t="array" aca="1" ref="AU6" ca="1">IF(OR(AU$4=Fériés),"",IF(OR(AND(WORKDAY.INTL($B6,(INT((NETWORKDAYS.INTL($B6,AU$4-1,WeekEnd,Fériés)-1)/$D6)+1)*$D6,WeekEnd,Fériés)=AU$4,$F6=0,AU$4&gt;=$B6,AU$4&lt;=$P6),AND(($B6+(INT((AU$4-$B6-1)/$D6)+1)*$D6)=AU$4,$F6=1,AU$4&gt;=$B6,AU$4&lt;=$P6)),AU$4,""))</f>
        <v/>
      </c>
      <c r="AV6" s="72" t="str" cm="1">
        <f t="array" aca="1" ref="AV6" ca="1">IF(OR(AV$4=Fériés),"",IF(OR(AND(WORKDAY.INTL($B6,(INT((NETWORKDAYS.INTL($B6,AV$4-1,WeekEnd,Fériés)-1)/$D6)+1)*$D6,WeekEnd,Fériés)=AV$4,$F6=0,AV$4&gt;=$B6,AV$4&lt;=$P6),AND(($B6+(INT((AV$4-$B6-1)/$D6)+1)*$D6)=AV$4,$F6=1,AV$4&gt;=$B6,AV$4&lt;=$P6)),AV$4,""))</f>
        <v/>
      </c>
      <c r="AW6" s="72" t="str" cm="1">
        <f t="array" aca="1" ref="AW6" ca="1">IF(OR(AW$4=Fériés),"",IF(OR(AND(WORKDAY.INTL($B6,(INT((NETWORKDAYS.INTL($B6,AW$4-1,WeekEnd,Fériés)-1)/$D6)+1)*$D6,WeekEnd,Fériés)=AW$4,$F6=0,AW$4&gt;=$B6,AW$4&lt;=$P6),AND(($B6+(INT((AW$4-$B6-1)/$D6)+1)*$D6)=AW$4,$F6=1,AW$4&gt;=$B6,AW$4&lt;=$P6)),AW$4,""))</f>
        <v/>
      </c>
      <c r="AX6" s="72" t="str" cm="1">
        <f t="array" aca="1" ref="AX6" ca="1">IF(OR(AX$4=Fériés),"",IF(OR(AND(WORKDAY.INTL($B6,(INT((NETWORKDAYS.INTL($B6,AX$4-1,WeekEnd,Fériés)-1)/$D6)+1)*$D6,WeekEnd,Fériés)=AX$4,$F6=0,AX$4&gt;=$B6,AX$4&lt;=$P6),AND(($B6+(INT((AX$4-$B6-1)/$D6)+1)*$D6)=AX$4,$F6=1,AX$4&gt;=$B6,AX$4&lt;=$P6)),AX$4,""))</f>
        <v/>
      </c>
      <c r="AY6" s="72" t="str" cm="1">
        <f t="array" aca="1" ref="AY6" ca="1">IF(OR(AY$4=Fériés),"",IF(OR(AND(WORKDAY.INTL($B6,(INT((NETWORKDAYS.INTL($B6,AY$4-1,WeekEnd,Fériés)-1)/$D6)+1)*$D6,WeekEnd,Fériés)=AY$4,$F6=0,AY$4&gt;=$B6,AY$4&lt;=$P6),AND(($B6+(INT((AY$4-$B6-1)/$D6)+1)*$D6)=AY$4,$F6=1,AY$4&gt;=$B6,AY$4&lt;=$P6)),AY$4,""))</f>
        <v/>
      </c>
      <c r="AZ6" s="72" t="str" cm="1">
        <f t="array" aca="1" ref="AZ6" ca="1">IF(OR(AZ$4=Fériés),"",IF(OR(AND(WORKDAY.INTL($B6,(INT((NETWORKDAYS.INTL($B6,AZ$4-1,WeekEnd,Fériés)-1)/$D6)+1)*$D6,WeekEnd,Fériés)=AZ$4,$F6=0,AZ$4&gt;=$B6,AZ$4&lt;=$P6),AND(($B6+(INT((AZ$4-$B6-1)/$D6)+1)*$D6)=AZ$4,$F6=1,AZ$4&gt;=$B6,AZ$4&lt;=$P6)),AZ$4,""))</f>
        <v/>
      </c>
      <c r="BA6" s="72" cm="1">
        <f t="array" aca="1" ref="BA6" ca="1">IF(OR(BA$4=Fériés),"",IF(OR(AND(WORKDAY.INTL($B6,(INT((NETWORKDAYS.INTL($B6,BA$4-1,WeekEnd,Fériés)-1)/$D6)+1)*$D6,WeekEnd,Fériés)=BA$4,$F6=0,BA$4&gt;=$B6,BA$4&lt;=$P6),AND(($B6+(INT((BA$4-$B6-1)/$D6)+1)*$D6)=BA$4,$F6=1,BA$4&gt;=$B6,BA$4&lt;=$P6)),BA$4,""))</f>
        <v>45327</v>
      </c>
      <c r="BB6" s="72" t="str" cm="1">
        <f t="array" aca="1" ref="BB6" ca="1">IF(OR(BB$4=Fériés),"",IF(OR(AND(WORKDAY.INTL($B6,(INT((NETWORKDAYS.INTL($B6,BB$4-1,WeekEnd,Fériés)-1)/$D6)+1)*$D6,WeekEnd,Fériés)=BB$4,$F6=0,BB$4&gt;=$B6,BB$4&lt;=$P6),AND(($B6+(INT((BB$4-$B6-1)/$D6)+1)*$D6)=BB$4,$F6=1,BB$4&gt;=$B6,BB$4&lt;=$P6)),BB$4,""))</f>
        <v/>
      </c>
      <c r="BC6" s="72" t="str" cm="1">
        <f t="array" aca="1" ref="BC6" ca="1">IF(OR(BC$4=Fériés),"",IF(OR(AND(WORKDAY.INTL($B6,(INT((NETWORKDAYS.INTL($B6,BC$4-1,WeekEnd,Fériés)-1)/$D6)+1)*$D6,WeekEnd,Fériés)=BC$4,$F6=0,BC$4&gt;=$B6,BC$4&lt;=$P6),AND(($B6+(INT((BC$4-$B6-1)/$D6)+1)*$D6)=BC$4,$F6=1,BC$4&gt;=$B6,BC$4&lt;=$P6)),BC$4,""))</f>
        <v/>
      </c>
      <c r="BD6" s="72" t="str" cm="1">
        <f t="array" aca="1" ref="BD6" ca="1">IF(OR(BD$4=Fériés),"",IF(OR(AND(WORKDAY.INTL($B6,(INT((NETWORKDAYS.INTL($B6,BD$4-1,WeekEnd,Fériés)-1)/$D6)+1)*$D6,WeekEnd,Fériés)=BD$4,$F6=0,BD$4&gt;=$B6,BD$4&lt;=$P6),AND(($B6+(INT((BD$4-$B6-1)/$D6)+1)*$D6)=BD$4,$F6=1,BD$4&gt;=$B6,BD$4&lt;=$P6)),BD$4,""))</f>
        <v/>
      </c>
      <c r="BE6" s="72" t="str" cm="1">
        <f t="array" aca="1" ref="BE6" ca="1">IF(OR(BE$4=Fériés),"",IF(OR(AND(WORKDAY.INTL($B6,(INT((NETWORKDAYS.INTL($B6,BE$4-1,WeekEnd,Fériés)-1)/$D6)+1)*$D6,WeekEnd,Fériés)=BE$4,$F6=0,BE$4&gt;=$B6,BE$4&lt;=$P6),AND(($B6+(INT((BE$4-$B6-1)/$D6)+1)*$D6)=BE$4,$F6=1,BE$4&gt;=$B6,BE$4&lt;=$P6)),BE$4,""))</f>
        <v/>
      </c>
      <c r="BF6" s="73" t="str" cm="1">
        <f t="array" aca="1" ref="BF6" ca="1">IF(OR(BF$4=Fériés),"",IF(OR(AND(WORKDAY.INTL($B6,(INT((NETWORKDAYS.INTL($B6,BF$4-1,WeekEnd,Fériés)-1)/$D6)+1)*$D6,WeekEnd,Fériés)=BF$4,$F6=0,BF$4&gt;=$B6,BF$4&lt;=$P6),AND(($B6+(INT((BF$4-$B6-1)/$D6)+1)*$D6)=BF$4,$F6=1,BF$4&gt;=$B6,BF$4&lt;=$P6)),BF$4,""))</f>
        <v/>
      </c>
      <c r="BG6" s="74" t="str" cm="1">
        <f t="array" aca="1" ref="BG6" ca="1">IF(OR(BG$4=Fériés),"",IF(OR(AND(WORKDAY.INTL($B6,(INT((NETWORKDAYS.INTL($B6,BG$4-1,WeekEnd,Fériés)-1)/$D6)+1)*$D6,WeekEnd,Fériés)=BG$4,$F6=0,BG$4&gt;=$B6,BG$4&lt;=$P6),AND(($B6+(INT((BG$4-$B6-1)/$D6)+1)*$D6)=BG$4,$F6=1,BG$4&gt;=$B6,BG$4&lt;=$P6)),BG$4,""))</f>
        <v/>
      </c>
      <c r="BH6" s="74" t="str" cm="1">
        <f t="array" aca="1" ref="BH6" ca="1">IF(OR(BH$4=Fériés),"",IF(OR(AND(WORKDAY.INTL($B6,(INT((NETWORKDAYS.INTL($B6,BH$4-1,WeekEnd,Fériés)-1)/$D6)+1)*$D6,WeekEnd,Fériés)=BH$4,$F6=0,BH$4&gt;=$B6,BH$4&lt;=$P6),AND(($B6+(INT((BH$4-$B6-1)/$D6)+1)*$D6)=BH$4,$F6=1,BH$4&gt;=$B6,BH$4&lt;=$P6)),BH$4,""))</f>
        <v/>
      </c>
      <c r="BI6" s="74" t="str" cm="1">
        <f t="array" aca="1" ref="BI6" ca="1">IF(OR(BI$4=Fériés),"",IF(OR(AND(WORKDAY.INTL($B6,(INT((NETWORKDAYS.INTL($B6,BI$4-1,WeekEnd,Fériés)-1)/$D6)+1)*$D6,WeekEnd,Fériés)=BI$4,$F6=0,BI$4&gt;=$B6,BI$4&lt;=$P6),AND(($B6+(INT((BI$4-$B6-1)/$D6)+1)*$D6)=BI$4,$F6=1,BI$4&gt;=$B6,BI$4&lt;=$P6)),BI$4,""))</f>
        <v/>
      </c>
      <c r="BJ6" s="74" t="str" cm="1">
        <f t="array" aca="1" ref="BJ6" ca="1">IF(OR(BJ$4=Fériés),"",IF(OR(AND(WORKDAY.INTL($B6,(INT((NETWORKDAYS.INTL($B6,BJ$4-1,WeekEnd,Fériés)-1)/$D6)+1)*$D6,WeekEnd,Fériés)=BJ$4,$F6=0,BJ$4&gt;=$B6,BJ$4&lt;=$P6),AND(($B6+(INT((BJ$4-$B6-1)/$D6)+1)*$D6)=BJ$4,$F6=1,BJ$4&gt;=$B6,BJ$4&lt;=$P6)),BJ$4,""))</f>
        <v/>
      </c>
      <c r="BK6" s="74" t="str" cm="1">
        <f t="array" aca="1" ref="BK6" ca="1">IF(OR(BK$4=Fériés),"",IF(OR(AND(WORKDAY.INTL($B6,(INT((NETWORKDAYS.INTL($B6,BK$4-1,WeekEnd,Fériés)-1)/$D6)+1)*$D6,WeekEnd,Fériés)=BK$4,$F6=0,BK$4&gt;=$B6,BK$4&lt;=$P6),AND(($B6+(INT((BK$4-$B6-1)/$D6)+1)*$D6)=BK$4,$F6=1,BK$4&gt;=$B6,BK$4&lt;=$P6)),BK$4,""))</f>
        <v/>
      </c>
      <c r="BL6" s="74" t="str" cm="1">
        <f t="array" aca="1" ref="BL6" ca="1">IF(OR(BL$4=Fériés),"",IF(OR(AND(WORKDAY.INTL($B6,(INT((NETWORKDAYS.INTL($B6,BL$4-1,WeekEnd,Fériés)-1)/$D6)+1)*$D6,WeekEnd,Fériés)=BL$4,$F6=0,BL$4&gt;=$B6,BL$4&lt;=$P6),AND(($B6+(INT((BL$4-$B6-1)/$D6)+1)*$D6)=BL$4,$F6=1,BL$4&gt;=$B6,BL$4&lt;=$P6)),BL$4,""))</f>
        <v/>
      </c>
      <c r="BM6" s="74" t="str" cm="1">
        <f t="array" aca="1" ref="BM6" ca="1">IF(OR(BM$4=Fériés),"",IF(OR(AND(WORKDAY.INTL($B6,(INT((NETWORKDAYS.INTL($B6,BM$4-1,WeekEnd,Fériés)-1)/$D6)+1)*$D6,WeekEnd,Fériés)=BM$4,$F6=0,BM$4&gt;=$B6,BM$4&lt;=$P6),AND(($B6+(INT((BM$4-$B6-1)/$D6)+1)*$D6)=BM$4,$F6=1,BM$4&gt;=$B6,BM$4&lt;=$P6)),BM$4,""))</f>
        <v/>
      </c>
      <c r="BN6" s="74" t="str" cm="1">
        <f t="array" aca="1" ref="BN6" ca="1">IF(OR(BN$4=Fériés),"",IF(OR(AND(WORKDAY.INTL($B6,(INT((NETWORKDAYS.INTL($B6,BN$4-1,WeekEnd,Fériés)-1)/$D6)+1)*$D6,WeekEnd,Fériés)=BN$4,$F6=0,BN$4&gt;=$B6,BN$4&lt;=$P6),AND(($B6+(INT((BN$4-$B6-1)/$D6)+1)*$D6)=BN$4,$F6=1,BN$4&gt;=$B6,BN$4&lt;=$P6)),BN$4,""))</f>
        <v/>
      </c>
      <c r="BO6" s="74" t="str" cm="1">
        <f t="array" aca="1" ref="BO6" ca="1">IF(OR(BO$4=Fériés),"",IF(OR(AND(WORKDAY.INTL($B6,(INT((NETWORKDAYS.INTL($B6,BO$4-1,WeekEnd,Fériés)-1)/$D6)+1)*$D6,WeekEnd,Fériés)=BO$4,$F6=0,BO$4&gt;=$B6,BO$4&lt;=$P6),AND(($B6+(INT((BO$4-$B6-1)/$D6)+1)*$D6)=BO$4,$F6=1,BO$4&gt;=$B6,BO$4&lt;=$P6)),BO$4,""))</f>
        <v/>
      </c>
      <c r="BP6" s="74" t="str" cm="1">
        <f t="array" aca="1" ref="BP6" ca="1">IF(OR(BP$4=Fériés),"",IF(OR(AND(WORKDAY.INTL($B6,(INT((NETWORKDAYS.INTL($B6,BP$4-1,WeekEnd,Fériés)-1)/$D6)+1)*$D6,WeekEnd,Fériés)=BP$4,$F6=0,BP$4&gt;=$B6,BP$4&lt;=$P6),AND(($B6+(INT((BP$4-$B6-1)/$D6)+1)*$D6)=BP$4,$F6=1,BP$4&gt;=$B6,BP$4&lt;=$P6)),BP$4,""))</f>
        <v/>
      </c>
      <c r="BQ6" s="74" t="str" cm="1">
        <f t="array" aca="1" ref="BQ6" ca="1">IF(OR(BQ$4=Fériés),"",IF(OR(AND(WORKDAY.INTL($B6,(INT((NETWORKDAYS.INTL($B6,BQ$4-1,WeekEnd,Fériés)-1)/$D6)+1)*$D6,WeekEnd,Fériés)=BQ$4,$F6=0,BQ$4&gt;=$B6,BQ$4&lt;=$P6),AND(($B6+(INT((BQ$4-$B6-1)/$D6)+1)*$D6)=BQ$4,$F6=1,BQ$4&gt;=$B6,BQ$4&lt;=$P6)),BQ$4,""))</f>
        <v/>
      </c>
      <c r="BR6" s="74" t="str" cm="1">
        <f t="array" aca="1" ref="BR6" ca="1">IF(OR(BR$4=Fériés),"",IF(OR(AND(WORKDAY.INTL($B6,(INT((NETWORKDAYS.INTL($B6,BR$4-1,WeekEnd,Fériés)-1)/$D6)+1)*$D6,WeekEnd,Fériés)=BR$4,$F6=0,BR$4&gt;=$B6,BR$4&lt;=$P6),AND(($B6+(INT((BR$4-$B6-1)/$D6)+1)*$D6)=BR$4,$F6=1,BR$4&gt;=$B6,BR$4&lt;=$P6)),BR$4,""))</f>
        <v/>
      </c>
      <c r="BS6" s="74" t="str" cm="1">
        <f t="array" aca="1" ref="BS6" ca="1">IF(OR(BS$4=Fériés),"",IF(OR(AND(WORKDAY.INTL($B6,(INT((NETWORKDAYS.INTL($B6,BS$4-1,WeekEnd,Fériés)-1)/$D6)+1)*$D6,WeekEnd,Fériés)=BS$4,$F6=0,BS$4&gt;=$B6,BS$4&lt;=$P6),AND(($B6+(INT((BS$4-$B6-1)/$D6)+1)*$D6)=BS$4,$F6=1,BS$4&gt;=$B6,BS$4&lt;=$P6)),BS$4,""))</f>
        <v/>
      </c>
      <c r="BT6" s="74" t="str" cm="1">
        <f t="array" aca="1" ref="BT6" ca="1">IF(OR(BT$4=Fériés),"",IF(OR(AND(WORKDAY.INTL($B6,(INT((NETWORKDAYS.INTL($B6,BT$4-1,WeekEnd,Fériés)-1)/$D6)+1)*$D6,WeekEnd,Fériés)=BT$4,$F6=0,BT$4&gt;=$B6,BT$4&lt;=$P6),AND(($B6+(INT((BT$4-$B6-1)/$D6)+1)*$D6)=BT$4,$F6=1,BT$4&gt;=$B6,BT$4&lt;=$P6)),BT$4,""))</f>
        <v/>
      </c>
      <c r="BU6" s="74" t="str" cm="1">
        <f t="array" aca="1" ref="BU6" ca="1">IF(OR(BU$4=Fériés),"",IF(OR(AND(WORKDAY.INTL($B6,(INT((NETWORKDAYS.INTL($B6,BU$4-1,WeekEnd,Fériés)-1)/$D6)+1)*$D6,WeekEnd,Fériés)=BU$4,$F6=0,BU$4&gt;=$B6,BU$4&lt;=$P6),AND(($B6+(INT((BU$4-$B6-1)/$D6)+1)*$D6)=BU$4,$F6=1,BU$4&gt;=$B6,BU$4&lt;=$P6)),BU$4,""))</f>
        <v/>
      </c>
      <c r="BV6" s="74" t="str" cm="1">
        <f t="array" aca="1" ref="BV6" ca="1">IF(OR(BV$4=Fériés),"",IF(OR(AND(WORKDAY.INTL($B6,(INT((NETWORKDAYS.INTL($B6,BV$4-1,WeekEnd,Fériés)-1)/$D6)+1)*$D6,WeekEnd,Fériés)=BV$4,$F6=0,BV$4&gt;=$B6,BV$4&lt;=$P6),AND(($B6+(INT((BV$4-$B6-1)/$D6)+1)*$D6)=BV$4,$F6=1,BV$4&gt;=$B6,BV$4&lt;=$P6)),BV$4,""))</f>
        <v/>
      </c>
      <c r="BW6" s="74" t="str" cm="1">
        <f t="array" aca="1" ref="BW6" ca="1">IF(OR(BW$4=Fériés),"",IF(OR(AND(WORKDAY.INTL($B6,(INT((NETWORKDAYS.INTL($B6,BW$4-1,WeekEnd,Fériés)-1)/$D6)+1)*$D6,WeekEnd,Fériés)=BW$4,$F6=0,BW$4&gt;=$B6,BW$4&lt;=$P6),AND(($B6+(INT((BW$4-$B6-1)/$D6)+1)*$D6)=BW$4,$F6=1,BW$4&gt;=$B6,BW$4&lt;=$P6)),BW$4,""))</f>
        <v/>
      </c>
      <c r="BX6" s="74" t="str" cm="1">
        <f t="array" aca="1" ref="BX6" ca="1">IF(OR(BX$4=Fériés),"",IF(OR(AND(WORKDAY.INTL($B6,(INT((NETWORKDAYS.INTL($B6,BX$4-1,WeekEnd,Fériés)-1)/$D6)+1)*$D6,WeekEnd,Fériés)=BX$4,$F6=0,BX$4&gt;=$B6,BX$4&lt;=$P6),AND(($B6+(INT((BX$4-$B6-1)/$D6)+1)*$D6)=BX$4,$F6=1,BX$4&gt;=$B6,BX$4&lt;=$P6)),BX$4,""))</f>
        <v/>
      </c>
      <c r="BY6" s="74" t="str" cm="1">
        <f t="array" aca="1" ref="BY6" ca="1">IF(OR(BY$4=Fériés),"",IF(OR(AND(WORKDAY.INTL($B6,(INT((NETWORKDAYS.INTL($B6,BY$4-1,WeekEnd,Fériés)-1)/$D6)+1)*$D6,WeekEnd,Fériés)=BY$4,$F6=0,BY$4&gt;=$B6,BY$4&lt;=$P6),AND(($B6+(INT((BY$4-$B6-1)/$D6)+1)*$D6)=BY$4,$F6=1,BY$4&gt;=$B6,BY$4&lt;=$P6)),BY$4,""))</f>
        <v/>
      </c>
      <c r="BZ6" s="74" t="str" cm="1">
        <f t="array" aca="1" ref="BZ6" ca="1">IF(OR(BZ$4=Fériés),"",IF(OR(AND(WORKDAY.INTL($B6,(INT((NETWORKDAYS.INTL($B6,BZ$4-1,WeekEnd,Fériés)-1)/$D6)+1)*$D6,WeekEnd,Fériés)=BZ$4,$F6=0,BZ$4&gt;=$B6,BZ$4&lt;=$P6),AND(($B6+(INT((BZ$4-$B6-1)/$D6)+1)*$D6)=BZ$4,$F6=1,BZ$4&gt;=$B6,BZ$4&lt;=$P6)),BZ$4,""))</f>
        <v/>
      </c>
      <c r="CA6" s="74" t="str" cm="1">
        <f t="array" aca="1" ref="CA6" ca="1">IF(OR(CA$4=Fériés),"",IF(OR(AND(WORKDAY.INTL($B6,(INT((NETWORKDAYS.INTL($B6,CA$4-1,WeekEnd,Fériés)-1)/$D6)+1)*$D6,WeekEnd,Fériés)=CA$4,$F6=0,CA$4&gt;=$B6,CA$4&lt;=$P6),AND(($B6+(INT((CA$4-$B6-1)/$D6)+1)*$D6)=CA$4,$F6=1,CA$4&gt;=$B6,CA$4&lt;=$P6)),CA$4,""))</f>
        <v/>
      </c>
      <c r="CB6" s="74" t="str" cm="1">
        <f t="array" aca="1" ref="CB6" ca="1">IF(OR(CB$4=Fériés),"",IF(OR(AND(WORKDAY.INTL($B6,(INT((NETWORKDAYS.INTL($B6,CB$4-1,WeekEnd,Fériés)-1)/$D6)+1)*$D6,WeekEnd,Fériés)=CB$4,$F6=0,CB$4&gt;=$B6,CB$4&lt;=$P6),AND(($B6+(INT((CB$4-$B6-1)/$D6)+1)*$D6)=CB$4,$F6=1,CB$4&gt;=$B6,CB$4&lt;=$P6)),CB$4,""))</f>
        <v/>
      </c>
      <c r="CC6" s="74" cm="1">
        <f t="array" aca="1" ref="CC6" ca="1">IF(OR(CC$4=Fériés),"",IF(OR(AND(WORKDAY.INTL($B6,(INT((NETWORKDAYS.INTL($B6,CC$4-1,WeekEnd,Fériés)-1)/$D6)+1)*$D6,WeekEnd,Fériés)=CC$4,$F6=0,CC$4&gt;=$B6,CC$4&lt;=$P6),AND(($B6+(INT((CC$4-$B6-1)/$D6)+1)*$D6)=CC$4,$F6=1,CC$4&gt;=$B6,CC$4&lt;=$P6)),CC$4,""))</f>
        <v>45355</v>
      </c>
      <c r="CD6" s="74" t="str" cm="1">
        <f t="array" aca="1" ref="CD6" ca="1">IF(OR(CD$4=Fériés),"",IF(OR(AND(WORKDAY.INTL($B6,(INT((NETWORKDAYS.INTL($B6,CD$4-1,WeekEnd,Fériés)-1)/$D6)+1)*$D6,WeekEnd,Fériés)=CD$4,$F6=0,CD$4&gt;=$B6,CD$4&lt;=$P6),AND(($B6+(INT((CD$4-$B6-1)/$D6)+1)*$D6)=CD$4,$F6=1,CD$4&gt;=$B6,CD$4&lt;=$P6)),CD$4,""))</f>
        <v/>
      </c>
      <c r="CE6" s="74" t="str" cm="1">
        <f t="array" aca="1" ref="CE6" ca="1">IF(OR(CE$4=Fériés),"",IF(OR(AND(WORKDAY.INTL($B6,(INT((NETWORKDAYS.INTL($B6,CE$4-1,WeekEnd,Fériés)-1)/$D6)+1)*$D6,WeekEnd,Fériés)=CE$4,$F6=0,CE$4&gt;=$B6,CE$4&lt;=$P6),AND(($B6+(INT((CE$4-$B6-1)/$D6)+1)*$D6)=CE$4,$F6=1,CE$4&gt;=$B6,CE$4&lt;=$P6)),CE$4,""))</f>
        <v/>
      </c>
      <c r="CF6" s="74" t="str" cm="1">
        <f t="array" aca="1" ref="CF6" ca="1">IF(OR(CF$4=Fériés),"",IF(OR(AND(WORKDAY.INTL($B6,(INT((NETWORKDAYS.INTL($B6,CF$4-1,WeekEnd,Fériés)-1)/$D6)+1)*$D6,WeekEnd,Fériés)=CF$4,$F6=0,CF$4&gt;=$B6,CF$4&lt;=$P6),AND(($B6+(INT((CF$4-$B6-1)/$D6)+1)*$D6)=CF$4,$F6=1,CF$4&gt;=$B6,CF$4&lt;=$P6)),CF$4,""))</f>
        <v/>
      </c>
      <c r="CG6" s="74" t="str" cm="1">
        <f t="array" aca="1" ref="CG6" ca="1">IF(OR(CG$4=Fériés),"",IF(OR(AND(WORKDAY.INTL($B6,(INT((NETWORKDAYS.INTL($B6,CG$4-1,WeekEnd,Fériés)-1)/$D6)+1)*$D6,WeekEnd,Fériés)=CG$4,$F6=0,CG$4&gt;=$B6,CG$4&lt;=$P6),AND(($B6+(INT((CG$4-$B6-1)/$D6)+1)*$D6)=CG$4,$F6=1,CG$4&gt;=$B6,CG$4&lt;=$P6)),CG$4,""))</f>
        <v/>
      </c>
      <c r="CH6" s="74" t="str" cm="1">
        <f t="array" aca="1" ref="CH6" ca="1">IF(OR(CH$4=Fériés),"",IF(OR(AND(WORKDAY.INTL($B6,(INT((NETWORKDAYS.INTL($B6,CH$4-1,WeekEnd,Fériés)-1)/$D6)+1)*$D6,WeekEnd,Fériés)=CH$4,$F6=0,CH$4&gt;=$B6,CH$4&lt;=$P6),AND(($B6+(INT((CH$4-$B6-1)/$D6)+1)*$D6)=CH$4,$F6=1,CH$4&gt;=$B6,CH$4&lt;=$P6)),CH$4,""))</f>
        <v/>
      </c>
      <c r="CI6" s="74" t="str" cm="1">
        <f t="array" aca="1" ref="CI6" ca="1">IF(OR(CI$4=Fériés),"",IF(OR(AND(WORKDAY.INTL($B6,(INT((NETWORKDAYS.INTL($B6,CI$4-1,WeekEnd,Fériés)-1)/$D6)+1)*$D6,WeekEnd,Fériés)=CI$4,$F6=0,CI$4&gt;=$B6,CI$4&lt;=$P6),AND(($B6+(INT((CI$4-$B6-1)/$D6)+1)*$D6)=CI$4,$F6=1,CI$4&gt;=$B6,CI$4&lt;=$P6)),CI$4,""))</f>
        <v/>
      </c>
      <c r="CJ6" s="74" t="str" cm="1">
        <f t="array" aca="1" ref="CJ6" ca="1">IF(OR(CJ$4=Fériés),"",IF(OR(AND(WORKDAY.INTL($B6,(INT((NETWORKDAYS.INTL($B6,CJ$4-1,WeekEnd,Fériés)-1)/$D6)+1)*$D6,WeekEnd,Fériés)=CJ$4,$F6=0,CJ$4&gt;=$B6,CJ$4&lt;=$P6),AND(($B6+(INT((CJ$4-$B6-1)/$D6)+1)*$D6)=CJ$4,$F6=1,CJ$4&gt;=$B6,CJ$4&lt;=$P6)),CJ$4,""))</f>
        <v/>
      </c>
      <c r="CK6" s="74" t="str" cm="1">
        <f t="array" aca="1" ref="CK6" ca="1">IF(OR(CK$4=Fériés),"",IF(OR(AND(WORKDAY.INTL($B6,(INT((NETWORKDAYS.INTL($B6,CK$4-1,WeekEnd,Fériés)-1)/$D6)+1)*$D6,WeekEnd,Fériés)=CK$4,$F6=0,CK$4&gt;=$B6,CK$4&lt;=$P6),AND(($B6+(INT((CK$4-$B6-1)/$D6)+1)*$D6)=CK$4,$F6=1,CK$4&gt;=$B6,CK$4&lt;=$P6)),CK$4,""))</f>
        <v/>
      </c>
      <c r="CL6" s="74" t="str" cm="1">
        <f t="array" aca="1" ref="CL6" ca="1">IF(OR(CL$4=Fériés),"",IF(OR(AND(WORKDAY.INTL($B6,(INT((NETWORKDAYS.INTL($B6,CL$4-1,WeekEnd,Fériés)-1)/$D6)+1)*$D6,WeekEnd,Fériés)=CL$4,$F6=0,CL$4&gt;=$B6,CL$4&lt;=$P6),AND(($B6+(INT((CL$4-$B6-1)/$D6)+1)*$D6)=CL$4,$F6=1,CL$4&gt;=$B6,CL$4&lt;=$P6)),CL$4,""))</f>
        <v/>
      </c>
      <c r="CM6" s="74" t="str" cm="1">
        <f t="array" aca="1" ref="CM6" ca="1">IF(OR(CM$4=Fériés),"",IF(OR(AND(WORKDAY.INTL($B6,(INT((NETWORKDAYS.INTL($B6,CM$4-1,WeekEnd,Fériés)-1)/$D6)+1)*$D6,WeekEnd,Fériés)=CM$4,$F6=0,CM$4&gt;=$B6,CM$4&lt;=$P6),AND(($B6+(INT((CM$4-$B6-1)/$D6)+1)*$D6)=CM$4,$F6=1,CM$4&gt;=$B6,CM$4&lt;=$P6)),CM$4,""))</f>
        <v/>
      </c>
      <c r="CN6" s="74" t="str" cm="1">
        <f t="array" aca="1" ref="CN6" ca="1">IF(OR(CN$4=Fériés),"",IF(OR(AND(WORKDAY.INTL($B6,(INT((NETWORKDAYS.INTL($B6,CN$4-1,WeekEnd,Fériés)-1)/$D6)+1)*$D6,WeekEnd,Fériés)=CN$4,$F6=0,CN$4&gt;=$B6,CN$4&lt;=$P6),AND(($B6+(INT((CN$4-$B6-1)/$D6)+1)*$D6)=CN$4,$F6=1,CN$4&gt;=$B6,CN$4&lt;=$P6)),CN$4,""))</f>
        <v/>
      </c>
      <c r="CO6" s="74" t="str" cm="1">
        <f t="array" aca="1" ref="CO6" ca="1">IF(OR(CO$4=Fériés),"",IF(OR(AND(WORKDAY.INTL($B6,(INT((NETWORKDAYS.INTL($B6,CO$4-1,WeekEnd,Fériés)-1)/$D6)+1)*$D6,WeekEnd,Fériés)=CO$4,$F6=0,CO$4&gt;=$B6,CO$4&lt;=$P6),AND(($B6+(INT((CO$4-$B6-1)/$D6)+1)*$D6)=CO$4,$F6=1,CO$4&gt;=$B6,CO$4&lt;=$P6)),CO$4,""))</f>
        <v/>
      </c>
      <c r="CP6" s="74" t="str" cm="1">
        <f t="array" aca="1" ref="CP6" ca="1">IF(OR(CP$4=Fériés),"",IF(OR(AND(WORKDAY.INTL($B6,(INT((NETWORKDAYS.INTL($B6,CP$4-1,WeekEnd,Fériés)-1)/$D6)+1)*$D6,WeekEnd,Fériés)=CP$4,$F6=0,CP$4&gt;=$B6,CP$4&lt;=$P6),AND(($B6+(INT((CP$4-$B6-1)/$D6)+1)*$D6)=CP$4,$F6=1,CP$4&gt;=$B6,CP$4&lt;=$P6)),CP$4,""))</f>
        <v/>
      </c>
      <c r="CQ6" s="74" t="str" cm="1">
        <f t="array" aca="1" ref="CQ6" ca="1">IF(OR(CQ$4=Fériés),"",IF(OR(AND(WORKDAY.INTL($B6,(INT((NETWORKDAYS.INTL($B6,CQ$4-1,WeekEnd,Fériés)-1)/$D6)+1)*$D6,WeekEnd,Fériés)=CQ$4,$F6=0,CQ$4&gt;=$B6,CQ$4&lt;=$P6),AND(($B6+(INT((CQ$4-$B6-1)/$D6)+1)*$D6)=CQ$4,$F6=1,CQ$4&gt;=$B6,CQ$4&lt;=$P6)),CQ$4,""))</f>
        <v/>
      </c>
      <c r="CR6" s="74" t="str" cm="1">
        <f t="array" aca="1" ref="CR6" ca="1">IF(OR(CR$4=Fériés),"",IF(OR(AND(WORKDAY.INTL($B6,(INT((NETWORKDAYS.INTL($B6,CR$4-1,WeekEnd,Fériés)-1)/$D6)+1)*$D6,WeekEnd,Fériés)=CR$4,$F6=0,CR$4&gt;=$B6,CR$4&lt;=$P6),AND(($B6+(INT((CR$4-$B6-1)/$D6)+1)*$D6)=CR$4,$F6=1,CR$4&gt;=$B6,CR$4&lt;=$P6)),CR$4,""))</f>
        <v/>
      </c>
      <c r="CS6" s="74" t="str" cm="1">
        <f t="array" aca="1" ref="CS6" ca="1">IF(OR(CS$4=Fériés),"",IF(OR(AND(WORKDAY.INTL($B6,(INT((NETWORKDAYS.INTL($B6,CS$4-1,WeekEnd,Fériés)-1)/$D6)+1)*$D6,WeekEnd,Fériés)=CS$4,$F6=0,CS$4&gt;=$B6,CS$4&lt;=$P6),AND(($B6+(INT((CS$4-$B6-1)/$D6)+1)*$D6)=CS$4,$F6=1,CS$4&gt;=$B6,CS$4&lt;=$P6)),CS$4,""))</f>
        <v/>
      </c>
      <c r="CT6" s="74" t="str" cm="1">
        <f t="array" aca="1" ref="CT6" ca="1">IF(OR(CT$4=Fériés),"",IF(OR(AND(WORKDAY.INTL($B6,(INT((NETWORKDAYS.INTL($B6,CT$4-1,WeekEnd,Fériés)-1)/$D6)+1)*$D6,WeekEnd,Fériés)=CT$4,$F6=0,CT$4&gt;=$B6,CT$4&lt;=$P6),AND(($B6+(INT((CT$4-$B6-1)/$D6)+1)*$D6)=CT$4,$F6=1,CT$4&gt;=$B6,CT$4&lt;=$P6)),CT$4,""))</f>
        <v/>
      </c>
      <c r="CU6" s="74" t="str" cm="1">
        <f t="array" aca="1" ref="CU6" ca="1">IF(OR(CU$4=Fériés),"",IF(OR(AND(WORKDAY.INTL($B6,(INT((NETWORKDAYS.INTL($B6,CU$4-1,WeekEnd,Fériés)-1)/$D6)+1)*$D6,WeekEnd,Fériés)=CU$4,$F6=0,CU$4&gt;=$B6,CU$4&lt;=$P6),AND(($B6+(INT((CU$4-$B6-1)/$D6)+1)*$D6)=CU$4,$F6=1,CU$4&gt;=$B6,CU$4&lt;=$P6)),CU$4,""))</f>
        <v/>
      </c>
      <c r="CV6" s="74" t="str" cm="1">
        <f t="array" aca="1" ref="CV6" ca="1">IF(OR(CV$4=Fériés),"",IF(OR(AND(WORKDAY.INTL($B6,(INT((NETWORKDAYS.INTL($B6,CV$4-1,WeekEnd,Fériés)-1)/$D6)+1)*$D6,WeekEnd,Fériés)=CV$4,$F6=0,CV$4&gt;=$B6,CV$4&lt;=$P6),AND(($B6+(INT((CV$4-$B6-1)/$D6)+1)*$D6)=CV$4,$F6=1,CV$4&gt;=$B6,CV$4&lt;=$P6)),CV$4,""))</f>
        <v/>
      </c>
      <c r="CW6" s="74" t="str" cm="1">
        <f t="array" aca="1" ref="CW6" ca="1">IF(OR(CW$4=Fériés),"",IF(OR(AND(WORKDAY.INTL($B6,(INT((NETWORKDAYS.INTL($B6,CW$4-1,WeekEnd,Fériés)-1)/$D6)+1)*$D6,WeekEnd,Fériés)=CW$4,$F6=0,CW$4&gt;=$B6,CW$4&lt;=$P6),AND(($B6+(INT((CW$4-$B6-1)/$D6)+1)*$D6)=CW$4,$F6=1,CW$4&gt;=$B6,CW$4&lt;=$P6)),CW$4,""))</f>
        <v/>
      </c>
      <c r="CX6" s="74" t="str" cm="1">
        <f t="array" aca="1" ref="CX6" ca="1">IF(OR(CX$4=Fériés),"",IF(OR(AND(WORKDAY.INTL($B6,(INT((NETWORKDAYS.INTL($B6,CX$4-1,WeekEnd,Fériés)-1)/$D6)+1)*$D6,WeekEnd,Fériés)=CX$4,$F6=0,CX$4&gt;=$B6,CX$4&lt;=$P6),AND(($B6+(INT((CX$4-$B6-1)/$D6)+1)*$D6)=CX$4,$F6=1,CX$4&gt;=$B6,CX$4&lt;=$P6)),CX$4,""))</f>
        <v/>
      </c>
      <c r="CY6" s="74" t="str" cm="1">
        <f t="array" aca="1" ref="CY6" ca="1">IF(OR(CY$4=Fériés),"",IF(OR(AND(WORKDAY.INTL($B6,(INT((NETWORKDAYS.INTL($B6,CY$4-1,WeekEnd,Fériés)-1)/$D6)+1)*$D6,WeekEnd,Fériés)=CY$4,$F6=0,CY$4&gt;=$B6,CY$4&lt;=$P6),AND(($B6+(INT((CY$4-$B6-1)/$D6)+1)*$D6)=CY$4,$F6=1,CY$4&gt;=$B6,CY$4&lt;=$P6)),CY$4,""))</f>
        <v/>
      </c>
      <c r="CZ6" s="74" t="str" cm="1">
        <f t="array" aca="1" ref="CZ6" ca="1">IF(OR(CZ$4=Fériés),"",IF(OR(AND(WORKDAY.INTL($B6,(INT((NETWORKDAYS.INTL($B6,CZ$4-1,WeekEnd,Fériés)-1)/$D6)+1)*$D6,WeekEnd,Fériés)=CZ$4,$F6=0,CZ$4&gt;=$B6,CZ$4&lt;=$P6),AND(($B6+(INT((CZ$4-$B6-1)/$D6)+1)*$D6)=CZ$4,$F6=1,CZ$4&gt;=$B6,CZ$4&lt;=$P6)),CZ$4,""))</f>
        <v/>
      </c>
      <c r="DA6" s="74" t="str" cm="1">
        <f t="array" aca="1" ref="DA6" ca="1">IF(OR(DA$4=Fériés),"",IF(OR(AND(WORKDAY.INTL($B6,(INT((NETWORKDAYS.INTL($B6,DA$4-1,WeekEnd,Fériés)-1)/$D6)+1)*$D6,WeekEnd,Fériés)=DA$4,$F6=0,DA$4&gt;=$B6,DA$4&lt;=$P6),AND(($B6+(INT((DA$4-$B6-1)/$D6)+1)*$D6)=DA$4,$F6=1,DA$4&gt;=$B6,DA$4&lt;=$P6)),DA$4,""))</f>
        <v/>
      </c>
      <c r="DB6" s="74" t="str" cm="1">
        <f t="array" aca="1" ref="DB6" ca="1">IF(OR(DB$4=Fériés),"",IF(OR(AND(WORKDAY.INTL($B6,(INT((NETWORKDAYS.INTL($B6,DB$4-1,WeekEnd,Fériés)-1)/$D6)+1)*$D6,WeekEnd,Fériés)=DB$4,$F6=0,DB$4&gt;=$B6,DB$4&lt;=$P6),AND(($B6+(INT((DB$4-$B6-1)/$D6)+1)*$D6)=DB$4,$F6=1,DB$4&gt;=$B6,DB$4&lt;=$P6)),DB$4,""))</f>
        <v/>
      </c>
      <c r="DC6" s="74" t="str" cm="1">
        <f t="array" aca="1" ref="DC6" ca="1">IF(OR(DC$4=Fériés),"",IF(OR(AND(WORKDAY.INTL($B6,(INT((NETWORKDAYS.INTL($B6,DC$4-1,WeekEnd,Fériés)-1)/$D6)+1)*$D6,WeekEnd,Fériés)=DC$4,$F6=0,DC$4&gt;=$B6,DC$4&lt;=$P6),AND(($B6+(INT((DC$4-$B6-1)/$D6)+1)*$D6)=DC$4,$F6=1,DC$4&gt;=$B6,DC$4&lt;=$P6)),DC$4,""))</f>
        <v/>
      </c>
      <c r="DD6" s="74" t="str" cm="1">
        <f t="array" aca="1" ref="DD6" ca="1">IF(OR(DD$4=Fériés),"",IF(OR(AND(WORKDAY.INTL($B6,(INT((NETWORKDAYS.INTL($B6,DD$4-1,WeekEnd,Fériés)-1)/$D6)+1)*$D6,WeekEnd,Fériés)=DD$4,$F6=0,DD$4&gt;=$B6,DD$4&lt;=$P6),AND(($B6+(INT((DD$4-$B6-1)/$D6)+1)*$D6)=DD$4,$F6=1,DD$4&gt;=$B6,DD$4&lt;=$P6)),DD$4,""))</f>
        <v/>
      </c>
      <c r="DE6" s="74" t="str" cm="1">
        <f t="array" aca="1" ref="DE6" ca="1">IF(OR(DE$4=Fériés),"",IF(OR(AND(WORKDAY.INTL($B6,(INT((NETWORKDAYS.INTL($B6,DE$4-1,WeekEnd,Fériés)-1)/$D6)+1)*$D6,WeekEnd,Fériés)=DE$4,$F6=0,DE$4&gt;=$B6,DE$4&lt;=$P6),AND(($B6+(INT((DE$4-$B6-1)/$D6)+1)*$D6)=DE$4,$F6=1,DE$4&gt;=$B6,DE$4&lt;=$P6)),DE$4,""))</f>
        <v/>
      </c>
      <c r="DF6" s="74" t="str" cm="1">
        <f t="array" aca="1" ref="DF6" ca="1">IF(OR(DF$4=Fériés),"",IF(OR(AND(WORKDAY.INTL($B6,(INT((NETWORKDAYS.INTL($B6,DF$4-1,WeekEnd,Fériés)-1)/$D6)+1)*$D6,WeekEnd,Fériés)=DF$4,$F6=0,DF$4&gt;=$B6,DF$4&lt;=$P6),AND(($B6+(INT((DF$4-$B6-1)/$D6)+1)*$D6)=DF$4,$F6=1,DF$4&gt;=$B6,DF$4&lt;=$P6)),DF$4,""))</f>
        <v/>
      </c>
      <c r="DG6" s="74" t="str" cm="1">
        <f t="array" aca="1" ref="DG6" ca="1">IF(OR(DG$4=Fériés),"",IF(OR(AND(WORKDAY.INTL($B6,(INT((NETWORKDAYS.INTL($B6,DG$4-1,WeekEnd,Fériés)-1)/$D6)+1)*$D6,WeekEnd,Fériés)=DG$4,$F6=0,DG$4&gt;=$B6,DG$4&lt;=$P6),AND(($B6+(INT((DG$4-$B6-1)/$D6)+1)*$D6)=DG$4,$F6=1,DG$4&gt;=$B6,DG$4&lt;=$P6)),DG$4,""))</f>
        <v/>
      </c>
      <c r="DH6" s="74" t="str" cm="1">
        <f t="array" aca="1" ref="DH6" ca="1">IF(OR(DH$4=Fériés),"",IF(OR(AND(WORKDAY.INTL($B6,(INT((NETWORKDAYS.INTL($B6,DH$4-1,WeekEnd,Fériés)-1)/$D6)+1)*$D6,WeekEnd,Fériés)=DH$4,$F6=0,DH$4&gt;=$B6,DH$4&lt;=$P6),AND(($B6+(INT((DH$4-$B6-1)/$D6)+1)*$D6)=DH$4,$F6=1,DH$4&gt;=$B6,DH$4&lt;=$P6)),DH$4,""))</f>
        <v/>
      </c>
      <c r="DI6" s="74" t="str" cm="1">
        <f t="array" aca="1" ref="DI6" ca="1">IF(OR(DI$4=Fériés),"",IF(OR(AND(WORKDAY.INTL($B6,(INT((NETWORKDAYS.INTL($B6,DI$4-1,WeekEnd,Fériés)-1)/$D6)+1)*$D6,WeekEnd,Fériés)=DI$4,$F6=0,DI$4&gt;=$B6,DI$4&lt;=$P6),AND(($B6+(INT((DI$4-$B6-1)/$D6)+1)*$D6)=DI$4,$F6=1,DI$4&gt;=$B6,DI$4&lt;=$P6)),DI$4,""))</f>
        <v/>
      </c>
      <c r="DJ6" s="74" t="str" cm="1">
        <f t="array" aca="1" ref="DJ6" ca="1">IF(OR(DJ$4=Fériés),"",IF(OR(AND(WORKDAY.INTL($B6,(INT((NETWORKDAYS.INTL($B6,DJ$4-1,WeekEnd,Fériés)-1)/$D6)+1)*$D6,WeekEnd,Fériés)=DJ$4,$F6=0,DJ$4&gt;=$B6,DJ$4&lt;=$P6),AND(($B6+(INT((DJ$4-$B6-1)/$D6)+1)*$D6)=DJ$4,$F6=1,DJ$4&gt;=$B6,DJ$4&lt;=$P6)),DJ$4,""))</f>
        <v/>
      </c>
      <c r="DK6" s="74" t="str" cm="1">
        <f t="array" aca="1" ref="DK6" ca="1">IF(OR(DK$4=Fériés),"",IF(OR(AND(WORKDAY.INTL($B6,(INT((NETWORKDAYS.INTL($B6,DK$4-1,WeekEnd,Fériés)-1)/$D6)+1)*$D6,WeekEnd,Fériés)=DK$4,$F6=0,DK$4&gt;=$B6,DK$4&lt;=$P6),AND(($B6+(INT((DK$4-$B6-1)/$D6)+1)*$D6)=DK$4,$F6=1,DK$4&gt;=$B6,DK$4&lt;=$P6)),DK$4,""))</f>
        <v/>
      </c>
      <c r="DL6" s="74" t="str" cm="1">
        <f t="array" aca="1" ref="DL6" ca="1">IF(OR(DL$4=Fériés),"",IF(OR(AND(WORKDAY.INTL($B6,(INT((NETWORKDAYS.INTL($B6,DL$4-1,WeekEnd,Fériés)-1)/$D6)+1)*$D6,WeekEnd,Fériés)=DL$4,$F6=0,DL$4&gt;=$B6,DL$4&lt;=$P6),AND(($B6+(INT((DL$4-$B6-1)/$D6)+1)*$D6)=DL$4,$F6=1,DL$4&gt;=$B6,DL$4&lt;=$P6)),DL$4,""))</f>
        <v/>
      </c>
      <c r="DM6" s="74" t="str" cm="1">
        <f t="array" aca="1" ref="DM6" ca="1">IF(OR(DM$4=Fériés),"",IF(OR(AND(WORKDAY.INTL($B6,(INT((NETWORKDAYS.INTL($B6,DM$4-1,WeekEnd,Fériés)-1)/$D6)+1)*$D6,WeekEnd,Fériés)=DM$4,$F6=0,DM$4&gt;=$B6,DM$4&lt;=$P6),AND(($B6+(INT((DM$4-$B6-1)/$D6)+1)*$D6)=DM$4,$F6=1,DM$4&gt;=$B6,DM$4&lt;=$P6)),DM$4,""))</f>
        <v/>
      </c>
      <c r="DN6" s="74" t="str" cm="1">
        <f t="array" aca="1" ref="DN6" ca="1">IF(OR(DN$4=Fériés),"",IF(OR(AND(WORKDAY.INTL($B6,(INT((NETWORKDAYS.INTL($B6,DN$4-1,WeekEnd,Fériés)-1)/$D6)+1)*$D6,WeekEnd,Fériés)=DN$4,$F6=0,DN$4&gt;=$B6,DN$4&lt;=$P6),AND(($B6+(INT((DN$4-$B6-1)/$D6)+1)*$D6)=DN$4,$F6=1,DN$4&gt;=$B6,DN$4&lt;=$P6)),DN$4,""))</f>
        <v/>
      </c>
      <c r="DO6" s="74" t="str" cm="1">
        <f t="array" aca="1" ref="DO6" ca="1">IF(OR(DO$4=Fériés),"",IF(OR(AND(WORKDAY.INTL($B6,(INT((NETWORKDAYS.INTL($B6,DO$4-1,WeekEnd,Fériés)-1)/$D6)+1)*$D6,WeekEnd,Fériés)=DO$4,$F6=0,DO$4&gt;=$B6,DO$4&lt;=$P6),AND(($B6+(INT((DO$4-$B6-1)/$D6)+1)*$D6)=DO$4,$F6=1,DO$4&gt;=$B6,DO$4&lt;=$P6)),DO$4,""))</f>
        <v/>
      </c>
      <c r="DP6" s="74" t="str" cm="1">
        <f t="array" aca="1" ref="DP6" ca="1">IF(OR(DP$4=Fériés),"",IF(OR(AND(WORKDAY.INTL($B6,(INT((NETWORKDAYS.INTL($B6,DP$4-1,WeekEnd,Fériés)-1)/$D6)+1)*$D6,WeekEnd,Fériés)=DP$4,$F6=0,DP$4&gt;=$B6,DP$4&lt;=$P6),AND(($B6+(INT((DP$4-$B6-1)/$D6)+1)*$D6)=DP$4,$F6=1,DP$4&gt;=$B6,DP$4&lt;=$P6)),DP$4,""))</f>
        <v/>
      </c>
      <c r="DQ6" s="74" t="str" cm="1">
        <f t="array" aca="1" ref="DQ6" ca="1">IF(OR(DQ$4=Fériés),"",IF(OR(AND(WORKDAY.INTL($B6,(INT((NETWORKDAYS.INTL($B6,DQ$4-1,WeekEnd,Fériés)-1)/$D6)+1)*$D6,WeekEnd,Fériés)=DQ$4,$F6=0,DQ$4&gt;=$B6,DQ$4&lt;=$P6),AND(($B6+(INT((DQ$4-$B6-1)/$D6)+1)*$D6)=DQ$4,$F6=1,DQ$4&gt;=$B6,DQ$4&lt;=$P6)),DQ$4,""))</f>
        <v/>
      </c>
      <c r="DR6" s="74" t="str" cm="1">
        <f t="array" aca="1" ref="DR6" ca="1">IF(OR(DR$4=Fériés),"",IF(OR(AND(WORKDAY.INTL($B6,(INT((NETWORKDAYS.INTL($B6,DR$4-1,WeekEnd,Fériés)-1)/$D6)+1)*$D6,WeekEnd,Fériés)=DR$4,$F6=0,DR$4&gt;=$B6,DR$4&lt;=$P6),AND(($B6+(INT((DR$4-$B6-1)/$D6)+1)*$D6)=DR$4,$F6=1,DR$4&gt;=$B6,DR$4&lt;=$P6)),DR$4,""))</f>
        <v/>
      </c>
      <c r="DS6" s="74" t="str" cm="1">
        <f t="array" aca="1" ref="DS6" ca="1">IF(OR(DS$4=Fériés),"",IF(OR(AND(WORKDAY.INTL($B6,(INT((NETWORKDAYS.INTL($B6,DS$4-1,WeekEnd,Fériés)-1)/$D6)+1)*$D6,WeekEnd,Fériés)=DS$4,$F6=0,DS$4&gt;=$B6,DS$4&lt;=$P6),AND(($B6+(INT((DS$4-$B6-1)/$D6)+1)*$D6)=DS$4,$F6=1,DS$4&gt;=$B6,DS$4&lt;=$P6)),DS$4,""))</f>
        <v/>
      </c>
      <c r="DT6" s="74" t="str" cm="1">
        <f t="array" aca="1" ref="DT6" ca="1">IF(OR(DT$4=Fériés),"",IF(OR(AND(WORKDAY.INTL($B6,(INT((NETWORKDAYS.INTL($B6,DT$4-1,WeekEnd,Fériés)-1)/$D6)+1)*$D6,WeekEnd,Fériés)=DT$4,$F6=0,DT$4&gt;=$B6,DT$4&lt;=$P6),AND(($B6+(INT((DT$4-$B6-1)/$D6)+1)*$D6)=DT$4,$F6=1,DT$4&gt;=$B6,DT$4&lt;=$P6)),DT$4,""))</f>
        <v/>
      </c>
      <c r="DU6" s="74" t="str" cm="1">
        <f t="array" aca="1" ref="DU6" ca="1">IF(OR(DU$4=Fériés),"",IF(OR(AND(WORKDAY.INTL($B6,(INT((NETWORKDAYS.INTL($B6,DU$4-1,WeekEnd,Fériés)-1)/$D6)+1)*$D6,WeekEnd,Fériés)=DU$4,$F6=0,DU$4&gt;=$B6,DU$4&lt;=$P6),AND(($B6+(INT((DU$4-$B6-1)/$D6)+1)*$D6)=DU$4,$F6=1,DU$4&gt;=$B6,DU$4&lt;=$P6)),DU$4,""))</f>
        <v/>
      </c>
      <c r="DV6" s="74" t="str" cm="1">
        <f t="array" aca="1" ref="DV6" ca="1">IF(OR(DV$4=Fériés),"",IF(OR(AND(WORKDAY.INTL($B6,(INT((NETWORKDAYS.INTL($B6,DV$4-1,WeekEnd,Fériés)-1)/$D6)+1)*$D6,WeekEnd,Fériés)=DV$4,$F6=0,DV$4&gt;=$B6,DV$4&lt;=$P6),AND(($B6+(INT((DV$4-$B6-1)/$D6)+1)*$D6)=DV$4,$F6=1,DV$4&gt;=$B6,DV$4&lt;=$P6)),DV$4,""))</f>
        <v/>
      </c>
      <c r="DW6" s="74" t="str" cm="1">
        <f t="array" aca="1" ref="DW6" ca="1">IF(OR(DW$4=Fériés),"",IF(OR(AND(WORKDAY.INTL($B6,(INT((NETWORKDAYS.INTL($B6,DW$4-1,WeekEnd,Fériés)-1)/$D6)+1)*$D6,WeekEnd,Fériés)=DW$4,$F6=0,DW$4&gt;=$B6,DW$4&lt;=$P6),AND(($B6+(INT((DW$4-$B6-1)/$D6)+1)*$D6)=DW$4,$F6=1,DW$4&gt;=$B6,DW$4&lt;=$P6)),DW$4,""))</f>
        <v/>
      </c>
      <c r="DX6" s="74" t="str" cm="1">
        <f t="array" aca="1" ref="DX6" ca="1">IF(OR(DX$4=Fériés),"",IF(OR(AND(WORKDAY.INTL($B6,(INT((NETWORKDAYS.INTL($B6,DX$4-1,WeekEnd,Fériés)-1)/$D6)+1)*$D6,WeekEnd,Fériés)=DX$4,$F6=0,DX$4&gt;=$B6,DX$4&lt;=$P6),AND(($B6+(INT((DX$4-$B6-1)/$D6)+1)*$D6)=DX$4,$F6=1,DX$4&gt;=$B6,DX$4&lt;=$P6)),DX$4,""))</f>
        <v/>
      </c>
      <c r="DY6" s="74" t="str" cm="1">
        <f t="array" aca="1" ref="DY6" ca="1">IF(OR(DY$4=Fériés),"",IF(OR(AND(WORKDAY.INTL($B6,(INT((NETWORKDAYS.INTL($B6,DY$4-1,WeekEnd,Fériés)-1)/$D6)+1)*$D6,WeekEnd,Fériés)=DY$4,$F6=0,DY$4&gt;=$B6,DY$4&lt;=$P6),AND(($B6+(INT((DY$4-$B6-1)/$D6)+1)*$D6)=DY$4,$F6=1,DY$4&gt;=$B6,DY$4&lt;=$P6)),DY$4,""))</f>
        <v/>
      </c>
      <c r="DZ6" s="74" t="str" cm="1">
        <f t="array" aca="1" ref="DZ6" ca="1">IF(OR(DZ$4=Fériés),"",IF(OR(AND(WORKDAY.INTL($B6,(INT((NETWORKDAYS.INTL($B6,DZ$4-1,WeekEnd,Fériés)-1)/$D6)+1)*$D6,WeekEnd,Fériés)=DZ$4,$F6=0,DZ$4&gt;=$B6,DZ$4&lt;=$P6),AND(($B6+(INT((DZ$4-$B6-1)/$D6)+1)*$D6)=DZ$4,$F6=1,DZ$4&gt;=$B6,DZ$4&lt;=$P6)),DZ$4,""))</f>
        <v/>
      </c>
      <c r="EA6" s="74" t="str" cm="1">
        <f t="array" aca="1" ref="EA6" ca="1">IF(OR(EA$4=Fériés),"",IF(OR(AND(WORKDAY.INTL($B6,(INT((NETWORKDAYS.INTL($B6,EA$4-1,WeekEnd,Fériés)-1)/$D6)+1)*$D6,WeekEnd,Fériés)=EA$4,$F6=0,EA$4&gt;=$B6,EA$4&lt;=$P6),AND(($B6+(INT((EA$4-$B6-1)/$D6)+1)*$D6)=EA$4,$F6=1,EA$4&gt;=$B6,EA$4&lt;=$P6)),EA$4,""))</f>
        <v/>
      </c>
      <c r="EB6" s="74" t="str" cm="1">
        <f t="array" aca="1" ref="EB6" ca="1">IF(OR(EB$4=Fériés),"",IF(OR(AND(WORKDAY.INTL($B6,(INT((NETWORKDAYS.INTL($B6,EB$4-1,WeekEnd,Fériés)-1)/$D6)+1)*$D6,WeekEnd,Fériés)=EB$4,$F6=0,EB$4&gt;=$B6,EB$4&lt;=$P6),AND(($B6+(INT((EB$4-$B6-1)/$D6)+1)*$D6)=EB$4,$F6=1,EB$4&gt;=$B6,EB$4&lt;=$P6)),EB$4,""))</f>
        <v/>
      </c>
      <c r="EC6" s="74" t="str" cm="1">
        <f t="array" aca="1" ref="EC6" ca="1">IF(OR(EC$4=Fériés),"",IF(OR(AND(WORKDAY.INTL($B6,(INT((NETWORKDAYS.INTL($B6,EC$4-1,WeekEnd,Fériés)-1)/$D6)+1)*$D6,WeekEnd,Fériés)=EC$4,$F6=0,EC$4&gt;=$B6,EC$4&lt;=$P6),AND(($B6+(INT((EC$4-$B6-1)/$D6)+1)*$D6)=EC$4,$F6=1,EC$4&gt;=$B6,EC$4&lt;=$P6)),EC$4,""))</f>
        <v/>
      </c>
      <c r="ED6" s="74" t="str" cm="1">
        <f t="array" aca="1" ref="ED6" ca="1">IF(OR(ED$4=Fériés),"",IF(OR(AND(WORKDAY.INTL($B6,(INT((NETWORKDAYS.INTL($B6,ED$4-1,WeekEnd,Fériés)-1)/$D6)+1)*$D6,WeekEnd,Fériés)=ED$4,$F6=0,ED$4&gt;=$B6,ED$4&lt;=$P6),AND(($B6+(INT((ED$4-$B6-1)/$D6)+1)*$D6)=ED$4,$F6=1,ED$4&gt;=$B6,ED$4&lt;=$P6)),ED$4,""))</f>
        <v/>
      </c>
      <c r="EE6" s="74" t="str" cm="1">
        <f t="array" aca="1" ref="EE6" ca="1">IF(OR(EE$4=Fériés),"",IF(OR(AND(WORKDAY.INTL($B6,(INT((NETWORKDAYS.INTL($B6,EE$4-1,WeekEnd,Fériés)-1)/$D6)+1)*$D6,WeekEnd,Fériés)=EE$4,$F6=0,EE$4&gt;=$B6,EE$4&lt;=$P6),AND(($B6+(INT((EE$4-$B6-1)/$D6)+1)*$D6)=EE$4,$F6=1,EE$4&gt;=$B6,EE$4&lt;=$P6)),EE$4,""))</f>
        <v/>
      </c>
      <c r="EF6" s="74" t="str" cm="1">
        <f t="array" aca="1" ref="EF6" ca="1">IF(OR(EF$4=Fériés),"",IF(OR(AND(WORKDAY.INTL($B6,(INT((NETWORKDAYS.INTL($B6,EF$4-1,WeekEnd,Fériés)-1)/$D6)+1)*$D6,WeekEnd,Fériés)=EF$4,$F6=0,EF$4&gt;=$B6,EF$4&lt;=$P6),AND(($B6+(INT((EF$4-$B6-1)/$D6)+1)*$D6)=EF$4,$F6=1,EF$4&gt;=$B6,EF$4&lt;=$P6)),EF$4,""))</f>
        <v/>
      </c>
      <c r="EG6" s="74" cm="1">
        <f t="array" aca="1" ref="EG6" ca="1">IF(OR(EG$4=Fériés),"",IF(OR(AND(WORKDAY.INTL($B6,(INT((NETWORKDAYS.INTL($B6,EG$4-1,WeekEnd,Fériés)-1)/$D6)+1)*$D6,WeekEnd,Fériés)=EG$4,$F6=0,EG$4&gt;=$B6,EG$4&lt;=$P6),AND(($B6+(INT((EG$4-$B6-1)/$D6)+1)*$D6)=EG$4,$F6=1,EG$4&gt;=$B6,EG$4&lt;=$P6)),EG$4,""))</f>
        <v>45411</v>
      </c>
      <c r="EH6" s="74" t="str" cm="1">
        <f t="array" aca="1" ref="EH6" ca="1">IF(OR(EH$4=Fériés),"",IF(OR(AND(WORKDAY.INTL($B6,(INT((NETWORKDAYS.INTL($B6,EH$4-1,WeekEnd,Fériés)-1)/$D6)+1)*$D6,WeekEnd,Fériés)=EH$4,$F6=0,EH$4&gt;=$B6,EH$4&lt;=$P6),AND(($B6+(INT((EH$4-$B6-1)/$D6)+1)*$D6)=EH$4,$F6=1,EH$4&gt;=$B6,EH$4&lt;=$P6)),EH$4,""))</f>
        <v/>
      </c>
      <c r="EI6" s="74" t="str" cm="1">
        <f t="array" aca="1" ref="EI6" ca="1">IF(OR(EI$4=Fériés),"",IF(OR(AND(WORKDAY.INTL($B6,(INT((NETWORKDAYS.INTL($B6,EI$4-1,WeekEnd,Fériés)-1)/$D6)+1)*$D6,WeekEnd,Fériés)=EI$4,$F6=0,EI$4&gt;=$B6,EI$4&lt;=$P6),AND(($B6+(INT((EI$4-$B6-1)/$D6)+1)*$D6)=EI$4,$F6=1,EI$4&gt;=$B6,EI$4&lt;=$P6)),EI$4,""))</f>
        <v/>
      </c>
      <c r="EJ6" s="74" t="str" cm="1">
        <f t="array" aca="1" ref="EJ6" ca="1">IF(OR(EJ$4=Fériés),"",IF(OR(AND(WORKDAY.INTL($B6,(INT((NETWORKDAYS.INTL($B6,EJ$4-1,WeekEnd,Fériés)-1)/$D6)+1)*$D6,WeekEnd,Fériés)=EJ$4,$F6=0,EJ$4&gt;=$B6,EJ$4&lt;=$P6),AND(($B6+(INT((EJ$4-$B6-1)/$D6)+1)*$D6)=EJ$4,$F6=1,EJ$4&gt;=$B6,EJ$4&lt;=$P6)),EJ$4,""))</f>
        <v/>
      </c>
    </row>
    <row r="7" spans="1:140" x14ac:dyDescent="0.25">
      <c r="A7" s="4" t="s">
        <v>183</v>
      </c>
      <c r="B7" s="2">
        <v>45293</v>
      </c>
      <c r="C7" s="47" t="s">
        <v>188</v>
      </c>
      <c r="D7" s="2">
        <f>VLOOKUP(Tableau1[[#This Row],[C210]],Fréquences,2,0)*IF(OR(VLOOKUP(Tableau1[[#This Row],[C210]],Fréquences,2,0)=7,VLOOKUP(Tableau1[[#This Row],[C210]],Fréquences,2,0)=14,VLOOKUP(Tableau1[[#This Row],[C210]],Fréquences,2,0)=21,VLOOKUP(Tableau1[[#This Row],[C210]],Fréquences,2,0)=28),1,30)</f>
        <v>28</v>
      </c>
      <c r="E7" s="1" t="s">
        <v>189</v>
      </c>
      <c r="F7" s="1">
        <f>IF(Tableau1[[#This Row],[C310]]="Calendaire",1,0)</f>
        <v>1</v>
      </c>
      <c r="G7" s="1">
        <v>1</v>
      </c>
      <c r="H7" s="1" t="s">
        <v>189</v>
      </c>
      <c r="I7" s="1">
        <f>IF(Tableau1[[#This Row],[C510]]="Calendaire",1,0)</f>
        <v>1</v>
      </c>
      <c r="J7" s="1"/>
      <c r="K7" s="2">
        <f ca="1">IF(Tableau1[[#This Row],[C10]]="Terminé","/",Tableau1[[#This Row],[C8]])</f>
        <v>45433</v>
      </c>
      <c r="L7" s="2">
        <f ca="1">Ech_Pre</f>
        <v>45433</v>
      </c>
      <c r="M7" s="2">
        <f ca="1">IF(Tableau1[[#This Row],[C10]]="Terminé","/",Tableau1[[#This Row],[C9]])</f>
        <v>45461</v>
      </c>
      <c r="N7" s="2">
        <f ca="1">Ech_Enc</f>
        <v>45461</v>
      </c>
      <c r="O7" s="41" t="str">
        <f>IF(OR(Tableau1[[#This Row],[C7]]="P",Tableau1[[#This Row],[C7]]=""),"Permanent",IF(Tableau1[[#This Row],[C1010]]&lt;CeJour,"Terminé",Tableau1[[#This Row],[C1010]]))</f>
        <v>Permanent</v>
      </c>
      <c r="P7" s="2">
        <f ca="1">Ech_Pro</f>
        <v>325265</v>
      </c>
      <c r="Q7" s="72" t="str" cm="1">
        <f t="array" aca="1" ref="Q7" ca="1">IF(OR(Q$4=Fériés),"",IF(OR(AND(WORKDAY.INTL($B7,(INT((NETWORKDAYS.INTL($B7,Q$4-1,WeekEnd,Fériés)-1)/$D7)+1)*$D7,WeekEnd,Fériés)=Q$4,$F7=0,Q$4&gt;=$B7,Q$4&lt;=$P7),AND(($B7+(INT((Q$4-$B7-1)/$D7)+1)*$D7)=Q$4,$F7=1,Q$4&gt;=$B7,Q$4&lt;=$P7)),Q$4,""))</f>
        <v/>
      </c>
      <c r="R7" s="72" t="str" cm="1">
        <f t="array" aca="1" ref="R7" ca="1">IF(OR(R$4=Fériés),"",IF(OR(AND(WORKDAY.INTL($B7,(INT((NETWORKDAYS.INTL($B7,R$4-1,WeekEnd,Fériés)-1)/$D7)+1)*$D7,WeekEnd,Fériés)=R$4,$F7=0,R$4&gt;=$B7,R$4&lt;=$P7),AND(($B7+(INT((R$4-$B7-1)/$D7)+1)*$D7)=R$4,$F7=1,R$4&gt;=$B7,R$4&lt;=$P7)),R$4,""))</f>
        <v/>
      </c>
      <c r="S7" s="72" cm="1">
        <f t="array" aca="1" ref="S7" ca="1">IF(OR(S$4=Fériés),"",IF(OR(AND(WORKDAY.INTL($B7,(INT((NETWORKDAYS.INTL($B7,S$4-1,WeekEnd,Fériés)-1)/$D7)+1)*$D7,WeekEnd,Fériés)=S$4,$F7=0,S$4&gt;=$B7,S$4&lt;=$P7),AND(($B7+(INT((S$4-$B7-1)/$D7)+1)*$D7)=S$4,$F7=1,S$4&gt;=$B7,S$4&lt;=$P7)),S$4,""))</f>
        <v>45293</v>
      </c>
      <c r="T7" s="72" t="str" cm="1">
        <f t="array" aca="1" ref="T7" ca="1">IF(OR(T$4=Fériés),"",IF(OR(AND(WORKDAY.INTL($B7,(INT((NETWORKDAYS.INTL($B7,T$4-1,WeekEnd,Fériés)-1)/$D7)+1)*$D7,WeekEnd,Fériés)=T$4,$F7=0,T$4&gt;=$B7,T$4&lt;=$P7),AND(($B7+(INT((T$4-$B7-1)/$D7)+1)*$D7)=T$4,$F7=1,T$4&gt;=$B7,T$4&lt;=$P7)),T$4,""))</f>
        <v/>
      </c>
      <c r="U7" s="72" t="str" cm="1">
        <f t="array" aca="1" ref="U7" ca="1">IF(OR(U$4=Fériés),"",IF(OR(AND(WORKDAY.INTL($B7,(INT((NETWORKDAYS.INTL($B7,U$4-1,WeekEnd,Fériés)-1)/$D7)+1)*$D7,WeekEnd,Fériés)=U$4,$F7=0,U$4&gt;=$B7,U$4&lt;=$P7),AND(($B7+(INT((U$4-$B7-1)/$D7)+1)*$D7)=U$4,$F7=1,U$4&gt;=$B7,U$4&lt;=$P7)),U$4,""))</f>
        <v/>
      </c>
      <c r="V7" s="72" t="str" cm="1">
        <f t="array" aca="1" ref="V7" ca="1">IF(OR(V$4=Fériés),"",IF(OR(AND(WORKDAY.INTL($B7,(INT((NETWORKDAYS.INTL($B7,V$4-1,WeekEnd,Fériés)-1)/$D7)+1)*$D7,WeekEnd,Fériés)=V$4,$F7=0,V$4&gt;=$B7,V$4&lt;=$P7),AND(($B7+(INT((V$4-$B7-1)/$D7)+1)*$D7)=V$4,$F7=1,V$4&gt;=$B7,V$4&lt;=$P7)),V$4,""))</f>
        <v/>
      </c>
      <c r="W7" s="72" t="str" cm="1">
        <f t="array" aca="1" ref="W7" ca="1">IF(OR(W$4=Fériés),"",IF(OR(AND(WORKDAY.INTL($B7,(INT((NETWORKDAYS.INTL($B7,W$4-1,WeekEnd,Fériés)-1)/$D7)+1)*$D7,WeekEnd,Fériés)=W$4,$F7=0,W$4&gt;=$B7,W$4&lt;=$P7),AND(($B7+(INT((W$4-$B7-1)/$D7)+1)*$D7)=W$4,$F7=1,W$4&gt;=$B7,W$4&lt;=$P7)),W$4,""))</f>
        <v/>
      </c>
      <c r="X7" s="72" t="str" cm="1">
        <f t="array" aca="1" ref="X7" ca="1">IF(OR(X$4=Fériés),"",IF(OR(AND(WORKDAY.INTL($B7,(INT((NETWORKDAYS.INTL($B7,X$4-1,WeekEnd,Fériés)-1)/$D7)+1)*$D7,WeekEnd,Fériés)=X$4,$F7=0,X$4&gt;=$B7,X$4&lt;=$P7),AND(($B7+(INT((X$4-$B7-1)/$D7)+1)*$D7)=X$4,$F7=1,X$4&gt;=$B7,X$4&lt;=$P7)),X$4,""))</f>
        <v/>
      </c>
      <c r="Y7" s="72" t="str" cm="1">
        <f t="array" aca="1" ref="Y7" ca="1">IF(OR(Y$4=Fériés),"",IF(OR(AND(WORKDAY.INTL($B7,(INT((NETWORKDAYS.INTL($B7,Y$4-1,WeekEnd,Fériés)-1)/$D7)+1)*$D7,WeekEnd,Fériés)=Y$4,$F7=0,Y$4&gt;=$B7,Y$4&lt;=$P7),AND(($B7+(INT((Y$4-$B7-1)/$D7)+1)*$D7)=Y$4,$F7=1,Y$4&gt;=$B7,Y$4&lt;=$P7)),Y$4,""))</f>
        <v/>
      </c>
      <c r="Z7" s="72" t="str" cm="1">
        <f t="array" aca="1" ref="Z7" ca="1">IF(OR(Z$4=Fériés),"",IF(OR(AND(WORKDAY.INTL($B7,(INT((NETWORKDAYS.INTL($B7,Z$4-1,WeekEnd,Fériés)-1)/$D7)+1)*$D7,WeekEnd,Fériés)=Z$4,$F7=0,Z$4&gt;=$B7,Z$4&lt;=$P7),AND(($B7+(INT((Z$4-$B7-1)/$D7)+1)*$D7)=Z$4,$F7=1,Z$4&gt;=$B7,Z$4&lt;=$P7)),Z$4,""))</f>
        <v/>
      </c>
      <c r="AA7" s="72" t="str" cm="1">
        <f t="array" aca="1" ref="AA7" ca="1">IF(OR(AA$4=Fériés),"",IF(OR(AND(WORKDAY.INTL($B7,(INT((NETWORKDAYS.INTL($B7,AA$4-1,WeekEnd,Fériés)-1)/$D7)+1)*$D7,WeekEnd,Fériés)=AA$4,$F7=0,AA$4&gt;=$B7,AA$4&lt;=$P7),AND(($B7+(INT((AA$4-$B7-1)/$D7)+1)*$D7)=AA$4,$F7=1,AA$4&gt;=$B7,AA$4&lt;=$P7)),AA$4,""))</f>
        <v/>
      </c>
      <c r="AB7" s="72" t="str" cm="1">
        <f t="array" aca="1" ref="AB7" ca="1">IF(OR(AB$4=Fériés),"",IF(OR(AND(WORKDAY.INTL($B7,(INT((NETWORKDAYS.INTL($B7,AB$4-1,WeekEnd,Fériés)-1)/$D7)+1)*$D7,WeekEnd,Fériés)=AB$4,$F7=0,AB$4&gt;=$B7,AB$4&lt;=$P7),AND(($B7+(INT((AB$4-$B7-1)/$D7)+1)*$D7)=AB$4,$F7=1,AB$4&gt;=$B7,AB$4&lt;=$P7)),AB$4,""))</f>
        <v/>
      </c>
      <c r="AC7" s="72" t="str" cm="1">
        <f t="array" aca="1" ref="AC7" ca="1">IF(OR(AC$4=Fériés),"",IF(OR(AND(WORKDAY.INTL($B7,(INT((NETWORKDAYS.INTL($B7,AC$4-1,WeekEnd,Fériés)-1)/$D7)+1)*$D7,WeekEnd,Fériés)=AC$4,$F7=0,AC$4&gt;=$B7,AC$4&lt;=$P7),AND(($B7+(INT((AC$4-$B7-1)/$D7)+1)*$D7)=AC$4,$F7=1,AC$4&gt;=$B7,AC$4&lt;=$P7)),AC$4,""))</f>
        <v/>
      </c>
      <c r="AD7" s="72" t="str" cm="1">
        <f t="array" aca="1" ref="AD7" ca="1">IF(OR(AD$4=Fériés),"",IF(OR(AND(WORKDAY.INTL($B7,(INT((NETWORKDAYS.INTL($B7,AD$4-1,WeekEnd,Fériés)-1)/$D7)+1)*$D7,WeekEnd,Fériés)=AD$4,$F7=0,AD$4&gt;=$B7,AD$4&lt;=$P7),AND(($B7+(INT((AD$4-$B7-1)/$D7)+1)*$D7)=AD$4,$F7=1,AD$4&gt;=$B7,AD$4&lt;=$P7)),AD$4,""))</f>
        <v/>
      </c>
      <c r="AE7" s="72" t="str" cm="1">
        <f t="array" aca="1" ref="AE7" ca="1">IF(OR(AE$4=Fériés),"",IF(OR(AND(WORKDAY.INTL($B7,(INT((NETWORKDAYS.INTL($B7,AE$4-1,WeekEnd,Fériés)-1)/$D7)+1)*$D7,WeekEnd,Fériés)=AE$4,$F7=0,AE$4&gt;=$B7,AE$4&lt;=$P7),AND(($B7+(INT((AE$4-$B7-1)/$D7)+1)*$D7)=AE$4,$F7=1,AE$4&gt;=$B7,AE$4&lt;=$P7)),AE$4,""))</f>
        <v/>
      </c>
      <c r="AF7" s="72" t="str" cm="1">
        <f t="array" aca="1" ref="AF7" ca="1">IF(OR(AF$4=Fériés),"",IF(OR(AND(WORKDAY.INTL($B7,(INT((NETWORKDAYS.INTL($B7,AF$4-1,WeekEnd,Fériés)-1)/$D7)+1)*$D7,WeekEnd,Fériés)=AF$4,$F7=0,AF$4&gt;=$B7,AF$4&lt;=$P7),AND(($B7+(INT((AF$4-$B7-1)/$D7)+1)*$D7)=AF$4,$F7=1,AF$4&gt;=$B7,AF$4&lt;=$P7)),AF$4,""))</f>
        <v/>
      </c>
      <c r="AG7" s="72" t="str" cm="1">
        <f t="array" aca="1" ref="AG7" ca="1">IF(OR(AG$4=Fériés),"",IF(OR(AND(WORKDAY.INTL($B7,(INT((NETWORKDAYS.INTL($B7,AG$4-1,WeekEnd,Fériés)-1)/$D7)+1)*$D7,WeekEnd,Fériés)=AG$4,$F7=0,AG$4&gt;=$B7,AG$4&lt;=$P7),AND(($B7+(INT((AG$4-$B7-1)/$D7)+1)*$D7)=AG$4,$F7=1,AG$4&gt;=$B7,AG$4&lt;=$P7)),AG$4,""))</f>
        <v/>
      </c>
      <c r="AH7" s="72" t="str" cm="1">
        <f t="array" aca="1" ref="AH7" ca="1">IF(OR(AH$4=Fériés),"",IF(OR(AND(WORKDAY.INTL($B7,(INT((NETWORKDAYS.INTL($B7,AH$4-1,WeekEnd,Fériés)-1)/$D7)+1)*$D7,WeekEnd,Fériés)=AH$4,$F7=0,AH$4&gt;=$B7,AH$4&lt;=$P7),AND(($B7+(INT((AH$4-$B7-1)/$D7)+1)*$D7)=AH$4,$F7=1,AH$4&gt;=$B7,AH$4&lt;=$P7)),AH$4,""))</f>
        <v/>
      </c>
      <c r="AI7" s="72" t="str" cm="1">
        <f t="array" aca="1" ref="AI7" ca="1">IF(OR(AI$4=Fériés),"",IF(OR(AND(WORKDAY.INTL($B7,(INT((NETWORKDAYS.INTL($B7,AI$4-1,WeekEnd,Fériés)-1)/$D7)+1)*$D7,WeekEnd,Fériés)=AI$4,$F7=0,AI$4&gt;=$B7,AI$4&lt;=$P7),AND(($B7+(INT((AI$4-$B7-1)/$D7)+1)*$D7)=AI$4,$F7=1,AI$4&gt;=$B7,AI$4&lt;=$P7)),AI$4,""))</f>
        <v/>
      </c>
      <c r="AJ7" s="72" t="str" cm="1">
        <f t="array" aca="1" ref="AJ7" ca="1">IF(OR(AJ$4=Fériés),"",IF(OR(AND(WORKDAY.INTL($B7,(INT((NETWORKDAYS.INTL($B7,AJ$4-1,WeekEnd,Fériés)-1)/$D7)+1)*$D7,WeekEnd,Fériés)=AJ$4,$F7=0,AJ$4&gt;=$B7,AJ$4&lt;=$P7),AND(($B7+(INT((AJ$4-$B7-1)/$D7)+1)*$D7)=AJ$4,$F7=1,AJ$4&gt;=$B7,AJ$4&lt;=$P7)),AJ$4,""))</f>
        <v/>
      </c>
      <c r="AK7" s="72" t="str" cm="1">
        <f t="array" aca="1" ref="AK7" ca="1">IF(OR(AK$4=Fériés),"",IF(OR(AND(WORKDAY.INTL($B7,(INT((NETWORKDAYS.INTL($B7,AK$4-1,WeekEnd,Fériés)-1)/$D7)+1)*$D7,WeekEnd,Fériés)=AK$4,$F7=0,AK$4&gt;=$B7,AK$4&lt;=$P7),AND(($B7+(INT((AK$4-$B7-1)/$D7)+1)*$D7)=AK$4,$F7=1,AK$4&gt;=$B7,AK$4&lt;=$P7)),AK$4,""))</f>
        <v/>
      </c>
      <c r="AL7" s="72" t="str" cm="1">
        <f t="array" aca="1" ref="AL7" ca="1">IF(OR(AL$4=Fériés),"",IF(OR(AND(WORKDAY.INTL($B7,(INT((NETWORKDAYS.INTL($B7,AL$4-1,WeekEnd,Fériés)-1)/$D7)+1)*$D7,WeekEnd,Fériés)=AL$4,$F7=0,AL$4&gt;=$B7,AL$4&lt;=$P7),AND(($B7+(INT((AL$4-$B7-1)/$D7)+1)*$D7)=AL$4,$F7=1,AL$4&gt;=$B7,AL$4&lt;=$P7)),AL$4,""))</f>
        <v/>
      </c>
      <c r="AM7" s="72" t="str" cm="1">
        <f t="array" aca="1" ref="AM7" ca="1">IF(OR(AM$4=Fériés),"",IF(OR(AND(WORKDAY.INTL($B7,(INT((NETWORKDAYS.INTL($B7,AM$4-1,WeekEnd,Fériés)-1)/$D7)+1)*$D7,WeekEnd,Fériés)=AM$4,$F7=0,AM$4&gt;=$B7,AM$4&lt;=$P7),AND(($B7+(INT((AM$4-$B7-1)/$D7)+1)*$D7)=AM$4,$F7=1,AM$4&gt;=$B7,AM$4&lt;=$P7)),AM$4,""))</f>
        <v/>
      </c>
      <c r="AN7" s="72" t="str" cm="1">
        <f t="array" aca="1" ref="AN7" ca="1">IF(OR(AN$4=Fériés),"",IF(OR(AND(WORKDAY.INTL($B7,(INT((NETWORKDAYS.INTL($B7,AN$4-1,WeekEnd,Fériés)-1)/$D7)+1)*$D7,WeekEnd,Fériés)=AN$4,$F7=0,AN$4&gt;=$B7,AN$4&lt;=$P7),AND(($B7+(INT((AN$4-$B7-1)/$D7)+1)*$D7)=AN$4,$F7=1,AN$4&gt;=$B7,AN$4&lt;=$P7)),AN$4,""))</f>
        <v/>
      </c>
      <c r="AO7" s="72" t="str" cm="1">
        <f t="array" aca="1" ref="AO7" ca="1">IF(OR(AO$4=Fériés),"",IF(OR(AND(WORKDAY.INTL($B7,(INT((NETWORKDAYS.INTL($B7,AO$4-1,WeekEnd,Fériés)-1)/$D7)+1)*$D7,WeekEnd,Fériés)=AO$4,$F7=0,AO$4&gt;=$B7,AO$4&lt;=$P7),AND(($B7+(INT((AO$4-$B7-1)/$D7)+1)*$D7)=AO$4,$F7=1,AO$4&gt;=$B7,AO$4&lt;=$P7)),AO$4,""))</f>
        <v/>
      </c>
      <c r="AP7" s="72" t="str" cm="1">
        <f t="array" aca="1" ref="AP7" ca="1">IF(OR(AP$4=Fériés),"",IF(OR(AND(WORKDAY.INTL($B7,(INT((NETWORKDAYS.INTL($B7,AP$4-1,WeekEnd,Fériés)-1)/$D7)+1)*$D7,WeekEnd,Fériés)=AP$4,$F7=0,AP$4&gt;=$B7,AP$4&lt;=$P7),AND(($B7+(INT((AP$4-$B7-1)/$D7)+1)*$D7)=AP$4,$F7=1,AP$4&gt;=$B7,AP$4&lt;=$P7)),AP$4,""))</f>
        <v/>
      </c>
      <c r="AQ7" s="72" t="str" cm="1">
        <f t="array" aca="1" ref="AQ7" ca="1">IF(OR(AQ$4=Fériés),"",IF(OR(AND(WORKDAY.INTL($B7,(INT((NETWORKDAYS.INTL($B7,AQ$4-1,WeekEnd,Fériés)-1)/$D7)+1)*$D7,WeekEnd,Fériés)=AQ$4,$F7=0,AQ$4&gt;=$B7,AQ$4&lt;=$P7),AND(($B7+(INT((AQ$4-$B7-1)/$D7)+1)*$D7)=AQ$4,$F7=1,AQ$4&gt;=$B7,AQ$4&lt;=$P7)),AQ$4,""))</f>
        <v/>
      </c>
      <c r="AR7" s="72" t="str" cm="1">
        <f t="array" aca="1" ref="AR7" ca="1">IF(OR(AR$4=Fériés),"",IF(OR(AND(WORKDAY.INTL($B7,(INT((NETWORKDAYS.INTL($B7,AR$4-1,WeekEnd,Fériés)-1)/$D7)+1)*$D7,WeekEnd,Fériés)=AR$4,$F7=0,AR$4&gt;=$B7,AR$4&lt;=$P7),AND(($B7+(INT((AR$4-$B7-1)/$D7)+1)*$D7)=AR$4,$F7=1,AR$4&gt;=$B7,AR$4&lt;=$P7)),AR$4,""))</f>
        <v/>
      </c>
      <c r="AS7" s="72" t="str" cm="1">
        <f t="array" aca="1" ref="AS7" ca="1">IF(OR(AS$4=Fériés),"",IF(OR(AND(WORKDAY.INTL($B7,(INT((NETWORKDAYS.INTL($B7,AS$4-1,WeekEnd,Fériés)-1)/$D7)+1)*$D7,WeekEnd,Fériés)=AS$4,$F7=0,AS$4&gt;=$B7,AS$4&lt;=$P7),AND(($B7+(INT((AS$4-$B7-1)/$D7)+1)*$D7)=AS$4,$F7=1,AS$4&gt;=$B7,AS$4&lt;=$P7)),AS$4,""))</f>
        <v/>
      </c>
      <c r="AT7" s="72" t="str" cm="1">
        <f t="array" aca="1" ref="AT7" ca="1">IF(OR(AT$4=Fériés),"",IF(OR(AND(WORKDAY.INTL($B7,(INT((NETWORKDAYS.INTL($B7,AT$4-1,WeekEnd,Fériés)-1)/$D7)+1)*$D7,WeekEnd,Fériés)=AT$4,$F7=0,AT$4&gt;=$B7,AT$4&lt;=$P7),AND(($B7+(INT((AT$4-$B7-1)/$D7)+1)*$D7)=AT$4,$F7=1,AT$4&gt;=$B7,AT$4&lt;=$P7)),AT$4,""))</f>
        <v/>
      </c>
      <c r="AU7" s="72" cm="1">
        <f t="array" aca="1" ref="AU7" ca="1">IF(OR(AU$4=Fériés),"",IF(OR(AND(WORKDAY.INTL($B7,(INT((NETWORKDAYS.INTL($B7,AU$4-1,WeekEnd,Fériés)-1)/$D7)+1)*$D7,WeekEnd,Fériés)=AU$4,$F7=0,AU$4&gt;=$B7,AU$4&lt;=$P7),AND(($B7+(INT((AU$4-$B7-1)/$D7)+1)*$D7)=AU$4,$F7=1,AU$4&gt;=$B7,AU$4&lt;=$P7)),AU$4,""))</f>
        <v>45321</v>
      </c>
      <c r="AV7" s="72" t="str" cm="1">
        <f t="array" aca="1" ref="AV7" ca="1">IF(OR(AV$4=Fériés),"",IF(OR(AND(WORKDAY.INTL($B7,(INT((NETWORKDAYS.INTL($B7,AV$4-1,WeekEnd,Fériés)-1)/$D7)+1)*$D7,WeekEnd,Fériés)=AV$4,$F7=0,AV$4&gt;=$B7,AV$4&lt;=$P7),AND(($B7+(INT((AV$4-$B7-1)/$D7)+1)*$D7)=AV$4,$F7=1,AV$4&gt;=$B7,AV$4&lt;=$P7)),AV$4,""))</f>
        <v/>
      </c>
      <c r="AW7" s="72" t="str" cm="1">
        <f t="array" aca="1" ref="AW7" ca="1">IF(OR(AW$4=Fériés),"",IF(OR(AND(WORKDAY.INTL($B7,(INT((NETWORKDAYS.INTL($B7,AW$4-1,WeekEnd,Fériés)-1)/$D7)+1)*$D7,WeekEnd,Fériés)=AW$4,$F7=0,AW$4&gt;=$B7,AW$4&lt;=$P7),AND(($B7+(INT((AW$4-$B7-1)/$D7)+1)*$D7)=AW$4,$F7=1,AW$4&gt;=$B7,AW$4&lt;=$P7)),AW$4,""))</f>
        <v/>
      </c>
      <c r="AX7" s="72" t="str" cm="1">
        <f t="array" aca="1" ref="AX7" ca="1">IF(OR(AX$4=Fériés),"",IF(OR(AND(WORKDAY.INTL($B7,(INT((NETWORKDAYS.INTL($B7,AX$4-1,WeekEnd,Fériés)-1)/$D7)+1)*$D7,WeekEnd,Fériés)=AX$4,$F7=0,AX$4&gt;=$B7,AX$4&lt;=$P7),AND(($B7+(INT((AX$4-$B7-1)/$D7)+1)*$D7)=AX$4,$F7=1,AX$4&gt;=$B7,AX$4&lt;=$P7)),AX$4,""))</f>
        <v/>
      </c>
      <c r="AY7" s="72" t="str" cm="1">
        <f t="array" aca="1" ref="AY7" ca="1">IF(OR(AY$4=Fériés),"",IF(OR(AND(WORKDAY.INTL($B7,(INT((NETWORKDAYS.INTL($B7,AY$4-1,WeekEnd,Fériés)-1)/$D7)+1)*$D7,WeekEnd,Fériés)=AY$4,$F7=0,AY$4&gt;=$B7,AY$4&lt;=$P7),AND(($B7+(INT((AY$4-$B7-1)/$D7)+1)*$D7)=AY$4,$F7=1,AY$4&gt;=$B7,AY$4&lt;=$P7)),AY$4,""))</f>
        <v/>
      </c>
      <c r="AZ7" s="72" t="str" cm="1">
        <f t="array" aca="1" ref="AZ7" ca="1">IF(OR(AZ$4=Fériés),"",IF(OR(AND(WORKDAY.INTL($B7,(INT((NETWORKDAYS.INTL($B7,AZ$4-1,WeekEnd,Fériés)-1)/$D7)+1)*$D7,WeekEnd,Fériés)=AZ$4,$F7=0,AZ$4&gt;=$B7,AZ$4&lt;=$P7),AND(($B7+(INT((AZ$4-$B7-1)/$D7)+1)*$D7)=AZ$4,$F7=1,AZ$4&gt;=$B7,AZ$4&lt;=$P7)),AZ$4,""))</f>
        <v/>
      </c>
      <c r="BA7" s="72" t="str" cm="1">
        <f t="array" aca="1" ref="BA7" ca="1">IF(OR(BA$4=Fériés),"",IF(OR(AND(WORKDAY.INTL($B7,(INT((NETWORKDAYS.INTL($B7,BA$4-1,WeekEnd,Fériés)-1)/$D7)+1)*$D7,WeekEnd,Fériés)=BA$4,$F7=0,BA$4&gt;=$B7,BA$4&lt;=$P7),AND(($B7+(INT((BA$4-$B7-1)/$D7)+1)*$D7)=BA$4,$F7=1,BA$4&gt;=$B7,BA$4&lt;=$P7)),BA$4,""))</f>
        <v/>
      </c>
      <c r="BB7" s="72" t="str" cm="1">
        <f t="array" aca="1" ref="BB7" ca="1">IF(OR(BB$4=Fériés),"",IF(OR(AND(WORKDAY.INTL($B7,(INT((NETWORKDAYS.INTL($B7,BB$4-1,WeekEnd,Fériés)-1)/$D7)+1)*$D7,WeekEnd,Fériés)=BB$4,$F7=0,BB$4&gt;=$B7,BB$4&lt;=$P7),AND(($B7+(INT((BB$4-$B7-1)/$D7)+1)*$D7)=BB$4,$F7=1,BB$4&gt;=$B7,BB$4&lt;=$P7)),BB$4,""))</f>
        <v/>
      </c>
      <c r="BC7" s="72" t="str" cm="1">
        <f t="array" aca="1" ref="BC7" ca="1">IF(OR(BC$4=Fériés),"",IF(OR(AND(WORKDAY.INTL($B7,(INT((NETWORKDAYS.INTL($B7,BC$4-1,WeekEnd,Fériés)-1)/$D7)+1)*$D7,WeekEnd,Fériés)=BC$4,$F7=0,BC$4&gt;=$B7,BC$4&lt;=$P7),AND(($B7+(INT((BC$4-$B7-1)/$D7)+1)*$D7)=BC$4,$F7=1,BC$4&gt;=$B7,BC$4&lt;=$P7)),BC$4,""))</f>
        <v/>
      </c>
      <c r="BD7" s="72" t="str" cm="1">
        <f t="array" aca="1" ref="BD7" ca="1">IF(OR(BD$4=Fériés),"",IF(OR(AND(WORKDAY.INTL($B7,(INT((NETWORKDAYS.INTL($B7,BD$4-1,WeekEnd,Fériés)-1)/$D7)+1)*$D7,WeekEnd,Fériés)=BD$4,$F7=0,BD$4&gt;=$B7,BD$4&lt;=$P7),AND(($B7+(INT((BD$4-$B7-1)/$D7)+1)*$D7)=BD$4,$F7=1,BD$4&gt;=$B7,BD$4&lt;=$P7)),BD$4,""))</f>
        <v/>
      </c>
      <c r="BE7" s="72" t="str" cm="1">
        <f t="array" aca="1" ref="BE7" ca="1">IF(OR(BE$4=Fériés),"",IF(OR(AND(WORKDAY.INTL($B7,(INT((NETWORKDAYS.INTL($B7,BE$4-1,WeekEnd,Fériés)-1)/$D7)+1)*$D7,WeekEnd,Fériés)=BE$4,$F7=0,BE$4&gt;=$B7,BE$4&lt;=$P7),AND(($B7+(INT((BE$4-$B7-1)/$D7)+1)*$D7)=BE$4,$F7=1,BE$4&gt;=$B7,BE$4&lt;=$P7)),BE$4,""))</f>
        <v/>
      </c>
      <c r="BF7" s="73" t="str" cm="1">
        <f t="array" aca="1" ref="BF7" ca="1">IF(OR(BF$4=Fériés),"",IF(OR(AND(WORKDAY.INTL($B7,(INT((NETWORKDAYS.INTL($B7,BF$4-1,WeekEnd,Fériés)-1)/$D7)+1)*$D7,WeekEnd,Fériés)=BF$4,$F7=0,BF$4&gt;=$B7,BF$4&lt;=$P7),AND(($B7+(INT((BF$4-$B7-1)/$D7)+1)*$D7)=BF$4,$F7=1,BF$4&gt;=$B7,BF$4&lt;=$P7)),BF$4,""))</f>
        <v/>
      </c>
      <c r="BG7" s="72" t="str" cm="1">
        <f t="array" aca="1" ref="BG7" ca="1">IF(OR(BG$4=Fériés),"",IF(OR(AND(WORKDAY.INTL($B7,(INT((NETWORKDAYS.INTL($B7,BG$4-1,WeekEnd,Fériés)-1)/$D7)+1)*$D7,WeekEnd,Fériés)=BG$4,$F7=0,BG$4&gt;=$B7,BG$4&lt;=$P7),AND(($B7+(INT((BG$4-$B7-1)/$D7)+1)*$D7)=BG$4,$F7=1,BG$4&gt;=$B7,BG$4&lt;=$P7)),BG$4,""))</f>
        <v/>
      </c>
      <c r="BH7" s="72" t="str" cm="1">
        <f t="array" aca="1" ref="BH7" ca="1">IF(OR(BH$4=Fériés),"",IF(OR(AND(WORKDAY.INTL($B7,(INT((NETWORKDAYS.INTL($B7,BH$4-1,WeekEnd,Fériés)-1)/$D7)+1)*$D7,WeekEnd,Fériés)=BH$4,$F7=0,BH$4&gt;=$B7,BH$4&lt;=$P7),AND(($B7+(INT((BH$4-$B7-1)/$D7)+1)*$D7)=BH$4,$F7=1,BH$4&gt;=$B7,BH$4&lt;=$P7)),BH$4,""))</f>
        <v/>
      </c>
      <c r="BI7" s="72" t="str" cm="1">
        <f t="array" aca="1" ref="BI7" ca="1">IF(OR(BI$4=Fériés),"",IF(OR(AND(WORKDAY.INTL($B7,(INT((NETWORKDAYS.INTL($B7,BI$4-1,WeekEnd,Fériés)-1)/$D7)+1)*$D7,WeekEnd,Fériés)=BI$4,$F7=0,BI$4&gt;=$B7,BI$4&lt;=$P7),AND(($B7+(INT((BI$4-$B7-1)/$D7)+1)*$D7)=BI$4,$F7=1,BI$4&gt;=$B7,BI$4&lt;=$P7)),BI$4,""))</f>
        <v/>
      </c>
      <c r="BJ7" s="72" t="str" cm="1">
        <f t="array" aca="1" ref="BJ7" ca="1">IF(OR(BJ$4=Fériés),"",IF(OR(AND(WORKDAY.INTL($B7,(INT((NETWORKDAYS.INTL($B7,BJ$4-1,WeekEnd,Fériés)-1)/$D7)+1)*$D7,WeekEnd,Fériés)=BJ$4,$F7=0,BJ$4&gt;=$B7,BJ$4&lt;=$P7),AND(($B7+(INT((BJ$4-$B7-1)/$D7)+1)*$D7)=BJ$4,$F7=1,BJ$4&gt;=$B7,BJ$4&lt;=$P7)),BJ$4,""))</f>
        <v/>
      </c>
      <c r="BK7" s="72" t="str" cm="1">
        <f t="array" aca="1" ref="BK7" ca="1">IF(OR(BK$4=Fériés),"",IF(OR(AND(WORKDAY.INTL($B7,(INT((NETWORKDAYS.INTL($B7,BK$4-1,WeekEnd,Fériés)-1)/$D7)+1)*$D7,WeekEnd,Fériés)=BK$4,$F7=0,BK$4&gt;=$B7,BK$4&lt;=$P7),AND(($B7+(INT((BK$4-$B7-1)/$D7)+1)*$D7)=BK$4,$F7=1,BK$4&gt;=$B7,BK$4&lt;=$P7)),BK$4,""))</f>
        <v/>
      </c>
      <c r="BL7" s="72" t="str" cm="1">
        <f t="array" aca="1" ref="BL7" ca="1">IF(OR(BL$4=Fériés),"",IF(OR(AND(WORKDAY.INTL($B7,(INT((NETWORKDAYS.INTL($B7,BL$4-1,WeekEnd,Fériés)-1)/$D7)+1)*$D7,WeekEnd,Fériés)=BL$4,$F7=0,BL$4&gt;=$B7,BL$4&lt;=$P7),AND(($B7+(INT((BL$4-$B7-1)/$D7)+1)*$D7)=BL$4,$F7=1,BL$4&gt;=$B7,BL$4&lt;=$P7)),BL$4,""))</f>
        <v/>
      </c>
      <c r="BM7" s="72" t="str" cm="1">
        <f t="array" aca="1" ref="BM7" ca="1">IF(OR(BM$4=Fériés),"",IF(OR(AND(WORKDAY.INTL($B7,(INT((NETWORKDAYS.INTL($B7,BM$4-1,WeekEnd,Fériés)-1)/$D7)+1)*$D7,WeekEnd,Fériés)=BM$4,$F7=0,BM$4&gt;=$B7,BM$4&lt;=$P7),AND(($B7+(INT((BM$4-$B7-1)/$D7)+1)*$D7)=BM$4,$F7=1,BM$4&gt;=$B7,BM$4&lt;=$P7)),BM$4,""))</f>
        <v/>
      </c>
      <c r="BN7" s="72" t="str" cm="1">
        <f t="array" aca="1" ref="BN7" ca="1">IF(OR(BN$4=Fériés),"",IF(OR(AND(WORKDAY.INTL($B7,(INT((NETWORKDAYS.INTL($B7,BN$4-1,WeekEnd,Fériés)-1)/$D7)+1)*$D7,WeekEnd,Fériés)=BN$4,$F7=0,BN$4&gt;=$B7,BN$4&lt;=$P7),AND(($B7+(INT((BN$4-$B7-1)/$D7)+1)*$D7)=BN$4,$F7=1,BN$4&gt;=$B7,BN$4&lt;=$P7)),BN$4,""))</f>
        <v/>
      </c>
      <c r="BO7" s="72" t="str" cm="1">
        <f t="array" aca="1" ref="BO7" ca="1">IF(OR(BO$4=Fériés),"",IF(OR(AND(WORKDAY.INTL($B7,(INT((NETWORKDAYS.INTL($B7,BO$4-1,WeekEnd,Fériés)-1)/$D7)+1)*$D7,WeekEnd,Fériés)=BO$4,$F7=0,BO$4&gt;=$B7,BO$4&lt;=$P7),AND(($B7+(INT((BO$4-$B7-1)/$D7)+1)*$D7)=BO$4,$F7=1,BO$4&gt;=$B7,BO$4&lt;=$P7)),BO$4,""))</f>
        <v/>
      </c>
      <c r="BP7" s="72" t="str" cm="1">
        <f t="array" aca="1" ref="BP7" ca="1">IF(OR(BP$4=Fériés),"",IF(OR(AND(WORKDAY.INTL($B7,(INT((NETWORKDAYS.INTL($B7,BP$4-1,WeekEnd,Fériés)-1)/$D7)+1)*$D7,WeekEnd,Fériés)=BP$4,$F7=0,BP$4&gt;=$B7,BP$4&lt;=$P7),AND(($B7+(INT((BP$4-$B7-1)/$D7)+1)*$D7)=BP$4,$F7=1,BP$4&gt;=$B7,BP$4&lt;=$P7)),BP$4,""))</f>
        <v/>
      </c>
      <c r="BQ7" s="72" t="str" cm="1">
        <f t="array" aca="1" ref="BQ7" ca="1">IF(OR(BQ$4=Fériés),"",IF(OR(AND(WORKDAY.INTL($B7,(INT((NETWORKDAYS.INTL($B7,BQ$4-1,WeekEnd,Fériés)-1)/$D7)+1)*$D7,WeekEnd,Fériés)=BQ$4,$F7=0,BQ$4&gt;=$B7,BQ$4&lt;=$P7),AND(($B7+(INT((BQ$4-$B7-1)/$D7)+1)*$D7)=BQ$4,$F7=1,BQ$4&gt;=$B7,BQ$4&lt;=$P7)),BQ$4,""))</f>
        <v/>
      </c>
      <c r="BR7" s="72" t="str" cm="1">
        <f t="array" aca="1" ref="BR7" ca="1">IF(OR(BR$4=Fériés),"",IF(OR(AND(WORKDAY.INTL($B7,(INT((NETWORKDAYS.INTL($B7,BR$4-1,WeekEnd,Fériés)-1)/$D7)+1)*$D7,WeekEnd,Fériés)=BR$4,$F7=0,BR$4&gt;=$B7,BR$4&lt;=$P7),AND(($B7+(INT((BR$4-$B7-1)/$D7)+1)*$D7)=BR$4,$F7=1,BR$4&gt;=$B7,BR$4&lt;=$P7)),BR$4,""))</f>
        <v/>
      </c>
      <c r="BS7" s="72" t="str" cm="1">
        <f t="array" aca="1" ref="BS7" ca="1">IF(OR(BS$4=Fériés),"",IF(OR(AND(WORKDAY.INTL($B7,(INT((NETWORKDAYS.INTL($B7,BS$4-1,WeekEnd,Fériés)-1)/$D7)+1)*$D7,WeekEnd,Fériés)=BS$4,$F7=0,BS$4&gt;=$B7,BS$4&lt;=$P7),AND(($B7+(INT((BS$4-$B7-1)/$D7)+1)*$D7)=BS$4,$F7=1,BS$4&gt;=$B7,BS$4&lt;=$P7)),BS$4,""))</f>
        <v/>
      </c>
      <c r="BT7" s="72" t="str" cm="1">
        <f t="array" aca="1" ref="BT7" ca="1">IF(OR(BT$4=Fériés),"",IF(OR(AND(WORKDAY.INTL($B7,(INT((NETWORKDAYS.INTL($B7,BT$4-1,WeekEnd,Fériés)-1)/$D7)+1)*$D7,WeekEnd,Fériés)=BT$4,$F7=0,BT$4&gt;=$B7,BT$4&lt;=$P7),AND(($B7+(INT((BT$4-$B7-1)/$D7)+1)*$D7)=BT$4,$F7=1,BT$4&gt;=$B7,BT$4&lt;=$P7)),BT$4,""))</f>
        <v/>
      </c>
      <c r="BU7" s="72" t="str" cm="1">
        <f t="array" aca="1" ref="BU7" ca="1">IF(OR(BU$4=Fériés),"",IF(OR(AND(WORKDAY.INTL($B7,(INT((NETWORKDAYS.INTL($B7,BU$4-1,WeekEnd,Fériés)-1)/$D7)+1)*$D7,WeekEnd,Fériés)=BU$4,$F7=0,BU$4&gt;=$B7,BU$4&lt;=$P7),AND(($B7+(INT((BU$4-$B7-1)/$D7)+1)*$D7)=BU$4,$F7=1,BU$4&gt;=$B7,BU$4&lt;=$P7)),BU$4,""))</f>
        <v/>
      </c>
      <c r="BV7" s="72" t="str" cm="1">
        <f t="array" aca="1" ref="BV7" ca="1">IF(OR(BV$4=Fériés),"",IF(OR(AND(WORKDAY.INTL($B7,(INT((NETWORKDAYS.INTL($B7,BV$4-1,WeekEnd,Fériés)-1)/$D7)+1)*$D7,WeekEnd,Fériés)=BV$4,$F7=0,BV$4&gt;=$B7,BV$4&lt;=$P7),AND(($B7+(INT((BV$4-$B7-1)/$D7)+1)*$D7)=BV$4,$F7=1,BV$4&gt;=$B7,BV$4&lt;=$P7)),BV$4,""))</f>
        <v/>
      </c>
      <c r="BW7" s="72" cm="1">
        <f t="array" aca="1" ref="BW7" ca="1">IF(OR(BW$4=Fériés),"",IF(OR(AND(WORKDAY.INTL($B7,(INT((NETWORKDAYS.INTL($B7,BW$4-1,WeekEnd,Fériés)-1)/$D7)+1)*$D7,WeekEnd,Fériés)=BW$4,$F7=0,BW$4&gt;=$B7,BW$4&lt;=$P7),AND(($B7+(INT((BW$4-$B7-1)/$D7)+1)*$D7)=BW$4,$F7=1,BW$4&gt;=$B7,BW$4&lt;=$P7)),BW$4,""))</f>
        <v>45349</v>
      </c>
      <c r="BX7" s="72" t="str" cm="1">
        <f t="array" aca="1" ref="BX7" ca="1">IF(OR(BX$4=Fériés),"",IF(OR(AND(WORKDAY.INTL($B7,(INT((NETWORKDAYS.INTL($B7,BX$4-1,WeekEnd,Fériés)-1)/$D7)+1)*$D7,WeekEnd,Fériés)=BX$4,$F7=0,BX$4&gt;=$B7,BX$4&lt;=$P7),AND(($B7+(INT((BX$4-$B7-1)/$D7)+1)*$D7)=BX$4,$F7=1,BX$4&gt;=$B7,BX$4&lt;=$P7)),BX$4,""))</f>
        <v/>
      </c>
      <c r="BY7" s="72" t="str" cm="1">
        <f t="array" aca="1" ref="BY7" ca="1">IF(OR(BY$4=Fériés),"",IF(OR(AND(WORKDAY.INTL($B7,(INT((NETWORKDAYS.INTL($B7,BY$4-1,WeekEnd,Fériés)-1)/$D7)+1)*$D7,WeekEnd,Fériés)=BY$4,$F7=0,BY$4&gt;=$B7,BY$4&lt;=$P7),AND(($B7+(INT((BY$4-$B7-1)/$D7)+1)*$D7)=BY$4,$F7=1,BY$4&gt;=$B7,BY$4&lt;=$P7)),BY$4,""))</f>
        <v/>
      </c>
      <c r="BZ7" s="72" t="str" cm="1">
        <f t="array" aca="1" ref="BZ7" ca="1">IF(OR(BZ$4=Fériés),"",IF(OR(AND(WORKDAY.INTL($B7,(INT((NETWORKDAYS.INTL($B7,BZ$4-1,WeekEnd,Fériés)-1)/$D7)+1)*$D7,WeekEnd,Fériés)=BZ$4,$F7=0,BZ$4&gt;=$B7,BZ$4&lt;=$P7),AND(($B7+(INT((BZ$4-$B7-1)/$D7)+1)*$D7)=BZ$4,$F7=1,BZ$4&gt;=$B7,BZ$4&lt;=$P7)),BZ$4,""))</f>
        <v/>
      </c>
      <c r="CA7" s="72" t="str" cm="1">
        <f t="array" aca="1" ref="CA7" ca="1">IF(OR(CA$4=Fériés),"",IF(OR(AND(WORKDAY.INTL($B7,(INT((NETWORKDAYS.INTL($B7,CA$4-1,WeekEnd,Fériés)-1)/$D7)+1)*$D7,WeekEnd,Fériés)=CA$4,$F7=0,CA$4&gt;=$B7,CA$4&lt;=$P7),AND(($B7+(INT((CA$4-$B7-1)/$D7)+1)*$D7)=CA$4,$F7=1,CA$4&gt;=$B7,CA$4&lt;=$P7)),CA$4,""))</f>
        <v/>
      </c>
      <c r="CB7" s="72" t="str" cm="1">
        <f t="array" aca="1" ref="CB7" ca="1">IF(OR(CB$4=Fériés),"",IF(OR(AND(WORKDAY.INTL($B7,(INT((NETWORKDAYS.INTL($B7,CB$4-1,WeekEnd,Fériés)-1)/$D7)+1)*$D7,WeekEnd,Fériés)=CB$4,$F7=0,CB$4&gt;=$B7,CB$4&lt;=$P7),AND(($B7+(INT((CB$4-$B7-1)/$D7)+1)*$D7)=CB$4,$F7=1,CB$4&gt;=$B7,CB$4&lt;=$P7)),CB$4,""))</f>
        <v/>
      </c>
      <c r="CC7" s="72" t="str" cm="1">
        <f t="array" aca="1" ref="CC7" ca="1">IF(OR(CC$4=Fériés),"",IF(OR(AND(WORKDAY.INTL($B7,(INT((NETWORKDAYS.INTL($B7,CC$4-1,WeekEnd,Fériés)-1)/$D7)+1)*$D7,WeekEnd,Fériés)=CC$4,$F7=0,CC$4&gt;=$B7,CC$4&lt;=$P7),AND(($B7+(INT((CC$4-$B7-1)/$D7)+1)*$D7)=CC$4,$F7=1,CC$4&gt;=$B7,CC$4&lt;=$P7)),CC$4,""))</f>
        <v/>
      </c>
      <c r="CD7" s="72" t="str" cm="1">
        <f t="array" aca="1" ref="CD7" ca="1">IF(OR(CD$4=Fériés),"",IF(OR(AND(WORKDAY.INTL($B7,(INT((NETWORKDAYS.INTL($B7,CD$4-1,WeekEnd,Fériés)-1)/$D7)+1)*$D7,WeekEnd,Fériés)=CD$4,$F7=0,CD$4&gt;=$B7,CD$4&lt;=$P7),AND(($B7+(INT((CD$4-$B7-1)/$D7)+1)*$D7)=CD$4,$F7=1,CD$4&gt;=$B7,CD$4&lt;=$P7)),CD$4,""))</f>
        <v/>
      </c>
      <c r="CE7" s="72" t="str" cm="1">
        <f t="array" aca="1" ref="CE7" ca="1">IF(OR(CE$4=Fériés),"",IF(OR(AND(WORKDAY.INTL($B7,(INT((NETWORKDAYS.INTL($B7,CE$4-1,WeekEnd,Fériés)-1)/$D7)+1)*$D7,WeekEnd,Fériés)=CE$4,$F7=0,CE$4&gt;=$B7,CE$4&lt;=$P7),AND(($B7+(INT((CE$4-$B7-1)/$D7)+1)*$D7)=CE$4,$F7=1,CE$4&gt;=$B7,CE$4&lt;=$P7)),CE$4,""))</f>
        <v/>
      </c>
      <c r="CF7" s="72" t="str" cm="1">
        <f t="array" aca="1" ref="CF7" ca="1">IF(OR(CF$4=Fériés),"",IF(OR(AND(WORKDAY.INTL($B7,(INT((NETWORKDAYS.INTL($B7,CF$4-1,WeekEnd,Fériés)-1)/$D7)+1)*$D7,WeekEnd,Fériés)=CF$4,$F7=0,CF$4&gt;=$B7,CF$4&lt;=$P7),AND(($B7+(INT((CF$4-$B7-1)/$D7)+1)*$D7)=CF$4,$F7=1,CF$4&gt;=$B7,CF$4&lt;=$P7)),CF$4,""))</f>
        <v/>
      </c>
      <c r="CG7" s="72" t="str" cm="1">
        <f t="array" aca="1" ref="CG7" ca="1">IF(OR(CG$4=Fériés),"",IF(OR(AND(WORKDAY.INTL($B7,(INT((NETWORKDAYS.INTL($B7,CG$4-1,WeekEnd,Fériés)-1)/$D7)+1)*$D7,WeekEnd,Fériés)=CG$4,$F7=0,CG$4&gt;=$B7,CG$4&lt;=$P7),AND(($B7+(INT((CG$4-$B7-1)/$D7)+1)*$D7)=CG$4,$F7=1,CG$4&gt;=$B7,CG$4&lt;=$P7)),CG$4,""))</f>
        <v/>
      </c>
      <c r="CH7" s="72" t="str" cm="1">
        <f t="array" aca="1" ref="CH7" ca="1">IF(OR(CH$4=Fériés),"",IF(OR(AND(WORKDAY.INTL($B7,(INT((NETWORKDAYS.INTL($B7,CH$4-1,WeekEnd,Fériés)-1)/$D7)+1)*$D7,WeekEnd,Fériés)=CH$4,$F7=0,CH$4&gt;=$B7,CH$4&lt;=$P7),AND(($B7+(INT((CH$4-$B7-1)/$D7)+1)*$D7)=CH$4,$F7=1,CH$4&gt;=$B7,CH$4&lt;=$P7)),CH$4,""))</f>
        <v/>
      </c>
      <c r="CI7" s="72" t="str" cm="1">
        <f t="array" aca="1" ref="CI7" ca="1">IF(OR(CI$4=Fériés),"",IF(OR(AND(WORKDAY.INTL($B7,(INT((NETWORKDAYS.INTL($B7,CI$4-1,WeekEnd,Fériés)-1)/$D7)+1)*$D7,WeekEnd,Fériés)=CI$4,$F7=0,CI$4&gt;=$B7,CI$4&lt;=$P7),AND(($B7+(INT((CI$4-$B7-1)/$D7)+1)*$D7)=CI$4,$F7=1,CI$4&gt;=$B7,CI$4&lt;=$P7)),CI$4,""))</f>
        <v/>
      </c>
      <c r="CJ7" s="72" t="str" cm="1">
        <f t="array" aca="1" ref="CJ7" ca="1">IF(OR(CJ$4=Fériés),"",IF(OR(AND(WORKDAY.INTL($B7,(INT((NETWORKDAYS.INTL($B7,CJ$4-1,WeekEnd,Fériés)-1)/$D7)+1)*$D7,WeekEnd,Fériés)=CJ$4,$F7=0,CJ$4&gt;=$B7,CJ$4&lt;=$P7),AND(($B7+(INT((CJ$4-$B7-1)/$D7)+1)*$D7)=CJ$4,$F7=1,CJ$4&gt;=$B7,CJ$4&lt;=$P7)),CJ$4,""))</f>
        <v/>
      </c>
      <c r="CK7" s="72" t="str" cm="1">
        <f t="array" aca="1" ref="CK7" ca="1">IF(OR(CK$4=Fériés),"",IF(OR(AND(WORKDAY.INTL($B7,(INT((NETWORKDAYS.INTL($B7,CK$4-1,WeekEnd,Fériés)-1)/$D7)+1)*$D7,WeekEnd,Fériés)=CK$4,$F7=0,CK$4&gt;=$B7,CK$4&lt;=$P7),AND(($B7+(INT((CK$4-$B7-1)/$D7)+1)*$D7)=CK$4,$F7=1,CK$4&gt;=$B7,CK$4&lt;=$P7)),CK$4,""))</f>
        <v/>
      </c>
      <c r="CL7" s="72" t="str" cm="1">
        <f t="array" aca="1" ref="CL7" ca="1">IF(OR(CL$4=Fériés),"",IF(OR(AND(WORKDAY.INTL($B7,(INT((NETWORKDAYS.INTL($B7,CL$4-1,WeekEnd,Fériés)-1)/$D7)+1)*$D7,WeekEnd,Fériés)=CL$4,$F7=0,CL$4&gt;=$B7,CL$4&lt;=$P7),AND(($B7+(INT((CL$4-$B7-1)/$D7)+1)*$D7)=CL$4,$F7=1,CL$4&gt;=$B7,CL$4&lt;=$P7)),CL$4,""))</f>
        <v/>
      </c>
      <c r="CM7" s="72" t="str" cm="1">
        <f t="array" aca="1" ref="CM7" ca="1">IF(OR(CM$4=Fériés),"",IF(OR(AND(WORKDAY.INTL($B7,(INT((NETWORKDAYS.INTL($B7,CM$4-1,WeekEnd,Fériés)-1)/$D7)+1)*$D7,WeekEnd,Fériés)=CM$4,$F7=0,CM$4&gt;=$B7,CM$4&lt;=$P7),AND(($B7+(INT((CM$4-$B7-1)/$D7)+1)*$D7)=CM$4,$F7=1,CM$4&gt;=$B7,CM$4&lt;=$P7)),CM$4,""))</f>
        <v/>
      </c>
      <c r="CN7" s="72" t="str" cm="1">
        <f t="array" aca="1" ref="CN7" ca="1">IF(OR(CN$4=Fériés),"",IF(OR(AND(WORKDAY.INTL($B7,(INT((NETWORKDAYS.INTL($B7,CN$4-1,WeekEnd,Fériés)-1)/$D7)+1)*$D7,WeekEnd,Fériés)=CN$4,$F7=0,CN$4&gt;=$B7,CN$4&lt;=$P7),AND(($B7+(INT((CN$4-$B7-1)/$D7)+1)*$D7)=CN$4,$F7=1,CN$4&gt;=$B7,CN$4&lt;=$P7)),CN$4,""))</f>
        <v/>
      </c>
      <c r="CO7" s="72" t="str" cm="1">
        <f t="array" aca="1" ref="CO7" ca="1">IF(OR(CO$4=Fériés),"",IF(OR(AND(WORKDAY.INTL($B7,(INT((NETWORKDAYS.INTL($B7,CO$4-1,WeekEnd,Fériés)-1)/$D7)+1)*$D7,WeekEnd,Fériés)=CO$4,$F7=0,CO$4&gt;=$B7,CO$4&lt;=$P7),AND(($B7+(INT((CO$4-$B7-1)/$D7)+1)*$D7)=CO$4,$F7=1,CO$4&gt;=$B7,CO$4&lt;=$P7)),CO$4,""))</f>
        <v/>
      </c>
      <c r="CP7" s="72" t="str" cm="1">
        <f t="array" aca="1" ref="CP7" ca="1">IF(OR(CP$4=Fériés),"",IF(OR(AND(WORKDAY.INTL($B7,(INT((NETWORKDAYS.INTL($B7,CP$4-1,WeekEnd,Fériés)-1)/$D7)+1)*$D7,WeekEnd,Fériés)=CP$4,$F7=0,CP$4&gt;=$B7,CP$4&lt;=$P7),AND(($B7+(INT((CP$4-$B7-1)/$D7)+1)*$D7)=CP$4,$F7=1,CP$4&gt;=$B7,CP$4&lt;=$P7)),CP$4,""))</f>
        <v/>
      </c>
      <c r="CQ7" s="72" t="str" cm="1">
        <f t="array" aca="1" ref="CQ7" ca="1">IF(OR(CQ$4=Fériés),"",IF(OR(AND(WORKDAY.INTL($B7,(INT((NETWORKDAYS.INTL($B7,CQ$4-1,WeekEnd,Fériés)-1)/$D7)+1)*$D7,WeekEnd,Fériés)=CQ$4,$F7=0,CQ$4&gt;=$B7,CQ$4&lt;=$P7),AND(($B7+(INT((CQ$4-$B7-1)/$D7)+1)*$D7)=CQ$4,$F7=1,CQ$4&gt;=$B7,CQ$4&lt;=$P7)),CQ$4,""))</f>
        <v/>
      </c>
      <c r="CR7" s="72" t="str" cm="1">
        <f t="array" aca="1" ref="CR7" ca="1">IF(OR(CR$4=Fériés),"",IF(OR(AND(WORKDAY.INTL($B7,(INT((NETWORKDAYS.INTL($B7,CR$4-1,WeekEnd,Fériés)-1)/$D7)+1)*$D7,WeekEnd,Fériés)=CR$4,$F7=0,CR$4&gt;=$B7,CR$4&lt;=$P7),AND(($B7+(INT((CR$4-$B7-1)/$D7)+1)*$D7)=CR$4,$F7=1,CR$4&gt;=$B7,CR$4&lt;=$P7)),CR$4,""))</f>
        <v/>
      </c>
      <c r="CS7" s="72" t="str" cm="1">
        <f t="array" aca="1" ref="CS7" ca="1">IF(OR(CS$4=Fériés),"",IF(OR(AND(WORKDAY.INTL($B7,(INT((NETWORKDAYS.INTL($B7,CS$4-1,WeekEnd,Fériés)-1)/$D7)+1)*$D7,WeekEnd,Fériés)=CS$4,$F7=0,CS$4&gt;=$B7,CS$4&lt;=$P7),AND(($B7+(INT((CS$4-$B7-1)/$D7)+1)*$D7)=CS$4,$F7=1,CS$4&gt;=$B7,CS$4&lt;=$P7)),CS$4,""))</f>
        <v/>
      </c>
      <c r="CT7" s="72" t="str" cm="1">
        <f t="array" aca="1" ref="CT7" ca="1">IF(OR(CT$4=Fériés),"",IF(OR(AND(WORKDAY.INTL($B7,(INT((NETWORKDAYS.INTL($B7,CT$4-1,WeekEnd,Fériés)-1)/$D7)+1)*$D7,WeekEnd,Fériés)=CT$4,$F7=0,CT$4&gt;=$B7,CT$4&lt;=$P7),AND(($B7+(INT((CT$4-$B7-1)/$D7)+1)*$D7)=CT$4,$F7=1,CT$4&gt;=$B7,CT$4&lt;=$P7)),CT$4,""))</f>
        <v/>
      </c>
      <c r="CU7" s="72" t="str" cm="1">
        <f t="array" aca="1" ref="CU7" ca="1">IF(OR(CU$4=Fériés),"",IF(OR(AND(WORKDAY.INTL($B7,(INT((NETWORKDAYS.INTL($B7,CU$4-1,WeekEnd,Fériés)-1)/$D7)+1)*$D7,WeekEnd,Fériés)=CU$4,$F7=0,CU$4&gt;=$B7,CU$4&lt;=$P7),AND(($B7+(INT((CU$4-$B7-1)/$D7)+1)*$D7)=CU$4,$F7=1,CU$4&gt;=$B7,CU$4&lt;=$P7)),CU$4,""))</f>
        <v/>
      </c>
      <c r="CV7" s="72" t="str" cm="1">
        <f t="array" aca="1" ref="CV7" ca="1">IF(OR(CV$4=Fériés),"",IF(OR(AND(WORKDAY.INTL($B7,(INT((NETWORKDAYS.INTL($B7,CV$4-1,WeekEnd,Fériés)-1)/$D7)+1)*$D7,WeekEnd,Fériés)=CV$4,$F7=0,CV$4&gt;=$B7,CV$4&lt;=$P7),AND(($B7+(INT((CV$4-$B7-1)/$D7)+1)*$D7)=CV$4,$F7=1,CV$4&gt;=$B7,CV$4&lt;=$P7)),CV$4,""))</f>
        <v/>
      </c>
      <c r="CW7" s="72" t="str" cm="1">
        <f t="array" aca="1" ref="CW7" ca="1">IF(OR(CW$4=Fériés),"",IF(OR(AND(WORKDAY.INTL($B7,(INT((NETWORKDAYS.INTL($B7,CW$4-1,WeekEnd,Fériés)-1)/$D7)+1)*$D7,WeekEnd,Fériés)=CW$4,$F7=0,CW$4&gt;=$B7,CW$4&lt;=$P7),AND(($B7+(INT((CW$4-$B7-1)/$D7)+1)*$D7)=CW$4,$F7=1,CW$4&gt;=$B7,CW$4&lt;=$P7)),CW$4,""))</f>
        <v/>
      </c>
      <c r="CX7" s="72" t="str" cm="1">
        <f t="array" aca="1" ref="CX7" ca="1">IF(OR(CX$4=Fériés),"",IF(OR(AND(WORKDAY.INTL($B7,(INT((NETWORKDAYS.INTL($B7,CX$4-1,WeekEnd,Fériés)-1)/$D7)+1)*$D7,WeekEnd,Fériés)=CX$4,$F7=0,CX$4&gt;=$B7,CX$4&lt;=$P7),AND(($B7+(INT((CX$4-$B7-1)/$D7)+1)*$D7)=CX$4,$F7=1,CX$4&gt;=$B7,CX$4&lt;=$P7)),CX$4,""))</f>
        <v/>
      </c>
      <c r="CY7" s="72" cm="1">
        <f t="array" aca="1" ref="CY7" ca="1">IF(OR(CY$4=Fériés),"",IF(OR(AND(WORKDAY.INTL($B7,(INT((NETWORKDAYS.INTL($B7,CY$4-1,WeekEnd,Fériés)-1)/$D7)+1)*$D7,WeekEnd,Fériés)=CY$4,$F7=0,CY$4&gt;=$B7,CY$4&lt;=$P7),AND(($B7+(INT((CY$4-$B7-1)/$D7)+1)*$D7)=CY$4,$F7=1,CY$4&gt;=$B7,CY$4&lt;=$P7)),CY$4,""))</f>
        <v>45377</v>
      </c>
      <c r="CZ7" s="72" t="str" cm="1">
        <f t="array" aca="1" ref="CZ7" ca="1">IF(OR(CZ$4=Fériés),"",IF(OR(AND(WORKDAY.INTL($B7,(INT((NETWORKDAYS.INTL($B7,CZ$4-1,WeekEnd,Fériés)-1)/$D7)+1)*$D7,WeekEnd,Fériés)=CZ$4,$F7=0,CZ$4&gt;=$B7,CZ$4&lt;=$P7),AND(($B7+(INT((CZ$4-$B7-1)/$D7)+1)*$D7)=CZ$4,$F7=1,CZ$4&gt;=$B7,CZ$4&lt;=$P7)),CZ$4,""))</f>
        <v/>
      </c>
      <c r="DA7" s="72" t="str" cm="1">
        <f t="array" aca="1" ref="DA7" ca="1">IF(OR(DA$4=Fériés),"",IF(OR(AND(WORKDAY.INTL($B7,(INT((NETWORKDAYS.INTL($B7,DA$4-1,WeekEnd,Fériés)-1)/$D7)+1)*$D7,WeekEnd,Fériés)=DA$4,$F7=0,DA$4&gt;=$B7,DA$4&lt;=$P7),AND(($B7+(INT((DA$4-$B7-1)/$D7)+1)*$D7)=DA$4,$F7=1,DA$4&gt;=$B7,DA$4&lt;=$P7)),DA$4,""))</f>
        <v/>
      </c>
      <c r="DB7" s="72" t="str" cm="1">
        <f t="array" aca="1" ref="DB7" ca="1">IF(OR(DB$4=Fériés),"",IF(OR(AND(WORKDAY.INTL($B7,(INT((NETWORKDAYS.INTL($B7,DB$4-1,WeekEnd,Fériés)-1)/$D7)+1)*$D7,WeekEnd,Fériés)=DB$4,$F7=0,DB$4&gt;=$B7,DB$4&lt;=$P7),AND(($B7+(INT((DB$4-$B7-1)/$D7)+1)*$D7)=DB$4,$F7=1,DB$4&gt;=$B7,DB$4&lt;=$P7)),DB$4,""))</f>
        <v/>
      </c>
      <c r="DC7" s="72" t="str" cm="1">
        <f t="array" aca="1" ref="DC7" ca="1">IF(OR(DC$4=Fériés),"",IF(OR(AND(WORKDAY.INTL($B7,(INT((NETWORKDAYS.INTL($B7,DC$4-1,WeekEnd,Fériés)-1)/$D7)+1)*$D7,WeekEnd,Fériés)=DC$4,$F7=0,DC$4&gt;=$B7,DC$4&lt;=$P7),AND(($B7+(INT((DC$4-$B7-1)/$D7)+1)*$D7)=DC$4,$F7=1,DC$4&gt;=$B7,DC$4&lt;=$P7)),DC$4,""))</f>
        <v/>
      </c>
      <c r="DD7" s="72" t="str" cm="1">
        <f t="array" aca="1" ref="DD7" ca="1">IF(OR(DD$4=Fériés),"",IF(OR(AND(WORKDAY.INTL($B7,(INT((NETWORKDAYS.INTL($B7,DD$4-1,WeekEnd,Fériés)-1)/$D7)+1)*$D7,WeekEnd,Fériés)=DD$4,$F7=0,DD$4&gt;=$B7,DD$4&lt;=$P7),AND(($B7+(INT((DD$4-$B7-1)/$D7)+1)*$D7)=DD$4,$F7=1,DD$4&gt;=$B7,DD$4&lt;=$P7)),DD$4,""))</f>
        <v/>
      </c>
      <c r="DE7" s="72" t="str" cm="1">
        <f t="array" aca="1" ref="DE7" ca="1">IF(OR(DE$4=Fériés),"",IF(OR(AND(WORKDAY.INTL($B7,(INT((NETWORKDAYS.INTL($B7,DE$4-1,WeekEnd,Fériés)-1)/$D7)+1)*$D7,WeekEnd,Fériés)=DE$4,$F7=0,DE$4&gt;=$B7,DE$4&lt;=$P7),AND(($B7+(INT((DE$4-$B7-1)/$D7)+1)*$D7)=DE$4,$F7=1,DE$4&gt;=$B7,DE$4&lt;=$P7)),DE$4,""))</f>
        <v/>
      </c>
      <c r="DF7" s="72" t="str" cm="1">
        <f t="array" aca="1" ref="DF7" ca="1">IF(OR(DF$4=Fériés),"",IF(OR(AND(WORKDAY.INTL($B7,(INT((NETWORKDAYS.INTL($B7,DF$4-1,WeekEnd,Fériés)-1)/$D7)+1)*$D7,WeekEnd,Fériés)=DF$4,$F7=0,DF$4&gt;=$B7,DF$4&lt;=$P7),AND(($B7+(INT((DF$4-$B7-1)/$D7)+1)*$D7)=DF$4,$F7=1,DF$4&gt;=$B7,DF$4&lt;=$P7)),DF$4,""))</f>
        <v/>
      </c>
      <c r="DG7" s="72" t="str" cm="1">
        <f t="array" aca="1" ref="DG7" ca="1">IF(OR(DG$4=Fériés),"",IF(OR(AND(WORKDAY.INTL($B7,(INT((NETWORKDAYS.INTL($B7,DG$4-1,WeekEnd,Fériés)-1)/$D7)+1)*$D7,WeekEnd,Fériés)=DG$4,$F7=0,DG$4&gt;=$B7,DG$4&lt;=$P7),AND(($B7+(INT((DG$4-$B7-1)/$D7)+1)*$D7)=DG$4,$F7=1,DG$4&gt;=$B7,DG$4&lt;=$P7)),DG$4,""))</f>
        <v/>
      </c>
      <c r="DH7" s="72" t="str" cm="1">
        <f t="array" aca="1" ref="DH7" ca="1">IF(OR(DH$4=Fériés),"",IF(OR(AND(WORKDAY.INTL($B7,(INT((NETWORKDAYS.INTL($B7,DH$4-1,WeekEnd,Fériés)-1)/$D7)+1)*$D7,WeekEnd,Fériés)=DH$4,$F7=0,DH$4&gt;=$B7,DH$4&lt;=$P7),AND(($B7+(INT((DH$4-$B7-1)/$D7)+1)*$D7)=DH$4,$F7=1,DH$4&gt;=$B7,DH$4&lt;=$P7)),DH$4,""))</f>
        <v/>
      </c>
      <c r="DI7" s="72" t="str" cm="1">
        <f t="array" aca="1" ref="DI7" ca="1">IF(OR(DI$4=Fériés),"",IF(OR(AND(WORKDAY.INTL($B7,(INT((NETWORKDAYS.INTL($B7,DI$4-1,WeekEnd,Fériés)-1)/$D7)+1)*$D7,WeekEnd,Fériés)=DI$4,$F7=0,DI$4&gt;=$B7,DI$4&lt;=$P7),AND(($B7+(INT((DI$4-$B7-1)/$D7)+1)*$D7)=DI$4,$F7=1,DI$4&gt;=$B7,DI$4&lt;=$P7)),DI$4,""))</f>
        <v/>
      </c>
      <c r="DJ7" s="72" t="str" cm="1">
        <f t="array" aca="1" ref="DJ7" ca="1">IF(OR(DJ$4=Fériés),"",IF(OR(AND(WORKDAY.INTL($B7,(INT((NETWORKDAYS.INTL($B7,DJ$4-1,WeekEnd,Fériés)-1)/$D7)+1)*$D7,WeekEnd,Fériés)=DJ$4,$F7=0,DJ$4&gt;=$B7,DJ$4&lt;=$P7),AND(($B7+(INT((DJ$4-$B7-1)/$D7)+1)*$D7)=DJ$4,$F7=1,DJ$4&gt;=$B7,DJ$4&lt;=$P7)),DJ$4,""))</f>
        <v/>
      </c>
      <c r="DK7" s="72" t="str" cm="1">
        <f t="array" aca="1" ref="DK7" ca="1">IF(OR(DK$4=Fériés),"",IF(OR(AND(WORKDAY.INTL($B7,(INT((NETWORKDAYS.INTL($B7,DK$4-1,WeekEnd,Fériés)-1)/$D7)+1)*$D7,WeekEnd,Fériés)=DK$4,$F7=0,DK$4&gt;=$B7,DK$4&lt;=$P7),AND(($B7+(INT((DK$4-$B7-1)/$D7)+1)*$D7)=DK$4,$F7=1,DK$4&gt;=$B7,DK$4&lt;=$P7)),DK$4,""))</f>
        <v/>
      </c>
      <c r="DL7" s="72" t="str" cm="1">
        <f t="array" aca="1" ref="DL7" ca="1">IF(OR(DL$4=Fériés),"",IF(OR(AND(WORKDAY.INTL($B7,(INT((NETWORKDAYS.INTL($B7,DL$4-1,WeekEnd,Fériés)-1)/$D7)+1)*$D7,WeekEnd,Fériés)=DL$4,$F7=0,DL$4&gt;=$B7,DL$4&lt;=$P7),AND(($B7+(INT((DL$4-$B7-1)/$D7)+1)*$D7)=DL$4,$F7=1,DL$4&gt;=$B7,DL$4&lt;=$P7)),DL$4,""))</f>
        <v/>
      </c>
      <c r="DM7" s="72" t="str" cm="1">
        <f t="array" aca="1" ref="DM7" ca="1">IF(OR(DM$4=Fériés),"",IF(OR(AND(WORKDAY.INTL($B7,(INT((NETWORKDAYS.INTL($B7,DM$4-1,WeekEnd,Fériés)-1)/$D7)+1)*$D7,WeekEnd,Fériés)=DM$4,$F7=0,DM$4&gt;=$B7,DM$4&lt;=$P7),AND(($B7+(INT((DM$4-$B7-1)/$D7)+1)*$D7)=DM$4,$F7=1,DM$4&gt;=$B7,DM$4&lt;=$P7)),DM$4,""))</f>
        <v/>
      </c>
      <c r="DN7" s="72" t="str" cm="1">
        <f t="array" aca="1" ref="DN7" ca="1">IF(OR(DN$4=Fériés),"",IF(OR(AND(WORKDAY.INTL($B7,(INT((NETWORKDAYS.INTL($B7,DN$4-1,WeekEnd,Fériés)-1)/$D7)+1)*$D7,WeekEnd,Fériés)=DN$4,$F7=0,DN$4&gt;=$B7,DN$4&lt;=$P7),AND(($B7+(INT((DN$4-$B7-1)/$D7)+1)*$D7)=DN$4,$F7=1,DN$4&gt;=$B7,DN$4&lt;=$P7)),DN$4,""))</f>
        <v/>
      </c>
      <c r="DO7" s="72" t="str" cm="1">
        <f t="array" aca="1" ref="DO7" ca="1">IF(OR(DO$4=Fériés),"",IF(OR(AND(WORKDAY.INTL($B7,(INT((NETWORKDAYS.INTL($B7,DO$4-1,WeekEnd,Fériés)-1)/$D7)+1)*$D7,WeekEnd,Fériés)=DO$4,$F7=0,DO$4&gt;=$B7,DO$4&lt;=$P7),AND(($B7+(INT((DO$4-$B7-1)/$D7)+1)*$D7)=DO$4,$F7=1,DO$4&gt;=$B7,DO$4&lt;=$P7)),DO$4,""))</f>
        <v/>
      </c>
      <c r="DP7" s="72" t="str" cm="1">
        <f t="array" aca="1" ref="DP7" ca="1">IF(OR(DP$4=Fériés),"",IF(OR(AND(WORKDAY.INTL($B7,(INT((NETWORKDAYS.INTL($B7,DP$4-1,WeekEnd,Fériés)-1)/$D7)+1)*$D7,WeekEnd,Fériés)=DP$4,$F7=0,DP$4&gt;=$B7,DP$4&lt;=$P7),AND(($B7+(INT((DP$4-$B7-1)/$D7)+1)*$D7)=DP$4,$F7=1,DP$4&gt;=$B7,DP$4&lt;=$P7)),DP$4,""))</f>
        <v/>
      </c>
      <c r="DQ7" s="72" t="str" cm="1">
        <f t="array" aca="1" ref="DQ7" ca="1">IF(OR(DQ$4=Fériés),"",IF(OR(AND(WORKDAY.INTL($B7,(INT((NETWORKDAYS.INTL($B7,DQ$4-1,WeekEnd,Fériés)-1)/$D7)+1)*$D7,WeekEnd,Fériés)=DQ$4,$F7=0,DQ$4&gt;=$B7,DQ$4&lt;=$P7),AND(($B7+(INT((DQ$4-$B7-1)/$D7)+1)*$D7)=DQ$4,$F7=1,DQ$4&gt;=$B7,DQ$4&lt;=$P7)),DQ$4,""))</f>
        <v/>
      </c>
      <c r="DR7" s="72" t="str" cm="1">
        <f t="array" aca="1" ref="DR7" ca="1">IF(OR(DR$4=Fériés),"",IF(OR(AND(WORKDAY.INTL($B7,(INT((NETWORKDAYS.INTL($B7,DR$4-1,WeekEnd,Fériés)-1)/$D7)+1)*$D7,WeekEnd,Fériés)=DR$4,$F7=0,DR$4&gt;=$B7,DR$4&lt;=$P7),AND(($B7+(INT((DR$4-$B7-1)/$D7)+1)*$D7)=DR$4,$F7=1,DR$4&gt;=$B7,DR$4&lt;=$P7)),DR$4,""))</f>
        <v/>
      </c>
      <c r="DS7" s="72" t="str" cm="1">
        <f t="array" aca="1" ref="DS7" ca="1">IF(OR(DS$4=Fériés),"",IF(OR(AND(WORKDAY.INTL($B7,(INT((NETWORKDAYS.INTL($B7,DS$4-1,WeekEnd,Fériés)-1)/$D7)+1)*$D7,WeekEnd,Fériés)=DS$4,$F7=0,DS$4&gt;=$B7,DS$4&lt;=$P7),AND(($B7+(INT((DS$4-$B7-1)/$D7)+1)*$D7)=DS$4,$F7=1,DS$4&gt;=$B7,DS$4&lt;=$P7)),DS$4,""))</f>
        <v/>
      </c>
      <c r="DT7" s="72" t="str" cm="1">
        <f t="array" aca="1" ref="DT7" ca="1">IF(OR(DT$4=Fériés),"",IF(OR(AND(WORKDAY.INTL($B7,(INT((NETWORKDAYS.INTL($B7,DT$4-1,WeekEnd,Fériés)-1)/$D7)+1)*$D7,WeekEnd,Fériés)=DT$4,$F7=0,DT$4&gt;=$B7,DT$4&lt;=$P7),AND(($B7+(INT((DT$4-$B7-1)/$D7)+1)*$D7)=DT$4,$F7=1,DT$4&gt;=$B7,DT$4&lt;=$P7)),DT$4,""))</f>
        <v/>
      </c>
      <c r="DU7" s="72" t="str" cm="1">
        <f t="array" aca="1" ref="DU7" ca="1">IF(OR(DU$4=Fériés),"",IF(OR(AND(WORKDAY.INTL($B7,(INT((NETWORKDAYS.INTL($B7,DU$4-1,WeekEnd,Fériés)-1)/$D7)+1)*$D7,WeekEnd,Fériés)=DU$4,$F7=0,DU$4&gt;=$B7,DU$4&lt;=$P7),AND(($B7+(INT((DU$4-$B7-1)/$D7)+1)*$D7)=DU$4,$F7=1,DU$4&gt;=$B7,DU$4&lt;=$P7)),DU$4,""))</f>
        <v/>
      </c>
      <c r="DV7" s="72" t="str" cm="1">
        <f t="array" aca="1" ref="DV7" ca="1">IF(OR(DV$4=Fériés),"",IF(OR(AND(WORKDAY.INTL($B7,(INT((NETWORKDAYS.INTL($B7,DV$4-1,WeekEnd,Fériés)-1)/$D7)+1)*$D7,WeekEnd,Fériés)=DV$4,$F7=0,DV$4&gt;=$B7,DV$4&lt;=$P7),AND(($B7+(INT((DV$4-$B7-1)/$D7)+1)*$D7)=DV$4,$F7=1,DV$4&gt;=$B7,DV$4&lt;=$P7)),DV$4,""))</f>
        <v/>
      </c>
      <c r="DW7" s="72" t="str" cm="1">
        <f t="array" aca="1" ref="DW7" ca="1">IF(OR(DW$4=Fériés),"",IF(OR(AND(WORKDAY.INTL($B7,(INT((NETWORKDAYS.INTL($B7,DW$4-1,WeekEnd,Fériés)-1)/$D7)+1)*$D7,WeekEnd,Fériés)=DW$4,$F7=0,DW$4&gt;=$B7,DW$4&lt;=$P7),AND(($B7+(INT((DW$4-$B7-1)/$D7)+1)*$D7)=DW$4,$F7=1,DW$4&gt;=$B7,DW$4&lt;=$P7)),DW$4,""))</f>
        <v/>
      </c>
      <c r="DX7" s="72" t="str" cm="1">
        <f t="array" aca="1" ref="DX7" ca="1">IF(OR(DX$4=Fériés),"",IF(OR(AND(WORKDAY.INTL($B7,(INT((NETWORKDAYS.INTL($B7,DX$4-1,WeekEnd,Fériés)-1)/$D7)+1)*$D7,WeekEnd,Fériés)=DX$4,$F7=0,DX$4&gt;=$B7,DX$4&lt;=$P7),AND(($B7+(INT((DX$4-$B7-1)/$D7)+1)*$D7)=DX$4,$F7=1,DX$4&gt;=$B7,DX$4&lt;=$P7)),DX$4,""))</f>
        <v/>
      </c>
      <c r="DY7" s="72" t="str" cm="1">
        <f t="array" aca="1" ref="DY7" ca="1">IF(OR(DY$4=Fériés),"",IF(OR(AND(WORKDAY.INTL($B7,(INT((NETWORKDAYS.INTL($B7,DY$4-1,WeekEnd,Fériés)-1)/$D7)+1)*$D7,WeekEnd,Fériés)=DY$4,$F7=0,DY$4&gt;=$B7,DY$4&lt;=$P7),AND(($B7+(INT((DY$4-$B7-1)/$D7)+1)*$D7)=DY$4,$F7=1,DY$4&gt;=$B7,DY$4&lt;=$P7)),DY$4,""))</f>
        <v/>
      </c>
      <c r="DZ7" s="72" t="str" cm="1">
        <f t="array" aca="1" ref="DZ7" ca="1">IF(OR(DZ$4=Fériés),"",IF(OR(AND(WORKDAY.INTL($B7,(INT((NETWORKDAYS.INTL($B7,DZ$4-1,WeekEnd,Fériés)-1)/$D7)+1)*$D7,WeekEnd,Fériés)=DZ$4,$F7=0,DZ$4&gt;=$B7,DZ$4&lt;=$P7),AND(($B7+(INT((DZ$4-$B7-1)/$D7)+1)*$D7)=DZ$4,$F7=1,DZ$4&gt;=$B7,DZ$4&lt;=$P7)),DZ$4,""))</f>
        <v/>
      </c>
      <c r="EA7" s="72" cm="1">
        <f t="array" aca="1" ref="EA7" ca="1">IF(OR(EA$4=Fériés),"",IF(OR(AND(WORKDAY.INTL($B7,(INT((NETWORKDAYS.INTL($B7,EA$4-1,WeekEnd,Fériés)-1)/$D7)+1)*$D7,WeekEnd,Fériés)=EA$4,$F7=0,EA$4&gt;=$B7,EA$4&lt;=$P7),AND(($B7+(INT((EA$4-$B7-1)/$D7)+1)*$D7)=EA$4,$F7=1,EA$4&gt;=$B7,EA$4&lt;=$P7)),EA$4,""))</f>
        <v>45405</v>
      </c>
      <c r="EB7" s="72" t="str" cm="1">
        <f t="array" aca="1" ref="EB7" ca="1">IF(OR(EB$4=Fériés),"",IF(OR(AND(WORKDAY.INTL($B7,(INT((NETWORKDAYS.INTL($B7,EB$4-1,WeekEnd,Fériés)-1)/$D7)+1)*$D7,WeekEnd,Fériés)=EB$4,$F7=0,EB$4&gt;=$B7,EB$4&lt;=$P7),AND(($B7+(INT((EB$4-$B7-1)/$D7)+1)*$D7)=EB$4,$F7=1,EB$4&gt;=$B7,EB$4&lt;=$P7)),EB$4,""))</f>
        <v/>
      </c>
      <c r="EC7" s="72" t="str" cm="1">
        <f t="array" aca="1" ref="EC7" ca="1">IF(OR(EC$4=Fériés),"",IF(OR(AND(WORKDAY.INTL($B7,(INT((NETWORKDAYS.INTL($B7,EC$4-1,WeekEnd,Fériés)-1)/$D7)+1)*$D7,WeekEnd,Fériés)=EC$4,$F7=0,EC$4&gt;=$B7,EC$4&lt;=$P7),AND(($B7+(INT((EC$4-$B7-1)/$D7)+1)*$D7)=EC$4,$F7=1,EC$4&gt;=$B7,EC$4&lt;=$P7)),EC$4,""))</f>
        <v/>
      </c>
      <c r="ED7" s="72" t="str" cm="1">
        <f t="array" aca="1" ref="ED7" ca="1">IF(OR(ED$4=Fériés),"",IF(OR(AND(WORKDAY.INTL($B7,(INT((NETWORKDAYS.INTL($B7,ED$4-1,WeekEnd,Fériés)-1)/$D7)+1)*$D7,WeekEnd,Fériés)=ED$4,$F7=0,ED$4&gt;=$B7,ED$4&lt;=$P7),AND(($B7+(INT((ED$4-$B7-1)/$D7)+1)*$D7)=ED$4,$F7=1,ED$4&gt;=$B7,ED$4&lt;=$P7)),ED$4,""))</f>
        <v/>
      </c>
      <c r="EE7" s="72" t="str" cm="1">
        <f t="array" aca="1" ref="EE7" ca="1">IF(OR(EE$4=Fériés),"",IF(OR(AND(WORKDAY.INTL($B7,(INT((NETWORKDAYS.INTL($B7,EE$4-1,WeekEnd,Fériés)-1)/$D7)+1)*$D7,WeekEnd,Fériés)=EE$4,$F7=0,EE$4&gt;=$B7,EE$4&lt;=$P7),AND(($B7+(INT((EE$4-$B7-1)/$D7)+1)*$D7)=EE$4,$F7=1,EE$4&gt;=$B7,EE$4&lt;=$P7)),EE$4,""))</f>
        <v/>
      </c>
      <c r="EF7" s="72" t="str" cm="1">
        <f t="array" aca="1" ref="EF7" ca="1">IF(OR(EF$4=Fériés),"",IF(OR(AND(WORKDAY.INTL($B7,(INT((NETWORKDAYS.INTL($B7,EF$4-1,WeekEnd,Fériés)-1)/$D7)+1)*$D7,WeekEnd,Fériés)=EF$4,$F7=0,EF$4&gt;=$B7,EF$4&lt;=$P7),AND(($B7+(INT((EF$4-$B7-1)/$D7)+1)*$D7)=EF$4,$F7=1,EF$4&gt;=$B7,EF$4&lt;=$P7)),EF$4,""))</f>
        <v/>
      </c>
      <c r="EG7" s="72" t="str" cm="1">
        <f t="array" aca="1" ref="EG7" ca="1">IF(OR(EG$4=Fériés),"",IF(OR(AND(WORKDAY.INTL($B7,(INT((NETWORKDAYS.INTL($B7,EG$4-1,WeekEnd,Fériés)-1)/$D7)+1)*$D7,WeekEnd,Fériés)=EG$4,$F7=0,EG$4&gt;=$B7,EG$4&lt;=$P7),AND(($B7+(INT((EG$4-$B7-1)/$D7)+1)*$D7)=EG$4,$F7=1,EG$4&gt;=$B7,EG$4&lt;=$P7)),EG$4,""))</f>
        <v/>
      </c>
      <c r="EH7" s="72" t="str" cm="1">
        <f t="array" aca="1" ref="EH7" ca="1">IF(OR(EH$4=Fériés),"",IF(OR(AND(WORKDAY.INTL($B7,(INT((NETWORKDAYS.INTL($B7,EH$4-1,WeekEnd,Fériés)-1)/$D7)+1)*$D7,WeekEnd,Fériés)=EH$4,$F7=0,EH$4&gt;=$B7,EH$4&lt;=$P7),AND(($B7+(INT((EH$4-$B7-1)/$D7)+1)*$D7)=EH$4,$F7=1,EH$4&gt;=$B7,EH$4&lt;=$P7)),EH$4,""))</f>
        <v/>
      </c>
      <c r="EI7" s="72" t="str" cm="1">
        <f t="array" aca="1" ref="EI7" ca="1">IF(OR(EI$4=Fériés),"",IF(OR(AND(WORKDAY.INTL($B7,(INT((NETWORKDAYS.INTL($B7,EI$4-1,WeekEnd,Fériés)-1)/$D7)+1)*$D7,WeekEnd,Fériés)=EI$4,$F7=0,EI$4&gt;=$B7,EI$4&lt;=$P7),AND(($B7+(INT((EI$4-$B7-1)/$D7)+1)*$D7)=EI$4,$F7=1,EI$4&gt;=$B7,EI$4&lt;=$P7)),EI$4,""))</f>
        <v/>
      </c>
      <c r="EJ7" s="72" t="str" cm="1">
        <f t="array" aca="1" ref="EJ7" ca="1">IF(OR(EJ$4=Fériés),"",IF(OR(AND(WORKDAY.INTL($B7,(INT((NETWORKDAYS.INTL($B7,EJ$4-1,WeekEnd,Fériés)-1)/$D7)+1)*$D7,WeekEnd,Fériés)=EJ$4,$F7=0,EJ$4&gt;=$B7,EJ$4&lt;=$P7),AND(($B7+(INT((EJ$4-$B7-1)/$D7)+1)*$D7)=EJ$4,$F7=1,EJ$4&gt;=$B7,EJ$4&lt;=$P7)),EJ$4,""))</f>
        <v/>
      </c>
    </row>
    <row r="8" spans="1:140" x14ac:dyDescent="0.25">
      <c r="A8" s="4" t="s">
        <v>184</v>
      </c>
      <c r="B8" s="2">
        <v>45294</v>
      </c>
      <c r="C8" s="47" t="s">
        <v>171</v>
      </c>
      <c r="D8" s="2">
        <f>VLOOKUP(Tableau1[[#This Row],[C210]],Fréquences,2,0)*IF(OR(VLOOKUP(Tableau1[[#This Row],[C210]],Fréquences,2,0)=7,VLOOKUP(Tableau1[[#This Row],[C210]],Fréquences,2,0)=14,VLOOKUP(Tableau1[[#This Row],[C210]],Fréquences,2,0)=21,VLOOKUP(Tableau1[[#This Row],[C210]],Fréquences,2,0)=28),1,30)</f>
        <v>14</v>
      </c>
      <c r="E8" s="1" t="s">
        <v>189</v>
      </c>
      <c r="F8" s="1">
        <f>IF(Tableau1[[#This Row],[C310]]="Calendaire",1,0)</f>
        <v>1</v>
      </c>
      <c r="G8" s="1">
        <v>1</v>
      </c>
      <c r="H8" s="1" t="s">
        <v>189</v>
      </c>
      <c r="I8" s="1">
        <f>IF(Tableau1[[#This Row],[C510]]="Calendaire",1,0)</f>
        <v>1</v>
      </c>
      <c r="J8" s="1"/>
      <c r="K8" s="2">
        <f ca="1">IF(Tableau1[[#This Row],[C10]]="Terminé","/",Tableau1[[#This Row],[C8]])</f>
        <v>45434</v>
      </c>
      <c r="L8" s="2">
        <f ca="1">Ech_Pre</f>
        <v>45434</v>
      </c>
      <c r="M8" s="2">
        <f ca="1">IF(Tableau1[[#This Row],[C10]]="Terminé","/",Tableau1[[#This Row],[C9]])</f>
        <v>45448</v>
      </c>
      <c r="N8" s="2">
        <f ca="1">Ech_Enc</f>
        <v>45448</v>
      </c>
      <c r="O8" s="41" t="str">
        <f>IF(OR(Tableau1[[#This Row],[C7]]="P",Tableau1[[#This Row],[C7]]=""),"Permanent",IF(Tableau1[[#This Row],[C1010]]&lt;CeJour,"Terminé",Tableau1[[#This Row],[C1010]]))</f>
        <v>Permanent</v>
      </c>
      <c r="P8" s="2">
        <f ca="1">Ech_Pro</f>
        <v>185280</v>
      </c>
      <c r="Q8" s="72" t="str" cm="1">
        <f t="array" aca="1" ref="Q8" ca="1">IF(OR(Q$4=Fériés),"",IF(OR(AND(WORKDAY.INTL($B8,(INT((NETWORKDAYS.INTL($B8,Q$4-1,WeekEnd,Fériés)-1)/$D8)+1)*$D8,WeekEnd,Fériés)=Q$4,$F8=0,Q$4&gt;=$B8,Q$4&lt;=$P8),AND(($B8+(INT((Q$4-$B8-1)/$D8)+1)*$D8)=Q$4,$F8=1,Q$4&gt;=$B8,Q$4&lt;=$P8)),Q$4,""))</f>
        <v/>
      </c>
      <c r="R8" s="72" t="str" cm="1">
        <f t="array" aca="1" ref="R8" ca="1">IF(OR(R$4=Fériés),"",IF(OR(AND(WORKDAY.INTL($B8,(INT((NETWORKDAYS.INTL($B8,R$4-1,WeekEnd,Fériés)-1)/$D8)+1)*$D8,WeekEnd,Fériés)=R$4,$F8=0,R$4&gt;=$B8,R$4&lt;=$P8),AND(($B8+(INT((R$4-$B8-1)/$D8)+1)*$D8)=R$4,$F8=1,R$4&gt;=$B8,R$4&lt;=$P8)),R$4,""))</f>
        <v/>
      </c>
      <c r="S8" s="72" t="str" cm="1">
        <f t="array" aca="1" ref="S8" ca="1">IF(OR(S$4=Fériés),"",IF(OR(AND(WORKDAY.INTL($B8,(INT((NETWORKDAYS.INTL($B8,S$4-1,WeekEnd,Fériés)-1)/$D8)+1)*$D8,WeekEnd,Fériés)=S$4,$F8=0,S$4&gt;=$B8,S$4&lt;=$P8),AND(($B8+(INT((S$4-$B8-1)/$D8)+1)*$D8)=S$4,$F8=1,S$4&gt;=$B8,S$4&lt;=$P8)),S$4,""))</f>
        <v/>
      </c>
      <c r="T8" s="72" cm="1">
        <f t="array" aca="1" ref="T8" ca="1">IF(OR(T$4=Fériés),"",IF(OR(AND(WORKDAY.INTL($B8,(INT((NETWORKDAYS.INTL($B8,T$4-1,WeekEnd,Fériés)-1)/$D8)+1)*$D8,WeekEnd,Fériés)=T$4,$F8=0,T$4&gt;=$B8,T$4&lt;=$P8),AND(($B8+(INT((T$4-$B8-1)/$D8)+1)*$D8)=T$4,$F8=1,T$4&gt;=$B8,T$4&lt;=$P8)),T$4,""))</f>
        <v>45294</v>
      </c>
      <c r="U8" s="72" t="str" cm="1">
        <f t="array" aca="1" ref="U8" ca="1">IF(OR(U$4=Fériés),"",IF(OR(AND(WORKDAY.INTL($B8,(INT((NETWORKDAYS.INTL($B8,U$4-1,WeekEnd,Fériés)-1)/$D8)+1)*$D8,WeekEnd,Fériés)=U$4,$F8=0,U$4&gt;=$B8,U$4&lt;=$P8),AND(($B8+(INT((U$4-$B8-1)/$D8)+1)*$D8)=U$4,$F8=1,U$4&gt;=$B8,U$4&lt;=$P8)),U$4,""))</f>
        <v/>
      </c>
      <c r="V8" s="72" t="str" cm="1">
        <f t="array" aca="1" ref="V8" ca="1">IF(OR(V$4=Fériés),"",IF(OR(AND(WORKDAY.INTL($B8,(INT((NETWORKDAYS.INTL($B8,V$4-1,WeekEnd,Fériés)-1)/$D8)+1)*$D8,WeekEnd,Fériés)=V$4,$F8=0,V$4&gt;=$B8,V$4&lt;=$P8),AND(($B8+(INT((V$4-$B8-1)/$D8)+1)*$D8)=V$4,$F8=1,V$4&gt;=$B8,V$4&lt;=$P8)),V$4,""))</f>
        <v/>
      </c>
      <c r="W8" s="72" t="str" cm="1">
        <f t="array" aca="1" ref="W8" ca="1">IF(OR(W$4=Fériés),"",IF(OR(AND(WORKDAY.INTL($B8,(INT((NETWORKDAYS.INTL($B8,W$4-1,WeekEnd,Fériés)-1)/$D8)+1)*$D8,WeekEnd,Fériés)=W$4,$F8=0,W$4&gt;=$B8,W$4&lt;=$P8),AND(($B8+(INT((W$4-$B8-1)/$D8)+1)*$D8)=W$4,$F8=1,W$4&gt;=$B8,W$4&lt;=$P8)),W$4,""))</f>
        <v/>
      </c>
      <c r="X8" s="72" t="str" cm="1">
        <f t="array" aca="1" ref="X8" ca="1">IF(OR(X$4=Fériés),"",IF(OR(AND(WORKDAY.INTL($B8,(INT((NETWORKDAYS.INTL($B8,X$4-1,WeekEnd,Fériés)-1)/$D8)+1)*$D8,WeekEnd,Fériés)=X$4,$F8=0,X$4&gt;=$B8,X$4&lt;=$P8),AND(($B8+(INT((X$4-$B8-1)/$D8)+1)*$D8)=X$4,$F8=1,X$4&gt;=$B8,X$4&lt;=$P8)),X$4,""))</f>
        <v/>
      </c>
      <c r="Y8" s="72" t="str" cm="1">
        <f t="array" aca="1" ref="Y8" ca="1">IF(OR(Y$4=Fériés),"",IF(OR(AND(WORKDAY.INTL($B8,(INT((NETWORKDAYS.INTL($B8,Y$4-1,WeekEnd,Fériés)-1)/$D8)+1)*$D8,WeekEnd,Fériés)=Y$4,$F8=0,Y$4&gt;=$B8,Y$4&lt;=$P8),AND(($B8+(INT((Y$4-$B8-1)/$D8)+1)*$D8)=Y$4,$F8=1,Y$4&gt;=$B8,Y$4&lt;=$P8)),Y$4,""))</f>
        <v/>
      </c>
      <c r="Z8" s="72" t="str" cm="1">
        <f t="array" aca="1" ref="Z8" ca="1">IF(OR(Z$4=Fériés),"",IF(OR(AND(WORKDAY.INTL($B8,(INT((NETWORKDAYS.INTL($B8,Z$4-1,WeekEnd,Fériés)-1)/$D8)+1)*$D8,WeekEnd,Fériés)=Z$4,$F8=0,Z$4&gt;=$B8,Z$4&lt;=$P8),AND(($B8+(INT((Z$4-$B8-1)/$D8)+1)*$D8)=Z$4,$F8=1,Z$4&gt;=$B8,Z$4&lt;=$P8)),Z$4,""))</f>
        <v/>
      </c>
      <c r="AA8" s="72" t="str" cm="1">
        <f t="array" aca="1" ref="AA8" ca="1">IF(OR(AA$4=Fériés),"",IF(OR(AND(WORKDAY.INTL($B8,(INT((NETWORKDAYS.INTL($B8,AA$4-1,WeekEnd,Fériés)-1)/$D8)+1)*$D8,WeekEnd,Fériés)=AA$4,$F8=0,AA$4&gt;=$B8,AA$4&lt;=$P8),AND(($B8+(INT((AA$4-$B8-1)/$D8)+1)*$D8)=AA$4,$F8=1,AA$4&gt;=$B8,AA$4&lt;=$P8)),AA$4,""))</f>
        <v/>
      </c>
      <c r="AB8" s="72" t="str" cm="1">
        <f t="array" aca="1" ref="AB8" ca="1">IF(OR(AB$4=Fériés),"",IF(OR(AND(WORKDAY.INTL($B8,(INT((NETWORKDAYS.INTL($B8,AB$4-1,WeekEnd,Fériés)-1)/$D8)+1)*$D8,WeekEnd,Fériés)=AB$4,$F8=0,AB$4&gt;=$B8,AB$4&lt;=$P8),AND(($B8+(INT((AB$4-$B8-1)/$D8)+1)*$D8)=AB$4,$F8=1,AB$4&gt;=$B8,AB$4&lt;=$P8)),AB$4,""))</f>
        <v/>
      </c>
      <c r="AC8" s="72" t="str" cm="1">
        <f t="array" aca="1" ref="AC8" ca="1">IF(OR(AC$4=Fériés),"",IF(OR(AND(WORKDAY.INTL($B8,(INT((NETWORKDAYS.INTL($B8,AC$4-1,WeekEnd,Fériés)-1)/$D8)+1)*$D8,WeekEnd,Fériés)=AC$4,$F8=0,AC$4&gt;=$B8,AC$4&lt;=$P8),AND(($B8+(INT((AC$4-$B8-1)/$D8)+1)*$D8)=AC$4,$F8=1,AC$4&gt;=$B8,AC$4&lt;=$P8)),AC$4,""))</f>
        <v/>
      </c>
      <c r="AD8" s="72" t="str" cm="1">
        <f t="array" aca="1" ref="AD8" ca="1">IF(OR(AD$4=Fériés),"",IF(OR(AND(WORKDAY.INTL($B8,(INT((NETWORKDAYS.INTL($B8,AD$4-1,WeekEnd,Fériés)-1)/$D8)+1)*$D8,WeekEnd,Fériés)=AD$4,$F8=0,AD$4&gt;=$B8,AD$4&lt;=$P8),AND(($B8+(INT((AD$4-$B8-1)/$D8)+1)*$D8)=AD$4,$F8=1,AD$4&gt;=$B8,AD$4&lt;=$P8)),AD$4,""))</f>
        <v/>
      </c>
      <c r="AE8" s="72" t="str" cm="1">
        <f t="array" aca="1" ref="AE8" ca="1">IF(OR(AE$4=Fériés),"",IF(OR(AND(WORKDAY.INTL($B8,(INT((NETWORKDAYS.INTL($B8,AE$4-1,WeekEnd,Fériés)-1)/$D8)+1)*$D8,WeekEnd,Fériés)=AE$4,$F8=0,AE$4&gt;=$B8,AE$4&lt;=$P8),AND(($B8+(INT((AE$4-$B8-1)/$D8)+1)*$D8)=AE$4,$F8=1,AE$4&gt;=$B8,AE$4&lt;=$P8)),AE$4,""))</f>
        <v/>
      </c>
      <c r="AF8" s="72" t="str" cm="1">
        <f t="array" aca="1" ref="AF8" ca="1">IF(OR(AF$4=Fériés),"",IF(OR(AND(WORKDAY.INTL($B8,(INT((NETWORKDAYS.INTL($B8,AF$4-1,WeekEnd,Fériés)-1)/$D8)+1)*$D8,WeekEnd,Fériés)=AF$4,$F8=0,AF$4&gt;=$B8,AF$4&lt;=$P8),AND(($B8+(INT((AF$4-$B8-1)/$D8)+1)*$D8)=AF$4,$F8=1,AF$4&gt;=$B8,AF$4&lt;=$P8)),AF$4,""))</f>
        <v/>
      </c>
      <c r="AG8" s="72" t="str" cm="1">
        <f t="array" aca="1" ref="AG8" ca="1">IF(OR(AG$4=Fériés),"",IF(OR(AND(WORKDAY.INTL($B8,(INT((NETWORKDAYS.INTL($B8,AG$4-1,WeekEnd,Fériés)-1)/$D8)+1)*$D8,WeekEnd,Fériés)=AG$4,$F8=0,AG$4&gt;=$B8,AG$4&lt;=$P8),AND(($B8+(INT((AG$4-$B8-1)/$D8)+1)*$D8)=AG$4,$F8=1,AG$4&gt;=$B8,AG$4&lt;=$P8)),AG$4,""))</f>
        <v/>
      </c>
      <c r="AH8" s="72" cm="1">
        <f t="array" aca="1" ref="AH8" ca="1">IF(OR(AH$4=Fériés),"",IF(OR(AND(WORKDAY.INTL($B8,(INT((NETWORKDAYS.INTL($B8,AH$4-1,WeekEnd,Fériés)-1)/$D8)+1)*$D8,WeekEnd,Fériés)=AH$4,$F8=0,AH$4&gt;=$B8,AH$4&lt;=$P8),AND(($B8+(INT((AH$4-$B8-1)/$D8)+1)*$D8)=AH$4,$F8=1,AH$4&gt;=$B8,AH$4&lt;=$P8)),AH$4,""))</f>
        <v>45308</v>
      </c>
      <c r="AI8" s="72" t="str" cm="1">
        <f t="array" aca="1" ref="AI8" ca="1">IF(OR(AI$4=Fériés),"",IF(OR(AND(WORKDAY.INTL($B8,(INT((NETWORKDAYS.INTL($B8,AI$4-1,WeekEnd,Fériés)-1)/$D8)+1)*$D8,WeekEnd,Fériés)=AI$4,$F8=0,AI$4&gt;=$B8,AI$4&lt;=$P8),AND(($B8+(INT((AI$4-$B8-1)/$D8)+1)*$D8)=AI$4,$F8=1,AI$4&gt;=$B8,AI$4&lt;=$P8)),AI$4,""))</f>
        <v/>
      </c>
      <c r="AJ8" s="72" t="str" cm="1">
        <f t="array" aca="1" ref="AJ8" ca="1">IF(OR(AJ$4=Fériés),"",IF(OR(AND(WORKDAY.INTL($B8,(INT((NETWORKDAYS.INTL($B8,AJ$4-1,WeekEnd,Fériés)-1)/$D8)+1)*$D8,WeekEnd,Fériés)=AJ$4,$F8=0,AJ$4&gt;=$B8,AJ$4&lt;=$P8),AND(($B8+(INT((AJ$4-$B8-1)/$D8)+1)*$D8)=AJ$4,$F8=1,AJ$4&gt;=$B8,AJ$4&lt;=$P8)),AJ$4,""))</f>
        <v/>
      </c>
      <c r="AK8" s="72" t="str" cm="1">
        <f t="array" aca="1" ref="AK8" ca="1">IF(OR(AK$4=Fériés),"",IF(OR(AND(WORKDAY.INTL($B8,(INT((NETWORKDAYS.INTL($B8,AK$4-1,WeekEnd,Fériés)-1)/$D8)+1)*$D8,WeekEnd,Fériés)=AK$4,$F8=0,AK$4&gt;=$B8,AK$4&lt;=$P8),AND(($B8+(INT((AK$4-$B8-1)/$D8)+1)*$D8)=AK$4,$F8=1,AK$4&gt;=$B8,AK$4&lt;=$P8)),AK$4,""))</f>
        <v/>
      </c>
      <c r="AL8" s="72" t="str" cm="1">
        <f t="array" aca="1" ref="AL8" ca="1">IF(OR(AL$4=Fériés),"",IF(OR(AND(WORKDAY.INTL($B8,(INT((NETWORKDAYS.INTL($B8,AL$4-1,WeekEnd,Fériés)-1)/$D8)+1)*$D8,WeekEnd,Fériés)=AL$4,$F8=0,AL$4&gt;=$B8,AL$4&lt;=$P8),AND(($B8+(INT((AL$4-$B8-1)/$D8)+1)*$D8)=AL$4,$F8=1,AL$4&gt;=$B8,AL$4&lt;=$P8)),AL$4,""))</f>
        <v/>
      </c>
      <c r="AM8" s="72" t="str" cm="1">
        <f t="array" aca="1" ref="AM8" ca="1">IF(OR(AM$4=Fériés),"",IF(OR(AND(WORKDAY.INTL($B8,(INT((NETWORKDAYS.INTL($B8,AM$4-1,WeekEnd,Fériés)-1)/$D8)+1)*$D8,WeekEnd,Fériés)=AM$4,$F8=0,AM$4&gt;=$B8,AM$4&lt;=$P8),AND(($B8+(INT((AM$4-$B8-1)/$D8)+1)*$D8)=AM$4,$F8=1,AM$4&gt;=$B8,AM$4&lt;=$P8)),AM$4,""))</f>
        <v/>
      </c>
      <c r="AN8" s="72" t="str" cm="1">
        <f t="array" aca="1" ref="AN8" ca="1">IF(OR(AN$4=Fériés),"",IF(OR(AND(WORKDAY.INTL($B8,(INT((NETWORKDAYS.INTL($B8,AN$4-1,WeekEnd,Fériés)-1)/$D8)+1)*$D8,WeekEnd,Fériés)=AN$4,$F8=0,AN$4&gt;=$B8,AN$4&lt;=$P8),AND(($B8+(INT((AN$4-$B8-1)/$D8)+1)*$D8)=AN$4,$F8=1,AN$4&gt;=$B8,AN$4&lt;=$P8)),AN$4,""))</f>
        <v/>
      </c>
      <c r="AO8" s="72" t="str" cm="1">
        <f t="array" aca="1" ref="AO8" ca="1">IF(OR(AO$4=Fériés),"",IF(OR(AND(WORKDAY.INTL($B8,(INT((NETWORKDAYS.INTL($B8,AO$4-1,WeekEnd,Fériés)-1)/$D8)+1)*$D8,WeekEnd,Fériés)=AO$4,$F8=0,AO$4&gt;=$B8,AO$4&lt;=$P8),AND(($B8+(INT((AO$4-$B8-1)/$D8)+1)*$D8)=AO$4,$F8=1,AO$4&gt;=$B8,AO$4&lt;=$P8)),AO$4,""))</f>
        <v/>
      </c>
      <c r="AP8" s="72" t="str" cm="1">
        <f t="array" aca="1" ref="AP8" ca="1">IF(OR(AP$4=Fériés),"",IF(OR(AND(WORKDAY.INTL($B8,(INT((NETWORKDAYS.INTL($B8,AP$4-1,WeekEnd,Fériés)-1)/$D8)+1)*$D8,WeekEnd,Fériés)=AP$4,$F8=0,AP$4&gt;=$B8,AP$4&lt;=$P8),AND(($B8+(INT((AP$4-$B8-1)/$D8)+1)*$D8)=AP$4,$F8=1,AP$4&gt;=$B8,AP$4&lt;=$P8)),AP$4,""))</f>
        <v/>
      </c>
      <c r="AQ8" s="72" t="str" cm="1">
        <f t="array" aca="1" ref="AQ8" ca="1">IF(OR(AQ$4=Fériés),"",IF(OR(AND(WORKDAY.INTL($B8,(INT((NETWORKDAYS.INTL($B8,AQ$4-1,WeekEnd,Fériés)-1)/$D8)+1)*$D8,WeekEnd,Fériés)=AQ$4,$F8=0,AQ$4&gt;=$B8,AQ$4&lt;=$P8),AND(($B8+(INT((AQ$4-$B8-1)/$D8)+1)*$D8)=AQ$4,$F8=1,AQ$4&gt;=$B8,AQ$4&lt;=$P8)),AQ$4,""))</f>
        <v/>
      </c>
      <c r="AR8" s="72" t="str" cm="1">
        <f t="array" aca="1" ref="AR8" ca="1">IF(OR(AR$4=Fériés),"",IF(OR(AND(WORKDAY.INTL($B8,(INT((NETWORKDAYS.INTL($B8,AR$4-1,WeekEnd,Fériés)-1)/$D8)+1)*$D8,WeekEnd,Fériés)=AR$4,$F8=0,AR$4&gt;=$B8,AR$4&lt;=$P8),AND(($B8+(INT((AR$4-$B8-1)/$D8)+1)*$D8)=AR$4,$F8=1,AR$4&gt;=$B8,AR$4&lt;=$P8)),AR$4,""))</f>
        <v/>
      </c>
      <c r="AS8" s="72" t="str" cm="1">
        <f t="array" aca="1" ref="AS8" ca="1">IF(OR(AS$4=Fériés),"",IF(OR(AND(WORKDAY.INTL($B8,(INT((NETWORKDAYS.INTL($B8,AS$4-1,WeekEnd,Fériés)-1)/$D8)+1)*$D8,WeekEnd,Fériés)=AS$4,$F8=0,AS$4&gt;=$B8,AS$4&lt;=$P8),AND(($B8+(INT((AS$4-$B8-1)/$D8)+1)*$D8)=AS$4,$F8=1,AS$4&gt;=$B8,AS$4&lt;=$P8)),AS$4,""))</f>
        <v/>
      </c>
      <c r="AT8" s="72" t="str" cm="1">
        <f t="array" aca="1" ref="AT8" ca="1">IF(OR(AT$4=Fériés),"",IF(OR(AND(WORKDAY.INTL($B8,(INT((NETWORKDAYS.INTL($B8,AT$4-1,WeekEnd,Fériés)-1)/$D8)+1)*$D8,WeekEnd,Fériés)=AT$4,$F8=0,AT$4&gt;=$B8,AT$4&lt;=$P8),AND(($B8+(INT((AT$4-$B8-1)/$D8)+1)*$D8)=AT$4,$F8=1,AT$4&gt;=$B8,AT$4&lt;=$P8)),AT$4,""))</f>
        <v/>
      </c>
      <c r="AU8" s="72" t="str" cm="1">
        <f t="array" aca="1" ref="AU8" ca="1">IF(OR(AU$4=Fériés),"",IF(OR(AND(WORKDAY.INTL($B8,(INT((NETWORKDAYS.INTL($B8,AU$4-1,WeekEnd,Fériés)-1)/$D8)+1)*$D8,WeekEnd,Fériés)=AU$4,$F8=0,AU$4&gt;=$B8,AU$4&lt;=$P8),AND(($B8+(INT((AU$4-$B8-1)/$D8)+1)*$D8)=AU$4,$F8=1,AU$4&gt;=$B8,AU$4&lt;=$P8)),AU$4,""))</f>
        <v/>
      </c>
      <c r="AV8" s="72" cm="1">
        <f t="array" aca="1" ref="AV8" ca="1">IF(OR(AV$4=Fériés),"",IF(OR(AND(WORKDAY.INTL($B8,(INT((NETWORKDAYS.INTL($B8,AV$4-1,WeekEnd,Fériés)-1)/$D8)+1)*$D8,WeekEnd,Fériés)=AV$4,$F8=0,AV$4&gt;=$B8,AV$4&lt;=$P8),AND(($B8+(INT((AV$4-$B8-1)/$D8)+1)*$D8)=AV$4,$F8=1,AV$4&gt;=$B8,AV$4&lt;=$P8)),AV$4,""))</f>
        <v>45322</v>
      </c>
      <c r="AW8" s="72" t="str" cm="1">
        <f t="array" aca="1" ref="AW8" ca="1">IF(OR(AW$4=Fériés),"",IF(OR(AND(WORKDAY.INTL($B8,(INT((NETWORKDAYS.INTL($B8,AW$4-1,WeekEnd,Fériés)-1)/$D8)+1)*$D8,WeekEnd,Fériés)=AW$4,$F8=0,AW$4&gt;=$B8,AW$4&lt;=$P8),AND(($B8+(INT((AW$4-$B8-1)/$D8)+1)*$D8)=AW$4,$F8=1,AW$4&gt;=$B8,AW$4&lt;=$P8)),AW$4,""))</f>
        <v/>
      </c>
      <c r="AX8" s="72" t="str" cm="1">
        <f t="array" aca="1" ref="AX8" ca="1">IF(OR(AX$4=Fériés),"",IF(OR(AND(WORKDAY.INTL($B8,(INT((NETWORKDAYS.INTL($B8,AX$4-1,WeekEnd,Fériés)-1)/$D8)+1)*$D8,WeekEnd,Fériés)=AX$4,$F8=0,AX$4&gt;=$B8,AX$4&lt;=$P8),AND(($B8+(INT((AX$4-$B8-1)/$D8)+1)*$D8)=AX$4,$F8=1,AX$4&gt;=$B8,AX$4&lt;=$P8)),AX$4,""))</f>
        <v/>
      </c>
      <c r="AY8" s="72" t="str" cm="1">
        <f t="array" aca="1" ref="AY8" ca="1">IF(OR(AY$4=Fériés),"",IF(OR(AND(WORKDAY.INTL($B8,(INT((NETWORKDAYS.INTL($B8,AY$4-1,WeekEnd,Fériés)-1)/$D8)+1)*$D8,WeekEnd,Fériés)=AY$4,$F8=0,AY$4&gt;=$B8,AY$4&lt;=$P8),AND(($B8+(INT((AY$4-$B8-1)/$D8)+1)*$D8)=AY$4,$F8=1,AY$4&gt;=$B8,AY$4&lt;=$P8)),AY$4,""))</f>
        <v/>
      </c>
      <c r="AZ8" s="72" t="str" cm="1">
        <f t="array" aca="1" ref="AZ8" ca="1">IF(OR(AZ$4=Fériés),"",IF(OR(AND(WORKDAY.INTL($B8,(INT((NETWORKDAYS.INTL($B8,AZ$4-1,WeekEnd,Fériés)-1)/$D8)+1)*$D8,WeekEnd,Fériés)=AZ$4,$F8=0,AZ$4&gt;=$B8,AZ$4&lt;=$P8),AND(($B8+(INT((AZ$4-$B8-1)/$D8)+1)*$D8)=AZ$4,$F8=1,AZ$4&gt;=$B8,AZ$4&lt;=$P8)),AZ$4,""))</f>
        <v/>
      </c>
      <c r="BA8" s="72" t="str" cm="1">
        <f t="array" aca="1" ref="BA8" ca="1">IF(OR(BA$4=Fériés),"",IF(OR(AND(WORKDAY.INTL($B8,(INT((NETWORKDAYS.INTL($B8,BA$4-1,WeekEnd,Fériés)-1)/$D8)+1)*$D8,WeekEnd,Fériés)=BA$4,$F8=0,BA$4&gt;=$B8,BA$4&lt;=$P8),AND(($B8+(INT((BA$4-$B8-1)/$D8)+1)*$D8)=BA$4,$F8=1,BA$4&gt;=$B8,BA$4&lt;=$P8)),BA$4,""))</f>
        <v/>
      </c>
      <c r="BB8" s="72" t="str" cm="1">
        <f t="array" aca="1" ref="BB8" ca="1">IF(OR(BB$4=Fériés),"",IF(OR(AND(WORKDAY.INTL($B8,(INT((NETWORKDAYS.INTL($B8,BB$4-1,WeekEnd,Fériés)-1)/$D8)+1)*$D8,WeekEnd,Fériés)=BB$4,$F8=0,BB$4&gt;=$B8,BB$4&lt;=$P8),AND(($B8+(INT((BB$4-$B8-1)/$D8)+1)*$D8)=BB$4,$F8=1,BB$4&gt;=$B8,BB$4&lt;=$P8)),BB$4,""))</f>
        <v/>
      </c>
      <c r="BC8" s="72" t="str" cm="1">
        <f t="array" aca="1" ref="BC8" ca="1">IF(OR(BC$4=Fériés),"",IF(OR(AND(WORKDAY.INTL($B8,(INT((NETWORKDAYS.INTL($B8,BC$4-1,WeekEnd,Fériés)-1)/$D8)+1)*$D8,WeekEnd,Fériés)=BC$4,$F8=0,BC$4&gt;=$B8,BC$4&lt;=$P8),AND(($B8+(INT((BC$4-$B8-1)/$D8)+1)*$D8)=BC$4,$F8=1,BC$4&gt;=$B8,BC$4&lt;=$P8)),BC$4,""))</f>
        <v/>
      </c>
      <c r="BD8" s="72" t="str" cm="1">
        <f t="array" aca="1" ref="BD8" ca="1">IF(OR(BD$4=Fériés),"",IF(OR(AND(WORKDAY.INTL($B8,(INT((NETWORKDAYS.INTL($B8,BD$4-1,WeekEnd,Fériés)-1)/$D8)+1)*$D8,WeekEnd,Fériés)=BD$4,$F8=0,BD$4&gt;=$B8,BD$4&lt;=$P8),AND(($B8+(INT((BD$4-$B8-1)/$D8)+1)*$D8)=BD$4,$F8=1,BD$4&gt;=$B8,BD$4&lt;=$P8)),BD$4,""))</f>
        <v/>
      </c>
      <c r="BE8" s="72" t="str" cm="1">
        <f t="array" aca="1" ref="BE8" ca="1">IF(OR(BE$4=Fériés),"",IF(OR(AND(WORKDAY.INTL($B8,(INT((NETWORKDAYS.INTL($B8,BE$4-1,WeekEnd,Fériés)-1)/$D8)+1)*$D8,WeekEnd,Fériés)=BE$4,$F8=0,BE$4&gt;=$B8,BE$4&lt;=$P8),AND(($B8+(INT((BE$4-$B8-1)/$D8)+1)*$D8)=BE$4,$F8=1,BE$4&gt;=$B8,BE$4&lt;=$P8)),BE$4,""))</f>
        <v/>
      </c>
      <c r="BF8" s="73" t="str" cm="1">
        <f t="array" aca="1" ref="BF8" ca="1">IF(OR(BF$4=Fériés),"",IF(OR(AND(WORKDAY.INTL($B8,(INT((NETWORKDAYS.INTL($B8,BF$4-1,WeekEnd,Fériés)-1)/$D8)+1)*$D8,WeekEnd,Fériés)=BF$4,$F8=0,BF$4&gt;=$B8,BF$4&lt;=$P8),AND(($B8+(INT((BF$4-$B8-1)/$D8)+1)*$D8)=BF$4,$F8=1,BF$4&gt;=$B8,BF$4&lt;=$P8)),BF$4,""))</f>
        <v/>
      </c>
      <c r="BG8" s="72" t="str" cm="1">
        <f t="array" aca="1" ref="BG8" ca="1">IF(OR(BG$4=Fériés),"",IF(OR(AND(WORKDAY.INTL($B8,(INT((NETWORKDAYS.INTL($B8,BG$4-1,WeekEnd,Fériés)-1)/$D8)+1)*$D8,WeekEnd,Fériés)=BG$4,$F8=0,BG$4&gt;=$B8,BG$4&lt;=$P8),AND(($B8+(INT((BG$4-$B8-1)/$D8)+1)*$D8)=BG$4,$F8=1,BG$4&gt;=$B8,BG$4&lt;=$P8)),BG$4,""))</f>
        <v/>
      </c>
      <c r="BH8" s="72" t="str" cm="1">
        <f t="array" aca="1" ref="BH8" ca="1">IF(OR(BH$4=Fériés),"",IF(OR(AND(WORKDAY.INTL($B8,(INT((NETWORKDAYS.INTL($B8,BH$4-1,WeekEnd,Fériés)-1)/$D8)+1)*$D8,WeekEnd,Fériés)=BH$4,$F8=0,BH$4&gt;=$B8,BH$4&lt;=$P8),AND(($B8+(INT((BH$4-$B8-1)/$D8)+1)*$D8)=BH$4,$F8=1,BH$4&gt;=$B8,BH$4&lt;=$P8)),BH$4,""))</f>
        <v/>
      </c>
      <c r="BI8" s="72" t="str" cm="1">
        <f t="array" aca="1" ref="BI8" ca="1">IF(OR(BI$4=Fériés),"",IF(OR(AND(WORKDAY.INTL($B8,(INT((NETWORKDAYS.INTL($B8,BI$4-1,WeekEnd,Fériés)-1)/$D8)+1)*$D8,WeekEnd,Fériés)=BI$4,$F8=0,BI$4&gt;=$B8,BI$4&lt;=$P8),AND(($B8+(INT((BI$4-$B8-1)/$D8)+1)*$D8)=BI$4,$F8=1,BI$4&gt;=$B8,BI$4&lt;=$P8)),BI$4,""))</f>
        <v/>
      </c>
      <c r="BJ8" s="72" cm="1">
        <f t="array" aca="1" ref="BJ8" ca="1">IF(OR(BJ$4=Fériés),"",IF(OR(AND(WORKDAY.INTL($B8,(INT((NETWORKDAYS.INTL($B8,BJ$4-1,WeekEnd,Fériés)-1)/$D8)+1)*$D8,WeekEnd,Fériés)=BJ$4,$F8=0,BJ$4&gt;=$B8,BJ$4&lt;=$P8),AND(($B8+(INT((BJ$4-$B8-1)/$D8)+1)*$D8)=BJ$4,$F8=1,BJ$4&gt;=$B8,BJ$4&lt;=$P8)),BJ$4,""))</f>
        <v>45336</v>
      </c>
      <c r="BK8" s="72" t="str" cm="1">
        <f t="array" aca="1" ref="BK8" ca="1">IF(OR(BK$4=Fériés),"",IF(OR(AND(WORKDAY.INTL($B8,(INT((NETWORKDAYS.INTL($B8,BK$4-1,WeekEnd,Fériés)-1)/$D8)+1)*$D8,WeekEnd,Fériés)=BK$4,$F8=0,BK$4&gt;=$B8,BK$4&lt;=$P8),AND(($B8+(INT((BK$4-$B8-1)/$D8)+1)*$D8)=BK$4,$F8=1,BK$4&gt;=$B8,BK$4&lt;=$P8)),BK$4,""))</f>
        <v/>
      </c>
      <c r="BL8" s="72" t="str" cm="1">
        <f t="array" aca="1" ref="BL8" ca="1">IF(OR(BL$4=Fériés),"",IF(OR(AND(WORKDAY.INTL($B8,(INT((NETWORKDAYS.INTL($B8,BL$4-1,WeekEnd,Fériés)-1)/$D8)+1)*$D8,WeekEnd,Fériés)=BL$4,$F8=0,BL$4&gt;=$B8,BL$4&lt;=$P8),AND(($B8+(INT((BL$4-$B8-1)/$D8)+1)*$D8)=BL$4,$F8=1,BL$4&gt;=$B8,BL$4&lt;=$P8)),BL$4,""))</f>
        <v/>
      </c>
      <c r="BM8" s="72" t="str" cm="1">
        <f t="array" aca="1" ref="BM8" ca="1">IF(OR(BM$4=Fériés),"",IF(OR(AND(WORKDAY.INTL($B8,(INT((NETWORKDAYS.INTL($B8,BM$4-1,WeekEnd,Fériés)-1)/$D8)+1)*$D8,WeekEnd,Fériés)=BM$4,$F8=0,BM$4&gt;=$B8,BM$4&lt;=$P8),AND(($B8+(INT((BM$4-$B8-1)/$D8)+1)*$D8)=BM$4,$F8=1,BM$4&gt;=$B8,BM$4&lt;=$P8)),BM$4,""))</f>
        <v/>
      </c>
      <c r="BN8" s="72" t="str" cm="1">
        <f t="array" aca="1" ref="BN8" ca="1">IF(OR(BN$4=Fériés),"",IF(OR(AND(WORKDAY.INTL($B8,(INT((NETWORKDAYS.INTL($B8,BN$4-1,WeekEnd,Fériés)-1)/$D8)+1)*$D8,WeekEnd,Fériés)=BN$4,$F8=0,BN$4&gt;=$B8,BN$4&lt;=$P8),AND(($B8+(INT((BN$4-$B8-1)/$D8)+1)*$D8)=BN$4,$F8=1,BN$4&gt;=$B8,BN$4&lt;=$P8)),BN$4,""))</f>
        <v/>
      </c>
      <c r="BO8" s="72" t="str" cm="1">
        <f t="array" aca="1" ref="BO8" ca="1">IF(OR(BO$4=Fériés),"",IF(OR(AND(WORKDAY.INTL($B8,(INT((NETWORKDAYS.INTL($B8,BO$4-1,WeekEnd,Fériés)-1)/$D8)+1)*$D8,WeekEnd,Fériés)=BO$4,$F8=0,BO$4&gt;=$B8,BO$4&lt;=$P8),AND(($B8+(INT((BO$4-$B8-1)/$D8)+1)*$D8)=BO$4,$F8=1,BO$4&gt;=$B8,BO$4&lt;=$P8)),BO$4,""))</f>
        <v/>
      </c>
      <c r="BP8" s="72" t="str" cm="1">
        <f t="array" aca="1" ref="BP8" ca="1">IF(OR(BP$4=Fériés),"",IF(OR(AND(WORKDAY.INTL($B8,(INT((NETWORKDAYS.INTL($B8,BP$4-1,WeekEnd,Fériés)-1)/$D8)+1)*$D8,WeekEnd,Fériés)=BP$4,$F8=0,BP$4&gt;=$B8,BP$4&lt;=$P8),AND(($B8+(INT((BP$4-$B8-1)/$D8)+1)*$D8)=BP$4,$F8=1,BP$4&gt;=$B8,BP$4&lt;=$P8)),BP$4,""))</f>
        <v/>
      </c>
      <c r="BQ8" s="72" t="str" cm="1">
        <f t="array" aca="1" ref="BQ8" ca="1">IF(OR(BQ$4=Fériés),"",IF(OR(AND(WORKDAY.INTL($B8,(INT((NETWORKDAYS.INTL($B8,BQ$4-1,WeekEnd,Fériés)-1)/$D8)+1)*$D8,WeekEnd,Fériés)=BQ$4,$F8=0,BQ$4&gt;=$B8,BQ$4&lt;=$P8),AND(($B8+(INT((BQ$4-$B8-1)/$D8)+1)*$D8)=BQ$4,$F8=1,BQ$4&gt;=$B8,BQ$4&lt;=$P8)),BQ$4,""))</f>
        <v/>
      </c>
      <c r="BR8" s="72" t="str" cm="1">
        <f t="array" aca="1" ref="BR8" ca="1">IF(OR(BR$4=Fériés),"",IF(OR(AND(WORKDAY.INTL($B8,(INT((NETWORKDAYS.INTL($B8,BR$4-1,WeekEnd,Fériés)-1)/$D8)+1)*$D8,WeekEnd,Fériés)=BR$4,$F8=0,BR$4&gt;=$B8,BR$4&lt;=$P8),AND(($B8+(INT((BR$4-$B8-1)/$D8)+1)*$D8)=BR$4,$F8=1,BR$4&gt;=$B8,BR$4&lt;=$P8)),BR$4,""))</f>
        <v/>
      </c>
      <c r="BS8" s="72" t="str" cm="1">
        <f t="array" aca="1" ref="BS8" ca="1">IF(OR(BS$4=Fériés),"",IF(OR(AND(WORKDAY.INTL($B8,(INT((NETWORKDAYS.INTL($B8,BS$4-1,WeekEnd,Fériés)-1)/$D8)+1)*$D8,WeekEnd,Fériés)=BS$4,$F8=0,BS$4&gt;=$B8,BS$4&lt;=$P8),AND(($B8+(INT((BS$4-$B8-1)/$D8)+1)*$D8)=BS$4,$F8=1,BS$4&gt;=$B8,BS$4&lt;=$P8)),BS$4,""))</f>
        <v/>
      </c>
      <c r="BT8" s="72" t="str" cm="1">
        <f t="array" aca="1" ref="BT8" ca="1">IF(OR(BT$4=Fériés),"",IF(OR(AND(WORKDAY.INTL($B8,(INT((NETWORKDAYS.INTL($B8,BT$4-1,WeekEnd,Fériés)-1)/$D8)+1)*$D8,WeekEnd,Fériés)=BT$4,$F8=0,BT$4&gt;=$B8,BT$4&lt;=$P8),AND(($B8+(INT((BT$4-$B8-1)/$D8)+1)*$D8)=BT$4,$F8=1,BT$4&gt;=$B8,BT$4&lt;=$P8)),BT$4,""))</f>
        <v/>
      </c>
      <c r="BU8" s="72" t="str" cm="1">
        <f t="array" aca="1" ref="BU8" ca="1">IF(OR(BU$4=Fériés),"",IF(OR(AND(WORKDAY.INTL($B8,(INT((NETWORKDAYS.INTL($B8,BU$4-1,WeekEnd,Fériés)-1)/$D8)+1)*$D8,WeekEnd,Fériés)=BU$4,$F8=0,BU$4&gt;=$B8,BU$4&lt;=$P8),AND(($B8+(INT((BU$4-$B8-1)/$D8)+1)*$D8)=BU$4,$F8=1,BU$4&gt;=$B8,BU$4&lt;=$P8)),BU$4,""))</f>
        <v/>
      </c>
      <c r="BV8" s="72" t="str" cm="1">
        <f t="array" aca="1" ref="BV8" ca="1">IF(OR(BV$4=Fériés),"",IF(OR(AND(WORKDAY.INTL($B8,(INT((NETWORKDAYS.INTL($B8,BV$4-1,WeekEnd,Fériés)-1)/$D8)+1)*$D8,WeekEnd,Fériés)=BV$4,$F8=0,BV$4&gt;=$B8,BV$4&lt;=$P8),AND(($B8+(INT((BV$4-$B8-1)/$D8)+1)*$D8)=BV$4,$F8=1,BV$4&gt;=$B8,BV$4&lt;=$P8)),BV$4,""))</f>
        <v/>
      </c>
      <c r="BW8" s="72" t="str" cm="1">
        <f t="array" aca="1" ref="BW8" ca="1">IF(OR(BW$4=Fériés),"",IF(OR(AND(WORKDAY.INTL($B8,(INT((NETWORKDAYS.INTL($B8,BW$4-1,WeekEnd,Fériés)-1)/$D8)+1)*$D8,WeekEnd,Fériés)=BW$4,$F8=0,BW$4&gt;=$B8,BW$4&lt;=$P8),AND(($B8+(INT((BW$4-$B8-1)/$D8)+1)*$D8)=BW$4,$F8=1,BW$4&gt;=$B8,BW$4&lt;=$P8)),BW$4,""))</f>
        <v/>
      </c>
      <c r="BX8" s="72" cm="1">
        <f t="array" aca="1" ref="BX8" ca="1">IF(OR(BX$4=Fériés),"",IF(OR(AND(WORKDAY.INTL($B8,(INT((NETWORKDAYS.INTL($B8,BX$4-1,WeekEnd,Fériés)-1)/$D8)+1)*$D8,WeekEnd,Fériés)=BX$4,$F8=0,BX$4&gt;=$B8,BX$4&lt;=$P8),AND(($B8+(INT((BX$4-$B8-1)/$D8)+1)*$D8)=BX$4,$F8=1,BX$4&gt;=$B8,BX$4&lt;=$P8)),BX$4,""))</f>
        <v>45350</v>
      </c>
      <c r="BY8" s="72" t="str" cm="1">
        <f t="array" aca="1" ref="BY8" ca="1">IF(OR(BY$4=Fériés),"",IF(OR(AND(WORKDAY.INTL($B8,(INT((NETWORKDAYS.INTL($B8,BY$4-1,WeekEnd,Fériés)-1)/$D8)+1)*$D8,WeekEnd,Fériés)=BY$4,$F8=0,BY$4&gt;=$B8,BY$4&lt;=$P8),AND(($B8+(INT((BY$4-$B8-1)/$D8)+1)*$D8)=BY$4,$F8=1,BY$4&gt;=$B8,BY$4&lt;=$P8)),BY$4,""))</f>
        <v/>
      </c>
      <c r="BZ8" s="72" t="str" cm="1">
        <f t="array" aca="1" ref="BZ8" ca="1">IF(OR(BZ$4=Fériés),"",IF(OR(AND(WORKDAY.INTL($B8,(INT((NETWORKDAYS.INTL($B8,BZ$4-1,WeekEnd,Fériés)-1)/$D8)+1)*$D8,WeekEnd,Fériés)=BZ$4,$F8=0,BZ$4&gt;=$B8,BZ$4&lt;=$P8),AND(($B8+(INT((BZ$4-$B8-1)/$D8)+1)*$D8)=BZ$4,$F8=1,BZ$4&gt;=$B8,BZ$4&lt;=$P8)),BZ$4,""))</f>
        <v/>
      </c>
      <c r="CA8" s="72" t="str" cm="1">
        <f t="array" aca="1" ref="CA8" ca="1">IF(OR(CA$4=Fériés),"",IF(OR(AND(WORKDAY.INTL($B8,(INT((NETWORKDAYS.INTL($B8,CA$4-1,WeekEnd,Fériés)-1)/$D8)+1)*$D8,WeekEnd,Fériés)=CA$4,$F8=0,CA$4&gt;=$B8,CA$4&lt;=$P8),AND(($B8+(INT((CA$4-$B8-1)/$D8)+1)*$D8)=CA$4,$F8=1,CA$4&gt;=$B8,CA$4&lt;=$P8)),CA$4,""))</f>
        <v/>
      </c>
      <c r="CB8" s="72" t="str" cm="1">
        <f t="array" aca="1" ref="CB8" ca="1">IF(OR(CB$4=Fériés),"",IF(OR(AND(WORKDAY.INTL($B8,(INT((NETWORKDAYS.INTL($B8,CB$4-1,WeekEnd,Fériés)-1)/$D8)+1)*$D8,WeekEnd,Fériés)=CB$4,$F8=0,CB$4&gt;=$B8,CB$4&lt;=$P8),AND(($B8+(INT((CB$4-$B8-1)/$D8)+1)*$D8)=CB$4,$F8=1,CB$4&gt;=$B8,CB$4&lt;=$P8)),CB$4,""))</f>
        <v/>
      </c>
      <c r="CC8" s="72" t="str" cm="1">
        <f t="array" aca="1" ref="CC8" ca="1">IF(OR(CC$4=Fériés),"",IF(OR(AND(WORKDAY.INTL($B8,(INT((NETWORKDAYS.INTL($B8,CC$4-1,WeekEnd,Fériés)-1)/$D8)+1)*$D8,WeekEnd,Fériés)=CC$4,$F8=0,CC$4&gt;=$B8,CC$4&lt;=$P8),AND(($B8+(INT((CC$4-$B8-1)/$D8)+1)*$D8)=CC$4,$F8=1,CC$4&gt;=$B8,CC$4&lt;=$P8)),CC$4,""))</f>
        <v/>
      </c>
      <c r="CD8" s="72" t="str" cm="1">
        <f t="array" aca="1" ref="CD8" ca="1">IF(OR(CD$4=Fériés),"",IF(OR(AND(WORKDAY.INTL($B8,(INT((NETWORKDAYS.INTL($B8,CD$4-1,WeekEnd,Fériés)-1)/$D8)+1)*$D8,WeekEnd,Fériés)=CD$4,$F8=0,CD$4&gt;=$B8,CD$4&lt;=$P8),AND(($B8+(INT((CD$4-$B8-1)/$D8)+1)*$D8)=CD$4,$F8=1,CD$4&gt;=$B8,CD$4&lt;=$P8)),CD$4,""))</f>
        <v/>
      </c>
      <c r="CE8" s="72" t="str" cm="1">
        <f t="array" aca="1" ref="CE8" ca="1">IF(OR(CE$4=Fériés),"",IF(OR(AND(WORKDAY.INTL($B8,(INT((NETWORKDAYS.INTL($B8,CE$4-1,WeekEnd,Fériés)-1)/$D8)+1)*$D8,WeekEnd,Fériés)=CE$4,$F8=0,CE$4&gt;=$B8,CE$4&lt;=$P8),AND(($B8+(INT((CE$4-$B8-1)/$D8)+1)*$D8)=CE$4,$F8=1,CE$4&gt;=$B8,CE$4&lt;=$P8)),CE$4,""))</f>
        <v/>
      </c>
      <c r="CF8" s="72" t="str" cm="1">
        <f t="array" aca="1" ref="CF8" ca="1">IF(OR(CF$4=Fériés),"",IF(OR(AND(WORKDAY.INTL($B8,(INT((NETWORKDAYS.INTL($B8,CF$4-1,WeekEnd,Fériés)-1)/$D8)+1)*$D8,WeekEnd,Fériés)=CF$4,$F8=0,CF$4&gt;=$B8,CF$4&lt;=$P8),AND(($B8+(INT((CF$4-$B8-1)/$D8)+1)*$D8)=CF$4,$F8=1,CF$4&gt;=$B8,CF$4&lt;=$P8)),CF$4,""))</f>
        <v/>
      </c>
      <c r="CG8" s="72" t="str" cm="1">
        <f t="array" aca="1" ref="CG8" ca="1">IF(OR(CG$4=Fériés),"",IF(OR(AND(WORKDAY.INTL($B8,(INT((NETWORKDAYS.INTL($B8,CG$4-1,WeekEnd,Fériés)-1)/$D8)+1)*$D8,WeekEnd,Fériés)=CG$4,$F8=0,CG$4&gt;=$B8,CG$4&lt;=$P8),AND(($B8+(INT((CG$4-$B8-1)/$D8)+1)*$D8)=CG$4,$F8=1,CG$4&gt;=$B8,CG$4&lt;=$P8)),CG$4,""))</f>
        <v/>
      </c>
      <c r="CH8" s="72" t="str" cm="1">
        <f t="array" aca="1" ref="CH8" ca="1">IF(OR(CH$4=Fériés),"",IF(OR(AND(WORKDAY.INTL($B8,(INT((NETWORKDAYS.INTL($B8,CH$4-1,WeekEnd,Fériés)-1)/$D8)+1)*$D8,WeekEnd,Fériés)=CH$4,$F8=0,CH$4&gt;=$B8,CH$4&lt;=$P8),AND(($B8+(INT((CH$4-$B8-1)/$D8)+1)*$D8)=CH$4,$F8=1,CH$4&gt;=$B8,CH$4&lt;=$P8)),CH$4,""))</f>
        <v/>
      </c>
      <c r="CI8" s="72" t="str" cm="1">
        <f t="array" aca="1" ref="CI8" ca="1">IF(OR(CI$4=Fériés),"",IF(OR(AND(WORKDAY.INTL($B8,(INT((NETWORKDAYS.INTL($B8,CI$4-1,WeekEnd,Fériés)-1)/$D8)+1)*$D8,WeekEnd,Fériés)=CI$4,$F8=0,CI$4&gt;=$B8,CI$4&lt;=$P8),AND(($B8+(INT((CI$4-$B8-1)/$D8)+1)*$D8)=CI$4,$F8=1,CI$4&gt;=$B8,CI$4&lt;=$P8)),CI$4,""))</f>
        <v/>
      </c>
      <c r="CJ8" s="72" t="str" cm="1">
        <f t="array" aca="1" ref="CJ8" ca="1">IF(OR(CJ$4=Fériés),"",IF(OR(AND(WORKDAY.INTL($B8,(INT((NETWORKDAYS.INTL($B8,CJ$4-1,WeekEnd,Fériés)-1)/$D8)+1)*$D8,WeekEnd,Fériés)=CJ$4,$F8=0,CJ$4&gt;=$B8,CJ$4&lt;=$P8),AND(($B8+(INT((CJ$4-$B8-1)/$D8)+1)*$D8)=CJ$4,$F8=1,CJ$4&gt;=$B8,CJ$4&lt;=$P8)),CJ$4,""))</f>
        <v/>
      </c>
      <c r="CK8" s="72" t="str" cm="1">
        <f t="array" aca="1" ref="CK8" ca="1">IF(OR(CK$4=Fériés),"",IF(OR(AND(WORKDAY.INTL($B8,(INT((NETWORKDAYS.INTL($B8,CK$4-1,WeekEnd,Fériés)-1)/$D8)+1)*$D8,WeekEnd,Fériés)=CK$4,$F8=0,CK$4&gt;=$B8,CK$4&lt;=$P8),AND(($B8+(INT((CK$4-$B8-1)/$D8)+1)*$D8)=CK$4,$F8=1,CK$4&gt;=$B8,CK$4&lt;=$P8)),CK$4,""))</f>
        <v/>
      </c>
      <c r="CL8" s="72" cm="1">
        <f t="array" aca="1" ref="CL8" ca="1">IF(OR(CL$4=Fériés),"",IF(OR(AND(WORKDAY.INTL($B8,(INT((NETWORKDAYS.INTL($B8,CL$4-1,WeekEnd,Fériés)-1)/$D8)+1)*$D8,WeekEnd,Fériés)=CL$4,$F8=0,CL$4&gt;=$B8,CL$4&lt;=$P8),AND(($B8+(INT((CL$4-$B8-1)/$D8)+1)*$D8)=CL$4,$F8=1,CL$4&gt;=$B8,CL$4&lt;=$P8)),CL$4,""))</f>
        <v>45364</v>
      </c>
      <c r="CM8" s="72" t="str" cm="1">
        <f t="array" aca="1" ref="CM8" ca="1">IF(OR(CM$4=Fériés),"",IF(OR(AND(WORKDAY.INTL($B8,(INT((NETWORKDAYS.INTL($B8,CM$4-1,WeekEnd,Fériés)-1)/$D8)+1)*$D8,WeekEnd,Fériés)=CM$4,$F8=0,CM$4&gt;=$B8,CM$4&lt;=$P8),AND(($B8+(INT((CM$4-$B8-1)/$D8)+1)*$D8)=CM$4,$F8=1,CM$4&gt;=$B8,CM$4&lt;=$P8)),CM$4,""))</f>
        <v/>
      </c>
      <c r="CN8" s="72" t="str" cm="1">
        <f t="array" aca="1" ref="CN8" ca="1">IF(OR(CN$4=Fériés),"",IF(OR(AND(WORKDAY.INTL($B8,(INT((NETWORKDAYS.INTL($B8,CN$4-1,WeekEnd,Fériés)-1)/$D8)+1)*$D8,WeekEnd,Fériés)=CN$4,$F8=0,CN$4&gt;=$B8,CN$4&lt;=$P8),AND(($B8+(INT((CN$4-$B8-1)/$D8)+1)*$D8)=CN$4,$F8=1,CN$4&gt;=$B8,CN$4&lt;=$P8)),CN$4,""))</f>
        <v/>
      </c>
      <c r="CO8" s="72" t="str" cm="1">
        <f t="array" aca="1" ref="CO8" ca="1">IF(OR(CO$4=Fériés),"",IF(OR(AND(WORKDAY.INTL($B8,(INT((NETWORKDAYS.INTL($B8,CO$4-1,WeekEnd,Fériés)-1)/$D8)+1)*$D8,WeekEnd,Fériés)=CO$4,$F8=0,CO$4&gt;=$B8,CO$4&lt;=$P8),AND(($B8+(INT((CO$4-$B8-1)/$D8)+1)*$D8)=CO$4,$F8=1,CO$4&gt;=$B8,CO$4&lt;=$P8)),CO$4,""))</f>
        <v/>
      </c>
      <c r="CP8" s="72" t="str" cm="1">
        <f t="array" aca="1" ref="CP8" ca="1">IF(OR(CP$4=Fériés),"",IF(OR(AND(WORKDAY.INTL($B8,(INT((NETWORKDAYS.INTL($B8,CP$4-1,WeekEnd,Fériés)-1)/$D8)+1)*$D8,WeekEnd,Fériés)=CP$4,$F8=0,CP$4&gt;=$B8,CP$4&lt;=$P8),AND(($B8+(INT((CP$4-$B8-1)/$D8)+1)*$D8)=CP$4,$F8=1,CP$4&gt;=$B8,CP$4&lt;=$P8)),CP$4,""))</f>
        <v/>
      </c>
      <c r="CQ8" s="72" t="str" cm="1">
        <f t="array" aca="1" ref="CQ8" ca="1">IF(OR(CQ$4=Fériés),"",IF(OR(AND(WORKDAY.INTL($B8,(INT((NETWORKDAYS.INTL($B8,CQ$4-1,WeekEnd,Fériés)-1)/$D8)+1)*$D8,WeekEnd,Fériés)=CQ$4,$F8=0,CQ$4&gt;=$B8,CQ$4&lt;=$P8),AND(($B8+(INT((CQ$4-$B8-1)/$D8)+1)*$D8)=CQ$4,$F8=1,CQ$4&gt;=$B8,CQ$4&lt;=$P8)),CQ$4,""))</f>
        <v/>
      </c>
      <c r="CR8" s="72" t="str" cm="1">
        <f t="array" aca="1" ref="CR8" ca="1">IF(OR(CR$4=Fériés),"",IF(OR(AND(WORKDAY.INTL($B8,(INT((NETWORKDAYS.INTL($B8,CR$4-1,WeekEnd,Fériés)-1)/$D8)+1)*$D8,WeekEnd,Fériés)=CR$4,$F8=0,CR$4&gt;=$B8,CR$4&lt;=$P8),AND(($B8+(INT((CR$4-$B8-1)/$D8)+1)*$D8)=CR$4,$F8=1,CR$4&gt;=$B8,CR$4&lt;=$P8)),CR$4,""))</f>
        <v/>
      </c>
      <c r="CS8" s="72" t="str" cm="1">
        <f t="array" aca="1" ref="CS8" ca="1">IF(OR(CS$4=Fériés),"",IF(OR(AND(WORKDAY.INTL($B8,(INT((NETWORKDAYS.INTL($B8,CS$4-1,WeekEnd,Fériés)-1)/$D8)+1)*$D8,WeekEnd,Fériés)=CS$4,$F8=0,CS$4&gt;=$B8,CS$4&lt;=$P8),AND(($B8+(INT((CS$4-$B8-1)/$D8)+1)*$D8)=CS$4,$F8=1,CS$4&gt;=$B8,CS$4&lt;=$P8)),CS$4,""))</f>
        <v/>
      </c>
      <c r="CT8" s="72" t="str" cm="1">
        <f t="array" aca="1" ref="CT8" ca="1">IF(OR(CT$4=Fériés),"",IF(OR(AND(WORKDAY.INTL($B8,(INT((NETWORKDAYS.INTL($B8,CT$4-1,WeekEnd,Fériés)-1)/$D8)+1)*$D8,WeekEnd,Fériés)=CT$4,$F8=0,CT$4&gt;=$B8,CT$4&lt;=$P8),AND(($B8+(INT((CT$4-$B8-1)/$D8)+1)*$D8)=CT$4,$F8=1,CT$4&gt;=$B8,CT$4&lt;=$P8)),CT$4,""))</f>
        <v/>
      </c>
      <c r="CU8" s="72" t="str" cm="1">
        <f t="array" aca="1" ref="CU8" ca="1">IF(OR(CU$4=Fériés),"",IF(OR(AND(WORKDAY.INTL($B8,(INT((NETWORKDAYS.INTL($B8,CU$4-1,WeekEnd,Fériés)-1)/$D8)+1)*$D8,WeekEnd,Fériés)=CU$4,$F8=0,CU$4&gt;=$B8,CU$4&lt;=$P8),AND(($B8+(INT((CU$4-$B8-1)/$D8)+1)*$D8)=CU$4,$F8=1,CU$4&gt;=$B8,CU$4&lt;=$P8)),CU$4,""))</f>
        <v/>
      </c>
      <c r="CV8" s="72" t="str" cm="1">
        <f t="array" aca="1" ref="CV8" ca="1">IF(OR(CV$4=Fériés),"",IF(OR(AND(WORKDAY.INTL($B8,(INT((NETWORKDAYS.INTL($B8,CV$4-1,WeekEnd,Fériés)-1)/$D8)+1)*$D8,WeekEnd,Fériés)=CV$4,$F8=0,CV$4&gt;=$B8,CV$4&lt;=$P8),AND(($B8+(INT((CV$4-$B8-1)/$D8)+1)*$D8)=CV$4,$F8=1,CV$4&gt;=$B8,CV$4&lt;=$P8)),CV$4,""))</f>
        <v/>
      </c>
      <c r="CW8" s="72" t="str" cm="1">
        <f t="array" aca="1" ref="CW8" ca="1">IF(OR(CW$4=Fériés),"",IF(OR(AND(WORKDAY.INTL($B8,(INT((NETWORKDAYS.INTL($B8,CW$4-1,WeekEnd,Fériés)-1)/$D8)+1)*$D8,WeekEnd,Fériés)=CW$4,$F8=0,CW$4&gt;=$B8,CW$4&lt;=$P8),AND(($B8+(INT((CW$4-$B8-1)/$D8)+1)*$D8)=CW$4,$F8=1,CW$4&gt;=$B8,CW$4&lt;=$P8)),CW$4,""))</f>
        <v/>
      </c>
      <c r="CX8" s="72" t="str" cm="1">
        <f t="array" aca="1" ref="CX8" ca="1">IF(OR(CX$4=Fériés),"",IF(OR(AND(WORKDAY.INTL($B8,(INT((NETWORKDAYS.INTL($B8,CX$4-1,WeekEnd,Fériés)-1)/$D8)+1)*$D8,WeekEnd,Fériés)=CX$4,$F8=0,CX$4&gt;=$B8,CX$4&lt;=$P8),AND(($B8+(INT((CX$4-$B8-1)/$D8)+1)*$D8)=CX$4,$F8=1,CX$4&gt;=$B8,CX$4&lt;=$P8)),CX$4,""))</f>
        <v/>
      </c>
      <c r="CY8" s="72" t="str" cm="1">
        <f t="array" aca="1" ref="CY8" ca="1">IF(OR(CY$4=Fériés),"",IF(OR(AND(WORKDAY.INTL($B8,(INT((NETWORKDAYS.INTL($B8,CY$4-1,WeekEnd,Fériés)-1)/$D8)+1)*$D8,WeekEnd,Fériés)=CY$4,$F8=0,CY$4&gt;=$B8,CY$4&lt;=$P8),AND(($B8+(INT((CY$4-$B8-1)/$D8)+1)*$D8)=CY$4,$F8=1,CY$4&gt;=$B8,CY$4&lt;=$P8)),CY$4,""))</f>
        <v/>
      </c>
      <c r="CZ8" s="72" cm="1">
        <f t="array" aca="1" ref="CZ8" ca="1">IF(OR(CZ$4=Fériés),"",IF(OR(AND(WORKDAY.INTL($B8,(INT((NETWORKDAYS.INTL($B8,CZ$4-1,WeekEnd,Fériés)-1)/$D8)+1)*$D8,WeekEnd,Fériés)=CZ$4,$F8=0,CZ$4&gt;=$B8,CZ$4&lt;=$P8),AND(($B8+(INT((CZ$4-$B8-1)/$D8)+1)*$D8)=CZ$4,$F8=1,CZ$4&gt;=$B8,CZ$4&lt;=$P8)),CZ$4,""))</f>
        <v>45378</v>
      </c>
      <c r="DA8" s="72" t="str" cm="1">
        <f t="array" aca="1" ref="DA8" ca="1">IF(OR(DA$4=Fériés),"",IF(OR(AND(WORKDAY.INTL($B8,(INT((NETWORKDAYS.INTL($B8,DA$4-1,WeekEnd,Fériés)-1)/$D8)+1)*$D8,WeekEnd,Fériés)=DA$4,$F8=0,DA$4&gt;=$B8,DA$4&lt;=$P8),AND(($B8+(INT((DA$4-$B8-1)/$D8)+1)*$D8)=DA$4,$F8=1,DA$4&gt;=$B8,DA$4&lt;=$P8)),DA$4,""))</f>
        <v/>
      </c>
      <c r="DB8" s="72" t="str" cm="1">
        <f t="array" aca="1" ref="DB8" ca="1">IF(OR(DB$4=Fériés),"",IF(OR(AND(WORKDAY.INTL($B8,(INT((NETWORKDAYS.INTL($B8,DB$4-1,WeekEnd,Fériés)-1)/$D8)+1)*$D8,WeekEnd,Fériés)=DB$4,$F8=0,DB$4&gt;=$B8,DB$4&lt;=$P8),AND(($B8+(INT((DB$4-$B8-1)/$D8)+1)*$D8)=DB$4,$F8=1,DB$4&gt;=$B8,DB$4&lt;=$P8)),DB$4,""))</f>
        <v/>
      </c>
      <c r="DC8" s="72" t="str" cm="1">
        <f t="array" aca="1" ref="DC8" ca="1">IF(OR(DC$4=Fériés),"",IF(OR(AND(WORKDAY.INTL($B8,(INT((NETWORKDAYS.INTL($B8,DC$4-1,WeekEnd,Fériés)-1)/$D8)+1)*$D8,WeekEnd,Fériés)=DC$4,$F8=0,DC$4&gt;=$B8,DC$4&lt;=$P8),AND(($B8+(INT((DC$4-$B8-1)/$D8)+1)*$D8)=DC$4,$F8=1,DC$4&gt;=$B8,DC$4&lt;=$P8)),DC$4,""))</f>
        <v/>
      </c>
      <c r="DD8" s="72" t="str" cm="1">
        <f t="array" aca="1" ref="DD8" ca="1">IF(OR(DD$4=Fériés),"",IF(OR(AND(WORKDAY.INTL($B8,(INT((NETWORKDAYS.INTL($B8,DD$4-1,WeekEnd,Fériés)-1)/$D8)+1)*$D8,WeekEnd,Fériés)=DD$4,$F8=0,DD$4&gt;=$B8,DD$4&lt;=$P8),AND(($B8+(INT((DD$4-$B8-1)/$D8)+1)*$D8)=DD$4,$F8=1,DD$4&gt;=$B8,DD$4&lt;=$P8)),DD$4,""))</f>
        <v/>
      </c>
      <c r="DE8" s="72" t="str" cm="1">
        <f t="array" aca="1" ref="DE8" ca="1">IF(OR(DE$4=Fériés),"",IF(OR(AND(WORKDAY.INTL($B8,(INT((NETWORKDAYS.INTL($B8,DE$4-1,WeekEnd,Fériés)-1)/$D8)+1)*$D8,WeekEnd,Fériés)=DE$4,$F8=0,DE$4&gt;=$B8,DE$4&lt;=$P8),AND(($B8+(INT((DE$4-$B8-1)/$D8)+1)*$D8)=DE$4,$F8=1,DE$4&gt;=$B8,DE$4&lt;=$P8)),DE$4,""))</f>
        <v/>
      </c>
      <c r="DF8" s="72" t="str" cm="1">
        <f t="array" aca="1" ref="DF8" ca="1">IF(OR(DF$4=Fériés),"",IF(OR(AND(WORKDAY.INTL($B8,(INT((NETWORKDAYS.INTL($B8,DF$4-1,WeekEnd,Fériés)-1)/$D8)+1)*$D8,WeekEnd,Fériés)=DF$4,$F8=0,DF$4&gt;=$B8,DF$4&lt;=$P8),AND(($B8+(INT((DF$4-$B8-1)/$D8)+1)*$D8)=DF$4,$F8=1,DF$4&gt;=$B8,DF$4&lt;=$P8)),DF$4,""))</f>
        <v/>
      </c>
      <c r="DG8" s="72" t="str" cm="1">
        <f t="array" aca="1" ref="DG8" ca="1">IF(OR(DG$4=Fériés),"",IF(OR(AND(WORKDAY.INTL($B8,(INT((NETWORKDAYS.INTL($B8,DG$4-1,WeekEnd,Fériés)-1)/$D8)+1)*$D8,WeekEnd,Fériés)=DG$4,$F8=0,DG$4&gt;=$B8,DG$4&lt;=$P8),AND(($B8+(INT((DG$4-$B8-1)/$D8)+1)*$D8)=DG$4,$F8=1,DG$4&gt;=$B8,DG$4&lt;=$P8)),DG$4,""))</f>
        <v/>
      </c>
      <c r="DH8" s="72" t="str" cm="1">
        <f t="array" aca="1" ref="DH8" ca="1">IF(OR(DH$4=Fériés),"",IF(OR(AND(WORKDAY.INTL($B8,(INT((NETWORKDAYS.INTL($B8,DH$4-1,WeekEnd,Fériés)-1)/$D8)+1)*$D8,WeekEnd,Fériés)=DH$4,$F8=0,DH$4&gt;=$B8,DH$4&lt;=$P8),AND(($B8+(INT((DH$4-$B8-1)/$D8)+1)*$D8)=DH$4,$F8=1,DH$4&gt;=$B8,DH$4&lt;=$P8)),DH$4,""))</f>
        <v/>
      </c>
      <c r="DI8" s="72" t="str" cm="1">
        <f t="array" aca="1" ref="DI8" ca="1">IF(OR(DI$4=Fériés),"",IF(OR(AND(WORKDAY.INTL($B8,(INT((NETWORKDAYS.INTL($B8,DI$4-1,WeekEnd,Fériés)-1)/$D8)+1)*$D8,WeekEnd,Fériés)=DI$4,$F8=0,DI$4&gt;=$B8,DI$4&lt;=$P8),AND(($B8+(INT((DI$4-$B8-1)/$D8)+1)*$D8)=DI$4,$F8=1,DI$4&gt;=$B8,DI$4&lt;=$P8)),DI$4,""))</f>
        <v/>
      </c>
      <c r="DJ8" s="72" t="str" cm="1">
        <f t="array" aca="1" ref="DJ8" ca="1">IF(OR(DJ$4=Fériés),"",IF(OR(AND(WORKDAY.INTL($B8,(INT((NETWORKDAYS.INTL($B8,DJ$4-1,WeekEnd,Fériés)-1)/$D8)+1)*$D8,WeekEnd,Fériés)=DJ$4,$F8=0,DJ$4&gt;=$B8,DJ$4&lt;=$P8),AND(($B8+(INT((DJ$4-$B8-1)/$D8)+1)*$D8)=DJ$4,$F8=1,DJ$4&gt;=$B8,DJ$4&lt;=$P8)),DJ$4,""))</f>
        <v/>
      </c>
      <c r="DK8" s="72" t="str" cm="1">
        <f t="array" aca="1" ref="DK8" ca="1">IF(OR(DK$4=Fériés),"",IF(OR(AND(WORKDAY.INTL($B8,(INT((NETWORKDAYS.INTL($B8,DK$4-1,WeekEnd,Fériés)-1)/$D8)+1)*$D8,WeekEnd,Fériés)=DK$4,$F8=0,DK$4&gt;=$B8,DK$4&lt;=$P8),AND(($B8+(INT((DK$4-$B8-1)/$D8)+1)*$D8)=DK$4,$F8=1,DK$4&gt;=$B8,DK$4&lt;=$P8)),DK$4,""))</f>
        <v/>
      </c>
      <c r="DL8" s="72" t="str" cm="1">
        <f t="array" aca="1" ref="DL8" ca="1">IF(OR(DL$4=Fériés),"",IF(OR(AND(WORKDAY.INTL($B8,(INT((NETWORKDAYS.INTL($B8,DL$4-1,WeekEnd,Fériés)-1)/$D8)+1)*$D8,WeekEnd,Fériés)=DL$4,$F8=0,DL$4&gt;=$B8,DL$4&lt;=$P8),AND(($B8+(INT((DL$4-$B8-1)/$D8)+1)*$D8)=DL$4,$F8=1,DL$4&gt;=$B8,DL$4&lt;=$P8)),DL$4,""))</f>
        <v/>
      </c>
      <c r="DM8" s="72" t="str" cm="1">
        <f t="array" aca="1" ref="DM8" ca="1">IF(OR(DM$4=Fériés),"",IF(OR(AND(WORKDAY.INTL($B8,(INT((NETWORKDAYS.INTL($B8,DM$4-1,WeekEnd,Fériés)-1)/$D8)+1)*$D8,WeekEnd,Fériés)=DM$4,$F8=0,DM$4&gt;=$B8,DM$4&lt;=$P8),AND(($B8+(INT((DM$4-$B8-1)/$D8)+1)*$D8)=DM$4,$F8=1,DM$4&gt;=$B8,DM$4&lt;=$P8)),DM$4,""))</f>
        <v/>
      </c>
      <c r="DN8" s="72" cm="1">
        <f t="array" aca="1" ref="DN8" ca="1">IF(OR(DN$4=Fériés),"",IF(OR(AND(WORKDAY.INTL($B8,(INT((NETWORKDAYS.INTL($B8,DN$4-1,WeekEnd,Fériés)-1)/$D8)+1)*$D8,WeekEnd,Fériés)=DN$4,$F8=0,DN$4&gt;=$B8,DN$4&lt;=$P8),AND(($B8+(INT((DN$4-$B8-1)/$D8)+1)*$D8)=DN$4,$F8=1,DN$4&gt;=$B8,DN$4&lt;=$P8)),DN$4,""))</f>
        <v>45392</v>
      </c>
      <c r="DO8" s="72" t="str" cm="1">
        <f t="array" aca="1" ref="DO8" ca="1">IF(OR(DO$4=Fériés),"",IF(OR(AND(WORKDAY.INTL($B8,(INT((NETWORKDAYS.INTL($B8,DO$4-1,WeekEnd,Fériés)-1)/$D8)+1)*$D8,WeekEnd,Fériés)=DO$4,$F8=0,DO$4&gt;=$B8,DO$4&lt;=$P8),AND(($B8+(INT((DO$4-$B8-1)/$D8)+1)*$D8)=DO$4,$F8=1,DO$4&gt;=$B8,DO$4&lt;=$P8)),DO$4,""))</f>
        <v/>
      </c>
      <c r="DP8" s="72" t="str" cm="1">
        <f t="array" aca="1" ref="DP8" ca="1">IF(OR(DP$4=Fériés),"",IF(OR(AND(WORKDAY.INTL($B8,(INT((NETWORKDAYS.INTL($B8,DP$4-1,WeekEnd,Fériés)-1)/$D8)+1)*$D8,WeekEnd,Fériés)=DP$4,$F8=0,DP$4&gt;=$B8,DP$4&lt;=$P8),AND(($B8+(INT((DP$4-$B8-1)/$D8)+1)*$D8)=DP$4,$F8=1,DP$4&gt;=$B8,DP$4&lt;=$P8)),DP$4,""))</f>
        <v/>
      </c>
      <c r="DQ8" s="72" t="str" cm="1">
        <f t="array" aca="1" ref="DQ8" ca="1">IF(OR(DQ$4=Fériés),"",IF(OR(AND(WORKDAY.INTL($B8,(INT((NETWORKDAYS.INTL($B8,DQ$4-1,WeekEnd,Fériés)-1)/$D8)+1)*$D8,WeekEnd,Fériés)=DQ$4,$F8=0,DQ$4&gt;=$B8,DQ$4&lt;=$P8),AND(($B8+(INT((DQ$4-$B8-1)/$D8)+1)*$D8)=DQ$4,$F8=1,DQ$4&gt;=$B8,DQ$4&lt;=$P8)),DQ$4,""))</f>
        <v/>
      </c>
      <c r="DR8" s="72" t="str" cm="1">
        <f t="array" aca="1" ref="DR8" ca="1">IF(OR(DR$4=Fériés),"",IF(OR(AND(WORKDAY.INTL($B8,(INT((NETWORKDAYS.INTL($B8,DR$4-1,WeekEnd,Fériés)-1)/$D8)+1)*$D8,WeekEnd,Fériés)=DR$4,$F8=0,DR$4&gt;=$B8,DR$4&lt;=$P8),AND(($B8+(INT((DR$4-$B8-1)/$D8)+1)*$D8)=DR$4,$F8=1,DR$4&gt;=$B8,DR$4&lt;=$P8)),DR$4,""))</f>
        <v/>
      </c>
      <c r="DS8" s="72" t="str" cm="1">
        <f t="array" aca="1" ref="DS8" ca="1">IF(OR(DS$4=Fériés),"",IF(OR(AND(WORKDAY.INTL($B8,(INT((NETWORKDAYS.INTL($B8,DS$4-1,WeekEnd,Fériés)-1)/$D8)+1)*$D8,WeekEnd,Fériés)=DS$4,$F8=0,DS$4&gt;=$B8,DS$4&lt;=$P8),AND(($B8+(INT((DS$4-$B8-1)/$D8)+1)*$D8)=DS$4,$F8=1,DS$4&gt;=$B8,DS$4&lt;=$P8)),DS$4,""))</f>
        <v/>
      </c>
      <c r="DT8" s="72" t="str" cm="1">
        <f t="array" aca="1" ref="DT8" ca="1">IF(OR(DT$4=Fériés),"",IF(OR(AND(WORKDAY.INTL($B8,(INT((NETWORKDAYS.INTL($B8,DT$4-1,WeekEnd,Fériés)-1)/$D8)+1)*$D8,WeekEnd,Fériés)=DT$4,$F8=0,DT$4&gt;=$B8,DT$4&lt;=$P8),AND(($B8+(INT((DT$4-$B8-1)/$D8)+1)*$D8)=DT$4,$F8=1,DT$4&gt;=$B8,DT$4&lt;=$P8)),DT$4,""))</f>
        <v/>
      </c>
      <c r="DU8" s="72" t="str" cm="1">
        <f t="array" aca="1" ref="DU8" ca="1">IF(OR(DU$4=Fériés),"",IF(OR(AND(WORKDAY.INTL($B8,(INT((NETWORKDAYS.INTL($B8,DU$4-1,WeekEnd,Fériés)-1)/$D8)+1)*$D8,WeekEnd,Fériés)=DU$4,$F8=0,DU$4&gt;=$B8,DU$4&lt;=$P8),AND(($B8+(INT((DU$4-$B8-1)/$D8)+1)*$D8)=DU$4,$F8=1,DU$4&gt;=$B8,DU$4&lt;=$P8)),DU$4,""))</f>
        <v/>
      </c>
      <c r="DV8" s="72" t="str" cm="1">
        <f t="array" aca="1" ref="DV8" ca="1">IF(OR(DV$4=Fériés),"",IF(OR(AND(WORKDAY.INTL($B8,(INT((NETWORKDAYS.INTL($B8,DV$4-1,WeekEnd,Fériés)-1)/$D8)+1)*$D8,WeekEnd,Fériés)=DV$4,$F8=0,DV$4&gt;=$B8,DV$4&lt;=$P8),AND(($B8+(INT((DV$4-$B8-1)/$D8)+1)*$D8)=DV$4,$F8=1,DV$4&gt;=$B8,DV$4&lt;=$P8)),DV$4,""))</f>
        <v/>
      </c>
      <c r="DW8" s="72" t="str" cm="1">
        <f t="array" aca="1" ref="DW8" ca="1">IF(OR(DW$4=Fériés),"",IF(OR(AND(WORKDAY.INTL($B8,(INT((NETWORKDAYS.INTL($B8,DW$4-1,WeekEnd,Fériés)-1)/$D8)+1)*$D8,WeekEnd,Fériés)=DW$4,$F8=0,DW$4&gt;=$B8,DW$4&lt;=$P8),AND(($B8+(INT((DW$4-$B8-1)/$D8)+1)*$D8)=DW$4,$F8=1,DW$4&gt;=$B8,DW$4&lt;=$P8)),DW$4,""))</f>
        <v/>
      </c>
      <c r="DX8" s="72" t="str" cm="1">
        <f t="array" aca="1" ref="DX8" ca="1">IF(OR(DX$4=Fériés),"",IF(OR(AND(WORKDAY.INTL($B8,(INT((NETWORKDAYS.INTL($B8,DX$4-1,WeekEnd,Fériés)-1)/$D8)+1)*$D8,WeekEnd,Fériés)=DX$4,$F8=0,DX$4&gt;=$B8,DX$4&lt;=$P8),AND(($B8+(INT((DX$4-$B8-1)/$D8)+1)*$D8)=DX$4,$F8=1,DX$4&gt;=$B8,DX$4&lt;=$P8)),DX$4,""))</f>
        <v/>
      </c>
      <c r="DY8" s="72" t="str" cm="1">
        <f t="array" aca="1" ref="DY8" ca="1">IF(OR(DY$4=Fériés),"",IF(OR(AND(WORKDAY.INTL($B8,(INT((NETWORKDAYS.INTL($B8,DY$4-1,WeekEnd,Fériés)-1)/$D8)+1)*$D8,WeekEnd,Fériés)=DY$4,$F8=0,DY$4&gt;=$B8,DY$4&lt;=$P8),AND(($B8+(INT((DY$4-$B8-1)/$D8)+1)*$D8)=DY$4,$F8=1,DY$4&gt;=$B8,DY$4&lt;=$P8)),DY$4,""))</f>
        <v/>
      </c>
      <c r="DZ8" s="72" t="str" cm="1">
        <f t="array" aca="1" ref="DZ8" ca="1">IF(OR(DZ$4=Fériés),"",IF(OR(AND(WORKDAY.INTL($B8,(INT((NETWORKDAYS.INTL($B8,DZ$4-1,WeekEnd,Fériés)-1)/$D8)+1)*$D8,WeekEnd,Fériés)=DZ$4,$F8=0,DZ$4&gt;=$B8,DZ$4&lt;=$P8),AND(($B8+(INT((DZ$4-$B8-1)/$D8)+1)*$D8)=DZ$4,$F8=1,DZ$4&gt;=$B8,DZ$4&lt;=$P8)),DZ$4,""))</f>
        <v/>
      </c>
      <c r="EA8" s="72" t="str" cm="1">
        <f t="array" aca="1" ref="EA8" ca="1">IF(OR(EA$4=Fériés),"",IF(OR(AND(WORKDAY.INTL($B8,(INT((NETWORKDAYS.INTL($B8,EA$4-1,WeekEnd,Fériés)-1)/$D8)+1)*$D8,WeekEnd,Fériés)=EA$4,$F8=0,EA$4&gt;=$B8,EA$4&lt;=$P8),AND(($B8+(INT((EA$4-$B8-1)/$D8)+1)*$D8)=EA$4,$F8=1,EA$4&gt;=$B8,EA$4&lt;=$P8)),EA$4,""))</f>
        <v/>
      </c>
      <c r="EB8" s="72" cm="1">
        <f t="array" aca="1" ref="EB8" ca="1">IF(OR(EB$4=Fériés),"",IF(OR(AND(WORKDAY.INTL($B8,(INT((NETWORKDAYS.INTL($B8,EB$4-1,WeekEnd,Fériés)-1)/$D8)+1)*$D8,WeekEnd,Fériés)=EB$4,$F8=0,EB$4&gt;=$B8,EB$4&lt;=$P8),AND(($B8+(INT((EB$4-$B8-1)/$D8)+1)*$D8)=EB$4,$F8=1,EB$4&gt;=$B8,EB$4&lt;=$P8)),EB$4,""))</f>
        <v>45406</v>
      </c>
      <c r="EC8" s="72" t="str" cm="1">
        <f t="array" aca="1" ref="EC8" ca="1">IF(OR(EC$4=Fériés),"",IF(OR(AND(WORKDAY.INTL($B8,(INT((NETWORKDAYS.INTL($B8,EC$4-1,WeekEnd,Fériés)-1)/$D8)+1)*$D8,WeekEnd,Fériés)=EC$4,$F8=0,EC$4&gt;=$B8,EC$4&lt;=$P8),AND(($B8+(INT((EC$4-$B8-1)/$D8)+1)*$D8)=EC$4,$F8=1,EC$4&gt;=$B8,EC$4&lt;=$P8)),EC$4,""))</f>
        <v/>
      </c>
      <c r="ED8" s="72" t="str" cm="1">
        <f t="array" aca="1" ref="ED8" ca="1">IF(OR(ED$4=Fériés),"",IF(OR(AND(WORKDAY.INTL($B8,(INT((NETWORKDAYS.INTL($B8,ED$4-1,WeekEnd,Fériés)-1)/$D8)+1)*$D8,WeekEnd,Fériés)=ED$4,$F8=0,ED$4&gt;=$B8,ED$4&lt;=$P8),AND(($B8+(INT((ED$4-$B8-1)/$D8)+1)*$D8)=ED$4,$F8=1,ED$4&gt;=$B8,ED$4&lt;=$P8)),ED$4,""))</f>
        <v/>
      </c>
      <c r="EE8" s="72" t="str" cm="1">
        <f t="array" aca="1" ref="EE8" ca="1">IF(OR(EE$4=Fériés),"",IF(OR(AND(WORKDAY.INTL($B8,(INT((NETWORKDAYS.INTL($B8,EE$4-1,WeekEnd,Fériés)-1)/$D8)+1)*$D8,WeekEnd,Fériés)=EE$4,$F8=0,EE$4&gt;=$B8,EE$4&lt;=$P8),AND(($B8+(INT((EE$4-$B8-1)/$D8)+1)*$D8)=EE$4,$F8=1,EE$4&gt;=$B8,EE$4&lt;=$P8)),EE$4,""))</f>
        <v/>
      </c>
      <c r="EF8" s="72" t="str" cm="1">
        <f t="array" aca="1" ref="EF8" ca="1">IF(OR(EF$4=Fériés),"",IF(OR(AND(WORKDAY.INTL($B8,(INT((NETWORKDAYS.INTL($B8,EF$4-1,WeekEnd,Fériés)-1)/$D8)+1)*$D8,WeekEnd,Fériés)=EF$4,$F8=0,EF$4&gt;=$B8,EF$4&lt;=$P8),AND(($B8+(INT((EF$4-$B8-1)/$D8)+1)*$D8)=EF$4,$F8=1,EF$4&gt;=$B8,EF$4&lt;=$P8)),EF$4,""))</f>
        <v/>
      </c>
      <c r="EG8" s="72" t="str" cm="1">
        <f t="array" aca="1" ref="EG8" ca="1">IF(OR(EG$4=Fériés),"",IF(OR(AND(WORKDAY.INTL($B8,(INT((NETWORKDAYS.INTL($B8,EG$4-1,WeekEnd,Fériés)-1)/$D8)+1)*$D8,WeekEnd,Fériés)=EG$4,$F8=0,EG$4&gt;=$B8,EG$4&lt;=$P8),AND(($B8+(INT((EG$4-$B8-1)/$D8)+1)*$D8)=EG$4,$F8=1,EG$4&gt;=$B8,EG$4&lt;=$P8)),EG$4,""))</f>
        <v/>
      </c>
      <c r="EH8" s="72" t="str" cm="1">
        <f t="array" aca="1" ref="EH8" ca="1">IF(OR(EH$4=Fériés),"",IF(OR(AND(WORKDAY.INTL($B8,(INT((NETWORKDAYS.INTL($B8,EH$4-1,WeekEnd,Fériés)-1)/$D8)+1)*$D8,WeekEnd,Fériés)=EH$4,$F8=0,EH$4&gt;=$B8,EH$4&lt;=$P8),AND(($B8+(INT((EH$4-$B8-1)/$D8)+1)*$D8)=EH$4,$F8=1,EH$4&gt;=$B8,EH$4&lt;=$P8)),EH$4,""))</f>
        <v/>
      </c>
      <c r="EI8" s="72" t="str" cm="1">
        <f t="array" aca="1" ref="EI8" ca="1">IF(OR(EI$4=Fériés),"",IF(OR(AND(WORKDAY.INTL($B8,(INT((NETWORKDAYS.INTL($B8,EI$4-1,WeekEnd,Fériés)-1)/$D8)+1)*$D8,WeekEnd,Fériés)=EI$4,$F8=0,EI$4&gt;=$B8,EI$4&lt;=$P8),AND(($B8+(INT((EI$4-$B8-1)/$D8)+1)*$D8)=EI$4,$F8=1,EI$4&gt;=$B8,EI$4&lt;=$P8)),EI$4,""))</f>
        <v/>
      </c>
      <c r="EJ8" s="72" t="str" cm="1">
        <f t="array" aca="1" ref="EJ8" ca="1">IF(OR(EJ$4=Fériés),"",IF(OR(AND(WORKDAY.INTL($B8,(INT((NETWORKDAYS.INTL($B8,EJ$4-1,WeekEnd,Fériés)-1)/$D8)+1)*$D8,WeekEnd,Fériés)=EJ$4,$F8=0,EJ$4&gt;=$B8,EJ$4&lt;=$P8),AND(($B8+(INT((EJ$4-$B8-1)/$D8)+1)*$D8)=EJ$4,$F8=1,EJ$4&gt;=$B8,EJ$4&lt;=$P8)),EJ$4,""))</f>
        <v/>
      </c>
    </row>
    <row r="9" spans="1:140" x14ac:dyDescent="0.25">
      <c r="A9" s="5" t="s">
        <v>185</v>
      </c>
      <c r="B9" s="6">
        <v>45295</v>
      </c>
      <c r="C9" s="48" t="s">
        <v>188</v>
      </c>
      <c r="D9" s="2">
        <f>VLOOKUP(Tableau1[[#This Row],[C210]],Fréquences,2,0)*IF(OR(VLOOKUP(Tableau1[[#This Row],[C210]],Fréquences,2,0)=7,VLOOKUP(Tableau1[[#This Row],[C210]],Fréquences,2,0)=14,VLOOKUP(Tableau1[[#This Row],[C210]],Fréquences,2,0)=21,VLOOKUP(Tableau1[[#This Row],[C210]],Fréquences,2,0)=28),1,30)</f>
        <v>28</v>
      </c>
      <c r="E9" s="7" t="s">
        <v>189</v>
      </c>
      <c r="F9" s="7">
        <f>IF(Tableau1[[#This Row],[C310]]="Calendaire",1,0)</f>
        <v>1</v>
      </c>
      <c r="G9" s="7">
        <v>1</v>
      </c>
      <c r="H9" s="7" t="s">
        <v>189</v>
      </c>
      <c r="I9" s="7">
        <f>IF(Tableau1[[#This Row],[C510]]="Calendaire",1,0)</f>
        <v>1</v>
      </c>
      <c r="J9" s="7"/>
      <c r="K9" s="6">
        <f ca="1">IF(Tableau1[[#This Row],[C10]]="Terminé","/",Tableau1[[#This Row],[C8]])</f>
        <v>45435</v>
      </c>
      <c r="L9" s="6">
        <f ca="1">Ech_Pre</f>
        <v>45435</v>
      </c>
      <c r="M9" s="6">
        <f ca="1">IF(Tableau1[[#This Row],[C10]]="Terminé","/",Tableau1[[#This Row],[C9]])</f>
        <v>45463</v>
      </c>
      <c r="N9" s="6">
        <f ca="1">Ech_Enc</f>
        <v>45463</v>
      </c>
      <c r="O9" s="43" t="str">
        <f>IF(OR(Tableau1[[#This Row],[C7]]="P",Tableau1[[#This Row],[C7]]=""),"Permanent",IF(Tableau1[[#This Row],[C1010]]&lt;CeJour,"Terminé",Tableau1[[#This Row],[C1010]]))</f>
        <v>Permanent</v>
      </c>
      <c r="P9" s="6">
        <f ca="1">Ech_Pro</f>
        <v>325267</v>
      </c>
      <c r="Q9" s="75" t="str" cm="1">
        <f t="array" aca="1" ref="Q9" ca="1">IF(OR(Q$4=Fériés),"",IF(OR(AND(WORKDAY.INTL($B9,(INT((NETWORKDAYS.INTL($B9,Q$4-1,WeekEnd,Fériés)-1)/$D9)+1)*$D9,WeekEnd,Fériés)=Q$4,$F9=0,Q$4&gt;=$B9,Q$4&lt;=$P9),AND(($B9+(INT((Q$4-$B9-1)/$D9)+1)*$D9)=Q$4,$F9=1,Q$4&gt;=$B9,Q$4&lt;=$P9)),Q$4,""))</f>
        <v/>
      </c>
      <c r="R9" s="75" t="str" cm="1">
        <f t="array" aca="1" ref="R9" ca="1">IF(OR(R$4=Fériés),"",IF(OR(AND(WORKDAY.INTL($B9,(INT((NETWORKDAYS.INTL($B9,R$4-1,WeekEnd,Fériés)-1)/$D9)+1)*$D9,WeekEnd,Fériés)=R$4,$F9=0,R$4&gt;=$B9,R$4&lt;=$P9),AND(($B9+(INT((R$4-$B9-1)/$D9)+1)*$D9)=R$4,$F9=1,R$4&gt;=$B9,R$4&lt;=$P9)),R$4,""))</f>
        <v/>
      </c>
      <c r="S9" s="75" t="str" cm="1">
        <f t="array" aca="1" ref="S9" ca="1">IF(OR(S$4=Fériés),"",IF(OR(AND(WORKDAY.INTL($B9,(INT((NETWORKDAYS.INTL($B9,S$4-1,WeekEnd,Fériés)-1)/$D9)+1)*$D9,WeekEnd,Fériés)=S$4,$F9=0,S$4&gt;=$B9,S$4&lt;=$P9),AND(($B9+(INT((S$4-$B9-1)/$D9)+1)*$D9)=S$4,$F9=1,S$4&gt;=$B9,S$4&lt;=$P9)),S$4,""))</f>
        <v/>
      </c>
      <c r="T9" s="75" t="str" cm="1">
        <f t="array" aca="1" ref="T9" ca="1">IF(OR(T$4=Fériés),"",IF(OR(AND(WORKDAY.INTL($B9,(INT((NETWORKDAYS.INTL($B9,T$4-1,WeekEnd,Fériés)-1)/$D9)+1)*$D9,WeekEnd,Fériés)=T$4,$F9=0,T$4&gt;=$B9,T$4&lt;=$P9),AND(($B9+(INT((T$4-$B9-1)/$D9)+1)*$D9)=T$4,$F9=1,T$4&gt;=$B9,T$4&lt;=$P9)),T$4,""))</f>
        <v/>
      </c>
      <c r="U9" s="75" cm="1">
        <f t="array" aca="1" ref="U9" ca="1">IF(OR(U$4=Fériés),"",IF(OR(AND(WORKDAY.INTL($B9,(INT((NETWORKDAYS.INTL($B9,U$4-1,WeekEnd,Fériés)-1)/$D9)+1)*$D9,WeekEnd,Fériés)=U$4,$F9=0,U$4&gt;=$B9,U$4&lt;=$P9),AND(($B9+(INT((U$4-$B9-1)/$D9)+1)*$D9)=U$4,$F9=1,U$4&gt;=$B9,U$4&lt;=$P9)),U$4,""))</f>
        <v>45295</v>
      </c>
      <c r="V9" s="75" t="str" cm="1">
        <f t="array" aca="1" ref="V9" ca="1">IF(OR(V$4=Fériés),"",IF(OR(AND(WORKDAY.INTL($B9,(INT((NETWORKDAYS.INTL($B9,V$4-1,WeekEnd,Fériés)-1)/$D9)+1)*$D9,WeekEnd,Fériés)=V$4,$F9=0,V$4&gt;=$B9,V$4&lt;=$P9),AND(($B9+(INT((V$4-$B9-1)/$D9)+1)*$D9)=V$4,$F9=1,V$4&gt;=$B9,V$4&lt;=$P9)),V$4,""))</f>
        <v/>
      </c>
      <c r="W9" s="75" t="str" cm="1">
        <f t="array" aca="1" ref="W9" ca="1">IF(OR(W$4=Fériés),"",IF(OR(AND(WORKDAY.INTL($B9,(INT((NETWORKDAYS.INTL($B9,W$4-1,WeekEnd,Fériés)-1)/$D9)+1)*$D9,WeekEnd,Fériés)=W$4,$F9=0,W$4&gt;=$B9,W$4&lt;=$P9),AND(($B9+(INT((W$4-$B9-1)/$D9)+1)*$D9)=W$4,$F9=1,W$4&gt;=$B9,W$4&lt;=$P9)),W$4,""))</f>
        <v/>
      </c>
      <c r="X9" s="75" t="str" cm="1">
        <f t="array" aca="1" ref="X9" ca="1">IF(OR(X$4=Fériés),"",IF(OR(AND(WORKDAY.INTL($B9,(INT((NETWORKDAYS.INTL($B9,X$4-1,WeekEnd,Fériés)-1)/$D9)+1)*$D9,WeekEnd,Fériés)=X$4,$F9=0,X$4&gt;=$B9,X$4&lt;=$P9),AND(($B9+(INT((X$4-$B9-1)/$D9)+1)*$D9)=X$4,$F9=1,X$4&gt;=$B9,X$4&lt;=$P9)),X$4,""))</f>
        <v/>
      </c>
      <c r="Y9" s="75" t="str" cm="1">
        <f t="array" aca="1" ref="Y9" ca="1">IF(OR(Y$4=Fériés),"",IF(OR(AND(WORKDAY.INTL($B9,(INT((NETWORKDAYS.INTL($B9,Y$4-1,WeekEnd,Fériés)-1)/$D9)+1)*$D9,WeekEnd,Fériés)=Y$4,$F9=0,Y$4&gt;=$B9,Y$4&lt;=$P9),AND(($B9+(INT((Y$4-$B9-1)/$D9)+1)*$D9)=Y$4,$F9=1,Y$4&gt;=$B9,Y$4&lt;=$P9)),Y$4,""))</f>
        <v/>
      </c>
      <c r="Z9" s="75" t="str" cm="1">
        <f t="array" aca="1" ref="Z9" ca="1">IF(OR(Z$4=Fériés),"",IF(OR(AND(WORKDAY.INTL($B9,(INT((NETWORKDAYS.INTL($B9,Z$4-1,WeekEnd,Fériés)-1)/$D9)+1)*$D9,WeekEnd,Fériés)=Z$4,$F9=0,Z$4&gt;=$B9,Z$4&lt;=$P9),AND(($B9+(INT((Z$4-$B9-1)/$D9)+1)*$D9)=Z$4,$F9=1,Z$4&gt;=$B9,Z$4&lt;=$P9)),Z$4,""))</f>
        <v/>
      </c>
      <c r="AA9" s="75" t="str" cm="1">
        <f t="array" aca="1" ref="AA9" ca="1">IF(OR(AA$4=Fériés),"",IF(OR(AND(WORKDAY.INTL($B9,(INT((NETWORKDAYS.INTL($B9,AA$4-1,WeekEnd,Fériés)-1)/$D9)+1)*$D9,WeekEnd,Fériés)=AA$4,$F9=0,AA$4&gt;=$B9,AA$4&lt;=$P9),AND(($B9+(INT((AA$4-$B9-1)/$D9)+1)*$D9)=AA$4,$F9=1,AA$4&gt;=$B9,AA$4&lt;=$P9)),AA$4,""))</f>
        <v/>
      </c>
      <c r="AB9" s="75" t="str" cm="1">
        <f t="array" aca="1" ref="AB9" ca="1">IF(OR(AB$4=Fériés),"",IF(OR(AND(WORKDAY.INTL($B9,(INT((NETWORKDAYS.INTL($B9,AB$4-1,WeekEnd,Fériés)-1)/$D9)+1)*$D9,WeekEnd,Fériés)=AB$4,$F9=0,AB$4&gt;=$B9,AB$4&lt;=$P9),AND(($B9+(INT((AB$4-$B9-1)/$D9)+1)*$D9)=AB$4,$F9=1,AB$4&gt;=$B9,AB$4&lt;=$P9)),AB$4,""))</f>
        <v/>
      </c>
      <c r="AC9" s="75" t="str" cm="1">
        <f t="array" aca="1" ref="AC9" ca="1">IF(OR(AC$4=Fériés),"",IF(OR(AND(WORKDAY.INTL($B9,(INT((NETWORKDAYS.INTL($B9,AC$4-1,WeekEnd,Fériés)-1)/$D9)+1)*$D9,WeekEnd,Fériés)=AC$4,$F9=0,AC$4&gt;=$B9,AC$4&lt;=$P9),AND(($B9+(INT((AC$4-$B9-1)/$D9)+1)*$D9)=AC$4,$F9=1,AC$4&gt;=$B9,AC$4&lt;=$P9)),AC$4,""))</f>
        <v/>
      </c>
      <c r="AD9" s="75" t="str" cm="1">
        <f t="array" aca="1" ref="AD9" ca="1">IF(OR(AD$4=Fériés),"",IF(OR(AND(WORKDAY.INTL($B9,(INT((NETWORKDAYS.INTL($B9,AD$4-1,WeekEnd,Fériés)-1)/$D9)+1)*$D9,WeekEnd,Fériés)=AD$4,$F9=0,AD$4&gt;=$B9,AD$4&lt;=$P9),AND(($B9+(INT((AD$4-$B9-1)/$D9)+1)*$D9)=AD$4,$F9=1,AD$4&gt;=$B9,AD$4&lt;=$P9)),AD$4,""))</f>
        <v/>
      </c>
      <c r="AE9" s="75" t="str" cm="1">
        <f t="array" aca="1" ref="AE9" ca="1">IF(OR(AE$4=Fériés),"",IF(OR(AND(WORKDAY.INTL($B9,(INT((NETWORKDAYS.INTL($B9,AE$4-1,WeekEnd,Fériés)-1)/$D9)+1)*$D9,WeekEnd,Fériés)=AE$4,$F9=0,AE$4&gt;=$B9,AE$4&lt;=$P9),AND(($B9+(INT((AE$4-$B9-1)/$D9)+1)*$D9)=AE$4,$F9=1,AE$4&gt;=$B9,AE$4&lt;=$P9)),AE$4,""))</f>
        <v/>
      </c>
      <c r="AF9" s="75" t="str" cm="1">
        <f t="array" aca="1" ref="AF9" ca="1">IF(OR(AF$4=Fériés),"",IF(OR(AND(WORKDAY.INTL($B9,(INT((NETWORKDAYS.INTL($B9,AF$4-1,WeekEnd,Fériés)-1)/$D9)+1)*$D9,WeekEnd,Fériés)=AF$4,$F9=0,AF$4&gt;=$B9,AF$4&lt;=$P9),AND(($B9+(INT((AF$4-$B9-1)/$D9)+1)*$D9)=AF$4,$F9=1,AF$4&gt;=$B9,AF$4&lt;=$P9)),AF$4,""))</f>
        <v/>
      </c>
      <c r="AG9" s="75" t="str" cm="1">
        <f t="array" aca="1" ref="AG9" ca="1">IF(OR(AG$4=Fériés),"",IF(OR(AND(WORKDAY.INTL($B9,(INT((NETWORKDAYS.INTL($B9,AG$4-1,WeekEnd,Fériés)-1)/$D9)+1)*$D9,WeekEnd,Fériés)=AG$4,$F9=0,AG$4&gt;=$B9,AG$4&lt;=$P9),AND(($B9+(INT((AG$4-$B9-1)/$D9)+1)*$D9)=AG$4,$F9=1,AG$4&gt;=$B9,AG$4&lt;=$P9)),AG$4,""))</f>
        <v/>
      </c>
      <c r="AH9" s="75" t="str" cm="1">
        <f t="array" aca="1" ref="AH9" ca="1">IF(OR(AH$4=Fériés),"",IF(OR(AND(WORKDAY.INTL($B9,(INT((NETWORKDAYS.INTL($B9,AH$4-1,WeekEnd,Fériés)-1)/$D9)+1)*$D9,WeekEnd,Fériés)=AH$4,$F9=0,AH$4&gt;=$B9,AH$4&lt;=$P9),AND(($B9+(INT((AH$4-$B9-1)/$D9)+1)*$D9)=AH$4,$F9=1,AH$4&gt;=$B9,AH$4&lt;=$P9)),AH$4,""))</f>
        <v/>
      </c>
      <c r="AI9" s="75" t="str" cm="1">
        <f t="array" aca="1" ref="AI9" ca="1">IF(OR(AI$4=Fériés),"",IF(OR(AND(WORKDAY.INTL($B9,(INT((NETWORKDAYS.INTL($B9,AI$4-1,WeekEnd,Fériés)-1)/$D9)+1)*$D9,WeekEnd,Fériés)=AI$4,$F9=0,AI$4&gt;=$B9,AI$4&lt;=$P9),AND(($B9+(INT((AI$4-$B9-1)/$D9)+1)*$D9)=AI$4,$F9=1,AI$4&gt;=$B9,AI$4&lt;=$P9)),AI$4,""))</f>
        <v/>
      </c>
      <c r="AJ9" s="75" t="str" cm="1">
        <f t="array" aca="1" ref="AJ9" ca="1">IF(OR(AJ$4=Fériés),"",IF(OR(AND(WORKDAY.INTL($B9,(INT((NETWORKDAYS.INTL($B9,AJ$4-1,WeekEnd,Fériés)-1)/$D9)+1)*$D9,WeekEnd,Fériés)=AJ$4,$F9=0,AJ$4&gt;=$B9,AJ$4&lt;=$P9),AND(($B9+(INT((AJ$4-$B9-1)/$D9)+1)*$D9)=AJ$4,$F9=1,AJ$4&gt;=$B9,AJ$4&lt;=$P9)),AJ$4,""))</f>
        <v/>
      </c>
      <c r="AK9" s="75" t="str" cm="1">
        <f t="array" aca="1" ref="AK9" ca="1">IF(OR(AK$4=Fériés),"",IF(OR(AND(WORKDAY.INTL($B9,(INT((NETWORKDAYS.INTL($B9,AK$4-1,WeekEnd,Fériés)-1)/$D9)+1)*$D9,WeekEnd,Fériés)=AK$4,$F9=0,AK$4&gt;=$B9,AK$4&lt;=$P9),AND(($B9+(INT((AK$4-$B9-1)/$D9)+1)*$D9)=AK$4,$F9=1,AK$4&gt;=$B9,AK$4&lt;=$P9)),AK$4,""))</f>
        <v/>
      </c>
      <c r="AL9" s="75" t="str" cm="1">
        <f t="array" aca="1" ref="AL9" ca="1">IF(OR(AL$4=Fériés),"",IF(OR(AND(WORKDAY.INTL($B9,(INT((NETWORKDAYS.INTL($B9,AL$4-1,WeekEnd,Fériés)-1)/$D9)+1)*$D9,WeekEnd,Fériés)=AL$4,$F9=0,AL$4&gt;=$B9,AL$4&lt;=$P9),AND(($B9+(INT((AL$4-$B9-1)/$D9)+1)*$D9)=AL$4,$F9=1,AL$4&gt;=$B9,AL$4&lt;=$P9)),AL$4,""))</f>
        <v/>
      </c>
      <c r="AM9" s="75" t="str" cm="1">
        <f t="array" aca="1" ref="AM9" ca="1">IF(OR(AM$4=Fériés),"",IF(OR(AND(WORKDAY.INTL($B9,(INT((NETWORKDAYS.INTL($B9,AM$4-1,WeekEnd,Fériés)-1)/$D9)+1)*$D9,WeekEnd,Fériés)=AM$4,$F9=0,AM$4&gt;=$B9,AM$4&lt;=$P9),AND(($B9+(INT((AM$4-$B9-1)/$D9)+1)*$D9)=AM$4,$F9=1,AM$4&gt;=$B9,AM$4&lt;=$P9)),AM$4,""))</f>
        <v/>
      </c>
      <c r="AN9" s="75" t="str" cm="1">
        <f t="array" aca="1" ref="AN9" ca="1">IF(OR(AN$4=Fériés),"",IF(OR(AND(WORKDAY.INTL($B9,(INT((NETWORKDAYS.INTL($B9,AN$4-1,WeekEnd,Fériés)-1)/$D9)+1)*$D9,WeekEnd,Fériés)=AN$4,$F9=0,AN$4&gt;=$B9,AN$4&lt;=$P9),AND(($B9+(INT((AN$4-$B9-1)/$D9)+1)*$D9)=AN$4,$F9=1,AN$4&gt;=$B9,AN$4&lt;=$P9)),AN$4,""))</f>
        <v/>
      </c>
      <c r="AO9" s="75" t="str" cm="1">
        <f t="array" aca="1" ref="AO9" ca="1">IF(OR(AO$4=Fériés),"",IF(OR(AND(WORKDAY.INTL($B9,(INT((NETWORKDAYS.INTL($B9,AO$4-1,WeekEnd,Fériés)-1)/$D9)+1)*$D9,WeekEnd,Fériés)=AO$4,$F9=0,AO$4&gt;=$B9,AO$4&lt;=$P9),AND(($B9+(INT((AO$4-$B9-1)/$D9)+1)*$D9)=AO$4,$F9=1,AO$4&gt;=$B9,AO$4&lt;=$P9)),AO$4,""))</f>
        <v/>
      </c>
      <c r="AP9" s="75" t="str" cm="1">
        <f t="array" aca="1" ref="AP9" ca="1">IF(OR(AP$4=Fériés),"",IF(OR(AND(WORKDAY.INTL($B9,(INT((NETWORKDAYS.INTL($B9,AP$4-1,WeekEnd,Fériés)-1)/$D9)+1)*$D9,WeekEnd,Fériés)=AP$4,$F9=0,AP$4&gt;=$B9,AP$4&lt;=$P9),AND(($B9+(INT((AP$4-$B9-1)/$D9)+1)*$D9)=AP$4,$F9=1,AP$4&gt;=$B9,AP$4&lt;=$P9)),AP$4,""))</f>
        <v/>
      </c>
      <c r="AQ9" s="75" t="str" cm="1">
        <f t="array" aca="1" ref="AQ9" ca="1">IF(OR(AQ$4=Fériés),"",IF(OR(AND(WORKDAY.INTL($B9,(INT((NETWORKDAYS.INTL($B9,AQ$4-1,WeekEnd,Fériés)-1)/$D9)+1)*$D9,WeekEnd,Fériés)=AQ$4,$F9=0,AQ$4&gt;=$B9,AQ$4&lt;=$P9),AND(($B9+(INT((AQ$4-$B9-1)/$D9)+1)*$D9)=AQ$4,$F9=1,AQ$4&gt;=$B9,AQ$4&lt;=$P9)),AQ$4,""))</f>
        <v/>
      </c>
      <c r="AR9" s="75" t="str" cm="1">
        <f t="array" aca="1" ref="AR9" ca="1">IF(OR(AR$4=Fériés),"",IF(OR(AND(WORKDAY.INTL($B9,(INT((NETWORKDAYS.INTL($B9,AR$4-1,WeekEnd,Fériés)-1)/$D9)+1)*$D9,WeekEnd,Fériés)=AR$4,$F9=0,AR$4&gt;=$B9,AR$4&lt;=$P9),AND(($B9+(INT((AR$4-$B9-1)/$D9)+1)*$D9)=AR$4,$F9=1,AR$4&gt;=$B9,AR$4&lt;=$P9)),AR$4,""))</f>
        <v/>
      </c>
      <c r="AS9" s="75" t="str" cm="1">
        <f t="array" aca="1" ref="AS9" ca="1">IF(OR(AS$4=Fériés),"",IF(OR(AND(WORKDAY.INTL($B9,(INT((NETWORKDAYS.INTL($B9,AS$4-1,WeekEnd,Fériés)-1)/$D9)+1)*$D9,WeekEnd,Fériés)=AS$4,$F9=0,AS$4&gt;=$B9,AS$4&lt;=$P9),AND(($B9+(INT((AS$4-$B9-1)/$D9)+1)*$D9)=AS$4,$F9=1,AS$4&gt;=$B9,AS$4&lt;=$P9)),AS$4,""))</f>
        <v/>
      </c>
      <c r="AT9" s="75" t="str" cm="1">
        <f t="array" aca="1" ref="AT9" ca="1">IF(OR(AT$4=Fériés),"",IF(OR(AND(WORKDAY.INTL($B9,(INT((NETWORKDAYS.INTL($B9,AT$4-1,WeekEnd,Fériés)-1)/$D9)+1)*$D9,WeekEnd,Fériés)=AT$4,$F9=0,AT$4&gt;=$B9,AT$4&lt;=$P9),AND(($B9+(INT((AT$4-$B9-1)/$D9)+1)*$D9)=AT$4,$F9=1,AT$4&gt;=$B9,AT$4&lt;=$P9)),AT$4,""))</f>
        <v/>
      </c>
      <c r="AU9" s="75" t="str" cm="1">
        <f t="array" aca="1" ref="AU9" ca="1">IF(OR(AU$4=Fériés),"",IF(OR(AND(WORKDAY.INTL($B9,(INT((NETWORKDAYS.INTL($B9,AU$4-1,WeekEnd,Fériés)-1)/$D9)+1)*$D9,WeekEnd,Fériés)=AU$4,$F9=0,AU$4&gt;=$B9,AU$4&lt;=$P9),AND(($B9+(INT((AU$4-$B9-1)/$D9)+1)*$D9)=AU$4,$F9=1,AU$4&gt;=$B9,AU$4&lt;=$P9)),AU$4,""))</f>
        <v/>
      </c>
      <c r="AV9" s="75" t="str" cm="1">
        <f t="array" aca="1" ref="AV9" ca="1">IF(OR(AV$4=Fériés),"",IF(OR(AND(WORKDAY.INTL($B9,(INT((NETWORKDAYS.INTL($B9,AV$4-1,WeekEnd,Fériés)-1)/$D9)+1)*$D9,WeekEnd,Fériés)=AV$4,$F9=0,AV$4&gt;=$B9,AV$4&lt;=$P9),AND(($B9+(INT((AV$4-$B9-1)/$D9)+1)*$D9)=AV$4,$F9=1,AV$4&gt;=$B9,AV$4&lt;=$P9)),AV$4,""))</f>
        <v/>
      </c>
      <c r="AW9" s="75" cm="1">
        <f t="array" aca="1" ref="AW9" ca="1">IF(OR(AW$4=Fériés),"",IF(OR(AND(WORKDAY.INTL($B9,(INT((NETWORKDAYS.INTL($B9,AW$4-1,WeekEnd,Fériés)-1)/$D9)+1)*$D9,WeekEnd,Fériés)=AW$4,$F9=0,AW$4&gt;=$B9,AW$4&lt;=$P9),AND(($B9+(INT((AW$4-$B9-1)/$D9)+1)*$D9)=AW$4,$F9=1,AW$4&gt;=$B9,AW$4&lt;=$P9)),AW$4,""))</f>
        <v>45323</v>
      </c>
      <c r="AX9" s="75" t="str" cm="1">
        <f t="array" aca="1" ref="AX9" ca="1">IF(OR(AX$4=Fériés),"",IF(OR(AND(WORKDAY.INTL($B9,(INT((NETWORKDAYS.INTL($B9,AX$4-1,WeekEnd,Fériés)-1)/$D9)+1)*$D9,WeekEnd,Fériés)=AX$4,$F9=0,AX$4&gt;=$B9,AX$4&lt;=$P9),AND(($B9+(INT((AX$4-$B9-1)/$D9)+1)*$D9)=AX$4,$F9=1,AX$4&gt;=$B9,AX$4&lt;=$P9)),AX$4,""))</f>
        <v/>
      </c>
      <c r="AY9" s="75" t="str" cm="1">
        <f t="array" aca="1" ref="AY9" ca="1">IF(OR(AY$4=Fériés),"",IF(OR(AND(WORKDAY.INTL($B9,(INT((NETWORKDAYS.INTL($B9,AY$4-1,WeekEnd,Fériés)-1)/$D9)+1)*$D9,WeekEnd,Fériés)=AY$4,$F9=0,AY$4&gt;=$B9,AY$4&lt;=$P9),AND(($B9+(INT((AY$4-$B9-1)/$D9)+1)*$D9)=AY$4,$F9=1,AY$4&gt;=$B9,AY$4&lt;=$P9)),AY$4,""))</f>
        <v/>
      </c>
      <c r="AZ9" s="75" t="str" cm="1">
        <f t="array" aca="1" ref="AZ9" ca="1">IF(OR(AZ$4=Fériés),"",IF(OR(AND(WORKDAY.INTL($B9,(INT((NETWORKDAYS.INTL($B9,AZ$4-1,WeekEnd,Fériés)-1)/$D9)+1)*$D9,WeekEnd,Fériés)=AZ$4,$F9=0,AZ$4&gt;=$B9,AZ$4&lt;=$P9),AND(($B9+(INT((AZ$4-$B9-1)/$D9)+1)*$D9)=AZ$4,$F9=1,AZ$4&gt;=$B9,AZ$4&lt;=$P9)),AZ$4,""))</f>
        <v/>
      </c>
      <c r="BA9" s="75" t="str" cm="1">
        <f t="array" aca="1" ref="BA9" ca="1">IF(OR(BA$4=Fériés),"",IF(OR(AND(WORKDAY.INTL($B9,(INT((NETWORKDAYS.INTL($B9,BA$4-1,WeekEnd,Fériés)-1)/$D9)+1)*$D9,WeekEnd,Fériés)=BA$4,$F9=0,BA$4&gt;=$B9,BA$4&lt;=$P9),AND(($B9+(INT((BA$4-$B9-1)/$D9)+1)*$D9)=BA$4,$F9=1,BA$4&gt;=$B9,BA$4&lt;=$P9)),BA$4,""))</f>
        <v/>
      </c>
      <c r="BB9" s="75" t="str" cm="1">
        <f t="array" aca="1" ref="BB9" ca="1">IF(OR(BB$4=Fériés),"",IF(OR(AND(WORKDAY.INTL($B9,(INT((NETWORKDAYS.INTL($B9,BB$4-1,WeekEnd,Fériés)-1)/$D9)+1)*$D9,WeekEnd,Fériés)=BB$4,$F9=0,BB$4&gt;=$B9,BB$4&lt;=$P9),AND(($B9+(INT((BB$4-$B9-1)/$D9)+1)*$D9)=BB$4,$F9=1,BB$4&gt;=$B9,BB$4&lt;=$P9)),BB$4,""))</f>
        <v/>
      </c>
      <c r="BC9" s="75" t="str" cm="1">
        <f t="array" aca="1" ref="BC9" ca="1">IF(OR(BC$4=Fériés),"",IF(OR(AND(WORKDAY.INTL($B9,(INT((NETWORKDAYS.INTL($B9,BC$4-1,WeekEnd,Fériés)-1)/$D9)+1)*$D9,WeekEnd,Fériés)=BC$4,$F9=0,BC$4&gt;=$B9,BC$4&lt;=$P9),AND(($B9+(INT((BC$4-$B9-1)/$D9)+1)*$D9)=BC$4,$F9=1,BC$4&gt;=$B9,BC$4&lt;=$P9)),BC$4,""))</f>
        <v/>
      </c>
      <c r="BD9" s="75" t="str" cm="1">
        <f t="array" aca="1" ref="BD9" ca="1">IF(OR(BD$4=Fériés),"",IF(OR(AND(WORKDAY.INTL($B9,(INT((NETWORKDAYS.INTL($B9,BD$4-1,WeekEnd,Fériés)-1)/$D9)+1)*$D9,WeekEnd,Fériés)=BD$4,$F9=0,BD$4&gt;=$B9,BD$4&lt;=$P9),AND(($B9+(INT((BD$4-$B9-1)/$D9)+1)*$D9)=BD$4,$F9=1,BD$4&gt;=$B9,BD$4&lt;=$P9)),BD$4,""))</f>
        <v/>
      </c>
      <c r="BE9" s="75" t="str" cm="1">
        <f t="array" aca="1" ref="BE9" ca="1">IF(OR(BE$4=Fériés),"",IF(OR(AND(WORKDAY.INTL($B9,(INT((NETWORKDAYS.INTL($B9,BE$4-1,WeekEnd,Fériés)-1)/$D9)+1)*$D9,WeekEnd,Fériés)=BE$4,$F9=0,BE$4&gt;=$B9,BE$4&lt;=$P9),AND(($B9+(INT((BE$4-$B9-1)/$D9)+1)*$D9)=BE$4,$F9=1,BE$4&gt;=$B9,BE$4&lt;=$P9)),BE$4,""))</f>
        <v/>
      </c>
      <c r="BF9" s="76" t="str" cm="1">
        <f t="array" aca="1" ref="BF9" ca="1">IF(OR(BF$4=Fériés),"",IF(OR(AND(WORKDAY.INTL($B9,(INT((NETWORKDAYS.INTL($B9,BF$4-1,WeekEnd,Fériés)-1)/$D9)+1)*$D9,WeekEnd,Fériés)=BF$4,$F9=0,BF$4&gt;=$B9,BF$4&lt;=$P9),AND(($B9+(INT((BF$4-$B9-1)/$D9)+1)*$D9)=BF$4,$F9=1,BF$4&gt;=$B9,BF$4&lt;=$P9)),BF$4,""))</f>
        <v/>
      </c>
      <c r="BG9" s="75" t="str" cm="1">
        <f t="array" aca="1" ref="BG9" ca="1">IF(OR(BG$4=Fériés),"",IF(OR(AND(WORKDAY.INTL($B9,(INT((NETWORKDAYS.INTL($B9,BG$4-1,WeekEnd,Fériés)-1)/$D9)+1)*$D9,WeekEnd,Fériés)=BG$4,$F9=0,BG$4&gt;=$B9,BG$4&lt;=$P9),AND(($B9+(INT((BG$4-$B9-1)/$D9)+1)*$D9)=BG$4,$F9=1,BG$4&gt;=$B9,BG$4&lt;=$P9)),BG$4,""))</f>
        <v/>
      </c>
      <c r="BH9" s="75" t="str" cm="1">
        <f t="array" aca="1" ref="BH9" ca="1">IF(OR(BH$4=Fériés),"",IF(OR(AND(WORKDAY.INTL($B9,(INT((NETWORKDAYS.INTL($B9,BH$4-1,WeekEnd,Fériés)-1)/$D9)+1)*$D9,WeekEnd,Fériés)=BH$4,$F9=0,BH$4&gt;=$B9,BH$4&lt;=$P9),AND(($B9+(INT((BH$4-$B9-1)/$D9)+1)*$D9)=BH$4,$F9=1,BH$4&gt;=$B9,BH$4&lt;=$P9)),BH$4,""))</f>
        <v/>
      </c>
      <c r="BI9" s="75" t="str" cm="1">
        <f t="array" aca="1" ref="BI9" ca="1">IF(OR(BI$4=Fériés),"",IF(OR(AND(WORKDAY.INTL($B9,(INT((NETWORKDAYS.INTL($B9,BI$4-1,WeekEnd,Fériés)-1)/$D9)+1)*$D9,WeekEnd,Fériés)=BI$4,$F9=0,BI$4&gt;=$B9,BI$4&lt;=$P9),AND(($B9+(INT((BI$4-$B9-1)/$D9)+1)*$D9)=BI$4,$F9=1,BI$4&gt;=$B9,BI$4&lt;=$P9)),BI$4,""))</f>
        <v/>
      </c>
      <c r="BJ9" s="75" t="str" cm="1">
        <f t="array" aca="1" ref="BJ9" ca="1">IF(OR(BJ$4=Fériés),"",IF(OR(AND(WORKDAY.INTL($B9,(INT((NETWORKDAYS.INTL($B9,BJ$4-1,WeekEnd,Fériés)-1)/$D9)+1)*$D9,WeekEnd,Fériés)=BJ$4,$F9=0,BJ$4&gt;=$B9,BJ$4&lt;=$P9),AND(($B9+(INT((BJ$4-$B9-1)/$D9)+1)*$D9)=BJ$4,$F9=1,BJ$4&gt;=$B9,BJ$4&lt;=$P9)),BJ$4,""))</f>
        <v/>
      </c>
      <c r="BK9" s="75" t="str" cm="1">
        <f t="array" aca="1" ref="BK9" ca="1">IF(OR(BK$4=Fériés),"",IF(OR(AND(WORKDAY.INTL($B9,(INT((NETWORKDAYS.INTL($B9,BK$4-1,WeekEnd,Fériés)-1)/$D9)+1)*$D9,WeekEnd,Fériés)=BK$4,$F9=0,BK$4&gt;=$B9,BK$4&lt;=$P9),AND(($B9+(INT((BK$4-$B9-1)/$D9)+1)*$D9)=BK$4,$F9=1,BK$4&gt;=$B9,BK$4&lt;=$P9)),BK$4,""))</f>
        <v/>
      </c>
      <c r="BL9" s="75" t="str" cm="1">
        <f t="array" aca="1" ref="BL9" ca="1">IF(OR(BL$4=Fériés),"",IF(OR(AND(WORKDAY.INTL($B9,(INT((NETWORKDAYS.INTL($B9,BL$4-1,WeekEnd,Fériés)-1)/$D9)+1)*$D9,WeekEnd,Fériés)=BL$4,$F9=0,BL$4&gt;=$B9,BL$4&lt;=$P9),AND(($B9+(INT((BL$4-$B9-1)/$D9)+1)*$D9)=BL$4,$F9=1,BL$4&gt;=$B9,BL$4&lt;=$P9)),BL$4,""))</f>
        <v/>
      </c>
      <c r="BM9" s="75" t="str" cm="1">
        <f t="array" aca="1" ref="BM9" ca="1">IF(OR(BM$4=Fériés),"",IF(OR(AND(WORKDAY.INTL($B9,(INT((NETWORKDAYS.INTL($B9,BM$4-1,WeekEnd,Fériés)-1)/$D9)+1)*$D9,WeekEnd,Fériés)=BM$4,$F9=0,BM$4&gt;=$B9,BM$4&lt;=$P9),AND(($B9+(INT((BM$4-$B9-1)/$D9)+1)*$D9)=BM$4,$F9=1,BM$4&gt;=$B9,BM$4&lt;=$P9)),BM$4,""))</f>
        <v/>
      </c>
      <c r="BN9" s="75" t="str" cm="1">
        <f t="array" aca="1" ref="BN9" ca="1">IF(OR(BN$4=Fériés),"",IF(OR(AND(WORKDAY.INTL($B9,(INT((NETWORKDAYS.INTL($B9,BN$4-1,WeekEnd,Fériés)-1)/$D9)+1)*$D9,WeekEnd,Fériés)=BN$4,$F9=0,BN$4&gt;=$B9,BN$4&lt;=$P9),AND(($B9+(INT((BN$4-$B9-1)/$D9)+1)*$D9)=BN$4,$F9=1,BN$4&gt;=$B9,BN$4&lt;=$P9)),BN$4,""))</f>
        <v/>
      </c>
      <c r="BO9" s="75" t="str" cm="1">
        <f t="array" aca="1" ref="BO9" ca="1">IF(OR(BO$4=Fériés),"",IF(OR(AND(WORKDAY.INTL($B9,(INT((NETWORKDAYS.INTL($B9,BO$4-1,WeekEnd,Fériés)-1)/$D9)+1)*$D9,WeekEnd,Fériés)=BO$4,$F9=0,BO$4&gt;=$B9,BO$4&lt;=$P9),AND(($B9+(INT((BO$4-$B9-1)/$D9)+1)*$D9)=BO$4,$F9=1,BO$4&gt;=$B9,BO$4&lt;=$P9)),BO$4,""))</f>
        <v/>
      </c>
      <c r="BP9" s="75" t="str" cm="1">
        <f t="array" aca="1" ref="BP9" ca="1">IF(OR(BP$4=Fériés),"",IF(OR(AND(WORKDAY.INTL($B9,(INT((NETWORKDAYS.INTL($B9,BP$4-1,WeekEnd,Fériés)-1)/$D9)+1)*$D9,WeekEnd,Fériés)=BP$4,$F9=0,BP$4&gt;=$B9,BP$4&lt;=$P9),AND(($B9+(INT((BP$4-$B9-1)/$D9)+1)*$D9)=BP$4,$F9=1,BP$4&gt;=$B9,BP$4&lt;=$P9)),BP$4,""))</f>
        <v/>
      </c>
      <c r="BQ9" s="75" t="str" cm="1">
        <f t="array" aca="1" ref="BQ9" ca="1">IF(OR(BQ$4=Fériés),"",IF(OR(AND(WORKDAY.INTL($B9,(INT((NETWORKDAYS.INTL($B9,BQ$4-1,WeekEnd,Fériés)-1)/$D9)+1)*$D9,WeekEnd,Fériés)=BQ$4,$F9=0,BQ$4&gt;=$B9,BQ$4&lt;=$P9),AND(($B9+(INT((BQ$4-$B9-1)/$D9)+1)*$D9)=BQ$4,$F9=1,BQ$4&gt;=$B9,BQ$4&lt;=$P9)),BQ$4,""))</f>
        <v/>
      </c>
      <c r="BR9" s="75" t="str" cm="1">
        <f t="array" aca="1" ref="BR9" ca="1">IF(OR(BR$4=Fériés),"",IF(OR(AND(WORKDAY.INTL($B9,(INT((NETWORKDAYS.INTL($B9,BR$4-1,WeekEnd,Fériés)-1)/$D9)+1)*$D9,WeekEnd,Fériés)=BR$4,$F9=0,BR$4&gt;=$B9,BR$4&lt;=$P9),AND(($B9+(INT((BR$4-$B9-1)/$D9)+1)*$D9)=BR$4,$F9=1,BR$4&gt;=$B9,BR$4&lt;=$P9)),BR$4,""))</f>
        <v/>
      </c>
      <c r="BS9" s="75" t="str" cm="1">
        <f t="array" aca="1" ref="BS9" ca="1">IF(OR(BS$4=Fériés),"",IF(OR(AND(WORKDAY.INTL($B9,(INT((NETWORKDAYS.INTL($B9,BS$4-1,WeekEnd,Fériés)-1)/$D9)+1)*$D9,WeekEnd,Fériés)=BS$4,$F9=0,BS$4&gt;=$B9,BS$4&lt;=$P9),AND(($B9+(INT((BS$4-$B9-1)/$D9)+1)*$D9)=BS$4,$F9=1,BS$4&gt;=$B9,BS$4&lt;=$P9)),BS$4,""))</f>
        <v/>
      </c>
      <c r="BT9" s="75" t="str" cm="1">
        <f t="array" aca="1" ref="BT9" ca="1">IF(OR(BT$4=Fériés),"",IF(OR(AND(WORKDAY.INTL($B9,(INT((NETWORKDAYS.INTL($B9,BT$4-1,WeekEnd,Fériés)-1)/$D9)+1)*$D9,WeekEnd,Fériés)=BT$4,$F9=0,BT$4&gt;=$B9,BT$4&lt;=$P9),AND(($B9+(INT((BT$4-$B9-1)/$D9)+1)*$D9)=BT$4,$F9=1,BT$4&gt;=$B9,BT$4&lt;=$P9)),BT$4,""))</f>
        <v/>
      </c>
      <c r="BU9" s="75" t="str" cm="1">
        <f t="array" aca="1" ref="BU9" ca="1">IF(OR(BU$4=Fériés),"",IF(OR(AND(WORKDAY.INTL($B9,(INT((NETWORKDAYS.INTL($B9,BU$4-1,WeekEnd,Fériés)-1)/$D9)+1)*$D9,WeekEnd,Fériés)=BU$4,$F9=0,BU$4&gt;=$B9,BU$4&lt;=$P9),AND(($B9+(INT((BU$4-$B9-1)/$D9)+1)*$D9)=BU$4,$F9=1,BU$4&gt;=$B9,BU$4&lt;=$P9)),BU$4,""))</f>
        <v/>
      </c>
      <c r="BV9" s="75" t="str" cm="1">
        <f t="array" aca="1" ref="BV9" ca="1">IF(OR(BV$4=Fériés),"",IF(OR(AND(WORKDAY.INTL($B9,(INT((NETWORKDAYS.INTL($B9,BV$4-1,WeekEnd,Fériés)-1)/$D9)+1)*$D9,WeekEnd,Fériés)=BV$4,$F9=0,BV$4&gt;=$B9,BV$4&lt;=$P9),AND(($B9+(INT((BV$4-$B9-1)/$D9)+1)*$D9)=BV$4,$F9=1,BV$4&gt;=$B9,BV$4&lt;=$P9)),BV$4,""))</f>
        <v/>
      </c>
      <c r="BW9" s="75" t="str" cm="1">
        <f t="array" aca="1" ref="BW9" ca="1">IF(OR(BW$4=Fériés),"",IF(OR(AND(WORKDAY.INTL($B9,(INT((NETWORKDAYS.INTL($B9,BW$4-1,WeekEnd,Fériés)-1)/$D9)+1)*$D9,WeekEnd,Fériés)=BW$4,$F9=0,BW$4&gt;=$B9,BW$4&lt;=$P9),AND(($B9+(INT((BW$4-$B9-1)/$D9)+1)*$D9)=BW$4,$F9=1,BW$4&gt;=$B9,BW$4&lt;=$P9)),BW$4,""))</f>
        <v/>
      </c>
      <c r="BX9" s="75" t="str" cm="1">
        <f t="array" aca="1" ref="BX9" ca="1">IF(OR(BX$4=Fériés),"",IF(OR(AND(WORKDAY.INTL($B9,(INT((NETWORKDAYS.INTL($B9,BX$4-1,WeekEnd,Fériés)-1)/$D9)+1)*$D9,WeekEnd,Fériés)=BX$4,$F9=0,BX$4&gt;=$B9,BX$4&lt;=$P9),AND(($B9+(INT((BX$4-$B9-1)/$D9)+1)*$D9)=BX$4,$F9=1,BX$4&gt;=$B9,BX$4&lt;=$P9)),BX$4,""))</f>
        <v/>
      </c>
      <c r="BY9" s="75" cm="1">
        <f t="array" aca="1" ref="BY9" ca="1">IF(OR(BY$4=Fériés),"",IF(OR(AND(WORKDAY.INTL($B9,(INT((NETWORKDAYS.INTL($B9,BY$4-1,WeekEnd,Fériés)-1)/$D9)+1)*$D9,WeekEnd,Fériés)=BY$4,$F9=0,BY$4&gt;=$B9,BY$4&lt;=$P9),AND(($B9+(INT((BY$4-$B9-1)/$D9)+1)*$D9)=BY$4,$F9=1,BY$4&gt;=$B9,BY$4&lt;=$P9)),BY$4,""))</f>
        <v>45351</v>
      </c>
      <c r="BZ9" s="75" t="str" cm="1">
        <f t="array" aca="1" ref="BZ9" ca="1">IF(OR(BZ$4=Fériés),"",IF(OR(AND(WORKDAY.INTL($B9,(INT((NETWORKDAYS.INTL($B9,BZ$4-1,WeekEnd,Fériés)-1)/$D9)+1)*$D9,WeekEnd,Fériés)=BZ$4,$F9=0,BZ$4&gt;=$B9,BZ$4&lt;=$P9),AND(($B9+(INT((BZ$4-$B9-1)/$D9)+1)*$D9)=BZ$4,$F9=1,BZ$4&gt;=$B9,BZ$4&lt;=$P9)),BZ$4,""))</f>
        <v/>
      </c>
      <c r="CA9" s="75" t="str" cm="1">
        <f t="array" aca="1" ref="CA9" ca="1">IF(OR(CA$4=Fériés),"",IF(OR(AND(WORKDAY.INTL($B9,(INT((NETWORKDAYS.INTL($B9,CA$4-1,WeekEnd,Fériés)-1)/$D9)+1)*$D9,WeekEnd,Fériés)=CA$4,$F9=0,CA$4&gt;=$B9,CA$4&lt;=$P9),AND(($B9+(INT((CA$4-$B9-1)/$D9)+1)*$D9)=CA$4,$F9=1,CA$4&gt;=$B9,CA$4&lt;=$P9)),CA$4,""))</f>
        <v/>
      </c>
      <c r="CB9" s="75" t="str" cm="1">
        <f t="array" aca="1" ref="CB9" ca="1">IF(OR(CB$4=Fériés),"",IF(OR(AND(WORKDAY.INTL($B9,(INT((NETWORKDAYS.INTL($B9,CB$4-1,WeekEnd,Fériés)-1)/$D9)+1)*$D9,WeekEnd,Fériés)=CB$4,$F9=0,CB$4&gt;=$B9,CB$4&lt;=$P9),AND(($B9+(INT((CB$4-$B9-1)/$D9)+1)*$D9)=CB$4,$F9=1,CB$4&gt;=$B9,CB$4&lt;=$P9)),CB$4,""))</f>
        <v/>
      </c>
      <c r="CC9" s="75" t="str" cm="1">
        <f t="array" aca="1" ref="CC9" ca="1">IF(OR(CC$4=Fériés),"",IF(OR(AND(WORKDAY.INTL($B9,(INT((NETWORKDAYS.INTL($B9,CC$4-1,WeekEnd,Fériés)-1)/$D9)+1)*$D9,WeekEnd,Fériés)=CC$4,$F9=0,CC$4&gt;=$B9,CC$4&lt;=$P9),AND(($B9+(INT((CC$4-$B9-1)/$D9)+1)*$D9)=CC$4,$F9=1,CC$4&gt;=$B9,CC$4&lt;=$P9)),CC$4,""))</f>
        <v/>
      </c>
      <c r="CD9" s="75" t="str" cm="1">
        <f t="array" aca="1" ref="CD9" ca="1">IF(OR(CD$4=Fériés),"",IF(OR(AND(WORKDAY.INTL($B9,(INT((NETWORKDAYS.INTL($B9,CD$4-1,WeekEnd,Fériés)-1)/$D9)+1)*$D9,WeekEnd,Fériés)=CD$4,$F9=0,CD$4&gt;=$B9,CD$4&lt;=$P9),AND(($B9+(INT((CD$4-$B9-1)/$D9)+1)*$D9)=CD$4,$F9=1,CD$4&gt;=$B9,CD$4&lt;=$P9)),CD$4,""))</f>
        <v/>
      </c>
      <c r="CE9" s="75" t="str" cm="1">
        <f t="array" aca="1" ref="CE9" ca="1">IF(OR(CE$4=Fériés),"",IF(OR(AND(WORKDAY.INTL($B9,(INT((NETWORKDAYS.INTL($B9,CE$4-1,WeekEnd,Fériés)-1)/$D9)+1)*$D9,WeekEnd,Fériés)=CE$4,$F9=0,CE$4&gt;=$B9,CE$4&lt;=$P9),AND(($B9+(INT((CE$4-$B9-1)/$D9)+1)*$D9)=CE$4,$F9=1,CE$4&gt;=$B9,CE$4&lt;=$P9)),CE$4,""))</f>
        <v/>
      </c>
      <c r="CF9" s="75" t="str" cm="1">
        <f t="array" aca="1" ref="CF9" ca="1">IF(OR(CF$4=Fériés),"",IF(OR(AND(WORKDAY.INTL($B9,(INT((NETWORKDAYS.INTL($B9,CF$4-1,WeekEnd,Fériés)-1)/$D9)+1)*$D9,WeekEnd,Fériés)=CF$4,$F9=0,CF$4&gt;=$B9,CF$4&lt;=$P9),AND(($B9+(INT((CF$4-$B9-1)/$D9)+1)*$D9)=CF$4,$F9=1,CF$4&gt;=$B9,CF$4&lt;=$P9)),CF$4,""))</f>
        <v/>
      </c>
      <c r="CG9" s="75" t="str" cm="1">
        <f t="array" aca="1" ref="CG9" ca="1">IF(OR(CG$4=Fériés),"",IF(OR(AND(WORKDAY.INTL($B9,(INT((NETWORKDAYS.INTL($B9,CG$4-1,WeekEnd,Fériés)-1)/$D9)+1)*$D9,WeekEnd,Fériés)=CG$4,$F9=0,CG$4&gt;=$B9,CG$4&lt;=$P9),AND(($B9+(INT((CG$4-$B9-1)/$D9)+1)*$D9)=CG$4,$F9=1,CG$4&gt;=$B9,CG$4&lt;=$P9)),CG$4,""))</f>
        <v/>
      </c>
      <c r="CH9" s="75" t="str" cm="1">
        <f t="array" aca="1" ref="CH9" ca="1">IF(OR(CH$4=Fériés),"",IF(OR(AND(WORKDAY.INTL($B9,(INT((NETWORKDAYS.INTL($B9,CH$4-1,WeekEnd,Fériés)-1)/$D9)+1)*$D9,WeekEnd,Fériés)=CH$4,$F9=0,CH$4&gt;=$B9,CH$4&lt;=$P9),AND(($B9+(INT((CH$4-$B9-1)/$D9)+1)*$D9)=CH$4,$F9=1,CH$4&gt;=$B9,CH$4&lt;=$P9)),CH$4,""))</f>
        <v/>
      </c>
      <c r="CI9" s="75" t="str" cm="1">
        <f t="array" aca="1" ref="CI9" ca="1">IF(OR(CI$4=Fériés),"",IF(OR(AND(WORKDAY.INTL($B9,(INT((NETWORKDAYS.INTL($B9,CI$4-1,WeekEnd,Fériés)-1)/$D9)+1)*$D9,WeekEnd,Fériés)=CI$4,$F9=0,CI$4&gt;=$B9,CI$4&lt;=$P9),AND(($B9+(INT((CI$4-$B9-1)/$D9)+1)*$D9)=CI$4,$F9=1,CI$4&gt;=$B9,CI$4&lt;=$P9)),CI$4,""))</f>
        <v/>
      </c>
      <c r="CJ9" s="75" t="str" cm="1">
        <f t="array" aca="1" ref="CJ9" ca="1">IF(OR(CJ$4=Fériés),"",IF(OR(AND(WORKDAY.INTL($B9,(INT((NETWORKDAYS.INTL($B9,CJ$4-1,WeekEnd,Fériés)-1)/$D9)+1)*$D9,WeekEnd,Fériés)=CJ$4,$F9=0,CJ$4&gt;=$B9,CJ$4&lt;=$P9),AND(($B9+(INT((CJ$4-$B9-1)/$D9)+1)*$D9)=CJ$4,$F9=1,CJ$4&gt;=$B9,CJ$4&lt;=$P9)),CJ$4,""))</f>
        <v/>
      </c>
      <c r="CK9" s="75" t="str" cm="1">
        <f t="array" aca="1" ref="CK9" ca="1">IF(OR(CK$4=Fériés),"",IF(OR(AND(WORKDAY.INTL($B9,(INT((NETWORKDAYS.INTL($B9,CK$4-1,WeekEnd,Fériés)-1)/$D9)+1)*$D9,WeekEnd,Fériés)=CK$4,$F9=0,CK$4&gt;=$B9,CK$4&lt;=$P9),AND(($B9+(INT((CK$4-$B9-1)/$D9)+1)*$D9)=CK$4,$F9=1,CK$4&gt;=$B9,CK$4&lt;=$P9)),CK$4,""))</f>
        <v/>
      </c>
      <c r="CL9" s="75" t="str" cm="1">
        <f t="array" aca="1" ref="CL9" ca="1">IF(OR(CL$4=Fériés),"",IF(OR(AND(WORKDAY.INTL($B9,(INT((NETWORKDAYS.INTL($B9,CL$4-1,WeekEnd,Fériés)-1)/$D9)+1)*$D9,WeekEnd,Fériés)=CL$4,$F9=0,CL$4&gt;=$B9,CL$4&lt;=$P9),AND(($B9+(INT((CL$4-$B9-1)/$D9)+1)*$D9)=CL$4,$F9=1,CL$4&gt;=$B9,CL$4&lt;=$P9)),CL$4,""))</f>
        <v/>
      </c>
      <c r="CM9" s="75" t="str" cm="1">
        <f t="array" aca="1" ref="CM9" ca="1">IF(OR(CM$4=Fériés),"",IF(OR(AND(WORKDAY.INTL($B9,(INT((NETWORKDAYS.INTL($B9,CM$4-1,WeekEnd,Fériés)-1)/$D9)+1)*$D9,WeekEnd,Fériés)=CM$4,$F9=0,CM$4&gt;=$B9,CM$4&lt;=$P9),AND(($B9+(INT((CM$4-$B9-1)/$D9)+1)*$D9)=CM$4,$F9=1,CM$4&gt;=$B9,CM$4&lt;=$P9)),CM$4,""))</f>
        <v/>
      </c>
      <c r="CN9" s="75" t="str" cm="1">
        <f t="array" aca="1" ref="CN9" ca="1">IF(OR(CN$4=Fériés),"",IF(OR(AND(WORKDAY.INTL($B9,(INT((NETWORKDAYS.INTL($B9,CN$4-1,WeekEnd,Fériés)-1)/$D9)+1)*$D9,WeekEnd,Fériés)=CN$4,$F9=0,CN$4&gt;=$B9,CN$4&lt;=$P9),AND(($B9+(INT((CN$4-$B9-1)/$D9)+1)*$D9)=CN$4,$F9=1,CN$4&gt;=$B9,CN$4&lt;=$P9)),CN$4,""))</f>
        <v/>
      </c>
      <c r="CO9" s="75" t="str" cm="1">
        <f t="array" aca="1" ref="CO9" ca="1">IF(OR(CO$4=Fériés),"",IF(OR(AND(WORKDAY.INTL($B9,(INT((NETWORKDAYS.INTL($B9,CO$4-1,WeekEnd,Fériés)-1)/$D9)+1)*$D9,WeekEnd,Fériés)=CO$4,$F9=0,CO$4&gt;=$B9,CO$4&lt;=$P9),AND(($B9+(INT((CO$4-$B9-1)/$D9)+1)*$D9)=CO$4,$F9=1,CO$4&gt;=$B9,CO$4&lt;=$P9)),CO$4,""))</f>
        <v/>
      </c>
      <c r="CP9" s="75" t="str" cm="1">
        <f t="array" aca="1" ref="CP9" ca="1">IF(OR(CP$4=Fériés),"",IF(OR(AND(WORKDAY.INTL($B9,(INT((NETWORKDAYS.INTL($B9,CP$4-1,WeekEnd,Fériés)-1)/$D9)+1)*$D9,WeekEnd,Fériés)=CP$4,$F9=0,CP$4&gt;=$B9,CP$4&lt;=$P9),AND(($B9+(INT((CP$4-$B9-1)/$D9)+1)*$D9)=CP$4,$F9=1,CP$4&gt;=$B9,CP$4&lt;=$P9)),CP$4,""))</f>
        <v/>
      </c>
      <c r="CQ9" s="75" t="str" cm="1">
        <f t="array" aca="1" ref="CQ9" ca="1">IF(OR(CQ$4=Fériés),"",IF(OR(AND(WORKDAY.INTL($B9,(INT((NETWORKDAYS.INTL($B9,CQ$4-1,WeekEnd,Fériés)-1)/$D9)+1)*$D9,WeekEnd,Fériés)=CQ$4,$F9=0,CQ$4&gt;=$B9,CQ$4&lt;=$P9),AND(($B9+(INT((CQ$4-$B9-1)/$D9)+1)*$D9)=CQ$4,$F9=1,CQ$4&gt;=$B9,CQ$4&lt;=$P9)),CQ$4,""))</f>
        <v/>
      </c>
      <c r="CR9" s="75" t="str" cm="1">
        <f t="array" aca="1" ref="CR9" ca="1">IF(OR(CR$4=Fériés),"",IF(OR(AND(WORKDAY.INTL($B9,(INT((NETWORKDAYS.INTL($B9,CR$4-1,WeekEnd,Fériés)-1)/$D9)+1)*$D9,WeekEnd,Fériés)=CR$4,$F9=0,CR$4&gt;=$B9,CR$4&lt;=$P9),AND(($B9+(INT((CR$4-$B9-1)/$D9)+1)*$D9)=CR$4,$F9=1,CR$4&gt;=$B9,CR$4&lt;=$P9)),CR$4,""))</f>
        <v/>
      </c>
      <c r="CS9" s="75" t="str" cm="1">
        <f t="array" aca="1" ref="CS9" ca="1">IF(OR(CS$4=Fériés),"",IF(OR(AND(WORKDAY.INTL($B9,(INT((NETWORKDAYS.INTL($B9,CS$4-1,WeekEnd,Fériés)-1)/$D9)+1)*$D9,WeekEnd,Fériés)=CS$4,$F9=0,CS$4&gt;=$B9,CS$4&lt;=$P9),AND(($B9+(INT((CS$4-$B9-1)/$D9)+1)*$D9)=CS$4,$F9=1,CS$4&gt;=$B9,CS$4&lt;=$P9)),CS$4,""))</f>
        <v/>
      </c>
      <c r="CT9" s="75" t="str" cm="1">
        <f t="array" aca="1" ref="CT9" ca="1">IF(OR(CT$4=Fériés),"",IF(OR(AND(WORKDAY.INTL($B9,(INT((NETWORKDAYS.INTL($B9,CT$4-1,WeekEnd,Fériés)-1)/$D9)+1)*$D9,WeekEnd,Fériés)=CT$4,$F9=0,CT$4&gt;=$B9,CT$4&lt;=$P9),AND(($B9+(INT((CT$4-$B9-1)/$D9)+1)*$D9)=CT$4,$F9=1,CT$4&gt;=$B9,CT$4&lt;=$P9)),CT$4,""))</f>
        <v/>
      </c>
      <c r="CU9" s="75" t="str" cm="1">
        <f t="array" aca="1" ref="CU9" ca="1">IF(OR(CU$4=Fériés),"",IF(OR(AND(WORKDAY.INTL($B9,(INT((NETWORKDAYS.INTL($B9,CU$4-1,WeekEnd,Fériés)-1)/$D9)+1)*$D9,WeekEnd,Fériés)=CU$4,$F9=0,CU$4&gt;=$B9,CU$4&lt;=$P9),AND(($B9+(INT((CU$4-$B9-1)/$D9)+1)*$D9)=CU$4,$F9=1,CU$4&gt;=$B9,CU$4&lt;=$P9)),CU$4,""))</f>
        <v/>
      </c>
      <c r="CV9" s="75" t="str" cm="1">
        <f t="array" aca="1" ref="CV9" ca="1">IF(OR(CV$4=Fériés),"",IF(OR(AND(WORKDAY.INTL($B9,(INT((NETWORKDAYS.INTL($B9,CV$4-1,WeekEnd,Fériés)-1)/$D9)+1)*$D9,WeekEnd,Fériés)=CV$4,$F9=0,CV$4&gt;=$B9,CV$4&lt;=$P9),AND(($B9+(INT((CV$4-$B9-1)/$D9)+1)*$D9)=CV$4,$F9=1,CV$4&gt;=$B9,CV$4&lt;=$P9)),CV$4,""))</f>
        <v/>
      </c>
      <c r="CW9" s="75" t="str" cm="1">
        <f t="array" aca="1" ref="CW9" ca="1">IF(OR(CW$4=Fériés),"",IF(OR(AND(WORKDAY.INTL($B9,(INT((NETWORKDAYS.INTL($B9,CW$4-1,WeekEnd,Fériés)-1)/$D9)+1)*$D9,WeekEnd,Fériés)=CW$4,$F9=0,CW$4&gt;=$B9,CW$4&lt;=$P9),AND(($B9+(INT((CW$4-$B9-1)/$D9)+1)*$D9)=CW$4,$F9=1,CW$4&gt;=$B9,CW$4&lt;=$P9)),CW$4,""))</f>
        <v/>
      </c>
      <c r="CX9" s="75" t="str" cm="1">
        <f t="array" aca="1" ref="CX9" ca="1">IF(OR(CX$4=Fériés),"",IF(OR(AND(WORKDAY.INTL($B9,(INT((NETWORKDAYS.INTL($B9,CX$4-1,WeekEnd,Fériés)-1)/$D9)+1)*$D9,WeekEnd,Fériés)=CX$4,$F9=0,CX$4&gt;=$B9,CX$4&lt;=$P9),AND(($B9+(INT((CX$4-$B9-1)/$D9)+1)*$D9)=CX$4,$F9=1,CX$4&gt;=$B9,CX$4&lt;=$P9)),CX$4,""))</f>
        <v/>
      </c>
      <c r="CY9" s="75" t="str" cm="1">
        <f t="array" aca="1" ref="CY9" ca="1">IF(OR(CY$4=Fériés),"",IF(OR(AND(WORKDAY.INTL($B9,(INT((NETWORKDAYS.INTL($B9,CY$4-1,WeekEnd,Fériés)-1)/$D9)+1)*$D9,WeekEnd,Fériés)=CY$4,$F9=0,CY$4&gt;=$B9,CY$4&lt;=$P9),AND(($B9+(INT((CY$4-$B9-1)/$D9)+1)*$D9)=CY$4,$F9=1,CY$4&gt;=$B9,CY$4&lt;=$P9)),CY$4,""))</f>
        <v/>
      </c>
      <c r="CZ9" s="75" t="str" cm="1">
        <f t="array" aca="1" ref="CZ9" ca="1">IF(OR(CZ$4=Fériés),"",IF(OR(AND(WORKDAY.INTL($B9,(INT((NETWORKDAYS.INTL($B9,CZ$4-1,WeekEnd,Fériés)-1)/$D9)+1)*$D9,WeekEnd,Fériés)=CZ$4,$F9=0,CZ$4&gt;=$B9,CZ$4&lt;=$P9),AND(($B9+(INT((CZ$4-$B9-1)/$D9)+1)*$D9)=CZ$4,$F9=1,CZ$4&gt;=$B9,CZ$4&lt;=$P9)),CZ$4,""))</f>
        <v/>
      </c>
      <c r="DA9" s="75" cm="1">
        <f t="array" aca="1" ref="DA9" ca="1">IF(OR(DA$4=Fériés),"",IF(OR(AND(WORKDAY.INTL($B9,(INT((NETWORKDAYS.INTL($B9,DA$4-1,WeekEnd,Fériés)-1)/$D9)+1)*$D9,WeekEnd,Fériés)=DA$4,$F9=0,DA$4&gt;=$B9,DA$4&lt;=$P9),AND(($B9+(INT((DA$4-$B9-1)/$D9)+1)*$D9)=DA$4,$F9=1,DA$4&gt;=$B9,DA$4&lt;=$P9)),DA$4,""))</f>
        <v>45379</v>
      </c>
      <c r="DB9" s="75" t="str" cm="1">
        <f t="array" aca="1" ref="DB9" ca="1">IF(OR(DB$4=Fériés),"",IF(OR(AND(WORKDAY.INTL($B9,(INT((NETWORKDAYS.INTL($B9,DB$4-1,WeekEnd,Fériés)-1)/$D9)+1)*$D9,WeekEnd,Fériés)=DB$4,$F9=0,DB$4&gt;=$B9,DB$4&lt;=$P9),AND(($B9+(INT((DB$4-$B9-1)/$D9)+1)*$D9)=DB$4,$F9=1,DB$4&gt;=$B9,DB$4&lt;=$P9)),DB$4,""))</f>
        <v/>
      </c>
      <c r="DC9" s="75" t="str" cm="1">
        <f t="array" aca="1" ref="DC9" ca="1">IF(OR(DC$4=Fériés),"",IF(OR(AND(WORKDAY.INTL($B9,(INT((NETWORKDAYS.INTL($B9,DC$4-1,WeekEnd,Fériés)-1)/$D9)+1)*$D9,WeekEnd,Fériés)=DC$4,$F9=0,DC$4&gt;=$B9,DC$4&lt;=$P9),AND(($B9+(INT((DC$4-$B9-1)/$D9)+1)*$D9)=DC$4,$F9=1,DC$4&gt;=$B9,DC$4&lt;=$P9)),DC$4,""))</f>
        <v/>
      </c>
      <c r="DD9" s="75" t="str" cm="1">
        <f t="array" aca="1" ref="DD9" ca="1">IF(OR(DD$4=Fériés),"",IF(OR(AND(WORKDAY.INTL($B9,(INT((NETWORKDAYS.INTL($B9,DD$4-1,WeekEnd,Fériés)-1)/$D9)+1)*$D9,WeekEnd,Fériés)=DD$4,$F9=0,DD$4&gt;=$B9,DD$4&lt;=$P9),AND(($B9+(INT((DD$4-$B9-1)/$D9)+1)*$D9)=DD$4,$F9=1,DD$4&gt;=$B9,DD$4&lt;=$P9)),DD$4,""))</f>
        <v/>
      </c>
      <c r="DE9" s="75" t="str" cm="1">
        <f t="array" aca="1" ref="DE9" ca="1">IF(OR(DE$4=Fériés),"",IF(OR(AND(WORKDAY.INTL($B9,(INT((NETWORKDAYS.INTL($B9,DE$4-1,WeekEnd,Fériés)-1)/$D9)+1)*$D9,WeekEnd,Fériés)=DE$4,$F9=0,DE$4&gt;=$B9,DE$4&lt;=$P9),AND(($B9+(INT((DE$4-$B9-1)/$D9)+1)*$D9)=DE$4,$F9=1,DE$4&gt;=$B9,DE$4&lt;=$P9)),DE$4,""))</f>
        <v/>
      </c>
      <c r="DF9" s="75" t="str" cm="1">
        <f t="array" aca="1" ref="DF9" ca="1">IF(OR(DF$4=Fériés),"",IF(OR(AND(WORKDAY.INTL($B9,(INT((NETWORKDAYS.INTL($B9,DF$4-1,WeekEnd,Fériés)-1)/$D9)+1)*$D9,WeekEnd,Fériés)=DF$4,$F9=0,DF$4&gt;=$B9,DF$4&lt;=$P9),AND(($B9+(INT((DF$4-$B9-1)/$D9)+1)*$D9)=DF$4,$F9=1,DF$4&gt;=$B9,DF$4&lt;=$P9)),DF$4,""))</f>
        <v/>
      </c>
      <c r="DG9" s="75" t="str" cm="1">
        <f t="array" aca="1" ref="DG9" ca="1">IF(OR(DG$4=Fériés),"",IF(OR(AND(WORKDAY.INTL($B9,(INT((NETWORKDAYS.INTL($B9,DG$4-1,WeekEnd,Fériés)-1)/$D9)+1)*$D9,WeekEnd,Fériés)=DG$4,$F9=0,DG$4&gt;=$B9,DG$4&lt;=$P9),AND(($B9+(INT((DG$4-$B9-1)/$D9)+1)*$D9)=DG$4,$F9=1,DG$4&gt;=$B9,DG$4&lt;=$P9)),DG$4,""))</f>
        <v/>
      </c>
      <c r="DH9" s="75" t="str" cm="1">
        <f t="array" aca="1" ref="DH9" ca="1">IF(OR(DH$4=Fériés),"",IF(OR(AND(WORKDAY.INTL($B9,(INT((NETWORKDAYS.INTL($B9,DH$4-1,WeekEnd,Fériés)-1)/$D9)+1)*$D9,WeekEnd,Fériés)=DH$4,$F9=0,DH$4&gt;=$B9,DH$4&lt;=$P9),AND(($B9+(INT((DH$4-$B9-1)/$D9)+1)*$D9)=DH$4,$F9=1,DH$4&gt;=$B9,DH$4&lt;=$P9)),DH$4,""))</f>
        <v/>
      </c>
      <c r="DI9" s="75" t="str" cm="1">
        <f t="array" aca="1" ref="DI9" ca="1">IF(OR(DI$4=Fériés),"",IF(OR(AND(WORKDAY.INTL($B9,(INT((NETWORKDAYS.INTL($B9,DI$4-1,WeekEnd,Fériés)-1)/$D9)+1)*$D9,WeekEnd,Fériés)=DI$4,$F9=0,DI$4&gt;=$B9,DI$4&lt;=$P9),AND(($B9+(INT((DI$4-$B9-1)/$D9)+1)*$D9)=DI$4,$F9=1,DI$4&gt;=$B9,DI$4&lt;=$P9)),DI$4,""))</f>
        <v/>
      </c>
      <c r="DJ9" s="75" t="str" cm="1">
        <f t="array" aca="1" ref="DJ9" ca="1">IF(OR(DJ$4=Fériés),"",IF(OR(AND(WORKDAY.INTL($B9,(INT((NETWORKDAYS.INTL($B9,DJ$4-1,WeekEnd,Fériés)-1)/$D9)+1)*$D9,WeekEnd,Fériés)=DJ$4,$F9=0,DJ$4&gt;=$B9,DJ$4&lt;=$P9),AND(($B9+(INT((DJ$4-$B9-1)/$D9)+1)*$D9)=DJ$4,$F9=1,DJ$4&gt;=$B9,DJ$4&lt;=$P9)),DJ$4,""))</f>
        <v/>
      </c>
      <c r="DK9" s="75" t="str" cm="1">
        <f t="array" aca="1" ref="DK9" ca="1">IF(OR(DK$4=Fériés),"",IF(OR(AND(WORKDAY.INTL($B9,(INT((NETWORKDAYS.INTL($B9,DK$4-1,WeekEnd,Fériés)-1)/$D9)+1)*$D9,WeekEnd,Fériés)=DK$4,$F9=0,DK$4&gt;=$B9,DK$4&lt;=$P9),AND(($B9+(INT((DK$4-$B9-1)/$D9)+1)*$D9)=DK$4,$F9=1,DK$4&gt;=$B9,DK$4&lt;=$P9)),DK$4,""))</f>
        <v/>
      </c>
      <c r="DL9" s="75" t="str" cm="1">
        <f t="array" aca="1" ref="DL9" ca="1">IF(OR(DL$4=Fériés),"",IF(OR(AND(WORKDAY.INTL($B9,(INT((NETWORKDAYS.INTL($B9,DL$4-1,WeekEnd,Fériés)-1)/$D9)+1)*$D9,WeekEnd,Fériés)=DL$4,$F9=0,DL$4&gt;=$B9,DL$4&lt;=$P9),AND(($B9+(INT((DL$4-$B9-1)/$D9)+1)*$D9)=DL$4,$F9=1,DL$4&gt;=$B9,DL$4&lt;=$P9)),DL$4,""))</f>
        <v/>
      </c>
      <c r="DM9" s="75" t="str" cm="1">
        <f t="array" aca="1" ref="DM9" ca="1">IF(OR(DM$4=Fériés),"",IF(OR(AND(WORKDAY.INTL($B9,(INT((NETWORKDAYS.INTL($B9,DM$4-1,WeekEnd,Fériés)-1)/$D9)+1)*$D9,WeekEnd,Fériés)=DM$4,$F9=0,DM$4&gt;=$B9,DM$4&lt;=$P9),AND(($B9+(INT((DM$4-$B9-1)/$D9)+1)*$D9)=DM$4,$F9=1,DM$4&gt;=$B9,DM$4&lt;=$P9)),DM$4,""))</f>
        <v/>
      </c>
      <c r="DN9" s="75" t="str" cm="1">
        <f t="array" aca="1" ref="DN9" ca="1">IF(OR(DN$4=Fériés),"",IF(OR(AND(WORKDAY.INTL($B9,(INT((NETWORKDAYS.INTL($B9,DN$4-1,WeekEnd,Fériés)-1)/$D9)+1)*$D9,WeekEnd,Fériés)=DN$4,$F9=0,DN$4&gt;=$B9,DN$4&lt;=$P9),AND(($B9+(INT((DN$4-$B9-1)/$D9)+1)*$D9)=DN$4,$F9=1,DN$4&gt;=$B9,DN$4&lt;=$P9)),DN$4,""))</f>
        <v/>
      </c>
      <c r="DO9" s="75" t="str" cm="1">
        <f t="array" aca="1" ref="DO9" ca="1">IF(OR(DO$4=Fériés),"",IF(OR(AND(WORKDAY.INTL($B9,(INT((NETWORKDAYS.INTL($B9,DO$4-1,WeekEnd,Fériés)-1)/$D9)+1)*$D9,WeekEnd,Fériés)=DO$4,$F9=0,DO$4&gt;=$B9,DO$4&lt;=$P9),AND(($B9+(INT((DO$4-$B9-1)/$D9)+1)*$D9)=DO$4,$F9=1,DO$4&gt;=$B9,DO$4&lt;=$P9)),DO$4,""))</f>
        <v/>
      </c>
      <c r="DP9" s="75" t="str" cm="1">
        <f t="array" aca="1" ref="DP9" ca="1">IF(OR(DP$4=Fériés),"",IF(OR(AND(WORKDAY.INTL($B9,(INT((NETWORKDAYS.INTL($B9,DP$4-1,WeekEnd,Fériés)-1)/$D9)+1)*$D9,WeekEnd,Fériés)=DP$4,$F9=0,DP$4&gt;=$B9,DP$4&lt;=$P9),AND(($B9+(INT((DP$4-$B9-1)/$D9)+1)*$D9)=DP$4,$F9=1,DP$4&gt;=$B9,DP$4&lt;=$P9)),DP$4,""))</f>
        <v/>
      </c>
      <c r="DQ9" s="75" t="str" cm="1">
        <f t="array" aca="1" ref="DQ9" ca="1">IF(OR(DQ$4=Fériés),"",IF(OR(AND(WORKDAY.INTL($B9,(INT((NETWORKDAYS.INTL($B9,DQ$4-1,WeekEnd,Fériés)-1)/$D9)+1)*$D9,WeekEnd,Fériés)=DQ$4,$F9=0,DQ$4&gt;=$B9,DQ$4&lt;=$P9),AND(($B9+(INT((DQ$4-$B9-1)/$D9)+1)*$D9)=DQ$4,$F9=1,DQ$4&gt;=$B9,DQ$4&lt;=$P9)),DQ$4,""))</f>
        <v/>
      </c>
      <c r="DR9" s="75" t="str" cm="1">
        <f t="array" aca="1" ref="DR9" ca="1">IF(OR(DR$4=Fériés),"",IF(OR(AND(WORKDAY.INTL($B9,(INT((NETWORKDAYS.INTL($B9,DR$4-1,WeekEnd,Fériés)-1)/$D9)+1)*$D9,WeekEnd,Fériés)=DR$4,$F9=0,DR$4&gt;=$B9,DR$4&lt;=$P9),AND(($B9+(INT((DR$4-$B9-1)/$D9)+1)*$D9)=DR$4,$F9=1,DR$4&gt;=$B9,DR$4&lt;=$P9)),DR$4,""))</f>
        <v/>
      </c>
      <c r="DS9" s="75" t="str" cm="1">
        <f t="array" aca="1" ref="DS9" ca="1">IF(OR(DS$4=Fériés),"",IF(OR(AND(WORKDAY.INTL($B9,(INT((NETWORKDAYS.INTL($B9,DS$4-1,WeekEnd,Fériés)-1)/$D9)+1)*$D9,WeekEnd,Fériés)=DS$4,$F9=0,DS$4&gt;=$B9,DS$4&lt;=$P9),AND(($B9+(INT((DS$4-$B9-1)/$D9)+1)*$D9)=DS$4,$F9=1,DS$4&gt;=$B9,DS$4&lt;=$P9)),DS$4,""))</f>
        <v/>
      </c>
      <c r="DT9" s="75" t="str" cm="1">
        <f t="array" aca="1" ref="DT9" ca="1">IF(OR(DT$4=Fériés),"",IF(OR(AND(WORKDAY.INTL($B9,(INT((NETWORKDAYS.INTL($B9,DT$4-1,WeekEnd,Fériés)-1)/$D9)+1)*$D9,WeekEnd,Fériés)=DT$4,$F9=0,DT$4&gt;=$B9,DT$4&lt;=$P9),AND(($B9+(INT((DT$4-$B9-1)/$D9)+1)*$D9)=DT$4,$F9=1,DT$4&gt;=$B9,DT$4&lt;=$P9)),DT$4,""))</f>
        <v/>
      </c>
      <c r="DU9" s="75" t="str" cm="1">
        <f t="array" aca="1" ref="DU9" ca="1">IF(OR(DU$4=Fériés),"",IF(OR(AND(WORKDAY.INTL($B9,(INT((NETWORKDAYS.INTL($B9,DU$4-1,WeekEnd,Fériés)-1)/$D9)+1)*$D9,WeekEnd,Fériés)=DU$4,$F9=0,DU$4&gt;=$B9,DU$4&lt;=$P9),AND(($B9+(INT((DU$4-$B9-1)/$D9)+1)*$D9)=DU$4,$F9=1,DU$4&gt;=$B9,DU$4&lt;=$P9)),DU$4,""))</f>
        <v/>
      </c>
      <c r="DV9" s="75" t="str" cm="1">
        <f t="array" aca="1" ref="DV9" ca="1">IF(OR(DV$4=Fériés),"",IF(OR(AND(WORKDAY.INTL($B9,(INT((NETWORKDAYS.INTL($B9,DV$4-1,WeekEnd,Fériés)-1)/$D9)+1)*$D9,WeekEnd,Fériés)=DV$4,$F9=0,DV$4&gt;=$B9,DV$4&lt;=$P9),AND(($B9+(INT((DV$4-$B9-1)/$D9)+1)*$D9)=DV$4,$F9=1,DV$4&gt;=$B9,DV$4&lt;=$P9)),DV$4,""))</f>
        <v/>
      </c>
      <c r="DW9" s="75" t="str" cm="1">
        <f t="array" aca="1" ref="DW9" ca="1">IF(OR(DW$4=Fériés),"",IF(OR(AND(WORKDAY.INTL($B9,(INT((NETWORKDAYS.INTL($B9,DW$4-1,WeekEnd,Fériés)-1)/$D9)+1)*$D9,WeekEnd,Fériés)=DW$4,$F9=0,DW$4&gt;=$B9,DW$4&lt;=$P9),AND(($B9+(INT((DW$4-$B9-1)/$D9)+1)*$D9)=DW$4,$F9=1,DW$4&gt;=$B9,DW$4&lt;=$P9)),DW$4,""))</f>
        <v/>
      </c>
      <c r="DX9" s="75" t="str" cm="1">
        <f t="array" aca="1" ref="DX9" ca="1">IF(OR(DX$4=Fériés),"",IF(OR(AND(WORKDAY.INTL($B9,(INT((NETWORKDAYS.INTL($B9,DX$4-1,WeekEnd,Fériés)-1)/$D9)+1)*$D9,WeekEnd,Fériés)=DX$4,$F9=0,DX$4&gt;=$B9,DX$4&lt;=$P9),AND(($B9+(INT((DX$4-$B9-1)/$D9)+1)*$D9)=DX$4,$F9=1,DX$4&gt;=$B9,DX$4&lt;=$P9)),DX$4,""))</f>
        <v/>
      </c>
      <c r="DY9" s="75" t="str" cm="1">
        <f t="array" aca="1" ref="DY9" ca="1">IF(OR(DY$4=Fériés),"",IF(OR(AND(WORKDAY.INTL($B9,(INT((NETWORKDAYS.INTL($B9,DY$4-1,WeekEnd,Fériés)-1)/$D9)+1)*$D9,WeekEnd,Fériés)=DY$4,$F9=0,DY$4&gt;=$B9,DY$4&lt;=$P9),AND(($B9+(INT((DY$4-$B9-1)/$D9)+1)*$D9)=DY$4,$F9=1,DY$4&gt;=$B9,DY$4&lt;=$P9)),DY$4,""))</f>
        <v/>
      </c>
      <c r="DZ9" s="75" t="str" cm="1">
        <f t="array" aca="1" ref="DZ9" ca="1">IF(OR(DZ$4=Fériés),"",IF(OR(AND(WORKDAY.INTL($B9,(INT((NETWORKDAYS.INTL($B9,DZ$4-1,WeekEnd,Fériés)-1)/$D9)+1)*$D9,WeekEnd,Fériés)=DZ$4,$F9=0,DZ$4&gt;=$B9,DZ$4&lt;=$P9),AND(($B9+(INT((DZ$4-$B9-1)/$D9)+1)*$D9)=DZ$4,$F9=1,DZ$4&gt;=$B9,DZ$4&lt;=$P9)),DZ$4,""))</f>
        <v/>
      </c>
      <c r="EA9" s="75" t="str" cm="1">
        <f t="array" aca="1" ref="EA9" ca="1">IF(OR(EA$4=Fériés),"",IF(OR(AND(WORKDAY.INTL($B9,(INT((NETWORKDAYS.INTL($B9,EA$4-1,WeekEnd,Fériés)-1)/$D9)+1)*$D9,WeekEnd,Fériés)=EA$4,$F9=0,EA$4&gt;=$B9,EA$4&lt;=$P9),AND(($B9+(INT((EA$4-$B9-1)/$D9)+1)*$D9)=EA$4,$F9=1,EA$4&gt;=$B9,EA$4&lt;=$P9)),EA$4,""))</f>
        <v/>
      </c>
      <c r="EB9" s="75" t="str" cm="1">
        <f t="array" aca="1" ref="EB9" ca="1">IF(OR(EB$4=Fériés),"",IF(OR(AND(WORKDAY.INTL($B9,(INT((NETWORKDAYS.INTL($B9,EB$4-1,WeekEnd,Fériés)-1)/$D9)+1)*$D9,WeekEnd,Fériés)=EB$4,$F9=0,EB$4&gt;=$B9,EB$4&lt;=$P9),AND(($B9+(INT((EB$4-$B9-1)/$D9)+1)*$D9)=EB$4,$F9=1,EB$4&gt;=$B9,EB$4&lt;=$P9)),EB$4,""))</f>
        <v/>
      </c>
      <c r="EC9" s="75" cm="1">
        <f t="array" aca="1" ref="EC9" ca="1">IF(OR(EC$4=Fériés),"",IF(OR(AND(WORKDAY.INTL($B9,(INT((NETWORKDAYS.INTL($B9,EC$4-1,WeekEnd,Fériés)-1)/$D9)+1)*$D9,WeekEnd,Fériés)=EC$4,$F9=0,EC$4&gt;=$B9,EC$4&lt;=$P9),AND(($B9+(INT((EC$4-$B9-1)/$D9)+1)*$D9)=EC$4,$F9=1,EC$4&gt;=$B9,EC$4&lt;=$P9)),EC$4,""))</f>
        <v>45407</v>
      </c>
      <c r="ED9" s="75" t="str" cm="1">
        <f t="array" aca="1" ref="ED9" ca="1">IF(OR(ED$4=Fériés),"",IF(OR(AND(WORKDAY.INTL($B9,(INT((NETWORKDAYS.INTL($B9,ED$4-1,WeekEnd,Fériés)-1)/$D9)+1)*$D9,WeekEnd,Fériés)=ED$4,$F9=0,ED$4&gt;=$B9,ED$4&lt;=$P9),AND(($B9+(INT((ED$4-$B9-1)/$D9)+1)*$D9)=ED$4,$F9=1,ED$4&gt;=$B9,ED$4&lt;=$P9)),ED$4,""))</f>
        <v/>
      </c>
      <c r="EE9" s="75" t="str" cm="1">
        <f t="array" aca="1" ref="EE9" ca="1">IF(OR(EE$4=Fériés),"",IF(OR(AND(WORKDAY.INTL($B9,(INT((NETWORKDAYS.INTL($B9,EE$4-1,WeekEnd,Fériés)-1)/$D9)+1)*$D9,WeekEnd,Fériés)=EE$4,$F9=0,EE$4&gt;=$B9,EE$4&lt;=$P9),AND(($B9+(INT((EE$4-$B9-1)/$D9)+1)*$D9)=EE$4,$F9=1,EE$4&gt;=$B9,EE$4&lt;=$P9)),EE$4,""))</f>
        <v/>
      </c>
      <c r="EF9" s="75" t="str" cm="1">
        <f t="array" aca="1" ref="EF9" ca="1">IF(OR(EF$4=Fériés),"",IF(OR(AND(WORKDAY.INTL($B9,(INT((NETWORKDAYS.INTL($B9,EF$4-1,WeekEnd,Fériés)-1)/$D9)+1)*$D9,WeekEnd,Fériés)=EF$4,$F9=0,EF$4&gt;=$B9,EF$4&lt;=$P9),AND(($B9+(INT((EF$4-$B9-1)/$D9)+1)*$D9)=EF$4,$F9=1,EF$4&gt;=$B9,EF$4&lt;=$P9)),EF$4,""))</f>
        <v/>
      </c>
      <c r="EG9" s="75" t="str" cm="1">
        <f t="array" aca="1" ref="EG9" ca="1">IF(OR(EG$4=Fériés),"",IF(OR(AND(WORKDAY.INTL($B9,(INT((NETWORKDAYS.INTL($B9,EG$4-1,WeekEnd,Fériés)-1)/$D9)+1)*$D9,WeekEnd,Fériés)=EG$4,$F9=0,EG$4&gt;=$B9,EG$4&lt;=$P9),AND(($B9+(INT((EG$4-$B9-1)/$D9)+1)*$D9)=EG$4,$F9=1,EG$4&gt;=$B9,EG$4&lt;=$P9)),EG$4,""))</f>
        <v/>
      </c>
      <c r="EH9" s="75" t="str" cm="1">
        <f t="array" aca="1" ref="EH9" ca="1">IF(OR(EH$4=Fériés),"",IF(OR(AND(WORKDAY.INTL($B9,(INT((NETWORKDAYS.INTL($B9,EH$4-1,WeekEnd,Fériés)-1)/$D9)+1)*$D9,WeekEnd,Fériés)=EH$4,$F9=0,EH$4&gt;=$B9,EH$4&lt;=$P9),AND(($B9+(INT((EH$4-$B9-1)/$D9)+1)*$D9)=EH$4,$F9=1,EH$4&gt;=$B9,EH$4&lt;=$P9)),EH$4,""))</f>
        <v/>
      </c>
      <c r="EI9" s="75" t="str" cm="1">
        <f t="array" aca="1" ref="EI9" ca="1">IF(OR(EI$4=Fériés),"",IF(OR(AND(WORKDAY.INTL($B9,(INT((NETWORKDAYS.INTL($B9,EI$4-1,WeekEnd,Fériés)-1)/$D9)+1)*$D9,WeekEnd,Fériés)=EI$4,$F9=0,EI$4&gt;=$B9,EI$4&lt;=$P9),AND(($B9+(INT((EI$4-$B9-1)/$D9)+1)*$D9)=EI$4,$F9=1,EI$4&gt;=$B9,EI$4&lt;=$P9)),EI$4,""))</f>
        <v/>
      </c>
      <c r="EJ9" s="75" t="str" cm="1">
        <f t="array" aca="1" ref="EJ9" ca="1">IF(OR(EJ$4=Fériés),"",IF(OR(AND(WORKDAY.INTL($B9,(INT((NETWORKDAYS.INTL($B9,EJ$4-1,WeekEnd,Fériés)-1)/$D9)+1)*$D9,WeekEnd,Fériés)=EJ$4,$F9=0,EJ$4&gt;=$B9,EJ$4&lt;=$P9),AND(($B9+(INT((EJ$4-$B9-1)/$D9)+1)*$D9)=EJ$4,$F9=1,EJ$4&gt;=$B9,EJ$4&lt;=$P9)),EJ$4,""))</f>
        <v/>
      </c>
    </row>
    <row r="10" spans="1:140" x14ac:dyDescent="0.25">
      <c r="A10" s="5" t="s">
        <v>186</v>
      </c>
      <c r="B10" s="6">
        <v>45296</v>
      </c>
      <c r="C10" s="48" t="s">
        <v>188</v>
      </c>
      <c r="D10" s="6">
        <f>VLOOKUP(Tableau1[[#This Row],[C210]],Fréquences,2,0)*IF(OR(VLOOKUP(Tableau1[[#This Row],[C210]],Fréquences,2,0)=7,VLOOKUP(Tableau1[[#This Row],[C210]],Fréquences,2,0)=14,VLOOKUP(Tableau1[[#This Row],[C210]],Fréquences,2,0)=21,VLOOKUP(Tableau1[[#This Row],[C210]],Fréquences,2,0)=28),1,30)</f>
        <v>28</v>
      </c>
      <c r="E10" s="7" t="s">
        <v>189</v>
      </c>
      <c r="F10" s="7">
        <f>IF(Tableau1[[#This Row],[C310]]="Calendaire",1,0)</f>
        <v>1</v>
      </c>
      <c r="G10" s="7">
        <v>1</v>
      </c>
      <c r="H10" s="7" t="s">
        <v>189</v>
      </c>
      <c r="I10" s="7">
        <f>IF(Tableau1[[#This Row],[C510]]="Calendaire",1,0)</f>
        <v>1</v>
      </c>
      <c r="J10" s="7"/>
      <c r="K10" s="6">
        <f ca="1">IF(Tableau1[[#This Row],[C10]]="Terminé","/",Tableau1[[#This Row],[C8]])</f>
        <v>45436</v>
      </c>
      <c r="L10" s="6">
        <f ca="1">Ech_Pre</f>
        <v>45436</v>
      </c>
      <c r="M10" s="6">
        <f ca="1">IF(Tableau1[[#This Row],[C10]]="Terminé","/",Tableau1[[#This Row],[C9]])</f>
        <v>45464</v>
      </c>
      <c r="N10" s="6">
        <f ca="1">Ech_Enc</f>
        <v>45464</v>
      </c>
      <c r="O10" s="6" t="str">
        <f>IF(OR(Tableau1[[#This Row],[C7]]="P",Tableau1[[#This Row],[C7]]=""),"Permanent",IF(Tableau1[[#This Row],[C1010]]&lt;CeJour,"Terminé",Tableau1[[#This Row],[C1010]]))</f>
        <v>Permanent</v>
      </c>
      <c r="P10" s="6">
        <f ca="1">Ech_Pro</f>
        <v>325268</v>
      </c>
      <c r="Q10" s="75" t="str" cm="1">
        <f t="array" aca="1" ref="Q10" ca="1">IF(OR(Q$4=Fériés),"",IF(OR(AND(WORKDAY.INTL($B10,(INT((NETWORKDAYS.INTL($B10,Q$4-1,WeekEnd,Fériés)-1)/$D10)+1)*$D10,WeekEnd,Fériés)=Q$4,$F10=0,Q$4&gt;=$B10,Q$4&lt;=$P10),AND(($B10+(INT((Q$4-$B10-1)/$D10)+1)*$D10)=Q$4,$F10=1,Q$4&gt;=$B10,Q$4&lt;=$P10)),Q$4,""))</f>
        <v/>
      </c>
      <c r="R10" s="75" t="str" cm="1">
        <f t="array" aca="1" ref="R10" ca="1">IF(OR(R$4=Fériés),"",IF(OR(AND(WORKDAY.INTL($B10,(INT((NETWORKDAYS.INTL($B10,R$4-1,WeekEnd,Fériés)-1)/$D10)+1)*$D10,WeekEnd,Fériés)=R$4,$F10=0,R$4&gt;=$B10,R$4&lt;=$P10),AND(($B10+(INT((R$4-$B10-1)/$D10)+1)*$D10)=R$4,$F10=1,R$4&gt;=$B10,R$4&lt;=$P10)),R$4,""))</f>
        <v/>
      </c>
      <c r="S10" s="75" t="str" cm="1">
        <f t="array" aca="1" ref="S10" ca="1">IF(OR(S$4=Fériés),"",IF(OR(AND(WORKDAY.INTL($B10,(INT((NETWORKDAYS.INTL($B10,S$4-1,WeekEnd,Fériés)-1)/$D10)+1)*$D10,WeekEnd,Fériés)=S$4,$F10=0,S$4&gt;=$B10,S$4&lt;=$P10),AND(($B10+(INT((S$4-$B10-1)/$D10)+1)*$D10)=S$4,$F10=1,S$4&gt;=$B10,S$4&lt;=$P10)),S$4,""))</f>
        <v/>
      </c>
      <c r="T10" s="75" t="str" cm="1">
        <f t="array" aca="1" ref="T10" ca="1">IF(OR(T$4=Fériés),"",IF(OR(AND(WORKDAY.INTL($B10,(INT((NETWORKDAYS.INTL($B10,T$4-1,WeekEnd,Fériés)-1)/$D10)+1)*$D10,WeekEnd,Fériés)=T$4,$F10=0,T$4&gt;=$B10,T$4&lt;=$P10),AND(($B10+(INT((T$4-$B10-1)/$D10)+1)*$D10)=T$4,$F10=1,T$4&gt;=$B10,T$4&lt;=$P10)),T$4,""))</f>
        <v/>
      </c>
      <c r="U10" s="75" t="str" cm="1">
        <f t="array" aca="1" ref="U10" ca="1">IF(OR(U$4=Fériés),"",IF(OR(AND(WORKDAY.INTL($B10,(INT((NETWORKDAYS.INTL($B10,U$4-1,WeekEnd,Fériés)-1)/$D10)+1)*$D10,WeekEnd,Fériés)=U$4,$F10=0,U$4&gt;=$B10,U$4&lt;=$P10),AND(($B10+(INT((U$4-$B10-1)/$D10)+1)*$D10)=U$4,$F10=1,U$4&gt;=$B10,U$4&lt;=$P10)),U$4,""))</f>
        <v/>
      </c>
      <c r="V10" s="75" cm="1">
        <f t="array" aca="1" ref="V10" ca="1">IF(OR(V$4=Fériés),"",IF(OR(AND(WORKDAY.INTL($B10,(INT((NETWORKDAYS.INTL($B10,V$4-1,WeekEnd,Fériés)-1)/$D10)+1)*$D10,WeekEnd,Fériés)=V$4,$F10=0,V$4&gt;=$B10,V$4&lt;=$P10),AND(($B10+(INT((V$4-$B10-1)/$D10)+1)*$D10)=V$4,$F10=1,V$4&gt;=$B10,V$4&lt;=$P10)),V$4,""))</f>
        <v>45296</v>
      </c>
      <c r="W10" s="75" t="str" cm="1">
        <f t="array" aca="1" ref="W10" ca="1">IF(OR(W$4=Fériés),"",IF(OR(AND(WORKDAY.INTL($B10,(INT((NETWORKDAYS.INTL($B10,W$4-1,WeekEnd,Fériés)-1)/$D10)+1)*$D10,WeekEnd,Fériés)=W$4,$F10=0,W$4&gt;=$B10,W$4&lt;=$P10),AND(($B10+(INT((W$4-$B10-1)/$D10)+1)*$D10)=W$4,$F10=1,W$4&gt;=$B10,W$4&lt;=$P10)),W$4,""))</f>
        <v/>
      </c>
      <c r="X10" s="75" t="str" cm="1">
        <f t="array" aca="1" ref="X10" ca="1">IF(OR(X$4=Fériés),"",IF(OR(AND(WORKDAY.INTL($B10,(INT((NETWORKDAYS.INTL($B10,X$4-1,WeekEnd,Fériés)-1)/$D10)+1)*$D10,WeekEnd,Fériés)=X$4,$F10=0,X$4&gt;=$B10,X$4&lt;=$P10),AND(($B10+(INT((X$4-$B10-1)/$D10)+1)*$D10)=X$4,$F10=1,X$4&gt;=$B10,X$4&lt;=$P10)),X$4,""))</f>
        <v/>
      </c>
      <c r="Y10" s="75" t="str" cm="1">
        <f t="array" aca="1" ref="Y10" ca="1">IF(OR(Y$4=Fériés),"",IF(OR(AND(WORKDAY.INTL($B10,(INT((NETWORKDAYS.INTL($B10,Y$4-1,WeekEnd,Fériés)-1)/$D10)+1)*$D10,WeekEnd,Fériés)=Y$4,$F10=0,Y$4&gt;=$B10,Y$4&lt;=$P10),AND(($B10+(INT((Y$4-$B10-1)/$D10)+1)*$D10)=Y$4,$F10=1,Y$4&gt;=$B10,Y$4&lt;=$P10)),Y$4,""))</f>
        <v/>
      </c>
      <c r="Z10" s="75" t="str" cm="1">
        <f t="array" aca="1" ref="Z10" ca="1">IF(OR(Z$4=Fériés),"",IF(OR(AND(WORKDAY.INTL($B10,(INT((NETWORKDAYS.INTL($B10,Z$4-1,WeekEnd,Fériés)-1)/$D10)+1)*$D10,WeekEnd,Fériés)=Z$4,$F10=0,Z$4&gt;=$B10,Z$4&lt;=$P10),AND(($B10+(INT((Z$4-$B10-1)/$D10)+1)*$D10)=Z$4,$F10=1,Z$4&gt;=$B10,Z$4&lt;=$P10)),Z$4,""))</f>
        <v/>
      </c>
      <c r="AA10" s="75" t="str" cm="1">
        <f t="array" aca="1" ref="AA10" ca="1">IF(OR(AA$4=Fériés),"",IF(OR(AND(WORKDAY.INTL($B10,(INT((NETWORKDAYS.INTL($B10,AA$4-1,WeekEnd,Fériés)-1)/$D10)+1)*$D10,WeekEnd,Fériés)=AA$4,$F10=0,AA$4&gt;=$B10,AA$4&lt;=$P10),AND(($B10+(INT((AA$4-$B10-1)/$D10)+1)*$D10)=AA$4,$F10=1,AA$4&gt;=$B10,AA$4&lt;=$P10)),AA$4,""))</f>
        <v/>
      </c>
      <c r="AB10" s="75" t="str" cm="1">
        <f t="array" aca="1" ref="AB10" ca="1">IF(OR(AB$4=Fériés),"",IF(OR(AND(WORKDAY.INTL($B10,(INT((NETWORKDAYS.INTL($B10,AB$4-1,WeekEnd,Fériés)-1)/$D10)+1)*$D10,WeekEnd,Fériés)=AB$4,$F10=0,AB$4&gt;=$B10,AB$4&lt;=$P10),AND(($B10+(INT((AB$4-$B10-1)/$D10)+1)*$D10)=AB$4,$F10=1,AB$4&gt;=$B10,AB$4&lt;=$P10)),AB$4,""))</f>
        <v/>
      </c>
      <c r="AC10" s="75" t="str" cm="1">
        <f t="array" aca="1" ref="AC10" ca="1">IF(OR(AC$4=Fériés),"",IF(OR(AND(WORKDAY.INTL($B10,(INT((NETWORKDAYS.INTL($B10,AC$4-1,WeekEnd,Fériés)-1)/$D10)+1)*$D10,WeekEnd,Fériés)=AC$4,$F10=0,AC$4&gt;=$B10,AC$4&lt;=$P10),AND(($B10+(INT((AC$4-$B10-1)/$D10)+1)*$D10)=AC$4,$F10=1,AC$4&gt;=$B10,AC$4&lt;=$P10)),AC$4,""))</f>
        <v/>
      </c>
      <c r="AD10" s="75" t="str" cm="1">
        <f t="array" aca="1" ref="AD10" ca="1">IF(OR(AD$4=Fériés),"",IF(OR(AND(WORKDAY.INTL($B10,(INT((NETWORKDAYS.INTL($B10,AD$4-1,WeekEnd,Fériés)-1)/$D10)+1)*$D10,WeekEnd,Fériés)=AD$4,$F10=0,AD$4&gt;=$B10,AD$4&lt;=$P10),AND(($B10+(INT((AD$4-$B10-1)/$D10)+1)*$D10)=AD$4,$F10=1,AD$4&gt;=$B10,AD$4&lt;=$P10)),AD$4,""))</f>
        <v/>
      </c>
      <c r="AE10" s="75" t="str" cm="1">
        <f t="array" aca="1" ref="AE10" ca="1">IF(OR(AE$4=Fériés),"",IF(OR(AND(WORKDAY.INTL($B10,(INT((NETWORKDAYS.INTL($B10,AE$4-1,WeekEnd,Fériés)-1)/$D10)+1)*$D10,WeekEnd,Fériés)=AE$4,$F10=0,AE$4&gt;=$B10,AE$4&lt;=$P10),AND(($B10+(INT((AE$4-$B10-1)/$D10)+1)*$D10)=AE$4,$F10=1,AE$4&gt;=$B10,AE$4&lt;=$P10)),AE$4,""))</f>
        <v/>
      </c>
      <c r="AF10" s="75" t="str" cm="1">
        <f t="array" aca="1" ref="AF10" ca="1">IF(OR(AF$4=Fériés),"",IF(OR(AND(WORKDAY.INTL($B10,(INT((NETWORKDAYS.INTL($B10,AF$4-1,WeekEnd,Fériés)-1)/$D10)+1)*$D10,WeekEnd,Fériés)=AF$4,$F10=0,AF$4&gt;=$B10,AF$4&lt;=$P10),AND(($B10+(INT((AF$4-$B10-1)/$D10)+1)*$D10)=AF$4,$F10=1,AF$4&gt;=$B10,AF$4&lt;=$P10)),AF$4,""))</f>
        <v/>
      </c>
      <c r="AG10" s="75" t="str" cm="1">
        <f t="array" aca="1" ref="AG10" ca="1">IF(OR(AG$4=Fériés),"",IF(OR(AND(WORKDAY.INTL($B10,(INT((NETWORKDAYS.INTL($B10,AG$4-1,WeekEnd,Fériés)-1)/$D10)+1)*$D10,WeekEnd,Fériés)=AG$4,$F10=0,AG$4&gt;=$B10,AG$4&lt;=$P10),AND(($B10+(INT((AG$4-$B10-1)/$D10)+1)*$D10)=AG$4,$F10=1,AG$4&gt;=$B10,AG$4&lt;=$P10)),AG$4,""))</f>
        <v/>
      </c>
      <c r="AH10" s="75" t="str" cm="1">
        <f t="array" aca="1" ref="AH10" ca="1">IF(OR(AH$4=Fériés),"",IF(OR(AND(WORKDAY.INTL($B10,(INT((NETWORKDAYS.INTL($B10,AH$4-1,WeekEnd,Fériés)-1)/$D10)+1)*$D10,WeekEnd,Fériés)=AH$4,$F10=0,AH$4&gt;=$B10,AH$4&lt;=$P10),AND(($B10+(INT((AH$4-$B10-1)/$D10)+1)*$D10)=AH$4,$F10=1,AH$4&gt;=$B10,AH$4&lt;=$P10)),AH$4,""))</f>
        <v/>
      </c>
      <c r="AI10" s="75" t="str" cm="1">
        <f t="array" aca="1" ref="AI10" ca="1">IF(OR(AI$4=Fériés),"",IF(OR(AND(WORKDAY.INTL($B10,(INT((NETWORKDAYS.INTL($B10,AI$4-1,WeekEnd,Fériés)-1)/$D10)+1)*$D10,WeekEnd,Fériés)=AI$4,$F10=0,AI$4&gt;=$B10,AI$4&lt;=$P10),AND(($B10+(INT((AI$4-$B10-1)/$D10)+1)*$D10)=AI$4,$F10=1,AI$4&gt;=$B10,AI$4&lt;=$P10)),AI$4,""))</f>
        <v/>
      </c>
      <c r="AJ10" s="75" t="str" cm="1">
        <f t="array" aca="1" ref="AJ10" ca="1">IF(OR(AJ$4=Fériés),"",IF(OR(AND(WORKDAY.INTL($B10,(INT((NETWORKDAYS.INTL($B10,AJ$4-1,WeekEnd,Fériés)-1)/$D10)+1)*$D10,WeekEnd,Fériés)=AJ$4,$F10=0,AJ$4&gt;=$B10,AJ$4&lt;=$P10),AND(($B10+(INT((AJ$4-$B10-1)/$D10)+1)*$D10)=AJ$4,$F10=1,AJ$4&gt;=$B10,AJ$4&lt;=$P10)),AJ$4,""))</f>
        <v/>
      </c>
      <c r="AK10" s="75" t="str" cm="1">
        <f t="array" aca="1" ref="AK10" ca="1">IF(OR(AK$4=Fériés),"",IF(OR(AND(WORKDAY.INTL($B10,(INT((NETWORKDAYS.INTL($B10,AK$4-1,WeekEnd,Fériés)-1)/$D10)+1)*$D10,WeekEnd,Fériés)=AK$4,$F10=0,AK$4&gt;=$B10,AK$4&lt;=$P10),AND(($B10+(INT((AK$4-$B10-1)/$D10)+1)*$D10)=AK$4,$F10=1,AK$4&gt;=$B10,AK$4&lt;=$P10)),AK$4,""))</f>
        <v/>
      </c>
      <c r="AL10" s="75" t="str" cm="1">
        <f t="array" aca="1" ref="AL10" ca="1">IF(OR(AL$4=Fériés),"",IF(OR(AND(WORKDAY.INTL($B10,(INT((NETWORKDAYS.INTL($B10,AL$4-1,WeekEnd,Fériés)-1)/$D10)+1)*$D10,WeekEnd,Fériés)=AL$4,$F10=0,AL$4&gt;=$B10,AL$4&lt;=$P10),AND(($B10+(INT((AL$4-$B10-1)/$D10)+1)*$D10)=AL$4,$F10=1,AL$4&gt;=$B10,AL$4&lt;=$P10)),AL$4,""))</f>
        <v/>
      </c>
      <c r="AM10" s="75" t="str" cm="1">
        <f t="array" aca="1" ref="AM10" ca="1">IF(OR(AM$4=Fériés),"",IF(OR(AND(WORKDAY.INTL($B10,(INT((NETWORKDAYS.INTL($B10,AM$4-1,WeekEnd,Fériés)-1)/$D10)+1)*$D10,WeekEnd,Fériés)=AM$4,$F10=0,AM$4&gt;=$B10,AM$4&lt;=$P10),AND(($B10+(INT((AM$4-$B10-1)/$D10)+1)*$D10)=AM$4,$F10=1,AM$4&gt;=$B10,AM$4&lt;=$P10)),AM$4,""))</f>
        <v/>
      </c>
      <c r="AN10" s="75" t="str" cm="1">
        <f t="array" aca="1" ref="AN10" ca="1">IF(OR(AN$4=Fériés),"",IF(OR(AND(WORKDAY.INTL($B10,(INT((NETWORKDAYS.INTL($B10,AN$4-1,WeekEnd,Fériés)-1)/$D10)+1)*$D10,WeekEnd,Fériés)=AN$4,$F10=0,AN$4&gt;=$B10,AN$4&lt;=$P10),AND(($B10+(INT((AN$4-$B10-1)/$D10)+1)*$D10)=AN$4,$F10=1,AN$4&gt;=$B10,AN$4&lt;=$P10)),AN$4,""))</f>
        <v/>
      </c>
      <c r="AO10" s="75" t="str" cm="1">
        <f t="array" aca="1" ref="AO10" ca="1">IF(OR(AO$4=Fériés),"",IF(OR(AND(WORKDAY.INTL($B10,(INT((NETWORKDAYS.INTL($B10,AO$4-1,WeekEnd,Fériés)-1)/$D10)+1)*$D10,WeekEnd,Fériés)=AO$4,$F10=0,AO$4&gt;=$B10,AO$4&lt;=$P10),AND(($B10+(INT((AO$4-$B10-1)/$D10)+1)*$D10)=AO$4,$F10=1,AO$4&gt;=$B10,AO$4&lt;=$P10)),AO$4,""))</f>
        <v/>
      </c>
      <c r="AP10" s="75" t="str" cm="1">
        <f t="array" aca="1" ref="AP10" ca="1">IF(OR(AP$4=Fériés),"",IF(OR(AND(WORKDAY.INTL($B10,(INT((NETWORKDAYS.INTL($B10,AP$4-1,WeekEnd,Fériés)-1)/$D10)+1)*$D10,WeekEnd,Fériés)=AP$4,$F10=0,AP$4&gt;=$B10,AP$4&lt;=$P10),AND(($B10+(INT((AP$4-$B10-1)/$D10)+1)*$D10)=AP$4,$F10=1,AP$4&gt;=$B10,AP$4&lt;=$P10)),AP$4,""))</f>
        <v/>
      </c>
      <c r="AQ10" s="75" t="str" cm="1">
        <f t="array" aca="1" ref="AQ10" ca="1">IF(OR(AQ$4=Fériés),"",IF(OR(AND(WORKDAY.INTL($B10,(INT((NETWORKDAYS.INTL($B10,AQ$4-1,WeekEnd,Fériés)-1)/$D10)+1)*$D10,WeekEnd,Fériés)=AQ$4,$F10=0,AQ$4&gt;=$B10,AQ$4&lt;=$P10),AND(($B10+(INT((AQ$4-$B10-1)/$D10)+1)*$D10)=AQ$4,$F10=1,AQ$4&gt;=$B10,AQ$4&lt;=$P10)),AQ$4,""))</f>
        <v/>
      </c>
      <c r="AR10" s="75" t="str" cm="1">
        <f t="array" aca="1" ref="AR10" ca="1">IF(OR(AR$4=Fériés),"",IF(OR(AND(WORKDAY.INTL($B10,(INT((NETWORKDAYS.INTL($B10,AR$4-1,WeekEnd,Fériés)-1)/$D10)+1)*$D10,WeekEnd,Fériés)=AR$4,$F10=0,AR$4&gt;=$B10,AR$4&lt;=$P10),AND(($B10+(INT((AR$4-$B10-1)/$D10)+1)*$D10)=AR$4,$F10=1,AR$4&gt;=$B10,AR$4&lt;=$P10)),AR$4,""))</f>
        <v/>
      </c>
      <c r="AS10" s="75" t="str" cm="1">
        <f t="array" aca="1" ref="AS10" ca="1">IF(OR(AS$4=Fériés),"",IF(OR(AND(WORKDAY.INTL($B10,(INT((NETWORKDAYS.INTL($B10,AS$4-1,WeekEnd,Fériés)-1)/$D10)+1)*$D10,WeekEnd,Fériés)=AS$4,$F10=0,AS$4&gt;=$B10,AS$4&lt;=$P10),AND(($B10+(INT((AS$4-$B10-1)/$D10)+1)*$D10)=AS$4,$F10=1,AS$4&gt;=$B10,AS$4&lt;=$P10)),AS$4,""))</f>
        <v/>
      </c>
      <c r="AT10" s="75" t="str" cm="1">
        <f t="array" aca="1" ref="AT10" ca="1">IF(OR(AT$4=Fériés),"",IF(OR(AND(WORKDAY.INTL($B10,(INT((NETWORKDAYS.INTL($B10,AT$4-1,WeekEnd,Fériés)-1)/$D10)+1)*$D10,WeekEnd,Fériés)=AT$4,$F10=0,AT$4&gt;=$B10,AT$4&lt;=$P10),AND(($B10+(INT((AT$4-$B10-1)/$D10)+1)*$D10)=AT$4,$F10=1,AT$4&gt;=$B10,AT$4&lt;=$P10)),AT$4,""))</f>
        <v/>
      </c>
      <c r="AU10" s="75" t="str" cm="1">
        <f t="array" aca="1" ref="AU10" ca="1">IF(OR(AU$4=Fériés),"",IF(OR(AND(WORKDAY.INTL($B10,(INT((NETWORKDAYS.INTL($B10,AU$4-1,WeekEnd,Fériés)-1)/$D10)+1)*$D10,WeekEnd,Fériés)=AU$4,$F10=0,AU$4&gt;=$B10,AU$4&lt;=$P10),AND(($B10+(INT((AU$4-$B10-1)/$D10)+1)*$D10)=AU$4,$F10=1,AU$4&gt;=$B10,AU$4&lt;=$P10)),AU$4,""))</f>
        <v/>
      </c>
      <c r="AV10" s="75" t="str" cm="1">
        <f t="array" aca="1" ref="AV10" ca="1">IF(OR(AV$4=Fériés),"",IF(OR(AND(WORKDAY.INTL($B10,(INT((NETWORKDAYS.INTL($B10,AV$4-1,WeekEnd,Fériés)-1)/$D10)+1)*$D10,WeekEnd,Fériés)=AV$4,$F10=0,AV$4&gt;=$B10,AV$4&lt;=$P10),AND(($B10+(INT((AV$4-$B10-1)/$D10)+1)*$D10)=AV$4,$F10=1,AV$4&gt;=$B10,AV$4&lt;=$P10)),AV$4,""))</f>
        <v/>
      </c>
      <c r="AW10" s="75" t="str" cm="1">
        <f t="array" aca="1" ref="AW10" ca="1">IF(OR(AW$4=Fériés),"",IF(OR(AND(WORKDAY.INTL($B10,(INT((NETWORKDAYS.INTL($B10,AW$4-1,WeekEnd,Fériés)-1)/$D10)+1)*$D10,WeekEnd,Fériés)=AW$4,$F10=0,AW$4&gt;=$B10,AW$4&lt;=$P10),AND(($B10+(INT((AW$4-$B10-1)/$D10)+1)*$D10)=AW$4,$F10=1,AW$4&gt;=$B10,AW$4&lt;=$P10)),AW$4,""))</f>
        <v/>
      </c>
      <c r="AX10" s="75" cm="1">
        <f t="array" aca="1" ref="AX10" ca="1">IF(OR(AX$4=Fériés),"",IF(OR(AND(WORKDAY.INTL($B10,(INT((NETWORKDAYS.INTL($B10,AX$4-1,WeekEnd,Fériés)-1)/$D10)+1)*$D10,WeekEnd,Fériés)=AX$4,$F10=0,AX$4&gt;=$B10,AX$4&lt;=$P10),AND(($B10+(INT((AX$4-$B10-1)/$D10)+1)*$D10)=AX$4,$F10=1,AX$4&gt;=$B10,AX$4&lt;=$P10)),AX$4,""))</f>
        <v>45324</v>
      </c>
      <c r="AY10" s="75" t="str" cm="1">
        <f t="array" aca="1" ref="AY10" ca="1">IF(OR(AY$4=Fériés),"",IF(OR(AND(WORKDAY.INTL($B10,(INT((NETWORKDAYS.INTL($B10,AY$4-1,WeekEnd,Fériés)-1)/$D10)+1)*$D10,WeekEnd,Fériés)=AY$4,$F10=0,AY$4&gt;=$B10,AY$4&lt;=$P10),AND(($B10+(INT((AY$4-$B10-1)/$D10)+1)*$D10)=AY$4,$F10=1,AY$4&gt;=$B10,AY$4&lt;=$P10)),AY$4,""))</f>
        <v/>
      </c>
      <c r="AZ10" s="75" t="str" cm="1">
        <f t="array" aca="1" ref="AZ10" ca="1">IF(OR(AZ$4=Fériés),"",IF(OR(AND(WORKDAY.INTL($B10,(INT((NETWORKDAYS.INTL($B10,AZ$4-1,WeekEnd,Fériés)-1)/$D10)+1)*$D10,WeekEnd,Fériés)=AZ$4,$F10=0,AZ$4&gt;=$B10,AZ$4&lt;=$P10),AND(($B10+(INT((AZ$4-$B10-1)/$D10)+1)*$D10)=AZ$4,$F10=1,AZ$4&gt;=$B10,AZ$4&lt;=$P10)),AZ$4,""))</f>
        <v/>
      </c>
      <c r="BA10" s="75" t="str" cm="1">
        <f t="array" aca="1" ref="BA10" ca="1">IF(OR(BA$4=Fériés),"",IF(OR(AND(WORKDAY.INTL($B10,(INT((NETWORKDAYS.INTL($B10,BA$4-1,WeekEnd,Fériés)-1)/$D10)+1)*$D10,WeekEnd,Fériés)=BA$4,$F10=0,BA$4&gt;=$B10,BA$4&lt;=$P10),AND(($B10+(INT((BA$4-$B10-1)/$D10)+1)*$D10)=BA$4,$F10=1,BA$4&gt;=$B10,BA$4&lt;=$P10)),BA$4,""))</f>
        <v/>
      </c>
      <c r="BB10" s="75" t="str" cm="1">
        <f t="array" aca="1" ref="BB10" ca="1">IF(OR(BB$4=Fériés),"",IF(OR(AND(WORKDAY.INTL($B10,(INT((NETWORKDAYS.INTL($B10,BB$4-1,WeekEnd,Fériés)-1)/$D10)+1)*$D10,WeekEnd,Fériés)=BB$4,$F10=0,BB$4&gt;=$B10,BB$4&lt;=$P10),AND(($B10+(INT((BB$4-$B10-1)/$D10)+1)*$D10)=BB$4,$F10=1,BB$4&gt;=$B10,BB$4&lt;=$P10)),BB$4,""))</f>
        <v/>
      </c>
      <c r="BC10" s="75" t="str" cm="1">
        <f t="array" aca="1" ref="BC10" ca="1">IF(OR(BC$4=Fériés),"",IF(OR(AND(WORKDAY.INTL($B10,(INT((NETWORKDAYS.INTL($B10,BC$4-1,WeekEnd,Fériés)-1)/$D10)+1)*$D10,WeekEnd,Fériés)=BC$4,$F10=0,BC$4&gt;=$B10,BC$4&lt;=$P10),AND(($B10+(INT((BC$4-$B10-1)/$D10)+1)*$D10)=BC$4,$F10=1,BC$4&gt;=$B10,BC$4&lt;=$P10)),BC$4,""))</f>
        <v/>
      </c>
      <c r="BD10" s="75" t="str" cm="1">
        <f t="array" aca="1" ref="BD10" ca="1">IF(OR(BD$4=Fériés),"",IF(OR(AND(WORKDAY.INTL($B10,(INT((NETWORKDAYS.INTL($B10,BD$4-1,WeekEnd,Fériés)-1)/$D10)+1)*$D10,WeekEnd,Fériés)=BD$4,$F10=0,BD$4&gt;=$B10,BD$4&lt;=$P10),AND(($B10+(INT((BD$4-$B10-1)/$D10)+1)*$D10)=BD$4,$F10=1,BD$4&gt;=$B10,BD$4&lt;=$P10)),BD$4,""))</f>
        <v/>
      </c>
      <c r="BE10" s="75" t="str" cm="1">
        <f t="array" aca="1" ref="BE10" ca="1">IF(OR(BE$4=Fériés),"",IF(OR(AND(WORKDAY.INTL($B10,(INT((NETWORKDAYS.INTL($B10,BE$4-1,WeekEnd,Fériés)-1)/$D10)+1)*$D10,WeekEnd,Fériés)=BE$4,$F10=0,BE$4&gt;=$B10,BE$4&lt;=$P10),AND(($B10+(INT((BE$4-$B10-1)/$D10)+1)*$D10)=BE$4,$F10=1,BE$4&gt;=$B10,BE$4&lt;=$P10)),BE$4,""))</f>
        <v/>
      </c>
      <c r="BF10" s="76" t="str" cm="1">
        <f t="array" aca="1" ref="BF10" ca="1">IF(OR(BF$4=Fériés),"",IF(OR(AND(WORKDAY.INTL($B10,(INT((NETWORKDAYS.INTL($B10,BF$4-1,WeekEnd,Fériés)-1)/$D10)+1)*$D10,WeekEnd,Fériés)=BF$4,$F10=0,BF$4&gt;=$B10,BF$4&lt;=$P10),AND(($B10+(INT((BF$4-$B10-1)/$D10)+1)*$D10)=BF$4,$F10=1,BF$4&gt;=$B10,BF$4&lt;=$P10)),BF$4,""))</f>
        <v/>
      </c>
      <c r="BG10" s="75" t="str" cm="1">
        <f t="array" aca="1" ref="BG10" ca="1">IF(OR(BG$4=Fériés),"",IF(OR(AND(WORKDAY.INTL($B10,(INT((NETWORKDAYS.INTL($B10,BG$4-1,WeekEnd,Fériés)-1)/$D10)+1)*$D10,WeekEnd,Fériés)=BG$4,$F10=0,BG$4&gt;=$B10,BG$4&lt;=$P10),AND(($B10+(INT((BG$4-$B10-1)/$D10)+1)*$D10)=BG$4,$F10=1,BG$4&gt;=$B10,BG$4&lt;=$P10)),BG$4,""))</f>
        <v/>
      </c>
      <c r="BH10" s="75" t="str" cm="1">
        <f t="array" aca="1" ref="BH10" ca="1">IF(OR(BH$4=Fériés),"",IF(OR(AND(WORKDAY.INTL($B10,(INT((NETWORKDAYS.INTL($B10,BH$4-1,WeekEnd,Fériés)-1)/$D10)+1)*$D10,WeekEnd,Fériés)=BH$4,$F10=0,BH$4&gt;=$B10,BH$4&lt;=$P10),AND(($B10+(INT((BH$4-$B10-1)/$D10)+1)*$D10)=BH$4,$F10=1,BH$4&gt;=$B10,BH$4&lt;=$P10)),BH$4,""))</f>
        <v/>
      </c>
      <c r="BI10" s="75" t="str" cm="1">
        <f t="array" aca="1" ref="BI10" ca="1">IF(OR(BI$4=Fériés),"",IF(OR(AND(WORKDAY.INTL($B10,(INT((NETWORKDAYS.INTL($B10,BI$4-1,WeekEnd,Fériés)-1)/$D10)+1)*$D10,WeekEnd,Fériés)=BI$4,$F10=0,BI$4&gt;=$B10,BI$4&lt;=$P10),AND(($B10+(INT((BI$4-$B10-1)/$D10)+1)*$D10)=BI$4,$F10=1,BI$4&gt;=$B10,BI$4&lt;=$P10)),BI$4,""))</f>
        <v/>
      </c>
      <c r="BJ10" s="75" t="str" cm="1">
        <f t="array" aca="1" ref="BJ10" ca="1">IF(OR(BJ$4=Fériés),"",IF(OR(AND(WORKDAY.INTL($B10,(INT((NETWORKDAYS.INTL($B10,BJ$4-1,WeekEnd,Fériés)-1)/$D10)+1)*$D10,WeekEnd,Fériés)=BJ$4,$F10=0,BJ$4&gt;=$B10,BJ$4&lt;=$P10),AND(($B10+(INT((BJ$4-$B10-1)/$D10)+1)*$D10)=BJ$4,$F10=1,BJ$4&gt;=$B10,BJ$4&lt;=$P10)),BJ$4,""))</f>
        <v/>
      </c>
      <c r="BK10" s="75" t="str" cm="1">
        <f t="array" aca="1" ref="BK10" ca="1">IF(OR(BK$4=Fériés),"",IF(OR(AND(WORKDAY.INTL($B10,(INT((NETWORKDAYS.INTL($B10,BK$4-1,WeekEnd,Fériés)-1)/$D10)+1)*$D10,WeekEnd,Fériés)=BK$4,$F10=0,BK$4&gt;=$B10,BK$4&lt;=$P10),AND(($B10+(INT((BK$4-$B10-1)/$D10)+1)*$D10)=BK$4,$F10=1,BK$4&gt;=$B10,BK$4&lt;=$P10)),BK$4,""))</f>
        <v/>
      </c>
      <c r="BL10" s="75" t="str" cm="1">
        <f t="array" aca="1" ref="BL10" ca="1">IF(OR(BL$4=Fériés),"",IF(OR(AND(WORKDAY.INTL($B10,(INT((NETWORKDAYS.INTL($B10,BL$4-1,WeekEnd,Fériés)-1)/$D10)+1)*$D10,WeekEnd,Fériés)=BL$4,$F10=0,BL$4&gt;=$B10,BL$4&lt;=$P10),AND(($B10+(INT((BL$4-$B10-1)/$D10)+1)*$D10)=BL$4,$F10=1,BL$4&gt;=$B10,BL$4&lt;=$P10)),BL$4,""))</f>
        <v/>
      </c>
      <c r="BM10" s="75" t="str" cm="1">
        <f t="array" aca="1" ref="BM10" ca="1">IF(OR(BM$4=Fériés),"",IF(OR(AND(WORKDAY.INTL($B10,(INT((NETWORKDAYS.INTL($B10,BM$4-1,WeekEnd,Fériés)-1)/$D10)+1)*$D10,WeekEnd,Fériés)=BM$4,$F10=0,BM$4&gt;=$B10,BM$4&lt;=$P10),AND(($B10+(INT((BM$4-$B10-1)/$D10)+1)*$D10)=BM$4,$F10=1,BM$4&gt;=$B10,BM$4&lt;=$P10)),BM$4,""))</f>
        <v/>
      </c>
      <c r="BN10" s="75" t="str" cm="1">
        <f t="array" aca="1" ref="BN10" ca="1">IF(OR(BN$4=Fériés),"",IF(OR(AND(WORKDAY.INTL($B10,(INT((NETWORKDAYS.INTL($B10,BN$4-1,WeekEnd,Fériés)-1)/$D10)+1)*$D10,WeekEnd,Fériés)=BN$4,$F10=0,BN$4&gt;=$B10,BN$4&lt;=$P10),AND(($B10+(INT((BN$4-$B10-1)/$D10)+1)*$D10)=BN$4,$F10=1,BN$4&gt;=$B10,BN$4&lt;=$P10)),BN$4,""))</f>
        <v/>
      </c>
      <c r="BO10" s="75" t="str" cm="1">
        <f t="array" aca="1" ref="BO10" ca="1">IF(OR(BO$4=Fériés),"",IF(OR(AND(WORKDAY.INTL($B10,(INT((NETWORKDAYS.INTL($B10,BO$4-1,WeekEnd,Fériés)-1)/$D10)+1)*$D10,WeekEnd,Fériés)=BO$4,$F10=0,BO$4&gt;=$B10,BO$4&lt;=$P10),AND(($B10+(INT((BO$4-$B10-1)/$D10)+1)*$D10)=BO$4,$F10=1,BO$4&gt;=$B10,BO$4&lt;=$P10)),BO$4,""))</f>
        <v/>
      </c>
      <c r="BP10" s="75" t="str" cm="1">
        <f t="array" aca="1" ref="BP10" ca="1">IF(OR(BP$4=Fériés),"",IF(OR(AND(WORKDAY.INTL($B10,(INT((NETWORKDAYS.INTL($B10,BP$4-1,WeekEnd,Fériés)-1)/$D10)+1)*$D10,WeekEnd,Fériés)=BP$4,$F10=0,BP$4&gt;=$B10,BP$4&lt;=$P10),AND(($B10+(INT((BP$4-$B10-1)/$D10)+1)*$D10)=BP$4,$F10=1,BP$4&gt;=$B10,BP$4&lt;=$P10)),BP$4,""))</f>
        <v/>
      </c>
      <c r="BQ10" s="75" t="str" cm="1">
        <f t="array" aca="1" ref="BQ10" ca="1">IF(OR(BQ$4=Fériés),"",IF(OR(AND(WORKDAY.INTL($B10,(INT((NETWORKDAYS.INTL($B10,BQ$4-1,WeekEnd,Fériés)-1)/$D10)+1)*$D10,WeekEnd,Fériés)=BQ$4,$F10=0,BQ$4&gt;=$B10,BQ$4&lt;=$P10),AND(($B10+(INT((BQ$4-$B10-1)/$D10)+1)*$D10)=BQ$4,$F10=1,BQ$4&gt;=$B10,BQ$4&lt;=$P10)),BQ$4,""))</f>
        <v/>
      </c>
      <c r="BR10" s="75" t="str" cm="1">
        <f t="array" aca="1" ref="BR10" ca="1">IF(OR(BR$4=Fériés),"",IF(OR(AND(WORKDAY.INTL($B10,(INT((NETWORKDAYS.INTL($B10,BR$4-1,WeekEnd,Fériés)-1)/$D10)+1)*$D10,WeekEnd,Fériés)=BR$4,$F10=0,BR$4&gt;=$B10,BR$4&lt;=$P10),AND(($B10+(INT((BR$4-$B10-1)/$D10)+1)*$D10)=BR$4,$F10=1,BR$4&gt;=$B10,BR$4&lt;=$P10)),BR$4,""))</f>
        <v/>
      </c>
      <c r="BS10" s="75" t="str" cm="1">
        <f t="array" aca="1" ref="BS10" ca="1">IF(OR(BS$4=Fériés),"",IF(OR(AND(WORKDAY.INTL($B10,(INT((NETWORKDAYS.INTL($B10,BS$4-1,WeekEnd,Fériés)-1)/$D10)+1)*$D10,WeekEnd,Fériés)=BS$4,$F10=0,BS$4&gt;=$B10,BS$4&lt;=$P10),AND(($B10+(INT((BS$4-$B10-1)/$D10)+1)*$D10)=BS$4,$F10=1,BS$4&gt;=$B10,BS$4&lt;=$P10)),BS$4,""))</f>
        <v/>
      </c>
      <c r="BT10" s="75" t="str" cm="1">
        <f t="array" aca="1" ref="BT10" ca="1">IF(OR(BT$4=Fériés),"",IF(OR(AND(WORKDAY.INTL($B10,(INT((NETWORKDAYS.INTL($B10,BT$4-1,WeekEnd,Fériés)-1)/$D10)+1)*$D10,WeekEnd,Fériés)=BT$4,$F10=0,BT$4&gt;=$B10,BT$4&lt;=$P10),AND(($B10+(INT((BT$4-$B10-1)/$D10)+1)*$D10)=BT$4,$F10=1,BT$4&gt;=$B10,BT$4&lt;=$P10)),BT$4,""))</f>
        <v/>
      </c>
      <c r="BU10" s="75" t="str" cm="1">
        <f t="array" aca="1" ref="BU10" ca="1">IF(OR(BU$4=Fériés),"",IF(OR(AND(WORKDAY.INTL($B10,(INT((NETWORKDAYS.INTL($B10,BU$4-1,WeekEnd,Fériés)-1)/$D10)+1)*$D10,WeekEnd,Fériés)=BU$4,$F10=0,BU$4&gt;=$B10,BU$4&lt;=$P10),AND(($B10+(INT((BU$4-$B10-1)/$D10)+1)*$D10)=BU$4,$F10=1,BU$4&gt;=$B10,BU$4&lt;=$P10)),BU$4,""))</f>
        <v/>
      </c>
      <c r="BV10" s="75" t="str" cm="1">
        <f t="array" aca="1" ref="BV10" ca="1">IF(OR(BV$4=Fériés),"",IF(OR(AND(WORKDAY.INTL($B10,(INT((NETWORKDAYS.INTL($B10,BV$4-1,WeekEnd,Fériés)-1)/$D10)+1)*$D10,WeekEnd,Fériés)=BV$4,$F10=0,BV$4&gt;=$B10,BV$4&lt;=$P10),AND(($B10+(INT((BV$4-$B10-1)/$D10)+1)*$D10)=BV$4,$F10=1,BV$4&gt;=$B10,BV$4&lt;=$P10)),BV$4,""))</f>
        <v/>
      </c>
      <c r="BW10" s="75" t="str" cm="1">
        <f t="array" aca="1" ref="BW10" ca="1">IF(OR(BW$4=Fériés),"",IF(OR(AND(WORKDAY.INTL($B10,(INT((NETWORKDAYS.INTL($B10,BW$4-1,WeekEnd,Fériés)-1)/$D10)+1)*$D10,WeekEnd,Fériés)=BW$4,$F10=0,BW$4&gt;=$B10,BW$4&lt;=$P10),AND(($B10+(INT((BW$4-$B10-1)/$D10)+1)*$D10)=BW$4,$F10=1,BW$4&gt;=$B10,BW$4&lt;=$P10)),BW$4,""))</f>
        <v/>
      </c>
      <c r="BX10" s="75" t="str" cm="1">
        <f t="array" aca="1" ref="BX10" ca="1">IF(OR(BX$4=Fériés),"",IF(OR(AND(WORKDAY.INTL($B10,(INT((NETWORKDAYS.INTL($B10,BX$4-1,WeekEnd,Fériés)-1)/$D10)+1)*$D10,WeekEnd,Fériés)=BX$4,$F10=0,BX$4&gt;=$B10,BX$4&lt;=$P10),AND(($B10+(INT((BX$4-$B10-1)/$D10)+1)*$D10)=BX$4,$F10=1,BX$4&gt;=$B10,BX$4&lt;=$P10)),BX$4,""))</f>
        <v/>
      </c>
      <c r="BY10" s="75" t="str" cm="1">
        <f t="array" aca="1" ref="BY10" ca="1">IF(OR(BY$4=Fériés),"",IF(OR(AND(WORKDAY.INTL($B10,(INT((NETWORKDAYS.INTL($B10,BY$4-1,WeekEnd,Fériés)-1)/$D10)+1)*$D10,WeekEnd,Fériés)=BY$4,$F10=0,BY$4&gt;=$B10,BY$4&lt;=$P10),AND(($B10+(INT((BY$4-$B10-1)/$D10)+1)*$D10)=BY$4,$F10=1,BY$4&gt;=$B10,BY$4&lt;=$P10)),BY$4,""))</f>
        <v/>
      </c>
      <c r="BZ10" s="75" cm="1">
        <f t="array" aca="1" ref="BZ10" ca="1">IF(OR(BZ$4=Fériés),"",IF(OR(AND(WORKDAY.INTL($B10,(INT((NETWORKDAYS.INTL($B10,BZ$4-1,WeekEnd,Fériés)-1)/$D10)+1)*$D10,WeekEnd,Fériés)=BZ$4,$F10=0,BZ$4&gt;=$B10,BZ$4&lt;=$P10),AND(($B10+(INT((BZ$4-$B10-1)/$D10)+1)*$D10)=BZ$4,$F10=1,BZ$4&gt;=$B10,BZ$4&lt;=$P10)),BZ$4,""))</f>
        <v>45352</v>
      </c>
      <c r="CA10" s="75" t="str" cm="1">
        <f t="array" aca="1" ref="CA10" ca="1">IF(OR(CA$4=Fériés),"",IF(OR(AND(WORKDAY.INTL($B10,(INT((NETWORKDAYS.INTL($B10,CA$4-1,WeekEnd,Fériés)-1)/$D10)+1)*$D10,WeekEnd,Fériés)=CA$4,$F10=0,CA$4&gt;=$B10,CA$4&lt;=$P10),AND(($B10+(INT((CA$4-$B10-1)/$D10)+1)*$D10)=CA$4,$F10=1,CA$4&gt;=$B10,CA$4&lt;=$P10)),CA$4,""))</f>
        <v/>
      </c>
      <c r="CB10" s="75" t="str" cm="1">
        <f t="array" aca="1" ref="CB10" ca="1">IF(OR(CB$4=Fériés),"",IF(OR(AND(WORKDAY.INTL($B10,(INT((NETWORKDAYS.INTL($B10,CB$4-1,WeekEnd,Fériés)-1)/$D10)+1)*$D10,WeekEnd,Fériés)=CB$4,$F10=0,CB$4&gt;=$B10,CB$4&lt;=$P10),AND(($B10+(INT((CB$4-$B10-1)/$D10)+1)*$D10)=CB$4,$F10=1,CB$4&gt;=$B10,CB$4&lt;=$P10)),CB$4,""))</f>
        <v/>
      </c>
      <c r="CC10" s="75" t="str" cm="1">
        <f t="array" aca="1" ref="CC10" ca="1">IF(OR(CC$4=Fériés),"",IF(OR(AND(WORKDAY.INTL($B10,(INT((NETWORKDAYS.INTL($B10,CC$4-1,WeekEnd,Fériés)-1)/$D10)+1)*$D10,WeekEnd,Fériés)=CC$4,$F10=0,CC$4&gt;=$B10,CC$4&lt;=$P10),AND(($B10+(INT((CC$4-$B10-1)/$D10)+1)*$D10)=CC$4,$F10=1,CC$4&gt;=$B10,CC$4&lt;=$P10)),CC$4,""))</f>
        <v/>
      </c>
      <c r="CD10" s="75" t="str" cm="1">
        <f t="array" aca="1" ref="CD10" ca="1">IF(OR(CD$4=Fériés),"",IF(OR(AND(WORKDAY.INTL($B10,(INT((NETWORKDAYS.INTL($B10,CD$4-1,WeekEnd,Fériés)-1)/$D10)+1)*$D10,WeekEnd,Fériés)=CD$4,$F10=0,CD$4&gt;=$B10,CD$4&lt;=$P10),AND(($B10+(INT((CD$4-$B10-1)/$D10)+1)*$D10)=CD$4,$F10=1,CD$4&gt;=$B10,CD$4&lt;=$P10)),CD$4,""))</f>
        <v/>
      </c>
      <c r="CE10" s="75" t="str" cm="1">
        <f t="array" aca="1" ref="CE10" ca="1">IF(OR(CE$4=Fériés),"",IF(OR(AND(WORKDAY.INTL($B10,(INT((NETWORKDAYS.INTL($B10,CE$4-1,WeekEnd,Fériés)-1)/$D10)+1)*$D10,WeekEnd,Fériés)=CE$4,$F10=0,CE$4&gt;=$B10,CE$4&lt;=$P10),AND(($B10+(INT((CE$4-$B10-1)/$D10)+1)*$D10)=CE$4,$F10=1,CE$4&gt;=$B10,CE$4&lt;=$P10)),CE$4,""))</f>
        <v/>
      </c>
      <c r="CF10" s="75" t="str" cm="1">
        <f t="array" aca="1" ref="CF10" ca="1">IF(OR(CF$4=Fériés),"",IF(OR(AND(WORKDAY.INTL($B10,(INT((NETWORKDAYS.INTL($B10,CF$4-1,WeekEnd,Fériés)-1)/$D10)+1)*$D10,WeekEnd,Fériés)=CF$4,$F10=0,CF$4&gt;=$B10,CF$4&lt;=$P10),AND(($B10+(INT((CF$4-$B10-1)/$D10)+1)*$D10)=CF$4,$F10=1,CF$4&gt;=$B10,CF$4&lt;=$P10)),CF$4,""))</f>
        <v/>
      </c>
      <c r="CG10" s="75" t="str" cm="1">
        <f t="array" aca="1" ref="CG10" ca="1">IF(OR(CG$4=Fériés),"",IF(OR(AND(WORKDAY.INTL($B10,(INT((NETWORKDAYS.INTL($B10,CG$4-1,WeekEnd,Fériés)-1)/$D10)+1)*$D10,WeekEnd,Fériés)=CG$4,$F10=0,CG$4&gt;=$B10,CG$4&lt;=$P10),AND(($B10+(INT((CG$4-$B10-1)/$D10)+1)*$D10)=CG$4,$F10=1,CG$4&gt;=$B10,CG$4&lt;=$P10)),CG$4,""))</f>
        <v/>
      </c>
      <c r="CH10" s="75" t="str" cm="1">
        <f t="array" aca="1" ref="CH10" ca="1">IF(OR(CH$4=Fériés),"",IF(OR(AND(WORKDAY.INTL($B10,(INT((NETWORKDAYS.INTL($B10,CH$4-1,WeekEnd,Fériés)-1)/$D10)+1)*$D10,WeekEnd,Fériés)=CH$4,$F10=0,CH$4&gt;=$B10,CH$4&lt;=$P10),AND(($B10+(INT((CH$4-$B10-1)/$D10)+1)*$D10)=CH$4,$F10=1,CH$4&gt;=$B10,CH$4&lt;=$P10)),CH$4,""))</f>
        <v/>
      </c>
      <c r="CI10" s="75" t="str" cm="1">
        <f t="array" aca="1" ref="CI10" ca="1">IF(OR(CI$4=Fériés),"",IF(OR(AND(WORKDAY.INTL($B10,(INT((NETWORKDAYS.INTL($B10,CI$4-1,WeekEnd,Fériés)-1)/$D10)+1)*$D10,WeekEnd,Fériés)=CI$4,$F10=0,CI$4&gt;=$B10,CI$4&lt;=$P10),AND(($B10+(INT((CI$4-$B10-1)/$D10)+1)*$D10)=CI$4,$F10=1,CI$4&gt;=$B10,CI$4&lt;=$P10)),CI$4,""))</f>
        <v/>
      </c>
      <c r="CJ10" s="75" t="str" cm="1">
        <f t="array" aca="1" ref="CJ10" ca="1">IF(OR(CJ$4=Fériés),"",IF(OR(AND(WORKDAY.INTL($B10,(INT((NETWORKDAYS.INTL($B10,CJ$4-1,WeekEnd,Fériés)-1)/$D10)+1)*$D10,WeekEnd,Fériés)=CJ$4,$F10=0,CJ$4&gt;=$B10,CJ$4&lt;=$P10),AND(($B10+(INT((CJ$4-$B10-1)/$D10)+1)*$D10)=CJ$4,$F10=1,CJ$4&gt;=$B10,CJ$4&lt;=$P10)),CJ$4,""))</f>
        <v/>
      </c>
      <c r="CK10" s="75" t="str" cm="1">
        <f t="array" aca="1" ref="CK10" ca="1">IF(OR(CK$4=Fériés),"",IF(OR(AND(WORKDAY.INTL($B10,(INT((NETWORKDAYS.INTL($B10,CK$4-1,WeekEnd,Fériés)-1)/$D10)+1)*$D10,WeekEnd,Fériés)=CK$4,$F10=0,CK$4&gt;=$B10,CK$4&lt;=$P10),AND(($B10+(INT((CK$4-$B10-1)/$D10)+1)*$D10)=CK$4,$F10=1,CK$4&gt;=$B10,CK$4&lt;=$P10)),CK$4,""))</f>
        <v/>
      </c>
      <c r="CL10" s="75" t="str" cm="1">
        <f t="array" aca="1" ref="CL10" ca="1">IF(OR(CL$4=Fériés),"",IF(OR(AND(WORKDAY.INTL($B10,(INT((NETWORKDAYS.INTL($B10,CL$4-1,WeekEnd,Fériés)-1)/$D10)+1)*$D10,WeekEnd,Fériés)=CL$4,$F10=0,CL$4&gt;=$B10,CL$4&lt;=$P10),AND(($B10+(INT((CL$4-$B10-1)/$D10)+1)*$D10)=CL$4,$F10=1,CL$4&gt;=$B10,CL$4&lt;=$P10)),CL$4,""))</f>
        <v/>
      </c>
      <c r="CM10" s="75" t="str" cm="1">
        <f t="array" aca="1" ref="CM10" ca="1">IF(OR(CM$4=Fériés),"",IF(OR(AND(WORKDAY.INTL($B10,(INT((NETWORKDAYS.INTL($B10,CM$4-1,WeekEnd,Fériés)-1)/$D10)+1)*$D10,WeekEnd,Fériés)=CM$4,$F10=0,CM$4&gt;=$B10,CM$4&lt;=$P10),AND(($B10+(INT((CM$4-$B10-1)/$D10)+1)*$D10)=CM$4,$F10=1,CM$4&gt;=$B10,CM$4&lt;=$P10)),CM$4,""))</f>
        <v/>
      </c>
      <c r="CN10" s="75" t="str" cm="1">
        <f t="array" aca="1" ref="CN10" ca="1">IF(OR(CN$4=Fériés),"",IF(OR(AND(WORKDAY.INTL($B10,(INT((NETWORKDAYS.INTL($B10,CN$4-1,WeekEnd,Fériés)-1)/$D10)+1)*$D10,WeekEnd,Fériés)=CN$4,$F10=0,CN$4&gt;=$B10,CN$4&lt;=$P10),AND(($B10+(INT((CN$4-$B10-1)/$D10)+1)*$D10)=CN$4,$F10=1,CN$4&gt;=$B10,CN$4&lt;=$P10)),CN$4,""))</f>
        <v/>
      </c>
      <c r="CO10" s="75" t="str" cm="1">
        <f t="array" aca="1" ref="CO10" ca="1">IF(OR(CO$4=Fériés),"",IF(OR(AND(WORKDAY.INTL($B10,(INT((NETWORKDAYS.INTL($B10,CO$4-1,WeekEnd,Fériés)-1)/$D10)+1)*$D10,WeekEnd,Fériés)=CO$4,$F10=0,CO$4&gt;=$B10,CO$4&lt;=$P10),AND(($B10+(INT((CO$4-$B10-1)/$D10)+1)*$D10)=CO$4,$F10=1,CO$4&gt;=$B10,CO$4&lt;=$P10)),CO$4,""))</f>
        <v/>
      </c>
      <c r="CP10" s="75" t="str" cm="1">
        <f t="array" aca="1" ref="CP10" ca="1">IF(OR(CP$4=Fériés),"",IF(OR(AND(WORKDAY.INTL($B10,(INT((NETWORKDAYS.INTL($B10,CP$4-1,WeekEnd,Fériés)-1)/$D10)+1)*$D10,WeekEnd,Fériés)=CP$4,$F10=0,CP$4&gt;=$B10,CP$4&lt;=$P10),AND(($B10+(INT((CP$4-$B10-1)/$D10)+1)*$D10)=CP$4,$F10=1,CP$4&gt;=$B10,CP$4&lt;=$P10)),CP$4,""))</f>
        <v/>
      </c>
      <c r="CQ10" s="75" t="str" cm="1">
        <f t="array" aca="1" ref="CQ10" ca="1">IF(OR(CQ$4=Fériés),"",IF(OR(AND(WORKDAY.INTL($B10,(INT((NETWORKDAYS.INTL($B10,CQ$4-1,WeekEnd,Fériés)-1)/$D10)+1)*$D10,WeekEnd,Fériés)=CQ$4,$F10=0,CQ$4&gt;=$B10,CQ$4&lt;=$P10),AND(($B10+(INT((CQ$4-$B10-1)/$D10)+1)*$D10)=CQ$4,$F10=1,CQ$4&gt;=$B10,CQ$4&lt;=$P10)),CQ$4,""))</f>
        <v/>
      </c>
      <c r="CR10" s="75" t="str" cm="1">
        <f t="array" aca="1" ref="CR10" ca="1">IF(OR(CR$4=Fériés),"",IF(OR(AND(WORKDAY.INTL($B10,(INT((NETWORKDAYS.INTL($B10,CR$4-1,WeekEnd,Fériés)-1)/$D10)+1)*$D10,WeekEnd,Fériés)=CR$4,$F10=0,CR$4&gt;=$B10,CR$4&lt;=$P10),AND(($B10+(INT((CR$4-$B10-1)/$D10)+1)*$D10)=CR$4,$F10=1,CR$4&gt;=$B10,CR$4&lt;=$P10)),CR$4,""))</f>
        <v/>
      </c>
      <c r="CS10" s="75" t="str" cm="1">
        <f t="array" aca="1" ref="CS10" ca="1">IF(OR(CS$4=Fériés),"",IF(OR(AND(WORKDAY.INTL($B10,(INT((NETWORKDAYS.INTL($B10,CS$4-1,WeekEnd,Fériés)-1)/$D10)+1)*$D10,WeekEnd,Fériés)=CS$4,$F10=0,CS$4&gt;=$B10,CS$4&lt;=$P10),AND(($B10+(INT((CS$4-$B10-1)/$D10)+1)*$D10)=CS$4,$F10=1,CS$4&gt;=$B10,CS$4&lt;=$P10)),CS$4,""))</f>
        <v/>
      </c>
      <c r="CT10" s="75" t="str" cm="1">
        <f t="array" aca="1" ref="CT10" ca="1">IF(OR(CT$4=Fériés),"",IF(OR(AND(WORKDAY.INTL($B10,(INT((NETWORKDAYS.INTL($B10,CT$4-1,WeekEnd,Fériés)-1)/$D10)+1)*$D10,WeekEnd,Fériés)=CT$4,$F10=0,CT$4&gt;=$B10,CT$4&lt;=$P10),AND(($B10+(INT((CT$4-$B10-1)/$D10)+1)*$D10)=CT$4,$F10=1,CT$4&gt;=$B10,CT$4&lt;=$P10)),CT$4,""))</f>
        <v/>
      </c>
      <c r="CU10" s="75" t="str" cm="1">
        <f t="array" aca="1" ref="CU10" ca="1">IF(OR(CU$4=Fériés),"",IF(OR(AND(WORKDAY.INTL($B10,(INT((NETWORKDAYS.INTL($B10,CU$4-1,WeekEnd,Fériés)-1)/$D10)+1)*$D10,WeekEnd,Fériés)=CU$4,$F10=0,CU$4&gt;=$B10,CU$4&lt;=$P10),AND(($B10+(INT((CU$4-$B10-1)/$D10)+1)*$D10)=CU$4,$F10=1,CU$4&gt;=$B10,CU$4&lt;=$P10)),CU$4,""))</f>
        <v/>
      </c>
      <c r="CV10" s="75" t="str" cm="1">
        <f t="array" aca="1" ref="CV10" ca="1">IF(OR(CV$4=Fériés),"",IF(OR(AND(WORKDAY.INTL($B10,(INT((NETWORKDAYS.INTL($B10,CV$4-1,WeekEnd,Fériés)-1)/$D10)+1)*$D10,WeekEnd,Fériés)=CV$4,$F10=0,CV$4&gt;=$B10,CV$4&lt;=$P10),AND(($B10+(INT((CV$4-$B10-1)/$D10)+1)*$D10)=CV$4,$F10=1,CV$4&gt;=$B10,CV$4&lt;=$P10)),CV$4,""))</f>
        <v/>
      </c>
      <c r="CW10" s="75" t="str" cm="1">
        <f t="array" aca="1" ref="CW10" ca="1">IF(OR(CW$4=Fériés),"",IF(OR(AND(WORKDAY.INTL($B10,(INT((NETWORKDAYS.INTL($B10,CW$4-1,WeekEnd,Fériés)-1)/$D10)+1)*$D10,WeekEnd,Fériés)=CW$4,$F10=0,CW$4&gt;=$B10,CW$4&lt;=$P10),AND(($B10+(INT((CW$4-$B10-1)/$D10)+1)*$D10)=CW$4,$F10=1,CW$4&gt;=$B10,CW$4&lt;=$P10)),CW$4,""))</f>
        <v/>
      </c>
      <c r="CX10" s="75" t="str" cm="1">
        <f t="array" aca="1" ref="CX10" ca="1">IF(OR(CX$4=Fériés),"",IF(OR(AND(WORKDAY.INTL($B10,(INT((NETWORKDAYS.INTL($B10,CX$4-1,WeekEnd,Fériés)-1)/$D10)+1)*$D10,WeekEnd,Fériés)=CX$4,$F10=0,CX$4&gt;=$B10,CX$4&lt;=$P10),AND(($B10+(INT((CX$4-$B10-1)/$D10)+1)*$D10)=CX$4,$F10=1,CX$4&gt;=$B10,CX$4&lt;=$P10)),CX$4,""))</f>
        <v/>
      </c>
      <c r="CY10" s="75" t="str" cm="1">
        <f t="array" aca="1" ref="CY10" ca="1">IF(OR(CY$4=Fériés),"",IF(OR(AND(WORKDAY.INTL($B10,(INT((NETWORKDAYS.INTL($B10,CY$4-1,WeekEnd,Fériés)-1)/$D10)+1)*$D10,WeekEnd,Fériés)=CY$4,$F10=0,CY$4&gt;=$B10,CY$4&lt;=$P10),AND(($B10+(INT((CY$4-$B10-1)/$D10)+1)*$D10)=CY$4,$F10=1,CY$4&gt;=$B10,CY$4&lt;=$P10)),CY$4,""))</f>
        <v/>
      </c>
      <c r="CZ10" s="75" t="str" cm="1">
        <f t="array" aca="1" ref="CZ10" ca="1">IF(OR(CZ$4=Fériés),"",IF(OR(AND(WORKDAY.INTL($B10,(INT((NETWORKDAYS.INTL($B10,CZ$4-1,WeekEnd,Fériés)-1)/$D10)+1)*$D10,WeekEnd,Fériés)=CZ$4,$F10=0,CZ$4&gt;=$B10,CZ$4&lt;=$P10),AND(($B10+(INT((CZ$4-$B10-1)/$D10)+1)*$D10)=CZ$4,$F10=1,CZ$4&gt;=$B10,CZ$4&lt;=$P10)),CZ$4,""))</f>
        <v/>
      </c>
      <c r="DA10" s="75" t="str" cm="1">
        <f t="array" aca="1" ref="DA10" ca="1">IF(OR(DA$4=Fériés),"",IF(OR(AND(WORKDAY.INTL($B10,(INT((NETWORKDAYS.INTL($B10,DA$4-1,WeekEnd,Fériés)-1)/$D10)+1)*$D10,WeekEnd,Fériés)=DA$4,$F10=0,DA$4&gt;=$B10,DA$4&lt;=$P10),AND(($B10+(INT((DA$4-$B10-1)/$D10)+1)*$D10)=DA$4,$F10=1,DA$4&gt;=$B10,DA$4&lt;=$P10)),DA$4,""))</f>
        <v/>
      </c>
      <c r="DB10" s="75" cm="1">
        <f t="array" aca="1" ref="DB10" ca="1">IF(OR(DB$4=Fériés),"",IF(OR(AND(WORKDAY.INTL($B10,(INT((NETWORKDAYS.INTL($B10,DB$4-1,WeekEnd,Fériés)-1)/$D10)+1)*$D10,WeekEnd,Fériés)=DB$4,$F10=0,DB$4&gt;=$B10,DB$4&lt;=$P10),AND(($B10+(INT((DB$4-$B10-1)/$D10)+1)*$D10)=DB$4,$F10=1,DB$4&gt;=$B10,DB$4&lt;=$P10)),DB$4,""))</f>
        <v>45380</v>
      </c>
      <c r="DC10" s="75" t="str" cm="1">
        <f t="array" aca="1" ref="DC10" ca="1">IF(OR(DC$4=Fériés),"",IF(OR(AND(WORKDAY.INTL($B10,(INT((NETWORKDAYS.INTL($B10,DC$4-1,WeekEnd,Fériés)-1)/$D10)+1)*$D10,WeekEnd,Fériés)=DC$4,$F10=0,DC$4&gt;=$B10,DC$4&lt;=$P10),AND(($B10+(INT((DC$4-$B10-1)/$D10)+1)*$D10)=DC$4,$F10=1,DC$4&gt;=$B10,DC$4&lt;=$P10)),DC$4,""))</f>
        <v/>
      </c>
      <c r="DD10" s="75" t="str" cm="1">
        <f t="array" aca="1" ref="DD10" ca="1">IF(OR(DD$4=Fériés),"",IF(OR(AND(WORKDAY.INTL($B10,(INT((NETWORKDAYS.INTL($B10,DD$4-1,WeekEnd,Fériés)-1)/$D10)+1)*$D10,WeekEnd,Fériés)=DD$4,$F10=0,DD$4&gt;=$B10,DD$4&lt;=$P10),AND(($B10+(INT((DD$4-$B10-1)/$D10)+1)*$D10)=DD$4,$F10=1,DD$4&gt;=$B10,DD$4&lt;=$P10)),DD$4,""))</f>
        <v/>
      </c>
      <c r="DE10" s="75" t="str" cm="1">
        <f t="array" aca="1" ref="DE10" ca="1">IF(OR(DE$4=Fériés),"",IF(OR(AND(WORKDAY.INTL($B10,(INT((NETWORKDAYS.INTL($B10,DE$4-1,WeekEnd,Fériés)-1)/$D10)+1)*$D10,WeekEnd,Fériés)=DE$4,$F10=0,DE$4&gt;=$B10,DE$4&lt;=$P10),AND(($B10+(INT((DE$4-$B10-1)/$D10)+1)*$D10)=DE$4,$F10=1,DE$4&gt;=$B10,DE$4&lt;=$P10)),DE$4,""))</f>
        <v/>
      </c>
      <c r="DF10" s="75" t="str" cm="1">
        <f t="array" aca="1" ref="DF10" ca="1">IF(OR(DF$4=Fériés),"",IF(OR(AND(WORKDAY.INTL($B10,(INT((NETWORKDAYS.INTL($B10,DF$4-1,WeekEnd,Fériés)-1)/$D10)+1)*$D10,WeekEnd,Fériés)=DF$4,$F10=0,DF$4&gt;=$B10,DF$4&lt;=$P10),AND(($B10+(INT((DF$4-$B10-1)/$D10)+1)*$D10)=DF$4,$F10=1,DF$4&gt;=$B10,DF$4&lt;=$P10)),DF$4,""))</f>
        <v/>
      </c>
      <c r="DG10" s="75" t="str" cm="1">
        <f t="array" aca="1" ref="DG10" ca="1">IF(OR(DG$4=Fériés),"",IF(OR(AND(WORKDAY.INTL($B10,(INT((NETWORKDAYS.INTL($B10,DG$4-1,WeekEnd,Fériés)-1)/$D10)+1)*$D10,WeekEnd,Fériés)=DG$4,$F10=0,DG$4&gt;=$B10,DG$4&lt;=$P10),AND(($B10+(INT((DG$4-$B10-1)/$D10)+1)*$D10)=DG$4,$F10=1,DG$4&gt;=$B10,DG$4&lt;=$P10)),DG$4,""))</f>
        <v/>
      </c>
      <c r="DH10" s="75" t="str" cm="1">
        <f t="array" aca="1" ref="DH10" ca="1">IF(OR(DH$4=Fériés),"",IF(OR(AND(WORKDAY.INTL($B10,(INT((NETWORKDAYS.INTL($B10,DH$4-1,WeekEnd,Fériés)-1)/$D10)+1)*$D10,WeekEnd,Fériés)=DH$4,$F10=0,DH$4&gt;=$B10,DH$4&lt;=$P10),AND(($B10+(INT((DH$4-$B10-1)/$D10)+1)*$D10)=DH$4,$F10=1,DH$4&gt;=$B10,DH$4&lt;=$P10)),DH$4,""))</f>
        <v/>
      </c>
      <c r="DI10" s="75" t="str" cm="1">
        <f t="array" aca="1" ref="DI10" ca="1">IF(OR(DI$4=Fériés),"",IF(OR(AND(WORKDAY.INTL($B10,(INT((NETWORKDAYS.INTL($B10,DI$4-1,WeekEnd,Fériés)-1)/$D10)+1)*$D10,WeekEnd,Fériés)=DI$4,$F10=0,DI$4&gt;=$B10,DI$4&lt;=$P10),AND(($B10+(INT((DI$4-$B10-1)/$D10)+1)*$D10)=DI$4,$F10=1,DI$4&gt;=$B10,DI$4&lt;=$P10)),DI$4,""))</f>
        <v/>
      </c>
      <c r="DJ10" s="75" t="str" cm="1">
        <f t="array" aca="1" ref="DJ10" ca="1">IF(OR(DJ$4=Fériés),"",IF(OR(AND(WORKDAY.INTL($B10,(INT((NETWORKDAYS.INTL($B10,DJ$4-1,WeekEnd,Fériés)-1)/$D10)+1)*$D10,WeekEnd,Fériés)=DJ$4,$F10=0,DJ$4&gt;=$B10,DJ$4&lt;=$P10),AND(($B10+(INT((DJ$4-$B10-1)/$D10)+1)*$D10)=DJ$4,$F10=1,DJ$4&gt;=$B10,DJ$4&lt;=$P10)),DJ$4,""))</f>
        <v/>
      </c>
      <c r="DK10" s="75" t="str" cm="1">
        <f t="array" aca="1" ref="DK10" ca="1">IF(OR(DK$4=Fériés),"",IF(OR(AND(WORKDAY.INTL($B10,(INT((NETWORKDAYS.INTL($B10,DK$4-1,WeekEnd,Fériés)-1)/$D10)+1)*$D10,WeekEnd,Fériés)=DK$4,$F10=0,DK$4&gt;=$B10,DK$4&lt;=$P10),AND(($B10+(INT((DK$4-$B10-1)/$D10)+1)*$D10)=DK$4,$F10=1,DK$4&gt;=$B10,DK$4&lt;=$P10)),DK$4,""))</f>
        <v/>
      </c>
      <c r="DL10" s="75" t="str" cm="1">
        <f t="array" aca="1" ref="DL10" ca="1">IF(OR(DL$4=Fériés),"",IF(OR(AND(WORKDAY.INTL($B10,(INT((NETWORKDAYS.INTL($B10,DL$4-1,WeekEnd,Fériés)-1)/$D10)+1)*$D10,WeekEnd,Fériés)=DL$4,$F10=0,DL$4&gt;=$B10,DL$4&lt;=$P10),AND(($B10+(INT((DL$4-$B10-1)/$D10)+1)*$D10)=DL$4,$F10=1,DL$4&gt;=$B10,DL$4&lt;=$P10)),DL$4,""))</f>
        <v/>
      </c>
      <c r="DM10" s="75" t="str" cm="1">
        <f t="array" aca="1" ref="DM10" ca="1">IF(OR(DM$4=Fériés),"",IF(OR(AND(WORKDAY.INTL($B10,(INT((NETWORKDAYS.INTL($B10,DM$4-1,WeekEnd,Fériés)-1)/$D10)+1)*$D10,WeekEnd,Fériés)=DM$4,$F10=0,DM$4&gt;=$B10,DM$4&lt;=$P10),AND(($B10+(INT((DM$4-$B10-1)/$D10)+1)*$D10)=DM$4,$F10=1,DM$4&gt;=$B10,DM$4&lt;=$P10)),DM$4,""))</f>
        <v/>
      </c>
      <c r="DN10" s="75" t="str" cm="1">
        <f t="array" aca="1" ref="DN10" ca="1">IF(OR(DN$4=Fériés),"",IF(OR(AND(WORKDAY.INTL($B10,(INT((NETWORKDAYS.INTL($B10,DN$4-1,WeekEnd,Fériés)-1)/$D10)+1)*$D10,WeekEnd,Fériés)=DN$4,$F10=0,DN$4&gt;=$B10,DN$4&lt;=$P10),AND(($B10+(INT((DN$4-$B10-1)/$D10)+1)*$D10)=DN$4,$F10=1,DN$4&gt;=$B10,DN$4&lt;=$P10)),DN$4,""))</f>
        <v/>
      </c>
      <c r="DO10" s="75" t="str" cm="1">
        <f t="array" aca="1" ref="DO10" ca="1">IF(OR(DO$4=Fériés),"",IF(OR(AND(WORKDAY.INTL($B10,(INT((NETWORKDAYS.INTL($B10,DO$4-1,WeekEnd,Fériés)-1)/$D10)+1)*$D10,WeekEnd,Fériés)=DO$4,$F10=0,DO$4&gt;=$B10,DO$4&lt;=$P10),AND(($B10+(INT((DO$4-$B10-1)/$D10)+1)*$D10)=DO$4,$F10=1,DO$4&gt;=$B10,DO$4&lt;=$P10)),DO$4,""))</f>
        <v/>
      </c>
      <c r="DP10" s="75" t="str" cm="1">
        <f t="array" aca="1" ref="DP10" ca="1">IF(OR(DP$4=Fériés),"",IF(OR(AND(WORKDAY.INTL($B10,(INT((NETWORKDAYS.INTL($B10,DP$4-1,WeekEnd,Fériés)-1)/$D10)+1)*$D10,WeekEnd,Fériés)=DP$4,$F10=0,DP$4&gt;=$B10,DP$4&lt;=$P10),AND(($B10+(INT((DP$4-$B10-1)/$D10)+1)*$D10)=DP$4,$F10=1,DP$4&gt;=$B10,DP$4&lt;=$P10)),DP$4,""))</f>
        <v/>
      </c>
      <c r="DQ10" s="75" t="str" cm="1">
        <f t="array" aca="1" ref="DQ10" ca="1">IF(OR(DQ$4=Fériés),"",IF(OR(AND(WORKDAY.INTL($B10,(INT((NETWORKDAYS.INTL($B10,DQ$4-1,WeekEnd,Fériés)-1)/$D10)+1)*$D10,WeekEnd,Fériés)=DQ$4,$F10=0,DQ$4&gt;=$B10,DQ$4&lt;=$P10),AND(($B10+(INT((DQ$4-$B10-1)/$D10)+1)*$D10)=DQ$4,$F10=1,DQ$4&gt;=$B10,DQ$4&lt;=$P10)),DQ$4,""))</f>
        <v/>
      </c>
      <c r="DR10" s="75" t="str" cm="1">
        <f t="array" aca="1" ref="DR10" ca="1">IF(OR(DR$4=Fériés),"",IF(OR(AND(WORKDAY.INTL($B10,(INT((NETWORKDAYS.INTL($B10,DR$4-1,WeekEnd,Fériés)-1)/$D10)+1)*$D10,WeekEnd,Fériés)=DR$4,$F10=0,DR$4&gt;=$B10,DR$4&lt;=$P10),AND(($B10+(INT((DR$4-$B10-1)/$D10)+1)*$D10)=DR$4,$F10=1,DR$4&gt;=$B10,DR$4&lt;=$P10)),DR$4,""))</f>
        <v/>
      </c>
      <c r="DS10" s="75" t="str" cm="1">
        <f t="array" aca="1" ref="DS10" ca="1">IF(OR(DS$4=Fériés),"",IF(OR(AND(WORKDAY.INTL($B10,(INT((NETWORKDAYS.INTL($B10,DS$4-1,WeekEnd,Fériés)-1)/$D10)+1)*$D10,WeekEnd,Fériés)=DS$4,$F10=0,DS$4&gt;=$B10,DS$4&lt;=$P10),AND(($B10+(INT((DS$4-$B10-1)/$D10)+1)*$D10)=DS$4,$F10=1,DS$4&gt;=$B10,DS$4&lt;=$P10)),DS$4,""))</f>
        <v/>
      </c>
      <c r="DT10" s="75" t="str" cm="1">
        <f t="array" aca="1" ref="DT10" ca="1">IF(OR(DT$4=Fériés),"",IF(OR(AND(WORKDAY.INTL($B10,(INT((NETWORKDAYS.INTL($B10,DT$4-1,WeekEnd,Fériés)-1)/$D10)+1)*$D10,WeekEnd,Fériés)=DT$4,$F10=0,DT$4&gt;=$B10,DT$4&lt;=$P10),AND(($B10+(INT((DT$4-$B10-1)/$D10)+1)*$D10)=DT$4,$F10=1,DT$4&gt;=$B10,DT$4&lt;=$P10)),DT$4,""))</f>
        <v/>
      </c>
      <c r="DU10" s="75" t="str" cm="1">
        <f t="array" aca="1" ref="DU10" ca="1">IF(OR(DU$4=Fériés),"",IF(OR(AND(WORKDAY.INTL($B10,(INT((NETWORKDAYS.INTL($B10,DU$4-1,WeekEnd,Fériés)-1)/$D10)+1)*$D10,WeekEnd,Fériés)=DU$4,$F10=0,DU$4&gt;=$B10,DU$4&lt;=$P10),AND(($B10+(INT((DU$4-$B10-1)/$D10)+1)*$D10)=DU$4,$F10=1,DU$4&gt;=$B10,DU$4&lt;=$P10)),DU$4,""))</f>
        <v/>
      </c>
      <c r="DV10" s="75" t="str" cm="1">
        <f t="array" aca="1" ref="DV10" ca="1">IF(OR(DV$4=Fériés),"",IF(OR(AND(WORKDAY.INTL($B10,(INT((NETWORKDAYS.INTL($B10,DV$4-1,WeekEnd,Fériés)-1)/$D10)+1)*$D10,WeekEnd,Fériés)=DV$4,$F10=0,DV$4&gt;=$B10,DV$4&lt;=$P10),AND(($B10+(INT((DV$4-$B10-1)/$D10)+1)*$D10)=DV$4,$F10=1,DV$4&gt;=$B10,DV$4&lt;=$P10)),DV$4,""))</f>
        <v/>
      </c>
      <c r="DW10" s="75" t="str" cm="1">
        <f t="array" aca="1" ref="DW10" ca="1">IF(OR(DW$4=Fériés),"",IF(OR(AND(WORKDAY.INTL($B10,(INT((NETWORKDAYS.INTL($B10,DW$4-1,WeekEnd,Fériés)-1)/$D10)+1)*$D10,WeekEnd,Fériés)=DW$4,$F10=0,DW$4&gt;=$B10,DW$4&lt;=$P10),AND(($B10+(INT((DW$4-$B10-1)/$D10)+1)*$D10)=DW$4,$F10=1,DW$4&gt;=$B10,DW$4&lt;=$P10)),DW$4,""))</f>
        <v/>
      </c>
      <c r="DX10" s="75" t="str" cm="1">
        <f t="array" aca="1" ref="DX10" ca="1">IF(OR(DX$4=Fériés),"",IF(OR(AND(WORKDAY.INTL($B10,(INT((NETWORKDAYS.INTL($B10,DX$4-1,WeekEnd,Fériés)-1)/$D10)+1)*$D10,WeekEnd,Fériés)=DX$4,$F10=0,DX$4&gt;=$B10,DX$4&lt;=$P10),AND(($B10+(INT((DX$4-$B10-1)/$D10)+1)*$D10)=DX$4,$F10=1,DX$4&gt;=$B10,DX$4&lt;=$P10)),DX$4,""))</f>
        <v/>
      </c>
      <c r="DY10" s="75" t="str" cm="1">
        <f t="array" aca="1" ref="DY10" ca="1">IF(OR(DY$4=Fériés),"",IF(OR(AND(WORKDAY.INTL($B10,(INT((NETWORKDAYS.INTL($B10,DY$4-1,WeekEnd,Fériés)-1)/$D10)+1)*$D10,WeekEnd,Fériés)=DY$4,$F10=0,DY$4&gt;=$B10,DY$4&lt;=$P10),AND(($B10+(INT((DY$4-$B10-1)/$D10)+1)*$D10)=DY$4,$F10=1,DY$4&gt;=$B10,DY$4&lt;=$P10)),DY$4,""))</f>
        <v/>
      </c>
      <c r="DZ10" s="75" t="str" cm="1">
        <f t="array" aca="1" ref="DZ10" ca="1">IF(OR(DZ$4=Fériés),"",IF(OR(AND(WORKDAY.INTL($B10,(INT((NETWORKDAYS.INTL($B10,DZ$4-1,WeekEnd,Fériés)-1)/$D10)+1)*$D10,WeekEnd,Fériés)=DZ$4,$F10=0,DZ$4&gt;=$B10,DZ$4&lt;=$P10),AND(($B10+(INT((DZ$4-$B10-1)/$D10)+1)*$D10)=DZ$4,$F10=1,DZ$4&gt;=$B10,DZ$4&lt;=$P10)),DZ$4,""))</f>
        <v/>
      </c>
      <c r="EA10" s="75" t="str" cm="1">
        <f t="array" aca="1" ref="EA10" ca="1">IF(OR(EA$4=Fériés),"",IF(OR(AND(WORKDAY.INTL($B10,(INT((NETWORKDAYS.INTL($B10,EA$4-1,WeekEnd,Fériés)-1)/$D10)+1)*$D10,WeekEnd,Fériés)=EA$4,$F10=0,EA$4&gt;=$B10,EA$4&lt;=$P10),AND(($B10+(INT((EA$4-$B10-1)/$D10)+1)*$D10)=EA$4,$F10=1,EA$4&gt;=$B10,EA$4&lt;=$P10)),EA$4,""))</f>
        <v/>
      </c>
      <c r="EB10" s="75" t="str" cm="1">
        <f t="array" aca="1" ref="EB10" ca="1">IF(OR(EB$4=Fériés),"",IF(OR(AND(WORKDAY.INTL($B10,(INT((NETWORKDAYS.INTL($B10,EB$4-1,WeekEnd,Fériés)-1)/$D10)+1)*$D10,WeekEnd,Fériés)=EB$4,$F10=0,EB$4&gt;=$B10,EB$4&lt;=$P10),AND(($B10+(INT((EB$4-$B10-1)/$D10)+1)*$D10)=EB$4,$F10=1,EB$4&gt;=$B10,EB$4&lt;=$P10)),EB$4,""))</f>
        <v/>
      </c>
      <c r="EC10" s="75" t="str" cm="1">
        <f t="array" aca="1" ref="EC10" ca="1">IF(OR(EC$4=Fériés),"",IF(OR(AND(WORKDAY.INTL($B10,(INT((NETWORKDAYS.INTL($B10,EC$4-1,WeekEnd,Fériés)-1)/$D10)+1)*$D10,WeekEnd,Fériés)=EC$4,$F10=0,EC$4&gt;=$B10,EC$4&lt;=$P10),AND(($B10+(INT((EC$4-$B10-1)/$D10)+1)*$D10)=EC$4,$F10=1,EC$4&gt;=$B10,EC$4&lt;=$P10)),EC$4,""))</f>
        <v/>
      </c>
      <c r="ED10" s="75" cm="1">
        <f t="array" aca="1" ref="ED10" ca="1">IF(OR(ED$4=Fériés),"",IF(OR(AND(WORKDAY.INTL($B10,(INT((NETWORKDAYS.INTL($B10,ED$4-1,WeekEnd,Fériés)-1)/$D10)+1)*$D10,WeekEnd,Fériés)=ED$4,$F10=0,ED$4&gt;=$B10,ED$4&lt;=$P10),AND(($B10+(INT((ED$4-$B10-1)/$D10)+1)*$D10)=ED$4,$F10=1,ED$4&gt;=$B10,ED$4&lt;=$P10)),ED$4,""))</f>
        <v>45408</v>
      </c>
      <c r="EE10" s="75" t="str" cm="1">
        <f t="array" aca="1" ref="EE10" ca="1">IF(OR(EE$4=Fériés),"",IF(OR(AND(WORKDAY.INTL($B10,(INT((NETWORKDAYS.INTL($B10,EE$4-1,WeekEnd,Fériés)-1)/$D10)+1)*$D10,WeekEnd,Fériés)=EE$4,$F10=0,EE$4&gt;=$B10,EE$4&lt;=$P10),AND(($B10+(INT((EE$4-$B10-1)/$D10)+1)*$D10)=EE$4,$F10=1,EE$4&gt;=$B10,EE$4&lt;=$P10)),EE$4,""))</f>
        <v/>
      </c>
      <c r="EF10" s="75" t="str" cm="1">
        <f t="array" aca="1" ref="EF10" ca="1">IF(OR(EF$4=Fériés),"",IF(OR(AND(WORKDAY.INTL($B10,(INT((NETWORKDAYS.INTL($B10,EF$4-1,WeekEnd,Fériés)-1)/$D10)+1)*$D10,WeekEnd,Fériés)=EF$4,$F10=0,EF$4&gt;=$B10,EF$4&lt;=$P10),AND(($B10+(INT((EF$4-$B10-1)/$D10)+1)*$D10)=EF$4,$F10=1,EF$4&gt;=$B10,EF$4&lt;=$P10)),EF$4,""))</f>
        <v/>
      </c>
      <c r="EG10" s="75" t="str" cm="1">
        <f t="array" aca="1" ref="EG10" ca="1">IF(OR(EG$4=Fériés),"",IF(OR(AND(WORKDAY.INTL($B10,(INT((NETWORKDAYS.INTL($B10,EG$4-1,WeekEnd,Fériés)-1)/$D10)+1)*$D10,WeekEnd,Fériés)=EG$4,$F10=0,EG$4&gt;=$B10,EG$4&lt;=$P10),AND(($B10+(INT((EG$4-$B10-1)/$D10)+1)*$D10)=EG$4,$F10=1,EG$4&gt;=$B10,EG$4&lt;=$P10)),EG$4,""))</f>
        <v/>
      </c>
      <c r="EH10" s="75" t="str" cm="1">
        <f t="array" aca="1" ref="EH10" ca="1">IF(OR(EH$4=Fériés),"",IF(OR(AND(WORKDAY.INTL($B10,(INT((NETWORKDAYS.INTL($B10,EH$4-1,WeekEnd,Fériés)-1)/$D10)+1)*$D10,WeekEnd,Fériés)=EH$4,$F10=0,EH$4&gt;=$B10,EH$4&lt;=$P10),AND(($B10+(INT((EH$4-$B10-1)/$D10)+1)*$D10)=EH$4,$F10=1,EH$4&gt;=$B10,EH$4&lt;=$P10)),EH$4,""))</f>
        <v/>
      </c>
      <c r="EI10" s="75" t="str" cm="1">
        <f t="array" aca="1" ref="EI10" ca="1">IF(OR(EI$4=Fériés),"",IF(OR(AND(WORKDAY.INTL($B10,(INT((NETWORKDAYS.INTL($B10,EI$4-1,WeekEnd,Fériés)-1)/$D10)+1)*$D10,WeekEnd,Fériés)=EI$4,$F10=0,EI$4&gt;=$B10,EI$4&lt;=$P10),AND(($B10+(INT((EI$4-$B10-1)/$D10)+1)*$D10)=EI$4,$F10=1,EI$4&gt;=$B10,EI$4&lt;=$P10)),EI$4,""))</f>
        <v/>
      </c>
      <c r="EJ10" s="75" t="str" cm="1">
        <f t="array" aca="1" ref="EJ10" ca="1">IF(OR(EJ$4=Fériés),"",IF(OR(AND(WORKDAY.INTL($B10,(INT((NETWORKDAYS.INTL($B10,EJ$4-1,WeekEnd,Fériés)-1)/$D10)+1)*$D10,WeekEnd,Fériés)=EJ$4,$F10=0,EJ$4&gt;=$B10,EJ$4&lt;=$P10),AND(($B10+(INT((EJ$4-$B10-1)/$D10)+1)*$D10)=EJ$4,$F10=1,EJ$4&gt;=$B10,EJ$4&lt;=$P10)),EJ$4,""))</f>
        <v/>
      </c>
    </row>
    <row r="11" spans="1:140" x14ac:dyDescent="0.25">
      <c r="A11" s="3"/>
    </row>
  </sheetData>
  <conditionalFormatting sqref="B6:C10">
    <cfRule type="expression" dxfId="14" priority="6">
      <formula>AND(NETWORKDAYS.INTL($B6,$B6,WeekEnd,Fériés)=0,$F6=0)</formula>
    </cfRule>
  </conditionalFormatting>
  <conditionalFormatting sqref="Q1:EJ1">
    <cfRule type="expression" dxfId="13" priority="4">
      <formula>ISODD(MONTH(Q$4))</formula>
    </cfRule>
    <cfRule type="expression" dxfId="12" priority="5">
      <formula>AND(MONTH(Q$4)&lt;&gt;MONTH(R$4))</formula>
    </cfRule>
  </conditionalFormatting>
  <conditionalFormatting sqref="Q2:EJ3">
    <cfRule type="expression" dxfId="11" priority="2">
      <formula>ISODD(_xlfn.ISOWEEKNUM(Q$4))</formula>
    </cfRule>
    <cfRule type="expression" dxfId="10" priority="3">
      <formula>AND(WEEKDAY(Q$4,2)=7)</formula>
    </cfRule>
  </conditionalFormatting>
  <conditionalFormatting sqref="Q3:EJ4">
    <cfRule type="expression" dxfId="9" priority="1">
      <formula>Q$4=CeJour</formula>
    </cfRule>
  </conditionalFormatting>
  <conditionalFormatting sqref="Q4:EJ4 Q6:EJ10">
    <cfRule type="expression" dxfId="8" priority="35">
      <formula>AND(NETWORKDAYS.INTL(Q$4,Q$4,"0000000",Fêtes)=0)</formula>
    </cfRule>
    <cfRule type="expression" dxfId="7" priority="36">
      <formula>AND(NETWORKDAYS.INTL(Q$4,Q$4,WeekEnd)=0)</formula>
    </cfRule>
  </conditionalFormatting>
  <conditionalFormatting sqref="Q6:EJ10 Q4:EJ4">
    <cfRule type="expression" dxfId="6" priority="26">
      <formula>AND(NETWORKDAYS.INTL(Q$4,Q$4,"0000000",Ponts)=0)</formula>
    </cfRule>
  </conditionalFormatting>
  <conditionalFormatting sqref="Q6:EJ10">
    <cfRule type="expression" dxfId="5" priority="39">
      <formula>AND(($B6+(INT((Q$4-$B6-1)/$D6)+1)*$D6)=Q$4,$F6=1,Q$4&gt;=$B6,Q$4&lt;=$P6)</formula>
    </cfRule>
    <cfRule type="expression" dxfId="4" priority="40">
      <formula>AND(WORKDAY.INTL($B6,(INT((NETWORKDAYS.INTL($B6,Q$4-1,WeekEnd,Fériés)-1)/$D6)+1)*$D6,WeekEnd,Fériés)=Q$4,$F6=0,Q$4&gt;=$B6,Q$4&lt;=$P6)</formula>
    </cfRule>
    <cfRule type="expression" dxfId="3" priority="24">
      <formula>AND($I6=1,$F6=1,Q$4&gt;=$B6+(INT((Q$4-$B6-1)/$D6))*$D6,Q$4&lt;=$B6+(INT((Q$4-$B6-1)/$D6))*$D6+$G6-1,Q$4&gt;=$B6,Q$4&lt;=$P6+$G6)</formula>
    </cfRule>
    <cfRule type="expression" dxfId="2" priority="25">
      <formula>AND($I6=1,$F6=0,Q$4&lt;=WORKDAY.INTL($B6,(INT((NETWORKDAYS.INTL($B6,Q$4-1,WeekEnd,Fériés)-1)/$D6))*$D6,WeekEnd,Fériés)+$G6-1,Q$4&gt;=WORKDAY.INTL($B6,(INT((NETWORKDAYS.INTL($B6,Q$4-1,WeekEnd,Fériés)-1)/$D6))*$D6,WeekEnd,Fériés),Q$4&gt;=$B6,Q$4&lt;=WORKDAY.INTL($P6,$G6,WeekEnd,Fériés))</formula>
    </cfRule>
    <cfRule type="expression" dxfId="1" priority="37">
      <formula>AND($I6=0,$F6=1,Q$4&gt;=$B6+(INT((Q$4-$B6-1)/$D6))*$D6,Q$4&lt;=WORKDAY.INTL($B6+(INT((Q$4-$B6-1)/$D6))*$D6,$G6-1,WeekEnd,Fériés),Q$4&gt;=$B6,Q$4&lt;=WORKDAY.INTL($P6,$G6,WeekEnd,Fériés))</formula>
    </cfRule>
    <cfRule type="expression" dxfId="0" priority="38">
      <formula>AND($I6=0,$F6=0,Q$4&lt;=WORKDAY.INTL(WORKDAY.INTL($B6,(INT((NETWORKDAYS.INTL($B6,Q$4-1,WeekEnd,Fériés)-1)/$D6))*$D6,WeekEnd,Fériés),$G6-1,WeekEnd,Fériés),Q$4&gt;=WORKDAY.INTL($B6,(INT((NETWORKDAYS.INTL($B6,Q$4-1,WeekEnd,Fériés)-1)/$D6))*$D6,WeekEnd,Fériés),Q$4&gt;=$B6,Q$4&lt;=WORKDAY.INTL($P6,$G6,WeekEnd,Fériés))</formula>
    </cfRule>
  </conditionalFormatting>
  <dataValidations count="2">
    <dataValidation type="list" allowBlank="1" showInputMessage="1" showErrorMessage="1" sqref="E6:E10 H6:H10" xr:uid="{00000000-0002-0000-0000-000000000000}">
      <formula1>"Calendaire,Ouvrable"</formula1>
    </dataValidation>
    <dataValidation type="list" allowBlank="1" showInputMessage="1" showErrorMessage="1" sqref="C6:C10" xr:uid="{00000000-0002-0000-0000-000001000000}">
      <formula1>Liste_Fréquences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Scroll Bar 2">
              <controlPr defaultSize="0" autoPict="0">
                <anchor moveWithCells="1">
                  <from>
                    <xdr:col>0</xdr:col>
                    <xdr:colOff>266700</xdr:colOff>
                    <xdr:row>0</xdr:row>
                    <xdr:rowOff>866775</xdr:rowOff>
                  </from>
                  <to>
                    <xdr:col>2</xdr:col>
                    <xdr:colOff>257175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Scroll Bar 3">
              <controlPr defaultSize="0" autoPict="0">
                <anchor moveWithCells="1">
                  <from>
                    <xdr:col>2</xdr:col>
                    <xdr:colOff>590550</xdr:colOff>
                    <xdr:row>0</xdr:row>
                    <xdr:rowOff>866775</xdr:rowOff>
                  </from>
                  <to>
                    <xdr:col>6</xdr:col>
                    <xdr:colOff>581025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Scroll Bar 4">
              <controlPr defaultSize="0" autoPict="0">
                <anchor moveWithCells="1">
                  <from>
                    <xdr:col>7</xdr:col>
                    <xdr:colOff>161925</xdr:colOff>
                    <xdr:row>0</xdr:row>
                    <xdr:rowOff>866775</xdr:rowOff>
                  </from>
                  <to>
                    <xdr:col>10</xdr:col>
                    <xdr:colOff>152400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7" name="Drop Down 6">
              <controlPr defaultSize="0" autoLine="0" autoPict="0">
                <anchor>
                  <from>
                    <xdr:col>10</xdr:col>
                    <xdr:colOff>485775</xdr:colOff>
                    <xdr:row>0</xdr:row>
                    <xdr:rowOff>857250</xdr:rowOff>
                  </from>
                  <to>
                    <xdr:col>14</xdr:col>
                    <xdr:colOff>495300</xdr:colOff>
                    <xdr:row>0</xdr:row>
                    <xdr:rowOff>1057275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7030A0"/>
  </sheetPr>
  <dimension ref="A1:M39"/>
  <sheetViews>
    <sheetView showGridLines="0" zoomScale="70" zoomScaleNormal="70" workbookViewId="0">
      <pane xSplit="18" ySplit="45" topLeftCell="S46" activePane="bottomRight" state="frozen"/>
      <selection pane="topRight" activeCell="Q1" sqref="Q1"/>
      <selection pane="bottomLeft" activeCell="A35" sqref="A35"/>
      <selection pane="bottomRight" activeCell="I2" sqref="I2:I23"/>
    </sheetView>
  </sheetViews>
  <sheetFormatPr baseColWidth="10" defaultColWidth="11.42578125" defaultRowHeight="15" x14ac:dyDescent="0.25"/>
  <cols>
    <col min="1" max="1" width="33.5703125" style="12" bestFit="1" customWidth="1"/>
    <col min="2" max="2" width="20.28515625" style="12" customWidth="1"/>
    <col min="3" max="3" width="4.28515625" style="12" customWidth="1"/>
    <col min="4" max="6" width="20" style="12" customWidth="1"/>
    <col min="7" max="12" width="14.7109375" style="12" customWidth="1"/>
    <col min="13" max="13" width="1.140625" style="12" customWidth="1"/>
    <col min="14" max="14" width="13" style="12" customWidth="1"/>
    <col min="15" max="16" width="17.42578125" style="12" customWidth="1"/>
    <col min="17" max="17" width="0.5703125" style="12" customWidth="1"/>
    <col min="18" max="25" width="10.140625" style="12" customWidth="1"/>
    <col min="26" max="16384" width="11.42578125" style="12"/>
  </cols>
  <sheetData>
    <row r="1" spans="1:12" ht="45" customHeight="1" x14ac:dyDescent="0.25">
      <c r="A1" s="10" t="s">
        <v>148</v>
      </c>
      <c r="B1" s="10" t="s">
        <v>149</v>
      </c>
      <c r="C1" s="70" t="s">
        <v>150</v>
      </c>
      <c r="D1" s="71"/>
      <c r="E1" s="10" t="s">
        <v>151</v>
      </c>
      <c r="F1" s="10" t="s">
        <v>161</v>
      </c>
      <c r="G1" s="10" t="s">
        <v>152</v>
      </c>
      <c r="H1" s="11" t="s">
        <v>153</v>
      </c>
      <c r="I1" s="26" t="s">
        <v>156</v>
      </c>
      <c r="J1" s="38" t="s">
        <v>159</v>
      </c>
      <c r="K1" s="11" t="s">
        <v>145</v>
      </c>
      <c r="L1" s="11" t="s">
        <v>169</v>
      </c>
    </row>
    <row r="2" spans="1:12" x14ac:dyDescent="0.25">
      <c r="A2" s="13">
        <f ca="1">ChoixDate+Décalage</f>
        <v>45291</v>
      </c>
      <c r="B2" s="14" t="b">
        <v>0</v>
      </c>
      <c r="C2" s="15" t="b">
        <v>1</v>
      </c>
      <c r="D2" s="16">
        <f ca="1">IF(C2,DATE(IF(Date_Deb&gt;DATE(YEAR(Date_Deb),1,1),YEAR(Date_Deb)+1,YEAR(Date_Deb)),1,1),0)</f>
        <v>45292</v>
      </c>
      <c r="E2" s="17"/>
      <c r="F2" s="17"/>
      <c r="G2" s="18" t="b">
        <v>0</v>
      </c>
      <c r="H2" s="29">
        <f t="shared" ref="H2:H21" si="0">IF($E2&lt;&gt;"",IF($G2,DATE(IF(Date_Deb&gt;DATE(YEAR(Date_Deb),MONTH(E2),DAY(E2)),YEAR(Date_Deb)+1,YEAR(Date_Deb)),MONTH(E2),DAY(E2)),$E2),0)</f>
        <v>0</v>
      </c>
      <c r="I2" s="30">
        <f ca="1">D2</f>
        <v>45292</v>
      </c>
      <c r="J2" s="45">
        <f ca="1">EDATE(TODAY(),ROW()-6)</f>
        <v>45321</v>
      </c>
      <c r="K2" s="30" t="s">
        <v>170</v>
      </c>
      <c r="L2" s="46">
        <v>7</v>
      </c>
    </row>
    <row r="3" spans="1:12" x14ac:dyDescent="0.25">
      <c r="A3" s="10" t="s">
        <v>154</v>
      </c>
      <c r="B3" s="14" t="b">
        <v>0</v>
      </c>
      <c r="C3" s="14" t="b">
        <v>1</v>
      </c>
      <c r="D3" s="16">
        <f ca="1">IF(C3,IF(AND(Date_Deb&gt;Pâq_Année_N+1,Date_Deb&lt;=Pâq_Année_N1),Pâq_Année_N1+1,Pâq_Année_N+1),0)</f>
        <v>45383</v>
      </c>
      <c r="E3" s="17"/>
      <c r="F3" s="17"/>
      <c r="G3" s="18" t="b">
        <v>0</v>
      </c>
      <c r="H3" s="29">
        <f t="shared" si="0"/>
        <v>0</v>
      </c>
      <c r="I3" s="30">
        <f t="shared" ref="I3:I14" ca="1" si="1">D3</f>
        <v>45383</v>
      </c>
      <c r="J3" s="45">
        <f t="shared" ref="J3:J25" ca="1" si="2">EDATE(TODAY(),ROW()-6)</f>
        <v>45351</v>
      </c>
      <c r="K3" s="30" t="s">
        <v>171</v>
      </c>
      <c r="L3" s="46">
        <v>14</v>
      </c>
    </row>
    <row r="4" spans="1:12" x14ac:dyDescent="0.25">
      <c r="A4" s="19"/>
      <c r="B4" s="14" t="b">
        <v>0</v>
      </c>
      <c r="C4" s="14" t="b">
        <v>1</v>
      </c>
      <c r="D4" s="16">
        <f ca="1">IF(C4,DATE(IF(Date_Deb&gt;DATE(YEAR(Date_Deb),5,1),YEAR(Date_Deb)+1,YEAR(Date_Deb)),5,1),0)</f>
        <v>45413</v>
      </c>
      <c r="E4" s="17"/>
      <c r="F4" s="17"/>
      <c r="G4" s="18" t="b">
        <v>0</v>
      </c>
      <c r="H4" s="29">
        <f t="shared" si="0"/>
        <v>0</v>
      </c>
      <c r="I4" s="30">
        <f t="shared" ca="1" si="1"/>
        <v>45413</v>
      </c>
      <c r="J4" s="45">
        <f t="shared" ca="1" si="2"/>
        <v>45381</v>
      </c>
      <c r="K4" s="30" t="s">
        <v>187</v>
      </c>
      <c r="L4" s="46">
        <v>21</v>
      </c>
    </row>
    <row r="5" spans="1:12" x14ac:dyDescent="0.25">
      <c r="A5" s="10" t="s">
        <v>155</v>
      </c>
      <c r="B5" s="14" t="b">
        <v>0</v>
      </c>
      <c r="C5" s="14" t="b">
        <v>1</v>
      </c>
      <c r="D5" s="16">
        <f ca="1">IF(C5,IF(AND(Date_Deb&gt;Pâq_Année_N+39,Date_Deb&lt;=Pâq_Année_N1),Pâq_Année_N1+39,Pâq_Année_N+39),0)</f>
        <v>45421</v>
      </c>
      <c r="E5" s="17"/>
      <c r="F5" s="17"/>
      <c r="G5" s="18" t="b">
        <v>0</v>
      </c>
      <c r="H5" s="29">
        <f t="shared" si="0"/>
        <v>0</v>
      </c>
      <c r="I5" s="30">
        <f t="shared" ca="1" si="1"/>
        <v>45421</v>
      </c>
      <c r="J5" s="45">
        <f t="shared" ca="1" si="2"/>
        <v>45412</v>
      </c>
      <c r="K5" s="30" t="s">
        <v>188</v>
      </c>
      <c r="L5" s="46">
        <v>28</v>
      </c>
    </row>
    <row r="6" spans="1:12" x14ac:dyDescent="0.25">
      <c r="A6" s="13">
        <f ca="1">IF(A4="",A2,A4)</f>
        <v>45291</v>
      </c>
      <c r="B6" s="14" t="b">
        <v>0</v>
      </c>
      <c r="C6" s="14" t="b">
        <v>0</v>
      </c>
      <c r="D6" s="16">
        <f>IF(C6,IF(AND(Date_Deb&gt;Pâq_Année_N+40,Date_Deb&lt;=Pâq_Année_N1),Pâq_Année_N1+40,Pâq_Année_N+40),0)</f>
        <v>0</v>
      </c>
      <c r="E6" s="17"/>
      <c r="F6" s="17"/>
      <c r="G6" s="18" t="b">
        <v>0</v>
      </c>
      <c r="H6" s="29">
        <f t="shared" si="0"/>
        <v>0</v>
      </c>
      <c r="I6" s="30">
        <f t="shared" si="1"/>
        <v>0</v>
      </c>
      <c r="J6" s="45">
        <f t="shared" ca="1" si="2"/>
        <v>45442</v>
      </c>
      <c r="K6" s="30" t="s">
        <v>172</v>
      </c>
      <c r="L6" s="46">
        <v>1</v>
      </c>
    </row>
    <row r="7" spans="1:12" x14ac:dyDescent="0.25">
      <c r="A7" s="10" t="s">
        <v>158</v>
      </c>
      <c r="B7" s="14" t="b">
        <v>1</v>
      </c>
      <c r="C7" s="14" t="b">
        <v>1</v>
      </c>
      <c r="D7" s="16">
        <f ca="1">IF(C7,DATE(IF(Date_Deb&gt;DATE(YEAR(Date_Deb),5,8),YEAR(Date_Deb)+1,YEAR(Date_Deb)),5,8),0)</f>
        <v>45420</v>
      </c>
      <c r="E7" s="17"/>
      <c r="F7" s="17"/>
      <c r="G7" s="18" t="b">
        <v>0</v>
      </c>
      <c r="H7" s="29">
        <f t="shared" si="0"/>
        <v>0</v>
      </c>
      <c r="I7" s="30">
        <f t="shared" ca="1" si="1"/>
        <v>45420</v>
      </c>
      <c r="J7" s="45">
        <f t="shared" ca="1" si="2"/>
        <v>45473</v>
      </c>
      <c r="K7" s="30" t="s">
        <v>173</v>
      </c>
      <c r="L7" s="46">
        <v>2</v>
      </c>
    </row>
    <row r="8" spans="1:12" x14ac:dyDescent="0.25">
      <c r="A8" s="36">
        <v>0</v>
      </c>
      <c r="B8" s="14" t="b">
        <v>1</v>
      </c>
      <c r="C8" s="14" t="b">
        <v>1</v>
      </c>
      <c r="D8" s="16">
        <f ca="1">IF(C8,IF(AND(Date_Deb&gt;Pâq_Année_N+50,Date_Deb&lt;=Pâq_Année_N1),Pâq_Année_N1+50,Pâq_Année_N+50),0)</f>
        <v>45432</v>
      </c>
      <c r="E8" s="17"/>
      <c r="F8" s="17"/>
      <c r="G8" s="18" t="b">
        <v>0</v>
      </c>
      <c r="H8" s="29">
        <f t="shared" si="0"/>
        <v>0</v>
      </c>
      <c r="I8" s="30">
        <f t="shared" ca="1" si="1"/>
        <v>45432</v>
      </c>
      <c r="J8" s="45">
        <f t="shared" ca="1" si="2"/>
        <v>45503</v>
      </c>
      <c r="K8" s="30" t="s">
        <v>174</v>
      </c>
      <c r="L8" s="46">
        <v>3</v>
      </c>
    </row>
    <row r="9" spans="1:12" x14ac:dyDescent="0.25">
      <c r="A9" s="10" t="s">
        <v>157</v>
      </c>
      <c r="B9" s="20" t="str">
        <f>CONCATENATE(B2*1,B3*1,B4*1,B5*1,B6*1,B7*1,B8*1)</f>
        <v>0000011</v>
      </c>
      <c r="C9" s="14" t="b">
        <v>1</v>
      </c>
      <c r="D9" s="16">
        <f ca="1">IF(C9,DATE(IF(Date_Deb&gt;DATE(YEAR(Date_Deb),7,14),YEAR(Date_Deb)+1,YEAR(Date_Deb)),7,14),0)</f>
        <v>45487</v>
      </c>
      <c r="E9" s="17"/>
      <c r="F9" s="17"/>
      <c r="G9" s="18" t="b">
        <v>0</v>
      </c>
      <c r="H9" s="29">
        <f t="shared" si="0"/>
        <v>0</v>
      </c>
      <c r="I9" s="30">
        <f t="shared" ca="1" si="1"/>
        <v>45487</v>
      </c>
      <c r="J9" s="45">
        <f t="shared" ca="1" si="2"/>
        <v>45534</v>
      </c>
      <c r="K9" s="30" t="s">
        <v>175</v>
      </c>
      <c r="L9" s="46">
        <v>4</v>
      </c>
    </row>
    <row r="10" spans="1:12" x14ac:dyDescent="0.25">
      <c r="A10" s="36">
        <f>A8-30</f>
        <v>-30</v>
      </c>
      <c r="C10" s="14" t="b">
        <v>1</v>
      </c>
      <c r="D10" s="16">
        <f ca="1">IF(C10,DATE(IF(Date_Deb&gt;DATE(YEAR(Date_Deb),8,15),YEAR(Date_Deb)+1,YEAR(Date_Deb)),8,15),0)</f>
        <v>45519</v>
      </c>
      <c r="E10" s="17"/>
      <c r="F10" s="17"/>
      <c r="G10" s="18" t="b">
        <v>0</v>
      </c>
      <c r="H10" s="29">
        <f t="shared" si="0"/>
        <v>0</v>
      </c>
      <c r="I10" s="30">
        <f t="shared" ca="1" si="1"/>
        <v>45519</v>
      </c>
      <c r="J10" s="45">
        <f t="shared" ca="1" si="2"/>
        <v>45565</v>
      </c>
      <c r="K10" s="30" t="s">
        <v>177</v>
      </c>
      <c r="L10" s="46">
        <v>6</v>
      </c>
    </row>
    <row r="11" spans="1:12" x14ac:dyDescent="0.25">
      <c r="A11" s="23"/>
      <c r="C11" s="14" t="b">
        <v>1</v>
      </c>
      <c r="D11" s="16">
        <f ca="1">IF(C11,DATE(IF(Date_Deb&gt;DATE(YEAR(Date_Deb),11,1),YEAR(Date_Deb)+1,YEAR(Date_Deb)),11,1),0)</f>
        <v>45597</v>
      </c>
      <c r="E11" s="17"/>
      <c r="F11" s="17"/>
      <c r="G11" s="18" t="b">
        <v>0</v>
      </c>
      <c r="H11" s="29">
        <f t="shared" si="0"/>
        <v>0</v>
      </c>
      <c r="I11" s="30">
        <f t="shared" ca="1" si="1"/>
        <v>45597</v>
      </c>
      <c r="J11" s="45">
        <f t="shared" ca="1" si="2"/>
        <v>45595</v>
      </c>
      <c r="K11" s="30" t="s">
        <v>176</v>
      </c>
      <c r="L11" s="46">
        <v>12</v>
      </c>
    </row>
    <row r="12" spans="1:12" x14ac:dyDescent="0.25">
      <c r="C12" s="14" t="b">
        <v>1</v>
      </c>
      <c r="D12" s="16">
        <f ca="1">IF(C12,DATE(IF(Date_Deb&gt;DATE(YEAR(Date_Deb),11,11),YEAR(Date_Deb)+1,YEAR(Date_Deb)),11,11),0)</f>
        <v>45607</v>
      </c>
      <c r="E12" s="17"/>
      <c r="F12" s="17"/>
      <c r="G12" s="18" t="b">
        <v>0</v>
      </c>
      <c r="H12" s="29">
        <f t="shared" si="0"/>
        <v>0</v>
      </c>
      <c r="I12" s="30">
        <f t="shared" ca="1" si="1"/>
        <v>45607</v>
      </c>
      <c r="J12" s="45">
        <f t="shared" ca="1" si="2"/>
        <v>45626</v>
      </c>
      <c r="K12" s="30" t="s">
        <v>178</v>
      </c>
      <c r="L12" s="46">
        <v>24</v>
      </c>
    </row>
    <row r="13" spans="1:12" x14ac:dyDescent="0.25">
      <c r="C13" s="14" t="b">
        <v>1</v>
      </c>
      <c r="D13" s="16">
        <f ca="1">IF(C13,DATE(IF(Date_Deb&gt;DATE(YEAR(Date_Deb),12,25),YEAR(Date_Deb)+1,YEAR(Date_Deb)),12,25),0)</f>
        <v>45651</v>
      </c>
      <c r="E13" s="17"/>
      <c r="F13" s="17"/>
      <c r="G13" s="18" t="b">
        <v>0</v>
      </c>
      <c r="H13" s="29">
        <f t="shared" si="0"/>
        <v>0</v>
      </c>
      <c r="I13" s="30">
        <f t="shared" ca="1" si="1"/>
        <v>45651</v>
      </c>
      <c r="J13" s="45">
        <f t="shared" ca="1" si="2"/>
        <v>45656</v>
      </c>
      <c r="K13" s="25"/>
      <c r="L13" s="25"/>
    </row>
    <row r="14" spans="1:12" x14ac:dyDescent="0.25">
      <c r="C14" s="14" t="b">
        <v>0</v>
      </c>
      <c r="D14" s="16">
        <f>IF(C14,DATE(IF(Date_Deb&gt;DATE(YEAR(Date_Deb),12,26),YEAR(Date_Deb)+1,YEAR(Date_Deb)),12,26),0)</f>
        <v>0</v>
      </c>
      <c r="E14" s="17"/>
      <c r="F14" s="17"/>
      <c r="G14" s="18" t="b">
        <v>0</v>
      </c>
      <c r="H14" s="29">
        <f t="shared" si="0"/>
        <v>0</v>
      </c>
      <c r="I14" s="30">
        <f t="shared" si="1"/>
        <v>0</v>
      </c>
      <c r="J14" s="45">
        <f t="shared" ca="1" si="2"/>
        <v>45687</v>
      </c>
    </row>
    <row r="15" spans="1:12" x14ac:dyDescent="0.25">
      <c r="C15" s="21"/>
      <c r="D15" s="22"/>
      <c r="E15" s="17"/>
      <c r="F15" s="17"/>
      <c r="G15" s="18" t="b">
        <v>0</v>
      </c>
      <c r="H15" s="29">
        <f t="shared" si="0"/>
        <v>0</v>
      </c>
      <c r="I15" s="30">
        <f>H2</f>
        <v>0</v>
      </c>
      <c r="J15" s="45">
        <f t="shared" ca="1" si="2"/>
        <v>45716</v>
      </c>
    </row>
    <row r="16" spans="1:12" x14ac:dyDescent="0.25">
      <c r="E16" s="17"/>
      <c r="F16" s="17"/>
      <c r="G16" s="18" t="b">
        <v>0</v>
      </c>
      <c r="H16" s="29">
        <f t="shared" si="0"/>
        <v>0</v>
      </c>
      <c r="I16" s="30">
        <f t="shared" ref="I16:I34" si="3">H3</f>
        <v>0</v>
      </c>
      <c r="J16" s="45">
        <f t="shared" ca="1" si="2"/>
        <v>45746</v>
      </c>
    </row>
    <row r="17" spans="5:10" x14ac:dyDescent="0.25">
      <c r="E17" s="17"/>
      <c r="F17" s="17"/>
      <c r="G17" s="18" t="b">
        <v>0</v>
      </c>
      <c r="H17" s="29">
        <f t="shared" si="0"/>
        <v>0</v>
      </c>
      <c r="I17" s="30">
        <f t="shared" si="3"/>
        <v>0</v>
      </c>
      <c r="J17" s="45">
        <f t="shared" ca="1" si="2"/>
        <v>45777</v>
      </c>
    </row>
    <row r="18" spans="5:10" x14ac:dyDescent="0.25">
      <c r="E18" s="17"/>
      <c r="F18" s="17"/>
      <c r="G18" s="18" t="b">
        <v>0</v>
      </c>
      <c r="H18" s="29">
        <f t="shared" si="0"/>
        <v>0</v>
      </c>
      <c r="I18" s="30">
        <f t="shared" si="3"/>
        <v>0</v>
      </c>
      <c r="J18" s="45">
        <f t="shared" ca="1" si="2"/>
        <v>45807</v>
      </c>
    </row>
    <row r="19" spans="5:10" x14ac:dyDescent="0.25">
      <c r="E19" s="17"/>
      <c r="F19" s="17"/>
      <c r="G19" s="18" t="b">
        <v>0</v>
      </c>
      <c r="H19" s="29">
        <f t="shared" si="0"/>
        <v>0</v>
      </c>
      <c r="I19" s="30">
        <f t="shared" si="3"/>
        <v>0</v>
      </c>
      <c r="J19" s="45">
        <f t="shared" ca="1" si="2"/>
        <v>45838</v>
      </c>
    </row>
    <row r="20" spans="5:10" x14ac:dyDescent="0.25">
      <c r="E20" s="17"/>
      <c r="F20" s="17"/>
      <c r="G20" s="18" t="b">
        <v>0</v>
      </c>
      <c r="H20" s="29">
        <f t="shared" si="0"/>
        <v>0</v>
      </c>
      <c r="I20" s="30">
        <f t="shared" si="3"/>
        <v>0</v>
      </c>
      <c r="J20" s="45">
        <f t="shared" ca="1" si="2"/>
        <v>45868</v>
      </c>
    </row>
    <row r="21" spans="5:10" x14ac:dyDescent="0.25">
      <c r="E21" s="17"/>
      <c r="F21" s="17"/>
      <c r="G21" s="18" t="b">
        <v>0</v>
      </c>
      <c r="H21" s="29">
        <f t="shared" si="0"/>
        <v>0</v>
      </c>
      <c r="I21" s="30">
        <f t="shared" si="3"/>
        <v>0</v>
      </c>
      <c r="J21" s="45">
        <f t="shared" ca="1" si="2"/>
        <v>45899</v>
      </c>
    </row>
    <row r="22" spans="5:10" x14ac:dyDescent="0.25">
      <c r="E22" s="23"/>
      <c r="F22" s="24"/>
      <c r="G22" s="25"/>
      <c r="H22" s="25"/>
      <c r="I22" s="30">
        <f t="shared" si="3"/>
        <v>0</v>
      </c>
      <c r="J22" s="45">
        <f t="shared" ca="1" si="2"/>
        <v>45930</v>
      </c>
    </row>
    <row r="23" spans="5:10" ht="15.75" thickBot="1" x14ac:dyDescent="0.3">
      <c r="E23" s="27"/>
      <c r="F23" s="27"/>
      <c r="G23" s="28"/>
      <c r="H23" s="28"/>
      <c r="I23" s="30">
        <f t="shared" si="3"/>
        <v>0</v>
      </c>
      <c r="J23" s="30">
        <f t="shared" ca="1" si="2"/>
        <v>45960</v>
      </c>
    </row>
    <row r="24" spans="5:10" ht="15.75" hidden="1" thickBot="1" x14ac:dyDescent="0.3">
      <c r="E24" s="27"/>
      <c r="F24" s="27"/>
      <c r="G24" s="28"/>
      <c r="H24" s="28"/>
      <c r="I24" s="30">
        <f t="shared" si="3"/>
        <v>0</v>
      </c>
      <c r="J24" s="30">
        <f t="shared" ca="1" si="2"/>
        <v>45991</v>
      </c>
    </row>
    <row r="25" spans="5:10" ht="15.75" hidden="1" thickBot="1" x14ac:dyDescent="0.3">
      <c r="E25" s="27"/>
      <c r="F25" s="27"/>
      <c r="G25" s="28"/>
      <c r="H25" s="28"/>
      <c r="I25" s="30">
        <f t="shared" si="3"/>
        <v>0</v>
      </c>
      <c r="J25" s="30">
        <f t="shared" ca="1" si="2"/>
        <v>46021</v>
      </c>
    </row>
    <row r="26" spans="5:10" ht="15.75" hidden="1" thickBot="1" x14ac:dyDescent="0.3">
      <c r="E26" s="27"/>
      <c r="F26" s="27"/>
      <c r="G26" s="28"/>
      <c r="H26" s="28"/>
      <c r="I26" s="30">
        <f t="shared" si="3"/>
        <v>0</v>
      </c>
      <c r="J26" s="31">
        <v>1</v>
      </c>
    </row>
    <row r="27" spans="5:10" ht="15.75" hidden="1" thickBot="1" x14ac:dyDescent="0.3">
      <c r="E27" s="27"/>
      <c r="F27" s="27"/>
      <c r="G27" s="28"/>
      <c r="H27" s="28"/>
      <c r="I27" s="30">
        <f t="shared" si="3"/>
        <v>0</v>
      </c>
      <c r="J27" s="31">
        <f ca="1">INDEX(J2:J25,J26)</f>
        <v>45321</v>
      </c>
    </row>
    <row r="28" spans="5:10" ht="15.75" hidden="1" thickBot="1" x14ac:dyDescent="0.3">
      <c r="E28" s="27"/>
      <c r="F28" s="27"/>
      <c r="G28" s="28"/>
      <c r="H28" s="28"/>
      <c r="I28" s="30">
        <f t="shared" si="3"/>
        <v>0</v>
      </c>
    </row>
    <row r="29" spans="5:10" ht="15.75" hidden="1" thickBot="1" x14ac:dyDescent="0.3">
      <c r="E29" s="27"/>
      <c r="F29" s="27"/>
      <c r="G29" s="28"/>
      <c r="H29" s="28"/>
      <c r="I29" s="30">
        <f t="shared" si="3"/>
        <v>0</v>
      </c>
    </row>
    <row r="30" spans="5:10" ht="15.75" hidden="1" thickBot="1" x14ac:dyDescent="0.3">
      <c r="E30" s="27"/>
      <c r="F30" s="27"/>
      <c r="G30" s="28"/>
      <c r="H30" s="28"/>
      <c r="I30" s="30">
        <f t="shared" si="3"/>
        <v>0</v>
      </c>
    </row>
    <row r="31" spans="5:10" ht="15.75" hidden="1" thickBot="1" x14ac:dyDescent="0.3">
      <c r="E31" s="27"/>
      <c r="F31" s="27"/>
      <c r="G31" s="28"/>
      <c r="H31" s="28"/>
      <c r="I31" s="30">
        <f t="shared" si="3"/>
        <v>0</v>
      </c>
    </row>
    <row r="32" spans="5:10" ht="15.75" hidden="1" thickBot="1" x14ac:dyDescent="0.3">
      <c r="E32" s="27"/>
      <c r="F32" s="27"/>
      <c r="G32" s="28"/>
      <c r="H32" s="28"/>
      <c r="I32" s="30">
        <f t="shared" si="3"/>
        <v>0</v>
      </c>
    </row>
    <row r="33" spans="1:13" ht="15.75" hidden="1" thickBot="1" x14ac:dyDescent="0.3">
      <c r="I33" s="30">
        <f t="shared" si="3"/>
        <v>0</v>
      </c>
    </row>
    <row r="34" spans="1:13" ht="15.75" hidden="1" thickBot="1" x14ac:dyDescent="0.3">
      <c r="I34" s="30">
        <f t="shared" si="3"/>
        <v>0</v>
      </c>
    </row>
    <row r="35" spans="1:13" ht="15.75" hidden="1" thickBot="1" x14ac:dyDescent="0.3">
      <c r="I35" s="31"/>
    </row>
    <row r="36" spans="1:13" ht="15.75" hidden="1" thickBot="1" x14ac:dyDescent="0.3"/>
    <row r="37" spans="1:13" ht="48" customHeight="1" thickTop="1" thickBot="1" x14ac:dyDescent="0.3">
      <c r="A37" s="67" t="s">
        <v>181</v>
      </c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9"/>
    </row>
    <row r="38" spans="1:13" ht="15" customHeight="1" thickTop="1" x14ac:dyDescent="0.25"/>
    <row r="39" spans="1:13" ht="15.75" customHeight="1" x14ac:dyDescent="0.25"/>
  </sheetData>
  <mergeCells count="1">
    <mergeCell ref="C1:D1"/>
  </mergeCells>
  <conditionalFormatting sqref="B1">
    <cfRule type="expression" dxfId="200" priority="2">
      <formula>AND($B$9="1111111")</formula>
    </cfRule>
  </conditionalFormatting>
  <conditionalFormatting sqref="E2:F21">
    <cfRule type="expression" dxfId="199" priority="1">
      <formula>AND($G2)</formula>
    </cfRule>
  </conditionalFormatting>
  <pageMargins left="0.7" right="0.7" top="0.75" bottom="0.75" header="0.3" footer="0.3"/>
  <pageSetup paperSize="9"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Check Box 1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561975</xdr:rowOff>
                  </from>
                  <to>
                    <xdr:col>1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Check Box 2">
              <controlPr defaultSize="0" autoFill="0" autoLine="0" autoPict="0">
                <anchor moveWithCells="1">
                  <from>
                    <xdr:col>1</xdr:col>
                    <xdr:colOff>38100</xdr:colOff>
                    <xdr:row>1</xdr:row>
                    <xdr:rowOff>180975</xdr:rowOff>
                  </from>
                  <to>
                    <xdr:col>1</xdr:col>
                    <xdr:colOff>742950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Check Box 3">
              <controlPr defaultSize="0" autoFill="0" autoLine="0" autoPict="0">
                <anchor moveWithCells="1">
                  <from>
                    <xdr:col>1</xdr:col>
                    <xdr:colOff>38100</xdr:colOff>
                    <xdr:row>2</xdr:row>
                    <xdr:rowOff>180975</xdr:rowOff>
                  </from>
                  <to>
                    <xdr:col>1</xdr:col>
                    <xdr:colOff>742950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Check Box 4">
              <controlPr defaultSize="0" autoFill="0" autoLine="0" autoPict="0">
                <anchor moveWithCells="1">
                  <from>
                    <xdr:col>1</xdr:col>
                    <xdr:colOff>38100</xdr:colOff>
                    <xdr:row>3</xdr:row>
                    <xdr:rowOff>180975</xdr:rowOff>
                  </from>
                  <to>
                    <xdr:col>1</xdr:col>
                    <xdr:colOff>742950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Check Box 5">
              <controlPr defaultSize="0" autoFill="0" autoLine="0" autoPict="0">
                <anchor moveWithCells="1">
                  <from>
                    <xdr:col>1</xdr:col>
                    <xdr:colOff>38100</xdr:colOff>
                    <xdr:row>4</xdr:row>
                    <xdr:rowOff>180975</xdr:rowOff>
                  </from>
                  <to>
                    <xdr:col>1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Check Box 6">
              <controlPr defaultSize="0" autoFill="0" autoLine="0" autoPict="0">
                <anchor moveWithCells="1">
                  <from>
                    <xdr:col>1</xdr:col>
                    <xdr:colOff>38100</xdr:colOff>
                    <xdr:row>5</xdr:row>
                    <xdr:rowOff>180975</xdr:rowOff>
                  </from>
                  <to>
                    <xdr:col>1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1" name="Check Box 7">
              <controlPr defaultSize="0" autoFill="0" autoLine="0" autoPict="0">
                <anchor moveWithCells="1">
                  <from>
                    <xdr:col>1</xdr:col>
                    <xdr:colOff>38100</xdr:colOff>
                    <xdr:row>6</xdr:row>
                    <xdr:rowOff>180975</xdr:rowOff>
                  </from>
                  <to>
                    <xdr:col>1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2" name="Check Box 8">
              <controlPr defaultSize="0" autoFill="0" autoLine="0" autoPict="0">
                <anchor moveWithCells="1">
                  <from>
                    <xdr:col>2</xdr:col>
                    <xdr:colOff>9525</xdr:colOff>
                    <xdr:row>0</xdr:row>
                    <xdr:rowOff>561975</xdr:rowOff>
                  </from>
                  <to>
                    <xdr:col>3</xdr:col>
                    <xdr:colOff>723900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3" name="Check Box 9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0</xdr:rowOff>
                  </from>
                  <to>
                    <xdr:col>3</xdr:col>
                    <xdr:colOff>723900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4" name="Check Box 10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180975</xdr:rowOff>
                  </from>
                  <to>
                    <xdr:col>3</xdr:col>
                    <xdr:colOff>723900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5" name="Check Box 11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161925</xdr:rowOff>
                  </from>
                  <to>
                    <xdr:col>3</xdr:col>
                    <xdr:colOff>1038225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6" name="Check Box 12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180975</xdr:rowOff>
                  </from>
                  <to>
                    <xdr:col>3</xdr:col>
                    <xdr:colOff>723900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7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3</xdr:col>
                    <xdr:colOff>828675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8" name="Check Box 14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180975</xdr:rowOff>
                  </from>
                  <to>
                    <xdr:col>3</xdr:col>
                    <xdr:colOff>723900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9" name="Check Box 15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171450</xdr:rowOff>
                  </from>
                  <to>
                    <xdr:col>3</xdr:col>
                    <xdr:colOff>723900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20" name="Check Box 16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171450</xdr:rowOff>
                  </from>
                  <to>
                    <xdr:col>3</xdr:col>
                    <xdr:colOff>723900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1" name="Check Box 17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180975</xdr:rowOff>
                  </from>
                  <to>
                    <xdr:col>3</xdr:col>
                    <xdr:colOff>1219200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2" name="Check Box 18">
              <controlPr defaultSize="0" autoFill="0" autoLine="0" autoPict="0">
                <anchor moveWithCells="1">
                  <from>
                    <xdr:col>2</xdr:col>
                    <xdr:colOff>9525</xdr:colOff>
                    <xdr:row>4</xdr:row>
                    <xdr:rowOff>180975</xdr:rowOff>
                  </from>
                  <to>
                    <xdr:col>3</xdr:col>
                    <xdr:colOff>723900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3" name="Check Box 19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180975</xdr:rowOff>
                  </from>
                  <to>
                    <xdr:col>3</xdr:col>
                    <xdr:colOff>723900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4" name="Check Box 20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180975</xdr:rowOff>
                  </from>
                  <to>
                    <xdr:col>3</xdr:col>
                    <xdr:colOff>723900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5" name="Check Box 21">
              <controlPr defaultSize="0" autoFill="0" autoLine="0" autoPict="0">
                <anchor moveWithCells="1">
                  <from>
                    <xdr:col>4</xdr:col>
                    <xdr:colOff>923925</xdr:colOff>
                    <xdr:row>0</xdr:row>
                    <xdr:rowOff>552450</xdr:rowOff>
                  </from>
                  <to>
                    <xdr:col>4</xdr:col>
                    <xdr:colOff>1228725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6" name="Check Box 22">
              <controlPr defaultSize="0" autoFill="0" autoLine="0" autoPict="0">
                <anchor moveWithCells="1">
                  <from>
                    <xdr:col>4</xdr:col>
                    <xdr:colOff>923925</xdr:colOff>
                    <xdr:row>1</xdr:row>
                    <xdr:rowOff>171450</xdr:rowOff>
                  </from>
                  <to>
                    <xdr:col>4</xdr:col>
                    <xdr:colOff>1228725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7" name="Check Box 23">
              <controlPr defaultSize="0" autoFill="0" autoLine="0" autoPict="0">
                <anchor moveWithCells="1">
                  <from>
                    <xdr:col>4</xdr:col>
                    <xdr:colOff>923925</xdr:colOff>
                    <xdr:row>2</xdr:row>
                    <xdr:rowOff>171450</xdr:rowOff>
                  </from>
                  <to>
                    <xdr:col>4</xdr:col>
                    <xdr:colOff>1228725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8" name="Check Box 24">
              <controlPr defaultSize="0" autoFill="0" autoLine="0" autoPict="0">
                <anchor moveWithCells="1">
                  <from>
                    <xdr:col>4</xdr:col>
                    <xdr:colOff>923925</xdr:colOff>
                    <xdr:row>3</xdr:row>
                    <xdr:rowOff>171450</xdr:rowOff>
                  </from>
                  <to>
                    <xdr:col>4</xdr:col>
                    <xdr:colOff>1228725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9" name="Check Box 25">
              <controlPr defaultSize="0" autoFill="0" autoLine="0" autoPict="0">
                <anchor moveWithCells="1">
                  <from>
                    <xdr:col>4</xdr:col>
                    <xdr:colOff>923925</xdr:colOff>
                    <xdr:row>4</xdr:row>
                    <xdr:rowOff>171450</xdr:rowOff>
                  </from>
                  <to>
                    <xdr:col>4</xdr:col>
                    <xdr:colOff>1228725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30" name="Check Box 26">
              <controlPr defaultSize="0" autoFill="0" autoLine="0" autoPict="0">
                <anchor moveWithCells="1">
                  <from>
                    <xdr:col>4</xdr:col>
                    <xdr:colOff>923925</xdr:colOff>
                    <xdr:row>5</xdr:row>
                    <xdr:rowOff>171450</xdr:rowOff>
                  </from>
                  <to>
                    <xdr:col>4</xdr:col>
                    <xdr:colOff>1228725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1" name="Check Box 27">
              <controlPr defaultSize="0" autoFill="0" autoLine="0" autoPict="0">
                <anchor moveWithCells="1">
                  <from>
                    <xdr:col>4</xdr:col>
                    <xdr:colOff>923925</xdr:colOff>
                    <xdr:row>6</xdr:row>
                    <xdr:rowOff>171450</xdr:rowOff>
                  </from>
                  <to>
                    <xdr:col>4</xdr:col>
                    <xdr:colOff>1228725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2" name="Check Box 28">
              <controlPr defaultSize="0" autoFill="0" autoLine="0" autoPict="0">
                <anchor moveWithCells="1">
                  <from>
                    <xdr:col>4</xdr:col>
                    <xdr:colOff>923925</xdr:colOff>
                    <xdr:row>7</xdr:row>
                    <xdr:rowOff>171450</xdr:rowOff>
                  </from>
                  <to>
                    <xdr:col>4</xdr:col>
                    <xdr:colOff>1228725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3" name="Check Box 29">
              <controlPr defaultSize="0" autoFill="0" autoLine="0" autoPict="0">
                <anchor moveWithCells="1">
                  <from>
                    <xdr:col>4</xdr:col>
                    <xdr:colOff>923925</xdr:colOff>
                    <xdr:row>8</xdr:row>
                    <xdr:rowOff>171450</xdr:rowOff>
                  </from>
                  <to>
                    <xdr:col>4</xdr:col>
                    <xdr:colOff>1228725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4" name="Check Box 30">
              <controlPr defaultSize="0" autoFill="0" autoLine="0" autoPict="0">
                <anchor moveWithCells="1">
                  <from>
                    <xdr:col>4</xdr:col>
                    <xdr:colOff>923925</xdr:colOff>
                    <xdr:row>9</xdr:row>
                    <xdr:rowOff>171450</xdr:rowOff>
                  </from>
                  <to>
                    <xdr:col>4</xdr:col>
                    <xdr:colOff>1228725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5" name="Check Box 31">
              <controlPr defaultSize="0" autoFill="0" autoLine="0" autoPict="0">
                <anchor moveWithCells="1">
                  <from>
                    <xdr:col>4</xdr:col>
                    <xdr:colOff>923925</xdr:colOff>
                    <xdr:row>10</xdr:row>
                    <xdr:rowOff>171450</xdr:rowOff>
                  </from>
                  <to>
                    <xdr:col>4</xdr:col>
                    <xdr:colOff>1228725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6" name="Check Box 32">
              <controlPr defaultSize="0" autoFill="0" autoLine="0" autoPict="0">
                <anchor moveWithCells="1">
                  <from>
                    <xdr:col>4</xdr:col>
                    <xdr:colOff>923925</xdr:colOff>
                    <xdr:row>11</xdr:row>
                    <xdr:rowOff>171450</xdr:rowOff>
                  </from>
                  <to>
                    <xdr:col>4</xdr:col>
                    <xdr:colOff>1228725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7" name="Check Box 33">
              <controlPr defaultSize="0" autoFill="0" autoLine="0" autoPict="0">
                <anchor moveWithCells="1">
                  <from>
                    <xdr:col>4</xdr:col>
                    <xdr:colOff>923925</xdr:colOff>
                    <xdr:row>12</xdr:row>
                    <xdr:rowOff>171450</xdr:rowOff>
                  </from>
                  <to>
                    <xdr:col>4</xdr:col>
                    <xdr:colOff>1228725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8" name="Check Box 34">
              <controlPr defaultSize="0" autoFill="0" autoLine="0" autoPict="0">
                <anchor moveWithCells="1">
                  <from>
                    <xdr:col>4</xdr:col>
                    <xdr:colOff>923925</xdr:colOff>
                    <xdr:row>13</xdr:row>
                    <xdr:rowOff>171450</xdr:rowOff>
                  </from>
                  <to>
                    <xdr:col>4</xdr:col>
                    <xdr:colOff>1228725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9" name="Check Box 35">
              <controlPr defaultSize="0" autoFill="0" autoLine="0" autoPict="0">
                <anchor moveWithCells="1">
                  <from>
                    <xdr:col>4</xdr:col>
                    <xdr:colOff>923925</xdr:colOff>
                    <xdr:row>14</xdr:row>
                    <xdr:rowOff>171450</xdr:rowOff>
                  </from>
                  <to>
                    <xdr:col>4</xdr:col>
                    <xdr:colOff>1228725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40" name="Check Box 36">
              <controlPr defaultSize="0" autoFill="0" autoLine="0" autoPict="0">
                <anchor moveWithCells="1">
                  <from>
                    <xdr:col>4</xdr:col>
                    <xdr:colOff>923925</xdr:colOff>
                    <xdr:row>15</xdr:row>
                    <xdr:rowOff>171450</xdr:rowOff>
                  </from>
                  <to>
                    <xdr:col>4</xdr:col>
                    <xdr:colOff>1228725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41" name="Check Box 37">
              <controlPr defaultSize="0" autoFill="0" autoLine="0" autoPict="0">
                <anchor moveWithCells="1">
                  <from>
                    <xdr:col>4</xdr:col>
                    <xdr:colOff>923925</xdr:colOff>
                    <xdr:row>16</xdr:row>
                    <xdr:rowOff>171450</xdr:rowOff>
                  </from>
                  <to>
                    <xdr:col>4</xdr:col>
                    <xdr:colOff>1228725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2" name="Check Box 38">
              <controlPr defaultSize="0" autoFill="0" autoLine="0" autoPict="0">
                <anchor moveWithCells="1">
                  <from>
                    <xdr:col>4</xdr:col>
                    <xdr:colOff>923925</xdr:colOff>
                    <xdr:row>17</xdr:row>
                    <xdr:rowOff>171450</xdr:rowOff>
                  </from>
                  <to>
                    <xdr:col>4</xdr:col>
                    <xdr:colOff>1228725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3" name="Check Box 39">
              <controlPr defaultSize="0" autoFill="0" autoLine="0" autoPict="0">
                <anchor moveWithCells="1">
                  <from>
                    <xdr:col>4</xdr:col>
                    <xdr:colOff>923925</xdr:colOff>
                    <xdr:row>18</xdr:row>
                    <xdr:rowOff>171450</xdr:rowOff>
                  </from>
                  <to>
                    <xdr:col>4</xdr:col>
                    <xdr:colOff>1228725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4" name="Check Box 40">
              <controlPr defaultSize="0" autoFill="0" autoLine="0" autoPict="0">
                <anchor moveWithCells="1">
                  <from>
                    <xdr:col>4</xdr:col>
                    <xdr:colOff>923925</xdr:colOff>
                    <xdr:row>19</xdr:row>
                    <xdr:rowOff>171450</xdr:rowOff>
                  </from>
                  <to>
                    <xdr:col>4</xdr:col>
                    <xdr:colOff>1228725</xdr:colOff>
                    <xdr:row>21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Planning</vt:lpstr>
      <vt:lpstr>Paramètres_Application</vt:lpstr>
      <vt:lpstr>ChoixDate</vt:lpstr>
      <vt:lpstr>Date_Deb</vt:lpstr>
      <vt:lpstr>Décalage</vt:lpstr>
      <vt:lpstr>Fériés</vt:lpstr>
      <vt:lpstr>Fêtes</vt:lpstr>
      <vt:lpstr>Fréquences</vt:lpstr>
      <vt:lpstr>Liste_Fréquences</vt:lpstr>
      <vt:lpstr>Ponts</vt:lpstr>
      <vt:lpstr>WeekEnd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Périodique Sans VBA</dc:title>
  <dc:subject>Suivre des opérations periodiques</dc:subject>
  <dc:creator>LouReeD LouReeD</dc:creator>
  <cp:keywords>Planning, périodique,opérations</cp:keywords>
  <cp:lastModifiedBy>LouReeD</cp:lastModifiedBy>
  <dcterms:created xsi:type="dcterms:W3CDTF">2020-07-31T06:54:32Z</dcterms:created>
  <dcterms:modified xsi:type="dcterms:W3CDTF">2024-05-30T09:33:54Z</dcterms:modified>
  <cp:category>Gestion de son temps</cp:category>
</cp:coreProperties>
</file>