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999AF021-355F-4105-906F-2E1094EEE990}" xr6:coauthVersionLast="47" xr6:coauthVersionMax="47" xr10:uidLastSave="{00000000-0000-0000-0000-000000000000}"/>
  <bookViews>
    <workbookView xWindow="-120" yWindow="-120" windowWidth="24240" windowHeight="13290" xr2:uid="{EF4EAFC3-A745-4411-B758-F607141D2488}"/>
  </bookViews>
  <sheets>
    <sheet name="Devis" sheetId="13" r:id="rId1"/>
    <sheet name="Matrice" sheetId="12" state="hidden" r:id="rId2"/>
  </sheets>
  <definedNames>
    <definedName name="_xlnm._FilterDatabase" localSheetId="0" hidden="1">Devis!$H$20:$K$23</definedName>
    <definedName name="_motPasse">#REF!</definedName>
    <definedName name="_rubriques">#REF!</definedName>
    <definedName name="_utilisateur">#REF!</definedName>
    <definedName name="Commercial">Devis!$H$19</definedName>
    <definedName name="Date" localSheetId="0">Devis!$D$21</definedName>
    <definedName name="NomC" localSheetId="0">Devis!$H$19</definedName>
    <definedName name="NumDevis" localSheetId="0">Devis!$D$22</definedName>
    <definedName name="Numero">#REF!</definedName>
    <definedName name="Numjour">#REF!</definedName>
    <definedName name="Produit">OFFSET(#REF!,,,COUNTA(#REF!),COUNTA(#REF!))</definedName>
    <definedName name="test">Devis!$V$32</definedName>
    <definedName name="TOTAL_HT">Devis!$L$35</definedName>
    <definedName name="TOTAL_TTC">Devis!$L$37</definedName>
    <definedName name="TVA">Devis!$L$36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13" l="1"/>
  <c r="H23" i="13"/>
  <c r="H22" i="13"/>
  <c r="H21" i="13"/>
  <c r="D21" i="13" l="1"/>
  <c r="D34" i="13"/>
  <c r="L34" i="13"/>
  <c r="L33" i="13"/>
  <c r="L32" i="13"/>
  <c r="D32" i="13"/>
  <c r="L35" i="13" l="1"/>
  <c r="L36" i="13" s="1"/>
  <c r="L2" i="12"/>
  <c r="L3" i="12"/>
  <c r="H14" i="13"/>
  <c r="H12" i="13"/>
  <c r="H11" i="13"/>
  <c r="A14" i="13"/>
  <c r="A12" i="13"/>
  <c r="A11" i="13"/>
  <c r="B24" i="13"/>
  <c r="J3" i="12" l="1"/>
  <c r="L37" i="13" l="1"/>
  <c r="D2" i="12"/>
  <c r="J2" i="12"/>
</calcChain>
</file>

<file path=xl/sharedStrings.xml><?xml version="1.0" encoding="utf-8"?>
<sst xmlns="http://schemas.openxmlformats.org/spreadsheetml/2006/main" count="52" uniqueCount="48">
  <si>
    <t>Commercial :</t>
  </si>
  <si>
    <t>Date de devis :</t>
  </si>
  <si>
    <t>N° Devis :</t>
  </si>
  <si>
    <t>Adresse de livraison :</t>
  </si>
  <si>
    <t>À l'attention de :</t>
  </si>
  <si>
    <t>a)</t>
  </si>
  <si>
    <t>Référence</t>
  </si>
  <si>
    <t>Désignation produit</t>
  </si>
  <si>
    <t>Prix unitaire</t>
  </si>
  <si>
    <t>Qté</t>
  </si>
  <si>
    <t>Prix net HT</t>
  </si>
  <si>
    <t>b)</t>
  </si>
  <si>
    <t>TVA 20%</t>
  </si>
  <si>
    <t>Montant T.T.C  en €</t>
  </si>
  <si>
    <t>A</t>
  </si>
  <si>
    <t>B</t>
  </si>
  <si>
    <t>C</t>
  </si>
  <si>
    <t>D</t>
  </si>
  <si>
    <t>E</t>
  </si>
  <si>
    <t>F</t>
  </si>
  <si>
    <t>Sur stock</t>
  </si>
  <si>
    <t>1 semaine</t>
  </si>
  <si>
    <t>2 semaines</t>
  </si>
  <si>
    <t>3 semaines</t>
  </si>
  <si>
    <t>4 semaines</t>
  </si>
  <si>
    <t>Délai à confirmer</t>
  </si>
  <si>
    <t>Trois ans sur site</t>
  </si>
  <si>
    <t>Trois ans dont la première année sur site</t>
  </si>
  <si>
    <t>Un an sur site</t>
  </si>
  <si>
    <t>Trois ans retour en atelier</t>
  </si>
  <si>
    <t>Un an retour en atelier</t>
  </si>
  <si>
    <t>Garantie particulière définie en annexe</t>
  </si>
  <si>
    <t>Délais donnés à titre indicatif, à reconfirmer au moment de la saisie de commande</t>
  </si>
  <si>
    <t>NOM DU PROJET :</t>
  </si>
  <si>
    <t>Bonjour,</t>
  </si>
  <si>
    <t>Adresse de Facturation :</t>
  </si>
  <si>
    <t>a) Délais à ce jour</t>
  </si>
  <si>
    <t xml:space="preserve"> b) Type de garantie constructeur</t>
  </si>
  <si>
    <t>Suite à votre demande, nous avons le plaisir de vous confirmer ci-dessous notre offre de prix concernant le service suivant :</t>
  </si>
  <si>
    <t>Prix unitaire HT</t>
  </si>
  <si>
    <t>Règlement : paiement à 30 jours net</t>
  </si>
  <si>
    <t>Validité de l'offre : 8 jours</t>
  </si>
  <si>
    <t>FRAIS ENVIRONNEMENTAUX</t>
  </si>
  <si>
    <t>FRAIS</t>
  </si>
  <si>
    <t>a)/b)</t>
  </si>
  <si>
    <r>
      <rPr>
        <b/>
        <u/>
        <sz val="12"/>
        <color theme="1"/>
        <rFont val="Calibri"/>
        <family val="2"/>
        <scheme val="minor"/>
      </rPr>
      <t>CONTRIBUTION ENVIRONNEMENTALE (DEEE) :</t>
    </r>
    <r>
      <rPr>
        <b/>
        <sz val="12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Selon l’article L541-10-2 du code de l’environnement et du décret 2005-829 du 20 juillet 2005 relatif à la composition des équipements électriques et à l’élimination des déchets issus de ces derniers, il sera appliqué sur facture, pour certains matériel entrant dans la catégorie dénommée « ménager », une contribution environnementale DEEE qui ne pourra faire l’objet de réfaction (rabais, remise, ristourne).</t>
    </r>
  </si>
  <si>
    <t>DEEE</t>
  </si>
  <si>
    <t>AL 0011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</si>
</sst>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000000"/>
      <name val="Arial"/>
      <family val="2"/>
    </font>
    <font>
      <i/>
      <sz val="10"/>
      <color theme="1"/>
      <name val="Calibri"/>
      <family val="2"/>
      <scheme val="minor"/>
    </font>
    <font>
      <u/>
      <sz val="9"/>
      <color theme="1"/>
      <name val="Century Gothic"/>
      <family val="2"/>
    </font>
    <font>
      <b/>
      <u/>
      <sz val="14"/>
      <color theme="1"/>
      <name val="Aharoni"/>
    </font>
    <font>
      <sz val="10"/>
      <name val="Verdana"/>
      <family val="2"/>
    </font>
    <font>
      <sz val="11"/>
      <color theme="1"/>
      <name val="Century Gothic"/>
      <family val="2"/>
    </font>
    <font>
      <b/>
      <sz val="11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</font>
    <font>
      <u/>
      <sz val="10"/>
      <color indexed="12"/>
      <name val="Verdana"/>
      <family val="2"/>
    </font>
    <font>
      <b/>
      <u/>
      <sz val="12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2" tint="-0.249977111117893"/>
      </right>
      <top style="hair">
        <color indexed="64"/>
      </top>
      <bottom style="hair">
        <color indexed="64"/>
      </bottom>
      <diagonal/>
    </border>
    <border>
      <left style="thin">
        <color theme="2" tint="-0.249977111117893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 style="hair">
        <color theme="1"/>
      </left>
      <right/>
      <top/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thin">
        <color theme="2" tint="-0.249977111117893"/>
      </left>
      <right/>
      <top style="hair">
        <color indexed="64"/>
      </top>
      <bottom style="hair">
        <color indexed="64"/>
      </bottom>
      <diagonal/>
    </border>
    <border>
      <left style="hair">
        <color theme="1"/>
      </left>
      <right style="thin">
        <color theme="2" tint="-0.249977111117893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hair">
        <color theme="1"/>
      </left>
      <right style="hair">
        <color indexed="64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indexed="64"/>
      </bottom>
      <diagonal/>
    </border>
    <border>
      <left style="hair">
        <color theme="1"/>
      </left>
      <right/>
      <top style="hair">
        <color theme="1"/>
      </top>
      <bottom style="hair">
        <color indexed="64"/>
      </bottom>
      <diagonal/>
    </border>
    <border>
      <left/>
      <right style="hair">
        <color indexed="64"/>
      </right>
      <top style="hair">
        <color theme="1"/>
      </top>
      <bottom style="hair">
        <color indexed="64"/>
      </bottom>
      <diagonal/>
    </border>
    <border>
      <left style="hair">
        <color indexed="64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indexed="64"/>
      </left>
      <right style="thin">
        <color theme="2" tint="-0.249977111117893"/>
      </right>
      <top/>
      <bottom/>
      <diagonal/>
    </border>
    <border>
      <left style="thin">
        <color theme="2" tint="-0.249977111117893"/>
      </left>
      <right/>
      <top/>
      <bottom/>
      <diagonal/>
    </border>
    <border>
      <left style="hair">
        <color theme="1"/>
      </left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6" fillId="0" borderId="0"/>
    <xf numFmtId="0" fontId="7" fillId="0" borderId="0"/>
    <xf numFmtId="0" fontId="11" fillId="0" borderId="0"/>
    <xf numFmtId="0" fontId="2" fillId="0" borderId="0"/>
    <xf numFmtId="0" fontId="26" fillId="0" borderId="0"/>
    <xf numFmtId="0" fontId="2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127">
    <xf numFmtId="0" fontId="0" fillId="0" borderId="0" xfId="0"/>
    <xf numFmtId="14" fontId="0" fillId="0" borderId="0" xfId="0" applyNumberFormat="1"/>
    <xf numFmtId="0" fontId="12" fillId="0" borderId="0" xfId="0" applyFont="1" applyAlignment="1">
      <alignment vertical="top" wrapText="1"/>
    </xf>
    <xf numFmtId="0" fontId="14" fillId="0" borderId="0" xfId="0" applyFont="1"/>
    <xf numFmtId="0" fontId="19" fillId="0" borderId="0" xfId="0" applyFont="1"/>
    <xf numFmtId="0" fontId="1" fillId="0" borderId="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15" fillId="2" borderId="4" xfId="0" applyNumberFormat="1" applyFont="1" applyFill="1" applyBorder="1" applyAlignment="1">
      <alignment horizontal="center" vertical="center"/>
    </xf>
    <xf numFmtId="0" fontId="0" fillId="0" borderId="7" xfId="0" applyBorder="1"/>
    <xf numFmtId="0" fontId="0" fillId="0" borderId="3" xfId="0" applyBorder="1" applyAlignment="1">
      <alignment horizontal="left"/>
    </xf>
    <xf numFmtId="0" fontId="0" fillId="0" borderId="8" xfId="0" applyBorder="1"/>
    <xf numFmtId="0" fontId="1" fillId="0" borderId="28" xfId="0" applyFont="1" applyBorder="1" applyAlignment="1">
      <alignment vertical="center"/>
    </xf>
    <xf numFmtId="0" fontId="1" fillId="0" borderId="27" xfId="0" applyFont="1" applyBorder="1" applyAlignment="1">
      <alignment horizontal="center" vertical="center"/>
    </xf>
    <xf numFmtId="0" fontId="0" fillId="0" borderId="26" xfId="0" applyBorder="1"/>
    <xf numFmtId="164" fontId="1" fillId="0" borderId="32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164" fontId="13" fillId="0" borderId="33" xfId="0" applyNumberFormat="1" applyFont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 wrapText="1"/>
    </xf>
    <xf numFmtId="0" fontId="16" fillId="3" borderId="31" xfId="0" applyFont="1" applyFill="1" applyBorder="1" applyAlignment="1">
      <alignment horizontal="center" vertical="center"/>
    </xf>
    <xf numFmtId="164" fontId="16" fillId="3" borderId="17" xfId="0" applyNumberFormat="1" applyFont="1" applyFill="1" applyBorder="1" applyAlignment="1">
      <alignment horizontal="center" vertical="center"/>
    </xf>
    <xf numFmtId="164" fontId="16" fillId="3" borderId="4" xfId="0" applyNumberFormat="1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23" fillId="0" borderId="0" xfId="0" applyFont="1"/>
    <xf numFmtId="0" fontId="25" fillId="0" borderId="0" xfId="0" applyFont="1"/>
    <xf numFmtId="0" fontId="20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24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6" xfId="0" applyBorder="1"/>
    <xf numFmtId="0" fontId="15" fillId="0" borderId="0" xfId="0" applyFont="1" applyBorder="1" applyAlignment="1">
      <alignment horizontal="left"/>
    </xf>
    <xf numFmtId="7" fontId="23" fillId="0" borderId="0" xfId="0" applyNumberFormat="1" applyFont="1"/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15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right"/>
    </xf>
    <xf numFmtId="0" fontId="15" fillId="2" borderId="4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left"/>
    </xf>
    <xf numFmtId="0" fontId="22" fillId="3" borderId="17" xfId="0" applyFont="1" applyFill="1" applyBorder="1" applyAlignment="1">
      <alignment horizontal="right"/>
    </xf>
    <xf numFmtId="0" fontId="16" fillId="3" borderId="4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 shrinkToFit="1"/>
    </xf>
    <xf numFmtId="0" fontId="1" fillId="0" borderId="26" xfId="0" applyFont="1" applyBorder="1" applyAlignment="1">
      <alignment horizontal="center" vertical="center" wrapText="1" shrinkToFit="1"/>
    </xf>
    <xf numFmtId="0" fontId="1" fillId="0" borderId="37" xfId="0" applyFont="1" applyBorder="1" applyAlignment="1">
      <alignment horizontal="center" vertical="center" wrapText="1" shrinkToFit="1"/>
    </xf>
    <xf numFmtId="0" fontId="8" fillId="0" borderId="17" xfId="0" applyFont="1" applyBorder="1" applyAlignment="1">
      <alignment horizontal="left"/>
    </xf>
    <xf numFmtId="0" fontId="8" fillId="0" borderId="17" xfId="0" applyFont="1" applyBorder="1" applyAlignment="1">
      <alignment horizontal="right"/>
    </xf>
    <xf numFmtId="0" fontId="16" fillId="3" borderId="44" xfId="0" applyFont="1" applyFill="1" applyBorder="1" applyAlignment="1">
      <alignment horizontal="left"/>
    </xf>
    <xf numFmtId="0" fontId="16" fillId="3" borderId="43" xfId="0" applyFont="1" applyFill="1" applyBorder="1" applyAlignment="1">
      <alignment horizontal="left"/>
    </xf>
    <xf numFmtId="0" fontId="15" fillId="0" borderId="44" xfId="0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0" fontId="16" fillId="3" borderId="23" xfId="0" applyFont="1" applyFill="1" applyBorder="1" applyAlignment="1">
      <alignment horizontal="left"/>
    </xf>
    <xf numFmtId="0" fontId="16" fillId="3" borderId="29" xfId="0" applyFont="1" applyFill="1" applyBorder="1" applyAlignment="1">
      <alignment horizontal="left"/>
    </xf>
    <xf numFmtId="14" fontId="15" fillId="0" borderId="30" xfId="0" applyNumberFormat="1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7" fillId="0" borderId="3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18" fillId="0" borderId="30" xfId="0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0" fontId="15" fillId="0" borderId="3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15" fillId="0" borderId="8" xfId="0" applyFont="1" applyBorder="1" applyAlignment="1">
      <alignment horizontal="left"/>
    </xf>
    <xf numFmtId="0" fontId="16" fillId="3" borderId="38" xfId="0" applyFont="1" applyFill="1" applyBorder="1" applyAlignment="1">
      <alignment horizontal="left"/>
    </xf>
    <xf numFmtId="0" fontId="16" fillId="3" borderId="39" xfId="0" applyFont="1" applyFill="1" applyBorder="1" applyAlignment="1">
      <alignment horizontal="left"/>
    </xf>
    <xf numFmtId="0" fontId="15" fillId="0" borderId="40" xfId="0" applyFont="1" applyBorder="1" applyAlignment="1">
      <alignment horizontal="center"/>
    </xf>
    <xf numFmtId="0" fontId="15" fillId="0" borderId="41" xfId="0" applyFont="1" applyBorder="1" applyAlignment="1">
      <alignment horizontal="center"/>
    </xf>
    <xf numFmtId="0" fontId="15" fillId="0" borderId="9" xfId="0" applyFont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5" fillId="0" borderId="11" xfId="0" applyFont="1" applyBorder="1" applyAlignment="1">
      <alignment horizontal="left"/>
    </xf>
    <xf numFmtId="0" fontId="16" fillId="3" borderId="25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8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5" fillId="0" borderId="5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</cellXfs>
  <cellStyles count="10">
    <cellStyle name="Lien hypertexte 2" xfId="9" xr:uid="{9D4637D2-4743-4D1C-8FAC-E5E6DB50130F}"/>
    <cellStyle name="Normal" xfId="0" builtinId="0"/>
    <cellStyle name="Normal 2" xfId="1" xr:uid="{82B33EC1-FB3A-4074-A1B4-F434A74B401B}"/>
    <cellStyle name="Normal 2 2" xfId="5" xr:uid="{B553ED23-CE3C-4CEF-9B6E-B7DE62F4331D}"/>
    <cellStyle name="Normal 2 2 2" xfId="8" xr:uid="{ABE4C65B-5A0E-4088-9A54-D076FE2186C1}"/>
    <cellStyle name="Normal 3" xfId="2" xr:uid="{98E95C67-6EBB-4733-909A-20655FEEA806}"/>
    <cellStyle name="Normal 3 2" xfId="3" xr:uid="{23479A22-4232-458D-8C1E-0F61A148BC37}"/>
    <cellStyle name="Normal 3 3" xfId="6" xr:uid="{7917F251-2F47-4DD0-8366-D7541AC464BF}"/>
    <cellStyle name="Normal 4" xfId="4" xr:uid="{4D41D3A4-4E07-4198-88B2-27708381CC7A}"/>
    <cellStyle name="Normal 5" xfId="7" xr:uid="{B93AF754-CDF3-4688-827C-307D51557123}"/>
  </cellStyles>
  <dxfs count="4">
    <dxf>
      <font>
        <color theme="0"/>
      </font>
    </dxf>
    <dxf>
      <fill>
        <patternFill>
          <bgColor theme="0"/>
        </patternFill>
      </fill>
    </dxf>
    <dxf>
      <font>
        <color theme="0"/>
      </font>
    </dxf>
    <dxf>
      <border>
        <left/>
        <right/>
        <top style="hair">
          <color auto="1"/>
        </top>
        <bottom/>
        <vertical/>
        <horizontal/>
      </border>
    </dxf>
  </dxfs>
  <tableStyles count="0" defaultTableStyle="TableStyleMedium2" defaultPivotStyle="PivotStyleLight16"/>
  <colors>
    <mruColors>
      <color rgb="FFFF9C19"/>
      <color rgb="FFB6423C"/>
      <color rgb="FFF28A00"/>
      <color rgb="FFFFAD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58</xdr:row>
      <xdr:rowOff>39628</xdr:rowOff>
    </xdr:from>
    <xdr:to>
      <xdr:col>4</xdr:col>
      <xdr:colOff>85725</xdr:colOff>
      <xdr:row>62</xdr:row>
      <xdr:rowOff>146470</xdr:rowOff>
    </xdr:to>
    <xdr:sp macro="" textlink="">
      <xdr:nvSpPr>
        <xdr:cNvPr id="2" name="Text Box 149">
          <a:extLst>
            <a:ext uri="{FF2B5EF4-FFF2-40B4-BE49-F238E27FC236}">
              <a16:creationId xmlns:a16="http://schemas.microsoft.com/office/drawing/2014/main" id="{202C340F-4266-4181-8892-89EE8B8736C5}"/>
            </a:ext>
          </a:extLst>
        </xdr:cNvPr>
        <xdr:cNvSpPr txBox="1">
          <a:spLocks noChangeAspect="1" noChangeArrowheads="1"/>
        </xdr:cNvSpPr>
      </xdr:nvSpPr>
      <xdr:spPr bwMode="auto">
        <a:xfrm>
          <a:off x="634365" y="12231628"/>
          <a:ext cx="1939290" cy="82883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72000" tIns="72000" rIns="72000" bIns="72000" anchor="ctr" upright="1"/>
        <a:lstStyle/>
        <a:p>
          <a:pPr algn="ctr" rtl="0">
            <a:lnSpc>
              <a:spcPts val="600"/>
            </a:lnSpc>
            <a:defRPr sz="1000"/>
          </a:pPr>
          <a:r>
            <a:rPr lang="fr-FR" sz="600" b="0" i="0" strike="noStrike">
              <a:solidFill>
                <a:srgbClr val="000000"/>
              </a:solidFill>
              <a:latin typeface="Century Gothic"/>
            </a:rPr>
            <a:t>Date de livraison souhaitée* :</a:t>
          </a:r>
        </a:p>
        <a:p>
          <a:pPr algn="ctr" rtl="0">
            <a:lnSpc>
              <a:spcPts val="600"/>
            </a:lnSpc>
            <a:defRPr sz="1000"/>
          </a:pPr>
          <a:r>
            <a:rPr lang="fr-FR" sz="600" b="0" i="0" strike="noStrike">
              <a:solidFill>
                <a:srgbClr val="000000"/>
              </a:solidFill>
              <a:latin typeface="Century Gothic"/>
            </a:rPr>
            <a:t>      /         /   2021</a:t>
          </a:r>
        </a:p>
        <a:p>
          <a:pPr algn="ctr" rtl="0">
            <a:lnSpc>
              <a:spcPts val="600"/>
            </a:lnSpc>
            <a:defRPr sz="1000"/>
          </a:pPr>
          <a:r>
            <a:rPr lang="fr-FR" sz="600" b="0" i="0" strike="noStrike">
              <a:solidFill>
                <a:srgbClr val="000000"/>
              </a:solidFill>
              <a:latin typeface="Century Gothic"/>
            </a:rPr>
            <a:t>* : à valider par nos services.</a:t>
          </a:r>
        </a:p>
      </xdr:txBody>
    </xdr:sp>
    <xdr:clientData/>
  </xdr:twoCellAnchor>
  <xdr:twoCellAnchor>
    <xdr:from>
      <xdr:col>5</xdr:col>
      <xdr:colOff>28577</xdr:colOff>
      <xdr:row>58</xdr:row>
      <xdr:rowOff>47628</xdr:rowOff>
    </xdr:from>
    <xdr:to>
      <xdr:col>7</xdr:col>
      <xdr:colOff>28575</xdr:colOff>
      <xdr:row>61</xdr:row>
      <xdr:rowOff>154205</xdr:rowOff>
    </xdr:to>
    <xdr:sp macro="" textlink="">
      <xdr:nvSpPr>
        <xdr:cNvPr id="3" name="Text Box 150">
          <a:extLst>
            <a:ext uri="{FF2B5EF4-FFF2-40B4-BE49-F238E27FC236}">
              <a16:creationId xmlns:a16="http://schemas.microsoft.com/office/drawing/2014/main" id="{F006A12A-5FD0-4475-8BC8-1A0B48C2AC42}"/>
            </a:ext>
          </a:extLst>
        </xdr:cNvPr>
        <xdr:cNvSpPr txBox="1">
          <a:spLocks noChangeAspect="1" noChangeArrowheads="1"/>
        </xdr:cNvSpPr>
      </xdr:nvSpPr>
      <xdr:spPr bwMode="auto">
        <a:xfrm>
          <a:off x="3065147" y="12241533"/>
          <a:ext cx="1647823" cy="64759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72000" tIns="72000" rIns="72000" bIns="72000" anchor="t" upright="1"/>
        <a:lstStyle/>
        <a:p>
          <a:pPr algn="l" rtl="0">
            <a:defRPr sz="1000"/>
          </a:pPr>
          <a:r>
            <a:rPr lang="fr-FR" sz="600" b="0" i="0" strike="noStrike">
              <a:solidFill>
                <a:srgbClr val="000000"/>
              </a:solidFill>
              <a:latin typeface="Century Gothic"/>
            </a:rPr>
            <a:t>Bon pour accord - Signature du client</a:t>
          </a:r>
        </a:p>
      </xdr:txBody>
    </xdr:sp>
    <xdr:clientData/>
  </xdr:twoCellAnchor>
  <xdr:twoCellAnchor>
    <xdr:from>
      <xdr:col>9</xdr:col>
      <xdr:colOff>85725</xdr:colOff>
      <xdr:row>58</xdr:row>
      <xdr:rowOff>47626</xdr:rowOff>
    </xdr:from>
    <xdr:to>
      <xdr:col>10</xdr:col>
      <xdr:colOff>495300</xdr:colOff>
      <xdr:row>62</xdr:row>
      <xdr:rowOff>115058</xdr:rowOff>
    </xdr:to>
    <xdr:sp macro="" textlink="">
      <xdr:nvSpPr>
        <xdr:cNvPr id="4" name="Text Box 151">
          <a:extLst>
            <a:ext uri="{FF2B5EF4-FFF2-40B4-BE49-F238E27FC236}">
              <a16:creationId xmlns:a16="http://schemas.microsoft.com/office/drawing/2014/main" id="{3F655825-1474-4347-8FBC-D57B04C163D8}"/>
            </a:ext>
          </a:extLst>
        </xdr:cNvPr>
        <xdr:cNvSpPr txBox="1">
          <a:spLocks noChangeAspect="1" noChangeArrowheads="1"/>
        </xdr:cNvSpPr>
      </xdr:nvSpPr>
      <xdr:spPr bwMode="auto">
        <a:xfrm>
          <a:off x="6059805" y="12241531"/>
          <a:ext cx="1293495" cy="78942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72000" tIns="72000" rIns="72000" bIns="72000" anchor="t" upright="1"/>
        <a:lstStyle/>
        <a:p>
          <a:pPr algn="l" rtl="0">
            <a:defRPr sz="1000"/>
          </a:pPr>
          <a:r>
            <a:rPr lang="fr-FR" sz="600" b="0" i="0" strike="noStrike">
              <a:solidFill>
                <a:srgbClr val="000000"/>
              </a:solidFill>
              <a:latin typeface="Century Gothic"/>
            </a:rPr>
            <a:t>Tampon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84DBA-3819-4876-AED8-B7146AF0BD08}">
  <sheetPr codeName="Feuil1"/>
  <dimension ref="A1:O66"/>
  <sheetViews>
    <sheetView showGridLines="0" tabSelected="1" topLeftCell="A19" zoomScaleNormal="100" workbookViewId="0">
      <selection activeCell="O34" sqref="O34"/>
    </sheetView>
  </sheetViews>
  <sheetFormatPr baseColWidth="10" defaultRowHeight="15" x14ac:dyDescent="0.25"/>
  <cols>
    <col min="1" max="1" width="5.7109375" customWidth="1"/>
    <col min="3" max="3" width="7.42578125" customWidth="1"/>
    <col min="5" max="5" width="8.140625" customWidth="1"/>
    <col min="6" max="6" width="16.5703125" customWidth="1"/>
    <col min="7" max="7" width="7.5703125" customWidth="1"/>
    <col min="8" max="8" width="11.140625" customWidth="1"/>
    <col min="9" max="9" width="6.7109375" customWidth="1"/>
    <col min="10" max="10" width="12.85546875" customWidth="1"/>
    <col min="12" max="12" width="15" customWidth="1"/>
    <col min="13" max="13" width="9.42578125" customWidth="1"/>
    <col min="14" max="14" width="6.5703125" style="24" customWidth="1"/>
    <col min="15" max="15" width="12.5703125" customWidth="1"/>
  </cols>
  <sheetData>
    <row r="1" spans="1:14" ht="16.5" customHeight="1" x14ac:dyDescent="0.25"/>
    <row r="8" spans="1:14" ht="38.25" customHeight="1" x14ac:dyDescent="0.25"/>
    <row r="9" spans="1:14" ht="15" customHeight="1" x14ac:dyDescent="0.3">
      <c r="A9" s="104" t="s">
        <v>35</v>
      </c>
      <c r="B9" s="104"/>
      <c r="C9" s="104"/>
      <c r="D9" s="104"/>
      <c r="E9" s="4"/>
      <c r="F9" s="4"/>
      <c r="G9" s="26"/>
      <c r="H9" s="104" t="s">
        <v>3</v>
      </c>
      <c r="I9" s="104"/>
      <c r="J9" s="104"/>
      <c r="K9" s="104"/>
    </row>
    <row r="10" spans="1:14" ht="9" customHeight="1" x14ac:dyDescent="0.25"/>
    <row r="11" spans="1:14" ht="15.75" customHeight="1" x14ac:dyDescent="0.25">
      <c r="A11" s="105" t="str">
        <f>IFERROR(VLOOKUP(D24,#REF!,2,FALSE),"Saisir compte client")</f>
        <v>Saisir compte client</v>
      </c>
      <c r="B11" s="106"/>
      <c r="C11" s="106"/>
      <c r="D11" s="106"/>
      <c r="E11" s="106"/>
      <c r="F11" s="107"/>
      <c r="G11" s="27"/>
      <c r="H11" s="108" t="str">
        <f>IFERROR(VLOOKUP(D24,#REF!,2,FALSE),"Saisir compte client")</f>
        <v>Saisir compte client</v>
      </c>
      <c r="I11" s="109"/>
      <c r="J11" s="109"/>
      <c r="K11" s="109"/>
      <c r="L11" s="110"/>
    </row>
    <row r="12" spans="1:14" ht="12.75" customHeight="1" x14ac:dyDescent="0.25">
      <c r="A12" s="111" t="str">
        <f>IFERROR(VLOOKUP(D24,#REF!,10,FALSE),"")</f>
        <v/>
      </c>
      <c r="B12" s="112"/>
      <c r="C12" s="112"/>
      <c r="D12" s="112"/>
      <c r="E12" s="112"/>
      <c r="F12" s="113"/>
      <c r="G12" s="28"/>
      <c r="H12" s="111" t="str">
        <f>IFERROR(VLOOKUP(D24,#REF!,10,FALSE),"")</f>
        <v/>
      </c>
      <c r="I12" s="114"/>
      <c r="J12" s="114"/>
      <c r="K12" s="114"/>
      <c r="L12" s="113"/>
      <c r="M12" s="29"/>
      <c r="N12" s="30"/>
    </row>
    <row r="13" spans="1:14" ht="0.75" customHeight="1" x14ac:dyDescent="0.25">
      <c r="A13" s="111"/>
      <c r="B13" s="112"/>
      <c r="C13" s="112"/>
      <c r="D13" s="112"/>
      <c r="E13" s="112"/>
      <c r="F13" s="113"/>
      <c r="G13" s="28"/>
      <c r="H13" s="111"/>
      <c r="I13" s="114"/>
      <c r="J13" s="114"/>
      <c r="K13" s="114"/>
      <c r="L13" s="113"/>
    </row>
    <row r="14" spans="1:14" x14ac:dyDescent="0.25">
      <c r="A14" s="115" t="str">
        <f>IFERROR(_xlfn.CONCAT(VLOOKUP(D24,#REF!,11,FALSE)," ",VLOOKUP(D24,#REF!,12,FALSE)),"")</f>
        <v/>
      </c>
      <c r="B14" s="116"/>
      <c r="C14" s="116"/>
      <c r="D14" s="116"/>
      <c r="E14" s="116"/>
      <c r="F14" s="117"/>
      <c r="G14" s="31"/>
      <c r="H14" s="118" t="str">
        <f>IFERROR(_xlfn.CONCAT(VLOOKUP(D24,#REF!,11,FALSE)," ",VLOOKUP(D24,#REF!,12,FALSE)),"")</f>
        <v/>
      </c>
      <c r="I14" s="119"/>
      <c r="J14" s="119"/>
      <c r="K14" s="119"/>
      <c r="L14" s="120"/>
    </row>
    <row r="15" spans="1:14" ht="15" customHeight="1" x14ac:dyDescent="0.25">
      <c r="A15" s="32"/>
      <c r="B15" s="32"/>
      <c r="C15" s="32"/>
      <c r="D15" s="32"/>
      <c r="H15" s="29"/>
      <c r="I15" s="29"/>
      <c r="J15" s="29"/>
      <c r="K15" s="29"/>
      <c r="L15" s="29"/>
    </row>
    <row r="16" spans="1:14" ht="6.75" customHeight="1" x14ac:dyDescent="0.25"/>
    <row r="17" spans="1:15" ht="18.75" x14ac:dyDescent="0.3">
      <c r="H17" s="104" t="s">
        <v>0</v>
      </c>
      <c r="I17" s="104"/>
      <c r="J17" s="104"/>
      <c r="O17" s="1"/>
    </row>
    <row r="18" spans="1:15" ht="9" customHeight="1" x14ac:dyDescent="0.3">
      <c r="H18" s="121"/>
      <c r="I18" s="121"/>
      <c r="J18" s="121"/>
    </row>
    <row r="19" spans="1:15" s="3" customFormat="1" ht="15.75" x14ac:dyDescent="0.25">
      <c r="H19" s="122"/>
      <c r="I19" s="123"/>
      <c r="J19" s="123"/>
      <c r="K19" s="124"/>
      <c r="N19" s="25"/>
    </row>
    <row r="20" spans="1:15" s="3" customFormat="1" ht="15.75" x14ac:dyDescent="0.25">
      <c r="H20" s="101"/>
      <c r="I20" s="102"/>
      <c r="J20" s="102"/>
      <c r="K20" s="103"/>
      <c r="N20" s="25"/>
    </row>
    <row r="21" spans="1:15" s="3" customFormat="1" ht="15.75" x14ac:dyDescent="0.25">
      <c r="B21" s="80" t="s">
        <v>1</v>
      </c>
      <c r="C21" s="81"/>
      <c r="D21" s="82">
        <f ca="1">TODAY()</f>
        <v>44483</v>
      </c>
      <c r="E21" s="83"/>
      <c r="H21" s="84" t="str">
        <f>IFERROR(VLOOKUP(H19,#REF!,6,FALSE),"")</f>
        <v/>
      </c>
      <c r="I21" s="85"/>
      <c r="J21" s="85"/>
      <c r="K21" s="86"/>
      <c r="N21" s="25"/>
    </row>
    <row r="22" spans="1:15" s="3" customFormat="1" ht="15.75" x14ac:dyDescent="0.25">
      <c r="B22" s="80" t="s">
        <v>2</v>
      </c>
      <c r="C22" s="81"/>
      <c r="D22" s="87" t="s">
        <v>47</v>
      </c>
      <c r="E22" s="88"/>
      <c r="H22" s="89" t="str">
        <f>IFERROR(VLOOKUP(H19,#REF!,4,FALSE),"")</f>
        <v/>
      </c>
      <c r="I22" s="90"/>
      <c r="J22" s="90"/>
      <c r="K22" s="91"/>
      <c r="N22" s="25"/>
    </row>
    <row r="23" spans="1:15" s="3" customFormat="1" ht="15.75" x14ac:dyDescent="0.25">
      <c r="B23" s="92" t="s">
        <v>4</v>
      </c>
      <c r="C23" s="93"/>
      <c r="D23" s="94"/>
      <c r="E23" s="95"/>
      <c r="H23" s="96" t="str">
        <f>IFERROR(VLOOKUP(H19,#REF!,3,FALSE),"")</f>
        <v/>
      </c>
      <c r="I23" s="97"/>
      <c r="J23" s="97"/>
      <c r="K23" s="98"/>
      <c r="N23" s="25"/>
    </row>
    <row r="24" spans="1:15" s="3" customFormat="1" ht="15.75" x14ac:dyDescent="0.25">
      <c r="B24" s="76" t="str">
        <f>IF(ISNUMBER(SEARCH("CSOC",D24)),"CSOC","Compte client :")</f>
        <v>Compte client :</v>
      </c>
      <c r="C24" s="77"/>
      <c r="D24" s="78"/>
      <c r="E24" s="79"/>
      <c r="H24" s="35"/>
      <c r="I24" s="35"/>
      <c r="J24" s="35"/>
      <c r="K24" s="35"/>
      <c r="N24" s="25"/>
    </row>
    <row r="25" spans="1:15" ht="7.5" customHeight="1" x14ac:dyDescent="0.25">
      <c r="B25" s="34"/>
      <c r="C25" s="34"/>
      <c r="D25" s="34"/>
      <c r="E25" s="34"/>
    </row>
    <row r="27" spans="1:15" ht="16.5" customHeight="1" x14ac:dyDescent="0.25">
      <c r="A27" s="100" t="s">
        <v>34</v>
      </c>
      <c r="B27" s="100"/>
      <c r="C27" s="100"/>
      <c r="D27" s="100"/>
      <c r="E27" s="23"/>
      <c r="F27" s="23"/>
      <c r="G27" s="23"/>
      <c r="H27" s="23"/>
      <c r="I27" s="23"/>
      <c r="J27" s="23"/>
      <c r="K27" s="23"/>
      <c r="L27" s="23"/>
    </row>
    <row r="28" spans="1:15" ht="15" customHeight="1" x14ac:dyDescent="0.25">
      <c r="A28" s="100" t="s">
        <v>38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2"/>
    </row>
    <row r="29" spans="1:15" ht="21.7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2"/>
    </row>
    <row r="30" spans="1:15" ht="29.25" customHeight="1" x14ac:dyDescent="0.25">
      <c r="A30" s="22" t="s">
        <v>44</v>
      </c>
      <c r="B30" s="99" t="s">
        <v>6</v>
      </c>
      <c r="C30" s="99"/>
      <c r="D30" s="99" t="s">
        <v>7</v>
      </c>
      <c r="E30" s="99"/>
      <c r="F30" s="99"/>
      <c r="G30" s="99"/>
      <c r="H30" s="99"/>
      <c r="I30" s="22" t="s">
        <v>46</v>
      </c>
      <c r="J30" s="17" t="s">
        <v>39</v>
      </c>
      <c r="K30" s="22" t="s">
        <v>9</v>
      </c>
      <c r="L30" s="18" t="s">
        <v>10</v>
      </c>
    </row>
    <row r="31" spans="1:15" ht="3.75" customHeight="1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</row>
    <row r="32" spans="1:15" ht="55.5" customHeight="1" x14ac:dyDescent="0.25">
      <c r="A32" s="11"/>
      <c r="B32" s="69"/>
      <c r="C32" s="70"/>
      <c r="D32" s="71" t="str">
        <f ca="1">IFERROR(VLOOKUP(B32,Produit,2,FALSE),"Saisir la référence")</f>
        <v>Saisir la référence</v>
      </c>
      <c r="E32" s="72"/>
      <c r="F32" s="72"/>
      <c r="G32" s="72"/>
      <c r="H32" s="73"/>
      <c r="I32" s="12"/>
      <c r="J32" s="16">
        <v>1010.1010101010102</v>
      </c>
      <c r="K32" s="15">
        <v>2</v>
      </c>
      <c r="L32" s="14">
        <f>IFERROR(IF(OR(B32="PRESTATION",B32="PRESTATIONS"),K32*850,J32*K32+K32*I32),"")</f>
        <v>2020.2020202020203</v>
      </c>
      <c r="N32" s="36">
        <v>1000</v>
      </c>
    </row>
    <row r="33" spans="1:14" ht="55.5" customHeight="1" x14ac:dyDescent="0.25">
      <c r="A33" s="11"/>
      <c r="B33" s="69"/>
      <c r="C33" s="70"/>
      <c r="D33" s="71" t="str">
        <f ca="1">IFERROR(VLOOKUP(B33,Produit,2,FALSE),"Saisir la référence")</f>
        <v>Saisir la référence</v>
      </c>
      <c r="E33" s="72"/>
      <c r="F33" s="72"/>
      <c r="G33" s="72"/>
      <c r="H33" s="73"/>
      <c r="I33" s="12"/>
      <c r="J33" s="16">
        <v>1333.3333333333333</v>
      </c>
      <c r="K33" s="15">
        <v>2</v>
      </c>
      <c r="L33" s="14">
        <f>IFERROR(IF(OR(B33="PRESTATION",B33="PRESTATIONS"),K33*850,J33*K33+K33*I33),"")</f>
        <v>2666.6666666666665</v>
      </c>
      <c r="N33" s="36">
        <v>1000</v>
      </c>
    </row>
    <row r="34" spans="1:14" ht="55.5" customHeight="1" x14ac:dyDescent="0.25">
      <c r="A34" s="11"/>
      <c r="B34" s="69"/>
      <c r="C34" s="70"/>
      <c r="D34" s="71" t="str">
        <f ca="1">IFERROR(VLOOKUP(B34,Produit,2,FALSE),"Saisir la référence")</f>
        <v>Saisir la référence</v>
      </c>
      <c r="E34" s="72"/>
      <c r="F34" s="72"/>
      <c r="G34" s="72"/>
      <c r="H34" s="73"/>
      <c r="I34" s="12"/>
      <c r="J34" s="16">
        <v>1333.3333333333333</v>
      </c>
      <c r="K34" s="15">
        <v>2</v>
      </c>
      <c r="L34" s="14">
        <f>IFERROR(IF(OR(B34="PRESTATION",B34="PRESTATIONS"),K34*850,J34*K34+K34*I34),"")</f>
        <v>2666.6666666666665</v>
      </c>
      <c r="N34" s="36">
        <v>1000</v>
      </c>
    </row>
    <row r="35" spans="1:14" ht="23.25" customHeight="1" x14ac:dyDescent="0.25">
      <c r="A35" s="66" t="s">
        <v>36</v>
      </c>
      <c r="B35" s="66"/>
      <c r="C35" s="66"/>
      <c r="D35" s="67" t="s">
        <v>37</v>
      </c>
      <c r="E35" s="67"/>
      <c r="F35" s="67"/>
      <c r="G35" s="67"/>
      <c r="H35" s="67"/>
      <c r="I35" s="67"/>
      <c r="J35" s="68"/>
      <c r="K35" s="68"/>
      <c r="L35" s="19">
        <f>SUM(L32:L32)</f>
        <v>2020.2020202020203</v>
      </c>
    </row>
    <row r="36" spans="1:14" ht="15" customHeight="1" x14ac:dyDescent="0.25">
      <c r="A36" s="6">
        <v>1</v>
      </c>
      <c r="B36" s="74" t="s">
        <v>20</v>
      </c>
      <c r="C36" s="74"/>
      <c r="D36" s="75" t="s">
        <v>26</v>
      </c>
      <c r="E36" s="75"/>
      <c r="F36" s="75"/>
      <c r="G36" s="75"/>
      <c r="H36" s="75"/>
      <c r="I36" s="6" t="s">
        <v>14</v>
      </c>
      <c r="J36" s="65" t="s">
        <v>12</v>
      </c>
      <c r="K36" s="65"/>
      <c r="L36" s="7">
        <f>L35*20%</f>
        <v>404.0404040404041</v>
      </c>
    </row>
    <row r="37" spans="1:14" ht="15.75" x14ac:dyDescent="0.25">
      <c r="A37" s="5">
        <v>2</v>
      </c>
      <c r="B37" s="63" t="s">
        <v>21</v>
      </c>
      <c r="C37" s="63"/>
      <c r="D37" s="64" t="s">
        <v>27</v>
      </c>
      <c r="E37" s="64"/>
      <c r="F37" s="64"/>
      <c r="G37" s="64"/>
      <c r="H37" s="64"/>
      <c r="I37" s="5" t="s">
        <v>15</v>
      </c>
      <c r="J37" s="68" t="s">
        <v>13</v>
      </c>
      <c r="K37" s="68"/>
      <c r="L37" s="20">
        <f>SUM(L35:L36)</f>
        <v>2424.2424242424245</v>
      </c>
    </row>
    <row r="38" spans="1:14" x14ac:dyDescent="0.25">
      <c r="A38" s="5">
        <v>3</v>
      </c>
      <c r="B38" s="63" t="s">
        <v>22</v>
      </c>
      <c r="C38" s="63"/>
      <c r="D38" s="64" t="s">
        <v>28</v>
      </c>
      <c r="E38" s="64"/>
      <c r="F38" s="64"/>
      <c r="G38" s="64"/>
      <c r="H38" s="64"/>
      <c r="I38" s="5" t="s">
        <v>16</v>
      </c>
    </row>
    <row r="39" spans="1:14" x14ac:dyDescent="0.25">
      <c r="A39" s="5">
        <v>4</v>
      </c>
      <c r="B39" s="63" t="s">
        <v>23</v>
      </c>
      <c r="C39" s="63"/>
      <c r="D39" s="64" t="s">
        <v>29</v>
      </c>
      <c r="E39" s="64"/>
      <c r="F39" s="64"/>
      <c r="G39" s="64"/>
      <c r="H39" s="64"/>
      <c r="I39" s="5" t="s">
        <v>17</v>
      </c>
    </row>
    <row r="40" spans="1:14" x14ac:dyDescent="0.25">
      <c r="A40" s="5">
        <v>5</v>
      </c>
      <c r="B40" s="63" t="s">
        <v>24</v>
      </c>
      <c r="C40" s="63"/>
      <c r="D40" s="64" t="s">
        <v>30</v>
      </c>
      <c r="E40" s="64"/>
      <c r="F40" s="64"/>
      <c r="G40" s="64"/>
      <c r="H40" s="64"/>
      <c r="I40" s="5" t="s">
        <v>18</v>
      </c>
    </row>
    <row r="41" spans="1:14" x14ac:dyDescent="0.25">
      <c r="A41" s="5">
        <v>6</v>
      </c>
      <c r="B41" s="63" t="s">
        <v>25</v>
      </c>
      <c r="C41" s="63"/>
      <c r="D41" s="64" t="s">
        <v>31</v>
      </c>
      <c r="E41" s="64"/>
      <c r="F41" s="64"/>
      <c r="G41" s="64"/>
      <c r="H41" s="64"/>
      <c r="I41" s="5" t="s">
        <v>19</v>
      </c>
    </row>
    <row r="43" spans="1:14" ht="17.100000000000001" customHeight="1" x14ac:dyDescent="0.25">
      <c r="A43" s="39" t="s">
        <v>41</v>
      </c>
      <c r="B43" s="39"/>
      <c r="C43" s="39"/>
      <c r="D43" s="39"/>
      <c r="E43" s="39"/>
      <c r="F43" s="39"/>
      <c r="G43" s="39"/>
      <c r="H43" s="39"/>
      <c r="I43" s="39"/>
    </row>
    <row r="44" spans="1:14" ht="17.100000000000001" customHeight="1" x14ac:dyDescent="0.25">
      <c r="A44" s="39" t="s">
        <v>40</v>
      </c>
      <c r="B44" s="39"/>
      <c r="C44" s="39"/>
      <c r="D44" s="39"/>
      <c r="E44" s="39"/>
      <c r="F44" s="39"/>
      <c r="G44" s="39"/>
      <c r="H44" s="39"/>
      <c r="I44" s="39"/>
    </row>
    <row r="45" spans="1:14" ht="17.100000000000001" customHeight="1" x14ac:dyDescent="0.25">
      <c r="A45" s="39" t="s">
        <v>32</v>
      </c>
      <c r="B45" s="39"/>
      <c r="C45" s="39"/>
      <c r="D45" s="39"/>
      <c r="E45" s="39"/>
      <c r="F45" s="39"/>
      <c r="G45" s="39"/>
      <c r="H45" s="39"/>
      <c r="I45" s="39"/>
    </row>
    <row r="46" spans="1:14" ht="12" customHeight="1" x14ac:dyDescent="0.25"/>
    <row r="47" spans="1:14" ht="12" customHeight="1" x14ac:dyDescent="0.25"/>
    <row r="48" spans="1:14" ht="15" customHeight="1" x14ac:dyDescent="0.25">
      <c r="A48" s="54" t="s">
        <v>45</v>
      </c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6"/>
    </row>
    <row r="49" spans="1:12" ht="15" customHeight="1" x14ac:dyDescent="0.25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9"/>
    </row>
    <row r="50" spans="1:12" ht="15" customHeight="1" x14ac:dyDescent="0.25">
      <c r="A50" s="57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9"/>
    </row>
    <row r="51" spans="1:12" ht="19.5" customHeight="1" x14ac:dyDescent="0.25">
      <c r="A51" s="60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2"/>
    </row>
    <row r="52" spans="1:12" ht="12" customHeight="1" x14ac:dyDescent="0.25"/>
    <row r="53" spans="1:12" ht="12" customHeight="1" x14ac:dyDescent="0.25"/>
    <row r="54" spans="1:12" ht="12" customHeight="1" x14ac:dyDescent="0.25"/>
    <row r="55" spans="1:12" ht="12" customHeight="1" x14ac:dyDescent="0.25"/>
    <row r="56" spans="1:12" ht="12" customHeight="1" x14ac:dyDescent="0.25"/>
    <row r="57" spans="1:12" x14ac:dyDescent="0.25">
      <c r="B57" s="40" t="s">
        <v>33</v>
      </c>
      <c r="C57" s="41"/>
      <c r="D57" s="41"/>
      <c r="E57" s="41"/>
      <c r="F57" s="41"/>
      <c r="G57" s="41"/>
      <c r="H57" s="41"/>
      <c r="I57" s="41"/>
      <c r="J57" s="41"/>
      <c r="K57" s="41"/>
      <c r="L57" s="8"/>
    </row>
    <row r="58" spans="1:12" ht="4.5" customHeight="1" x14ac:dyDescent="0.25">
      <c r="B58" s="9"/>
      <c r="C58" s="33"/>
      <c r="D58" s="33"/>
      <c r="E58" s="33"/>
      <c r="F58" s="33"/>
      <c r="G58" s="33"/>
      <c r="H58" s="33"/>
      <c r="I58" s="33"/>
      <c r="J58" s="33"/>
      <c r="K58" s="33"/>
      <c r="L58" s="10"/>
    </row>
    <row r="59" spans="1:12" x14ac:dyDescent="0.25">
      <c r="B59" s="42"/>
      <c r="C59" s="43"/>
      <c r="D59" s="43"/>
      <c r="E59" s="44"/>
      <c r="F59" s="42"/>
      <c r="G59" s="43"/>
      <c r="H59" s="43"/>
      <c r="I59" s="51"/>
      <c r="J59" s="42"/>
      <c r="K59" s="43"/>
      <c r="L59" s="51"/>
    </row>
    <row r="60" spans="1:12" x14ac:dyDescent="0.25">
      <c r="B60" s="45"/>
      <c r="C60" s="46"/>
      <c r="D60" s="46"/>
      <c r="E60" s="47"/>
      <c r="F60" s="45"/>
      <c r="G60" s="46"/>
      <c r="H60" s="46"/>
      <c r="I60" s="52"/>
      <c r="J60" s="45"/>
      <c r="K60" s="46"/>
      <c r="L60" s="52"/>
    </row>
    <row r="61" spans="1:12" x14ac:dyDescent="0.25">
      <c r="B61" s="45"/>
      <c r="C61" s="46"/>
      <c r="D61" s="46"/>
      <c r="E61" s="47"/>
      <c r="F61" s="45"/>
      <c r="G61" s="46"/>
      <c r="H61" s="46"/>
      <c r="I61" s="52"/>
      <c r="J61" s="45"/>
      <c r="K61" s="46"/>
      <c r="L61" s="52"/>
    </row>
    <row r="62" spans="1:12" x14ac:dyDescent="0.25">
      <c r="B62" s="45"/>
      <c r="C62" s="46"/>
      <c r="D62" s="46"/>
      <c r="E62" s="47"/>
      <c r="F62" s="45"/>
      <c r="G62" s="46"/>
      <c r="H62" s="46"/>
      <c r="I62" s="52"/>
      <c r="J62" s="45"/>
      <c r="K62" s="46"/>
      <c r="L62" s="52"/>
    </row>
    <row r="63" spans="1:12" x14ac:dyDescent="0.25">
      <c r="B63" s="48"/>
      <c r="C63" s="49"/>
      <c r="D63" s="49"/>
      <c r="E63" s="50"/>
      <c r="F63" s="48"/>
      <c r="G63" s="49"/>
      <c r="H63" s="49"/>
      <c r="I63" s="53"/>
      <c r="J63" s="48"/>
      <c r="K63" s="49"/>
      <c r="L63" s="53"/>
    </row>
    <row r="64" spans="1:12" x14ac:dyDescent="0.25">
      <c r="A64" s="3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</row>
    <row r="65" spans="1:12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</row>
    <row r="66" spans="1:12" x14ac:dyDescent="0.25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</row>
  </sheetData>
  <mergeCells count="61">
    <mergeCell ref="H20:K20"/>
    <mergeCell ref="A9:D9"/>
    <mergeCell ref="H9:K9"/>
    <mergeCell ref="A11:F11"/>
    <mergeCell ref="H11:L11"/>
    <mergeCell ref="A12:F13"/>
    <mergeCell ref="H12:L13"/>
    <mergeCell ref="A14:F14"/>
    <mergeCell ref="H14:L14"/>
    <mergeCell ref="H17:J17"/>
    <mergeCell ref="H18:J18"/>
    <mergeCell ref="H19:K19"/>
    <mergeCell ref="B23:C23"/>
    <mergeCell ref="D23:E23"/>
    <mergeCell ref="H23:K23"/>
    <mergeCell ref="B30:C30"/>
    <mergeCell ref="D30:H30"/>
    <mergeCell ref="A27:D27"/>
    <mergeCell ref="A28:K29"/>
    <mergeCell ref="B21:C21"/>
    <mergeCell ref="D21:E21"/>
    <mergeCell ref="H21:K21"/>
    <mergeCell ref="B22:C22"/>
    <mergeCell ref="D22:E22"/>
    <mergeCell ref="H22:K22"/>
    <mergeCell ref="B32:C32"/>
    <mergeCell ref="D32:H32"/>
    <mergeCell ref="B36:C36"/>
    <mergeCell ref="D36:H36"/>
    <mergeCell ref="B24:C24"/>
    <mergeCell ref="D24:E24"/>
    <mergeCell ref="B33:C33"/>
    <mergeCell ref="D33:H33"/>
    <mergeCell ref="B34:C34"/>
    <mergeCell ref="D34:H34"/>
    <mergeCell ref="J36:K36"/>
    <mergeCell ref="A35:C35"/>
    <mergeCell ref="D35:I35"/>
    <mergeCell ref="J35:K35"/>
    <mergeCell ref="J37:K37"/>
    <mergeCell ref="B37:C37"/>
    <mergeCell ref="D37:H37"/>
    <mergeCell ref="B38:C38"/>
    <mergeCell ref="D38:H38"/>
    <mergeCell ref="B39:C39"/>
    <mergeCell ref="D39:H39"/>
    <mergeCell ref="A44:I44"/>
    <mergeCell ref="B40:C40"/>
    <mergeCell ref="D40:H40"/>
    <mergeCell ref="B41:C41"/>
    <mergeCell ref="D41:H41"/>
    <mergeCell ref="A43:I43"/>
    <mergeCell ref="A64:L64"/>
    <mergeCell ref="A65:L65"/>
    <mergeCell ref="A66:L66"/>
    <mergeCell ref="A45:I45"/>
    <mergeCell ref="B57:K57"/>
    <mergeCell ref="B59:E63"/>
    <mergeCell ref="F59:I63"/>
    <mergeCell ref="J59:L63"/>
    <mergeCell ref="A48:L51"/>
  </mergeCells>
  <conditionalFormatting sqref="B24:E24">
    <cfRule type="containsText" dxfId="3" priority="2" operator="containsText" text="CSOC">
      <formula>NOT(ISERROR(SEARCH("CSOC",B24)))</formula>
    </cfRule>
    <cfRule type="containsText" dxfId="2" priority="3" operator="containsText" text="CSOC">
      <formula>NOT(ISERROR(SEARCH("CSOC",B24)))</formula>
    </cfRule>
    <cfRule type="containsText" dxfId="1" priority="4" operator="containsText" text="CSOC">
      <formula>NOT(ISERROR(SEARCH("CSOC",B24)))</formula>
    </cfRule>
  </conditionalFormatting>
  <dataValidations count="1">
    <dataValidation type="list" allowBlank="1" showInputMessage="1" showErrorMessage="1" sqref="H19:K19" xr:uid="{AFDE2262-1AA2-44C1-91CD-A879B90C6D4C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3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3A436-C53F-4D74-8B92-22FD1D47C4A0}">
  <sheetPr codeName="Feuil5"/>
  <dimension ref="A1:L3"/>
  <sheetViews>
    <sheetView workbookViewId="0">
      <selection activeCell="A2" sqref="A2:N2"/>
    </sheetView>
  </sheetViews>
  <sheetFormatPr baseColWidth="10" defaultRowHeight="15" x14ac:dyDescent="0.25"/>
  <sheetData>
    <row r="1" spans="1:12" ht="31.5" x14ac:dyDescent="0.25">
      <c r="A1" s="21" t="s">
        <v>5</v>
      </c>
      <c r="B1" s="99" t="s">
        <v>6</v>
      </c>
      <c r="C1" s="99"/>
      <c r="D1" s="99" t="s">
        <v>7</v>
      </c>
      <c r="E1" s="99"/>
      <c r="F1" s="99"/>
      <c r="G1" s="99"/>
      <c r="H1" s="99"/>
      <c r="I1" s="21" t="s">
        <v>11</v>
      </c>
      <c r="J1" s="17" t="s">
        <v>8</v>
      </c>
      <c r="K1" s="21" t="s">
        <v>9</v>
      </c>
      <c r="L1" s="18" t="s">
        <v>10</v>
      </c>
    </row>
    <row r="2" spans="1:12" ht="14.45" customHeight="1" x14ac:dyDescent="0.25">
      <c r="A2" s="11"/>
      <c r="B2" s="69"/>
      <c r="C2" s="70"/>
      <c r="D2" s="71" t="str">
        <f ca="1">IFERROR(VLOOKUP(B2,Produit,2,FALSE),"Saisir la référence")</f>
        <v>Saisir la référence</v>
      </c>
      <c r="E2" s="72"/>
      <c r="F2" s="72"/>
      <c r="G2" s="72"/>
      <c r="H2" s="73"/>
      <c r="I2" s="12"/>
      <c r="J2" s="16" t="str">
        <f t="shared" ref="J2" si="0">IF(OR(B2="PRESTATION",B2="PRESTATIONS"),850,"PRIX ?")</f>
        <v>PRIX ?</v>
      </c>
      <c r="K2" s="15"/>
      <c r="L2" s="14" t="str">
        <f>IFERROR(IF(OR(B2="PRESTATION",B2="PRESTATIONS"),K2*850,J2*K2+K2*I2),"")</f>
        <v/>
      </c>
    </row>
    <row r="3" spans="1:12" ht="15" customHeight="1" x14ac:dyDescent="0.25">
      <c r="A3" s="11"/>
      <c r="B3" s="125" t="s">
        <v>43</v>
      </c>
      <c r="C3" s="126"/>
      <c r="D3" s="71" t="s">
        <v>42</v>
      </c>
      <c r="E3" s="72"/>
      <c r="F3" s="72"/>
      <c r="G3" s="72"/>
      <c r="H3" s="73"/>
      <c r="I3" s="12"/>
      <c r="J3" s="16" t="str">
        <f>IF(D3="FRAIS ENVIRONNEMENTAUX","PRIX ?","")</f>
        <v>PRIX ?</v>
      </c>
      <c r="K3" s="15"/>
      <c r="L3" s="14" t="str">
        <f>IF(J3="PRIX ?","",K3*J3)</f>
        <v/>
      </c>
    </row>
  </sheetData>
  <mergeCells count="6">
    <mergeCell ref="B2:C2"/>
    <mergeCell ref="D2:H2"/>
    <mergeCell ref="B1:C1"/>
    <mergeCell ref="D1:H1"/>
    <mergeCell ref="B3:C3"/>
    <mergeCell ref="D3:H3"/>
  </mergeCells>
  <conditionalFormatting sqref="L3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Devis</vt:lpstr>
      <vt:lpstr>Matrice</vt:lpstr>
      <vt:lpstr>Commercial</vt:lpstr>
      <vt:lpstr>Devis!Date</vt:lpstr>
      <vt:lpstr>Devis!NomC</vt:lpstr>
      <vt:lpstr>Devis!NumDevis</vt:lpstr>
      <vt:lpstr>test</vt:lpstr>
      <vt:lpstr>TOTAL_HT</vt:lpstr>
      <vt:lpstr>TOTAL_TTC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LIUZZO</dc:creator>
  <cp:lastModifiedBy>LouReeD</cp:lastModifiedBy>
  <cp:lastPrinted>2021-10-13T10:12:15Z</cp:lastPrinted>
  <dcterms:created xsi:type="dcterms:W3CDTF">2021-09-15T07:07:20Z</dcterms:created>
  <dcterms:modified xsi:type="dcterms:W3CDTF">2021-10-14T21:32:00Z</dcterms:modified>
</cp:coreProperties>
</file>