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A14C6C29-8799-4C8A-AC0E-AA8644DF1A58}" xr6:coauthVersionLast="46" xr6:coauthVersionMax="46" xr10:uidLastSave="{00000000-0000-0000-0000-000000000000}"/>
  <bookViews>
    <workbookView xWindow="-120" yWindow="-120" windowWidth="24240" windowHeight="13290" xr2:uid="{FB2319F1-B445-104B-B4BF-4C83D671CC9A}"/>
  </bookViews>
  <sheets>
    <sheet name="Feuil1" sheetId="1" r:id="rId1"/>
  </sheets>
  <definedNames>
    <definedName name="_xlnm._FilterDatabase" localSheetId="0" hidden="1">Feuil1!$A$18:$L$18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7" i="1"/>
  <c r="E6" i="1"/>
  <c r="E5" i="1"/>
  <c r="E4" i="1"/>
  <c r="E3" i="1"/>
  <c r="H5" i="1"/>
  <c r="H7" i="1"/>
  <c r="H6" i="1"/>
  <c r="H4" i="1"/>
  <c r="H3" i="1"/>
  <c r="A15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19" i="1"/>
  <c r="B10" i="1"/>
  <c r="B9" i="1"/>
  <c r="B8" i="1"/>
  <c r="B7" i="1"/>
  <c r="B6" i="1"/>
  <c r="B5" i="1"/>
  <c r="B4" i="1"/>
  <c r="B3" i="1"/>
  <c r="B1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E3" authorId="0" shapeId="0" xr:uid="{3272A216-9073-FA42-B8FC-AA1A290EEF9D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J'aimerai calculé le nombre d'installation si date comprise entre le 01/01/2021 et le 31/01/2021</t>
        </r>
      </text>
    </comment>
    <comment ref="I18" authorId="0" shapeId="0" xr:uid="{5381F04F-F59D-E443-99CD-BB0F96862E64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DATE LIMITE DU 1ER CONTACT</t>
        </r>
      </text>
    </comment>
    <comment ref="I19" authorId="0" shapeId="0" xr:uid="{7E403212-1325-6542-96DE-6554F36CB7D9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Je souhaiterais mettre un code couleur si la date dans les cellules est inférieure (en vert) et supérieure (en rouge)</t>
        </r>
      </text>
    </comment>
  </commentList>
</comments>
</file>

<file path=xl/sharedStrings.xml><?xml version="1.0" encoding="utf-8"?>
<sst xmlns="http://schemas.openxmlformats.org/spreadsheetml/2006/main" count="135" uniqueCount="98">
  <si>
    <t>CATEGORIES</t>
  </si>
  <si>
    <t>MEDECIN</t>
  </si>
  <si>
    <t>DENTISTE</t>
  </si>
  <si>
    <t>PHARMACIEN</t>
  </si>
  <si>
    <t>SF</t>
  </si>
  <si>
    <t>MK</t>
  </si>
  <si>
    <t>ORTHO</t>
  </si>
  <si>
    <t>INFI</t>
  </si>
  <si>
    <t>PP</t>
  </si>
  <si>
    <t>NUMERO</t>
  </si>
  <si>
    <t>NOM</t>
  </si>
  <si>
    <t>PRENOM</t>
  </si>
  <si>
    <t>NOMBRE</t>
  </si>
  <si>
    <t>CATEGORIE</t>
  </si>
  <si>
    <t>DATE INSTALLATION</t>
  </si>
  <si>
    <t>RUE</t>
  </si>
  <si>
    <t>COMMUNE</t>
  </si>
  <si>
    <t>TEL</t>
  </si>
  <si>
    <t>MAIL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</si>
  <si>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</si>
  <si>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</si>
  <si>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</si>
  <si>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</si>
  <si>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</si>
  <si>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</si>
  <si>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</si>
  <si>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</si>
  <si>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</si>
  <si>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</si>
  <si>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</si>
  <si>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</si>
  <si>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</si>
  <si>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</si>
  <si>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</si>
  <si>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</si>
  <si>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</si>
  <si>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RS</t>
  </si>
  <si>
    <t>T</t>
  </si>
  <si>
    <t>U</t>
  </si>
  <si>
    <t>V</t>
  </si>
  <si>
    <t>W</t>
  </si>
  <si>
    <t>X</t>
  </si>
  <si>
    <t>Y</t>
  </si>
  <si>
    <t>Z</t>
  </si>
  <si>
    <t>RUE PRINCIPALE</t>
  </si>
  <si>
    <t>RUE DE VIENNE</t>
  </si>
  <si>
    <t>RUE DU PARADIS</t>
  </si>
  <si>
    <t>RUE DE VENDOME</t>
  </si>
  <si>
    <t>AVENUE PRINCIPALE</t>
  </si>
  <si>
    <t>AVENUE DES VOSGES</t>
  </si>
  <si>
    <t>GRAND RUE</t>
  </si>
  <si>
    <t>PETITE France</t>
  </si>
  <si>
    <t>AVENUE DU MAIRE</t>
  </si>
  <si>
    <t>RUE DES VELOS</t>
  </si>
  <si>
    <t>PLACE GUTTEMBERG</t>
  </si>
  <si>
    <t>RUE DE LA PAIX</t>
  </si>
  <si>
    <t>PARIS</t>
  </si>
  <si>
    <t>BORDEAUX</t>
  </si>
  <si>
    <t>STRASBOURG</t>
  </si>
  <si>
    <t>LILLE</t>
  </si>
  <si>
    <t>TOULOUSE</t>
  </si>
  <si>
    <t>PAU</t>
  </si>
  <si>
    <t>ORTHEZ</t>
  </si>
  <si>
    <t>DAX</t>
  </si>
  <si>
    <t>NANCY</t>
  </si>
  <si>
    <t>METZ</t>
  </si>
  <si>
    <t>ORLEANS</t>
  </si>
  <si>
    <t>LE MANS</t>
  </si>
  <si>
    <t>BIARRITZ</t>
  </si>
  <si>
    <t>HAGUENAU</t>
  </si>
  <si>
    <t>SARRE UNION</t>
  </si>
  <si>
    <t>PLACE DU TRESOR</t>
  </si>
  <si>
    <t>AVENUE FOCH</t>
  </si>
  <si>
    <t>SQUARE MAURICE RAVEL</t>
  </si>
  <si>
    <t>DATE DE CONTACT</t>
  </si>
  <si>
    <t>MOYEN DE CONTACT</t>
  </si>
  <si>
    <t>COMMENTAIRES</t>
  </si>
  <si>
    <t>VISITE</t>
  </si>
  <si>
    <t>TLA</t>
  </si>
  <si>
    <t>APPEL TELEPHONIQUE</t>
  </si>
  <si>
    <t>SHOWROOM</t>
  </si>
  <si>
    <t>TOTAL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</si>
  <si>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</si>
  <si>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</si>
  <si>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</si>
  <si>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</si>
  <si>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</si>
  <si>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</si>
  <si>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</si>
  <si>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</si>
  <si>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</si>
  <si>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</si>
  <si>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</si>
  <si>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</si>
  <si>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NBRE INSTALLATION</t>
  </si>
  <si>
    <t>ETAPE 1</t>
  </si>
  <si>
    <t>NOUS SOMMES LE :</t>
  </si>
  <si>
    <r>
      <t>F</t>
    </r>
    <r>
      <rPr>
        <b/>
        <sz val="12"/>
        <color theme="1"/>
        <rFont val="Calibri"/>
        <family val="2"/>
      </rPr>
      <t>É</t>
    </r>
    <r>
      <rPr>
        <b/>
        <sz val="12"/>
        <color theme="1"/>
        <rFont val="Calibri"/>
        <family val="2"/>
        <scheme val="minor"/>
      </rPr>
      <t>VRIER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</si>
</sst>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sz val="12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 applyAlignment="1">
      <alignment horizont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7" borderId="2" xfId="0" applyFont="1" applyFill="1" applyBorder="1"/>
    <xf numFmtId="14" fontId="1" fillId="7" borderId="3" xfId="0" applyNumberFormat="1" applyFont="1" applyFill="1" applyBorder="1"/>
    <xf numFmtId="0" fontId="1" fillId="5" borderId="1" xfId="0" applyFont="1" applyFill="1" applyBorder="1"/>
    <xf numFmtId="0" fontId="1" fillId="8" borderId="1" xfId="0" applyFont="1" applyFill="1" applyBorder="1"/>
    <xf numFmtId="0" fontId="1" fillId="9" borderId="1" xfId="0" applyFont="1" applyFill="1" applyBorder="1"/>
    <xf numFmtId="0" fontId="0" fillId="9" borderId="1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4" borderId="6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0" borderId="8" xfId="0" applyBorder="1"/>
    <xf numFmtId="0" fontId="0" fillId="0" borderId="2" xfId="0" applyBorder="1"/>
    <xf numFmtId="14" fontId="0" fillId="0" borderId="2" xfId="0" applyNumberFormat="1" applyBorder="1"/>
    <xf numFmtId="14" fontId="0" fillId="0" borderId="2" xfId="0" applyNumberFormat="1" applyBorder="1" applyAlignment="1">
      <alignment horizontal="center"/>
    </xf>
    <xf numFmtId="0" fontId="0" fillId="0" borderId="9" xfId="0" applyBorder="1"/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F721A1-EBB1-4E01-8D4E-53D70EE5C813}" name="Tableau1" displayName="Tableau1" ref="A18:L33" totalsRowShown="0" headerRowDxfId="2" headerRowBorderDxfId="16" tableBorderDxfId="17" totalsRowBorderDxfId="15">
  <autoFilter ref="A18:L33" xr:uid="{FC8A24A1-701B-4499-A04C-2D16F29FC91C}"/>
  <tableColumns count="12">
    <tableColumn id="1" xr3:uid="{2A920372-C06B-4336-9A44-7642C1E686AD}" name="NUMERO" dataDxfId="14"/>
    <tableColumn id="2" xr3:uid="{CB13C152-4CF0-45F1-8B66-E07B5FE96932}" name="NOM" dataDxfId="13"/>
    <tableColumn id="3" xr3:uid="{0D08F30E-571F-4FBF-B047-E143D2E55B1E}" name="PRENOM" dataDxfId="12"/>
    <tableColumn id="4" xr3:uid="{84FB27ED-9F29-4142-8117-0330732F8A58}" name="CATEGORIE" dataDxfId="11"/>
    <tableColumn id="5" xr3:uid="{1A76AEAC-1B52-452E-B434-84837A805531}" name="DATE INSTALLATION" dataDxfId="10"/>
    <tableColumn id="6" xr3:uid="{FA2BC84D-1101-4C23-A63F-FC2E98C49F7F}" name="RUE" dataDxfId="9"/>
    <tableColumn id="7" xr3:uid="{B968107F-2DD3-4217-A11D-3ACD94E8791F}" name="COMMUNE" dataDxfId="8"/>
    <tableColumn id="8" xr3:uid="{6EAD47B0-7469-4397-99E5-FC9EB986E349}" name="TEL" dataDxfId="7"/>
    <tableColumn id="9" xr3:uid="{0AAC01F5-9E58-499E-8E62-05A422DC867A}" name="ETAPE 1" dataDxfId="6">
      <calculatedColumnFormula>E19+15</calculatedColumnFormula>
    </tableColumn>
    <tableColumn id="10" xr3:uid="{108636AC-DF5D-4907-AD72-240A7CB2111C}" name="DATE DE CONTACT" dataDxfId="5"/>
    <tableColumn id="11" xr3:uid="{A5555ED3-F146-4342-8FC1-080E30E04E25}" name="MOYEN DE CONTACT" dataDxfId="4"/>
    <tableColumn id="12" xr3:uid="{36E50383-C88D-4384-965F-59AD31AAA965}" name="COMMENTAIR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C79D2-EE23-2148-849A-93B67F764E7D}">
  <dimension ref="A2:L33"/>
  <sheetViews>
    <sheetView tabSelected="1" topLeftCell="D1" workbookViewId="0">
      <selection activeCell="G14" sqref="G14"/>
    </sheetView>
  </sheetViews>
  <sheetFormatPr baseColWidth="10" defaultRowHeight="15.75" x14ac:dyDescent="0.25"/>
  <cols>
    <col min="1" max="1" width="32" customWidth="1"/>
    <col min="2" max="2" width="15.125" customWidth="1"/>
    <col min="4" max="4" width="35.625" customWidth="1"/>
    <col min="5" max="5" width="20.125" customWidth="1"/>
    <col min="6" max="6" width="28.5" customWidth="1"/>
    <col min="7" max="7" width="21.875" customWidth="1"/>
    <col min="9" max="9" width="14.625" customWidth="1"/>
    <col min="10" max="10" width="18.5" customWidth="1"/>
    <col min="11" max="11" width="20.5" customWidth="1"/>
    <col min="12" max="12" width="16.875" customWidth="1"/>
  </cols>
  <sheetData>
    <row r="2" spans="1:8" x14ac:dyDescent="0.25">
      <c r="A2" s="6" t="s">
        <v>0</v>
      </c>
      <c r="B2" s="7" t="s">
        <v>12</v>
      </c>
      <c r="C2" s="3"/>
      <c r="D2" s="8" t="s">
        <v>82</v>
      </c>
      <c r="E2" s="8" t="s">
        <v>94</v>
      </c>
      <c r="G2" s="18" t="s">
        <v>75</v>
      </c>
      <c r="H2" s="18" t="s">
        <v>12</v>
      </c>
    </row>
    <row r="3" spans="1:8" x14ac:dyDescent="0.25">
      <c r="A3" s="12" t="s">
        <v>1</v>
      </c>
      <c r="B3" s="11">
        <f>COUNTIF(D$19:D$33,"MEDECIN")</f>
        <v>4</v>
      </c>
      <c r="D3" s="17" t="s">
        <v>83</v>
      </c>
      <c r="E3" s="10">
        <f>SUMPRODUCT((Tableau1[DATE INSTALLATION]&gt;=DATE(2021,MONTH(D3&amp;1),1))*(Tableau1[DATE INSTALLATION]&lt;DATE(2021,MONTH(D3&amp;1)+1,1)))</f>
        <v>10</v>
      </c>
      <c r="G3" s="19" t="s">
        <v>77</v>
      </c>
      <c r="H3" s="20">
        <f>COUNTIF(K$19:K$33,"VISITE")</f>
        <v>3</v>
      </c>
    </row>
    <row r="4" spans="1:8" x14ac:dyDescent="0.25">
      <c r="A4" s="12" t="s">
        <v>2</v>
      </c>
      <c r="B4" s="11">
        <f>COUNTIF(D$19:D$33,"DENTISTE")</f>
        <v>3</v>
      </c>
      <c r="D4" s="17" t="s">
        <v>97</v>
      </c>
      <c r="E4" s="10">
        <f>SUMPRODUCT((Tableau1[DATE INSTALLATION]&gt;=DATE(2021,MONTH(D4&amp;1),1))*(Tableau1[DATE INSTALLATION]&lt;DATE(2021,MONTH(D4&amp;1)+1,1)))</f>
        <v>5</v>
      </c>
      <c r="G4" s="19" t="s">
        <v>78</v>
      </c>
      <c r="H4" s="20">
        <f>COUNTIF(K$19:K$33,"TLA")</f>
        <v>1</v>
      </c>
    </row>
    <row r="5" spans="1:8" x14ac:dyDescent="0.25">
      <c r="A5" s="12" t="s">
        <v>3</v>
      </c>
      <c r="B5" s="11">
        <f>COUNTIF(D$19:D$33,"PHARMACIEN")</f>
        <v>1</v>
      </c>
      <c r="D5" s="17" t="s">
        <v>84</v>
      </c>
      <c r="E5" s="10">
        <f>SUMPRODUCT((Tableau1[DATE INSTALLATION]&gt;=DATE(2021,MONTH(D5&amp;1),1))*(Tableau1[DATE INSTALLATION]&lt;DATE(2021,MONTH(D5&amp;1)+1,1)))</f>
        <v>0</v>
      </c>
      <c r="G5" s="19" t="s">
        <v>79</v>
      </c>
      <c r="H5" s="20">
        <f>COUNTIF(K$19:K$33,"APPEL TELEPHONIQUE")</f>
        <v>3</v>
      </c>
    </row>
    <row r="6" spans="1:8" x14ac:dyDescent="0.25">
      <c r="A6" s="12" t="s">
        <v>4</v>
      </c>
      <c r="B6" s="11">
        <f>COUNTIF(D$19:D$33,"SF")</f>
        <v>1</v>
      </c>
      <c r="D6" s="17" t="s">
        <v>85</v>
      </c>
      <c r="E6" s="10">
        <f>SUMPRODUCT((Tableau1[DATE INSTALLATION]&gt;=DATE(2021,MONTH(D6&amp;1),1))*(Tableau1[DATE INSTALLATION]&lt;DATE(2021,MONTH(D6&amp;1)+1,1)))</f>
        <v>0</v>
      </c>
      <c r="G6" s="19" t="s">
        <v>18</v>
      </c>
      <c r="H6" s="20">
        <f>COUNTIF(K$19:K$33,"MAIL")</f>
        <v>5</v>
      </c>
    </row>
    <row r="7" spans="1:8" x14ac:dyDescent="0.25">
      <c r="A7" s="12" t="s">
        <v>5</v>
      </c>
      <c r="B7" s="11">
        <f>COUNTIF(D$19:D$33,"MK")</f>
        <v>2</v>
      </c>
      <c r="D7" s="17" t="s">
        <v>86</v>
      </c>
      <c r="E7" s="10">
        <f>SUMPRODUCT((Tableau1[DATE INSTALLATION]&gt;=DATE(2021,MONTH(D7&amp;1),1))*(Tableau1[DATE INSTALLATION]&lt;DATE(2021,MONTH(D7&amp;1)+1,1)))</f>
        <v>0</v>
      </c>
      <c r="G7" s="19" t="s">
        <v>80</v>
      </c>
      <c r="H7" s="20">
        <f>COUNTIF(K$19:K$33,"SHOWROOM")</f>
        <v>3</v>
      </c>
    </row>
    <row r="8" spans="1:8" x14ac:dyDescent="0.25">
      <c r="A8" s="12" t="s">
        <v>6</v>
      </c>
      <c r="B8" s="11">
        <f>COUNTIF(D$19:D$33,"ORTHO")</f>
        <v>1</v>
      </c>
      <c r="D8" s="17" t="s">
        <v>87</v>
      </c>
      <c r="E8" s="10">
        <f>SUMPRODUCT((Tableau1[DATE INSTALLATION]&gt;=DATE(2021,MONTH(D8&amp;1),1))*(Tableau1[DATE INSTALLATION]&lt;DATE(2021,MONTH(D8&amp;1)+1,1)))</f>
        <v>0</v>
      </c>
    </row>
    <row r="9" spans="1:8" x14ac:dyDescent="0.25">
      <c r="A9" s="12" t="s">
        <v>7</v>
      </c>
      <c r="B9" s="11">
        <f>COUNTIF(D$19:D$33,"INFI")</f>
        <v>2</v>
      </c>
      <c r="D9" s="17" t="s">
        <v>88</v>
      </c>
      <c r="E9" s="10">
        <f>SUMPRODUCT((Tableau1[DATE INSTALLATION]&gt;=DATE(2021,MONTH(D9&amp;1),1))*(Tableau1[DATE INSTALLATION]&lt;DATE(2021,MONTH(D9&amp;1)+1,1)))</f>
        <v>0</v>
      </c>
    </row>
    <row r="10" spans="1:8" x14ac:dyDescent="0.25">
      <c r="A10" s="12" t="s">
        <v>8</v>
      </c>
      <c r="B10" s="11">
        <f>COUNTIF(D$19:D$33,"PP")</f>
        <v>1</v>
      </c>
      <c r="D10" s="17" t="s">
        <v>89</v>
      </c>
      <c r="E10" s="10">
        <f>SUMPRODUCT((Tableau1[DATE INSTALLATION]&gt;=DATE(2021,MONTH(D10&amp;1),1))*(Tableau1[DATE INSTALLATION]&lt;DATE(2021,MONTH(D10&amp;1)+1,1)))</f>
        <v>0</v>
      </c>
    </row>
    <row r="11" spans="1:8" x14ac:dyDescent="0.25">
      <c r="A11" s="12" t="s">
        <v>81</v>
      </c>
      <c r="B11" s="13">
        <f>(SUM(B3:B10))</f>
        <v>15</v>
      </c>
      <c r="D11" s="17" t="s">
        <v>90</v>
      </c>
      <c r="E11" s="10">
        <f>SUMPRODUCT((Tableau1[DATE INSTALLATION]&gt;=DATE(2021,MONTH(D11&amp;1),1))*(Tableau1[DATE INSTALLATION]&lt;DATE(2021,MONTH(D11&amp;1)+1,1)))</f>
        <v>0</v>
      </c>
    </row>
    <row r="12" spans="1:8" x14ac:dyDescent="0.25">
      <c r="A12" s="4"/>
      <c r="B12" s="5"/>
      <c r="D12" s="17" t="s">
        <v>91</v>
      </c>
      <c r="E12" s="10">
        <f>SUMPRODUCT((Tableau1[DATE INSTALLATION]&gt;=DATE(2021,MONTH(D12&amp;1),1))*(Tableau1[DATE INSTALLATION]&lt;DATE(2021,MONTH(D12&amp;1)+1,1)))</f>
        <v>0</v>
      </c>
    </row>
    <row r="13" spans="1:8" x14ac:dyDescent="0.25">
      <c r="A13" s="4"/>
      <c r="B13" s="5"/>
      <c r="D13" s="17" t="s">
        <v>92</v>
      </c>
      <c r="E13" s="10">
        <f>SUMPRODUCT((Tableau1[DATE INSTALLATION]&gt;=DATE(2021,MONTH(D13&amp;1),1))*(Tableau1[DATE INSTALLATION]&lt;DATE(2021,MONTH(D13&amp;1)+1,1)))</f>
        <v>0</v>
      </c>
    </row>
    <row r="14" spans="1:8" x14ac:dyDescent="0.25">
      <c r="A14" s="15" t="s">
        <v>96</v>
      </c>
      <c r="B14" s="5"/>
      <c r="D14" s="17" t="s">
        <v>93</v>
      </c>
      <c r="E14" s="10">
        <f>SUMPRODUCT((Tableau1[DATE INSTALLATION]&gt;=DATE(2021,MONTH(D14&amp;1),1))*(Tableau1[DATE INSTALLATION]&lt;DATE(2021,MONTH(D14&amp;1)+1,1)))</f>
        <v>0</v>
      </c>
    </row>
    <row r="15" spans="1:8" x14ac:dyDescent="0.25">
      <c r="A15" s="16">
        <f ca="1">TODAY()</f>
        <v>44237</v>
      </c>
    </row>
    <row r="18" spans="1:12" s="9" customFormat="1" ht="39.950000000000003" customHeight="1" x14ac:dyDescent="0.25">
      <c r="A18" s="23" t="s">
        <v>9</v>
      </c>
      <c r="B18" s="24" t="s">
        <v>10</v>
      </c>
      <c r="C18" s="24" t="s">
        <v>11</v>
      </c>
      <c r="D18" s="24" t="s">
        <v>13</v>
      </c>
      <c r="E18" s="24" t="s">
        <v>14</v>
      </c>
      <c r="F18" s="24" t="s">
        <v>15</v>
      </c>
      <c r="G18" s="24" t="s">
        <v>16</v>
      </c>
      <c r="H18" s="24" t="s">
        <v>17</v>
      </c>
      <c r="I18" s="24" t="s">
        <v>95</v>
      </c>
      <c r="J18" s="24" t="s">
        <v>74</v>
      </c>
      <c r="K18" s="24" t="s">
        <v>75</v>
      </c>
      <c r="L18" s="25" t="s">
        <v>76</v>
      </c>
    </row>
    <row r="19" spans="1:12" x14ac:dyDescent="0.25">
      <c r="A19" s="21">
        <v>1</v>
      </c>
      <c r="B19" s="1" t="s">
        <v>19</v>
      </c>
      <c r="C19" s="1" t="s">
        <v>34</v>
      </c>
      <c r="D19" s="1" t="s">
        <v>1</v>
      </c>
      <c r="E19" s="2">
        <v>44197</v>
      </c>
      <c r="F19" s="1" t="s">
        <v>44</v>
      </c>
      <c r="G19" s="1" t="s">
        <v>56</v>
      </c>
      <c r="H19" s="1"/>
      <c r="I19" s="14">
        <f>E19+15</f>
        <v>44212</v>
      </c>
      <c r="J19" s="14">
        <v>44317</v>
      </c>
      <c r="K19" s="1" t="s">
        <v>77</v>
      </c>
      <c r="L19" s="22"/>
    </row>
    <row r="20" spans="1:12" x14ac:dyDescent="0.25">
      <c r="A20" s="21">
        <v>2</v>
      </c>
      <c r="B20" s="1" t="s">
        <v>20</v>
      </c>
      <c r="C20" s="1" t="s">
        <v>35</v>
      </c>
      <c r="D20" s="1" t="s">
        <v>2</v>
      </c>
      <c r="E20" s="2">
        <v>44206</v>
      </c>
      <c r="F20" s="1" t="s">
        <v>45</v>
      </c>
      <c r="G20" s="1" t="s">
        <v>57</v>
      </c>
      <c r="H20" s="1"/>
      <c r="I20" s="14">
        <f t="shared" ref="I20:I33" si="0">E20+15</f>
        <v>44221</v>
      </c>
      <c r="J20" s="14">
        <v>44326</v>
      </c>
      <c r="K20" s="1" t="s">
        <v>78</v>
      </c>
      <c r="L20" s="22"/>
    </row>
    <row r="21" spans="1:12" x14ac:dyDescent="0.25">
      <c r="A21" s="21">
        <v>3</v>
      </c>
      <c r="B21" s="1" t="s">
        <v>21</v>
      </c>
      <c r="C21" s="1" t="s">
        <v>36</v>
      </c>
      <c r="D21" s="1" t="s">
        <v>3</v>
      </c>
      <c r="E21" s="2">
        <v>44206</v>
      </c>
      <c r="F21" s="1" t="s">
        <v>46</v>
      </c>
      <c r="G21" s="1" t="s">
        <v>58</v>
      </c>
      <c r="H21" s="1"/>
      <c r="I21" s="14">
        <f t="shared" si="0"/>
        <v>44221</v>
      </c>
      <c r="J21" s="14">
        <v>44326</v>
      </c>
      <c r="K21" s="1" t="s">
        <v>79</v>
      </c>
      <c r="L21" s="22"/>
    </row>
    <row r="22" spans="1:12" x14ac:dyDescent="0.25">
      <c r="A22" s="21">
        <v>4</v>
      </c>
      <c r="B22" s="1" t="s">
        <v>22</v>
      </c>
      <c r="C22" s="1" t="s">
        <v>37</v>
      </c>
      <c r="D22" s="1" t="s">
        <v>4</v>
      </c>
      <c r="E22" s="2">
        <v>44201</v>
      </c>
      <c r="F22" s="1" t="s">
        <v>47</v>
      </c>
      <c r="G22" s="1" t="s">
        <v>59</v>
      </c>
      <c r="H22" s="1"/>
      <c r="I22" s="14">
        <f t="shared" si="0"/>
        <v>44216</v>
      </c>
      <c r="J22" s="14">
        <v>44321</v>
      </c>
      <c r="K22" s="1" t="s">
        <v>18</v>
      </c>
      <c r="L22" s="22"/>
    </row>
    <row r="23" spans="1:12" x14ac:dyDescent="0.25">
      <c r="A23" s="21">
        <v>5</v>
      </c>
      <c r="B23" s="1" t="s">
        <v>23</v>
      </c>
      <c r="C23" s="1" t="s">
        <v>38</v>
      </c>
      <c r="D23" s="1" t="s">
        <v>5</v>
      </c>
      <c r="E23" s="2">
        <v>44200</v>
      </c>
      <c r="F23" s="1" t="s">
        <v>48</v>
      </c>
      <c r="G23" s="1" t="s">
        <v>60</v>
      </c>
      <c r="H23" s="1"/>
      <c r="I23" s="14">
        <f t="shared" si="0"/>
        <v>44215</v>
      </c>
      <c r="J23" s="14">
        <v>44320</v>
      </c>
      <c r="K23" s="1" t="s">
        <v>77</v>
      </c>
      <c r="L23" s="22"/>
    </row>
    <row r="24" spans="1:12" x14ac:dyDescent="0.25">
      <c r="A24" s="21">
        <v>6</v>
      </c>
      <c r="B24" s="1" t="s">
        <v>24</v>
      </c>
      <c r="C24" s="1" t="s">
        <v>39</v>
      </c>
      <c r="D24" s="1" t="s">
        <v>6</v>
      </c>
      <c r="E24" s="2">
        <v>44200</v>
      </c>
      <c r="F24" s="1" t="s">
        <v>49</v>
      </c>
      <c r="G24" s="1" t="s">
        <v>61</v>
      </c>
      <c r="H24" s="1"/>
      <c r="I24" s="14">
        <f t="shared" si="0"/>
        <v>44215</v>
      </c>
      <c r="J24" s="14">
        <v>44320</v>
      </c>
      <c r="K24" s="1" t="s">
        <v>79</v>
      </c>
      <c r="L24" s="22"/>
    </row>
    <row r="25" spans="1:12" x14ac:dyDescent="0.25">
      <c r="A25" s="21">
        <v>7</v>
      </c>
      <c r="B25" s="1" t="s">
        <v>25</v>
      </c>
      <c r="C25" s="1" t="s">
        <v>40</v>
      </c>
      <c r="D25" s="1" t="s">
        <v>7</v>
      </c>
      <c r="E25" s="2">
        <v>44234</v>
      </c>
      <c r="F25" s="1" t="s">
        <v>50</v>
      </c>
      <c r="G25" s="1" t="s">
        <v>62</v>
      </c>
      <c r="H25" s="1"/>
      <c r="I25" s="14">
        <f t="shared" si="0"/>
        <v>44249</v>
      </c>
      <c r="J25" s="14">
        <v>44354</v>
      </c>
      <c r="K25" s="1" t="s">
        <v>18</v>
      </c>
      <c r="L25" s="22"/>
    </row>
    <row r="26" spans="1:12" x14ac:dyDescent="0.25">
      <c r="A26" s="21">
        <v>8</v>
      </c>
      <c r="B26" s="1" t="s">
        <v>26</v>
      </c>
      <c r="C26" s="1" t="s">
        <v>41</v>
      </c>
      <c r="D26" s="1" t="s">
        <v>7</v>
      </c>
      <c r="E26" s="2">
        <v>44234</v>
      </c>
      <c r="F26" s="1" t="s">
        <v>51</v>
      </c>
      <c r="G26" s="1" t="s">
        <v>63</v>
      </c>
      <c r="H26" s="1"/>
      <c r="I26" s="14">
        <f t="shared" si="0"/>
        <v>44249</v>
      </c>
      <c r="J26" s="14">
        <v>44354</v>
      </c>
      <c r="K26" s="1" t="s">
        <v>77</v>
      </c>
      <c r="L26" s="22"/>
    </row>
    <row r="27" spans="1:12" x14ac:dyDescent="0.25">
      <c r="A27" s="21">
        <v>9</v>
      </c>
      <c r="B27" s="1" t="s">
        <v>27</v>
      </c>
      <c r="C27" s="1" t="s">
        <v>42</v>
      </c>
      <c r="D27" s="1" t="s">
        <v>5</v>
      </c>
      <c r="E27" s="2">
        <v>44200</v>
      </c>
      <c r="F27" s="1" t="s">
        <v>52</v>
      </c>
      <c r="G27" s="1" t="s">
        <v>64</v>
      </c>
      <c r="H27" s="1"/>
      <c r="I27" s="14">
        <f t="shared" si="0"/>
        <v>44215</v>
      </c>
      <c r="J27" s="14">
        <v>44320</v>
      </c>
      <c r="K27" s="1" t="s">
        <v>80</v>
      </c>
      <c r="L27" s="22"/>
    </row>
    <row r="28" spans="1:12" x14ac:dyDescent="0.25">
      <c r="A28" s="21">
        <v>10</v>
      </c>
      <c r="B28" s="1" t="s">
        <v>28</v>
      </c>
      <c r="C28" s="1" t="s">
        <v>43</v>
      </c>
      <c r="D28" s="1" t="s">
        <v>1</v>
      </c>
      <c r="E28" s="2">
        <v>44200</v>
      </c>
      <c r="F28" s="1" t="s">
        <v>53</v>
      </c>
      <c r="G28" s="1" t="s">
        <v>65</v>
      </c>
      <c r="H28" s="1"/>
      <c r="I28" s="14">
        <f t="shared" si="0"/>
        <v>44215</v>
      </c>
      <c r="J28" s="14">
        <v>44320</v>
      </c>
      <c r="K28" s="1" t="s">
        <v>80</v>
      </c>
      <c r="L28" s="22"/>
    </row>
    <row r="29" spans="1:12" x14ac:dyDescent="0.25">
      <c r="A29" s="21">
        <v>11</v>
      </c>
      <c r="B29" s="1" t="s">
        <v>29</v>
      </c>
      <c r="C29" s="1" t="s">
        <v>19</v>
      </c>
      <c r="D29" s="1" t="s">
        <v>1</v>
      </c>
      <c r="E29" s="2">
        <v>44234</v>
      </c>
      <c r="F29" s="1" t="s">
        <v>54</v>
      </c>
      <c r="G29" s="1" t="s">
        <v>66</v>
      </c>
      <c r="H29" s="1"/>
      <c r="I29" s="14">
        <f t="shared" si="0"/>
        <v>44249</v>
      </c>
      <c r="J29" s="14">
        <v>44354</v>
      </c>
      <c r="K29" s="1" t="s">
        <v>79</v>
      </c>
      <c r="L29" s="22"/>
    </row>
    <row r="30" spans="1:12" x14ac:dyDescent="0.25">
      <c r="A30" s="21">
        <v>12</v>
      </c>
      <c r="B30" s="1" t="s">
        <v>30</v>
      </c>
      <c r="C30" s="1" t="s">
        <v>20</v>
      </c>
      <c r="D30" s="1" t="s">
        <v>2</v>
      </c>
      <c r="E30" s="2">
        <v>44200</v>
      </c>
      <c r="F30" s="1" t="s">
        <v>55</v>
      </c>
      <c r="G30" s="1" t="s">
        <v>67</v>
      </c>
      <c r="H30" s="1"/>
      <c r="I30" s="14">
        <f t="shared" si="0"/>
        <v>44215</v>
      </c>
      <c r="J30" s="14">
        <v>44320</v>
      </c>
      <c r="K30" s="1" t="s">
        <v>80</v>
      </c>
      <c r="L30" s="22"/>
    </row>
    <row r="31" spans="1:12" x14ac:dyDescent="0.25">
      <c r="A31" s="21">
        <v>13</v>
      </c>
      <c r="B31" s="1" t="s">
        <v>31</v>
      </c>
      <c r="C31" s="1" t="s">
        <v>21</v>
      </c>
      <c r="D31" s="1" t="s">
        <v>1</v>
      </c>
      <c r="E31" s="2">
        <v>44200</v>
      </c>
      <c r="F31" s="1" t="s">
        <v>71</v>
      </c>
      <c r="G31" s="1" t="s">
        <v>68</v>
      </c>
      <c r="H31" s="1"/>
      <c r="I31" s="14">
        <f t="shared" si="0"/>
        <v>44215</v>
      </c>
      <c r="J31" s="14">
        <v>44320</v>
      </c>
      <c r="K31" s="1" t="s">
        <v>18</v>
      </c>
      <c r="L31" s="22"/>
    </row>
    <row r="32" spans="1:12" x14ac:dyDescent="0.25">
      <c r="A32" s="21">
        <v>14</v>
      </c>
      <c r="B32" s="1" t="s">
        <v>32</v>
      </c>
      <c r="C32" s="1" t="s">
        <v>22</v>
      </c>
      <c r="D32" s="1" t="s">
        <v>2</v>
      </c>
      <c r="E32" s="2">
        <v>44234</v>
      </c>
      <c r="F32" s="1" t="s">
        <v>72</v>
      </c>
      <c r="G32" s="1" t="s">
        <v>69</v>
      </c>
      <c r="H32" s="1"/>
      <c r="I32" s="14">
        <f t="shared" si="0"/>
        <v>44249</v>
      </c>
      <c r="J32" s="14">
        <v>44354</v>
      </c>
      <c r="K32" s="1" t="s">
        <v>18</v>
      </c>
      <c r="L32" s="22"/>
    </row>
    <row r="33" spans="1:12" x14ac:dyDescent="0.25">
      <c r="A33" s="26">
        <v>15</v>
      </c>
      <c r="B33" s="27" t="s">
        <v>33</v>
      </c>
      <c r="C33" s="27" t="s">
        <v>23</v>
      </c>
      <c r="D33" s="27" t="s">
        <v>8</v>
      </c>
      <c r="E33" s="28">
        <v>44234</v>
      </c>
      <c r="F33" s="27" t="s">
        <v>73</v>
      </c>
      <c r="G33" s="27" t="s">
        <v>70</v>
      </c>
      <c r="H33" s="27"/>
      <c r="I33" s="29">
        <f t="shared" si="0"/>
        <v>44249</v>
      </c>
      <c r="J33" s="29">
        <v>44354</v>
      </c>
      <c r="K33" s="27" t="s">
        <v>18</v>
      </c>
      <c r="L33" s="30"/>
    </row>
  </sheetData>
  <phoneticPr fontId="2" type="noConversion"/>
  <conditionalFormatting sqref="I19:I33">
    <cfRule type="expression" dxfId="0" priority="2">
      <formula>AND($I19&gt;0,$I19&lt;TODAY())</formula>
    </cfRule>
    <cfRule type="expression" dxfId="1" priority="1">
      <formula>AND($I19&gt;0,$I19&gt;TODAY())</formula>
    </cfRule>
  </conditionalFormatting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LouReeD</cp:lastModifiedBy>
  <dcterms:created xsi:type="dcterms:W3CDTF">2021-02-10T19:24:37Z</dcterms:created>
  <dcterms:modified xsi:type="dcterms:W3CDTF">2021-02-10T20:42:05Z</dcterms:modified>
</cp:coreProperties>
</file>