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7090B0AA-ABE3-460C-84C5-2B958D72492F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Data" sheetId="1" r:id="rId1"/>
    <sheet name="Graphique" sheetId="2" r:id="rId2"/>
  </sheets>
  <calcPr calcId="181029"/>
</workbook>
</file>

<file path=xl/calcChain.xml><?xml version="1.0" encoding="utf-8"?>
<calcChain xmlns="http://schemas.openxmlformats.org/spreadsheetml/2006/main">
  <c r="X5" i="1" l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D19" i="1"/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I26" i="1" l="1"/>
  <c r="I18" i="1"/>
  <c r="I25" i="1"/>
  <c r="I17" i="1"/>
  <c r="I16" i="1"/>
  <c r="I23" i="1"/>
  <c r="I29" i="1"/>
  <c r="I13" i="1"/>
  <c r="I27" i="1"/>
  <c r="I19" i="1"/>
  <c r="I11" i="1"/>
  <c r="I10" i="1"/>
  <c r="I9" i="1"/>
  <c r="I24" i="1"/>
  <c r="I31" i="1"/>
  <c r="I7" i="1"/>
  <c r="I30" i="1"/>
  <c r="I22" i="1"/>
  <c r="I14" i="1"/>
  <c r="I6" i="1"/>
  <c r="I8" i="1"/>
  <c r="I15" i="1"/>
  <c r="I21" i="1"/>
  <c r="I5" i="1"/>
  <c r="I28" i="1"/>
  <c r="I20" i="1"/>
  <c r="I12" i="1"/>
  <c r="D31" i="1"/>
  <c r="D29" i="1"/>
  <c r="D30" i="1"/>
  <c r="D17" i="1"/>
  <c r="D18" i="1"/>
  <c r="D28" i="1"/>
  <c r="D16" i="1"/>
  <c r="D25" i="1"/>
  <c r="D26" i="1"/>
  <c r="D27" i="1"/>
  <c r="D23" i="1"/>
  <c r="D24" i="1"/>
  <c r="D22" i="1"/>
  <c r="D14" i="1"/>
  <c r="D21" i="1"/>
  <c r="D20" i="1"/>
  <c r="D15" i="1"/>
  <c r="D13" i="1"/>
  <c r="D12" i="1"/>
  <c r="D11" i="1"/>
  <c r="D10" i="1"/>
  <c r="D9" i="1"/>
  <c r="D8" i="1"/>
  <c r="D7" i="1"/>
  <c r="D6" i="1"/>
  <c r="D5" i="1"/>
  <c r="U31" i="1" l="1"/>
  <c r="U6" i="1"/>
  <c r="U10" i="1"/>
  <c r="U14" i="1"/>
  <c r="U18" i="1"/>
  <c r="U22" i="1"/>
  <c r="U26" i="1"/>
  <c r="U30" i="1"/>
  <c r="U25" i="1"/>
  <c r="U7" i="1"/>
  <c r="U11" i="1"/>
  <c r="U15" i="1"/>
  <c r="U19" i="1"/>
  <c r="U27" i="1"/>
  <c r="U8" i="1"/>
  <c r="U12" i="1"/>
  <c r="U16" i="1"/>
  <c r="U20" i="1"/>
  <c r="U24" i="1"/>
  <c r="U28" i="1"/>
  <c r="U21" i="1"/>
  <c r="U29" i="1"/>
  <c r="U9" i="1"/>
  <c r="U13" i="1"/>
  <c r="U17" i="1"/>
  <c r="U23" i="1"/>
  <c r="U5" i="1"/>
  <c r="E31" i="1"/>
  <c r="E29" i="1"/>
  <c r="E30" i="1"/>
  <c r="E17" i="1"/>
  <c r="E18" i="1"/>
  <c r="E28" i="1"/>
  <c r="E16" i="1"/>
  <c r="E25" i="1"/>
  <c r="E26" i="1"/>
  <c r="E27" i="1"/>
  <c r="E23" i="1"/>
  <c r="E24" i="1"/>
  <c r="E22" i="1"/>
  <c r="E14" i="1"/>
  <c r="E21" i="1"/>
  <c r="E20" i="1"/>
  <c r="E15" i="1"/>
  <c r="E13" i="1"/>
  <c r="E12" i="1"/>
  <c r="E19" i="1"/>
  <c r="E11" i="1"/>
  <c r="E10" i="1"/>
  <c r="E9" i="1"/>
  <c r="E8" i="1"/>
  <c r="E7" i="1"/>
  <c r="E6" i="1"/>
  <c r="E5" i="1"/>
  <c r="T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Skudd</author>
  </authors>
  <commentList>
    <comment ref="J5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Ici je cherche à savoir tout les abonnements d'1mois sur le mois de juin
</t>
        </r>
      </text>
    </comment>
    <comment ref="K5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Ici je cherche à savoir tout les abonnements de 3mois sur le mois de juin</t>
        </r>
      </text>
    </comment>
    <comment ref="L5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Ici je cherche à savoir tout les abonnements de 6
mois sur le mois de juin</t>
        </r>
      </text>
    </comment>
    <comment ref="M5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Ici je cherche à savoir tout les abonnements de 12mois sur le mois de juin</t>
        </r>
      </text>
    </comment>
    <comment ref="U6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Skudd:</t>
        </r>
        <r>
          <rPr>
            <sz val="9"/>
            <color indexed="81"/>
            <rFont val="Tahoma"/>
            <family val="2"/>
          </rPr>
          <t xml:space="preserve">
Renouvellement d'abonnement du mois de Juin + nouveaux abonnement de Juillet
</t>
        </r>
      </text>
    </comment>
  </commentList>
</comments>
</file>

<file path=xl/sharedStrings.xml><?xml version="1.0" encoding="utf-8"?>
<sst xmlns="http://schemas.openxmlformats.org/spreadsheetml/2006/main" count="21" uniqueCount="13">
  <si>
    <t>Abonnement</t>
  </si>
  <si>
    <t>mois</t>
  </si>
  <si>
    <t>en cours</t>
  </si>
  <si>
    <t>1mois</t>
  </si>
  <si>
    <t>3mois</t>
  </si>
  <si>
    <t>6mois</t>
  </si>
  <si>
    <t>12mois</t>
  </si>
  <si>
    <t>Date de début</t>
  </si>
  <si>
    <t>Échéance</t>
  </si>
  <si>
    <t>Prix</t>
  </si>
  <si>
    <t>EXTRACTION DONNEES</t>
  </si>
  <si>
    <t>PREVISIONNEL</t>
  </si>
  <si>
    <t>RECAPITLATIF /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</si>
</sst>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rgb="FF000000"/>
      <name val="Arial"/>
    </font>
    <font>
      <sz val="1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1" fillId="0" borderId="0" xfId="0" applyFont="1" applyAlignment="1"/>
    <xf numFmtId="14" fontId="1" fillId="0" borderId="0" xfId="0" applyNumberFormat="1" applyFont="1" applyAlignment="1"/>
    <xf numFmtId="0" fontId="3" fillId="0" borderId="0" xfId="0" applyFont="1" applyAlignment="1"/>
    <xf numFmtId="17" fontId="2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</cellXfs>
  <cellStyles count="1">
    <cellStyle name="Normal" xfId="0" builtinId="0"/>
  </cellStyles>
  <dxfs count="1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H4:M31" totalsRowShown="0" headerRowDxfId="18">
  <autoFilter ref="H4:M31" xr:uid="{00000000-0009-0000-0100-000001000000}"/>
  <tableColumns count="6">
    <tableColumn id="1" xr3:uid="{00000000-0010-0000-0000-000001000000}" name="mois" dataDxfId="17"/>
    <tableColumn id="2" xr3:uid="{00000000-0010-0000-0000-000002000000}" name="en cours" dataDxfId="16">
      <calculatedColumnFormula>SUM(J5,K5,L5,M5)</calculatedColumnFormula>
    </tableColumn>
    <tableColumn id="3" xr3:uid="{00000000-0010-0000-0000-000003000000}" name="1mois" dataDxfId="15">
      <calculatedColumnFormula>SUMPRODUCT((Tableau2[Abonnement]=1)*(MONTH(Tableau2[Date de début])=MONTH(Tableau1[[#This Row],[mois]]))*(YEAR(Tableau2[Date de début])=YEAR(Tableau1[[#This Row],[mois]])))</calculatedColumnFormula>
    </tableColumn>
    <tableColumn id="4" xr3:uid="{00000000-0010-0000-0000-000004000000}" name="3mois" dataDxfId="14">
      <calculatedColumnFormula>SUMPRODUCT((Tableau2[Abonnement]=3)*(MONTH(Tableau2[Date de début])=MONTH(Tableau1[[#This Row],[mois]]))*(YEAR(Tableau2[Date de début])=YEAR(Tableau1[[#This Row],[mois]])))</calculatedColumnFormula>
    </tableColumn>
    <tableColumn id="5" xr3:uid="{00000000-0010-0000-0000-000005000000}" name="6mois" dataDxfId="13">
      <calculatedColumnFormula>SUMPRODUCT((Tableau2[Abonnement]=6)*(MONTH(Tableau2[Date de début])=MONTH(Tableau1[[#This Row],[mois]]))*(YEAR(Tableau2[Date de début])=YEAR(Tableau1[[#This Row],[mois]])))</calculatedColumnFormula>
    </tableColumn>
    <tableColumn id="6" xr3:uid="{00000000-0010-0000-0000-000006000000}" name="12mois" dataDxfId="12">
      <calculatedColumnFormula>SUMPRODUCT((Tableau2[Abonnement]=12)*(MONTH(Tableau2[Date de début])=MONTH(Tableau1[[#This Row],[mois]]))*(YEAR(Tableau2[Date de début])=YEAR(Tableau1[[#This Row],[mois]])))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4:E31" totalsRowShown="0" headerRowDxfId="11">
  <autoFilter ref="B4:E31" xr:uid="{00000000-0009-0000-0100-000002000000}"/>
  <sortState xmlns:xlrd2="http://schemas.microsoft.com/office/spreadsheetml/2017/richdata2" ref="B5:E31">
    <sortCondition descending="1" ref="B4:B31"/>
  </sortState>
  <tableColumns count="4">
    <tableColumn id="1" xr3:uid="{00000000-0010-0000-0100-000001000000}" name="Abonnement" dataDxfId="10"/>
    <tableColumn id="2" xr3:uid="{00000000-0010-0000-0100-000002000000}" name="Date de début" dataDxfId="9"/>
    <tableColumn id="3" xr3:uid="{00000000-0010-0000-0100-000003000000}" name="Échéance" dataDxfId="8">
      <calculatedColumnFormula>EDATE(C5,B5)</calculatedColumnFormula>
    </tableColumn>
    <tableColumn id="4" xr3:uid="{00000000-0010-0000-0100-000004000000}" name="Prix" dataDxfId="7">
      <calculatedColumnFormula>IF(B:B=1,"9.99",IF(B:B=3,"24.99",IF(B:B=6,"44.99","69.99")))</calculatedColumnFormula>
    </tableColumn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P4:Q8" totalsRowShown="0">
  <autoFilter ref="P4:Q8" xr:uid="{00000000-0009-0000-0100-000003000000}"/>
  <tableColumns count="2">
    <tableColumn id="1" xr3:uid="{00000000-0010-0000-0200-000001000000}" name="Abonnement"/>
    <tableColumn id="2" xr3:uid="{00000000-0010-0000-0200-000002000000}" name="Prix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15" displayName="Tableau15" ref="S4:X31" totalsRowShown="0" headerRowDxfId="6">
  <autoFilter ref="S4:X31" xr:uid="{00000000-0009-0000-0100-000004000000}"/>
  <tableColumns count="6">
    <tableColumn id="1" xr3:uid="{00000000-0010-0000-0300-000001000000}" name="mois" dataDxfId="5"/>
    <tableColumn id="2" xr3:uid="{00000000-0010-0000-0300-000002000000}" name="en cours" dataDxfId="4">
      <calculatedColumnFormula>SUM(U5,V5,W5,X5)</calculatedColumnFormula>
    </tableColumn>
    <tableColumn id="3" xr3:uid="{00000000-0010-0000-0300-000003000000}" name="1mois" dataDxfId="3">
      <calculatedColumnFormula>Tableau1[[#This Row],[1mois]]+SUMPRODUCT((Tableau2[Abonnement]=1)*(Tableau2[Date de début]&gt;=EDATE(Tableau15[[#This Row],[mois]],-1))*(Tableau2[Échéance]&lt;EDATE(Tableau15[[#This Row],[mois]],1)))</calculatedColumnFormula>
    </tableColumn>
    <tableColumn id="4" xr3:uid="{00000000-0010-0000-0300-000004000000}" name="3mois" dataDxfId="2">
      <calculatedColumnFormula>Tableau1[[#This Row],[3mois]]+SUMPRODUCT((Tableau2[Abonnement]=3)*(Tableau2[Date de début]&gt;=EDATE(Tableau15[[#This Row],[mois]],-3))*(Tableau2[Échéance]&lt;EDATE(Tableau15[[#This Row],[mois]],3)))</calculatedColumnFormula>
    </tableColumn>
    <tableColumn id="5" xr3:uid="{00000000-0010-0000-0300-000005000000}" name="6mois" dataDxfId="1">
      <calculatedColumnFormula>Tableau1[[#This Row],[6mois]]+SUMPRODUCT((Tableau2[Abonnement]=6)*(Tableau2[Date de début]&gt;=EDATE(Tableau15[[#This Row],[mois]],-6))*(Tableau2[Échéance]&lt;EDATE(Tableau15[[#This Row],[mois]],6)))</calculatedColumnFormula>
    </tableColumn>
    <tableColumn id="6" xr3:uid="{00000000-0010-0000-0300-000006000000}" name="12mois" dataDxfId="0">
      <calculatedColumnFormula>Tableau1[[#This Row],[12mois]]+SUMPRODUCT((Tableau2[Abonnement]=12)*(Tableau2[Date de début]&gt;=EDATE(Tableau15[[#This Row],[mois]],-12))*(Tableau2[Échéance]&lt;EDATE(Tableau15[[#This Row],[mois]],12)))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 tint="4.9989318521683403E-2"/>
    <outlinePr summaryBelow="0" summaryRight="0"/>
  </sheetPr>
  <dimension ref="B1:X31"/>
  <sheetViews>
    <sheetView tabSelected="1" workbookViewId="0">
      <selection activeCell="X5" sqref="X5"/>
    </sheetView>
  </sheetViews>
  <sheetFormatPr baseColWidth="10" defaultColWidth="14.42578125" defaultRowHeight="15.75" customHeight="1" x14ac:dyDescent="0.2"/>
  <cols>
    <col min="1" max="1" width="2.5703125" customWidth="1"/>
    <col min="2" max="2" width="15.5703125" bestFit="1" customWidth="1"/>
    <col min="3" max="3" width="15.85546875" customWidth="1"/>
    <col min="4" max="4" width="20.28515625" bestFit="1" customWidth="1"/>
    <col min="5" max="5" width="7" bestFit="1" customWidth="1"/>
    <col min="6" max="6" width="2.85546875" customWidth="1"/>
    <col min="7" max="7" width="3.42578125" customWidth="1"/>
    <col min="8" max="8" width="10" bestFit="1" customWidth="1"/>
    <col min="9" max="9" width="10.85546875" customWidth="1"/>
    <col min="10" max="12" width="8.42578125" customWidth="1"/>
    <col min="13" max="13" width="9.42578125" customWidth="1"/>
    <col min="14" max="14" width="3.5703125" customWidth="1"/>
    <col min="15" max="15" width="2" customWidth="1"/>
    <col min="16" max="16" width="14.85546875" bestFit="1" customWidth="1"/>
    <col min="17" max="17" width="7" bestFit="1" customWidth="1"/>
    <col min="18" max="18" width="2.7109375" customWidth="1"/>
    <col min="20" max="20" width="11" bestFit="1" customWidth="1"/>
    <col min="21" max="23" width="8.5703125" bestFit="1" customWidth="1"/>
    <col min="24" max="24" width="9.5703125" bestFit="1" customWidth="1"/>
  </cols>
  <sheetData>
    <row r="1" spans="2:24" ht="15.75" customHeight="1" thickBot="1" x14ac:dyDescent="0.25"/>
    <row r="2" spans="2:24" ht="24" customHeight="1" thickBot="1" x14ac:dyDescent="0.35">
      <c r="B2" s="6" t="s">
        <v>10</v>
      </c>
      <c r="C2" s="7"/>
      <c r="D2" s="7"/>
      <c r="E2" s="8"/>
      <c r="H2" s="6" t="s">
        <v>12</v>
      </c>
      <c r="I2" s="7"/>
      <c r="J2" s="7"/>
      <c r="K2" s="7"/>
      <c r="L2" s="7"/>
      <c r="M2" s="8"/>
      <c r="S2" s="6" t="s">
        <v>11</v>
      </c>
      <c r="T2" s="7"/>
      <c r="U2" s="7"/>
      <c r="V2" s="7"/>
      <c r="W2" s="7"/>
      <c r="X2" s="8"/>
    </row>
    <row r="3" spans="2:24" ht="8.25" customHeight="1" x14ac:dyDescent="0.2"/>
    <row r="4" spans="2:24" ht="15.75" customHeight="1" x14ac:dyDescent="0.2">
      <c r="B4" s="3" t="s">
        <v>0</v>
      </c>
      <c r="C4" s="3" t="s">
        <v>7</v>
      </c>
      <c r="D4" s="3" t="s">
        <v>8</v>
      </c>
      <c r="E4" s="3" t="s">
        <v>9</v>
      </c>
      <c r="F4" s="3"/>
      <c r="H4" s="3" t="s">
        <v>1</v>
      </c>
      <c r="I4" s="3" t="s">
        <v>2</v>
      </c>
      <c r="J4" s="3" t="s">
        <v>3</v>
      </c>
      <c r="K4" s="3" t="s">
        <v>4</v>
      </c>
      <c r="L4" s="3" t="s">
        <v>5</v>
      </c>
      <c r="M4" s="3" t="s">
        <v>6</v>
      </c>
      <c r="N4" s="3"/>
      <c r="P4" t="s">
        <v>0</v>
      </c>
      <c r="Q4" t="s">
        <v>9</v>
      </c>
      <c r="S4" s="3" t="s">
        <v>1</v>
      </c>
      <c r="T4" s="3" t="s">
        <v>2</v>
      </c>
      <c r="U4" s="3" t="s">
        <v>3</v>
      </c>
      <c r="V4" s="3" t="s">
        <v>4</v>
      </c>
      <c r="W4" s="3" t="s">
        <v>5</v>
      </c>
      <c r="X4" s="3" t="s">
        <v>6</v>
      </c>
    </row>
    <row r="5" spans="2:24" ht="15.75" customHeight="1" x14ac:dyDescent="0.2">
      <c r="B5" s="1">
        <v>6</v>
      </c>
      <c r="C5" s="2">
        <v>43996</v>
      </c>
      <c r="D5" s="2">
        <f>EDATE(C5,B5)</f>
        <v>44179</v>
      </c>
      <c r="E5" s="5" t="str">
        <f>IF(B:B=1,"9.99",IF(B:B=3,"24.99",IF(B:B=6,"44.99","69.99")))</f>
        <v>44.99</v>
      </c>
      <c r="F5" s="5"/>
      <c r="H5" s="4">
        <v>43983</v>
      </c>
      <c r="I5">
        <f t="shared" ref="I5:I31" si="0">SUM(J5,K5,L5,M5)</f>
        <v>8</v>
      </c>
      <c r="J5">
        <f>SUMPRODUCT((Tableau2[Abonnement]=1)*(MONTH(Tableau2[Date de début])=MONTH(Tableau1[[#This Row],[mois]]))*(YEAR(Tableau2[Date de début])=YEAR(Tableau1[[#This Row],[mois]])))</f>
        <v>1</v>
      </c>
      <c r="K5">
        <f>SUMPRODUCT((Tableau2[Abonnement]=3)*(MONTH(Tableau2[Date de début])=MONTH(Tableau1[[#This Row],[mois]]))*(YEAR(Tableau2[Date de début])=YEAR(Tableau1[[#This Row],[mois]])))</f>
        <v>0</v>
      </c>
      <c r="L5">
        <f>SUMPRODUCT((Tableau2[Abonnement]=6)*(MONTH(Tableau2[Date de début])=MONTH(Tableau1[[#This Row],[mois]]))*(YEAR(Tableau2[Date de début])=YEAR(Tableau1[[#This Row],[mois]])))</f>
        <v>7</v>
      </c>
      <c r="M5">
        <f>SUMPRODUCT((Tableau2[Abonnement]=12)*(MONTH(Tableau2[Date de début])=MONTH(Tableau1[[#This Row],[mois]]))*(YEAR(Tableau2[Date de début])=YEAR(Tableau1[[#This Row],[mois]])))</f>
        <v>0</v>
      </c>
      <c r="P5">
        <v>1</v>
      </c>
      <c r="Q5">
        <v>9.99</v>
      </c>
      <c r="S5" s="4">
        <v>43983</v>
      </c>
      <c r="T5">
        <f t="shared" ref="T5" si="1">SUM(U5,V5,W5,X5)</f>
        <v>8</v>
      </c>
      <c r="U5">
        <f>Tableau1[[#This Row],[1mois]]+SUMPRODUCT((Tableau2[Abonnement]=1)*(Tableau2[Date de début]&gt;=EDATE(Tableau15[[#This Row],[mois]],-1))*(Tableau2[Échéance]&lt;EDATE(Tableau15[[#This Row],[mois]],1)))</f>
        <v>1</v>
      </c>
      <c r="V5">
        <f>Tableau1[[#This Row],[3mois]]+SUMPRODUCT((Tableau2[Abonnement]=3)*(Tableau2[Date de début]&gt;=EDATE(Tableau15[[#This Row],[mois]],-3))*(Tableau2[Échéance]&lt;EDATE(Tableau15[[#This Row],[mois]],3)))</f>
        <v>0</v>
      </c>
      <c r="W5">
        <f>Tableau1[[#This Row],[6mois]]+SUMPRODUCT((Tableau2[Abonnement]=6)*(Tableau2[Date de début]&gt;=EDATE(Tableau15[[#This Row],[mois]],-6))*(Tableau2[Échéance]&lt;EDATE(Tableau15[[#This Row],[mois]],6)))</f>
        <v>7</v>
      </c>
      <c r="X5">
        <f>Tableau1[[#This Row],[12mois]]+SUMPRODUCT((Tableau2[Abonnement]=12)*(Tableau2[Date de début]&gt;=EDATE(Tableau15[[#This Row],[mois]],-12))*(Tableau2[Échéance]&lt;EDATE(Tableau15[[#This Row],[mois]],12)))</f>
        <v>0</v>
      </c>
    </row>
    <row r="6" spans="2:24" ht="15.75" customHeight="1" x14ac:dyDescent="0.2">
      <c r="B6" s="1">
        <v>6</v>
      </c>
      <c r="C6" s="2">
        <v>44001.986956018518</v>
      </c>
      <c r="D6" s="2">
        <f>EDATE(C6,B6)</f>
        <v>44184</v>
      </c>
      <c r="E6" s="5" t="str">
        <f>IF(B:B=1,"9.99",IF(B:B=3,"24.99",IF(B:B=6,"44.99","69.99")))</f>
        <v>44.99</v>
      </c>
      <c r="F6" s="5"/>
      <c r="H6" s="4">
        <v>44013</v>
      </c>
      <c r="I6">
        <f t="shared" si="0"/>
        <v>9</v>
      </c>
      <c r="J6">
        <f>SUMPRODUCT((Tableau2[Abonnement]=1)*(MONTH(Tableau2[Date de début])=MONTH(Tableau1[[#This Row],[mois]]))*(YEAR(Tableau2[Date de début])=YEAR(Tableau1[[#This Row],[mois]])))</f>
        <v>5</v>
      </c>
      <c r="K6">
        <f>SUMPRODUCT((Tableau2[Abonnement]=3)*(MONTH(Tableau2[Date de début])=MONTH(Tableau1[[#This Row],[mois]]))*(YEAR(Tableau2[Date de début])=YEAR(Tableau1[[#This Row],[mois]])))</f>
        <v>1</v>
      </c>
      <c r="L6">
        <f>SUMPRODUCT((Tableau2[Abonnement]=6)*(MONTH(Tableau2[Date de début])=MONTH(Tableau1[[#This Row],[mois]]))*(YEAR(Tableau2[Date de début])=YEAR(Tableau1[[#This Row],[mois]])))</f>
        <v>3</v>
      </c>
      <c r="M6">
        <f>SUMPRODUCT((Tableau2[Abonnement]=12)*(MONTH(Tableau2[Date de début])=MONTH(Tableau1[[#This Row],[mois]]))*(YEAR(Tableau2[Date de début])=YEAR(Tableau1[[#This Row],[mois]])))</f>
        <v>0</v>
      </c>
      <c r="P6">
        <v>3</v>
      </c>
      <c r="Q6">
        <v>24.99</v>
      </c>
      <c r="S6" s="4">
        <v>44013</v>
      </c>
      <c r="U6">
        <f>Tableau1[[#This Row],[1mois]]+SUMPRODUCT((Tableau2[Abonnement]=1)*(Tableau2[Date de début]&gt;=EDATE(Tableau15[[#This Row],[mois]],-1))*(Tableau2[Échéance]&lt;EDATE(Tableau15[[#This Row],[mois]],1)))</f>
        <v>6</v>
      </c>
      <c r="V6">
        <f>Tableau1[[#This Row],[3mois]]+SUMPRODUCT((Tableau2[Abonnement]=3)*(Tableau2[Date de début]&gt;=EDATE(Tableau15[[#This Row],[mois]],-3))*(Tableau2[Échéance]&lt;EDATE(Tableau15[[#This Row],[mois]],3)))</f>
        <v>1</v>
      </c>
      <c r="W6">
        <f>Tableau1[[#This Row],[6mois]]+SUMPRODUCT((Tableau2[Abonnement]=6)*(Tableau2[Date de début]&gt;=EDATE(Tableau15[[#This Row],[mois]],-6))*(Tableau2[Échéance]&lt;EDATE(Tableau15[[#This Row],[mois]],6)))</f>
        <v>10</v>
      </c>
      <c r="X6">
        <f>Tableau1[[#This Row],[12mois]]+SUMPRODUCT((Tableau2[Abonnement]=12)*(Tableau2[Date de début]&gt;=EDATE(Tableau15[[#This Row],[mois]],-12))*(Tableau2[Échéance]&lt;EDATE(Tableau15[[#This Row],[mois]],12)))</f>
        <v>0</v>
      </c>
    </row>
    <row r="7" spans="2:24" ht="15.75" customHeight="1" x14ac:dyDescent="0.2">
      <c r="B7" s="1">
        <v>6</v>
      </c>
      <c r="C7" s="2">
        <v>44001.99422453704</v>
      </c>
      <c r="D7" s="2">
        <f>EDATE(C7,B7)</f>
        <v>44184</v>
      </c>
      <c r="E7" s="5" t="str">
        <f>IF(B:B=1,"9.99",IF(B:B=3,"24.99",IF(B:B=6,"44.99","69.99")))</f>
        <v>44.99</v>
      </c>
      <c r="F7" s="5"/>
      <c r="H7" s="4">
        <v>44044</v>
      </c>
      <c r="I7">
        <f t="shared" si="0"/>
        <v>10</v>
      </c>
      <c r="J7">
        <f>SUMPRODUCT((Tableau2[Abonnement]=1)*(MONTH(Tableau2[Date de début])=MONTH(Tableau1[[#This Row],[mois]]))*(YEAR(Tableau2[Date de début])=YEAR(Tableau1[[#This Row],[mois]])))</f>
        <v>7</v>
      </c>
      <c r="K7">
        <f>SUMPRODUCT((Tableau2[Abonnement]=3)*(MONTH(Tableau2[Date de début])=MONTH(Tableau1[[#This Row],[mois]]))*(YEAR(Tableau2[Date de début])=YEAR(Tableau1[[#This Row],[mois]])))</f>
        <v>3</v>
      </c>
      <c r="L7">
        <f>SUMPRODUCT((Tableau2[Abonnement]=6)*(MONTH(Tableau2[Date de début])=MONTH(Tableau1[[#This Row],[mois]]))*(YEAR(Tableau2[Date de début])=YEAR(Tableau1[[#This Row],[mois]])))</f>
        <v>0</v>
      </c>
      <c r="M7">
        <f>SUMPRODUCT((Tableau2[Abonnement]=12)*(MONTH(Tableau2[Date de début])=MONTH(Tableau1[[#This Row],[mois]]))*(YEAR(Tableau2[Date de début])=YEAR(Tableau1[[#This Row],[mois]])))</f>
        <v>0</v>
      </c>
      <c r="P7">
        <v>6</v>
      </c>
      <c r="Q7">
        <v>44.99</v>
      </c>
      <c r="S7" s="4">
        <v>44044</v>
      </c>
      <c r="U7">
        <f>Tableau1[[#This Row],[1mois]]+SUMPRODUCT((Tableau2[Abonnement]=1)*(Tableau2[Date de début]&gt;=EDATE(Tableau15[[#This Row],[mois]],-1))*(Tableau2[Échéance]&lt;EDATE(Tableau15[[#This Row],[mois]],1)))</f>
        <v>12</v>
      </c>
      <c r="V7">
        <f>Tableau1[[#This Row],[3mois]]+SUMPRODUCT((Tableau2[Abonnement]=3)*(Tableau2[Date de début]&gt;=EDATE(Tableau15[[#This Row],[mois]],-3))*(Tableau2[Échéance]&lt;EDATE(Tableau15[[#This Row],[mois]],3)))</f>
        <v>4</v>
      </c>
      <c r="W7">
        <f>Tableau1[[#This Row],[6mois]]+SUMPRODUCT((Tableau2[Abonnement]=6)*(Tableau2[Date de début]&gt;=EDATE(Tableau15[[#This Row],[mois]],-6))*(Tableau2[Échéance]&lt;EDATE(Tableau15[[#This Row],[mois]],6)))</f>
        <v>10</v>
      </c>
      <c r="X7">
        <f>Tableau1[[#This Row],[12mois]]+SUMPRODUCT((Tableau2[Abonnement]=12)*(Tableau2[Date de début]&gt;=EDATE(Tableau15[[#This Row],[mois]],-12))*(Tableau2[Échéance]&lt;EDATE(Tableau15[[#This Row],[mois]],12)))</f>
        <v>0</v>
      </c>
    </row>
    <row r="8" spans="2:24" ht="15.75" customHeight="1" x14ac:dyDescent="0.2">
      <c r="B8" s="1">
        <v>6</v>
      </c>
      <c r="C8" s="2">
        <v>44002.003263888888</v>
      </c>
      <c r="D8" s="2">
        <f>EDATE(C8,B8)</f>
        <v>44185</v>
      </c>
      <c r="E8" s="5" t="str">
        <f>IF(B:B=1,"9.99",IF(B:B=3,"24.99",IF(B:B=6,"44.99","69.99")))</f>
        <v>44.99</v>
      </c>
      <c r="F8" s="5"/>
      <c r="H8" s="4">
        <v>44075</v>
      </c>
      <c r="I8">
        <f t="shared" si="0"/>
        <v>0</v>
      </c>
      <c r="J8">
        <f>SUMPRODUCT((Tableau2[Abonnement]=1)*(MONTH(Tableau2[Date de début])=MONTH(Tableau1[[#This Row],[mois]]))*(YEAR(Tableau2[Date de début])=YEAR(Tableau1[[#This Row],[mois]])))</f>
        <v>0</v>
      </c>
      <c r="K8">
        <f>SUMPRODUCT((Tableau2[Abonnement]=3)*(MONTH(Tableau2[Date de début])=MONTH(Tableau1[[#This Row],[mois]]))*(YEAR(Tableau2[Date de début])=YEAR(Tableau1[[#This Row],[mois]])))</f>
        <v>0</v>
      </c>
      <c r="L8">
        <f>SUMPRODUCT((Tableau2[Abonnement]=6)*(MONTH(Tableau2[Date de début])=MONTH(Tableau1[[#This Row],[mois]]))*(YEAR(Tableau2[Date de début])=YEAR(Tableau1[[#This Row],[mois]])))</f>
        <v>0</v>
      </c>
      <c r="M8">
        <f>SUMPRODUCT((Tableau2[Abonnement]=12)*(MONTH(Tableau2[Date de début])=MONTH(Tableau1[[#This Row],[mois]]))*(YEAR(Tableau2[Date de début])=YEAR(Tableau1[[#This Row],[mois]])))</f>
        <v>0</v>
      </c>
      <c r="P8">
        <v>12</v>
      </c>
      <c r="Q8">
        <v>69.989999999999995</v>
      </c>
      <c r="S8" s="4">
        <v>44075</v>
      </c>
      <c r="U8">
        <f>Tableau1[[#This Row],[1mois]]+SUMPRODUCT((Tableau2[Abonnement]=1)*(Tableau2[Date de début]&gt;=EDATE(Tableau15[[#This Row],[mois]],-1))*(Tableau2[Échéance]&lt;EDATE(Tableau15[[#This Row],[mois]],1)))</f>
        <v>7</v>
      </c>
      <c r="V8">
        <f>Tableau1[[#This Row],[3mois]]+SUMPRODUCT((Tableau2[Abonnement]=3)*(Tableau2[Date de début]&gt;=EDATE(Tableau15[[#This Row],[mois]],-3))*(Tableau2[Échéance]&lt;EDATE(Tableau15[[#This Row],[mois]],3)))</f>
        <v>4</v>
      </c>
      <c r="W8">
        <f>Tableau1[[#This Row],[6mois]]+SUMPRODUCT((Tableau2[Abonnement]=6)*(Tableau2[Date de début]&gt;=EDATE(Tableau15[[#This Row],[mois]],-6))*(Tableau2[Échéance]&lt;EDATE(Tableau15[[#This Row],[mois]],6)))</f>
        <v>10</v>
      </c>
      <c r="X8">
        <f>Tableau1[[#This Row],[12mois]]+SUMPRODUCT((Tableau2[Abonnement]=12)*(Tableau2[Date de début]&gt;=EDATE(Tableau15[[#This Row],[mois]],-12))*(Tableau2[Échéance]&lt;EDATE(Tableau15[[#This Row],[mois]],12)))</f>
        <v>0</v>
      </c>
    </row>
    <row r="9" spans="2:24" ht="15.75" customHeight="1" x14ac:dyDescent="0.2">
      <c r="B9" s="1">
        <v>6</v>
      </c>
      <c r="C9" s="2">
        <v>44002.003495370373</v>
      </c>
      <c r="D9" s="2">
        <f>EDATE(C9,B9)</f>
        <v>44185</v>
      </c>
      <c r="E9" s="5" t="str">
        <f>IF(B:B=1,"9.99",IF(B:B=3,"24.99",IF(B:B=6,"44.99","69.99")))</f>
        <v>44.99</v>
      </c>
      <c r="F9" s="5"/>
      <c r="H9" s="4">
        <v>44105</v>
      </c>
      <c r="I9">
        <f t="shared" si="0"/>
        <v>0</v>
      </c>
      <c r="J9">
        <f>SUMPRODUCT((Tableau2[Abonnement]=1)*(MONTH(Tableau2[Date de début])=MONTH(Tableau1[[#This Row],[mois]]))*(YEAR(Tableau2[Date de début])=YEAR(Tableau1[[#This Row],[mois]])))</f>
        <v>0</v>
      </c>
      <c r="K9">
        <f>SUMPRODUCT((Tableau2[Abonnement]=3)*(MONTH(Tableau2[Date de début])=MONTH(Tableau1[[#This Row],[mois]]))*(YEAR(Tableau2[Date de début])=YEAR(Tableau1[[#This Row],[mois]])))</f>
        <v>0</v>
      </c>
      <c r="L9">
        <f>SUMPRODUCT((Tableau2[Abonnement]=6)*(MONTH(Tableau2[Date de début])=MONTH(Tableau1[[#This Row],[mois]]))*(YEAR(Tableau2[Date de début])=YEAR(Tableau1[[#This Row],[mois]])))</f>
        <v>0</v>
      </c>
      <c r="M9">
        <f>SUMPRODUCT((Tableau2[Abonnement]=12)*(MONTH(Tableau2[Date de début])=MONTH(Tableau1[[#This Row],[mois]]))*(YEAR(Tableau2[Date de début])=YEAR(Tableau1[[#This Row],[mois]])))</f>
        <v>0</v>
      </c>
      <c r="S9" s="4">
        <v>44105</v>
      </c>
      <c r="U9">
        <f>Tableau1[[#This Row],[1mois]]+SUMPRODUCT((Tableau2[Abonnement]=1)*(Tableau2[Date de début]&gt;=EDATE(Tableau15[[#This Row],[mois]],-1))*(Tableau2[Échéance]&lt;EDATE(Tableau15[[#This Row],[mois]],1)))</f>
        <v>0</v>
      </c>
      <c r="V9">
        <f>Tableau1[[#This Row],[3mois]]+SUMPRODUCT((Tableau2[Abonnement]=3)*(Tableau2[Date de début]&gt;=EDATE(Tableau15[[#This Row],[mois]],-3))*(Tableau2[Échéance]&lt;EDATE(Tableau15[[#This Row],[mois]],3)))</f>
        <v>4</v>
      </c>
      <c r="W9">
        <f>Tableau1[[#This Row],[6mois]]+SUMPRODUCT((Tableau2[Abonnement]=6)*(Tableau2[Date de début]&gt;=EDATE(Tableau15[[#This Row],[mois]],-6))*(Tableau2[Échéance]&lt;EDATE(Tableau15[[#This Row],[mois]],6)))</f>
        <v>10</v>
      </c>
      <c r="X9">
        <f>Tableau1[[#This Row],[12mois]]+SUMPRODUCT((Tableau2[Abonnement]=12)*(Tableau2[Date de début]&gt;=EDATE(Tableau15[[#This Row],[mois]],-12))*(Tableau2[Échéance]&lt;EDATE(Tableau15[[#This Row],[mois]],12)))</f>
        <v>0</v>
      </c>
    </row>
    <row r="10" spans="2:24" ht="15.75" customHeight="1" x14ac:dyDescent="0.2">
      <c r="B10" s="1">
        <v>6</v>
      </c>
      <c r="C10" s="2">
        <v>44002.41333333333</v>
      </c>
      <c r="D10" s="2">
        <f>EDATE(C10,B10)</f>
        <v>44185</v>
      </c>
      <c r="E10" s="5" t="str">
        <f>IF(B:B=1,"9.99",IF(B:B=3,"24.99",IF(B:B=6,"44.99","69.99")))</f>
        <v>44.99</v>
      </c>
      <c r="F10" s="5"/>
      <c r="H10" s="4">
        <v>44136</v>
      </c>
      <c r="I10">
        <f t="shared" si="0"/>
        <v>0</v>
      </c>
      <c r="J10">
        <f>SUMPRODUCT((Tableau2[Abonnement]=1)*(MONTH(Tableau2[Date de début])=MONTH(Tableau1[[#This Row],[mois]]))*(YEAR(Tableau2[Date de début])=YEAR(Tableau1[[#This Row],[mois]])))</f>
        <v>0</v>
      </c>
      <c r="K10">
        <f>SUMPRODUCT((Tableau2[Abonnement]=3)*(MONTH(Tableau2[Date de début])=MONTH(Tableau1[[#This Row],[mois]]))*(YEAR(Tableau2[Date de début])=YEAR(Tableau1[[#This Row],[mois]])))</f>
        <v>0</v>
      </c>
      <c r="L10">
        <f>SUMPRODUCT((Tableau2[Abonnement]=6)*(MONTH(Tableau2[Date de début])=MONTH(Tableau1[[#This Row],[mois]]))*(YEAR(Tableau2[Date de début])=YEAR(Tableau1[[#This Row],[mois]])))</f>
        <v>0</v>
      </c>
      <c r="M10">
        <f>SUMPRODUCT((Tableau2[Abonnement]=12)*(MONTH(Tableau2[Date de début])=MONTH(Tableau1[[#This Row],[mois]]))*(YEAR(Tableau2[Date de début])=YEAR(Tableau1[[#This Row],[mois]])))</f>
        <v>0</v>
      </c>
      <c r="S10" s="4">
        <v>44136</v>
      </c>
      <c r="U10">
        <f>Tableau1[[#This Row],[1mois]]+SUMPRODUCT((Tableau2[Abonnement]=1)*(Tableau2[Date de début]&gt;=EDATE(Tableau15[[#This Row],[mois]],-1))*(Tableau2[Échéance]&lt;EDATE(Tableau15[[#This Row],[mois]],1)))</f>
        <v>0</v>
      </c>
      <c r="V10">
        <f>Tableau1[[#This Row],[3mois]]+SUMPRODUCT((Tableau2[Abonnement]=3)*(Tableau2[Date de début]&gt;=EDATE(Tableau15[[#This Row],[mois]],-3))*(Tableau2[Échéance]&lt;EDATE(Tableau15[[#This Row],[mois]],3)))</f>
        <v>3</v>
      </c>
      <c r="W10">
        <f>Tableau1[[#This Row],[6mois]]+SUMPRODUCT((Tableau2[Abonnement]=6)*(Tableau2[Date de début]&gt;=EDATE(Tableau15[[#This Row],[mois]],-6))*(Tableau2[Échéance]&lt;EDATE(Tableau15[[#This Row],[mois]],6)))</f>
        <v>10</v>
      </c>
      <c r="X10">
        <f>Tableau1[[#This Row],[12mois]]+SUMPRODUCT((Tableau2[Abonnement]=12)*(Tableau2[Date de début]&gt;=EDATE(Tableau15[[#This Row],[mois]],-12))*(Tableau2[Échéance]&lt;EDATE(Tableau15[[#This Row],[mois]],12)))</f>
        <v>0</v>
      </c>
    </row>
    <row r="11" spans="2:24" ht="15.75" customHeight="1" x14ac:dyDescent="0.2">
      <c r="B11" s="1">
        <v>6</v>
      </c>
      <c r="C11" s="2">
        <v>44006.850543981483</v>
      </c>
      <c r="D11" s="2">
        <f>EDATE(C11,B11)</f>
        <v>44189</v>
      </c>
      <c r="E11" s="5" t="str">
        <f>IF(B:B=1,"9.99",IF(B:B=3,"24.99",IF(B:B=6,"44.99","69.99")))</f>
        <v>44.99</v>
      </c>
      <c r="F11" s="5"/>
      <c r="H11" s="4">
        <v>44166</v>
      </c>
      <c r="I11">
        <f t="shared" si="0"/>
        <v>0</v>
      </c>
      <c r="J11">
        <f>SUMPRODUCT((Tableau2[Abonnement]=1)*(MONTH(Tableau2[Date de début])=MONTH(Tableau1[[#This Row],[mois]]))*(YEAR(Tableau2[Date de début])=YEAR(Tableau1[[#This Row],[mois]])))</f>
        <v>0</v>
      </c>
      <c r="K11">
        <f>SUMPRODUCT((Tableau2[Abonnement]=3)*(MONTH(Tableau2[Date de début])=MONTH(Tableau1[[#This Row],[mois]]))*(YEAR(Tableau2[Date de début])=YEAR(Tableau1[[#This Row],[mois]])))</f>
        <v>0</v>
      </c>
      <c r="L11">
        <f>SUMPRODUCT((Tableau2[Abonnement]=6)*(MONTH(Tableau2[Date de début])=MONTH(Tableau1[[#This Row],[mois]]))*(YEAR(Tableau2[Date de début])=YEAR(Tableau1[[#This Row],[mois]])))</f>
        <v>0</v>
      </c>
      <c r="M11">
        <f>SUMPRODUCT((Tableau2[Abonnement]=12)*(MONTH(Tableau2[Date de début])=MONTH(Tableau1[[#This Row],[mois]]))*(YEAR(Tableau2[Date de début])=YEAR(Tableau1[[#This Row],[mois]])))</f>
        <v>0</v>
      </c>
      <c r="S11" s="4">
        <v>44166</v>
      </c>
      <c r="U11">
        <f>Tableau1[[#This Row],[1mois]]+SUMPRODUCT((Tableau2[Abonnement]=1)*(Tableau2[Date de début]&gt;=EDATE(Tableau15[[#This Row],[mois]],-1))*(Tableau2[Échéance]&lt;EDATE(Tableau15[[#This Row],[mois]],1)))</f>
        <v>0</v>
      </c>
      <c r="V11">
        <f>Tableau1[[#This Row],[3mois]]+SUMPRODUCT((Tableau2[Abonnement]=3)*(Tableau2[Date de début]&gt;=EDATE(Tableau15[[#This Row],[mois]],-3))*(Tableau2[Échéance]&lt;EDATE(Tableau15[[#This Row],[mois]],3)))</f>
        <v>0</v>
      </c>
      <c r="W11">
        <f>Tableau1[[#This Row],[6mois]]+SUMPRODUCT((Tableau2[Abonnement]=6)*(Tableau2[Date de début]&gt;=EDATE(Tableau15[[#This Row],[mois]],-6))*(Tableau2[Échéance]&lt;EDATE(Tableau15[[#This Row],[mois]],6)))</f>
        <v>10</v>
      </c>
      <c r="X11">
        <f>Tableau1[[#This Row],[12mois]]+SUMPRODUCT((Tableau2[Abonnement]=12)*(Tableau2[Date de début]&gt;=EDATE(Tableau15[[#This Row],[mois]],-12))*(Tableau2[Échéance]&lt;EDATE(Tableau15[[#This Row],[mois]],12)))</f>
        <v>0</v>
      </c>
    </row>
    <row r="12" spans="2:24" ht="15.75" customHeight="1" x14ac:dyDescent="0.2">
      <c r="B12" s="1">
        <v>6</v>
      </c>
      <c r="C12" s="2">
        <v>44015</v>
      </c>
      <c r="D12" s="2">
        <f>EDATE(C12,B12)</f>
        <v>44199</v>
      </c>
      <c r="E12" s="5" t="str">
        <f>IF(B:B=1,"9.99",IF(B:B=3,"24.99",IF(B:B=6,"44.99","69.99")))</f>
        <v>44.99</v>
      </c>
      <c r="F12" s="5"/>
      <c r="H12" s="4">
        <v>44197</v>
      </c>
      <c r="I12">
        <f t="shared" si="0"/>
        <v>0</v>
      </c>
      <c r="J12">
        <f>SUMPRODUCT((Tableau2[Abonnement]=1)*(MONTH(Tableau2[Date de début])=MONTH(Tableau1[[#This Row],[mois]]))*(YEAR(Tableau2[Date de début])=YEAR(Tableau1[[#This Row],[mois]])))</f>
        <v>0</v>
      </c>
      <c r="K12">
        <f>SUMPRODUCT((Tableau2[Abonnement]=3)*(MONTH(Tableau2[Date de début])=MONTH(Tableau1[[#This Row],[mois]]))*(YEAR(Tableau2[Date de début])=YEAR(Tableau1[[#This Row],[mois]])))</f>
        <v>0</v>
      </c>
      <c r="L12">
        <f>SUMPRODUCT((Tableau2[Abonnement]=6)*(MONTH(Tableau2[Date de début])=MONTH(Tableau1[[#This Row],[mois]]))*(YEAR(Tableau2[Date de début])=YEAR(Tableau1[[#This Row],[mois]])))</f>
        <v>0</v>
      </c>
      <c r="M12">
        <f>SUMPRODUCT((Tableau2[Abonnement]=12)*(MONTH(Tableau2[Date de début])=MONTH(Tableau1[[#This Row],[mois]]))*(YEAR(Tableau2[Date de début])=YEAR(Tableau1[[#This Row],[mois]])))</f>
        <v>0</v>
      </c>
      <c r="S12" s="4">
        <v>44197</v>
      </c>
      <c r="U12">
        <f>Tableau1[[#This Row],[1mois]]+SUMPRODUCT((Tableau2[Abonnement]=1)*(Tableau2[Date de début]&gt;=EDATE(Tableau15[[#This Row],[mois]],-1))*(Tableau2[Échéance]&lt;EDATE(Tableau15[[#This Row],[mois]],1)))</f>
        <v>0</v>
      </c>
      <c r="V12">
        <f>Tableau1[[#This Row],[3mois]]+SUMPRODUCT((Tableau2[Abonnement]=3)*(Tableau2[Date de début]&gt;=EDATE(Tableau15[[#This Row],[mois]],-3))*(Tableau2[Échéance]&lt;EDATE(Tableau15[[#This Row],[mois]],3)))</f>
        <v>0</v>
      </c>
      <c r="W12">
        <f>Tableau1[[#This Row],[6mois]]+SUMPRODUCT((Tableau2[Abonnement]=6)*(Tableau2[Date de début]&gt;=EDATE(Tableau15[[#This Row],[mois]],-6))*(Tableau2[Échéance]&lt;EDATE(Tableau15[[#This Row],[mois]],6)))</f>
        <v>3</v>
      </c>
      <c r="X12">
        <f>Tableau1[[#This Row],[12mois]]+SUMPRODUCT((Tableau2[Abonnement]=12)*(Tableau2[Date de début]&gt;=EDATE(Tableau15[[#This Row],[mois]],-12))*(Tableau2[Échéance]&lt;EDATE(Tableau15[[#This Row],[mois]],12)))</f>
        <v>0</v>
      </c>
    </row>
    <row r="13" spans="2:24" ht="15.75" customHeight="1" x14ac:dyDescent="0.2">
      <c r="B13" s="1">
        <v>6</v>
      </c>
      <c r="C13" s="2">
        <v>44026</v>
      </c>
      <c r="D13" s="2">
        <f>EDATE(C13,B13)</f>
        <v>44210</v>
      </c>
      <c r="E13" s="5" t="str">
        <f>IF(B:B=1,"9.99",IF(B:B=3,"24.99",IF(B:B=6,"44.99","69.99")))</f>
        <v>44.99</v>
      </c>
      <c r="F13" s="5"/>
      <c r="H13" s="4">
        <v>44228</v>
      </c>
      <c r="I13">
        <f t="shared" si="0"/>
        <v>0</v>
      </c>
      <c r="J13">
        <f>SUMPRODUCT((Tableau2[Abonnement]=1)*(MONTH(Tableau2[Date de début])=MONTH(Tableau1[[#This Row],[mois]]))*(YEAR(Tableau2[Date de début])=YEAR(Tableau1[[#This Row],[mois]])))</f>
        <v>0</v>
      </c>
      <c r="K13">
        <f>SUMPRODUCT((Tableau2[Abonnement]=3)*(MONTH(Tableau2[Date de début])=MONTH(Tableau1[[#This Row],[mois]]))*(YEAR(Tableau2[Date de début])=YEAR(Tableau1[[#This Row],[mois]])))</f>
        <v>0</v>
      </c>
      <c r="L13">
        <f>SUMPRODUCT((Tableau2[Abonnement]=6)*(MONTH(Tableau2[Date de début])=MONTH(Tableau1[[#This Row],[mois]]))*(YEAR(Tableau2[Date de début])=YEAR(Tableau1[[#This Row],[mois]])))</f>
        <v>0</v>
      </c>
      <c r="M13">
        <f>SUMPRODUCT((Tableau2[Abonnement]=12)*(MONTH(Tableau2[Date de début])=MONTH(Tableau1[[#This Row],[mois]]))*(YEAR(Tableau2[Date de début])=YEAR(Tableau1[[#This Row],[mois]])))</f>
        <v>0</v>
      </c>
      <c r="S13" s="4">
        <v>44228</v>
      </c>
      <c r="U13">
        <f>Tableau1[[#This Row],[1mois]]+SUMPRODUCT((Tableau2[Abonnement]=1)*(Tableau2[Date de début]&gt;=EDATE(Tableau15[[#This Row],[mois]],-1))*(Tableau2[Échéance]&lt;EDATE(Tableau15[[#This Row],[mois]],1)))</f>
        <v>0</v>
      </c>
      <c r="V13">
        <f>Tableau1[[#This Row],[3mois]]+SUMPRODUCT((Tableau2[Abonnement]=3)*(Tableau2[Date de début]&gt;=EDATE(Tableau15[[#This Row],[mois]],-3))*(Tableau2[Échéance]&lt;EDATE(Tableau15[[#This Row],[mois]],3)))</f>
        <v>0</v>
      </c>
      <c r="W13">
        <f>Tableau1[[#This Row],[6mois]]+SUMPRODUCT((Tableau2[Abonnement]=6)*(Tableau2[Date de début]&gt;=EDATE(Tableau15[[#This Row],[mois]],-6))*(Tableau2[Échéance]&lt;EDATE(Tableau15[[#This Row],[mois]],6)))</f>
        <v>0</v>
      </c>
      <c r="X13">
        <f>Tableau1[[#This Row],[12mois]]+SUMPRODUCT((Tableau2[Abonnement]=12)*(Tableau2[Date de début]&gt;=EDATE(Tableau15[[#This Row],[mois]],-12))*(Tableau2[Échéance]&lt;EDATE(Tableau15[[#This Row],[mois]],12)))</f>
        <v>0</v>
      </c>
    </row>
    <row r="14" spans="2:24" ht="15.75" customHeight="1" x14ac:dyDescent="0.2">
      <c r="B14" s="1">
        <v>6</v>
      </c>
      <c r="C14" s="2">
        <v>44030</v>
      </c>
      <c r="D14" s="2">
        <f>EDATE(C14,B14)</f>
        <v>44214</v>
      </c>
      <c r="E14" s="5" t="str">
        <f>IF(B:B=1,"9.99",IF(B:B=3,"24.99",IF(B:B=6,"44.99","69.99")))</f>
        <v>44.99</v>
      </c>
      <c r="F14" s="5"/>
      <c r="H14" s="4">
        <v>44256</v>
      </c>
      <c r="I14">
        <f t="shared" si="0"/>
        <v>0</v>
      </c>
      <c r="J14">
        <f>SUMPRODUCT((Tableau2[Abonnement]=1)*(MONTH(Tableau2[Date de début])=MONTH(Tableau1[[#This Row],[mois]]))*(YEAR(Tableau2[Date de début])=YEAR(Tableau1[[#This Row],[mois]])))</f>
        <v>0</v>
      </c>
      <c r="K14">
        <f>SUMPRODUCT((Tableau2[Abonnement]=3)*(MONTH(Tableau2[Date de début])=MONTH(Tableau1[[#This Row],[mois]]))*(YEAR(Tableau2[Date de début])=YEAR(Tableau1[[#This Row],[mois]])))</f>
        <v>0</v>
      </c>
      <c r="L14">
        <f>SUMPRODUCT((Tableau2[Abonnement]=6)*(MONTH(Tableau2[Date de début])=MONTH(Tableau1[[#This Row],[mois]]))*(YEAR(Tableau2[Date de début])=YEAR(Tableau1[[#This Row],[mois]])))</f>
        <v>0</v>
      </c>
      <c r="M14">
        <f>SUMPRODUCT((Tableau2[Abonnement]=12)*(MONTH(Tableau2[Date de début])=MONTH(Tableau1[[#This Row],[mois]]))*(YEAR(Tableau2[Date de début])=YEAR(Tableau1[[#This Row],[mois]])))</f>
        <v>0</v>
      </c>
      <c r="S14" s="4">
        <v>44256</v>
      </c>
      <c r="U14">
        <f>Tableau1[[#This Row],[1mois]]+SUMPRODUCT((Tableau2[Abonnement]=1)*(Tableau2[Date de début]&gt;=EDATE(Tableau15[[#This Row],[mois]],-1))*(Tableau2[Échéance]&lt;EDATE(Tableau15[[#This Row],[mois]],1)))</f>
        <v>0</v>
      </c>
      <c r="V14">
        <f>Tableau1[[#This Row],[3mois]]+SUMPRODUCT((Tableau2[Abonnement]=3)*(Tableau2[Date de début]&gt;=EDATE(Tableau15[[#This Row],[mois]],-3))*(Tableau2[Échéance]&lt;EDATE(Tableau15[[#This Row],[mois]],3)))</f>
        <v>0</v>
      </c>
      <c r="W14">
        <f>Tableau1[[#This Row],[6mois]]+SUMPRODUCT((Tableau2[Abonnement]=6)*(Tableau2[Date de début]&gt;=EDATE(Tableau15[[#This Row],[mois]],-6))*(Tableau2[Échéance]&lt;EDATE(Tableau15[[#This Row],[mois]],6)))</f>
        <v>0</v>
      </c>
      <c r="X14">
        <f>Tableau1[[#This Row],[12mois]]+SUMPRODUCT((Tableau2[Abonnement]=12)*(Tableau2[Date de début]&gt;=EDATE(Tableau15[[#This Row],[mois]],-12))*(Tableau2[Échéance]&lt;EDATE(Tableau15[[#This Row],[mois]],12)))</f>
        <v>0</v>
      </c>
    </row>
    <row r="15" spans="2:24" ht="15.75" customHeight="1" x14ac:dyDescent="0.2">
      <c r="B15" s="1">
        <v>3</v>
      </c>
      <c r="C15" s="2">
        <v>44026.858391203707</v>
      </c>
      <c r="D15" s="2">
        <f>EDATE(C15,B15)</f>
        <v>44118</v>
      </c>
      <c r="E15" s="5" t="str">
        <f>IF(B:B=1,"9.99",IF(B:B=3,"24.99",IF(B:B=6,"44.99","69.99")))</f>
        <v>24.99</v>
      </c>
      <c r="F15" s="5"/>
      <c r="H15" s="4">
        <v>44287</v>
      </c>
      <c r="I15">
        <f t="shared" si="0"/>
        <v>0</v>
      </c>
      <c r="J15">
        <f>SUMPRODUCT((Tableau2[Abonnement]=1)*(MONTH(Tableau2[Date de début])=MONTH(Tableau1[[#This Row],[mois]]))*(YEAR(Tableau2[Date de début])=YEAR(Tableau1[[#This Row],[mois]])))</f>
        <v>0</v>
      </c>
      <c r="K15">
        <f>SUMPRODUCT((Tableau2[Abonnement]=3)*(MONTH(Tableau2[Date de début])=MONTH(Tableau1[[#This Row],[mois]]))*(YEAR(Tableau2[Date de début])=YEAR(Tableau1[[#This Row],[mois]])))</f>
        <v>0</v>
      </c>
      <c r="L15">
        <f>SUMPRODUCT((Tableau2[Abonnement]=6)*(MONTH(Tableau2[Date de début])=MONTH(Tableau1[[#This Row],[mois]]))*(YEAR(Tableau2[Date de début])=YEAR(Tableau1[[#This Row],[mois]])))</f>
        <v>0</v>
      </c>
      <c r="M15">
        <f>SUMPRODUCT((Tableau2[Abonnement]=12)*(MONTH(Tableau2[Date de début])=MONTH(Tableau1[[#This Row],[mois]]))*(YEAR(Tableau2[Date de début])=YEAR(Tableau1[[#This Row],[mois]])))</f>
        <v>0</v>
      </c>
      <c r="S15" s="4">
        <v>44287</v>
      </c>
      <c r="U15">
        <f>Tableau1[[#This Row],[1mois]]+SUMPRODUCT((Tableau2[Abonnement]=1)*(Tableau2[Date de début]&gt;=EDATE(Tableau15[[#This Row],[mois]],-1))*(Tableau2[Échéance]&lt;EDATE(Tableau15[[#This Row],[mois]],1)))</f>
        <v>0</v>
      </c>
      <c r="V15">
        <f>Tableau1[[#This Row],[3mois]]+SUMPRODUCT((Tableau2[Abonnement]=3)*(Tableau2[Date de début]&gt;=EDATE(Tableau15[[#This Row],[mois]],-3))*(Tableau2[Échéance]&lt;EDATE(Tableau15[[#This Row],[mois]],3)))</f>
        <v>0</v>
      </c>
      <c r="W15">
        <f>Tableau1[[#This Row],[6mois]]+SUMPRODUCT((Tableau2[Abonnement]=6)*(Tableau2[Date de début]&gt;=EDATE(Tableau15[[#This Row],[mois]],-6))*(Tableau2[Échéance]&lt;EDATE(Tableau15[[#This Row],[mois]],6)))</f>
        <v>0</v>
      </c>
      <c r="X15">
        <f>Tableau1[[#This Row],[12mois]]+SUMPRODUCT((Tableau2[Abonnement]=12)*(Tableau2[Date de début]&gt;=EDATE(Tableau15[[#This Row],[mois]],-12))*(Tableau2[Échéance]&lt;EDATE(Tableau15[[#This Row],[mois]],12)))</f>
        <v>0</v>
      </c>
    </row>
    <row r="16" spans="2:24" ht="15.75" customHeight="1" x14ac:dyDescent="0.2">
      <c r="B16" s="1">
        <v>3</v>
      </c>
      <c r="C16" s="2">
        <v>44047.743900462963</v>
      </c>
      <c r="D16" s="2">
        <f>EDATE(C16,B16)</f>
        <v>44139</v>
      </c>
      <c r="E16" s="5" t="str">
        <f>IF(B:B=1,"9.99",IF(B:B=3,"24.99",IF(B:B=6,"44.99","69.99")))</f>
        <v>24.99</v>
      </c>
      <c r="F16" s="5"/>
      <c r="H16" s="4">
        <v>44317</v>
      </c>
      <c r="I16">
        <f t="shared" si="0"/>
        <v>0</v>
      </c>
      <c r="J16">
        <f>SUMPRODUCT((Tableau2[Abonnement]=1)*(MONTH(Tableau2[Date de début])=MONTH(Tableau1[[#This Row],[mois]]))*(YEAR(Tableau2[Date de début])=YEAR(Tableau1[[#This Row],[mois]])))</f>
        <v>0</v>
      </c>
      <c r="K16">
        <f>SUMPRODUCT((Tableau2[Abonnement]=3)*(MONTH(Tableau2[Date de début])=MONTH(Tableau1[[#This Row],[mois]]))*(YEAR(Tableau2[Date de début])=YEAR(Tableau1[[#This Row],[mois]])))</f>
        <v>0</v>
      </c>
      <c r="L16">
        <f>SUMPRODUCT((Tableau2[Abonnement]=6)*(MONTH(Tableau2[Date de début])=MONTH(Tableau1[[#This Row],[mois]]))*(YEAR(Tableau2[Date de début])=YEAR(Tableau1[[#This Row],[mois]])))</f>
        <v>0</v>
      </c>
      <c r="M16">
        <f>SUMPRODUCT((Tableau2[Abonnement]=12)*(MONTH(Tableau2[Date de début])=MONTH(Tableau1[[#This Row],[mois]]))*(YEAR(Tableau2[Date de début])=YEAR(Tableau1[[#This Row],[mois]])))</f>
        <v>0</v>
      </c>
      <c r="S16" s="4">
        <v>44317</v>
      </c>
      <c r="U16">
        <f>Tableau1[[#This Row],[1mois]]+SUMPRODUCT((Tableau2[Abonnement]=1)*(Tableau2[Date de début]&gt;=EDATE(Tableau15[[#This Row],[mois]],-1))*(Tableau2[Échéance]&lt;EDATE(Tableau15[[#This Row],[mois]],1)))</f>
        <v>0</v>
      </c>
      <c r="V16">
        <f>Tableau1[[#This Row],[3mois]]+SUMPRODUCT((Tableau2[Abonnement]=3)*(Tableau2[Date de début]&gt;=EDATE(Tableau15[[#This Row],[mois]],-3))*(Tableau2[Échéance]&lt;EDATE(Tableau15[[#This Row],[mois]],3)))</f>
        <v>0</v>
      </c>
      <c r="W16">
        <f>Tableau1[[#This Row],[6mois]]+SUMPRODUCT((Tableau2[Abonnement]=6)*(Tableau2[Date de début]&gt;=EDATE(Tableau15[[#This Row],[mois]],-6))*(Tableau2[Échéance]&lt;EDATE(Tableau15[[#This Row],[mois]],6)))</f>
        <v>0</v>
      </c>
      <c r="X16">
        <f>Tableau1[[#This Row],[12mois]]+SUMPRODUCT((Tableau2[Abonnement]=12)*(Tableau2[Date de début]&gt;=EDATE(Tableau15[[#This Row],[mois]],-12))*(Tableau2[Échéance]&lt;EDATE(Tableau15[[#This Row],[mois]],12)))</f>
        <v>0</v>
      </c>
    </row>
    <row r="17" spans="2:24" ht="15.75" customHeight="1" x14ac:dyDescent="0.2">
      <c r="B17" s="1">
        <v>3</v>
      </c>
      <c r="C17" s="2">
        <v>44054.803865740738</v>
      </c>
      <c r="D17" s="2">
        <f>EDATE(C17,B17)</f>
        <v>44146</v>
      </c>
      <c r="E17" s="5" t="str">
        <f>IF(B:B=1,"9.99",IF(B:B=3,"24.99",IF(B:B=6,"44.99","69.99")))</f>
        <v>24.99</v>
      </c>
      <c r="F17" s="5"/>
      <c r="H17" s="4">
        <v>44348</v>
      </c>
      <c r="I17">
        <f t="shared" si="0"/>
        <v>0</v>
      </c>
      <c r="J17">
        <f>SUMPRODUCT((Tableau2[Abonnement]=1)*(MONTH(Tableau2[Date de début])=MONTH(Tableau1[[#This Row],[mois]]))*(YEAR(Tableau2[Date de début])=YEAR(Tableau1[[#This Row],[mois]])))</f>
        <v>0</v>
      </c>
      <c r="K17">
        <f>SUMPRODUCT((Tableau2[Abonnement]=3)*(MONTH(Tableau2[Date de début])=MONTH(Tableau1[[#This Row],[mois]]))*(YEAR(Tableau2[Date de début])=YEAR(Tableau1[[#This Row],[mois]])))</f>
        <v>0</v>
      </c>
      <c r="L17">
        <f>SUMPRODUCT((Tableau2[Abonnement]=6)*(MONTH(Tableau2[Date de début])=MONTH(Tableau1[[#This Row],[mois]]))*(YEAR(Tableau2[Date de début])=YEAR(Tableau1[[#This Row],[mois]])))</f>
        <v>0</v>
      </c>
      <c r="M17">
        <f>SUMPRODUCT((Tableau2[Abonnement]=12)*(MONTH(Tableau2[Date de début])=MONTH(Tableau1[[#This Row],[mois]]))*(YEAR(Tableau2[Date de début])=YEAR(Tableau1[[#This Row],[mois]])))</f>
        <v>0</v>
      </c>
      <c r="S17" s="4">
        <v>44348</v>
      </c>
      <c r="U17">
        <f>Tableau1[[#This Row],[1mois]]+SUMPRODUCT((Tableau2[Abonnement]=1)*(Tableau2[Date de début]&gt;=EDATE(Tableau15[[#This Row],[mois]],-1))*(Tableau2[Échéance]&lt;EDATE(Tableau15[[#This Row],[mois]],1)))</f>
        <v>0</v>
      </c>
      <c r="V17">
        <f>Tableau1[[#This Row],[3mois]]+SUMPRODUCT((Tableau2[Abonnement]=3)*(Tableau2[Date de début]&gt;=EDATE(Tableau15[[#This Row],[mois]],-3))*(Tableau2[Échéance]&lt;EDATE(Tableau15[[#This Row],[mois]],3)))</f>
        <v>0</v>
      </c>
      <c r="W17">
        <f>Tableau1[[#This Row],[6mois]]+SUMPRODUCT((Tableau2[Abonnement]=6)*(Tableau2[Date de début]&gt;=EDATE(Tableau15[[#This Row],[mois]],-6))*(Tableau2[Échéance]&lt;EDATE(Tableau15[[#This Row],[mois]],6)))</f>
        <v>0</v>
      </c>
      <c r="X17">
        <f>Tableau1[[#This Row],[12mois]]+SUMPRODUCT((Tableau2[Abonnement]=12)*(Tableau2[Date de début]&gt;=EDATE(Tableau15[[#This Row],[mois]],-12))*(Tableau2[Échéance]&lt;EDATE(Tableau15[[#This Row],[mois]],12)))</f>
        <v>0</v>
      </c>
    </row>
    <row r="18" spans="2:24" ht="15.75" customHeight="1" x14ac:dyDescent="0.2">
      <c r="B18" s="1">
        <v>3</v>
      </c>
      <c r="C18" s="2">
        <v>44054.45758101852</v>
      </c>
      <c r="D18" s="2">
        <f>EDATE(C18,B18)</f>
        <v>44146</v>
      </c>
      <c r="E18" s="5" t="str">
        <f>IF(B:B=1,"9.99",IF(B:B=3,"24.99",IF(B:B=6,"44.99","69.99")))</f>
        <v>24.99</v>
      </c>
      <c r="F18" s="5"/>
      <c r="H18" s="4">
        <v>44378</v>
      </c>
      <c r="I18">
        <f t="shared" si="0"/>
        <v>0</v>
      </c>
      <c r="J18">
        <f>SUMPRODUCT((Tableau2[Abonnement]=1)*(MONTH(Tableau2[Date de début])=MONTH(Tableau1[[#This Row],[mois]]))*(YEAR(Tableau2[Date de début])=YEAR(Tableau1[[#This Row],[mois]])))</f>
        <v>0</v>
      </c>
      <c r="K18">
        <f>SUMPRODUCT((Tableau2[Abonnement]=3)*(MONTH(Tableau2[Date de début])=MONTH(Tableau1[[#This Row],[mois]]))*(YEAR(Tableau2[Date de début])=YEAR(Tableau1[[#This Row],[mois]])))</f>
        <v>0</v>
      </c>
      <c r="L18">
        <f>SUMPRODUCT((Tableau2[Abonnement]=6)*(MONTH(Tableau2[Date de début])=MONTH(Tableau1[[#This Row],[mois]]))*(YEAR(Tableau2[Date de début])=YEAR(Tableau1[[#This Row],[mois]])))</f>
        <v>0</v>
      </c>
      <c r="M18">
        <f>SUMPRODUCT((Tableau2[Abonnement]=12)*(MONTH(Tableau2[Date de début])=MONTH(Tableau1[[#This Row],[mois]]))*(YEAR(Tableau2[Date de début])=YEAR(Tableau1[[#This Row],[mois]])))</f>
        <v>0</v>
      </c>
      <c r="S18" s="4">
        <v>44378</v>
      </c>
      <c r="U18">
        <f>Tableau1[[#This Row],[1mois]]+SUMPRODUCT((Tableau2[Abonnement]=1)*(Tableau2[Date de début]&gt;=EDATE(Tableau15[[#This Row],[mois]],-1))*(Tableau2[Échéance]&lt;EDATE(Tableau15[[#This Row],[mois]],1)))</f>
        <v>0</v>
      </c>
      <c r="V18">
        <f>Tableau1[[#This Row],[3mois]]+SUMPRODUCT((Tableau2[Abonnement]=3)*(Tableau2[Date de début]&gt;=EDATE(Tableau15[[#This Row],[mois]],-3))*(Tableau2[Échéance]&lt;EDATE(Tableau15[[#This Row],[mois]],3)))</f>
        <v>0</v>
      </c>
      <c r="W18">
        <f>Tableau1[[#This Row],[6mois]]+SUMPRODUCT((Tableau2[Abonnement]=6)*(Tableau2[Date de début]&gt;=EDATE(Tableau15[[#This Row],[mois]],-6))*(Tableau2[Échéance]&lt;EDATE(Tableau15[[#This Row],[mois]],6)))</f>
        <v>0</v>
      </c>
      <c r="X18">
        <f>Tableau1[[#This Row],[12mois]]+SUMPRODUCT((Tableau2[Abonnement]=12)*(Tableau2[Date de début]&gt;=EDATE(Tableau15[[#This Row],[mois]],-12))*(Tableau2[Échéance]&lt;EDATE(Tableau15[[#This Row],[mois]],12)))</f>
        <v>0</v>
      </c>
    </row>
    <row r="19" spans="2:24" ht="15.75" customHeight="1" x14ac:dyDescent="0.2">
      <c r="B19" s="1">
        <v>1</v>
      </c>
      <c r="C19" s="2">
        <v>44012.959722222222</v>
      </c>
      <c r="D19" s="2">
        <f>EDATE(C19,B19)</f>
        <v>44042</v>
      </c>
      <c r="E19" s="5" t="str">
        <f>IF(B:B=1,"9.99",IF(B:B=3,"24.99",IF(B:B=6,"44.99","69.99")))</f>
        <v>9.99</v>
      </c>
      <c r="F19" s="5"/>
      <c r="H19" s="4">
        <v>44409</v>
      </c>
      <c r="I19">
        <f t="shared" si="0"/>
        <v>0</v>
      </c>
      <c r="J19">
        <f>SUMPRODUCT((Tableau2[Abonnement]=1)*(MONTH(Tableau2[Date de début])=MONTH(Tableau1[[#This Row],[mois]]))*(YEAR(Tableau2[Date de début])=YEAR(Tableau1[[#This Row],[mois]])))</f>
        <v>0</v>
      </c>
      <c r="K19">
        <f>SUMPRODUCT((Tableau2[Abonnement]=3)*(MONTH(Tableau2[Date de début])=MONTH(Tableau1[[#This Row],[mois]]))*(YEAR(Tableau2[Date de début])=YEAR(Tableau1[[#This Row],[mois]])))</f>
        <v>0</v>
      </c>
      <c r="L19">
        <f>SUMPRODUCT((Tableau2[Abonnement]=6)*(MONTH(Tableau2[Date de début])=MONTH(Tableau1[[#This Row],[mois]]))*(YEAR(Tableau2[Date de début])=YEAR(Tableau1[[#This Row],[mois]])))</f>
        <v>0</v>
      </c>
      <c r="M19">
        <f>SUMPRODUCT((Tableau2[Abonnement]=12)*(MONTH(Tableau2[Date de début])=MONTH(Tableau1[[#This Row],[mois]]))*(YEAR(Tableau2[Date de début])=YEAR(Tableau1[[#This Row],[mois]])))</f>
        <v>0</v>
      </c>
      <c r="S19" s="4">
        <v>44409</v>
      </c>
      <c r="U19">
        <f>Tableau1[[#This Row],[1mois]]+SUMPRODUCT((Tableau2[Abonnement]=1)*(Tableau2[Date de début]&gt;=EDATE(Tableau15[[#This Row],[mois]],-1))*(Tableau2[Échéance]&lt;EDATE(Tableau15[[#This Row],[mois]],1)))</f>
        <v>0</v>
      </c>
      <c r="V19">
        <f>Tableau1[[#This Row],[3mois]]+SUMPRODUCT((Tableau2[Abonnement]=3)*(Tableau2[Date de début]&gt;=EDATE(Tableau15[[#This Row],[mois]],-3))*(Tableau2[Échéance]&lt;EDATE(Tableau15[[#This Row],[mois]],3)))</f>
        <v>0</v>
      </c>
      <c r="W19">
        <f>Tableau1[[#This Row],[6mois]]+SUMPRODUCT((Tableau2[Abonnement]=6)*(Tableau2[Date de début]&gt;=EDATE(Tableau15[[#This Row],[mois]],-6))*(Tableau2[Échéance]&lt;EDATE(Tableau15[[#This Row],[mois]],6)))</f>
        <v>0</v>
      </c>
      <c r="X19">
        <f>Tableau1[[#This Row],[12mois]]+SUMPRODUCT((Tableau2[Abonnement]=12)*(Tableau2[Date de début]&gt;=EDATE(Tableau15[[#This Row],[mois]],-12))*(Tableau2[Échéance]&lt;EDATE(Tableau15[[#This Row],[mois]],12)))</f>
        <v>0</v>
      </c>
    </row>
    <row r="20" spans="2:24" ht="15.75" customHeight="1" x14ac:dyDescent="0.2">
      <c r="B20" s="1">
        <v>1</v>
      </c>
      <c r="C20" s="2">
        <v>44027</v>
      </c>
      <c r="D20" s="2">
        <f>EDATE(C20,B20)</f>
        <v>44058</v>
      </c>
      <c r="E20" s="5" t="str">
        <f>IF(B:B=1,"9.99",IF(B:B=3,"24.99",IF(B:B=6,"44.99","69.99")))</f>
        <v>9.99</v>
      </c>
      <c r="F20" s="5"/>
      <c r="H20" s="4">
        <v>44440</v>
      </c>
      <c r="I20">
        <f t="shared" si="0"/>
        <v>0</v>
      </c>
      <c r="J20">
        <f>SUMPRODUCT((Tableau2[Abonnement]=1)*(MONTH(Tableau2[Date de début])=MONTH(Tableau1[[#This Row],[mois]]))*(YEAR(Tableau2[Date de début])=YEAR(Tableau1[[#This Row],[mois]])))</f>
        <v>0</v>
      </c>
      <c r="K20">
        <f>SUMPRODUCT((Tableau2[Abonnement]=3)*(MONTH(Tableau2[Date de début])=MONTH(Tableau1[[#This Row],[mois]]))*(YEAR(Tableau2[Date de début])=YEAR(Tableau1[[#This Row],[mois]])))</f>
        <v>0</v>
      </c>
      <c r="L20">
        <f>SUMPRODUCT((Tableau2[Abonnement]=6)*(MONTH(Tableau2[Date de début])=MONTH(Tableau1[[#This Row],[mois]]))*(YEAR(Tableau2[Date de début])=YEAR(Tableau1[[#This Row],[mois]])))</f>
        <v>0</v>
      </c>
      <c r="M20">
        <f>SUMPRODUCT((Tableau2[Abonnement]=12)*(MONTH(Tableau2[Date de début])=MONTH(Tableau1[[#This Row],[mois]]))*(YEAR(Tableau2[Date de début])=YEAR(Tableau1[[#This Row],[mois]])))</f>
        <v>0</v>
      </c>
      <c r="S20" s="4">
        <v>44440</v>
      </c>
      <c r="U20">
        <f>Tableau1[[#This Row],[1mois]]+SUMPRODUCT((Tableau2[Abonnement]=1)*(Tableau2[Date de début]&gt;=EDATE(Tableau15[[#This Row],[mois]],-1))*(Tableau2[Échéance]&lt;EDATE(Tableau15[[#This Row],[mois]],1)))</f>
        <v>0</v>
      </c>
      <c r="V20">
        <f>Tableau1[[#This Row],[3mois]]+SUMPRODUCT((Tableau2[Abonnement]=3)*(Tableau2[Date de début]&gt;=EDATE(Tableau15[[#This Row],[mois]],-3))*(Tableau2[Échéance]&lt;EDATE(Tableau15[[#This Row],[mois]],3)))</f>
        <v>0</v>
      </c>
      <c r="W20">
        <f>Tableau1[[#This Row],[6mois]]+SUMPRODUCT((Tableau2[Abonnement]=6)*(Tableau2[Date de début]&gt;=EDATE(Tableau15[[#This Row],[mois]],-6))*(Tableau2[Échéance]&lt;EDATE(Tableau15[[#This Row],[mois]],6)))</f>
        <v>0</v>
      </c>
      <c r="X20">
        <f>Tableau1[[#This Row],[12mois]]+SUMPRODUCT((Tableau2[Abonnement]=12)*(Tableau2[Date de début]&gt;=EDATE(Tableau15[[#This Row],[mois]],-12))*(Tableau2[Échéance]&lt;EDATE(Tableau15[[#This Row],[mois]],12)))</f>
        <v>0</v>
      </c>
    </row>
    <row r="21" spans="2:24" ht="15.75" customHeight="1" x14ac:dyDescent="0.2">
      <c r="B21" s="1">
        <v>1</v>
      </c>
      <c r="C21" s="2">
        <v>44029.522002314814</v>
      </c>
      <c r="D21" s="2">
        <f>EDATE(C21,B21)</f>
        <v>44060</v>
      </c>
      <c r="E21" s="5" t="str">
        <f>IF(B:B=1,"9.99",IF(B:B=3,"24.99",IF(B:B=6,"44.99","69.99")))</f>
        <v>9.99</v>
      </c>
      <c r="F21" s="5"/>
      <c r="H21" s="4">
        <v>44470</v>
      </c>
      <c r="I21">
        <f t="shared" si="0"/>
        <v>0</v>
      </c>
      <c r="J21">
        <f>SUMPRODUCT((Tableau2[Abonnement]=1)*(MONTH(Tableau2[Date de début])=MONTH(Tableau1[[#This Row],[mois]]))*(YEAR(Tableau2[Date de début])=YEAR(Tableau1[[#This Row],[mois]])))</f>
        <v>0</v>
      </c>
      <c r="K21">
        <f>SUMPRODUCT((Tableau2[Abonnement]=3)*(MONTH(Tableau2[Date de début])=MONTH(Tableau1[[#This Row],[mois]]))*(YEAR(Tableau2[Date de début])=YEAR(Tableau1[[#This Row],[mois]])))</f>
        <v>0</v>
      </c>
      <c r="L21">
        <f>SUMPRODUCT((Tableau2[Abonnement]=6)*(MONTH(Tableau2[Date de début])=MONTH(Tableau1[[#This Row],[mois]]))*(YEAR(Tableau2[Date de début])=YEAR(Tableau1[[#This Row],[mois]])))</f>
        <v>0</v>
      </c>
      <c r="M21">
        <f>SUMPRODUCT((Tableau2[Abonnement]=12)*(MONTH(Tableau2[Date de début])=MONTH(Tableau1[[#This Row],[mois]]))*(YEAR(Tableau2[Date de début])=YEAR(Tableau1[[#This Row],[mois]])))</f>
        <v>0</v>
      </c>
      <c r="S21" s="4">
        <v>44470</v>
      </c>
      <c r="U21">
        <f>Tableau1[[#This Row],[1mois]]+SUMPRODUCT((Tableau2[Abonnement]=1)*(Tableau2[Date de début]&gt;=EDATE(Tableau15[[#This Row],[mois]],-1))*(Tableau2[Échéance]&lt;EDATE(Tableau15[[#This Row],[mois]],1)))</f>
        <v>0</v>
      </c>
      <c r="V21">
        <f>Tableau1[[#This Row],[3mois]]+SUMPRODUCT((Tableau2[Abonnement]=3)*(Tableau2[Date de début]&gt;=EDATE(Tableau15[[#This Row],[mois]],-3))*(Tableau2[Échéance]&lt;EDATE(Tableau15[[#This Row],[mois]],3)))</f>
        <v>0</v>
      </c>
      <c r="W21">
        <f>Tableau1[[#This Row],[6mois]]+SUMPRODUCT((Tableau2[Abonnement]=6)*(Tableau2[Date de début]&gt;=EDATE(Tableau15[[#This Row],[mois]],-6))*(Tableau2[Échéance]&lt;EDATE(Tableau15[[#This Row],[mois]],6)))</f>
        <v>0</v>
      </c>
      <c r="X21">
        <f>Tableau1[[#This Row],[12mois]]+SUMPRODUCT((Tableau2[Abonnement]=12)*(Tableau2[Date de début]&gt;=EDATE(Tableau15[[#This Row],[mois]],-12))*(Tableau2[Échéance]&lt;EDATE(Tableau15[[#This Row],[mois]],12)))</f>
        <v>0</v>
      </c>
    </row>
    <row r="22" spans="2:24" ht="15.75" customHeight="1" x14ac:dyDescent="0.2">
      <c r="B22" s="1">
        <v>1</v>
      </c>
      <c r="C22" s="2">
        <v>44034.708634259259</v>
      </c>
      <c r="D22" s="2">
        <f>EDATE(C22,B22)</f>
        <v>44065</v>
      </c>
      <c r="E22" s="5" t="str">
        <f>IF(B:B=1,"9.99",IF(B:B=3,"24.99",IF(B:B=6,"44.99","69.99")))</f>
        <v>9.99</v>
      </c>
      <c r="F22" s="5"/>
      <c r="H22" s="4">
        <v>44501</v>
      </c>
      <c r="I22">
        <f t="shared" si="0"/>
        <v>0</v>
      </c>
      <c r="J22">
        <f>SUMPRODUCT((Tableau2[Abonnement]=1)*(MONTH(Tableau2[Date de début])=MONTH(Tableau1[[#This Row],[mois]]))*(YEAR(Tableau2[Date de début])=YEAR(Tableau1[[#This Row],[mois]])))</f>
        <v>0</v>
      </c>
      <c r="K22">
        <f>SUMPRODUCT((Tableau2[Abonnement]=3)*(MONTH(Tableau2[Date de début])=MONTH(Tableau1[[#This Row],[mois]]))*(YEAR(Tableau2[Date de début])=YEAR(Tableau1[[#This Row],[mois]])))</f>
        <v>0</v>
      </c>
      <c r="L22">
        <f>SUMPRODUCT((Tableau2[Abonnement]=6)*(MONTH(Tableau2[Date de début])=MONTH(Tableau1[[#This Row],[mois]]))*(YEAR(Tableau2[Date de début])=YEAR(Tableau1[[#This Row],[mois]])))</f>
        <v>0</v>
      </c>
      <c r="M22">
        <f>SUMPRODUCT((Tableau2[Abonnement]=12)*(MONTH(Tableau2[Date de début])=MONTH(Tableau1[[#This Row],[mois]]))*(YEAR(Tableau2[Date de début])=YEAR(Tableau1[[#This Row],[mois]])))</f>
        <v>0</v>
      </c>
      <c r="S22" s="4">
        <v>44501</v>
      </c>
      <c r="U22">
        <f>Tableau1[[#This Row],[1mois]]+SUMPRODUCT((Tableau2[Abonnement]=1)*(Tableau2[Date de début]&gt;=EDATE(Tableau15[[#This Row],[mois]],-1))*(Tableau2[Échéance]&lt;EDATE(Tableau15[[#This Row],[mois]],1)))</f>
        <v>0</v>
      </c>
      <c r="V22">
        <f>Tableau1[[#This Row],[3mois]]+SUMPRODUCT((Tableau2[Abonnement]=3)*(Tableau2[Date de début]&gt;=EDATE(Tableau15[[#This Row],[mois]],-3))*(Tableau2[Échéance]&lt;EDATE(Tableau15[[#This Row],[mois]],3)))</f>
        <v>0</v>
      </c>
      <c r="W22">
        <f>Tableau1[[#This Row],[6mois]]+SUMPRODUCT((Tableau2[Abonnement]=6)*(Tableau2[Date de début]&gt;=EDATE(Tableau15[[#This Row],[mois]],-6))*(Tableau2[Échéance]&lt;EDATE(Tableau15[[#This Row],[mois]],6)))</f>
        <v>0</v>
      </c>
      <c r="X22">
        <f>Tableau1[[#This Row],[12mois]]+SUMPRODUCT((Tableau2[Abonnement]=12)*(Tableau2[Date de début]&gt;=EDATE(Tableau15[[#This Row],[mois]],-12))*(Tableau2[Échéance]&lt;EDATE(Tableau15[[#This Row],[mois]],12)))</f>
        <v>0</v>
      </c>
    </row>
    <row r="23" spans="2:24" ht="15.75" customHeight="1" x14ac:dyDescent="0.2">
      <c r="B23" s="1">
        <v>1</v>
      </c>
      <c r="C23" s="2">
        <v>44042.467997685184</v>
      </c>
      <c r="D23" s="2">
        <f>EDATE(C23,B23)</f>
        <v>44073</v>
      </c>
      <c r="E23" s="5" t="str">
        <f>IF(B:B=1,"9.99",IF(B:B=3,"24.99",IF(B:B=6,"44.99","69.99")))</f>
        <v>9.99</v>
      </c>
      <c r="F23" s="5"/>
      <c r="H23" s="4">
        <v>44531</v>
      </c>
      <c r="I23">
        <f t="shared" si="0"/>
        <v>0</v>
      </c>
      <c r="J23">
        <f>SUMPRODUCT((Tableau2[Abonnement]=1)*(MONTH(Tableau2[Date de début])=MONTH(Tableau1[[#This Row],[mois]]))*(YEAR(Tableau2[Date de début])=YEAR(Tableau1[[#This Row],[mois]])))</f>
        <v>0</v>
      </c>
      <c r="K23">
        <f>SUMPRODUCT((Tableau2[Abonnement]=3)*(MONTH(Tableau2[Date de début])=MONTH(Tableau1[[#This Row],[mois]]))*(YEAR(Tableau2[Date de début])=YEAR(Tableau1[[#This Row],[mois]])))</f>
        <v>0</v>
      </c>
      <c r="L23">
        <f>SUMPRODUCT((Tableau2[Abonnement]=6)*(MONTH(Tableau2[Date de début])=MONTH(Tableau1[[#This Row],[mois]]))*(YEAR(Tableau2[Date de début])=YEAR(Tableau1[[#This Row],[mois]])))</f>
        <v>0</v>
      </c>
      <c r="M23">
        <f>SUMPRODUCT((Tableau2[Abonnement]=12)*(MONTH(Tableau2[Date de début])=MONTH(Tableau1[[#This Row],[mois]]))*(YEAR(Tableau2[Date de début])=YEAR(Tableau1[[#This Row],[mois]])))</f>
        <v>0</v>
      </c>
      <c r="S23" s="4">
        <v>44531</v>
      </c>
      <c r="U23">
        <f>Tableau1[[#This Row],[1mois]]+SUMPRODUCT((Tableau2[Abonnement]=1)*(Tableau2[Date de début]&gt;=EDATE(Tableau15[[#This Row],[mois]],-1))*(Tableau2[Échéance]&lt;EDATE(Tableau15[[#This Row],[mois]],1)))</f>
        <v>0</v>
      </c>
      <c r="V23">
        <f>Tableau1[[#This Row],[3mois]]+SUMPRODUCT((Tableau2[Abonnement]=3)*(Tableau2[Date de début]&gt;=EDATE(Tableau15[[#This Row],[mois]],-3))*(Tableau2[Échéance]&lt;EDATE(Tableau15[[#This Row],[mois]],3)))</f>
        <v>0</v>
      </c>
      <c r="W23">
        <f>Tableau1[[#This Row],[6mois]]+SUMPRODUCT((Tableau2[Abonnement]=6)*(Tableau2[Date de début]&gt;=EDATE(Tableau15[[#This Row],[mois]],-6))*(Tableau2[Échéance]&lt;EDATE(Tableau15[[#This Row],[mois]],6)))</f>
        <v>0</v>
      </c>
      <c r="X23">
        <f>Tableau1[[#This Row],[12mois]]+SUMPRODUCT((Tableau2[Abonnement]=12)*(Tableau2[Date de début]&gt;=EDATE(Tableau15[[#This Row],[mois]],-12))*(Tableau2[Échéance]&lt;EDATE(Tableau15[[#This Row],[mois]],12)))</f>
        <v>0</v>
      </c>
    </row>
    <row r="24" spans="2:24" ht="15.75" customHeight="1" x14ac:dyDescent="0.2">
      <c r="B24" s="1">
        <v>1</v>
      </c>
      <c r="C24" s="2">
        <v>44042.365856481483</v>
      </c>
      <c r="D24" s="2">
        <f>EDATE(C24,B24)</f>
        <v>44073</v>
      </c>
      <c r="E24" s="5" t="str">
        <f>IF(B:B=1,"9.99",IF(B:B=3,"24.99",IF(B:B=6,"44.99","69.99")))</f>
        <v>9.99</v>
      </c>
      <c r="F24" s="5"/>
      <c r="H24" s="4">
        <v>44562</v>
      </c>
      <c r="I24">
        <f t="shared" si="0"/>
        <v>0</v>
      </c>
      <c r="J24">
        <f>SUMPRODUCT((Tableau2[Abonnement]=1)*(MONTH(Tableau2[Date de début])=MONTH(Tableau1[[#This Row],[mois]]))*(YEAR(Tableau2[Date de début])=YEAR(Tableau1[[#This Row],[mois]])))</f>
        <v>0</v>
      </c>
      <c r="K24">
        <f>SUMPRODUCT((Tableau2[Abonnement]=3)*(MONTH(Tableau2[Date de début])=MONTH(Tableau1[[#This Row],[mois]]))*(YEAR(Tableau2[Date de début])=YEAR(Tableau1[[#This Row],[mois]])))</f>
        <v>0</v>
      </c>
      <c r="L24">
        <f>SUMPRODUCT((Tableau2[Abonnement]=6)*(MONTH(Tableau2[Date de début])=MONTH(Tableau1[[#This Row],[mois]]))*(YEAR(Tableau2[Date de début])=YEAR(Tableau1[[#This Row],[mois]])))</f>
        <v>0</v>
      </c>
      <c r="M24">
        <f>SUMPRODUCT((Tableau2[Abonnement]=12)*(MONTH(Tableau2[Date de début])=MONTH(Tableau1[[#This Row],[mois]]))*(YEAR(Tableau2[Date de début])=YEAR(Tableau1[[#This Row],[mois]])))</f>
        <v>0</v>
      </c>
      <c r="S24" s="4">
        <v>44562</v>
      </c>
      <c r="U24">
        <f>Tableau1[[#This Row],[1mois]]+SUMPRODUCT((Tableau2[Abonnement]=1)*(Tableau2[Date de début]&gt;=EDATE(Tableau15[[#This Row],[mois]],-1))*(Tableau2[Échéance]&lt;EDATE(Tableau15[[#This Row],[mois]],1)))</f>
        <v>0</v>
      </c>
      <c r="V24">
        <f>Tableau1[[#This Row],[3mois]]+SUMPRODUCT((Tableau2[Abonnement]=3)*(Tableau2[Date de début]&gt;=EDATE(Tableau15[[#This Row],[mois]],-3))*(Tableau2[Échéance]&lt;EDATE(Tableau15[[#This Row],[mois]],3)))</f>
        <v>0</v>
      </c>
      <c r="W24">
        <f>Tableau1[[#This Row],[6mois]]+SUMPRODUCT((Tableau2[Abonnement]=6)*(Tableau2[Date de début]&gt;=EDATE(Tableau15[[#This Row],[mois]],-6))*(Tableau2[Échéance]&lt;EDATE(Tableau15[[#This Row],[mois]],6)))</f>
        <v>0</v>
      </c>
      <c r="X24">
        <f>Tableau1[[#This Row],[12mois]]+SUMPRODUCT((Tableau2[Abonnement]=12)*(Tableau2[Date de début]&gt;=EDATE(Tableau15[[#This Row],[mois]],-12))*(Tableau2[Échéance]&lt;EDATE(Tableau15[[#This Row],[mois]],12)))</f>
        <v>0</v>
      </c>
    </row>
    <row r="25" spans="2:24" ht="15.75" customHeight="1" x14ac:dyDescent="0.2">
      <c r="B25" s="1">
        <v>1</v>
      </c>
      <c r="C25" s="2">
        <v>44044.729814814818</v>
      </c>
      <c r="D25" s="2">
        <f>EDATE(C25,B25)</f>
        <v>44075</v>
      </c>
      <c r="E25" s="5" t="str">
        <f>IF(B:B=1,"9.99",IF(B:B=3,"24.99",IF(B:B=6,"44.99","69.99")))</f>
        <v>9.99</v>
      </c>
      <c r="F25" s="5"/>
      <c r="H25" s="4">
        <v>44593</v>
      </c>
      <c r="I25">
        <f t="shared" si="0"/>
        <v>0</v>
      </c>
      <c r="J25">
        <f>SUMPRODUCT((Tableau2[Abonnement]=1)*(MONTH(Tableau2[Date de début])=MONTH(Tableau1[[#This Row],[mois]]))*(YEAR(Tableau2[Date de début])=YEAR(Tableau1[[#This Row],[mois]])))</f>
        <v>0</v>
      </c>
      <c r="K25">
        <f>SUMPRODUCT((Tableau2[Abonnement]=3)*(MONTH(Tableau2[Date de début])=MONTH(Tableau1[[#This Row],[mois]]))*(YEAR(Tableau2[Date de début])=YEAR(Tableau1[[#This Row],[mois]])))</f>
        <v>0</v>
      </c>
      <c r="L25">
        <f>SUMPRODUCT((Tableau2[Abonnement]=6)*(MONTH(Tableau2[Date de début])=MONTH(Tableau1[[#This Row],[mois]]))*(YEAR(Tableau2[Date de début])=YEAR(Tableau1[[#This Row],[mois]])))</f>
        <v>0</v>
      </c>
      <c r="M25">
        <f>SUMPRODUCT((Tableau2[Abonnement]=12)*(MONTH(Tableau2[Date de début])=MONTH(Tableau1[[#This Row],[mois]]))*(YEAR(Tableau2[Date de début])=YEAR(Tableau1[[#This Row],[mois]])))</f>
        <v>0</v>
      </c>
      <c r="S25" s="4">
        <v>44593</v>
      </c>
      <c r="U25">
        <f>Tableau1[[#This Row],[1mois]]+SUMPRODUCT((Tableau2[Abonnement]=1)*(Tableau2[Date de début]&gt;=EDATE(Tableau15[[#This Row],[mois]],-1))*(Tableau2[Échéance]&lt;EDATE(Tableau15[[#This Row],[mois]],1)))</f>
        <v>0</v>
      </c>
      <c r="V25">
        <f>Tableau1[[#This Row],[3mois]]+SUMPRODUCT((Tableau2[Abonnement]=3)*(Tableau2[Date de début]&gt;=EDATE(Tableau15[[#This Row],[mois]],-3))*(Tableau2[Échéance]&lt;EDATE(Tableau15[[#This Row],[mois]],3)))</f>
        <v>0</v>
      </c>
      <c r="W25">
        <f>Tableau1[[#This Row],[6mois]]+SUMPRODUCT((Tableau2[Abonnement]=6)*(Tableau2[Date de début]&gt;=EDATE(Tableau15[[#This Row],[mois]],-6))*(Tableau2[Échéance]&lt;EDATE(Tableau15[[#This Row],[mois]],6)))</f>
        <v>0</v>
      </c>
      <c r="X25">
        <f>Tableau1[[#This Row],[12mois]]+SUMPRODUCT((Tableau2[Abonnement]=12)*(Tableau2[Date de début]&gt;=EDATE(Tableau15[[#This Row],[mois]],-12))*(Tableau2[Échéance]&lt;EDATE(Tableau15[[#This Row],[mois]],12)))</f>
        <v>0</v>
      </c>
    </row>
    <row r="26" spans="2:24" ht="15.75" customHeight="1" x14ac:dyDescent="0.2">
      <c r="B26" s="1">
        <v>1</v>
      </c>
      <c r="C26" s="2">
        <v>44044.453622685185</v>
      </c>
      <c r="D26" s="2">
        <f>EDATE(C26,B26)</f>
        <v>44075</v>
      </c>
      <c r="E26" s="5" t="str">
        <f>IF(B:B=1,"9.99",IF(B:B=3,"24.99",IF(B:B=6,"44.99","69.99")))</f>
        <v>9.99</v>
      </c>
      <c r="F26" s="5"/>
      <c r="H26" s="4">
        <v>44621</v>
      </c>
      <c r="I26">
        <f t="shared" si="0"/>
        <v>0</v>
      </c>
      <c r="J26">
        <f>SUMPRODUCT((Tableau2[Abonnement]=1)*(MONTH(Tableau2[Date de début])=MONTH(Tableau1[[#This Row],[mois]]))*(YEAR(Tableau2[Date de début])=YEAR(Tableau1[[#This Row],[mois]])))</f>
        <v>0</v>
      </c>
      <c r="K26">
        <f>SUMPRODUCT((Tableau2[Abonnement]=3)*(MONTH(Tableau2[Date de début])=MONTH(Tableau1[[#This Row],[mois]]))*(YEAR(Tableau2[Date de début])=YEAR(Tableau1[[#This Row],[mois]])))</f>
        <v>0</v>
      </c>
      <c r="L26">
        <f>SUMPRODUCT((Tableau2[Abonnement]=6)*(MONTH(Tableau2[Date de début])=MONTH(Tableau1[[#This Row],[mois]]))*(YEAR(Tableau2[Date de début])=YEAR(Tableau1[[#This Row],[mois]])))</f>
        <v>0</v>
      </c>
      <c r="M26">
        <f>SUMPRODUCT((Tableau2[Abonnement]=12)*(MONTH(Tableau2[Date de début])=MONTH(Tableau1[[#This Row],[mois]]))*(YEAR(Tableau2[Date de début])=YEAR(Tableau1[[#This Row],[mois]])))</f>
        <v>0</v>
      </c>
      <c r="S26" s="4">
        <v>44621</v>
      </c>
      <c r="U26">
        <f>Tableau1[[#This Row],[1mois]]+SUMPRODUCT((Tableau2[Abonnement]=1)*(Tableau2[Date de début]&gt;=EDATE(Tableau15[[#This Row],[mois]],-1))*(Tableau2[Échéance]&lt;EDATE(Tableau15[[#This Row],[mois]],1)))</f>
        <v>0</v>
      </c>
      <c r="V26">
        <f>Tableau1[[#This Row],[3mois]]+SUMPRODUCT((Tableau2[Abonnement]=3)*(Tableau2[Date de début]&gt;=EDATE(Tableau15[[#This Row],[mois]],-3))*(Tableau2[Échéance]&lt;EDATE(Tableau15[[#This Row],[mois]],3)))</f>
        <v>0</v>
      </c>
      <c r="W26">
        <f>Tableau1[[#This Row],[6mois]]+SUMPRODUCT((Tableau2[Abonnement]=6)*(Tableau2[Date de début]&gt;=EDATE(Tableau15[[#This Row],[mois]],-6))*(Tableau2[Échéance]&lt;EDATE(Tableau15[[#This Row],[mois]],6)))</f>
        <v>0</v>
      </c>
      <c r="X26">
        <f>Tableau1[[#This Row],[12mois]]+SUMPRODUCT((Tableau2[Abonnement]=12)*(Tableau2[Date de début]&gt;=EDATE(Tableau15[[#This Row],[mois]],-12))*(Tableau2[Échéance]&lt;EDATE(Tableau15[[#This Row],[mois]],12)))</f>
        <v>0</v>
      </c>
    </row>
    <row r="27" spans="2:24" ht="15.75" customHeight="1" x14ac:dyDescent="0.2">
      <c r="B27" s="1">
        <v>1</v>
      </c>
      <c r="C27" s="2">
        <v>44044.363391203704</v>
      </c>
      <c r="D27" s="2">
        <f>EDATE(C27,B27)</f>
        <v>44075</v>
      </c>
      <c r="E27" s="5" t="str">
        <f>IF(B:B=1,"9.99",IF(B:B=3,"24.99",IF(B:B=6,"44.99","69.99")))</f>
        <v>9.99</v>
      </c>
      <c r="F27" s="5"/>
      <c r="H27" s="4">
        <v>44652</v>
      </c>
      <c r="I27">
        <f t="shared" si="0"/>
        <v>0</v>
      </c>
      <c r="J27">
        <f>SUMPRODUCT((Tableau2[Abonnement]=1)*(MONTH(Tableau2[Date de début])=MONTH(Tableau1[[#This Row],[mois]]))*(YEAR(Tableau2[Date de début])=YEAR(Tableau1[[#This Row],[mois]])))</f>
        <v>0</v>
      </c>
      <c r="K27">
        <f>SUMPRODUCT((Tableau2[Abonnement]=3)*(MONTH(Tableau2[Date de début])=MONTH(Tableau1[[#This Row],[mois]]))*(YEAR(Tableau2[Date de début])=YEAR(Tableau1[[#This Row],[mois]])))</f>
        <v>0</v>
      </c>
      <c r="L27">
        <f>SUMPRODUCT((Tableau2[Abonnement]=6)*(MONTH(Tableau2[Date de début])=MONTH(Tableau1[[#This Row],[mois]]))*(YEAR(Tableau2[Date de début])=YEAR(Tableau1[[#This Row],[mois]])))</f>
        <v>0</v>
      </c>
      <c r="M27">
        <f>SUMPRODUCT((Tableau2[Abonnement]=12)*(MONTH(Tableau2[Date de début])=MONTH(Tableau1[[#This Row],[mois]]))*(YEAR(Tableau2[Date de début])=YEAR(Tableau1[[#This Row],[mois]])))</f>
        <v>0</v>
      </c>
      <c r="S27" s="4">
        <v>44652</v>
      </c>
      <c r="U27">
        <f>Tableau1[[#This Row],[1mois]]+SUMPRODUCT((Tableau2[Abonnement]=1)*(Tableau2[Date de début]&gt;=EDATE(Tableau15[[#This Row],[mois]],-1))*(Tableau2[Échéance]&lt;EDATE(Tableau15[[#This Row],[mois]],1)))</f>
        <v>0</v>
      </c>
      <c r="V27">
        <f>Tableau1[[#This Row],[3mois]]+SUMPRODUCT((Tableau2[Abonnement]=3)*(Tableau2[Date de début]&gt;=EDATE(Tableau15[[#This Row],[mois]],-3))*(Tableau2[Échéance]&lt;EDATE(Tableau15[[#This Row],[mois]],3)))</f>
        <v>0</v>
      </c>
      <c r="W27">
        <f>Tableau1[[#This Row],[6mois]]+SUMPRODUCT((Tableau2[Abonnement]=6)*(Tableau2[Date de début]&gt;=EDATE(Tableau15[[#This Row],[mois]],-6))*(Tableau2[Échéance]&lt;EDATE(Tableau15[[#This Row],[mois]],6)))</f>
        <v>0</v>
      </c>
      <c r="X27">
        <f>Tableau1[[#This Row],[12mois]]+SUMPRODUCT((Tableau2[Abonnement]=12)*(Tableau2[Date de début]&gt;=EDATE(Tableau15[[#This Row],[mois]],-12))*(Tableau2[Échéance]&lt;EDATE(Tableau15[[#This Row],[mois]],12)))</f>
        <v>0</v>
      </c>
    </row>
    <row r="28" spans="2:24" ht="15.75" customHeight="1" x14ac:dyDescent="0.2">
      <c r="B28" s="1">
        <v>1</v>
      </c>
      <c r="C28" s="2">
        <v>44048.973599537036</v>
      </c>
      <c r="D28" s="2">
        <f>EDATE(C28,B28)</f>
        <v>44079</v>
      </c>
      <c r="E28" s="5" t="str">
        <f>IF(B:B=1,"9.99",IF(B:B=3,"24.99",IF(B:B=6,"44.99","69.99")))</f>
        <v>9.99</v>
      </c>
      <c r="F28" s="5"/>
      <c r="H28" s="4">
        <v>44682</v>
      </c>
      <c r="I28">
        <f t="shared" si="0"/>
        <v>0</v>
      </c>
      <c r="J28">
        <f>SUMPRODUCT((Tableau2[Abonnement]=1)*(MONTH(Tableau2[Date de début])=MONTH(Tableau1[[#This Row],[mois]]))*(YEAR(Tableau2[Date de début])=YEAR(Tableau1[[#This Row],[mois]])))</f>
        <v>0</v>
      </c>
      <c r="K28">
        <f>SUMPRODUCT((Tableau2[Abonnement]=3)*(MONTH(Tableau2[Date de début])=MONTH(Tableau1[[#This Row],[mois]]))*(YEAR(Tableau2[Date de début])=YEAR(Tableau1[[#This Row],[mois]])))</f>
        <v>0</v>
      </c>
      <c r="L28">
        <f>SUMPRODUCT((Tableau2[Abonnement]=6)*(MONTH(Tableau2[Date de début])=MONTH(Tableau1[[#This Row],[mois]]))*(YEAR(Tableau2[Date de début])=YEAR(Tableau1[[#This Row],[mois]])))</f>
        <v>0</v>
      </c>
      <c r="M28">
        <f>SUMPRODUCT((Tableau2[Abonnement]=12)*(MONTH(Tableau2[Date de début])=MONTH(Tableau1[[#This Row],[mois]]))*(YEAR(Tableau2[Date de début])=YEAR(Tableau1[[#This Row],[mois]])))</f>
        <v>0</v>
      </c>
      <c r="S28" s="4">
        <v>44682</v>
      </c>
      <c r="U28">
        <f>Tableau1[[#This Row],[1mois]]+SUMPRODUCT((Tableau2[Abonnement]=1)*(Tableau2[Date de début]&gt;=EDATE(Tableau15[[#This Row],[mois]],-1))*(Tableau2[Échéance]&lt;EDATE(Tableau15[[#This Row],[mois]],1)))</f>
        <v>0</v>
      </c>
      <c r="V28">
        <f>Tableau1[[#This Row],[3mois]]+SUMPRODUCT((Tableau2[Abonnement]=3)*(Tableau2[Date de début]&gt;=EDATE(Tableau15[[#This Row],[mois]],-3))*(Tableau2[Échéance]&lt;EDATE(Tableau15[[#This Row],[mois]],3)))</f>
        <v>0</v>
      </c>
      <c r="W28">
        <f>Tableau1[[#This Row],[6mois]]+SUMPRODUCT((Tableau2[Abonnement]=6)*(Tableau2[Date de début]&gt;=EDATE(Tableau15[[#This Row],[mois]],-6))*(Tableau2[Échéance]&lt;EDATE(Tableau15[[#This Row],[mois]],6)))</f>
        <v>0</v>
      </c>
      <c r="X28">
        <f>Tableau1[[#This Row],[12mois]]+SUMPRODUCT((Tableau2[Abonnement]=12)*(Tableau2[Date de début]&gt;=EDATE(Tableau15[[#This Row],[mois]],-12))*(Tableau2[Échéance]&lt;EDATE(Tableau15[[#This Row],[mois]],12)))</f>
        <v>0</v>
      </c>
    </row>
    <row r="29" spans="2:24" ht="15.75" customHeight="1" x14ac:dyDescent="0.2">
      <c r="B29" s="1">
        <v>1</v>
      </c>
      <c r="C29" s="2">
        <v>44055.980532407404</v>
      </c>
      <c r="D29" s="2">
        <f>EDATE(C29,B29)</f>
        <v>44086</v>
      </c>
      <c r="E29" s="5" t="str">
        <f>IF(B:B=1,"9.99",IF(B:B=3,"24.99",IF(B:B=6,"44.99","69.99")))</f>
        <v>9.99</v>
      </c>
      <c r="F29" s="5"/>
      <c r="H29" s="4">
        <v>44713</v>
      </c>
      <c r="I29">
        <f t="shared" si="0"/>
        <v>0</v>
      </c>
      <c r="J29">
        <f>SUMPRODUCT((Tableau2[Abonnement]=1)*(MONTH(Tableau2[Date de début])=MONTH(Tableau1[[#This Row],[mois]]))*(YEAR(Tableau2[Date de début])=YEAR(Tableau1[[#This Row],[mois]])))</f>
        <v>0</v>
      </c>
      <c r="K29">
        <f>SUMPRODUCT((Tableau2[Abonnement]=3)*(MONTH(Tableau2[Date de début])=MONTH(Tableau1[[#This Row],[mois]]))*(YEAR(Tableau2[Date de début])=YEAR(Tableau1[[#This Row],[mois]])))</f>
        <v>0</v>
      </c>
      <c r="L29">
        <f>SUMPRODUCT((Tableau2[Abonnement]=6)*(MONTH(Tableau2[Date de début])=MONTH(Tableau1[[#This Row],[mois]]))*(YEAR(Tableau2[Date de début])=YEAR(Tableau1[[#This Row],[mois]])))</f>
        <v>0</v>
      </c>
      <c r="M29">
        <f>SUMPRODUCT((Tableau2[Abonnement]=12)*(MONTH(Tableau2[Date de début])=MONTH(Tableau1[[#This Row],[mois]]))*(YEAR(Tableau2[Date de début])=YEAR(Tableau1[[#This Row],[mois]])))</f>
        <v>0</v>
      </c>
      <c r="S29" s="4">
        <v>44713</v>
      </c>
      <c r="U29">
        <f>Tableau1[[#This Row],[1mois]]+SUMPRODUCT((Tableau2[Abonnement]=1)*(Tableau2[Date de début]&gt;=EDATE(Tableau15[[#This Row],[mois]],-1))*(Tableau2[Échéance]&lt;EDATE(Tableau15[[#This Row],[mois]],1)))</f>
        <v>0</v>
      </c>
      <c r="V29">
        <f>Tableau1[[#This Row],[3mois]]+SUMPRODUCT((Tableau2[Abonnement]=3)*(Tableau2[Date de début]&gt;=EDATE(Tableau15[[#This Row],[mois]],-3))*(Tableau2[Échéance]&lt;EDATE(Tableau15[[#This Row],[mois]],3)))</f>
        <v>0</v>
      </c>
      <c r="W29">
        <f>Tableau1[[#This Row],[6mois]]+SUMPRODUCT((Tableau2[Abonnement]=6)*(Tableau2[Date de début]&gt;=EDATE(Tableau15[[#This Row],[mois]],-6))*(Tableau2[Échéance]&lt;EDATE(Tableau15[[#This Row],[mois]],6)))</f>
        <v>0</v>
      </c>
      <c r="X29">
        <f>Tableau1[[#This Row],[12mois]]+SUMPRODUCT((Tableau2[Abonnement]=12)*(Tableau2[Date de début]&gt;=EDATE(Tableau15[[#This Row],[mois]],-12))*(Tableau2[Échéance]&lt;EDATE(Tableau15[[#This Row],[mois]],12)))</f>
        <v>0</v>
      </c>
    </row>
    <row r="30" spans="2:24" ht="15.75" customHeight="1" x14ac:dyDescent="0.2">
      <c r="B30" s="1">
        <v>1</v>
      </c>
      <c r="C30" s="2">
        <v>44055.459803240738</v>
      </c>
      <c r="D30" s="2">
        <f>EDATE(C30,B30)</f>
        <v>44086</v>
      </c>
      <c r="E30" s="5" t="str">
        <f>IF(B:B=1,"9.99",IF(B:B=3,"24.99",IF(B:B=6,"44.99","69.99")))</f>
        <v>9.99</v>
      </c>
      <c r="F30" s="5"/>
      <c r="H30" s="4">
        <v>44743</v>
      </c>
      <c r="I30">
        <f t="shared" si="0"/>
        <v>0</v>
      </c>
      <c r="J30">
        <f>SUMPRODUCT((Tableau2[Abonnement]=1)*(MONTH(Tableau2[Date de début])=MONTH(Tableau1[[#This Row],[mois]]))*(YEAR(Tableau2[Date de début])=YEAR(Tableau1[[#This Row],[mois]])))</f>
        <v>0</v>
      </c>
      <c r="K30">
        <f>SUMPRODUCT((Tableau2[Abonnement]=3)*(MONTH(Tableau2[Date de début])=MONTH(Tableau1[[#This Row],[mois]]))*(YEAR(Tableau2[Date de début])=YEAR(Tableau1[[#This Row],[mois]])))</f>
        <v>0</v>
      </c>
      <c r="L30">
        <f>SUMPRODUCT((Tableau2[Abonnement]=6)*(MONTH(Tableau2[Date de début])=MONTH(Tableau1[[#This Row],[mois]]))*(YEAR(Tableau2[Date de début])=YEAR(Tableau1[[#This Row],[mois]])))</f>
        <v>0</v>
      </c>
      <c r="M30">
        <f>SUMPRODUCT((Tableau2[Abonnement]=12)*(MONTH(Tableau2[Date de début])=MONTH(Tableau1[[#This Row],[mois]]))*(YEAR(Tableau2[Date de début])=YEAR(Tableau1[[#This Row],[mois]])))</f>
        <v>0</v>
      </c>
      <c r="S30" s="4">
        <v>44743</v>
      </c>
      <c r="U30">
        <f>Tableau1[[#This Row],[1mois]]+SUMPRODUCT((Tableau2[Abonnement]=1)*(Tableau2[Date de début]&gt;=EDATE(Tableau15[[#This Row],[mois]],-1))*(Tableau2[Échéance]&lt;EDATE(Tableau15[[#This Row],[mois]],1)))</f>
        <v>0</v>
      </c>
      <c r="V30">
        <f>Tableau1[[#This Row],[3mois]]+SUMPRODUCT((Tableau2[Abonnement]=3)*(Tableau2[Date de début]&gt;=EDATE(Tableau15[[#This Row],[mois]],-3))*(Tableau2[Échéance]&lt;EDATE(Tableau15[[#This Row],[mois]],3)))</f>
        <v>0</v>
      </c>
      <c r="W30">
        <f>Tableau1[[#This Row],[6mois]]+SUMPRODUCT((Tableau2[Abonnement]=6)*(Tableau2[Date de début]&gt;=EDATE(Tableau15[[#This Row],[mois]],-6))*(Tableau2[Échéance]&lt;EDATE(Tableau15[[#This Row],[mois]],6)))</f>
        <v>0</v>
      </c>
      <c r="X30">
        <f>Tableau1[[#This Row],[12mois]]+SUMPRODUCT((Tableau2[Abonnement]=12)*(Tableau2[Date de début]&gt;=EDATE(Tableau15[[#This Row],[mois]],-12))*(Tableau2[Échéance]&lt;EDATE(Tableau15[[#This Row],[mois]],12)))</f>
        <v>0</v>
      </c>
    </row>
    <row r="31" spans="2:24" ht="15.75" customHeight="1" x14ac:dyDescent="0.2">
      <c r="B31" s="1">
        <v>1</v>
      </c>
      <c r="C31" s="2">
        <v>44056.512511574074</v>
      </c>
      <c r="D31" s="2">
        <f>EDATE(C31,B31)</f>
        <v>44087</v>
      </c>
      <c r="E31" s="5" t="str">
        <f>IF(B:B=1,"9.99",IF(B:B=3,"24.99",IF(B:B=6,"44.99","69.99")))</f>
        <v>9.99</v>
      </c>
      <c r="F31" s="5"/>
      <c r="H31" s="4">
        <v>44774</v>
      </c>
      <c r="I31">
        <f t="shared" si="0"/>
        <v>0</v>
      </c>
      <c r="J31">
        <f>SUMPRODUCT((Tableau2[Abonnement]=1)*(MONTH(Tableau2[Date de début])=MONTH(Tableau1[[#This Row],[mois]]))*(YEAR(Tableau2[Date de début])=YEAR(Tableau1[[#This Row],[mois]])))</f>
        <v>0</v>
      </c>
      <c r="K31">
        <f>SUMPRODUCT((Tableau2[Abonnement]=3)*(MONTH(Tableau2[Date de début])=MONTH(Tableau1[[#This Row],[mois]]))*(YEAR(Tableau2[Date de début])=YEAR(Tableau1[[#This Row],[mois]])))</f>
        <v>0</v>
      </c>
      <c r="L31">
        <f>SUMPRODUCT((Tableau2[Abonnement]=6)*(MONTH(Tableau2[Date de début])=MONTH(Tableau1[[#This Row],[mois]]))*(YEAR(Tableau2[Date de début])=YEAR(Tableau1[[#This Row],[mois]])))</f>
        <v>0</v>
      </c>
      <c r="M31">
        <f>SUMPRODUCT((Tableau2[Abonnement]=12)*(MONTH(Tableau2[Date de début])=MONTH(Tableau1[[#This Row],[mois]]))*(YEAR(Tableau2[Date de début])=YEAR(Tableau1[[#This Row],[mois]])))</f>
        <v>0</v>
      </c>
      <c r="S31" s="4">
        <v>44774</v>
      </c>
      <c r="U31">
        <f>Tableau1[[#This Row],[1mois]]+SUMPRODUCT((Tableau2[Abonnement]=1)*(Tableau2[Date de début]&gt;=EDATE(Tableau15[[#This Row],[mois]],-1))*(Tableau2[Échéance]&lt;EDATE(Tableau15[[#This Row],[mois]],1)))</f>
        <v>0</v>
      </c>
      <c r="V31">
        <f>Tableau1[[#This Row],[3mois]]+SUMPRODUCT((Tableau2[Abonnement]=3)*(Tableau2[Date de début]&gt;=EDATE(Tableau15[[#This Row],[mois]],-3))*(Tableau2[Échéance]&lt;EDATE(Tableau15[[#This Row],[mois]],3)))</f>
        <v>0</v>
      </c>
      <c r="W31">
        <f>Tableau1[[#This Row],[6mois]]+SUMPRODUCT((Tableau2[Abonnement]=6)*(Tableau2[Date de début]&gt;=EDATE(Tableau15[[#This Row],[mois]],-6))*(Tableau2[Échéance]&lt;EDATE(Tableau15[[#This Row],[mois]],6)))</f>
        <v>0</v>
      </c>
      <c r="X31">
        <f>Tableau1[[#This Row],[12mois]]+SUMPRODUCT((Tableau2[Abonnement]=12)*(Tableau2[Date de début]&gt;=EDATE(Tableau15[[#This Row],[mois]],-12))*(Tableau2[Échéance]&lt;EDATE(Tableau15[[#This Row],[mois]],12)))</f>
        <v>0</v>
      </c>
    </row>
  </sheetData>
  <mergeCells count="3">
    <mergeCell ref="B2:E2"/>
    <mergeCell ref="H2:M2"/>
    <mergeCell ref="S2:X2"/>
  </mergeCells>
  <pageMargins left="0.7" right="0.7" top="0.75" bottom="0.75" header="0.3" footer="0.3"/>
  <pageSetup paperSize="9" orientation="portrait" horizontalDpi="4294967293" verticalDpi="0" r:id="rId1"/>
  <legacy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31" sqref="C31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Graphique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Skudd</dc:creator>
  <cp:lastModifiedBy>LouReeD</cp:lastModifiedBy>
  <dcterms:created xsi:type="dcterms:W3CDTF">2020-08-14T15:10:56Z</dcterms:created>
  <dcterms:modified xsi:type="dcterms:W3CDTF">2020-08-22T17:27:28Z</dcterms:modified>
</cp:coreProperties>
</file>