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 codeName="{B7FE6334-C1A2-E50D-BD3D-5F4D41BBC2E3}"/>
  <workbookPr codeName="ThisWorkbook"/>
  <bookViews>
    <workbookView xWindow="0" yWindow="0" windowWidth="23040" windowHeight="9105"/>
  </bookViews>
  <sheets>
    <sheet name="Planning" sheetId="2" r:id="rId1"/>
    <sheet name="Machine" sheetId="1" r:id="rId2"/>
  </sheets>
  <definedNames>
    <definedName name="opérations">Machine!$K$18:$K$116</definedName>
    <definedName name="unités">Machine!$L$3:$L$7</definedName>
  </definedNames>
  <calcPr calcId="125725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28" i="1"/>
  <c r="E27"/>
  <c r="E26"/>
  <c r="E25"/>
  <c r="E24"/>
  <c r="E23"/>
  <c r="E22"/>
  <c r="E21"/>
  <c r="E20"/>
  <c r="E19"/>
  <c r="E18"/>
  <c r="E17"/>
  <c r="E16"/>
  <c r="E15"/>
  <c r="E14"/>
  <c r="E13"/>
  <c r="E12"/>
  <c r="E11"/>
  <c r="E10"/>
  <c r="E9"/>
  <c r="E8"/>
  <c r="E7"/>
  <c r="E6"/>
  <c r="E14" i="2"/>
  <c r="E22"/>
  <c r="E20"/>
  <c r="E19"/>
  <c r="E18"/>
  <c r="E17"/>
  <c r="E15"/>
  <c r="F18" l="1"/>
  <c r="F15"/>
  <c r="G15" s="1"/>
  <c r="F16"/>
  <c r="F17"/>
  <c r="F19"/>
  <c r="F20"/>
  <c r="F21"/>
  <c r="F22"/>
  <c r="F23"/>
  <c r="F24"/>
  <c r="F25"/>
  <c r="F26"/>
  <c r="F27"/>
  <c r="F28"/>
  <c r="F29"/>
  <c r="F30"/>
  <c r="F31"/>
  <c r="F32"/>
  <c r="F33"/>
  <c r="F34"/>
  <c r="F35"/>
  <c r="F36"/>
  <c r="F37"/>
  <c r="F14"/>
  <c r="E23"/>
  <c r="E24"/>
  <c r="E25"/>
  <c r="E26"/>
  <c r="E27"/>
  <c r="E28"/>
  <c r="E29"/>
  <c r="E30"/>
  <c r="E31"/>
  <c r="E32"/>
  <c r="E33"/>
  <c r="E34"/>
  <c r="E35"/>
  <c r="E36"/>
  <c r="E37"/>
  <c r="AH10"/>
  <c r="AI10"/>
  <c r="AJ10"/>
  <c r="E38"/>
  <c r="E39"/>
  <c r="G38"/>
  <c r="G39"/>
  <c r="G40"/>
  <c r="G41"/>
  <c r="G34" l="1"/>
  <c r="G26"/>
  <c r="G17"/>
  <c r="G31"/>
  <c r="G30"/>
  <c r="G22"/>
  <c r="G36"/>
  <c r="G28"/>
  <c r="G20"/>
  <c r="G27"/>
  <c r="G19"/>
  <c r="G35"/>
  <c r="G29"/>
  <c r="G21"/>
  <c r="G33"/>
  <c r="G25"/>
  <c r="G16"/>
  <c r="G32"/>
  <c r="G24"/>
  <c r="G23"/>
  <c r="G37"/>
  <c r="Y14" i="1"/>
  <c r="Y22"/>
  <c r="X14"/>
  <c r="X22"/>
  <c r="W14"/>
  <c r="W22"/>
  <c r="V9"/>
  <c r="V13"/>
  <c r="V15"/>
  <c r="V17"/>
  <c r="V21"/>
  <c r="V23"/>
  <c r="V25"/>
  <c r="T5"/>
  <c r="Y5" s="1"/>
  <c r="T6"/>
  <c r="Y6" s="1"/>
  <c r="T7"/>
  <c r="Y7" s="1"/>
  <c r="T8"/>
  <c r="Y8" s="1"/>
  <c r="T9"/>
  <c r="Y9" s="1"/>
  <c r="T10"/>
  <c r="Y10" s="1"/>
  <c r="T11"/>
  <c r="Y11" s="1"/>
  <c r="T12"/>
  <c r="Y12" s="1"/>
  <c r="T13"/>
  <c r="Y13" s="1"/>
  <c r="T14"/>
  <c r="T15"/>
  <c r="Y15" s="1"/>
  <c r="T16"/>
  <c r="Y16" s="1"/>
  <c r="T17"/>
  <c r="Y17" s="1"/>
  <c r="T18"/>
  <c r="Y18" s="1"/>
  <c r="T19"/>
  <c r="Y19" s="1"/>
  <c r="T20"/>
  <c r="Y20" s="1"/>
  <c r="T21"/>
  <c r="Y21" s="1"/>
  <c r="T22"/>
  <c r="T23"/>
  <c r="Y23" s="1"/>
  <c r="T24"/>
  <c r="Y24" s="1"/>
  <c r="T25"/>
  <c r="Y25" s="1"/>
  <c r="T26"/>
  <c r="Y26" s="1"/>
  <c r="T27"/>
  <c r="Y27" s="1"/>
  <c r="T28"/>
  <c r="Y28" s="1"/>
  <c r="S5"/>
  <c r="X5" s="1"/>
  <c r="S6"/>
  <c r="X6" s="1"/>
  <c r="S7"/>
  <c r="X7" s="1"/>
  <c r="S8"/>
  <c r="X8" s="1"/>
  <c r="S9"/>
  <c r="X9" s="1"/>
  <c r="S10"/>
  <c r="X10" s="1"/>
  <c r="S11"/>
  <c r="X11" s="1"/>
  <c r="S12"/>
  <c r="X12" s="1"/>
  <c r="S13"/>
  <c r="X13" s="1"/>
  <c r="S14"/>
  <c r="S15"/>
  <c r="X15" s="1"/>
  <c r="S16"/>
  <c r="X16" s="1"/>
  <c r="S17"/>
  <c r="X17" s="1"/>
  <c r="S18"/>
  <c r="X18" s="1"/>
  <c r="S19"/>
  <c r="X19" s="1"/>
  <c r="S20"/>
  <c r="X20" s="1"/>
  <c r="S21"/>
  <c r="X21" s="1"/>
  <c r="S22"/>
  <c r="S23"/>
  <c r="X23" s="1"/>
  <c r="S24"/>
  <c r="X24" s="1"/>
  <c r="S25"/>
  <c r="X25" s="1"/>
  <c r="S26"/>
  <c r="X26" s="1"/>
  <c r="S27"/>
  <c r="X27" s="1"/>
  <c r="S28"/>
  <c r="X28" s="1"/>
  <c r="Q5"/>
  <c r="V5" s="1"/>
  <c r="Q6"/>
  <c r="V6" s="1"/>
  <c r="Q7"/>
  <c r="V7" s="1"/>
  <c r="Q8"/>
  <c r="V8" s="1"/>
  <c r="Q9"/>
  <c r="Q10"/>
  <c r="V10" s="1"/>
  <c r="Q11"/>
  <c r="V11" s="1"/>
  <c r="Q12"/>
  <c r="V12" s="1"/>
  <c r="Q13"/>
  <c r="Q14"/>
  <c r="V14" s="1"/>
  <c r="Q15"/>
  <c r="Q16"/>
  <c r="V16" s="1"/>
  <c r="Q17"/>
  <c r="Q18"/>
  <c r="V18" s="1"/>
  <c r="Q19"/>
  <c r="V19" s="1"/>
  <c r="Q20"/>
  <c r="V20" s="1"/>
  <c r="Q21"/>
  <c r="Q22"/>
  <c r="V22" s="1"/>
  <c r="Q23"/>
  <c r="Q24"/>
  <c r="V24" s="1"/>
  <c r="Q25"/>
  <c r="Q26"/>
  <c r="V26" s="1"/>
  <c r="Q27"/>
  <c r="V27" s="1"/>
  <c r="Q28"/>
  <c r="V28" s="1"/>
  <c r="R13"/>
  <c r="W13" s="1"/>
  <c r="R14"/>
  <c r="R15"/>
  <c r="W15" s="1"/>
  <c r="R16"/>
  <c r="W16" s="1"/>
  <c r="R17"/>
  <c r="W17" s="1"/>
  <c r="R18"/>
  <c r="W18" s="1"/>
  <c r="R19"/>
  <c r="W19" s="1"/>
  <c r="R20"/>
  <c r="W20" s="1"/>
  <c r="R21"/>
  <c r="W21" s="1"/>
  <c r="R22"/>
  <c r="R23"/>
  <c r="W23" s="1"/>
  <c r="R24"/>
  <c r="W24" s="1"/>
  <c r="R25"/>
  <c r="W25" s="1"/>
  <c r="R26"/>
  <c r="W26" s="1"/>
  <c r="R27"/>
  <c r="W27" s="1"/>
  <c r="R28"/>
  <c r="W28" s="1"/>
  <c r="P13"/>
  <c r="U13" s="1"/>
  <c r="Z13" s="1"/>
  <c r="H13" s="1"/>
  <c r="P14"/>
  <c r="U14" s="1"/>
  <c r="P15"/>
  <c r="U15" s="1"/>
  <c r="P16"/>
  <c r="U16" s="1"/>
  <c r="Z16" s="1"/>
  <c r="H16" s="1"/>
  <c r="P17"/>
  <c r="U17" s="1"/>
  <c r="Z17" s="1"/>
  <c r="H17" s="1"/>
  <c r="P18"/>
  <c r="U18" s="1"/>
  <c r="Z18" s="1"/>
  <c r="H18" s="1"/>
  <c r="P19"/>
  <c r="U19" s="1"/>
  <c r="Z19" s="1"/>
  <c r="H19" s="1"/>
  <c r="P20"/>
  <c r="U20" s="1"/>
  <c r="Z20" s="1"/>
  <c r="H20" s="1"/>
  <c r="P21"/>
  <c r="U21" s="1"/>
  <c r="Z21" s="1"/>
  <c r="H21" s="1"/>
  <c r="P22"/>
  <c r="U22" s="1"/>
  <c r="P23"/>
  <c r="U23" s="1"/>
  <c r="P24"/>
  <c r="U24" s="1"/>
  <c r="Z24" s="1"/>
  <c r="H24" s="1"/>
  <c r="P25"/>
  <c r="U25" s="1"/>
  <c r="P26"/>
  <c r="U26" s="1"/>
  <c r="Z26" s="1"/>
  <c r="H26" s="1"/>
  <c r="P27"/>
  <c r="U27" s="1"/>
  <c r="Z27" s="1"/>
  <c r="H27" s="1"/>
  <c r="P28"/>
  <c r="U28" s="1"/>
  <c r="Z28" s="1"/>
  <c r="H28" s="1"/>
  <c r="P5"/>
  <c r="U5" s="1"/>
  <c r="P6"/>
  <c r="U6" s="1"/>
  <c r="P7"/>
  <c r="U7" s="1"/>
  <c r="P8"/>
  <c r="U8" s="1"/>
  <c r="P9"/>
  <c r="U9" s="1"/>
  <c r="P10"/>
  <c r="U10" s="1"/>
  <c r="P11"/>
  <c r="U11" s="1"/>
  <c r="P12"/>
  <c r="U12" s="1"/>
  <c r="T4"/>
  <c r="Y4" s="1"/>
  <c r="S4"/>
  <c r="X4" s="1"/>
  <c r="Q4"/>
  <c r="V4" s="1"/>
  <c r="P4"/>
  <c r="U4" s="1"/>
  <c r="G18" i="2" l="1"/>
  <c r="Z15" i="1"/>
  <c r="H15" s="1"/>
  <c r="Z25"/>
  <c r="H25" s="1"/>
  <c r="Z22"/>
  <c r="H22" s="1"/>
  <c r="Z14"/>
  <c r="H14" s="1"/>
  <c r="Z23"/>
  <c r="H23" s="1"/>
  <c r="H11" i="2"/>
  <c r="H37" l="1"/>
  <c r="H36"/>
  <c r="H35"/>
  <c r="H34"/>
  <c r="H33"/>
  <c r="H32"/>
  <c r="H31"/>
  <c r="H30"/>
  <c r="H29"/>
  <c r="H28"/>
  <c r="H27"/>
  <c r="H26"/>
  <c r="H25"/>
  <c r="H24"/>
  <c r="H23"/>
  <c r="H22"/>
  <c r="H21"/>
  <c r="H20"/>
  <c r="H19"/>
  <c r="H18"/>
  <c r="H17"/>
  <c r="H16"/>
  <c r="H15"/>
  <c r="H14"/>
  <c r="I11"/>
  <c r="F10"/>
  <c r="H12" s="1"/>
  <c r="R5" i="1"/>
  <c r="W5" s="1"/>
  <c r="Z5" s="1"/>
  <c r="E5" s="1"/>
  <c r="R6"/>
  <c r="W6" s="1"/>
  <c r="Z6" s="1"/>
  <c r="R7"/>
  <c r="W7" s="1"/>
  <c r="Z7" s="1"/>
  <c r="R8"/>
  <c r="W8" s="1"/>
  <c r="Z8" s="1"/>
  <c r="R9"/>
  <c r="W9" s="1"/>
  <c r="Z9" s="1"/>
  <c r="R10"/>
  <c r="W10" s="1"/>
  <c r="Z10" s="1"/>
  <c r="R11"/>
  <c r="W11" s="1"/>
  <c r="Z11" s="1"/>
  <c r="R12"/>
  <c r="W12" s="1"/>
  <c r="Z12" s="1"/>
  <c r="R4"/>
  <c r="I37" i="2" l="1"/>
  <c r="I36"/>
  <c r="I35"/>
  <c r="I34"/>
  <c r="I33"/>
  <c r="I32"/>
  <c r="I31"/>
  <c r="I30"/>
  <c r="I29"/>
  <c r="I28"/>
  <c r="I27"/>
  <c r="I26"/>
  <c r="I25"/>
  <c r="I24"/>
  <c r="I23"/>
  <c r="I22"/>
  <c r="I21"/>
  <c r="I20"/>
  <c r="I19"/>
  <c r="I18"/>
  <c r="I17"/>
  <c r="I16"/>
  <c r="I15"/>
  <c r="I14"/>
  <c r="J11"/>
  <c r="G10"/>
  <c r="I12" s="1"/>
  <c r="W4" i="1"/>
  <c r="Z4" s="1"/>
  <c r="H4" s="1"/>
  <c r="J37" i="2" l="1"/>
  <c r="J36"/>
  <c r="J35"/>
  <c r="J34"/>
  <c r="J33"/>
  <c r="J32"/>
  <c r="J31"/>
  <c r="J30"/>
  <c r="J29"/>
  <c r="J28"/>
  <c r="J27"/>
  <c r="J26"/>
  <c r="J25"/>
  <c r="J24"/>
  <c r="J23"/>
  <c r="J22"/>
  <c r="J21"/>
  <c r="J20"/>
  <c r="J19"/>
  <c r="J18"/>
  <c r="J17"/>
  <c r="J16"/>
  <c r="J15"/>
  <c r="J14"/>
  <c r="K11"/>
  <c r="H10"/>
  <c r="J12" s="1"/>
  <c r="K37" l="1"/>
  <c r="K36"/>
  <c r="K35"/>
  <c r="K34"/>
  <c r="K33"/>
  <c r="K32"/>
  <c r="K31"/>
  <c r="K30"/>
  <c r="K29"/>
  <c r="K28"/>
  <c r="K27"/>
  <c r="K26"/>
  <c r="K25"/>
  <c r="K24"/>
  <c r="K23"/>
  <c r="K22"/>
  <c r="K21"/>
  <c r="K20"/>
  <c r="K19"/>
  <c r="K18"/>
  <c r="K17"/>
  <c r="K16"/>
  <c r="K15"/>
  <c r="K14"/>
  <c r="L11"/>
  <c r="I10"/>
  <c r="K12" s="1"/>
  <c r="L37" l="1"/>
  <c r="L36"/>
  <c r="L35"/>
  <c r="L34"/>
  <c r="L33"/>
  <c r="L32"/>
  <c r="L31"/>
  <c r="L30"/>
  <c r="L29"/>
  <c r="L28"/>
  <c r="L27"/>
  <c r="L26"/>
  <c r="L25"/>
  <c r="L24"/>
  <c r="L23"/>
  <c r="L22"/>
  <c r="L21"/>
  <c r="L20"/>
  <c r="L19"/>
  <c r="L18"/>
  <c r="L17"/>
  <c r="L16"/>
  <c r="L15"/>
  <c r="L14"/>
  <c r="M11"/>
  <c r="J10"/>
  <c r="L12" s="1"/>
  <c r="M37" l="1"/>
  <c r="M36"/>
  <c r="M35"/>
  <c r="M34"/>
  <c r="M33"/>
  <c r="M32"/>
  <c r="M31"/>
  <c r="M30"/>
  <c r="M29"/>
  <c r="M28"/>
  <c r="M27"/>
  <c r="M26"/>
  <c r="M25"/>
  <c r="M24"/>
  <c r="M23"/>
  <c r="M22"/>
  <c r="M21"/>
  <c r="M20"/>
  <c r="M19"/>
  <c r="M18"/>
  <c r="M17"/>
  <c r="M16"/>
  <c r="M15"/>
  <c r="M14"/>
  <c r="N11"/>
  <c r="K10"/>
  <c r="M12" s="1"/>
  <c r="N37" l="1"/>
  <c r="N36"/>
  <c r="N35"/>
  <c r="N34"/>
  <c r="N33"/>
  <c r="N32"/>
  <c r="N31"/>
  <c r="N30"/>
  <c r="N29"/>
  <c r="N28"/>
  <c r="N27"/>
  <c r="N26"/>
  <c r="N25"/>
  <c r="N24"/>
  <c r="N23"/>
  <c r="N22"/>
  <c r="N21"/>
  <c r="N20"/>
  <c r="N19"/>
  <c r="N18"/>
  <c r="N17"/>
  <c r="N16"/>
  <c r="N15"/>
  <c r="N14"/>
  <c r="O11"/>
  <c r="L10"/>
  <c r="N12" s="1"/>
  <c r="O37" l="1"/>
  <c r="O36"/>
  <c r="O35"/>
  <c r="O34"/>
  <c r="O33"/>
  <c r="O32"/>
  <c r="O31"/>
  <c r="O30"/>
  <c r="O29"/>
  <c r="O28"/>
  <c r="O27"/>
  <c r="O26"/>
  <c r="O25"/>
  <c r="O24"/>
  <c r="O23"/>
  <c r="O22"/>
  <c r="O21"/>
  <c r="O20"/>
  <c r="O19"/>
  <c r="O18"/>
  <c r="O17"/>
  <c r="O16"/>
  <c r="O15"/>
  <c r="O14"/>
  <c r="P11"/>
  <c r="M10"/>
  <c r="O12" s="1"/>
  <c r="P37" l="1"/>
  <c r="P36"/>
  <c r="P35"/>
  <c r="P34"/>
  <c r="P33"/>
  <c r="P32"/>
  <c r="P31"/>
  <c r="P30"/>
  <c r="P29"/>
  <c r="P28"/>
  <c r="P27"/>
  <c r="P26"/>
  <c r="P25"/>
  <c r="P24"/>
  <c r="P23"/>
  <c r="P22"/>
  <c r="P21"/>
  <c r="P20"/>
  <c r="P19"/>
  <c r="P18"/>
  <c r="P17"/>
  <c r="P16"/>
  <c r="P15"/>
  <c r="P14"/>
  <c r="Q11"/>
  <c r="N10"/>
  <c r="P12" s="1"/>
  <c r="Q37" l="1"/>
  <c r="Q36"/>
  <c r="Q35"/>
  <c r="Q34"/>
  <c r="Q33"/>
  <c r="Q32"/>
  <c r="Q31"/>
  <c r="Q30"/>
  <c r="Q29"/>
  <c r="Q28"/>
  <c r="Q27"/>
  <c r="Q26"/>
  <c r="Q25"/>
  <c r="Q24"/>
  <c r="Q23"/>
  <c r="Q22"/>
  <c r="Q21"/>
  <c r="Q20"/>
  <c r="Q19"/>
  <c r="Q18"/>
  <c r="Q17"/>
  <c r="Q16"/>
  <c r="Q15"/>
  <c r="Q14"/>
  <c r="R11"/>
  <c r="O10"/>
  <c r="Q12" s="1"/>
  <c r="R37" l="1"/>
  <c r="R36"/>
  <c r="R35"/>
  <c r="R34"/>
  <c r="R33"/>
  <c r="R32"/>
  <c r="R31"/>
  <c r="R30"/>
  <c r="R29"/>
  <c r="R28"/>
  <c r="R27"/>
  <c r="R26"/>
  <c r="R25"/>
  <c r="R24"/>
  <c r="R23"/>
  <c r="R22"/>
  <c r="R21"/>
  <c r="R20"/>
  <c r="R19"/>
  <c r="R18"/>
  <c r="R17"/>
  <c r="R16"/>
  <c r="R15"/>
  <c r="R14"/>
  <c r="S11"/>
  <c r="P10"/>
  <c r="R12" s="1"/>
  <c r="S37" l="1"/>
  <c r="S36"/>
  <c r="S35"/>
  <c r="S34"/>
  <c r="S33"/>
  <c r="S32"/>
  <c r="S31"/>
  <c r="S30"/>
  <c r="S29"/>
  <c r="S28"/>
  <c r="S27"/>
  <c r="S26"/>
  <c r="S25"/>
  <c r="S24"/>
  <c r="S23"/>
  <c r="S22"/>
  <c r="S21"/>
  <c r="S20"/>
  <c r="S19"/>
  <c r="S18"/>
  <c r="S17"/>
  <c r="S16"/>
  <c r="S15"/>
  <c r="S14"/>
  <c r="T11"/>
  <c r="Q10"/>
  <c r="S12" s="1"/>
  <c r="T37" l="1"/>
  <c r="T36"/>
  <c r="T35"/>
  <c r="T34"/>
  <c r="T33"/>
  <c r="T32"/>
  <c r="T31"/>
  <c r="T30"/>
  <c r="T29"/>
  <c r="T28"/>
  <c r="T27"/>
  <c r="T26"/>
  <c r="T25"/>
  <c r="T24"/>
  <c r="T23"/>
  <c r="T22"/>
  <c r="T21"/>
  <c r="T20"/>
  <c r="T19"/>
  <c r="T18"/>
  <c r="T17"/>
  <c r="T16"/>
  <c r="T15"/>
  <c r="T14"/>
  <c r="U11"/>
  <c r="R10"/>
  <c r="T12" s="1"/>
  <c r="U37" l="1"/>
  <c r="U36"/>
  <c r="U35"/>
  <c r="U34"/>
  <c r="U33"/>
  <c r="U32"/>
  <c r="U31"/>
  <c r="U30"/>
  <c r="U29"/>
  <c r="U28"/>
  <c r="U27"/>
  <c r="U26"/>
  <c r="U25"/>
  <c r="U24"/>
  <c r="U23"/>
  <c r="U22"/>
  <c r="U21"/>
  <c r="U20"/>
  <c r="U19"/>
  <c r="U18"/>
  <c r="U17"/>
  <c r="U16"/>
  <c r="U15"/>
  <c r="U14"/>
  <c r="V11"/>
  <c r="S10"/>
  <c r="U12" s="1"/>
  <c r="V37" l="1"/>
  <c r="V36"/>
  <c r="V35"/>
  <c r="V34"/>
  <c r="V33"/>
  <c r="V32"/>
  <c r="V31"/>
  <c r="V30"/>
  <c r="V29"/>
  <c r="V28"/>
  <c r="V27"/>
  <c r="V26"/>
  <c r="V25"/>
  <c r="V24"/>
  <c r="V23"/>
  <c r="V22"/>
  <c r="V21"/>
  <c r="V20"/>
  <c r="V19"/>
  <c r="V18"/>
  <c r="V17"/>
  <c r="V16"/>
  <c r="V15"/>
  <c r="V14"/>
  <c r="W11"/>
  <c r="T10"/>
  <c r="V12" s="1"/>
  <c r="W37" l="1"/>
  <c r="W36"/>
  <c r="W35"/>
  <c r="W34"/>
  <c r="W33"/>
  <c r="W32"/>
  <c r="W31"/>
  <c r="W30"/>
  <c r="W29"/>
  <c r="W28"/>
  <c r="W27"/>
  <c r="W26"/>
  <c r="W25"/>
  <c r="W24"/>
  <c r="W23"/>
  <c r="W22"/>
  <c r="W21"/>
  <c r="W20"/>
  <c r="W19"/>
  <c r="W18"/>
  <c r="W17"/>
  <c r="W16"/>
  <c r="W15"/>
  <c r="W14"/>
  <c r="X11"/>
  <c r="U10"/>
  <c r="W12" s="1"/>
  <c r="X37" l="1"/>
  <c r="X36"/>
  <c r="X35"/>
  <c r="X34"/>
  <c r="X33"/>
  <c r="X32"/>
  <c r="X31"/>
  <c r="X30"/>
  <c r="X29"/>
  <c r="X28"/>
  <c r="X27"/>
  <c r="X26"/>
  <c r="X25"/>
  <c r="X24"/>
  <c r="X23"/>
  <c r="X22"/>
  <c r="X21"/>
  <c r="X20"/>
  <c r="X19"/>
  <c r="X18"/>
  <c r="X17"/>
  <c r="X16"/>
  <c r="X15"/>
  <c r="X14"/>
  <c r="Y11"/>
  <c r="V10"/>
  <c r="X12" s="1"/>
  <c r="Y37" l="1"/>
  <c r="Y36"/>
  <c r="Y35"/>
  <c r="Y34"/>
  <c r="Y33"/>
  <c r="Y32"/>
  <c r="Y31"/>
  <c r="Y30"/>
  <c r="Y29"/>
  <c r="Y28"/>
  <c r="Y27"/>
  <c r="Y26"/>
  <c r="Y25"/>
  <c r="Y24"/>
  <c r="Y23"/>
  <c r="Y22"/>
  <c r="Y21"/>
  <c r="Y20"/>
  <c r="Y19"/>
  <c r="Y18"/>
  <c r="Y17"/>
  <c r="Y16"/>
  <c r="Y15"/>
  <c r="Y14"/>
  <c r="Z11"/>
  <c r="W10"/>
  <c r="Y12" s="1"/>
  <c r="Z37" l="1"/>
  <c r="Z36"/>
  <c r="Z35"/>
  <c r="Z34"/>
  <c r="Z33"/>
  <c r="Z32"/>
  <c r="Z31"/>
  <c r="Z30"/>
  <c r="Z29"/>
  <c r="Z28"/>
  <c r="Z27"/>
  <c r="Z26"/>
  <c r="Z25"/>
  <c r="Z24"/>
  <c r="Z23"/>
  <c r="Z22"/>
  <c r="Z21"/>
  <c r="Z20"/>
  <c r="Z19"/>
  <c r="Z18"/>
  <c r="Z17"/>
  <c r="Z16"/>
  <c r="Z15"/>
  <c r="Z14"/>
  <c r="AA11"/>
  <c r="X10"/>
  <c r="Z12" s="1"/>
  <c r="AA37" l="1"/>
  <c r="AA36"/>
  <c r="AA35"/>
  <c r="AA34"/>
  <c r="AA33"/>
  <c r="AA32"/>
  <c r="AA31"/>
  <c r="AA30"/>
  <c r="AA29"/>
  <c r="AA28"/>
  <c r="AA27"/>
  <c r="AA26"/>
  <c r="AA25"/>
  <c r="AA24"/>
  <c r="AA23"/>
  <c r="AA22"/>
  <c r="AA21"/>
  <c r="AA20"/>
  <c r="AA19"/>
  <c r="AA18"/>
  <c r="AA17"/>
  <c r="AA16"/>
  <c r="AA15"/>
  <c r="AA14"/>
  <c r="AB11"/>
  <c r="Y10"/>
  <c r="AA12" s="1"/>
  <c r="AB37" l="1"/>
  <c r="AB36"/>
  <c r="AB35"/>
  <c r="AB34"/>
  <c r="AB33"/>
  <c r="AB32"/>
  <c r="AB31"/>
  <c r="AB30"/>
  <c r="AB29"/>
  <c r="AB28"/>
  <c r="AB27"/>
  <c r="AB26"/>
  <c r="AB25"/>
  <c r="AB24"/>
  <c r="AB23"/>
  <c r="AB22"/>
  <c r="AB21"/>
  <c r="AB20"/>
  <c r="AB19"/>
  <c r="AB18"/>
  <c r="AB17"/>
  <c r="AB16"/>
  <c r="AB15"/>
  <c r="AB14"/>
  <c r="AC11"/>
  <c r="Z10"/>
  <c r="AB12" s="1"/>
  <c r="AC37" l="1"/>
  <c r="AC36"/>
  <c r="AC35"/>
  <c r="AC34"/>
  <c r="AC33"/>
  <c r="AC32"/>
  <c r="AC31"/>
  <c r="AC30"/>
  <c r="AC29"/>
  <c r="AC28"/>
  <c r="AC27"/>
  <c r="AC26"/>
  <c r="AC25"/>
  <c r="AC24"/>
  <c r="AC23"/>
  <c r="AC22"/>
  <c r="AC21"/>
  <c r="AC20"/>
  <c r="AC19"/>
  <c r="AC18"/>
  <c r="AC17"/>
  <c r="AC16"/>
  <c r="AC15"/>
  <c r="AC14"/>
  <c r="AD11"/>
  <c r="AA10"/>
  <c r="AC12" s="1"/>
  <c r="AD37" l="1"/>
  <c r="AD36"/>
  <c r="AD35"/>
  <c r="AD34"/>
  <c r="AD33"/>
  <c r="AD32"/>
  <c r="AD31"/>
  <c r="AD30"/>
  <c r="AD29"/>
  <c r="AD28"/>
  <c r="AD27"/>
  <c r="AD26"/>
  <c r="AD25"/>
  <c r="AD24"/>
  <c r="AD23"/>
  <c r="AD22"/>
  <c r="AD21"/>
  <c r="AD20"/>
  <c r="AD19"/>
  <c r="AD18"/>
  <c r="AD17"/>
  <c r="AD16"/>
  <c r="AD15"/>
  <c r="AD14"/>
  <c r="AE11"/>
  <c r="AB10"/>
  <c r="AD12" s="1"/>
  <c r="AE37" l="1"/>
  <c r="AE36"/>
  <c r="AE35"/>
  <c r="AE34"/>
  <c r="AE33"/>
  <c r="AE32"/>
  <c r="AE31"/>
  <c r="AE30"/>
  <c r="AE29"/>
  <c r="AE28"/>
  <c r="AE27"/>
  <c r="AE26"/>
  <c r="AE25"/>
  <c r="AE24"/>
  <c r="AE23"/>
  <c r="AE22"/>
  <c r="AE21"/>
  <c r="AE20"/>
  <c r="AE19"/>
  <c r="AE18"/>
  <c r="AE17"/>
  <c r="AE16"/>
  <c r="AE15"/>
  <c r="AE14"/>
  <c r="AF11"/>
  <c r="AC10"/>
  <c r="AE12" s="1"/>
  <c r="AF37" l="1"/>
  <c r="AF36"/>
  <c r="AF35"/>
  <c r="AF34"/>
  <c r="AF33"/>
  <c r="AF32"/>
  <c r="AF31"/>
  <c r="AF30"/>
  <c r="AF29"/>
  <c r="AF28"/>
  <c r="AF27"/>
  <c r="AF26"/>
  <c r="AF25"/>
  <c r="AF24"/>
  <c r="AF23"/>
  <c r="AF22"/>
  <c r="AF21"/>
  <c r="AF20"/>
  <c r="AF19"/>
  <c r="AF18"/>
  <c r="AF17"/>
  <c r="AF16"/>
  <c r="AF15"/>
  <c r="AF14"/>
  <c r="AG11"/>
  <c r="AD10"/>
  <c r="AF12" s="1"/>
  <c r="AG37" l="1"/>
  <c r="AG36"/>
  <c r="AG35"/>
  <c r="AG34"/>
  <c r="AG33"/>
  <c r="AG32"/>
  <c r="AG31"/>
  <c r="AG30"/>
  <c r="AG29"/>
  <c r="AG28"/>
  <c r="AG27"/>
  <c r="AG26"/>
  <c r="AG25"/>
  <c r="AG24"/>
  <c r="AG23"/>
  <c r="AG22"/>
  <c r="AG21"/>
  <c r="AG20"/>
  <c r="AG19"/>
  <c r="AG18"/>
  <c r="AG17"/>
  <c r="AG16"/>
  <c r="AG15"/>
  <c r="AG14"/>
  <c r="AH11"/>
  <c r="AE10"/>
  <c r="AG12" s="1"/>
  <c r="AH37" l="1"/>
  <c r="AH36"/>
  <c r="AH35"/>
  <c r="AH34"/>
  <c r="AH33"/>
  <c r="AH32"/>
  <c r="AH31"/>
  <c r="AH30"/>
  <c r="AH29"/>
  <c r="AH28"/>
  <c r="AH27"/>
  <c r="AH26"/>
  <c r="AH25"/>
  <c r="AH24"/>
  <c r="AH23"/>
  <c r="AH22"/>
  <c r="AH21"/>
  <c r="AH20"/>
  <c r="AH19"/>
  <c r="AH18"/>
  <c r="AH17"/>
  <c r="AH16"/>
  <c r="AH15"/>
  <c r="AH14"/>
  <c r="AI11"/>
  <c r="AF10"/>
  <c r="AH12" s="1"/>
  <c r="AI37" l="1"/>
  <c r="AI36"/>
  <c r="AI35"/>
  <c r="AI34"/>
  <c r="AI33"/>
  <c r="AI32"/>
  <c r="AI31"/>
  <c r="AI30"/>
  <c r="AI29"/>
  <c r="AI28"/>
  <c r="AI27"/>
  <c r="AI26"/>
  <c r="AI25"/>
  <c r="AI24"/>
  <c r="AI23"/>
  <c r="AI22"/>
  <c r="AI21"/>
  <c r="AI20"/>
  <c r="AI19"/>
  <c r="AI18"/>
  <c r="AI17"/>
  <c r="AI16"/>
  <c r="AI15"/>
  <c r="AI14"/>
  <c r="AG10"/>
  <c r="AI12" s="1"/>
  <c r="E4" i="1"/>
  <c r="A6"/>
  <c r="G14" i="2" l="1"/>
</calcChain>
</file>

<file path=xl/sharedStrings.xml><?xml version="1.0" encoding="utf-8"?>
<sst xmlns="http://schemas.openxmlformats.org/spreadsheetml/2006/main" count="168" uniqueCount="140">
  <si>
    <t>Antérieur</t>
  </si>
  <si>
    <t>Prochaine</t>
  </si>
  <si>
    <t>P</t>
  </si>
  <si>
    <t>Unité</t>
  </si>
  <si>
    <t>tps en jours</t>
  </si>
  <si>
    <t>Semaine</t>
  </si>
  <si>
    <t>Mois</t>
  </si>
  <si>
    <t>Trimestre</t>
  </si>
  <si>
    <t>Année</t>
  </si>
  <si>
    <t>Périodicité</t>
  </si>
  <si>
    <t>Date Intervention</t>
  </si>
  <si>
    <t>Opérations de Maintenance</t>
  </si>
  <si>
    <t>test information issue de la liste</t>
  </si>
  <si>
    <t>Calcul du Nbr de jour</t>
  </si>
  <si>
    <t>Nbr Pen Jrs</t>
  </si>
  <si>
    <t>P en jours</t>
  </si>
  <si>
    <t>D</t>
  </si>
  <si>
    <t>L</t>
  </si>
  <si>
    <t>J</t>
  </si>
  <si>
    <t>V</t>
  </si>
  <si>
    <t>Lundi</t>
  </si>
  <si>
    <t>Mardi</t>
  </si>
  <si>
    <t>Mercredi</t>
  </si>
  <si>
    <t>Jeudi</t>
  </si>
  <si>
    <t>Vendredi</t>
  </si>
  <si>
    <t>Samedi</t>
  </si>
  <si>
    <t>S</t>
  </si>
  <si>
    <t>Début Intervention</t>
  </si>
  <si>
    <t>Fin d'intervention</t>
  </si>
  <si>
    <t>Jour(s)</t>
  </si>
  <si>
    <t>Semaine(s)</t>
  </si>
  <si>
    <t>Trimestre(s)</t>
  </si>
  <si>
    <t>Année(s)</t>
  </si>
  <si>
    <t>Jour</t>
  </si>
  <si>
    <t>Dimance</t>
  </si>
  <si>
    <t>Ma</t>
  </si>
  <si>
    <t>Mer</t>
  </si>
  <si>
    <t>Nett. générateur HF1</t>
  </si>
  <si>
    <t>Vérif. tension HF1</t>
  </si>
  <si>
    <t>Vérif. serrage des cables HF1</t>
  </si>
  <si>
    <t>Vérif. fuites d'air HF1</t>
  </si>
  <si>
    <t>Vérif. planéïte de l'électrode HF1</t>
  </si>
  <si>
    <t>Vérif. clinquants HF1</t>
  </si>
  <si>
    <t>Vérif. téflon HF1</t>
  </si>
  <si>
    <t>Nett. filtre HF1</t>
  </si>
  <si>
    <t>Vérif. clinquants HF2</t>
  </si>
  <si>
    <t>Vérif. téflon HF2</t>
  </si>
  <si>
    <t>Nett. filtre HF2</t>
  </si>
  <si>
    <t>Vérif. planéïte de l'électrode HF2</t>
  </si>
  <si>
    <t>Nett. générateur HF2</t>
  </si>
  <si>
    <t>Vérif. tension HF2</t>
  </si>
  <si>
    <t>Vérif. serrage des cables HF2</t>
  </si>
  <si>
    <t>Vérif. fuites d'air HF2</t>
  </si>
  <si>
    <t>Vérif. clinquants HF3</t>
  </si>
  <si>
    <t>Vérif. téflon HF3</t>
  </si>
  <si>
    <t>Nett. filtre HF3</t>
  </si>
  <si>
    <t>Vérif. planéïte de l'électrode HF3</t>
  </si>
  <si>
    <t>Nett. générateur HF3</t>
  </si>
  <si>
    <t>Vérif. tension HF3</t>
  </si>
  <si>
    <t>Vérif. serrage des cables HF3</t>
  </si>
  <si>
    <t>Vérif. fuites d'air HF3</t>
  </si>
  <si>
    <t>Vérif. clinquants HF4</t>
  </si>
  <si>
    <t>Vérif. téflon HF4</t>
  </si>
  <si>
    <t>Nett. filtre HF4</t>
  </si>
  <si>
    <t>Vérif. planéïte de l'électrode HF4</t>
  </si>
  <si>
    <t>Nett. générateur HF4</t>
  </si>
  <si>
    <t>Vérif. tension HF4</t>
  </si>
  <si>
    <t>Vérif. serrage des cables HF4</t>
  </si>
  <si>
    <t>Vérif. fuites d'air HF4</t>
  </si>
  <si>
    <t>Vérif. clinquants HF5</t>
  </si>
  <si>
    <t>Vérif. téflon HF5</t>
  </si>
  <si>
    <t>Nett. filtre HF5</t>
  </si>
  <si>
    <t>Vérif. planéïte de l'électrode HF5</t>
  </si>
  <si>
    <t>Nett. générateur HF5</t>
  </si>
  <si>
    <t>Vérif. tension HF5</t>
  </si>
  <si>
    <t>Vérif. serrage des cables HF5</t>
  </si>
  <si>
    <t>Vérif. fuites d'air HF5</t>
  </si>
  <si>
    <t>Vérif. clinquants HF6</t>
  </si>
  <si>
    <t>Vérif. téflon HF6</t>
  </si>
  <si>
    <t>Nett. filtre HF6</t>
  </si>
  <si>
    <t>Vérif. planéïte de l'électrode HF6</t>
  </si>
  <si>
    <t>Nett. générateur HF6</t>
  </si>
  <si>
    <t>Vérif. tension HF6</t>
  </si>
  <si>
    <t>Vérif. serrage des cables HF6</t>
  </si>
  <si>
    <t>Vérif. fuites d'air HF6</t>
  </si>
  <si>
    <t>Vérif. clinquants HF7</t>
  </si>
  <si>
    <t>Vérif. téflon HF7</t>
  </si>
  <si>
    <t>Nett. filtre HF7</t>
  </si>
  <si>
    <t>Vérif. planéïte de l'électrode HF7</t>
  </si>
  <si>
    <t>Nett. générateur HF7</t>
  </si>
  <si>
    <t>Vérif. tension HF7</t>
  </si>
  <si>
    <t>Vérif. serrage des cables HF7</t>
  </si>
  <si>
    <t>Vérif. fuites d'air HF7</t>
  </si>
  <si>
    <t>Vérif. clinquants HF8</t>
  </si>
  <si>
    <t>Vérif. téflon HF8</t>
  </si>
  <si>
    <t>Nett. filtre HF8</t>
  </si>
  <si>
    <t>Vérif. planéïte de l'électrode HF8</t>
  </si>
  <si>
    <t>Nett. générateur HF8</t>
  </si>
  <si>
    <t>Vérif. tension HF8</t>
  </si>
  <si>
    <t>Vérif. serrage des cables HF8</t>
  </si>
  <si>
    <t>Vérif. fuites d'air HF8</t>
  </si>
  <si>
    <t>Vérif. clinquants HF9</t>
  </si>
  <si>
    <t>Vérif. téflon HF9</t>
  </si>
  <si>
    <t>Nett. filtre HF9</t>
  </si>
  <si>
    <t>Vérif. planéïte de l'électrode HF9</t>
  </si>
  <si>
    <t>Nett. générateur HF9</t>
  </si>
  <si>
    <t>Vérif. tension HF9</t>
  </si>
  <si>
    <t>Vérif. serrage des cables HF9</t>
  </si>
  <si>
    <t>Vérif. fuites d'air HF9</t>
  </si>
  <si>
    <t>Vérif. clinquants HF10</t>
  </si>
  <si>
    <t>Vérif. téflon HF10</t>
  </si>
  <si>
    <t>Nett. filtre HF10</t>
  </si>
  <si>
    <t>Vérif. planéïte de l'électrode HF10</t>
  </si>
  <si>
    <t>Nett. générateur HF10</t>
  </si>
  <si>
    <t>Vérif. tension HF10</t>
  </si>
  <si>
    <t>Vérif. serrage des cables HF10</t>
  </si>
  <si>
    <t>Vérif. fuites d'air HF10</t>
  </si>
  <si>
    <t>Vérif. clinquants HF11</t>
  </si>
  <si>
    <t>Vérif. téflon HF11</t>
  </si>
  <si>
    <t>Nett. filtre HF11</t>
  </si>
  <si>
    <t>Vérif. planéïte de l'électrode HF11</t>
  </si>
  <si>
    <t>Nett. générateur HF11</t>
  </si>
  <si>
    <t>Vérif. tension HF11</t>
  </si>
  <si>
    <t>Vérif. serrage des cables HF11</t>
  </si>
  <si>
    <t>Vérif. fuites d'air HF11</t>
  </si>
  <si>
    <t>Vérif. sécurité (anti-flash, relais surintensité…) HF2</t>
  </si>
  <si>
    <t>Vérif. sécurité (anti-flash, relais surintensité…) HF1</t>
  </si>
  <si>
    <t>Vérif. sécurité (anti-flash, relais surintensité…) HF3</t>
  </si>
  <si>
    <t>Vérif. sécurité (anti-flash, relais surintensité…) HF4</t>
  </si>
  <si>
    <t>Vérif. sécurité (anti-flash, relais surintensité…) HF5</t>
  </si>
  <si>
    <t>Vérif. sécurité (anti-flash, relais surintensité…) HF6</t>
  </si>
  <si>
    <t>Vérif. sécurité (anti-flash, relais surintensité…) HF7</t>
  </si>
  <si>
    <t>Vérif. sécurité (anti-flash, relais surintensité…) HF8</t>
  </si>
  <si>
    <t>Vérif. sécurité (anti-flash, relais surintensité…) HF9</t>
  </si>
  <si>
    <t>Vérif. sécurité (anti-flash, relais surintensité…) HF10</t>
  </si>
  <si>
    <t>Vérif. sécurité (anti-flash, relais surintensité…) HF11</t>
  </si>
  <si>
    <t>Durée (en min)</t>
  </si>
  <si>
    <t>Durée d'intervention en min</t>
  </si>
  <si>
    <t>Cout en €</t>
  </si>
  <si>
    <t>case en rouge c'est la première aopération à venir en jaune les postérieures et antérieures</t>
  </si>
</sst>
</file>

<file path=xl/styles.xml><?xml version="1.0" encoding="utf-8"?>
<styleSheet xmlns="http://schemas.openxmlformats.org/spreadsheetml/2006/main">
  <numFmts count="1">
    <numFmt numFmtId="164" formatCode="dd/mm/yy;@"/>
  </numFmts>
  <fonts count="8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82">
    <xf numFmtId="0" fontId="0" fillId="0" borderId="0" xfId="0"/>
    <xf numFmtId="0" fontId="0" fillId="2" borderId="4" xfId="0" applyFill="1" applyBorder="1"/>
    <xf numFmtId="0" fontId="0" fillId="0" borderId="0" xfId="0" applyBorder="1"/>
    <xf numFmtId="0" fontId="0" fillId="0" borderId="0" xfId="0" applyBorder="1" applyAlignment="1">
      <alignment horizontal="center" vertical="center"/>
    </xf>
    <xf numFmtId="14" fontId="1" fillId="0" borderId="0" xfId="0" applyNumberFormat="1" applyFont="1"/>
    <xf numFmtId="0" fontId="1" fillId="0" borderId="0" xfId="0" applyFont="1"/>
    <xf numFmtId="0" fontId="0" fillId="0" borderId="0" xfId="0" applyFont="1"/>
    <xf numFmtId="0" fontId="1" fillId="0" borderId="0" xfId="0" applyFont="1" applyFill="1" applyBorder="1"/>
    <xf numFmtId="0" fontId="0" fillId="0" borderId="0" xfId="0" applyBorder="1" applyAlignment="1">
      <alignment horizontal="center"/>
    </xf>
    <xf numFmtId="0" fontId="1" fillId="0" borderId="0" xfId="0" applyFont="1" applyAlignment="1">
      <alignment horizontal="center"/>
    </xf>
    <xf numFmtId="164" fontId="0" fillId="0" borderId="0" xfId="0" applyNumberForma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0" borderId="0" xfId="0" applyFont="1" applyBorder="1"/>
    <xf numFmtId="0" fontId="3" fillId="0" borderId="0" xfId="0" applyFont="1"/>
    <xf numFmtId="0" fontId="0" fillId="0" borderId="6" xfId="0" applyBorder="1"/>
    <xf numFmtId="0" fontId="0" fillId="0" borderId="7" xfId="0" applyBorder="1"/>
    <xf numFmtId="0" fontId="0" fillId="7" borderId="0" xfId="0" applyFill="1" applyBorder="1" applyAlignment="1">
      <alignment horizontal="center" vertical="center"/>
    </xf>
    <xf numFmtId="0" fontId="0" fillId="7" borderId="0" xfId="0" applyNumberFormat="1" applyFill="1" applyBorder="1" applyAlignment="1">
      <alignment horizontal="center" vertical="center"/>
    </xf>
    <xf numFmtId="14" fontId="0" fillId="7" borderId="0" xfId="0" applyNumberFormat="1" applyFill="1" applyBorder="1" applyAlignment="1">
      <alignment horizontal="center" vertical="center"/>
    </xf>
    <xf numFmtId="0" fontId="3" fillId="7" borderId="0" xfId="0" applyFont="1" applyFill="1" applyBorder="1"/>
    <xf numFmtId="0" fontId="3" fillId="0" borderId="0" xfId="0" applyFont="1" applyFill="1"/>
    <xf numFmtId="0" fontId="0" fillId="7" borderId="6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2" fillId="5" borderId="5" xfId="0" applyFont="1" applyFill="1" applyBorder="1" applyAlignment="1">
      <alignment horizontal="center"/>
    </xf>
    <xf numFmtId="0" fontId="0" fillId="0" borderId="8" xfId="0" applyNumberFormat="1" applyBorder="1" applyAlignment="1">
      <alignment horizontal="center" vertical="center"/>
    </xf>
    <xf numFmtId="0" fontId="3" fillId="0" borderId="13" xfId="0" applyFont="1" applyBorder="1"/>
    <xf numFmtId="0" fontId="3" fillId="0" borderId="14" xfId="0" applyFont="1" applyBorder="1"/>
    <xf numFmtId="0" fontId="3" fillId="0" borderId="15" xfId="0" applyFont="1" applyBorder="1"/>
    <xf numFmtId="164" fontId="0" fillId="0" borderId="8" xfId="0" applyNumberFormat="1" applyBorder="1" applyAlignment="1">
      <alignment horizontal="center" vertical="center"/>
    </xf>
    <xf numFmtId="0" fontId="0" fillId="0" borderId="0" xfId="0" applyFont="1" applyFill="1" applyBorder="1"/>
    <xf numFmtId="14" fontId="5" fillId="0" borderId="5" xfId="0" applyNumberFormat="1" applyFont="1" applyBorder="1" applyAlignment="1">
      <alignment horizontal="center" textRotation="90"/>
    </xf>
    <xf numFmtId="14" fontId="5" fillId="0" borderId="1" xfId="0" applyNumberFormat="1" applyFont="1" applyBorder="1" applyAlignment="1">
      <alignment horizontal="center" textRotation="90"/>
    </xf>
    <xf numFmtId="14" fontId="5" fillId="0" borderId="3" xfId="0" applyNumberFormat="1" applyFont="1" applyBorder="1" applyAlignment="1">
      <alignment horizontal="center" textRotation="90"/>
    </xf>
    <xf numFmtId="0" fontId="1" fillId="0" borderId="0" xfId="0" applyFont="1" applyAlignment="1">
      <alignment horizontal="center"/>
    </xf>
    <xf numFmtId="0" fontId="2" fillId="8" borderId="1" xfId="0" applyFont="1" applyFill="1" applyBorder="1" applyAlignment="1">
      <alignment horizontal="center"/>
    </xf>
    <xf numFmtId="0" fontId="4" fillId="6" borderId="3" xfId="0" applyFont="1" applyFill="1" applyBorder="1" applyAlignment="1">
      <alignment horizontal="center"/>
    </xf>
    <xf numFmtId="0" fontId="2" fillId="6" borderId="5" xfId="0" applyFont="1" applyFill="1" applyBorder="1" applyAlignment="1">
      <alignment horizontal="center"/>
    </xf>
    <xf numFmtId="0" fontId="4" fillId="9" borderId="5" xfId="0" applyFont="1" applyFill="1" applyBorder="1" applyAlignment="1">
      <alignment horizontal="center"/>
    </xf>
    <xf numFmtId="0" fontId="0" fillId="0" borderId="1" xfId="0" applyBorder="1"/>
    <xf numFmtId="0" fontId="0" fillId="0" borderId="3" xfId="0" applyBorder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164" fontId="0" fillId="0" borderId="6" xfId="0" applyNumberFormat="1" applyBorder="1" applyAlignment="1">
      <alignment horizontal="center" vertical="center"/>
    </xf>
    <xf numFmtId="0" fontId="0" fillId="0" borderId="6" xfId="0" applyFill="1" applyBorder="1" applyAlignment="1">
      <alignment horizontal="center" vertical="center"/>
    </xf>
    <xf numFmtId="164" fontId="0" fillId="0" borderId="8" xfId="0" applyNumberFormat="1" applyFill="1" applyBorder="1" applyAlignment="1">
      <alignment horizontal="center" vertical="center"/>
    </xf>
    <xf numFmtId="0" fontId="0" fillId="0" borderId="8" xfId="0" applyNumberFormat="1" applyFill="1" applyBorder="1" applyAlignment="1">
      <alignment horizontal="center" vertical="center"/>
    </xf>
    <xf numFmtId="164" fontId="0" fillId="0" borderId="6" xfId="0" applyNumberFormat="1" applyFill="1" applyBorder="1" applyAlignment="1">
      <alignment horizontal="center" vertical="center"/>
    </xf>
    <xf numFmtId="0" fontId="3" fillId="0" borderId="10" xfId="0" applyFont="1" applyFill="1" applyBorder="1"/>
    <xf numFmtId="0" fontId="3" fillId="0" borderId="11" xfId="0" applyFont="1" applyFill="1" applyBorder="1"/>
    <xf numFmtId="0" fontId="3" fillId="0" borderId="12" xfId="0" applyFont="1" applyFill="1" applyBorder="1"/>
    <xf numFmtId="0" fontId="3" fillId="0" borderId="13" xfId="0" applyFont="1" applyFill="1" applyBorder="1"/>
    <xf numFmtId="0" fontId="3" fillId="0" borderId="14" xfId="0" applyFont="1" applyFill="1" applyBorder="1"/>
    <xf numFmtId="0" fontId="3" fillId="0" borderId="15" xfId="0" applyFont="1" applyFill="1" applyBorder="1"/>
    <xf numFmtId="0" fontId="0" fillId="7" borderId="8" xfId="0" applyFont="1" applyFill="1" applyBorder="1"/>
    <xf numFmtId="0" fontId="0" fillId="0" borderId="8" xfId="0" applyFont="1" applyBorder="1"/>
    <xf numFmtId="0" fontId="0" fillId="0" borderId="9" xfId="0" applyFont="1" applyBorder="1"/>
    <xf numFmtId="0" fontId="4" fillId="2" borderId="16" xfId="0" applyFont="1" applyFill="1" applyBorder="1" applyAlignment="1">
      <alignment horizontal="center"/>
    </xf>
    <xf numFmtId="0" fontId="0" fillId="3" borderId="1" xfId="0" applyFill="1" applyBorder="1" applyAlignment="1">
      <alignment horizontal="center"/>
    </xf>
    <xf numFmtId="0" fontId="0" fillId="3" borderId="3" xfId="0" applyFill="1" applyBorder="1" applyAlignment="1">
      <alignment horizontal="center"/>
    </xf>
    <xf numFmtId="0" fontId="1" fillId="0" borderId="0" xfId="0" applyFont="1" applyAlignment="1">
      <alignment horizontal="center"/>
    </xf>
    <xf numFmtId="0" fontId="0" fillId="4" borderId="1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14" fontId="3" fillId="0" borderId="0" xfId="0" applyNumberFormat="1" applyFont="1"/>
    <xf numFmtId="0" fontId="7" fillId="0" borderId="14" xfId="0" applyFont="1" applyBorder="1" applyAlignment="1">
      <alignment horizontal="center" vertical="center"/>
    </xf>
    <xf numFmtId="0" fontId="3" fillId="7" borderId="17" xfId="0" applyFont="1" applyFill="1" applyBorder="1"/>
    <xf numFmtId="0" fontId="7" fillId="0" borderId="15" xfId="0" applyFont="1" applyBorder="1" applyAlignment="1">
      <alignment horizontal="center" vertical="center"/>
    </xf>
    <xf numFmtId="0" fontId="0" fillId="0" borderId="18" xfId="0" applyBorder="1"/>
    <xf numFmtId="164" fontId="0" fillId="0" borderId="9" xfId="0" applyNumberFormat="1" applyBorder="1" applyAlignment="1">
      <alignment horizontal="center" vertical="center"/>
    </xf>
    <xf numFmtId="0" fontId="0" fillId="0" borderId="9" xfId="0" applyNumberFormat="1" applyBorder="1" applyAlignment="1">
      <alignment horizontal="center" vertical="center"/>
    </xf>
    <xf numFmtId="0" fontId="3" fillId="0" borderId="19" xfId="0" applyFont="1" applyBorder="1"/>
    <xf numFmtId="0" fontId="3" fillId="0" borderId="20" xfId="0" applyFont="1" applyBorder="1"/>
    <xf numFmtId="0" fontId="3" fillId="0" borderId="21" xfId="0" applyFont="1" applyBorder="1"/>
    <xf numFmtId="164" fontId="0" fillId="0" borderId="16" xfId="0" applyNumberFormat="1" applyBorder="1" applyAlignment="1">
      <alignment horizontal="center" vertical="center"/>
    </xf>
    <xf numFmtId="164" fontId="0" fillId="0" borderId="8" xfId="0" applyNumberFormat="1" applyBorder="1" applyAlignment="1">
      <alignment horizontal="center"/>
    </xf>
    <xf numFmtId="164" fontId="0" fillId="0" borderId="9" xfId="0" applyNumberFormat="1" applyBorder="1" applyAlignment="1">
      <alignment horizontal="center"/>
    </xf>
    <xf numFmtId="164" fontId="0" fillId="0" borderId="16" xfId="0" applyNumberFormat="1" applyBorder="1" applyAlignment="1">
      <alignment horizontal="center"/>
    </xf>
    <xf numFmtId="0" fontId="7" fillId="0" borderId="0" xfId="0" applyFont="1"/>
    <xf numFmtId="0" fontId="7" fillId="0" borderId="0" xfId="0" applyFont="1" applyAlignment="1">
      <alignment horizontal="center"/>
    </xf>
    <xf numFmtId="0" fontId="0" fillId="0" borderId="5" xfId="0" applyBorder="1" applyAlignment="1">
      <alignment horizontal="center" vertical="center"/>
    </xf>
    <xf numFmtId="1" fontId="0" fillId="0" borderId="8" xfId="0" applyNumberFormat="1" applyBorder="1" applyAlignment="1">
      <alignment horizontal="center" vertical="center"/>
    </xf>
    <xf numFmtId="1" fontId="0" fillId="0" borderId="9" xfId="0" applyNumberFormat="1" applyBorder="1" applyAlignment="1">
      <alignment horizontal="center" vertical="center"/>
    </xf>
  </cellXfs>
  <cellStyles count="1">
    <cellStyle name="Normal" xfId="0" builtinId="0"/>
  </cellStyles>
  <dxfs count="13">
    <dxf>
      <border diagonalUp="0" diagonalDown="0">
        <left style="medium">
          <color indexed="64"/>
        </left>
        <right style="medium">
          <color indexed="64"/>
        </right>
        <top style="medium">
          <color auto="1"/>
        </top>
        <bottom style="medium">
          <color auto="1"/>
        </bottom>
        <vertical/>
        <horizontal style="medium">
          <color auto="1"/>
        </horizontal>
      </border>
    </dxf>
    <dxf>
      <numFmt numFmtId="164" formatCode="dd/mm/yy;@"/>
      <border diagonalUp="0" diagonalDown="0">
        <left style="medium">
          <color indexed="64"/>
        </left>
        <right style="medium">
          <color indexed="64"/>
        </right>
        <top/>
        <bottom/>
      </border>
    </dxf>
    <dxf>
      <border diagonalUp="0" diagonalDown="0">
        <left style="medium">
          <color indexed="64"/>
        </left>
        <right style="medium">
          <color indexed="64"/>
        </right>
        <top/>
        <bottom/>
        <vertical/>
        <horizontal/>
      </border>
    </dxf>
    <dxf>
      <font>
        <color rgb="FFFF0000"/>
      </font>
      <fill>
        <patternFill>
          <bgColor rgb="FFFF000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FF0000"/>
      </font>
      <fill>
        <patternFill>
          <bgColor rgb="FFFF9999"/>
        </patternFill>
      </fill>
    </dxf>
    <dxf>
      <font>
        <color rgb="FFFF0000"/>
      </font>
      <fill>
        <patternFill>
          <bgColor rgb="FFFF9999"/>
        </patternFill>
      </fill>
    </dxf>
    <dxf>
      <font>
        <color rgb="FFFF0000"/>
      </font>
      <fill>
        <patternFill>
          <bgColor rgb="FFFF9999"/>
        </patternFill>
      </fill>
    </dxf>
    <dxf>
      <font>
        <color rgb="FF0070C0"/>
      </font>
      <fill>
        <patternFill>
          <bgColor rgb="FF66CCFF"/>
        </patternFill>
      </fill>
    </dxf>
    <dxf>
      <numFmt numFmtId="0" formatCode="General"/>
    </dxf>
    <dxf>
      <numFmt numFmtId="0" formatCode="General"/>
    </dxf>
    <dxf>
      <border diagonalUp="0" diagonalDown="0"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</dxfs>
  <tableStyles count="0" defaultTableStyle="TableStyleMedium2" defaultPivotStyle="PivotStyleLight16"/>
  <colors>
    <mruColors>
      <color rgb="FF66CCFF"/>
      <color rgb="FFFF99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800100</xdr:colOff>
      <xdr:row>10</xdr:row>
      <xdr:rowOff>171450</xdr:rowOff>
    </xdr:from>
    <xdr:to>
      <xdr:col>6</xdr:col>
      <xdr:colOff>354900</xdr:colOff>
      <xdr:row>10</xdr:row>
      <xdr:rowOff>585450</xdr:rowOff>
    </xdr:to>
    <xdr:sp macro="[0]!ThisWorkbook.Date_demain_boucle" textlink="">
      <xdr:nvSpPr>
        <xdr:cNvPr id="4" name="Flèche droite 3"/>
        <xdr:cNvSpPr/>
      </xdr:nvSpPr>
      <xdr:spPr>
        <a:xfrm>
          <a:off x="6355080" y="1992630"/>
          <a:ext cx="774000" cy="414000"/>
        </a:xfrm>
        <a:prstGeom prst="rightArrow">
          <a:avLst/>
        </a:prstGeom>
        <a:solidFill>
          <a:schemeClr val="tx1"/>
        </a:solidFill>
        <a:ln>
          <a:noFill/>
        </a:ln>
        <a:effectLst>
          <a:outerShdw blurRad="50800" dist="38100" dir="2700000" algn="tl" rotWithShape="0">
            <a:prstClr val="black">
              <a:alpha val="40000"/>
            </a:prst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4</xdr:col>
      <xdr:colOff>91440</xdr:colOff>
      <xdr:row>10</xdr:row>
      <xdr:rowOff>201930</xdr:rowOff>
    </xdr:from>
    <xdr:to>
      <xdr:col>4</xdr:col>
      <xdr:colOff>865440</xdr:colOff>
      <xdr:row>10</xdr:row>
      <xdr:rowOff>615930</xdr:rowOff>
    </xdr:to>
    <xdr:sp macro="[0]!ThisWorkbook.Date_Hier_boucle" textlink="">
      <xdr:nvSpPr>
        <xdr:cNvPr id="5" name="Flèche gauche 4"/>
        <xdr:cNvSpPr/>
      </xdr:nvSpPr>
      <xdr:spPr>
        <a:xfrm>
          <a:off x="4305300" y="2023110"/>
          <a:ext cx="774000" cy="414000"/>
        </a:xfrm>
        <a:prstGeom prst="leftArrow">
          <a:avLst/>
        </a:prstGeom>
        <a:solidFill>
          <a:schemeClr val="tx1"/>
        </a:solidFill>
        <a:ln>
          <a:noFill/>
        </a:ln>
        <a:effectLst>
          <a:outerShdw blurRad="50800" dist="38100" dir="5400000" algn="t" rotWithShape="0">
            <a:prstClr val="black">
              <a:alpha val="40000"/>
            </a:prstClr>
          </a:outerShdw>
        </a:effectLst>
        <a:scene3d>
          <a:camera prst="orthographicFront">
            <a:rot lat="0" lon="0" rev="0"/>
          </a:camera>
          <a:lightRig rig="contrasting" dir="t">
            <a:rot lat="0" lon="0" rev="1500000"/>
          </a:lightRig>
        </a:scene3d>
        <a:sp3d prstMaterial="metal">
          <a:bevelT w="88900" h="88900"/>
        </a:sp3d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C3:I28" totalsRowShown="0" tableBorderDxfId="12">
  <autoFilter ref="C3:I28"/>
  <tableColumns count="7">
    <tableColumn id="1" name="Opérations de Maintenance"/>
    <tableColumn id="2" name="Antérieur" dataDxfId="2"/>
    <tableColumn id="3" name="Prochaine" dataDxfId="1">
      <calculatedColumnFormula>IF(OR($D4="",$H4=""),"",$D4+$H4)</calculatedColumnFormula>
    </tableColumn>
    <tableColumn id="4" name="P" dataDxfId="0"/>
    <tableColumn id="5" name="Unité"/>
    <tableColumn id="6" name="tps en jours" dataDxfId="11">
      <calculatedColumnFormula>IF(Z4&gt;0,Z4,"")</calculatedColumnFormula>
    </tableColumn>
    <tableColumn id="7" name="Durée (en min)" dataDxfId="10">
      <calculatedColumnFormula>IF(Z4&lt;0,"Z4","")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2"/>
  <dimension ref="A1:AS104"/>
  <sheetViews>
    <sheetView showGridLines="0" showZeros="0" tabSelected="1" topLeftCell="D10" zoomScaleNormal="100" workbookViewId="0">
      <selection activeCell="G14" sqref="G14"/>
    </sheetView>
  </sheetViews>
  <sheetFormatPr baseColWidth="10" defaultRowHeight="15"/>
  <cols>
    <col min="4" max="4" width="47" bestFit="1" customWidth="1"/>
    <col min="5" max="5" width="19.5703125" bestFit="1" customWidth="1"/>
    <col min="6" max="6" width="28.42578125" customWidth="1"/>
    <col min="7" max="7" width="19.140625" customWidth="1"/>
    <col min="8" max="35" width="4.7109375" customWidth="1"/>
  </cols>
  <sheetData>
    <row r="1" spans="1:45">
      <c r="A1" s="5"/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5"/>
      <c r="AA1" s="5"/>
      <c r="AB1" s="5"/>
      <c r="AC1" s="5"/>
      <c r="AD1" s="5"/>
      <c r="AE1" s="5"/>
      <c r="AF1" s="5"/>
      <c r="AG1" s="5"/>
      <c r="AH1" s="5"/>
      <c r="AI1" s="5"/>
      <c r="AJ1" s="5"/>
      <c r="AK1" s="5"/>
    </row>
    <row r="2" spans="1:45">
      <c r="A2" s="63">
        <v>42482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</row>
    <row r="3" spans="1:45">
      <c r="A3" s="5"/>
      <c r="B3" s="5"/>
      <c r="C3" s="4"/>
      <c r="D3" s="5"/>
      <c r="E3" s="5"/>
      <c r="F3" s="5"/>
      <c r="G3" s="5"/>
      <c r="H3" s="5"/>
      <c r="I3" s="5"/>
      <c r="J3" s="5"/>
      <c r="K3" s="5"/>
      <c r="L3" s="5"/>
      <c r="M3" s="5"/>
      <c r="N3" s="5"/>
      <c r="O3" s="5"/>
      <c r="P3" s="5"/>
      <c r="Q3" s="5"/>
      <c r="R3" s="5"/>
      <c r="S3" s="5"/>
      <c r="T3" s="5"/>
      <c r="U3" s="5"/>
      <c r="V3" s="5"/>
      <c r="W3" s="5"/>
      <c r="X3" s="5"/>
      <c r="Y3" s="5"/>
      <c r="Z3" s="5"/>
      <c r="AA3" s="5"/>
      <c r="AB3" s="5"/>
      <c r="AC3" s="5"/>
      <c r="AD3" s="5"/>
      <c r="AE3" s="5"/>
      <c r="AF3" s="5"/>
      <c r="AG3" s="5"/>
      <c r="AH3" s="5"/>
      <c r="AI3" s="5"/>
      <c r="AJ3" s="5"/>
      <c r="AK3" s="5"/>
    </row>
    <row r="4" spans="1:45">
      <c r="A4" s="5"/>
      <c r="B4" s="5"/>
      <c r="C4" s="5"/>
      <c r="D4" s="5"/>
      <c r="E4" s="6"/>
      <c r="F4" s="6"/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  <c r="AJ4" s="6"/>
      <c r="AK4" s="6"/>
      <c r="AL4" s="6"/>
    </row>
    <row r="5" spans="1:45">
      <c r="A5" s="5"/>
      <c r="B5" s="5"/>
      <c r="C5" s="5"/>
      <c r="D5" s="5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  <c r="AJ5" s="6"/>
      <c r="AK5" s="6"/>
      <c r="AL5" s="6"/>
    </row>
    <row r="6" spans="1:45">
      <c r="A6" s="5"/>
      <c r="B6" s="5"/>
      <c r="C6" s="5"/>
      <c r="D6" s="5"/>
      <c r="E6" s="6"/>
      <c r="F6" s="6"/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  <c r="AJ6" s="6"/>
      <c r="AK6" s="6"/>
      <c r="AL6" s="6"/>
    </row>
    <row r="7" spans="1:45">
      <c r="A7" s="5"/>
      <c r="B7" s="5"/>
      <c r="C7" s="5"/>
      <c r="D7" s="5"/>
      <c r="E7" s="6"/>
      <c r="F7" s="6"/>
      <c r="G7" s="6"/>
      <c r="H7" t="s">
        <v>139</v>
      </c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  <c r="AJ7" s="6"/>
      <c r="AK7" s="6"/>
      <c r="AL7" s="6"/>
    </row>
    <row r="8" spans="1:45">
      <c r="A8" s="5"/>
      <c r="B8" s="5"/>
      <c r="C8" s="5"/>
      <c r="D8" s="5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  <c r="AJ8" s="6"/>
      <c r="AK8" s="6"/>
      <c r="AL8" s="6"/>
    </row>
    <row r="9" spans="1:45">
      <c r="A9" s="5"/>
      <c r="B9" s="5"/>
      <c r="C9" s="5"/>
      <c r="D9" s="5"/>
      <c r="E9" s="6"/>
      <c r="F9" s="6"/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  <c r="AJ9" s="6"/>
      <c r="AK9" s="6"/>
      <c r="AL9" s="6"/>
    </row>
    <row r="10" spans="1:45" ht="13.9" customHeight="1" thickBot="1">
      <c r="D10" s="6"/>
      <c r="E10" s="6"/>
      <c r="F10" s="5">
        <f>WEEKDAY(H11,2)</f>
        <v>5</v>
      </c>
      <c r="G10" s="5">
        <f>WEEKDAY(I11,2)</f>
        <v>6</v>
      </c>
      <c r="H10" s="5">
        <f t="shared" ref="H10:V10" si="0">WEEKDAY(J11,2)</f>
        <v>7</v>
      </c>
      <c r="I10" s="5">
        <f t="shared" si="0"/>
        <v>1</v>
      </c>
      <c r="J10" s="5">
        <f t="shared" si="0"/>
        <v>2</v>
      </c>
      <c r="K10" s="5">
        <f t="shared" si="0"/>
        <v>3</v>
      </c>
      <c r="L10" s="5">
        <f t="shared" si="0"/>
        <v>4</v>
      </c>
      <c r="M10" s="5">
        <f t="shared" si="0"/>
        <v>5</v>
      </c>
      <c r="N10" s="5">
        <f t="shared" si="0"/>
        <v>6</v>
      </c>
      <c r="O10" s="5">
        <f t="shared" si="0"/>
        <v>7</v>
      </c>
      <c r="P10" s="5">
        <f t="shared" si="0"/>
        <v>1</v>
      </c>
      <c r="Q10" s="5">
        <f t="shared" si="0"/>
        <v>2</v>
      </c>
      <c r="R10" s="5">
        <f t="shared" si="0"/>
        <v>3</v>
      </c>
      <c r="S10" s="5">
        <f t="shared" si="0"/>
        <v>4</v>
      </c>
      <c r="T10" s="5">
        <f t="shared" si="0"/>
        <v>5</v>
      </c>
      <c r="U10" s="5">
        <f t="shared" si="0"/>
        <v>6</v>
      </c>
      <c r="V10" s="5">
        <f t="shared" si="0"/>
        <v>7</v>
      </c>
      <c r="W10" s="5">
        <f t="shared" ref="W10" si="1">WEEKDAY(Y11,2)</f>
        <v>1</v>
      </c>
      <c r="X10" s="5">
        <f t="shared" ref="X10" si="2">WEEKDAY(Z11,2)</f>
        <v>2</v>
      </c>
      <c r="Y10" s="5">
        <f t="shared" ref="Y10" si="3">WEEKDAY(AA11,2)</f>
        <v>3</v>
      </c>
      <c r="Z10" s="5">
        <f t="shared" ref="Z10" si="4">WEEKDAY(AB11,2)</f>
        <v>4</v>
      </c>
      <c r="AA10" s="5">
        <f t="shared" ref="AA10" si="5">WEEKDAY(AC11,2)</f>
        <v>5</v>
      </c>
      <c r="AB10" s="5">
        <f t="shared" ref="AB10" si="6">WEEKDAY(AD11,2)</f>
        <v>6</v>
      </c>
      <c r="AC10" s="5">
        <f t="shared" ref="AC10" si="7">WEEKDAY(AE11,2)</f>
        <v>7</v>
      </c>
      <c r="AD10" s="5">
        <f t="shared" ref="AD10" si="8">WEEKDAY(AF11,2)</f>
        <v>1</v>
      </c>
      <c r="AE10" s="5">
        <f t="shared" ref="AE10" si="9">WEEKDAY(AG11,2)</f>
        <v>2</v>
      </c>
      <c r="AF10" s="5">
        <f t="shared" ref="AF10" si="10">WEEKDAY(AH11,2)</f>
        <v>3</v>
      </c>
      <c r="AG10" s="5">
        <f t="shared" ref="AG10" si="11">WEEKDAY(AI11,2)</f>
        <v>4</v>
      </c>
      <c r="AH10" s="5">
        <f t="shared" ref="AH10" si="12">WEEKDAY(AJ11,2)</f>
        <v>6</v>
      </c>
      <c r="AI10" s="5">
        <f t="shared" ref="AI10:AJ10" si="13">WEEKDAY(AK11,2)</f>
        <v>6</v>
      </c>
      <c r="AJ10" s="5">
        <f t="shared" si="13"/>
        <v>6</v>
      </c>
      <c r="AK10" s="6"/>
      <c r="AL10" s="6"/>
      <c r="AM10" s="13"/>
      <c r="AN10" s="13"/>
      <c r="AO10" s="13"/>
      <c r="AP10" s="13"/>
      <c r="AQ10" s="13"/>
      <c r="AR10" s="13"/>
    </row>
    <row r="11" spans="1:45" ht="87.6" customHeight="1" thickBot="1">
      <c r="A11" s="6"/>
      <c r="B11" s="6"/>
      <c r="C11" s="6"/>
      <c r="D11" s="15"/>
      <c r="H11" s="30">
        <f>A2</f>
        <v>42482</v>
      </c>
      <c r="I11" s="30">
        <f>H11+1</f>
        <v>42483</v>
      </c>
      <c r="J11" s="30">
        <f t="shared" ref="J11:AI11" si="14">I11+1</f>
        <v>42484</v>
      </c>
      <c r="K11" s="30">
        <f t="shared" si="14"/>
        <v>42485</v>
      </c>
      <c r="L11" s="30">
        <f t="shared" si="14"/>
        <v>42486</v>
      </c>
      <c r="M11" s="30">
        <f t="shared" si="14"/>
        <v>42487</v>
      </c>
      <c r="N11" s="31">
        <f t="shared" si="14"/>
        <v>42488</v>
      </c>
      <c r="O11" s="30">
        <f t="shared" si="14"/>
        <v>42489</v>
      </c>
      <c r="P11" s="30">
        <f t="shared" si="14"/>
        <v>42490</v>
      </c>
      <c r="Q11" s="30">
        <f t="shared" si="14"/>
        <v>42491</v>
      </c>
      <c r="R11" s="30">
        <f t="shared" si="14"/>
        <v>42492</v>
      </c>
      <c r="S11" s="30">
        <f t="shared" si="14"/>
        <v>42493</v>
      </c>
      <c r="T11" s="30">
        <f t="shared" si="14"/>
        <v>42494</v>
      </c>
      <c r="U11" s="30">
        <f t="shared" si="14"/>
        <v>42495</v>
      </c>
      <c r="V11" s="32">
        <f t="shared" si="14"/>
        <v>42496</v>
      </c>
      <c r="W11" s="30">
        <f t="shared" si="14"/>
        <v>42497</v>
      </c>
      <c r="X11" s="30">
        <f t="shared" si="14"/>
        <v>42498</v>
      </c>
      <c r="Y11" s="30">
        <f t="shared" si="14"/>
        <v>42499</v>
      </c>
      <c r="Z11" s="30">
        <f t="shared" si="14"/>
        <v>42500</v>
      </c>
      <c r="AA11" s="30">
        <f t="shared" si="14"/>
        <v>42501</v>
      </c>
      <c r="AB11" s="30">
        <f t="shared" si="14"/>
        <v>42502</v>
      </c>
      <c r="AC11" s="30">
        <f t="shared" si="14"/>
        <v>42503</v>
      </c>
      <c r="AD11" s="30">
        <f t="shared" si="14"/>
        <v>42504</v>
      </c>
      <c r="AE11" s="30">
        <f t="shared" si="14"/>
        <v>42505</v>
      </c>
      <c r="AF11" s="30">
        <f t="shared" si="14"/>
        <v>42506</v>
      </c>
      <c r="AG11" s="30">
        <f t="shared" si="14"/>
        <v>42507</v>
      </c>
      <c r="AH11" s="30">
        <f t="shared" si="14"/>
        <v>42508</v>
      </c>
      <c r="AI11" s="30">
        <f t="shared" si="14"/>
        <v>42509</v>
      </c>
      <c r="AJ11" s="13"/>
      <c r="AK11" s="6"/>
      <c r="AL11" s="6"/>
      <c r="AM11" s="6"/>
      <c r="AN11" s="6"/>
      <c r="AO11" s="6"/>
      <c r="AP11" s="6"/>
      <c r="AQ11" s="6"/>
      <c r="AR11" s="6"/>
      <c r="AS11" s="6"/>
    </row>
    <row r="12" spans="1:45" ht="15.75" thickBot="1">
      <c r="A12" s="6"/>
      <c r="B12" s="6"/>
      <c r="C12" s="56" t="s">
        <v>138</v>
      </c>
      <c r="D12" s="34" t="s">
        <v>11</v>
      </c>
      <c r="E12" s="36" t="s">
        <v>27</v>
      </c>
      <c r="F12" s="37" t="s">
        <v>137</v>
      </c>
      <c r="G12" s="35" t="s">
        <v>28</v>
      </c>
      <c r="H12" s="23" t="str">
        <f t="shared" ref="H12" si="15">VLOOKUP(F10,$AM$19:$AO$25,3,0)</f>
        <v>V</v>
      </c>
      <c r="I12" s="23" t="str">
        <f t="shared" ref="I12" si="16">VLOOKUP(G10,$AM$19:$AO$25,3,0)</f>
        <v>S</v>
      </c>
      <c r="J12" s="23" t="str">
        <f t="shared" ref="J12:AI12" si="17">VLOOKUP(H10,$AM$19:$AO$25,3,0)</f>
        <v>D</v>
      </c>
      <c r="K12" s="23" t="str">
        <f t="shared" si="17"/>
        <v>L</v>
      </c>
      <c r="L12" s="23" t="str">
        <f t="shared" si="17"/>
        <v>Ma</v>
      </c>
      <c r="M12" s="23" t="str">
        <f t="shared" si="17"/>
        <v>Mer</v>
      </c>
      <c r="N12" s="23" t="str">
        <f t="shared" si="17"/>
        <v>J</v>
      </c>
      <c r="O12" s="23" t="str">
        <f t="shared" si="17"/>
        <v>V</v>
      </c>
      <c r="P12" s="23" t="str">
        <f t="shared" si="17"/>
        <v>S</v>
      </c>
      <c r="Q12" s="23" t="str">
        <f t="shared" si="17"/>
        <v>D</v>
      </c>
      <c r="R12" s="23" t="str">
        <f t="shared" si="17"/>
        <v>L</v>
      </c>
      <c r="S12" s="23" t="str">
        <f t="shared" si="17"/>
        <v>Ma</v>
      </c>
      <c r="T12" s="23" t="str">
        <f t="shared" si="17"/>
        <v>Mer</v>
      </c>
      <c r="U12" s="23" t="str">
        <f t="shared" si="17"/>
        <v>J</v>
      </c>
      <c r="V12" s="23" t="str">
        <f t="shared" si="17"/>
        <v>V</v>
      </c>
      <c r="W12" s="23" t="str">
        <f t="shared" si="17"/>
        <v>S</v>
      </c>
      <c r="X12" s="23" t="str">
        <f t="shared" si="17"/>
        <v>D</v>
      </c>
      <c r="Y12" s="23" t="str">
        <f t="shared" si="17"/>
        <v>L</v>
      </c>
      <c r="Z12" s="23" t="str">
        <f t="shared" si="17"/>
        <v>Ma</v>
      </c>
      <c r="AA12" s="23" t="str">
        <f t="shared" si="17"/>
        <v>Mer</v>
      </c>
      <c r="AB12" s="23" t="str">
        <f t="shared" si="17"/>
        <v>J</v>
      </c>
      <c r="AC12" s="23" t="str">
        <f t="shared" si="17"/>
        <v>V</v>
      </c>
      <c r="AD12" s="23" t="str">
        <f t="shared" si="17"/>
        <v>S</v>
      </c>
      <c r="AE12" s="23" t="str">
        <f t="shared" si="17"/>
        <v>D</v>
      </c>
      <c r="AF12" s="23" t="str">
        <f t="shared" si="17"/>
        <v>L</v>
      </c>
      <c r="AG12" s="23" t="str">
        <f t="shared" si="17"/>
        <v>Ma</v>
      </c>
      <c r="AH12" s="23" t="str">
        <f t="shared" si="17"/>
        <v>Mer</v>
      </c>
      <c r="AI12" s="23" t="str">
        <f t="shared" si="17"/>
        <v>J</v>
      </c>
      <c r="AJ12" s="13"/>
      <c r="AK12" s="6"/>
      <c r="AL12" s="6"/>
      <c r="AM12" s="6"/>
      <c r="AN12" s="6"/>
      <c r="AO12" s="6"/>
      <c r="AP12" s="6"/>
      <c r="AQ12" s="6"/>
      <c r="AR12" s="6"/>
      <c r="AS12" s="6"/>
    </row>
    <row r="13" spans="1:45">
      <c r="A13" s="6"/>
      <c r="B13" s="6"/>
      <c r="C13" s="53"/>
      <c r="D13" s="21"/>
      <c r="E13" s="17"/>
      <c r="F13" s="16"/>
      <c r="G13" s="18"/>
      <c r="H13" s="19"/>
      <c r="I13" s="19"/>
      <c r="J13" s="19"/>
      <c r="K13" s="19"/>
      <c r="L13" s="19"/>
      <c r="M13" s="19"/>
      <c r="N13" s="19"/>
      <c r="O13" s="19"/>
      <c r="P13" s="19"/>
      <c r="Q13" s="19"/>
      <c r="R13" s="19"/>
      <c r="S13" s="19"/>
      <c r="T13" s="19"/>
      <c r="U13" s="19"/>
      <c r="V13" s="19"/>
      <c r="W13" s="19"/>
      <c r="X13" s="19"/>
      <c r="Y13" s="19"/>
      <c r="Z13" s="19"/>
      <c r="AA13" s="19"/>
      <c r="AB13" s="19"/>
      <c r="AC13" s="19"/>
      <c r="AD13" s="19"/>
      <c r="AE13" s="19"/>
      <c r="AF13" s="19"/>
      <c r="AG13" s="19"/>
      <c r="AH13" s="19"/>
      <c r="AI13" s="65"/>
      <c r="AJ13" s="20"/>
      <c r="AK13" s="6"/>
      <c r="AL13" s="6"/>
      <c r="AM13" s="6"/>
      <c r="AN13" s="6"/>
      <c r="AO13" s="6"/>
      <c r="AP13" s="6"/>
      <c r="AQ13" s="6"/>
      <c r="AR13" s="6"/>
      <c r="AS13" s="6"/>
    </row>
    <row r="14" spans="1:45">
      <c r="A14" s="6"/>
      <c r="B14" s="6"/>
      <c r="C14" s="54"/>
      <c r="D14" s="22" t="s">
        <v>42</v>
      </c>
      <c r="E14" s="28">
        <f>IF(ISBLANK(D14),0,VLOOKUP(D14,Tableau1[],2,0))</f>
        <v>42482</v>
      </c>
      <c r="F14" s="24">
        <f>IF(ISBLANK(D14),0,VLOOKUP(D14,Tableau1[],7,0))</f>
        <v>20</v>
      </c>
      <c r="G14" s="42">
        <f>E14+((F14*1)/480)</f>
        <v>42482.041666666664</v>
      </c>
      <c r="H14" s="64" t="str">
        <f>IFERROR(IF(H$11=$E14,"x",IF(AND(((H$11-$E14)/VLOOKUP($D14,Tableau1[],4,0))=INT(((H$11-$E14)/VLOOKUP($D14,Tableau1[],4,0))),$D14&lt;&gt;""),"S","")),"")</f>
        <v>x</v>
      </c>
      <c r="I14" s="64" t="str">
        <f>IFERROR(IF(I$11=$E14,"x",IF(AND(((I$11-$E14)/VLOOKUP($D14,Tableau1[],4,0))=INT(((I$11-$E14)/VLOOKUP($D14,Tableau1[],4,0))),$D14&lt;&gt;""),"S","")),"")</f>
        <v>S</v>
      </c>
      <c r="J14" s="64" t="str">
        <f>IFERROR(IF(J$11=$E14,"x",IF(AND(((J$11-$E14)/VLOOKUP($D14,Tableau1[],4,0))=INT(((J$11-$E14)/VLOOKUP($D14,Tableau1[],4,0))),$D14&lt;&gt;""),"S","")),"")</f>
        <v>S</v>
      </c>
      <c r="K14" s="64" t="str">
        <f>IFERROR(IF(K$11=$E14,"x",IF(AND(((K$11-$E14)/VLOOKUP($D14,Tableau1[],4,0))=INT(((K$11-$E14)/VLOOKUP($D14,Tableau1[],4,0))),$D14&lt;&gt;""),"S","")),"")</f>
        <v>S</v>
      </c>
      <c r="L14" s="64" t="str">
        <f>IFERROR(IF(L$11=$E14,"x",IF(AND(((L$11-$E14)/VLOOKUP($D14,Tableau1[],4,0))=INT(((L$11-$E14)/VLOOKUP($D14,Tableau1[],4,0))),$D14&lt;&gt;""),"S","")),"")</f>
        <v>S</v>
      </c>
      <c r="M14" s="64" t="str">
        <f>IFERROR(IF(M$11=$E14,"x",IF(AND(((M$11-$E14)/VLOOKUP($D14,Tableau1[],4,0))=INT(((M$11-$E14)/VLOOKUP($D14,Tableau1[],4,0))),$D14&lt;&gt;""),"S","")),"")</f>
        <v>S</v>
      </c>
      <c r="N14" s="64" t="str">
        <f>IFERROR(IF(N$11=$E14,"x",IF(AND(((N$11-$E14)/VLOOKUP($D14,Tableau1[],4,0))=INT(((N$11-$E14)/VLOOKUP($D14,Tableau1[],4,0))),$D14&lt;&gt;""),"S","")),"")</f>
        <v>S</v>
      </c>
      <c r="O14" s="64" t="str">
        <f>IFERROR(IF(O$11=$E14,"x",IF(AND(((O$11-$E14)/VLOOKUP($D14,Tableau1[],4,0))=INT(((O$11-$E14)/VLOOKUP($D14,Tableau1[],4,0))),$D14&lt;&gt;""),"S","")),"")</f>
        <v>S</v>
      </c>
      <c r="P14" s="64" t="str">
        <f>IFERROR(IF(P$11=$E14,"x",IF(AND(((P$11-$E14)/VLOOKUP($D14,Tableau1[],4,0))=INT(((P$11-$E14)/VLOOKUP($D14,Tableau1[],4,0))),$D14&lt;&gt;""),"S","")),"")</f>
        <v>S</v>
      </c>
      <c r="Q14" s="64" t="str">
        <f>IFERROR(IF(Q$11=$E14,"x",IF(AND(((Q$11-$E14)/VLOOKUP($D14,Tableau1[],4,0))=INT(((Q$11-$E14)/VLOOKUP($D14,Tableau1[],4,0))),$D14&lt;&gt;""),"S","")),"")</f>
        <v>S</v>
      </c>
      <c r="R14" s="64" t="str">
        <f>IFERROR(IF(R$11=$E14,"x",IF(AND(((R$11-$E14)/VLOOKUP($D14,Tableau1[],4,0))=INT(((R$11-$E14)/VLOOKUP($D14,Tableau1[],4,0))),$D14&lt;&gt;""),"S","")),"")</f>
        <v>S</v>
      </c>
      <c r="S14" s="64" t="str">
        <f>IFERROR(IF(S$11=$E14,"x",IF(AND(((S$11-$E14)/VLOOKUP($D14,Tableau1[],4,0))=INT(((S$11-$E14)/VLOOKUP($D14,Tableau1[],4,0))),$D14&lt;&gt;""),"S","")),"")</f>
        <v>S</v>
      </c>
      <c r="T14" s="64" t="str">
        <f>IFERROR(IF(T$11=$E14,"x",IF(AND(((T$11-$E14)/VLOOKUP($D14,Tableau1[],4,0))=INT(((T$11-$E14)/VLOOKUP($D14,Tableau1[],4,0))),$D14&lt;&gt;""),"S","")),"")</f>
        <v>S</v>
      </c>
      <c r="U14" s="64" t="str">
        <f>IFERROR(IF(U$11=$E14,"x",IF(AND(((U$11-$E14)/VLOOKUP($D14,Tableau1[],4,0))=INT(((U$11-$E14)/VLOOKUP($D14,Tableau1[],4,0))),$D14&lt;&gt;""),"S","")),"")</f>
        <v>S</v>
      </c>
      <c r="V14" s="64" t="str">
        <f>IFERROR(IF(V$11=$E14,"x",IF(AND(((V$11-$E14)/VLOOKUP($D14,Tableau1[],4,0))=INT(((V$11-$E14)/VLOOKUP($D14,Tableau1[],4,0))),$D14&lt;&gt;""),"S","")),"")</f>
        <v>S</v>
      </c>
      <c r="W14" s="64" t="str">
        <f>IFERROR(IF(W$11=$E14,"x",IF(AND(((W$11-$E14)/VLOOKUP($D14,Tableau1[],4,0))=INT(((W$11-$E14)/VLOOKUP($D14,Tableau1[],4,0))),$D14&lt;&gt;""),"S","")),"")</f>
        <v>S</v>
      </c>
      <c r="X14" s="64" t="str">
        <f>IFERROR(IF(X$11=$E14,"x",IF(AND(((X$11-$E14)/VLOOKUP($D14,Tableau1[],4,0))=INT(((X$11-$E14)/VLOOKUP($D14,Tableau1[],4,0))),$D14&lt;&gt;""),"S","")),"")</f>
        <v>S</v>
      </c>
      <c r="Y14" s="64" t="str">
        <f>IFERROR(IF(Y$11=$E14,"x",IF(AND(((Y$11-$E14)/VLOOKUP($D14,Tableau1[],4,0))=INT(((Y$11-$E14)/VLOOKUP($D14,Tableau1[],4,0))),$D14&lt;&gt;""),"S","")),"")</f>
        <v>S</v>
      </c>
      <c r="Z14" s="64" t="str">
        <f>IFERROR(IF(Z$11=$E14,"x",IF(AND(((Z$11-$E14)/VLOOKUP($D14,Tableau1[],4,0))=INT(((Z$11-$E14)/VLOOKUP($D14,Tableau1[],4,0))),$D14&lt;&gt;""),"S","")),"")</f>
        <v>S</v>
      </c>
      <c r="AA14" s="64" t="str">
        <f>IFERROR(IF(AA$11=$E14,"x",IF(AND(((AA$11-$E14)/VLOOKUP($D14,Tableau1[],4,0))=INT(((AA$11-$E14)/VLOOKUP($D14,Tableau1[],4,0))),$D14&lt;&gt;""),"S","")),"")</f>
        <v>S</v>
      </c>
      <c r="AB14" s="64" t="str">
        <f>IFERROR(IF(AB$11=$E14,"x",IF(AND(((AB$11-$E14)/VLOOKUP($D14,Tableau1[],4,0))=INT(((AB$11-$E14)/VLOOKUP($D14,Tableau1[],4,0))),$D14&lt;&gt;""),"S","")),"")</f>
        <v>S</v>
      </c>
      <c r="AC14" s="64" t="str">
        <f>IFERROR(IF(AC$11=$E14,"x",IF(AND(((AC$11-$E14)/VLOOKUP($D14,Tableau1[],4,0))=INT(((AC$11-$E14)/VLOOKUP($D14,Tableau1[],4,0))),$D14&lt;&gt;""),"S","")),"")</f>
        <v>S</v>
      </c>
      <c r="AD14" s="64" t="str">
        <f>IFERROR(IF(AD$11=$E14,"x",IF(AND(((AD$11-$E14)/VLOOKUP($D14,Tableau1[],4,0))=INT(((AD$11-$E14)/VLOOKUP($D14,Tableau1[],4,0))),$D14&lt;&gt;""),"S","")),"")</f>
        <v>S</v>
      </c>
      <c r="AE14" s="64" t="str">
        <f>IFERROR(IF(AE$11=$E14,"x",IF(AND(((AE$11-$E14)/VLOOKUP($D14,Tableau1[],4,0))=INT(((AE$11-$E14)/VLOOKUP($D14,Tableau1[],4,0))),$D14&lt;&gt;""),"S","")),"")</f>
        <v>S</v>
      </c>
      <c r="AF14" s="64" t="str">
        <f>IFERROR(IF(AF$11=$E14,"x",IF(AND(((AF$11-$E14)/VLOOKUP($D14,Tableau1[],4,0))=INT(((AF$11-$E14)/VLOOKUP($D14,Tableau1[],4,0))),$D14&lt;&gt;""),"S","")),"")</f>
        <v>S</v>
      </c>
      <c r="AG14" s="64" t="str">
        <f>IFERROR(IF(AG$11=$E14,"x",IF(AND(((AG$11-$E14)/VLOOKUP($D14,Tableau1[],4,0))=INT(((AG$11-$E14)/VLOOKUP($D14,Tableau1[],4,0))),$D14&lt;&gt;""),"S","")),"")</f>
        <v>S</v>
      </c>
      <c r="AH14" s="64" t="str">
        <f>IFERROR(IF(AH$11=$E14,"x",IF(AND(((AH$11-$E14)/VLOOKUP($D14,Tableau1[],4,0))=INT(((AH$11-$E14)/VLOOKUP($D14,Tableau1[],4,0))),$D14&lt;&gt;""),"S","")),"")</f>
        <v>S</v>
      </c>
      <c r="AI14" s="66" t="str">
        <f>IFERROR(IF(AI$11=$E14,"x",IF(AND(((AI$11-$E14)/VLOOKUP($D14,Tableau1[],4,0))=INT(((AI$11-$E14)/VLOOKUP($D14,Tableau1[],4,0))),$D14&lt;&gt;""),"S","")),"")</f>
        <v>S</v>
      </c>
      <c r="AJ14" s="13"/>
      <c r="AK14" s="6"/>
      <c r="AL14" s="6"/>
      <c r="AM14" s="6"/>
      <c r="AN14" s="6"/>
      <c r="AO14" s="6"/>
      <c r="AP14" s="6"/>
      <c r="AQ14" s="6"/>
      <c r="AR14" s="6"/>
      <c r="AS14" s="6"/>
    </row>
    <row r="15" spans="1:45">
      <c r="A15" s="6"/>
      <c r="B15" s="6"/>
      <c r="C15" s="54"/>
      <c r="D15" s="22" t="s">
        <v>43</v>
      </c>
      <c r="E15" s="28">
        <f>IF(ISBLANK(D15),0,VLOOKUP(D15,Tableau1[],2,0))</f>
        <v>42484</v>
      </c>
      <c r="F15" s="24">
        <f>IF(ISBLANK(D15),0,VLOOKUP(D15,Tableau1[],7,0))</f>
        <v>20</v>
      </c>
      <c r="G15" s="42">
        <f t="shared" ref="G15:G36" si="18">E15+((F15*0.00208)/480)</f>
        <v>42484.000086666667</v>
      </c>
      <c r="H15" s="64" t="str">
        <f>IFERROR(IF(H$11=$E15,"x",IF(AND(((H$11-$E15)/VLOOKUP($D15,Tableau1[],4,0))=INT(((H$11-$E15)/VLOOKUP($D15,Tableau1[],4,0))),$D15&lt;&gt;""),"S","")),"")</f>
        <v/>
      </c>
      <c r="I15" s="64" t="str">
        <f>IFERROR(IF(I$11=$E15,"x",IF(AND(((I$11-$E15)/VLOOKUP($D15,Tableau1[],4,0))=INT(((I$11-$E15)/VLOOKUP($D15,Tableau1[],4,0))),$D15&lt;&gt;""),"S","")),"")</f>
        <v/>
      </c>
      <c r="J15" s="64" t="str">
        <f>IFERROR(IF(J$11=$E15,"x",IF(AND(((J$11-$E15)/VLOOKUP($D15,Tableau1[],4,0))=INT(((J$11-$E15)/VLOOKUP($D15,Tableau1[],4,0))),$D15&lt;&gt;""),"S","")),"")</f>
        <v>x</v>
      </c>
      <c r="K15" s="64" t="str">
        <f>IFERROR(IF(K$11=$E15,"x",IF(AND(((K$11-$E15)/VLOOKUP($D15,Tableau1[],4,0))=INT(((K$11-$E15)/VLOOKUP($D15,Tableau1[],4,0))),$D15&lt;&gt;""),"S","")),"")</f>
        <v/>
      </c>
      <c r="L15" s="64" t="str">
        <f>IFERROR(IF(L$11=$E15,"x",IF(AND(((L$11-$E15)/VLOOKUP($D15,Tableau1[],4,0))=INT(((L$11-$E15)/VLOOKUP($D15,Tableau1[],4,0))),$D15&lt;&gt;""),"S","")),"")</f>
        <v/>
      </c>
      <c r="M15" s="64" t="str">
        <f>IFERROR(IF(M$11=$E15,"x",IF(AND(((M$11-$E15)/VLOOKUP($D15,Tableau1[],4,0))=INT(((M$11-$E15)/VLOOKUP($D15,Tableau1[],4,0))),$D15&lt;&gt;""),"S","")),"")</f>
        <v/>
      </c>
      <c r="N15" s="64" t="str">
        <f>IFERROR(IF(N$11=$E15,"x",IF(AND(((N$11-$E15)/VLOOKUP($D15,Tableau1[],4,0))=INT(((N$11-$E15)/VLOOKUP($D15,Tableau1[],4,0))),$D15&lt;&gt;""),"S","")),"")</f>
        <v/>
      </c>
      <c r="O15" s="64" t="str">
        <f>IFERROR(IF(O$11=$E15,"x",IF(AND(((O$11-$E15)/VLOOKUP($D15,Tableau1[],4,0))=INT(((O$11-$E15)/VLOOKUP($D15,Tableau1[],4,0))),$D15&lt;&gt;""),"S","")),"")</f>
        <v/>
      </c>
      <c r="P15" s="64" t="str">
        <f>IFERROR(IF(P$11=$E15,"x",IF(AND(((P$11-$E15)/VLOOKUP($D15,Tableau1[],4,0))=INT(((P$11-$E15)/VLOOKUP($D15,Tableau1[],4,0))),$D15&lt;&gt;""),"S","")),"")</f>
        <v/>
      </c>
      <c r="Q15" s="64" t="str">
        <f>IFERROR(IF(Q$11=$E15,"x",IF(AND(((Q$11-$E15)/VLOOKUP($D15,Tableau1[],4,0))=INT(((Q$11-$E15)/VLOOKUP($D15,Tableau1[],4,0))),$D15&lt;&gt;""),"S","")),"")</f>
        <v>S</v>
      </c>
      <c r="R15" s="64" t="str">
        <f>IFERROR(IF(R$11=$E15,"x",IF(AND(((R$11-$E15)/VLOOKUP($D15,Tableau1[],4,0))=INT(((R$11-$E15)/VLOOKUP($D15,Tableau1[],4,0))),$D15&lt;&gt;""),"S","")),"")</f>
        <v/>
      </c>
      <c r="S15" s="64" t="str">
        <f>IFERROR(IF(S$11=$E15,"x",IF(AND(((S$11-$E15)/VLOOKUP($D15,Tableau1[],4,0))=INT(((S$11-$E15)/VLOOKUP($D15,Tableau1[],4,0))),$D15&lt;&gt;""),"S","")),"")</f>
        <v/>
      </c>
      <c r="T15" s="64" t="str">
        <f>IFERROR(IF(T$11=$E15,"x",IF(AND(((T$11-$E15)/VLOOKUP($D15,Tableau1[],4,0))=INT(((T$11-$E15)/VLOOKUP($D15,Tableau1[],4,0))),$D15&lt;&gt;""),"S","")),"")</f>
        <v/>
      </c>
      <c r="U15" s="64" t="str">
        <f>IFERROR(IF(U$11=$E15,"x",IF(AND(((U$11-$E15)/VLOOKUP($D15,Tableau1[],4,0))=INT(((U$11-$E15)/VLOOKUP($D15,Tableau1[],4,0))),$D15&lt;&gt;""),"S","")),"")</f>
        <v/>
      </c>
      <c r="V15" s="64" t="str">
        <f>IFERROR(IF(V$11=$E15,"x",IF(AND(((V$11-$E15)/VLOOKUP($D15,Tableau1[],4,0))=INT(((V$11-$E15)/VLOOKUP($D15,Tableau1[],4,0))),$D15&lt;&gt;""),"S","")),"")</f>
        <v/>
      </c>
      <c r="W15" s="64" t="str">
        <f>IFERROR(IF(W$11=$E15,"x",IF(AND(((W$11-$E15)/VLOOKUP($D15,Tableau1[],4,0))=INT(((W$11-$E15)/VLOOKUP($D15,Tableau1[],4,0))),$D15&lt;&gt;""),"S","")),"")</f>
        <v/>
      </c>
      <c r="X15" s="64" t="str">
        <f>IFERROR(IF(X$11=$E15,"x",IF(AND(((X$11-$E15)/VLOOKUP($D15,Tableau1[],4,0))=INT(((X$11-$E15)/VLOOKUP($D15,Tableau1[],4,0))),$D15&lt;&gt;""),"S","")),"")</f>
        <v>S</v>
      </c>
      <c r="Y15" s="64" t="str">
        <f>IFERROR(IF(Y$11=$E15,"x",IF(AND(((Y$11-$E15)/VLOOKUP($D15,Tableau1[],4,0))=INT(((Y$11-$E15)/VLOOKUP($D15,Tableau1[],4,0))),$D15&lt;&gt;""),"S","")),"")</f>
        <v/>
      </c>
      <c r="Z15" s="64" t="str">
        <f>IFERROR(IF(Z$11=$E15,"x",IF(AND(((Z$11-$E15)/VLOOKUP($D15,Tableau1[],4,0))=INT(((Z$11-$E15)/VLOOKUP($D15,Tableau1[],4,0))),$D15&lt;&gt;""),"S","")),"")</f>
        <v/>
      </c>
      <c r="AA15" s="64" t="str">
        <f>IFERROR(IF(AA$11=$E15,"x",IF(AND(((AA$11-$E15)/VLOOKUP($D15,Tableau1[],4,0))=INT(((AA$11-$E15)/VLOOKUP($D15,Tableau1[],4,0))),$D15&lt;&gt;""),"S","")),"")</f>
        <v/>
      </c>
      <c r="AB15" s="64" t="str">
        <f>IFERROR(IF(AB$11=$E15,"x",IF(AND(((AB$11-$E15)/VLOOKUP($D15,Tableau1[],4,0))=INT(((AB$11-$E15)/VLOOKUP($D15,Tableau1[],4,0))),$D15&lt;&gt;""),"S","")),"")</f>
        <v/>
      </c>
      <c r="AC15" s="64" t="str">
        <f>IFERROR(IF(AC$11=$E15,"x",IF(AND(((AC$11-$E15)/VLOOKUP($D15,Tableau1[],4,0))=INT(((AC$11-$E15)/VLOOKUP($D15,Tableau1[],4,0))),$D15&lt;&gt;""),"S","")),"")</f>
        <v/>
      </c>
      <c r="AD15" s="64" t="str">
        <f>IFERROR(IF(AD$11=$E15,"x",IF(AND(((AD$11-$E15)/VLOOKUP($D15,Tableau1[],4,0))=INT(((AD$11-$E15)/VLOOKUP($D15,Tableau1[],4,0))),$D15&lt;&gt;""),"S","")),"")</f>
        <v/>
      </c>
      <c r="AE15" s="64" t="str">
        <f>IFERROR(IF(AE$11=$E15,"x",IF(AND(((AE$11-$E15)/VLOOKUP($D15,Tableau1[],4,0))=INT(((AE$11-$E15)/VLOOKUP($D15,Tableau1[],4,0))),$D15&lt;&gt;""),"S","")),"")</f>
        <v>S</v>
      </c>
      <c r="AF15" s="64" t="str">
        <f>IFERROR(IF(AF$11=$E15,"x",IF(AND(((AF$11-$E15)/VLOOKUP($D15,Tableau1[],4,0))=INT(((AF$11-$E15)/VLOOKUP($D15,Tableau1[],4,0))),$D15&lt;&gt;""),"S","")),"")</f>
        <v/>
      </c>
      <c r="AG15" s="64" t="str">
        <f>IFERROR(IF(AG$11=$E15,"x",IF(AND(((AG$11-$E15)/VLOOKUP($D15,Tableau1[],4,0))=INT(((AG$11-$E15)/VLOOKUP($D15,Tableau1[],4,0))),$D15&lt;&gt;""),"S","")),"")</f>
        <v/>
      </c>
      <c r="AH15" s="64" t="str">
        <f>IFERROR(IF(AH$11=$E15,"x",IF(AND(((AH$11-$E15)/VLOOKUP($D15,Tableau1[],4,0))=INT(((AH$11-$E15)/VLOOKUP($D15,Tableau1[],4,0))),$D15&lt;&gt;""),"S","")),"")</f>
        <v/>
      </c>
      <c r="AI15" s="66" t="str">
        <f>IFERROR(IF(AI$11=$E15,"x",IF(AND(((AI$11-$E15)/VLOOKUP($D15,Tableau1[],4,0))=INT(((AI$11-$E15)/VLOOKUP($D15,Tableau1[],4,0))),$D15&lt;&gt;""),"S","")),"")</f>
        <v/>
      </c>
      <c r="AJ15" s="13"/>
      <c r="AK15" s="6"/>
      <c r="AL15" s="6"/>
      <c r="AM15" s="6"/>
      <c r="AN15" s="6"/>
      <c r="AO15" s="6"/>
      <c r="AP15" s="6"/>
      <c r="AQ15" s="6"/>
      <c r="AR15" s="6"/>
      <c r="AS15" s="6"/>
    </row>
    <row r="16" spans="1:45">
      <c r="A16" s="6"/>
      <c r="B16" s="6"/>
      <c r="C16" s="54"/>
      <c r="D16" s="22" t="s">
        <v>44</v>
      </c>
      <c r="E16" s="28">
        <v>42483</v>
      </c>
      <c r="F16" s="24">
        <f>IF(ISBLANK(D16),0,VLOOKUP(D16,Tableau1[],7,0))</f>
        <v>20</v>
      </c>
      <c r="G16" s="42">
        <f t="shared" si="18"/>
        <v>42483.000086666667</v>
      </c>
      <c r="H16" s="26" t="str">
        <f>IFERROR(IF(H$11=$E16,"x",IF(AND(((H$11-$E16)/VLOOKUP($D16,Tableau1[],4,0))=INT(((H$11-$E16)/VLOOKUP($D16,Tableau1[],4,0))),$D16&lt;&gt;""),"S","")),"")</f>
        <v/>
      </c>
      <c r="I16" s="26" t="str">
        <f>IFERROR(IF(I$11=$E16,"x",IF(AND(((I$11-$E16)/VLOOKUP($D16,Tableau1[],4,0))=INT(((I$11-$E16)/VLOOKUP($D16,Tableau1[],4,0))),$D16&lt;&gt;""),"S","")),"")</f>
        <v>x</v>
      </c>
      <c r="J16" s="26" t="str">
        <f>IFERROR(IF(J$11=$E16,"x",IF(AND(((J$11-$E16)/VLOOKUP($D16,Tableau1[],4,0))=INT(((J$11-$E16)/VLOOKUP($D16,Tableau1[],4,0))),$D16&lt;&gt;""),"S","")),"")</f>
        <v/>
      </c>
      <c r="K16" s="26" t="str">
        <f>IFERROR(IF(K$11=$E16,"x",IF(AND(((K$11-$E16)/VLOOKUP($D16,Tableau1[],4,0))=INT(((K$11-$E16)/VLOOKUP($D16,Tableau1[],4,0))),$D16&lt;&gt;""),"S","")),"")</f>
        <v/>
      </c>
      <c r="L16" s="26" t="str">
        <f>IFERROR(IF(L$11=$E16,"x",IF(AND(((L$11-$E16)/VLOOKUP($D16,Tableau1[],4,0))=INT(((L$11-$E16)/VLOOKUP($D16,Tableau1[],4,0))),$D16&lt;&gt;""),"S","")),"")</f>
        <v>S</v>
      </c>
      <c r="M16" s="26" t="str">
        <f>IFERROR(IF(M$11=$E16,"x",IF(AND(((M$11-$E16)/VLOOKUP($D16,Tableau1[],4,0))=INT(((M$11-$E16)/VLOOKUP($D16,Tableau1[],4,0))),$D16&lt;&gt;""),"S","")),"")</f>
        <v/>
      </c>
      <c r="N16" s="26" t="str">
        <f>IFERROR(IF(N$11=$E16,"x",IF(AND(((N$11-$E16)/VLOOKUP($D16,Tableau1[],4,0))=INT(((N$11-$E16)/VLOOKUP($D16,Tableau1[],4,0))),$D16&lt;&gt;""),"S","")),"")</f>
        <v/>
      </c>
      <c r="O16" s="26" t="str">
        <f>IFERROR(IF(O$11=$E16,"x",IF(AND(((O$11-$E16)/VLOOKUP($D16,Tableau1[],4,0))=INT(((O$11-$E16)/VLOOKUP($D16,Tableau1[],4,0))),$D16&lt;&gt;""),"S","")),"")</f>
        <v>S</v>
      </c>
      <c r="P16" s="26" t="str">
        <f>IFERROR(IF(P$11=$E16,"x",IF(AND(((P$11-$E16)/VLOOKUP($D16,Tableau1[],4,0))=INT(((P$11-$E16)/VLOOKUP($D16,Tableau1[],4,0))),$D16&lt;&gt;""),"S","")),"")</f>
        <v/>
      </c>
      <c r="Q16" s="26" t="str">
        <f>IFERROR(IF(Q$11=$E16,"x",IF(AND(((Q$11-$E16)/VLOOKUP($D16,Tableau1[],4,0))=INT(((Q$11-$E16)/VLOOKUP($D16,Tableau1[],4,0))),$D16&lt;&gt;""),"S","")),"")</f>
        <v/>
      </c>
      <c r="R16" s="26" t="str">
        <f>IFERROR(IF(R$11=$E16,"x",IF(AND(((R$11-$E16)/VLOOKUP($D16,Tableau1[],4,0))=INT(((R$11-$E16)/VLOOKUP($D16,Tableau1[],4,0))),$D16&lt;&gt;""),"S","")),"")</f>
        <v>S</v>
      </c>
      <c r="S16" s="26" t="str">
        <f>IFERROR(IF(S$11=$E16,"x",IF(AND(((S$11-$E16)/VLOOKUP($D16,Tableau1[],4,0))=INT(((S$11-$E16)/VLOOKUP($D16,Tableau1[],4,0))),$D16&lt;&gt;""),"S","")),"")</f>
        <v/>
      </c>
      <c r="T16" s="26" t="str">
        <f>IFERROR(IF(T$11=$E16,"x",IF(AND(((T$11-$E16)/VLOOKUP($D16,Tableau1[],4,0))=INT(((T$11-$E16)/VLOOKUP($D16,Tableau1[],4,0))),$D16&lt;&gt;""),"S","")),"")</f>
        <v/>
      </c>
      <c r="U16" s="26" t="str">
        <f>IFERROR(IF(U$11=$E16,"x",IF(AND(((U$11-$E16)/VLOOKUP($D16,Tableau1[],4,0))=INT(((U$11-$E16)/VLOOKUP($D16,Tableau1[],4,0))),$D16&lt;&gt;""),"S","")),"")</f>
        <v>S</v>
      </c>
      <c r="V16" s="26" t="str">
        <f>IFERROR(IF(V$11=$E16,"x",IF(AND(((V$11-$E16)/VLOOKUP($D16,Tableau1[],4,0))=INT(((V$11-$E16)/VLOOKUP($D16,Tableau1[],4,0))),$D16&lt;&gt;""),"S","")),"")</f>
        <v/>
      </c>
      <c r="W16" s="26" t="str">
        <f>IFERROR(IF(W$11=$E16,"x",IF(AND(((W$11-$E16)/VLOOKUP($D16,Tableau1[],4,0))=INT(((W$11-$E16)/VLOOKUP($D16,Tableau1[],4,0))),$D16&lt;&gt;""),"S","")),"")</f>
        <v/>
      </c>
      <c r="X16" s="26" t="str">
        <f>IFERROR(IF(X$11=$E16,"x",IF(AND(((X$11-$E16)/VLOOKUP($D16,Tableau1[],4,0))=INT(((X$11-$E16)/VLOOKUP($D16,Tableau1[],4,0))),$D16&lt;&gt;""),"S","")),"")</f>
        <v>S</v>
      </c>
      <c r="Y16" s="26" t="str">
        <f>IFERROR(IF(Y$11=$E16,"x",IF(AND(((Y$11-$E16)/VLOOKUP($D16,Tableau1[],4,0))=INT(((Y$11-$E16)/VLOOKUP($D16,Tableau1[],4,0))),$D16&lt;&gt;""),"S","")),"")</f>
        <v/>
      </c>
      <c r="Z16" s="26" t="str">
        <f>IFERROR(IF(Z$11=$E16,"x",IF(AND(((Z$11-$E16)/VLOOKUP($D16,Tableau1[],4,0))=INT(((Z$11-$E16)/VLOOKUP($D16,Tableau1[],4,0))),$D16&lt;&gt;""),"S","")),"")</f>
        <v/>
      </c>
      <c r="AA16" s="26" t="str">
        <f>IFERROR(IF(AA$11=$E16,"x",IF(AND(((AA$11-$E16)/VLOOKUP($D16,Tableau1[],4,0))=INT(((AA$11-$E16)/VLOOKUP($D16,Tableau1[],4,0))),$D16&lt;&gt;""),"S","")),"")</f>
        <v>S</v>
      </c>
      <c r="AB16" s="26" t="str">
        <f>IFERROR(IF(AB$11=$E16,"x",IF(AND(((AB$11-$E16)/VLOOKUP($D16,Tableau1[],4,0))=INT(((AB$11-$E16)/VLOOKUP($D16,Tableau1[],4,0))),$D16&lt;&gt;""),"S","")),"")</f>
        <v/>
      </c>
      <c r="AC16" s="26" t="str">
        <f>IFERROR(IF(AC$11=$E16,"x",IF(AND(((AC$11-$E16)/VLOOKUP($D16,Tableau1[],4,0))=INT(((AC$11-$E16)/VLOOKUP($D16,Tableau1[],4,0))),$D16&lt;&gt;""),"S","")),"")</f>
        <v/>
      </c>
      <c r="AD16" s="26" t="str">
        <f>IFERROR(IF(AD$11=$E16,"x",IF(AND(((AD$11-$E16)/VLOOKUP($D16,Tableau1[],4,0))=INT(((AD$11-$E16)/VLOOKUP($D16,Tableau1[],4,0))),$D16&lt;&gt;""),"S","")),"")</f>
        <v>S</v>
      </c>
      <c r="AE16" s="26" t="str">
        <f>IFERROR(IF(AE$11=$E16,"x",IF(AND(((AE$11-$E16)/VLOOKUP($D16,Tableau1[],4,0))=INT(((AE$11-$E16)/VLOOKUP($D16,Tableau1[],4,0))),$D16&lt;&gt;""),"S","")),"")</f>
        <v/>
      </c>
      <c r="AF16" s="26" t="str">
        <f>IFERROR(IF(AF$11=$E16,"x",IF(AND(((AF$11-$E16)/VLOOKUP($D16,Tableau1[],4,0))=INT(((AF$11-$E16)/VLOOKUP($D16,Tableau1[],4,0))),$D16&lt;&gt;""),"S","")),"")</f>
        <v/>
      </c>
      <c r="AG16" s="26" t="str">
        <f>IFERROR(IF(AG$11=$E16,"x",IF(AND(((AG$11-$E16)/VLOOKUP($D16,Tableau1[],4,0))=INT(((AG$11-$E16)/VLOOKUP($D16,Tableau1[],4,0))),$D16&lt;&gt;""),"S","")),"")</f>
        <v>S</v>
      </c>
      <c r="AH16" s="26" t="str">
        <f>IFERROR(IF(AH$11=$E16,"x",IF(AND(((AH$11-$E16)/VLOOKUP($D16,Tableau1[],4,0))=INT(((AH$11-$E16)/VLOOKUP($D16,Tableau1[],4,0))),$D16&lt;&gt;""),"S","")),"")</f>
        <v/>
      </c>
      <c r="AI16" s="27" t="str">
        <f>IFERROR(IF(AI$11=$E16,"x",IF(AND(((AI$11-$E16)/VLOOKUP($D16,Tableau1[],4,0))=INT(((AI$11-$E16)/VLOOKUP($D16,Tableau1[],4,0))),$D16&lt;&gt;""),"S","")),"")</f>
        <v/>
      </c>
      <c r="AJ16" s="13"/>
      <c r="AK16" s="6"/>
      <c r="AL16" s="6"/>
      <c r="AM16" s="5"/>
      <c r="AN16" s="5"/>
      <c r="AO16" s="5"/>
      <c r="AP16" s="6"/>
      <c r="AQ16" s="6"/>
      <c r="AR16" s="6"/>
      <c r="AS16" s="6"/>
    </row>
    <row r="17" spans="1:45">
      <c r="A17" s="6"/>
      <c r="B17" s="6"/>
      <c r="C17" s="54"/>
      <c r="D17" s="22" t="s">
        <v>41</v>
      </c>
      <c r="E17" s="28">
        <f>IF(ISBLANK(D17),0,VLOOKUP(D17,Tableau1[],2,0))</f>
        <v>42488</v>
      </c>
      <c r="F17" s="24">
        <f>IF(ISBLANK(D17),0,VLOOKUP(D17,Tableau1[],7,0))</f>
        <v>20</v>
      </c>
      <c r="G17" s="42">
        <f t="shared" si="18"/>
        <v>42488.000086666667</v>
      </c>
      <c r="H17" s="26" t="str">
        <f>IFERROR(IF(H$11=$E17,"x",IF(AND(((H$11-$E17)/VLOOKUP($D17,Tableau1[],4,0))=INT(((H$11-$E17)/VLOOKUP($D17,Tableau1[],4,0))),$D17&lt;&gt;""),"S","")),"")</f>
        <v/>
      </c>
      <c r="I17" s="26" t="str">
        <f>IFERROR(IF(I$11=$E17,"x",IF(AND(((I$11-$E17)/VLOOKUP($D17,Tableau1[],4,0))=INT(((I$11-$E17)/VLOOKUP($D17,Tableau1[],4,0))),$D17&lt;&gt;""),"S","")),"")</f>
        <v>S</v>
      </c>
      <c r="J17" s="26" t="str">
        <f>IFERROR(IF(J$11=$E17,"x",IF(AND(((J$11-$E17)/VLOOKUP($D17,Tableau1[],4,0))=INT(((J$11-$E17)/VLOOKUP($D17,Tableau1[],4,0))),$D17&lt;&gt;""),"S","")),"")</f>
        <v/>
      </c>
      <c r="K17" s="26" t="str">
        <f>IFERROR(IF(K$11=$E17,"x",IF(AND(((K$11-$E17)/VLOOKUP($D17,Tableau1[],4,0))=INT(((K$11-$E17)/VLOOKUP($D17,Tableau1[],4,0))),$D17&lt;&gt;""),"S","")),"")</f>
        <v/>
      </c>
      <c r="L17" s="26" t="str">
        <f>IFERROR(IF(L$11=$E17,"x",IF(AND(((L$11-$E17)/VLOOKUP($D17,Tableau1[],4,0))=INT(((L$11-$E17)/VLOOKUP($D17,Tableau1[],4,0))),$D17&lt;&gt;""),"S","")),"")</f>
        <v/>
      </c>
      <c r="M17" s="26" t="str">
        <f>IFERROR(IF(M$11=$E17,"x",IF(AND(((M$11-$E17)/VLOOKUP($D17,Tableau1[],4,0))=INT(((M$11-$E17)/VLOOKUP($D17,Tableau1[],4,0))),$D17&lt;&gt;""),"S","")),"")</f>
        <v/>
      </c>
      <c r="N17" s="26" t="str">
        <f>IFERROR(IF(N$11=$E17,"x",IF(AND(((N$11-$E17)/VLOOKUP($D17,Tableau1[],4,0))=INT(((N$11-$E17)/VLOOKUP($D17,Tableau1[],4,0))),$D17&lt;&gt;""),"S","")),"")</f>
        <v>x</v>
      </c>
      <c r="O17" s="26" t="str">
        <f>IFERROR(IF(O$11=$E17,"x",IF(AND(((O$11-$E17)/VLOOKUP($D17,Tableau1[],4,0))=INT(((O$11-$E17)/VLOOKUP($D17,Tableau1[],4,0))),$D17&lt;&gt;""),"S","")),"")</f>
        <v/>
      </c>
      <c r="P17" s="26" t="str">
        <f>IFERROR(IF(P$11=$E17,"x",IF(AND(((P$11-$E17)/VLOOKUP($D17,Tableau1[],4,0))=INT(((P$11-$E17)/VLOOKUP($D17,Tableau1[],4,0))),$D17&lt;&gt;""),"S","")),"")</f>
        <v/>
      </c>
      <c r="Q17" s="26" t="str">
        <f>IFERROR(IF(Q$11=$E17,"x",IF(AND(((Q$11-$E17)/VLOOKUP($D17,Tableau1[],4,0))=INT(((Q$11-$E17)/VLOOKUP($D17,Tableau1[],4,0))),$D17&lt;&gt;""),"S","")),"")</f>
        <v/>
      </c>
      <c r="R17" s="26" t="str">
        <f>IFERROR(IF(R$11=$E17,"x",IF(AND(((R$11-$E17)/VLOOKUP($D17,Tableau1[],4,0))=INT(((R$11-$E17)/VLOOKUP($D17,Tableau1[],4,0))),$D17&lt;&gt;""),"S","")),"")</f>
        <v/>
      </c>
      <c r="S17" s="26" t="str">
        <f>IFERROR(IF(S$11=$E17,"x",IF(AND(((S$11-$E17)/VLOOKUP($D17,Tableau1[],4,0))=INT(((S$11-$E17)/VLOOKUP($D17,Tableau1[],4,0))),$D17&lt;&gt;""),"S","")),"")</f>
        <v>S</v>
      </c>
      <c r="T17" s="26" t="str">
        <f>IFERROR(IF(T$11=$E17,"x",IF(AND(((T$11-$E17)/VLOOKUP($D17,Tableau1[],4,0))=INT(((T$11-$E17)/VLOOKUP($D17,Tableau1[],4,0))),$D17&lt;&gt;""),"S","")),"")</f>
        <v/>
      </c>
      <c r="U17" s="26" t="str">
        <f>IFERROR(IF(U$11=$E17,"x",IF(AND(((U$11-$E17)/VLOOKUP($D17,Tableau1[],4,0))=INT(((U$11-$E17)/VLOOKUP($D17,Tableau1[],4,0))),$D17&lt;&gt;""),"S","")),"")</f>
        <v/>
      </c>
      <c r="V17" s="26" t="str">
        <f>IFERROR(IF(V$11=$E17,"x",IF(AND(((V$11-$E17)/VLOOKUP($D17,Tableau1[],4,0))=INT(((V$11-$E17)/VLOOKUP($D17,Tableau1[],4,0))),$D17&lt;&gt;""),"S","")),"")</f>
        <v/>
      </c>
      <c r="W17" s="26" t="str">
        <f>IFERROR(IF(W$11=$E17,"x",IF(AND(((W$11-$E17)/VLOOKUP($D17,Tableau1[],4,0))=INT(((W$11-$E17)/VLOOKUP($D17,Tableau1[],4,0))),$D17&lt;&gt;""),"S","")),"")</f>
        <v/>
      </c>
      <c r="X17" s="26" t="str">
        <f>IFERROR(IF(X$11=$E17,"x",IF(AND(((X$11-$E17)/VLOOKUP($D17,Tableau1[],4,0))=INT(((X$11-$E17)/VLOOKUP($D17,Tableau1[],4,0))),$D17&lt;&gt;""),"S","")),"")</f>
        <v>S</v>
      </c>
      <c r="Y17" s="26" t="str">
        <f>IFERROR(IF(Y$11=$E17,"x",IF(AND(((Y$11-$E17)/VLOOKUP($D17,Tableau1[],4,0))=INT(((Y$11-$E17)/VLOOKUP($D17,Tableau1[],4,0))),$D17&lt;&gt;""),"S","")),"")</f>
        <v/>
      </c>
      <c r="Z17" s="26" t="str">
        <f>IFERROR(IF(Z$11=$E17,"x",IF(AND(((Z$11-$E17)/VLOOKUP($D17,Tableau1[],4,0))=INT(((Z$11-$E17)/VLOOKUP($D17,Tableau1[],4,0))),$D17&lt;&gt;""),"S","")),"")</f>
        <v/>
      </c>
      <c r="AA17" s="26" t="str">
        <f>IFERROR(IF(AA$11=$E17,"x",IF(AND(((AA$11-$E17)/VLOOKUP($D17,Tableau1[],4,0))=INT(((AA$11-$E17)/VLOOKUP($D17,Tableau1[],4,0))),$D17&lt;&gt;""),"S","")),"")</f>
        <v/>
      </c>
      <c r="AB17" s="26" t="str">
        <f>IFERROR(IF(AB$11=$E17,"x",IF(AND(((AB$11-$E17)/VLOOKUP($D17,Tableau1[],4,0))=INT(((AB$11-$E17)/VLOOKUP($D17,Tableau1[],4,0))),$D17&lt;&gt;""),"S","")),"")</f>
        <v/>
      </c>
      <c r="AC17" s="26" t="str">
        <f>IFERROR(IF(AC$11=$E17,"x",IF(AND(((AC$11-$E17)/VLOOKUP($D17,Tableau1[],4,0))=INT(((AC$11-$E17)/VLOOKUP($D17,Tableau1[],4,0))),$D17&lt;&gt;""),"S","")),"")</f>
        <v>S</v>
      </c>
      <c r="AD17" s="26" t="str">
        <f>IFERROR(IF(AD$11=$E17,"x",IF(AND(((AD$11-$E17)/VLOOKUP($D17,Tableau1[],4,0))=INT(((AD$11-$E17)/VLOOKUP($D17,Tableau1[],4,0))),$D17&lt;&gt;""),"S","")),"")</f>
        <v/>
      </c>
      <c r="AE17" s="26" t="str">
        <f>IFERROR(IF(AE$11=$E17,"x",IF(AND(((AE$11-$E17)/VLOOKUP($D17,Tableau1[],4,0))=INT(((AE$11-$E17)/VLOOKUP($D17,Tableau1[],4,0))),$D17&lt;&gt;""),"S","")),"")</f>
        <v/>
      </c>
      <c r="AF17" s="26" t="str">
        <f>IFERROR(IF(AF$11=$E17,"x",IF(AND(((AF$11-$E17)/VLOOKUP($D17,Tableau1[],4,0))=INT(((AF$11-$E17)/VLOOKUP($D17,Tableau1[],4,0))),$D17&lt;&gt;""),"S","")),"")</f>
        <v/>
      </c>
      <c r="AG17" s="26" t="str">
        <f>IFERROR(IF(AG$11=$E17,"x",IF(AND(((AG$11-$E17)/VLOOKUP($D17,Tableau1[],4,0))=INT(((AG$11-$E17)/VLOOKUP($D17,Tableau1[],4,0))),$D17&lt;&gt;""),"S","")),"")</f>
        <v/>
      </c>
      <c r="AH17" s="26" t="str">
        <f>IFERROR(IF(AH$11=$E17,"x",IF(AND(((AH$11-$E17)/VLOOKUP($D17,Tableau1[],4,0))=INT(((AH$11-$E17)/VLOOKUP($D17,Tableau1[],4,0))),$D17&lt;&gt;""),"S","")),"")</f>
        <v>S</v>
      </c>
      <c r="AI17" s="27" t="str">
        <f>IFERROR(IF(AI$11=$E17,"x",IF(AND(((AI$11-$E17)/VLOOKUP($D17,Tableau1[],4,0))=INT(((AI$11-$E17)/VLOOKUP($D17,Tableau1[],4,0))),$D17&lt;&gt;""),"S","")),"")</f>
        <v/>
      </c>
      <c r="AJ17" s="13"/>
      <c r="AK17" s="6"/>
      <c r="AL17" s="6"/>
      <c r="AM17" s="5"/>
      <c r="AN17" s="5"/>
      <c r="AO17" s="5"/>
      <c r="AP17" s="6"/>
      <c r="AQ17" s="6"/>
      <c r="AR17" s="6"/>
      <c r="AS17" s="6"/>
    </row>
    <row r="18" spans="1:45">
      <c r="A18" s="6"/>
      <c r="B18" s="6"/>
      <c r="C18" s="54"/>
      <c r="D18" s="22" t="s">
        <v>37</v>
      </c>
      <c r="E18" s="28">
        <f>IF(ISBLANK(D18),0,VLOOKUP(D18,Tableau1[],2,0))</f>
        <v>42489</v>
      </c>
      <c r="F18" s="24">
        <f>IF(ISBLANK(D18),0,VLOOKUP(D18,Tableau1[],7,0))</f>
        <v>20</v>
      </c>
      <c r="G18" s="42">
        <f t="shared" si="18"/>
        <v>42489.000086666667</v>
      </c>
      <c r="H18" s="26" t="str">
        <f>IFERROR(IF(H$11=$E18,"x",IF(AND(((H$11-$E18)/VLOOKUP($D18,Tableau1[],4,0))=INT(((H$11-$E18)/VLOOKUP($D18,Tableau1[],4,0))),$D18&lt;&gt;""),"S","")),"")</f>
        <v/>
      </c>
      <c r="I18" s="26" t="str">
        <f>IFERROR(IF(I$11=$E18,"x",IF(AND(((I$11-$E18)/VLOOKUP($D18,Tableau1[],4,0))=INT(((I$11-$E18)/VLOOKUP($D18,Tableau1[],4,0))),$D18&lt;&gt;""),"S","")),"")</f>
        <v/>
      </c>
      <c r="J18" s="26" t="str">
        <f>IFERROR(IF(J$11=$E18,"x",IF(AND(((J$11-$E18)/VLOOKUP($D18,Tableau1[],4,0))=INT(((J$11-$E18)/VLOOKUP($D18,Tableau1[],4,0))),$D18&lt;&gt;""),"S","")),"")</f>
        <v/>
      </c>
      <c r="K18" s="26" t="str">
        <f>IFERROR(IF(K$11=$E18,"x",IF(AND(((K$11-$E18)/VLOOKUP($D18,Tableau1[],4,0))=INT(((K$11-$E18)/VLOOKUP($D18,Tableau1[],4,0))),$D18&lt;&gt;""),"S","")),"")</f>
        <v>S</v>
      </c>
      <c r="L18" s="26" t="str">
        <f>IFERROR(IF(L$11=$E18,"x",IF(AND(((L$11-$E18)/VLOOKUP($D18,Tableau1[],4,0))=INT(((L$11-$E18)/VLOOKUP($D18,Tableau1[],4,0))),$D18&lt;&gt;""),"S","")),"")</f>
        <v/>
      </c>
      <c r="M18" s="26" t="str">
        <f>IFERROR(IF(M$11=$E18,"x",IF(AND(((M$11-$E18)/VLOOKUP($D18,Tableau1[],4,0))=INT(((M$11-$E18)/VLOOKUP($D18,Tableau1[],4,0))),$D18&lt;&gt;""),"S","")),"")</f>
        <v/>
      </c>
      <c r="N18" s="26" t="str">
        <f>IFERROR(IF(N$11=$E18,"x",IF(AND(((N$11-$E18)/VLOOKUP($D18,Tableau1[],4,0))=INT(((N$11-$E18)/VLOOKUP($D18,Tableau1[],4,0))),$D18&lt;&gt;""),"S","")),"")</f>
        <v/>
      </c>
      <c r="O18" s="26" t="str">
        <f>IFERROR(IF(O$11=$E18,"x",IF(AND(((O$11-$E18)/VLOOKUP($D18,Tableau1[],4,0))=INT(((O$11-$E18)/VLOOKUP($D18,Tableau1[],4,0))),$D18&lt;&gt;""),"S","")),"")</f>
        <v>x</v>
      </c>
      <c r="P18" s="26" t="str">
        <f>IFERROR(IF(P$11=$E18,"x",IF(AND(((P$11-$E18)/VLOOKUP($D18,Tableau1[],4,0))=INT(((P$11-$E18)/VLOOKUP($D18,Tableau1[],4,0))),$D18&lt;&gt;""),"S","")),"")</f>
        <v/>
      </c>
      <c r="Q18" s="26" t="str">
        <f>IFERROR(IF(Q$11=$E18,"x",IF(AND(((Q$11-$E18)/VLOOKUP($D18,Tableau1[],4,0))=INT(((Q$11-$E18)/VLOOKUP($D18,Tableau1[],4,0))),$D18&lt;&gt;""),"S","")),"")</f>
        <v/>
      </c>
      <c r="R18" s="26" t="str">
        <f>IFERROR(IF(R$11=$E18,"x",IF(AND(((R$11-$E18)/VLOOKUP($D18,Tableau1[],4,0))=INT(((R$11-$E18)/VLOOKUP($D18,Tableau1[],4,0))),$D18&lt;&gt;""),"S","")),"")</f>
        <v/>
      </c>
      <c r="S18" s="26" t="str">
        <f>IFERROR(IF(S$11=$E18,"x",IF(AND(((S$11-$E18)/VLOOKUP($D18,Tableau1[],4,0))=INT(((S$11-$E18)/VLOOKUP($D18,Tableau1[],4,0))),$D18&lt;&gt;""),"S","")),"")</f>
        <v>S</v>
      </c>
      <c r="T18" s="26" t="str">
        <f>IFERROR(IF(T$11=$E18,"x",IF(AND(((T$11-$E18)/VLOOKUP($D18,Tableau1[],4,0))=INT(((T$11-$E18)/VLOOKUP($D18,Tableau1[],4,0))),$D18&lt;&gt;""),"S","")),"")</f>
        <v/>
      </c>
      <c r="U18" s="26" t="str">
        <f>IFERROR(IF(U$11=$E18,"x",IF(AND(((U$11-$E18)/VLOOKUP($D18,Tableau1[],4,0))=INT(((U$11-$E18)/VLOOKUP($D18,Tableau1[],4,0))),$D18&lt;&gt;""),"S","")),"")</f>
        <v/>
      </c>
      <c r="V18" s="26" t="str">
        <f>IFERROR(IF(V$11=$E18,"x",IF(AND(((V$11-$E18)/VLOOKUP($D18,Tableau1[],4,0))=INT(((V$11-$E18)/VLOOKUP($D18,Tableau1[],4,0))),$D18&lt;&gt;""),"S","")),"")</f>
        <v/>
      </c>
      <c r="W18" s="26" t="str">
        <f>IFERROR(IF(W$11=$E18,"x",IF(AND(((W$11-$E18)/VLOOKUP($D18,Tableau1[],4,0))=INT(((W$11-$E18)/VLOOKUP($D18,Tableau1[],4,0))),$D18&lt;&gt;""),"S","")),"")</f>
        <v>S</v>
      </c>
      <c r="X18" s="26" t="str">
        <f>IFERROR(IF(X$11=$E18,"x",IF(AND(((X$11-$E18)/VLOOKUP($D18,Tableau1[],4,0))=INT(((X$11-$E18)/VLOOKUP($D18,Tableau1[],4,0))),$D18&lt;&gt;""),"S","")),"")</f>
        <v/>
      </c>
      <c r="Y18" s="26" t="str">
        <f>IFERROR(IF(Y$11=$E18,"x",IF(AND(((Y$11-$E18)/VLOOKUP($D18,Tableau1[],4,0))=INT(((Y$11-$E18)/VLOOKUP($D18,Tableau1[],4,0))),$D18&lt;&gt;""),"S","")),"")</f>
        <v/>
      </c>
      <c r="Z18" s="26" t="str">
        <f>IFERROR(IF(Z$11=$E18,"x",IF(AND(((Z$11-$E18)/VLOOKUP($D18,Tableau1[],4,0))=INT(((Z$11-$E18)/VLOOKUP($D18,Tableau1[],4,0))),$D18&lt;&gt;""),"S","")),"")</f>
        <v/>
      </c>
      <c r="AA18" s="26" t="str">
        <f>IFERROR(IF(AA$11=$E18,"x",IF(AND(((AA$11-$E18)/VLOOKUP($D18,Tableau1[],4,0))=INT(((AA$11-$E18)/VLOOKUP($D18,Tableau1[],4,0))),$D18&lt;&gt;""),"S","")),"")</f>
        <v>S</v>
      </c>
      <c r="AB18" s="26" t="str">
        <f>IFERROR(IF(AB$11=$E18,"x",IF(AND(((AB$11-$E18)/VLOOKUP($D18,Tableau1[],4,0))=INT(((AB$11-$E18)/VLOOKUP($D18,Tableau1[],4,0))),$D18&lt;&gt;""),"S","")),"")</f>
        <v/>
      </c>
      <c r="AC18" s="26" t="str">
        <f>IFERROR(IF(AC$11=$E18,"x",IF(AND(((AC$11-$E18)/VLOOKUP($D18,Tableau1[],4,0))=INT(((AC$11-$E18)/VLOOKUP($D18,Tableau1[],4,0))),$D18&lt;&gt;""),"S","")),"")</f>
        <v/>
      </c>
      <c r="AD18" s="26" t="str">
        <f>IFERROR(IF(AD$11=$E18,"x",IF(AND(((AD$11-$E18)/VLOOKUP($D18,Tableau1[],4,0))=INT(((AD$11-$E18)/VLOOKUP($D18,Tableau1[],4,0))),$D18&lt;&gt;""),"S","")),"")</f>
        <v/>
      </c>
      <c r="AE18" s="26" t="str">
        <f>IFERROR(IF(AE$11=$E18,"x",IF(AND(((AE$11-$E18)/VLOOKUP($D18,Tableau1[],4,0))=INT(((AE$11-$E18)/VLOOKUP($D18,Tableau1[],4,0))),$D18&lt;&gt;""),"S","")),"")</f>
        <v>S</v>
      </c>
      <c r="AF18" s="26" t="str">
        <f>IFERROR(IF(AF$11=$E18,"x",IF(AND(((AF$11-$E18)/VLOOKUP($D18,Tableau1[],4,0))=INT(((AF$11-$E18)/VLOOKUP($D18,Tableau1[],4,0))),$D18&lt;&gt;""),"S","")),"")</f>
        <v/>
      </c>
      <c r="AG18" s="26" t="str">
        <f>IFERROR(IF(AG$11=$E18,"x",IF(AND(((AG$11-$E18)/VLOOKUP($D18,Tableau1[],4,0))=INT(((AG$11-$E18)/VLOOKUP($D18,Tableau1[],4,0))),$D18&lt;&gt;""),"S","")),"")</f>
        <v/>
      </c>
      <c r="AH18" s="26" t="str">
        <f>IFERROR(IF(AH$11=$E18,"x",IF(AND(((AH$11-$E18)/VLOOKUP($D18,Tableau1[],4,0))=INT(((AH$11-$E18)/VLOOKUP($D18,Tableau1[],4,0))),$D18&lt;&gt;""),"S","")),"")</f>
        <v/>
      </c>
      <c r="AI18" s="27" t="str">
        <f>IFERROR(IF(AI$11=$E18,"x",IF(AND(((AI$11-$E18)/VLOOKUP($D18,Tableau1[],4,0))=INT(((AI$11-$E18)/VLOOKUP($D18,Tableau1[],4,0))),$D18&lt;&gt;""),"S","")),"")</f>
        <v>S</v>
      </c>
      <c r="AJ18" s="13"/>
      <c r="AK18" s="6"/>
      <c r="AL18" s="6"/>
      <c r="AM18" s="5"/>
      <c r="AN18" s="5"/>
      <c r="AO18" s="5"/>
      <c r="AP18" s="6"/>
      <c r="AQ18" s="6"/>
      <c r="AR18" s="6"/>
      <c r="AS18" s="6"/>
    </row>
    <row r="19" spans="1:45">
      <c r="A19" s="6"/>
      <c r="B19" s="6"/>
      <c r="C19" s="54"/>
      <c r="D19" s="22" t="s">
        <v>38</v>
      </c>
      <c r="E19" s="28">
        <f>IF(ISBLANK(D19),0,VLOOKUP(D19,Tableau1[],2,0))</f>
        <v>42487</v>
      </c>
      <c r="F19" s="24">
        <f>IF(ISBLANK(D19),0,VLOOKUP(D19,Tableau1[],7,0))</f>
        <v>20</v>
      </c>
      <c r="G19" s="42">
        <f t="shared" si="18"/>
        <v>42487.000086666667</v>
      </c>
      <c r="H19" s="26" t="str">
        <f>IFERROR(IF(H$11=$E19,"x",IF(AND(((H$11-$E19)/VLOOKUP($D19,Tableau1[],4,0))=INT(((H$11-$E19)/VLOOKUP($D19,Tableau1[],4,0))),$D19&lt;&gt;""),"S","")),"")</f>
        <v/>
      </c>
      <c r="I19" s="26" t="str">
        <f>IFERROR(IF(I$11=$E19,"x",IF(AND(((I$11-$E19)/VLOOKUP($D19,Tableau1[],4,0))=INT(((I$11-$E19)/VLOOKUP($D19,Tableau1[],4,0))),$D19&lt;&gt;""),"S","")),"")</f>
        <v/>
      </c>
      <c r="J19" s="26" t="str">
        <f>IFERROR(IF(J$11=$E19,"x",IF(AND(((J$11-$E19)/VLOOKUP($D19,Tableau1[],4,0))=INT(((J$11-$E19)/VLOOKUP($D19,Tableau1[],4,0))),$D19&lt;&gt;""),"S","")),"")</f>
        <v/>
      </c>
      <c r="K19" s="26" t="str">
        <f>IFERROR(IF(K$11=$E19,"x",IF(AND(((K$11-$E19)/VLOOKUP($D19,Tableau1[],4,0))=INT(((K$11-$E19)/VLOOKUP($D19,Tableau1[],4,0))),$D19&lt;&gt;""),"S","")),"")</f>
        <v/>
      </c>
      <c r="L19" s="26" t="str">
        <f>IFERROR(IF(L$11=$E19,"x",IF(AND(((L$11-$E19)/VLOOKUP($D19,Tableau1[],4,0))=INT(((L$11-$E19)/VLOOKUP($D19,Tableau1[],4,0))),$D19&lt;&gt;""),"S","")),"")</f>
        <v/>
      </c>
      <c r="M19" s="26" t="str">
        <f>IFERROR(IF(M$11=$E19,"x",IF(AND(((M$11-$E19)/VLOOKUP($D19,Tableau1[],4,0))=INT(((M$11-$E19)/VLOOKUP($D19,Tableau1[],4,0))),$D19&lt;&gt;""),"S","")),"")</f>
        <v>x</v>
      </c>
      <c r="N19" s="26" t="str">
        <f>IFERROR(IF(N$11=$E19,"x",IF(AND(((N$11-$E19)/VLOOKUP($D19,Tableau1[],4,0))=INT(((N$11-$E19)/VLOOKUP($D19,Tableau1[],4,0))),$D19&lt;&gt;""),"S","")),"")</f>
        <v/>
      </c>
      <c r="O19" s="26" t="str">
        <f>IFERROR(IF(O$11=$E19,"x",IF(AND(((O$11-$E19)/VLOOKUP($D19,Tableau1[],4,0))=INT(((O$11-$E19)/VLOOKUP($D19,Tableau1[],4,0))),$D19&lt;&gt;""),"S","")),"")</f>
        <v/>
      </c>
      <c r="P19" s="26" t="str">
        <f>IFERROR(IF(P$11=$E19,"x",IF(AND(((P$11-$E19)/VLOOKUP($D19,Tableau1[],4,0))=INT(((P$11-$E19)/VLOOKUP($D19,Tableau1[],4,0))),$D19&lt;&gt;""),"S","")),"")</f>
        <v/>
      </c>
      <c r="Q19" s="26" t="str">
        <f>IFERROR(IF(Q$11=$E19,"x",IF(AND(((Q$11-$E19)/VLOOKUP($D19,Tableau1[],4,0))=INT(((Q$11-$E19)/VLOOKUP($D19,Tableau1[],4,0))),$D19&lt;&gt;""),"S","")),"")</f>
        <v/>
      </c>
      <c r="R19" s="26" t="str">
        <f>IFERROR(IF(R$11=$E19,"x",IF(AND(((R$11-$E19)/VLOOKUP($D19,Tableau1[],4,0))=INT(((R$11-$E19)/VLOOKUP($D19,Tableau1[],4,0))),$D19&lt;&gt;""),"S","")),"")</f>
        <v/>
      </c>
      <c r="S19" s="26" t="str">
        <f>IFERROR(IF(S$11=$E19,"x",IF(AND(((S$11-$E19)/VLOOKUP($D19,Tableau1[],4,0))=INT(((S$11-$E19)/VLOOKUP($D19,Tableau1[],4,0))),$D19&lt;&gt;""),"S","")),"")</f>
        <v/>
      </c>
      <c r="T19" s="26" t="str">
        <f>IFERROR(IF(T$11=$E19,"x",IF(AND(((T$11-$E19)/VLOOKUP($D19,Tableau1[],4,0))=INT(((T$11-$E19)/VLOOKUP($D19,Tableau1[],4,0))),$D19&lt;&gt;""),"S","")),"")</f>
        <v/>
      </c>
      <c r="U19" s="26" t="str">
        <f>IFERROR(IF(U$11=$E19,"x",IF(AND(((U$11-$E19)/VLOOKUP($D19,Tableau1[],4,0))=INT(((U$11-$E19)/VLOOKUP($D19,Tableau1[],4,0))),$D19&lt;&gt;""),"S","")),"")</f>
        <v>S</v>
      </c>
      <c r="V19" s="26" t="str">
        <f>IFERROR(IF(V$11=$E19,"x",IF(AND(((V$11-$E19)/VLOOKUP($D19,Tableau1[],4,0))=INT(((V$11-$E19)/VLOOKUP($D19,Tableau1[],4,0))),$D19&lt;&gt;""),"S","")),"")</f>
        <v/>
      </c>
      <c r="W19" s="26" t="str">
        <f>IFERROR(IF(W$11=$E19,"x",IF(AND(((W$11-$E19)/VLOOKUP($D19,Tableau1[],4,0))=INT(((W$11-$E19)/VLOOKUP($D19,Tableau1[],4,0))),$D19&lt;&gt;""),"S","")),"")</f>
        <v/>
      </c>
      <c r="X19" s="26" t="str">
        <f>IFERROR(IF(X$11=$E19,"x",IF(AND(((X$11-$E19)/VLOOKUP($D19,Tableau1[],4,0))=INT(((X$11-$E19)/VLOOKUP($D19,Tableau1[],4,0))),$D19&lt;&gt;""),"S","")),"")</f>
        <v/>
      </c>
      <c r="Y19" s="26" t="str">
        <f>IFERROR(IF(Y$11=$E19,"x",IF(AND(((Y$11-$E19)/VLOOKUP($D19,Tableau1[],4,0))=INT(((Y$11-$E19)/VLOOKUP($D19,Tableau1[],4,0))),$D19&lt;&gt;""),"S","")),"")</f>
        <v/>
      </c>
      <c r="Z19" s="26" t="str">
        <f>IFERROR(IF(Z$11=$E19,"x",IF(AND(((Z$11-$E19)/VLOOKUP($D19,Tableau1[],4,0))=INT(((Z$11-$E19)/VLOOKUP($D19,Tableau1[],4,0))),$D19&lt;&gt;""),"S","")),"")</f>
        <v/>
      </c>
      <c r="AA19" s="26" t="str">
        <f>IFERROR(IF(AA$11=$E19,"x",IF(AND(((AA$11-$E19)/VLOOKUP($D19,Tableau1[],4,0))=INT(((AA$11-$E19)/VLOOKUP($D19,Tableau1[],4,0))),$D19&lt;&gt;""),"S","")),"")</f>
        <v/>
      </c>
      <c r="AB19" s="26" t="str">
        <f>IFERROR(IF(AB$11=$E19,"x",IF(AND(((AB$11-$E19)/VLOOKUP($D19,Tableau1[],4,0))=INT(((AB$11-$E19)/VLOOKUP($D19,Tableau1[],4,0))),$D19&lt;&gt;""),"S","")),"")</f>
        <v/>
      </c>
      <c r="AC19" s="26" t="str">
        <f>IFERROR(IF(AC$11=$E19,"x",IF(AND(((AC$11-$E19)/VLOOKUP($D19,Tableau1[],4,0))=INT(((AC$11-$E19)/VLOOKUP($D19,Tableau1[],4,0))),$D19&lt;&gt;""),"S","")),"")</f>
        <v>S</v>
      </c>
      <c r="AD19" s="26" t="str">
        <f>IFERROR(IF(AD$11=$E19,"x",IF(AND(((AD$11-$E19)/VLOOKUP($D19,Tableau1[],4,0))=INT(((AD$11-$E19)/VLOOKUP($D19,Tableau1[],4,0))),$D19&lt;&gt;""),"S","")),"")</f>
        <v/>
      </c>
      <c r="AE19" s="26" t="str">
        <f>IFERROR(IF(AE$11=$E19,"x",IF(AND(((AE$11-$E19)/VLOOKUP($D19,Tableau1[],4,0))=INT(((AE$11-$E19)/VLOOKUP($D19,Tableau1[],4,0))),$D19&lt;&gt;""),"S","")),"")</f>
        <v/>
      </c>
      <c r="AF19" s="26" t="str">
        <f>IFERROR(IF(AF$11=$E19,"x",IF(AND(((AF$11-$E19)/VLOOKUP($D19,Tableau1[],4,0))=INT(((AF$11-$E19)/VLOOKUP($D19,Tableau1[],4,0))),$D19&lt;&gt;""),"S","")),"")</f>
        <v/>
      </c>
      <c r="AG19" s="26" t="str">
        <f>IFERROR(IF(AG$11=$E19,"x",IF(AND(((AG$11-$E19)/VLOOKUP($D19,Tableau1[],4,0))=INT(((AG$11-$E19)/VLOOKUP($D19,Tableau1[],4,0))),$D19&lt;&gt;""),"S","")),"")</f>
        <v/>
      </c>
      <c r="AH19" s="26" t="str">
        <f>IFERROR(IF(AH$11=$E19,"x",IF(AND(((AH$11-$E19)/VLOOKUP($D19,Tableau1[],4,0))=INT(((AH$11-$E19)/VLOOKUP($D19,Tableau1[],4,0))),$D19&lt;&gt;""),"S","")),"")</f>
        <v/>
      </c>
      <c r="AI19" s="27" t="str">
        <f>IFERROR(IF(AI$11=$E19,"x",IF(AND(((AI$11-$E19)/VLOOKUP($D19,Tableau1[],4,0))=INT(((AI$11-$E19)/VLOOKUP($D19,Tableau1[],4,0))),$D19&lt;&gt;""),"S","")),"")</f>
        <v/>
      </c>
      <c r="AJ19" s="13"/>
      <c r="AK19" s="6"/>
      <c r="AL19" s="6"/>
      <c r="AM19" s="7">
        <v>1</v>
      </c>
      <c r="AN19" s="7" t="s">
        <v>20</v>
      </c>
      <c r="AO19" s="7" t="s">
        <v>17</v>
      </c>
      <c r="AP19" s="29"/>
      <c r="AQ19" s="6"/>
      <c r="AR19" s="6"/>
      <c r="AS19" s="6"/>
    </row>
    <row r="20" spans="1:45">
      <c r="A20" s="6"/>
      <c r="B20" s="6"/>
      <c r="C20" s="54"/>
      <c r="D20" s="22" t="s">
        <v>39</v>
      </c>
      <c r="E20" s="28">
        <f>IF(ISBLANK(D20),0,VLOOKUP(D20,Tableau1[],2,0))</f>
        <v>42486</v>
      </c>
      <c r="F20" s="24">
        <f>IF(ISBLANK(D20),0,VLOOKUP(D20,Tableau1[],7,0))</f>
        <v>20</v>
      </c>
      <c r="G20" s="42">
        <f t="shared" si="18"/>
        <v>42486.000086666667</v>
      </c>
      <c r="H20" s="26" t="str">
        <f>IFERROR(IF(H$11=$E20,"x",IF(AND(((H$11-$E20)/VLOOKUP($D20,Tableau1[],4,0))=INT(((H$11-$E20)/VLOOKUP($D20,Tableau1[],4,0))),$D20&lt;&gt;""),"S","")),"")</f>
        <v/>
      </c>
      <c r="I20" s="26" t="str">
        <f>IFERROR(IF(I$11=$E20,"x",IF(AND(((I$11-$E20)/VLOOKUP($D20,Tableau1[],4,0))=INT(((I$11-$E20)/VLOOKUP($D20,Tableau1[],4,0))),$D20&lt;&gt;""),"S","")),"")</f>
        <v/>
      </c>
      <c r="J20" s="26" t="str">
        <f>IFERROR(IF(J$11=$E20,"x",IF(AND(((J$11-$E20)/VLOOKUP($D20,Tableau1[],4,0))=INT(((J$11-$E20)/VLOOKUP($D20,Tableau1[],4,0))),$D20&lt;&gt;""),"S","")),"")</f>
        <v/>
      </c>
      <c r="K20" s="26" t="str">
        <f>IFERROR(IF(K$11=$E20,"x",IF(AND(((K$11-$E20)/VLOOKUP($D20,Tableau1[],4,0))=INT(((K$11-$E20)/VLOOKUP($D20,Tableau1[],4,0))),$D20&lt;&gt;""),"S","")),"")</f>
        <v/>
      </c>
      <c r="L20" s="26" t="str">
        <f>IFERROR(IF(L$11=$E20,"x",IF(AND(((L$11-$E20)/VLOOKUP($D20,Tableau1[],4,0))=INT(((L$11-$E20)/VLOOKUP($D20,Tableau1[],4,0))),$D20&lt;&gt;""),"S","")),"")</f>
        <v>x</v>
      </c>
      <c r="M20" s="26" t="str">
        <f>IFERROR(IF(M$11=$E20,"x",IF(AND(((M$11-$E20)/VLOOKUP($D20,Tableau1[],4,0))=INT(((M$11-$E20)/VLOOKUP($D20,Tableau1[],4,0))),$D20&lt;&gt;""),"S","")),"")</f>
        <v/>
      </c>
      <c r="N20" s="26" t="str">
        <f>IFERROR(IF(N$11=$E20,"x",IF(AND(((N$11-$E20)/VLOOKUP($D20,Tableau1[],4,0))=INT(((N$11-$E20)/VLOOKUP($D20,Tableau1[],4,0))),$D20&lt;&gt;""),"S","")),"")</f>
        <v/>
      </c>
      <c r="O20" s="26" t="str">
        <f>IFERROR(IF(O$11=$E20,"x",IF(AND(((O$11-$E20)/VLOOKUP($D20,Tableau1[],4,0))=INT(((O$11-$E20)/VLOOKUP($D20,Tableau1[],4,0))),$D20&lt;&gt;""),"S","")),"")</f>
        <v/>
      </c>
      <c r="P20" s="26" t="str">
        <f>IFERROR(IF(P$11=$E20,"x",IF(AND(((P$11-$E20)/VLOOKUP($D20,Tableau1[],4,0))=INT(((P$11-$E20)/VLOOKUP($D20,Tableau1[],4,0))),$D20&lt;&gt;""),"S","")),"")</f>
        <v/>
      </c>
      <c r="Q20" s="26" t="str">
        <f>IFERROR(IF(Q$11=$E20,"x",IF(AND(((Q$11-$E20)/VLOOKUP($D20,Tableau1[],4,0))=INT(((Q$11-$E20)/VLOOKUP($D20,Tableau1[],4,0))),$D20&lt;&gt;""),"S","")),"")</f>
        <v/>
      </c>
      <c r="R20" s="26" t="str">
        <f>IFERROR(IF(R$11=$E20,"x",IF(AND(((R$11-$E20)/VLOOKUP($D20,Tableau1[],4,0))=INT(((R$11-$E20)/VLOOKUP($D20,Tableau1[],4,0))),$D20&lt;&gt;""),"S","")),"")</f>
        <v/>
      </c>
      <c r="S20" s="26" t="str">
        <f>IFERROR(IF(S$11=$E20,"x",IF(AND(((S$11-$E20)/VLOOKUP($D20,Tableau1[],4,0))=INT(((S$11-$E20)/VLOOKUP($D20,Tableau1[],4,0))),$D20&lt;&gt;""),"S","")),"")</f>
        <v/>
      </c>
      <c r="T20" s="26" t="str">
        <f>IFERROR(IF(T$11=$E20,"x",IF(AND(((T$11-$E20)/VLOOKUP($D20,Tableau1[],4,0))=INT(((T$11-$E20)/VLOOKUP($D20,Tableau1[],4,0))),$D20&lt;&gt;""),"S","")),"")</f>
        <v/>
      </c>
      <c r="U20" s="26" t="str">
        <f>IFERROR(IF(U$11=$E20,"x",IF(AND(((U$11-$E20)/VLOOKUP($D20,Tableau1[],4,0))=INT(((U$11-$E20)/VLOOKUP($D20,Tableau1[],4,0))),$D20&lt;&gt;""),"S","")),"")</f>
        <v>S</v>
      </c>
      <c r="V20" s="26" t="str">
        <f>IFERROR(IF(V$11=$E20,"x",IF(AND(((V$11-$E20)/VLOOKUP($D20,Tableau1[],4,0))=INT(((V$11-$E20)/VLOOKUP($D20,Tableau1[],4,0))),$D20&lt;&gt;""),"S","")),"")</f>
        <v/>
      </c>
      <c r="W20" s="26" t="str">
        <f>IFERROR(IF(W$11=$E20,"x",IF(AND(((W$11-$E20)/VLOOKUP($D20,Tableau1[],4,0))=INT(((W$11-$E20)/VLOOKUP($D20,Tableau1[],4,0))),$D20&lt;&gt;""),"S","")),"")</f>
        <v/>
      </c>
      <c r="X20" s="26" t="str">
        <f>IFERROR(IF(X$11=$E20,"x",IF(AND(((X$11-$E20)/VLOOKUP($D20,Tableau1[],4,0))=INT(((X$11-$E20)/VLOOKUP($D20,Tableau1[],4,0))),$D20&lt;&gt;""),"S","")),"")</f>
        <v/>
      </c>
      <c r="Y20" s="26" t="str">
        <f>IFERROR(IF(Y$11=$E20,"x",IF(AND(((Y$11-$E20)/VLOOKUP($D20,Tableau1[],4,0))=INT(((Y$11-$E20)/VLOOKUP($D20,Tableau1[],4,0))),$D20&lt;&gt;""),"S","")),"")</f>
        <v/>
      </c>
      <c r="Z20" s="26" t="str">
        <f>IFERROR(IF(Z$11=$E20,"x",IF(AND(((Z$11-$E20)/VLOOKUP($D20,Tableau1[],4,0))=INT(((Z$11-$E20)/VLOOKUP($D20,Tableau1[],4,0))),$D20&lt;&gt;""),"S","")),"")</f>
        <v/>
      </c>
      <c r="AA20" s="26" t="str">
        <f>IFERROR(IF(AA$11=$E20,"x",IF(AND(((AA$11-$E20)/VLOOKUP($D20,Tableau1[],4,0))=INT(((AA$11-$E20)/VLOOKUP($D20,Tableau1[],4,0))),$D20&lt;&gt;""),"S","")),"")</f>
        <v/>
      </c>
      <c r="AB20" s="26" t="str">
        <f>IFERROR(IF(AB$11=$E20,"x",IF(AND(((AB$11-$E20)/VLOOKUP($D20,Tableau1[],4,0))=INT(((AB$11-$E20)/VLOOKUP($D20,Tableau1[],4,0))),$D20&lt;&gt;""),"S","")),"")</f>
        <v/>
      </c>
      <c r="AC20" s="26" t="str">
        <f>IFERROR(IF(AC$11=$E20,"x",IF(AND(((AC$11-$E20)/VLOOKUP($D20,Tableau1[],4,0))=INT(((AC$11-$E20)/VLOOKUP($D20,Tableau1[],4,0))),$D20&lt;&gt;""),"S","")),"")</f>
        <v/>
      </c>
      <c r="AD20" s="26" t="str">
        <f>IFERROR(IF(AD$11=$E20,"x",IF(AND(((AD$11-$E20)/VLOOKUP($D20,Tableau1[],4,0))=INT(((AD$11-$E20)/VLOOKUP($D20,Tableau1[],4,0))),$D20&lt;&gt;""),"S","")),"")</f>
        <v>S</v>
      </c>
      <c r="AE20" s="26" t="str">
        <f>IFERROR(IF(AE$11=$E20,"x",IF(AND(((AE$11-$E20)/VLOOKUP($D20,Tableau1[],4,0))=INT(((AE$11-$E20)/VLOOKUP($D20,Tableau1[],4,0))),$D20&lt;&gt;""),"S","")),"")</f>
        <v/>
      </c>
      <c r="AF20" s="26" t="str">
        <f>IFERROR(IF(AF$11=$E20,"x",IF(AND(((AF$11-$E20)/VLOOKUP($D20,Tableau1[],4,0))=INT(((AF$11-$E20)/VLOOKUP($D20,Tableau1[],4,0))),$D20&lt;&gt;""),"S","")),"")</f>
        <v/>
      </c>
      <c r="AG20" s="26" t="str">
        <f>IFERROR(IF(AG$11=$E20,"x",IF(AND(((AG$11-$E20)/VLOOKUP($D20,Tableau1[],4,0))=INT(((AG$11-$E20)/VLOOKUP($D20,Tableau1[],4,0))),$D20&lt;&gt;""),"S","")),"")</f>
        <v/>
      </c>
      <c r="AH20" s="26" t="str">
        <f>IFERROR(IF(AH$11=$E20,"x",IF(AND(((AH$11-$E20)/VLOOKUP($D20,Tableau1[],4,0))=INT(((AH$11-$E20)/VLOOKUP($D20,Tableau1[],4,0))),$D20&lt;&gt;""),"S","")),"")</f>
        <v/>
      </c>
      <c r="AI20" s="27" t="str">
        <f>IFERROR(IF(AI$11=$E20,"x",IF(AND(((AI$11-$E20)/VLOOKUP($D20,Tableau1[],4,0))=INT(((AI$11-$E20)/VLOOKUP($D20,Tableau1[],4,0))),$D20&lt;&gt;""),"S","")),"")</f>
        <v/>
      </c>
      <c r="AJ20" s="13"/>
      <c r="AK20" s="6"/>
      <c r="AL20" s="6"/>
      <c r="AM20" s="7">
        <v>2</v>
      </c>
      <c r="AN20" s="7" t="s">
        <v>21</v>
      </c>
      <c r="AO20" s="7" t="s">
        <v>35</v>
      </c>
      <c r="AP20" s="29"/>
      <c r="AQ20" s="6"/>
      <c r="AR20" s="6"/>
      <c r="AS20" s="6"/>
    </row>
    <row r="21" spans="1:45">
      <c r="A21" s="6"/>
      <c r="B21" s="6"/>
      <c r="C21" s="54"/>
      <c r="D21" s="22" t="s">
        <v>40</v>
      </c>
      <c r="E21" s="28">
        <v>42482</v>
      </c>
      <c r="F21" s="24">
        <f>IF(ISBLANK(D21),0,VLOOKUP(D21,Tableau1[],7,0))</f>
        <v>20</v>
      </c>
      <c r="G21" s="42">
        <f t="shared" si="18"/>
        <v>42482.000086666667</v>
      </c>
      <c r="H21" s="26" t="str">
        <f>IFERROR(IF(H$11=$E21,"x",IF(AND(((H$11-$E21)/VLOOKUP($D21,Tableau1[],4,0))=INT(((H$11-$E21)/VLOOKUP($D21,Tableau1[],4,0))),$D21&lt;&gt;""),"S","")),"")</f>
        <v>x</v>
      </c>
      <c r="I21" s="26" t="str">
        <f>IFERROR(IF(I$11=$E21,"x",IF(AND(((I$11-$E21)/VLOOKUP($D21,Tableau1[],4,0))=INT(((I$11-$E21)/VLOOKUP($D21,Tableau1[],4,0))),$D21&lt;&gt;""),"S","")),"")</f>
        <v>S</v>
      </c>
      <c r="J21" s="26" t="str">
        <f>IFERROR(IF(J$11=$E21,"x",IF(AND(((J$11-$E21)/VLOOKUP($D21,Tableau1[],4,0))=INT(((J$11-$E21)/VLOOKUP($D21,Tableau1[],4,0))),$D21&lt;&gt;""),"S","")),"")</f>
        <v>S</v>
      </c>
      <c r="K21" s="26" t="str">
        <f>IFERROR(IF(K$11=$E21,"x",IF(AND(((K$11-$E21)/VLOOKUP($D21,Tableau1[],4,0))=INT(((K$11-$E21)/VLOOKUP($D21,Tableau1[],4,0))),$D21&lt;&gt;""),"S","")),"")</f>
        <v>S</v>
      </c>
      <c r="L21" s="26" t="str">
        <f>IFERROR(IF(L$11=$E21,"x",IF(AND(((L$11-$E21)/VLOOKUP($D21,Tableau1[],4,0))=INT(((L$11-$E21)/VLOOKUP($D21,Tableau1[],4,0))),$D21&lt;&gt;""),"S","")),"")</f>
        <v>S</v>
      </c>
      <c r="M21" s="26" t="str">
        <f>IFERROR(IF(M$11=$E21,"x",IF(AND(((M$11-$E21)/VLOOKUP($D21,Tableau1[],4,0))=INT(((M$11-$E21)/VLOOKUP($D21,Tableau1[],4,0))),$D21&lt;&gt;""),"S","")),"")</f>
        <v>S</v>
      </c>
      <c r="N21" s="26" t="str">
        <f>IFERROR(IF(N$11=$E21,"x",IF(AND(((N$11-$E21)/VLOOKUP($D21,Tableau1[],4,0))=INT(((N$11-$E21)/VLOOKUP($D21,Tableau1[],4,0))),$D21&lt;&gt;""),"S","")),"")</f>
        <v>S</v>
      </c>
      <c r="O21" s="26" t="str">
        <f>IFERROR(IF(O$11=$E21,"x",IF(AND(((O$11-$E21)/VLOOKUP($D21,Tableau1[],4,0))=INT(((O$11-$E21)/VLOOKUP($D21,Tableau1[],4,0))),$D21&lt;&gt;""),"S","")),"")</f>
        <v>S</v>
      </c>
      <c r="P21" s="26" t="str">
        <f>IFERROR(IF(P$11=$E21,"x",IF(AND(((P$11-$E21)/VLOOKUP($D21,Tableau1[],4,0))=INT(((P$11-$E21)/VLOOKUP($D21,Tableau1[],4,0))),$D21&lt;&gt;""),"S","")),"")</f>
        <v>S</v>
      </c>
      <c r="Q21" s="26" t="str">
        <f>IFERROR(IF(Q$11=$E21,"x",IF(AND(((Q$11-$E21)/VLOOKUP($D21,Tableau1[],4,0))=INT(((Q$11-$E21)/VLOOKUP($D21,Tableau1[],4,0))),$D21&lt;&gt;""),"S","")),"")</f>
        <v>S</v>
      </c>
      <c r="R21" s="26" t="str">
        <f>IFERROR(IF(R$11=$E21,"x",IF(AND(((R$11-$E21)/VLOOKUP($D21,Tableau1[],4,0))=INT(((R$11-$E21)/VLOOKUP($D21,Tableau1[],4,0))),$D21&lt;&gt;""),"S","")),"")</f>
        <v>S</v>
      </c>
      <c r="S21" s="26" t="str">
        <f>IFERROR(IF(S$11=$E21,"x",IF(AND(((S$11-$E21)/VLOOKUP($D21,Tableau1[],4,0))=INT(((S$11-$E21)/VLOOKUP($D21,Tableau1[],4,0))),$D21&lt;&gt;""),"S","")),"")</f>
        <v>S</v>
      </c>
      <c r="T21" s="26" t="str">
        <f>IFERROR(IF(T$11=$E21,"x",IF(AND(((T$11-$E21)/VLOOKUP($D21,Tableau1[],4,0))=INT(((T$11-$E21)/VLOOKUP($D21,Tableau1[],4,0))),$D21&lt;&gt;""),"S","")),"")</f>
        <v>S</v>
      </c>
      <c r="U21" s="26" t="str">
        <f>IFERROR(IF(U$11=$E21,"x",IF(AND(((U$11-$E21)/VLOOKUP($D21,Tableau1[],4,0))=INT(((U$11-$E21)/VLOOKUP($D21,Tableau1[],4,0))),$D21&lt;&gt;""),"S","")),"")</f>
        <v>S</v>
      </c>
      <c r="V21" s="26" t="str">
        <f>IFERROR(IF(V$11=$E21,"x",IF(AND(((V$11-$E21)/VLOOKUP($D21,Tableau1[],4,0))=INT(((V$11-$E21)/VLOOKUP($D21,Tableau1[],4,0))),$D21&lt;&gt;""),"S","")),"")</f>
        <v>S</v>
      </c>
      <c r="W21" s="26" t="str">
        <f>IFERROR(IF(W$11=$E21,"x",IF(AND(((W$11-$E21)/VLOOKUP($D21,Tableau1[],4,0))=INT(((W$11-$E21)/VLOOKUP($D21,Tableau1[],4,0))),$D21&lt;&gt;""),"S","")),"")</f>
        <v>S</v>
      </c>
      <c r="X21" s="26" t="str">
        <f>IFERROR(IF(X$11=$E21,"x",IF(AND(((X$11-$E21)/VLOOKUP($D21,Tableau1[],4,0))=INT(((X$11-$E21)/VLOOKUP($D21,Tableau1[],4,0))),$D21&lt;&gt;""),"S","")),"")</f>
        <v>S</v>
      </c>
      <c r="Y21" s="26" t="str">
        <f>IFERROR(IF(Y$11=$E21,"x",IF(AND(((Y$11-$E21)/VLOOKUP($D21,Tableau1[],4,0))=INT(((Y$11-$E21)/VLOOKUP($D21,Tableau1[],4,0))),$D21&lt;&gt;""),"S","")),"")</f>
        <v>S</v>
      </c>
      <c r="Z21" s="26" t="str">
        <f>IFERROR(IF(Z$11=$E21,"x",IF(AND(((Z$11-$E21)/VLOOKUP($D21,Tableau1[],4,0))=INT(((Z$11-$E21)/VLOOKUP($D21,Tableau1[],4,0))),$D21&lt;&gt;""),"S","")),"")</f>
        <v>S</v>
      </c>
      <c r="AA21" s="26" t="str">
        <f>IFERROR(IF(AA$11=$E21,"x",IF(AND(((AA$11-$E21)/VLOOKUP($D21,Tableau1[],4,0))=INT(((AA$11-$E21)/VLOOKUP($D21,Tableau1[],4,0))),$D21&lt;&gt;""),"S","")),"")</f>
        <v>S</v>
      </c>
      <c r="AB21" s="26" t="str">
        <f>IFERROR(IF(AB$11=$E21,"x",IF(AND(((AB$11-$E21)/VLOOKUP($D21,Tableau1[],4,0))=INT(((AB$11-$E21)/VLOOKUP($D21,Tableau1[],4,0))),$D21&lt;&gt;""),"S","")),"")</f>
        <v>S</v>
      </c>
      <c r="AC21" s="26" t="str">
        <f>IFERROR(IF(AC$11=$E21,"x",IF(AND(((AC$11-$E21)/VLOOKUP($D21,Tableau1[],4,0))=INT(((AC$11-$E21)/VLOOKUP($D21,Tableau1[],4,0))),$D21&lt;&gt;""),"S","")),"")</f>
        <v>S</v>
      </c>
      <c r="AD21" s="26" t="str">
        <f>IFERROR(IF(AD$11=$E21,"x",IF(AND(((AD$11-$E21)/VLOOKUP($D21,Tableau1[],4,0))=INT(((AD$11-$E21)/VLOOKUP($D21,Tableau1[],4,0))),$D21&lt;&gt;""),"S","")),"")</f>
        <v>S</v>
      </c>
      <c r="AE21" s="26" t="str">
        <f>IFERROR(IF(AE$11=$E21,"x",IF(AND(((AE$11-$E21)/VLOOKUP($D21,Tableau1[],4,0))=INT(((AE$11-$E21)/VLOOKUP($D21,Tableau1[],4,0))),$D21&lt;&gt;""),"S","")),"")</f>
        <v>S</v>
      </c>
      <c r="AF21" s="26" t="str">
        <f>IFERROR(IF(AF$11=$E21,"x",IF(AND(((AF$11-$E21)/VLOOKUP($D21,Tableau1[],4,0))=INT(((AF$11-$E21)/VLOOKUP($D21,Tableau1[],4,0))),$D21&lt;&gt;""),"S","")),"")</f>
        <v>S</v>
      </c>
      <c r="AG21" s="26" t="str">
        <f>IFERROR(IF(AG$11=$E21,"x",IF(AND(((AG$11-$E21)/VLOOKUP($D21,Tableau1[],4,0))=INT(((AG$11-$E21)/VLOOKUP($D21,Tableau1[],4,0))),$D21&lt;&gt;""),"S","")),"")</f>
        <v>S</v>
      </c>
      <c r="AH21" s="26" t="str">
        <f>IFERROR(IF(AH$11=$E21,"x",IF(AND(((AH$11-$E21)/VLOOKUP($D21,Tableau1[],4,0))=INT(((AH$11-$E21)/VLOOKUP($D21,Tableau1[],4,0))),$D21&lt;&gt;""),"S","")),"")</f>
        <v>S</v>
      </c>
      <c r="AI21" s="27" t="str">
        <f>IFERROR(IF(AI$11=$E21,"x",IF(AND(((AI$11-$E21)/VLOOKUP($D21,Tableau1[],4,0))=INT(((AI$11-$E21)/VLOOKUP($D21,Tableau1[],4,0))),$D21&lt;&gt;""),"S","")),"")</f>
        <v>S</v>
      </c>
      <c r="AJ21" s="13"/>
      <c r="AK21" s="6"/>
      <c r="AL21" s="6"/>
      <c r="AM21" s="7">
        <v>3</v>
      </c>
      <c r="AN21" s="7" t="s">
        <v>22</v>
      </c>
      <c r="AO21" s="7" t="s">
        <v>36</v>
      </c>
      <c r="AP21" s="29"/>
      <c r="AQ21" s="6"/>
      <c r="AR21" s="6"/>
      <c r="AS21" s="6"/>
    </row>
    <row r="22" spans="1:45">
      <c r="A22" s="6"/>
      <c r="B22" s="6"/>
      <c r="C22" s="54"/>
      <c r="D22" s="22" t="s">
        <v>126</v>
      </c>
      <c r="E22" s="28">
        <f>IF(ISBLANK(D22),0,VLOOKUP(D22,Tableau1[],2,0))</f>
        <v>42502</v>
      </c>
      <c r="F22" s="24">
        <f>IF(ISBLANK(D22),0,VLOOKUP(D22,Tableau1[],7,0))</f>
        <v>20</v>
      </c>
      <c r="G22" s="42">
        <f t="shared" si="18"/>
        <v>42502.000086666667</v>
      </c>
      <c r="H22" s="26" t="str">
        <f>IFERROR(IF(H$11=$E22,"x",IF(AND(((H$11-$E22)/VLOOKUP($D22,Tableau1[],4,0))=INT(((H$11-$E22)/VLOOKUP($D22,Tableau1[],4,0))),$D22&lt;&gt;""),"S","")),"")</f>
        <v>S</v>
      </c>
      <c r="I22" s="26" t="str">
        <f>IFERROR(IF(I$11=$E22,"x",IF(AND(((I$11-$E22)/VLOOKUP($D22,Tableau1[],4,0))=INT(((I$11-$E22)/VLOOKUP($D22,Tableau1[],4,0))),$D22&lt;&gt;""),"S","")),"")</f>
        <v>S</v>
      </c>
      <c r="J22" s="26" t="str">
        <f>IFERROR(IF(J$11=$E22,"x",IF(AND(((J$11-$E22)/VLOOKUP($D22,Tableau1[],4,0))=INT(((J$11-$E22)/VLOOKUP($D22,Tableau1[],4,0))),$D22&lt;&gt;""),"S","")),"")</f>
        <v>S</v>
      </c>
      <c r="K22" s="26" t="str">
        <f>IFERROR(IF(K$11=$E22,"x",IF(AND(((K$11-$E22)/VLOOKUP($D22,Tableau1[],4,0))=INT(((K$11-$E22)/VLOOKUP($D22,Tableau1[],4,0))),$D22&lt;&gt;""),"S","")),"")</f>
        <v>S</v>
      </c>
      <c r="L22" s="26" t="str">
        <f>IFERROR(IF(L$11=$E22,"x",IF(AND(((L$11-$E22)/VLOOKUP($D22,Tableau1[],4,0))=INT(((L$11-$E22)/VLOOKUP($D22,Tableau1[],4,0))),$D22&lt;&gt;""),"S","")),"")</f>
        <v>S</v>
      </c>
      <c r="M22" s="26" t="str">
        <f>IFERROR(IF(M$11=$E22,"x",IF(AND(((M$11-$E22)/VLOOKUP($D22,Tableau1[],4,0))=INT(((M$11-$E22)/VLOOKUP($D22,Tableau1[],4,0))),$D22&lt;&gt;""),"S","")),"")</f>
        <v>S</v>
      </c>
      <c r="N22" s="26" t="str">
        <f>IFERROR(IF(N$11=$E22,"x",IF(AND(((N$11-$E22)/VLOOKUP($D22,Tableau1[],4,0))=INT(((N$11-$E22)/VLOOKUP($D22,Tableau1[],4,0))),$D22&lt;&gt;""),"S","")),"")</f>
        <v>S</v>
      </c>
      <c r="O22" s="26" t="str">
        <f>IFERROR(IF(O$11=$E22,"x",IF(AND(((O$11-$E22)/VLOOKUP($D22,Tableau1[],4,0))=INT(((O$11-$E22)/VLOOKUP($D22,Tableau1[],4,0))),$D22&lt;&gt;""),"S","")),"")</f>
        <v>S</v>
      </c>
      <c r="P22" s="26" t="str">
        <f>IFERROR(IF(P$11=$E22,"x",IF(AND(((P$11-$E22)/VLOOKUP($D22,Tableau1[],4,0))=INT(((P$11-$E22)/VLOOKUP($D22,Tableau1[],4,0))),$D22&lt;&gt;""),"S","")),"")</f>
        <v>S</v>
      </c>
      <c r="Q22" s="26" t="str">
        <f>IFERROR(IF(Q$11=$E22,"x",IF(AND(((Q$11-$E22)/VLOOKUP($D22,Tableau1[],4,0))=INT(((Q$11-$E22)/VLOOKUP($D22,Tableau1[],4,0))),$D22&lt;&gt;""),"S","")),"")</f>
        <v>S</v>
      </c>
      <c r="R22" s="26" t="str">
        <f>IFERROR(IF(R$11=$E22,"x",IF(AND(((R$11-$E22)/VLOOKUP($D22,Tableau1[],4,0))=INT(((R$11-$E22)/VLOOKUP($D22,Tableau1[],4,0))),$D22&lt;&gt;""),"S","")),"")</f>
        <v>S</v>
      </c>
      <c r="S22" s="26" t="str">
        <f>IFERROR(IF(S$11=$E22,"x",IF(AND(((S$11-$E22)/VLOOKUP($D22,Tableau1[],4,0))=INT(((S$11-$E22)/VLOOKUP($D22,Tableau1[],4,0))),$D22&lt;&gt;""),"S","")),"")</f>
        <v>S</v>
      </c>
      <c r="T22" s="26" t="str">
        <f>IFERROR(IF(T$11=$E22,"x",IF(AND(((T$11-$E22)/VLOOKUP($D22,Tableau1[],4,0))=INT(((T$11-$E22)/VLOOKUP($D22,Tableau1[],4,0))),$D22&lt;&gt;""),"S","")),"")</f>
        <v>S</v>
      </c>
      <c r="U22" s="26" t="str">
        <f>IFERROR(IF(U$11=$E22,"x",IF(AND(((U$11-$E22)/VLOOKUP($D22,Tableau1[],4,0))=INT(((U$11-$E22)/VLOOKUP($D22,Tableau1[],4,0))),$D22&lt;&gt;""),"S","")),"")</f>
        <v>S</v>
      </c>
      <c r="V22" s="26" t="str">
        <f>IFERROR(IF(V$11=$E22,"x",IF(AND(((V$11-$E22)/VLOOKUP($D22,Tableau1[],4,0))=INT(((V$11-$E22)/VLOOKUP($D22,Tableau1[],4,0))),$D22&lt;&gt;""),"S","")),"")</f>
        <v>S</v>
      </c>
      <c r="W22" s="26" t="str">
        <f>IFERROR(IF(W$11=$E22,"x",IF(AND(((W$11-$E22)/VLOOKUP($D22,Tableau1[],4,0))=INT(((W$11-$E22)/VLOOKUP($D22,Tableau1[],4,0))),$D22&lt;&gt;""),"S","")),"")</f>
        <v>S</v>
      </c>
      <c r="X22" s="26" t="str">
        <f>IFERROR(IF(X$11=$E22,"x",IF(AND(((X$11-$E22)/VLOOKUP($D22,Tableau1[],4,0))=INT(((X$11-$E22)/VLOOKUP($D22,Tableau1[],4,0))),$D22&lt;&gt;""),"S","")),"")</f>
        <v>S</v>
      </c>
      <c r="Y22" s="26" t="str">
        <f>IFERROR(IF(Y$11=$E22,"x",IF(AND(((Y$11-$E22)/VLOOKUP($D22,Tableau1[],4,0))=INT(((Y$11-$E22)/VLOOKUP($D22,Tableau1[],4,0))),$D22&lt;&gt;""),"S","")),"")</f>
        <v>S</v>
      </c>
      <c r="Z22" s="26" t="str">
        <f>IFERROR(IF(Z$11=$E22,"x",IF(AND(((Z$11-$E22)/VLOOKUP($D22,Tableau1[],4,0))=INT(((Z$11-$E22)/VLOOKUP($D22,Tableau1[],4,0))),$D22&lt;&gt;""),"S","")),"")</f>
        <v>S</v>
      </c>
      <c r="AA22" s="26" t="str">
        <f>IFERROR(IF(AA$11=$E22,"x",IF(AND(((AA$11-$E22)/VLOOKUP($D22,Tableau1[],4,0))=INT(((AA$11-$E22)/VLOOKUP($D22,Tableau1[],4,0))),$D22&lt;&gt;""),"S","")),"")</f>
        <v>S</v>
      </c>
      <c r="AB22" s="26" t="str">
        <f>IFERROR(IF(AB$11=$E22,"x",IF(AND(((AB$11-$E22)/VLOOKUP($D22,Tableau1[],4,0))=INT(((AB$11-$E22)/VLOOKUP($D22,Tableau1[],4,0))),$D22&lt;&gt;""),"S","")),"")</f>
        <v>x</v>
      </c>
      <c r="AC22" s="26" t="str">
        <f>IFERROR(IF(AC$11=$E22,"x",IF(AND(((AC$11-$E22)/VLOOKUP($D22,Tableau1[],4,0))=INT(((AC$11-$E22)/VLOOKUP($D22,Tableau1[],4,0))),$D22&lt;&gt;""),"S","")),"")</f>
        <v>S</v>
      </c>
      <c r="AD22" s="26" t="str">
        <f>IFERROR(IF(AD$11=$E22,"x",IF(AND(((AD$11-$E22)/VLOOKUP($D22,Tableau1[],4,0))=INT(((AD$11-$E22)/VLOOKUP($D22,Tableau1[],4,0))),$D22&lt;&gt;""),"S","")),"")</f>
        <v>S</v>
      </c>
      <c r="AE22" s="26" t="str">
        <f>IFERROR(IF(AE$11=$E22,"x",IF(AND(((AE$11-$E22)/VLOOKUP($D22,Tableau1[],4,0))=INT(((AE$11-$E22)/VLOOKUP($D22,Tableau1[],4,0))),$D22&lt;&gt;""),"S","")),"")</f>
        <v>S</v>
      </c>
      <c r="AF22" s="26" t="str">
        <f>IFERROR(IF(AF$11=$E22,"x",IF(AND(((AF$11-$E22)/VLOOKUP($D22,Tableau1[],4,0))=INT(((AF$11-$E22)/VLOOKUP($D22,Tableau1[],4,0))),$D22&lt;&gt;""),"S","")),"")</f>
        <v>S</v>
      </c>
      <c r="AG22" s="26" t="str">
        <f>IFERROR(IF(AG$11=$E22,"x",IF(AND(((AG$11-$E22)/VLOOKUP($D22,Tableau1[],4,0))=INT(((AG$11-$E22)/VLOOKUP($D22,Tableau1[],4,0))),$D22&lt;&gt;""),"S","")),"")</f>
        <v>S</v>
      </c>
      <c r="AH22" s="26" t="str">
        <f>IFERROR(IF(AH$11=$E22,"x",IF(AND(((AH$11-$E22)/VLOOKUP($D22,Tableau1[],4,0))=INT(((AH$11-$E22)/VLOOKUP($D22,Tableau1[],4,0))),$D22&lt;&gt;""),"S","")),"")</f>
        <v>S</v>
      </c>
      <c r="AI22" s="27" t="str">
        <f>IFERROR(IF(AI$11=$E22,"x",IF(AND(((AI$11-$E22)/VLOOKUP($D22,Tableau1[],4,0))=INT(((AI$11-$E22)/VLOOKUP($D22,Tableau1[],4,0))),$D22&lt;&gt;""),"S","")),"")</f>
        <v>S</v>
      </c>
      <c r="AJ22" s="13"/>
      <c r="AK22" s="6"/>
      <c r="AL22" s="6"/>
      <c r="AM22" s="7">
        <v>4</v>
      </c>
      <c r="AN22" s="7" t="s">
        <v>23</v>
      </c>
      <c r="AO22" s="7" t="s">
        <v>18</v>
      </c>
      <c r="AP22" s="29"/>
      <c r="AQ22" s="6"/>
      <c r="AR22" s="6"/>
      <c r="AS22" s="6"/>
    </row>
    <row r="23" spans="1:45">
      <c r="A23" s="6"/>
      <c r="B23" s="6"/>
      <c r="C23" s="54"/>
      <c r="D23" s="43"/>
      <c r="E23" s="44">
        <f>IF(ISBLANK(D23),0,VLOOKUP(D23,Tableau1[],2,0))</f>
        <v>0</v>
      </c>
      <c r="F23" s="45">
        <f>IF(ISBLANK(D23),0,VLOOKUP(D23,Tableau1[],7,0))</f>
        <v>0</v>
      </c>
      <c r="G23" s="46">
        <f t="shared" si="18"/>
        <v>0</v>
      </c>
      <c r="H23" s="47" t="str">
        <f>IFERROR(IF(H$11=$E23,"x",IF(AND(((H$11-$E23)/VLOOKUP($D23,Tableau1[],4,0))=INT(((H$11-$E23)/VLOOKUP($D23,Tableau1[],4,0))),$D23&lt;&gt;""),"S","")),"")</f>
        <v/>
      </c>
      <c r="I23" s="48" t="str">
        <f>IFERROR(IF(I$11=$E23,"x",IF(AND(((I$11-$E23)/VLOOKUP($D23,Tableau1[],4,0))=INT(((I$11-$E23)/VLOOKUP($D23,Tableau1[],4,0))),$D23&lt;&gt;""),"S","")),"")</f>
        <v/>
      </c>
      <c r="J23" s="48" t="str">
        <f>IFERROR(IF(J$11=$E23,"x",IF(AND(((J$11-$E23)/VLOOKUP($D23,Tableau1[],4,0))=INT(((J$11-$E23)/VLOOKUP($D23,Tableau1[],4,0))),$D23&lt;&gt;""),"S","")),"")</f>
        <v/>
      </c>
      <c r="K23" s="48" t="str">
        <f>IFERROR(IF(K$11=$E23,"x",IF(AND(((K$11-$E23)/VLOOKUP($D23,Tableau1[],4,0))=INT(((K$11-$E23)/VLOOKUP($D23,Tableau1[],4,0))),$D23&lt;&gt;""),"S","")),"")</f>
        <v/>
      </c>
      <c r="L23" s="48" t="str">
        <f>IFERROR(IF(L$11=$E23,"x",IF(AND(((L$11-$E23)/VLOOKUP($D23,Tableau1[],4,0))=INT(((L$11-$E23)/VLOOKUP($D23,Tableau1[],4,0))),$D23&lt;&gt;""),"S","")),"")</f>
        <v/>
      </c>
      <c r="M23" s="48" t="str">
        <f>IFERROR(IF(M$11=$E23,"x",IF(AND(((M$11-$E23)/VLOOKUP($D23,Tableau1[],4,0))=INT(((M$11-$E23)/VLOOKUP($D23,Tableau1[],4,0))),$D23&lt;&gt;""),"S","")),"")</f>
        <v/>
      </c>
      <c r="N23" s="48" t="str">
        <f>IFERROR(IF(N$11=$E23,"x",IF(AND(((N$11-$E23)/VLOOKUP($D23,Tableau1[],4,0))=INT(((N$11-$E23)/VLOOKUP($D23,Tableau1[],4,0))),$D23&lt;&gt;""),"S","")),"")</f>
        <v/>
      </c>
      <c r="O23" s="48" t="str">
        <f>IFERROR(IF(O$11=$E23,"x",IF(AND(((O$11-$E23)/VLOOKUP($D23,Tableau1[],4,0))=INT(((O$11-$E23)/VLOOKUP($D23,Tableau1[],4,0))),$D23&lt;&gt;""),"S","")),"")</f>
        <v/>
      </c>
      <c r="P23" s="48" t="str">
        <f>IFERROR(IF(P$11=$E23,"x",IF(AND(((P$11-$E23)/VLOOKUP($D23,Tableau1[],4,0))=INT(((P$11-$E23)/VLOOKUP($D23,Tableau1[],4,0))),$D23&lt;&gt;""),"S","")),"")</f>
        <v/>
      </c>
      <c r="Q23" s="48" t="str">
        <f>IFERROR(IF(Q$11=$E23,"x",IF(AND(((Q$11-$E23)/VLOOKUP($D23,Tableau1[],4,0))=INT(((Q$11-$E23)/VLOOKUP($D23,Tableau1[],4,0))),$D23&lt;&gt;""),"S","")),"")</f>
        <v/>
      </c>
      <c r="R23" s="48" t="str">
        <f>IFERROR(IF(R$11=$E23,"x",IF(AND(((R$11-$E23)/VLOOKUP($D23,Tableau1[],4,0))=INT(((R$11-$E23)/VLOOKUP($D23,Tableau1[],4,0))),$D23&lt;&gt;""),"S","")),"")</f>
        <v/>
      </c>
      <c r="S23" s="48" t="str">
        <f>IFERROR(IF(S$11=$E23,"x",IF(AND(((S$11-$E23)/VLOOKUP($D23,Tableau1[],4,0))=INT(((S$11-$E23)/VLOOKUP($D23,Tableau1[],4,0))),$D23&lt;&gt;""),"S","")),"")</f>
        <v/>
      </c>
      <c r="T23" s="48" t="str">
        <f>IFERROR(IF(T$11=$E23,"x",IF(AND(((T$11-$E23)/VLOOKUP($D23,Tableau1[],4,0))=INT(((T$11-$E23)/VLOOKUP($D23,Tableau1[],4,0))),$D23&lt;&gt;""),"S","")),"")</f>
        <v/>
      </c>
      <c r="U23" s="48" t="str">
        <f>IFERROR(IF(U$11=$E23,"x",IF(AND(((U$11-$E23)/VLOOKUP($D23,Tableau1[],4,0))=INT(((U$11-$E23)/VLOOKUP($D23,Tableau1[],4,0))),$D23&lt;&gt;""),"S","")),"")</f>
        <v/>
      </c>
      <c r="V23" s="48" t="str">
        <f>IFERROR(IF(V$11=$E23,"x",IF(AND(((V$11-$E23)/VLOOKUP($D23,Tableau1[],4,0))=INT(((V$11-$E23)/VLOOKUP($D23,Tableau1[],4,0))),$D23&lt;&gt;""),"S","")),"")</f>
        <v/>
      </c>
      <c r="W23" s="48" t="str">
        <f>IFERROR(IF(W$11=$E23,"x",IF(AND(((W$11-$E23)/VLOOKUP($D23,Tableau1[],4,0))=INT(((W$11-$E23)/VLOOKUP($D23,Tableau1[],4,0))),$D23&lt;&gt;""),"S","")),"")</f>
        <v/>
      </c>
      <c r="X23" s="48" t="str">
        <f>IFERROR(IF(X$11=$E23,"x",IF(AND(((X$11-$E23)/VLOOKUP($D23,Tableau1[],4,0))=INT(((X$11-$E23)/VLOOKUP($D23,Tableau1[],4,0))),$D23&lt;&gt;""),"S","")),"")</f>
        <v/>
      </c>
      <c r="Y23" s="48" t="str">
        <f>IFERROR(IF(Y$11=$E23,"x",IF(AND(((Y$11-$E23)/VLOOKUP($D23,Tableau1[],4,0))=INT(((Y$11-$E23)/VLOOKUP($D23,Tableau1[],4,0))),$D23&lt;&gt;""),"S","")),"")</f>
        <v/>
      </c>
      <c r="Z23" s="48" t="str">
        <f>IFERROR(IF(Z$11=$E23,"x",IF(AND(((Z$11-$E23)/VLOOKUP($D23,Tableau1[],4,0))=INT(((Z$11-$E23)/VLOOKUP($D23,Tableau1[],4,0))),$D23&lt;&gt;""),"S","")),"")</f>
        <v/>
      </c>
      <c r="AA23" s="48" t="str">
        <f>IFERROR(IF(AA$11=$E23,"x",IF(AND(((AA$11-$E23)/VLOOKUP($D23,Tableau1[],4,0))=INT(((AA$11-$E23)/VLOOKUP($D23,Tableau1[],4,0))),$D23&lt;&gt;""),"S","")),"")</f>
        <v/>
      </c>
      <c r="AB23" s="48" t="str">
        <f>IFERROR(IF(AB$11=$E23,"x",IF(AND(((AB$11-$E23)/VLOOKUP($D23,Tableau1[],4,0))=INT(((AB$11-$E23)/VLOOKUP($D23,Tableau1[],4,0))),$D23&lt;&gt;""),"S","")),"")</f>
        <v/>
      </c>
      <c r="AC23" s="48" t="str">
        <f>IFERROR(IF(AC$11=$E23,"x",IF(AND(((AC$11-$E23)/VLOOKUP($D23,Tableau1[],4,0))=INT(((AC$11-$E23)/VLOOKUP($D23,Tableau1[],4,0))),$D23&lt;&gt;""),"S","")),"")</f>
        <v/>
      </c>
      <c r="AD23" s="48" t="str">
        <f>IFERROR(IF(AD$11=$E23,"x",IF(AND(((AD$11-$E23)/VLOOKUP($D23,Tableau1[],4,0))=INT(((AD$11-$E23)/VLOOKUP($D23,Tableau1[],4,0))),$D23&lt;&gt;""),"S","")),"")</f>
        <v/>
      </c>
      <c r="AE23" s="48" t="str">
        <f>IFERROR(IF(AE$11=$E23,"x",IF(AND(((AE$11-$E23)/VLOOKUP($D23,Tableau1[],4,0))=INT(((AE$11-$E23)/VLOOKUP($D23,Tableau1[],4,0))),$D23&lt;&gt;""),"S","")),"")</f>
        <v/>
      </c>
      <c r="AF23" s="48" t="str">
        <f>IFERROR(IF(AF$11=$E23,"x",IF(AND(((AF$11-$E23)/VLOOKUP($D23,Tableau1[],4,0))=INT(((AF$11-$E23)/VLOOKUP($D23,Tableau1[],4,0))),$D23&lt;&gt;""),"S","")),"")</f>
        <v/>
      </c>
      <c r="AG23" s="48" t="str">
        <f>IFERROR(IF(AG$11=$E23,"x",IF(AND(((AG$11-$E23)/VLOOKUP($D23,Tableau1[],4,0))=INT(((AG$11-$E23)/VLOOKUP($D23,Tableau1[],4,0))),$D23&lt;&gt;""),"S","")),"")</f>
        <v/>
      </c>
      <c r="AH23" s="48" t="str">
        <f>IFERROR(IF(AH$11=$E23,"x",IF(AND(((AH$11-$E23)/VLOOKUP($D23,Tableau1[],4,0))=INT(((AH$11-$E23)/VLOOKUP($D23,Tableau1[],4,0))),$D23&lt;&gt;""),"S","")),"")</f>
        <v/>
      </c>
      <c r="AI23" s="49" t="str">
        <f>IFERROR(IF(AI$11=$E23,"x",IF(AND(((AI$11-$E23)/VLOOKUP($D23,Tableau1[],4,0))=INT(((AI$11-$E23)/VLOOKUP($D23,Tableau1[],4,0))),$D23&lt;&gt;""),"S","")),"")</f>
        <v/>
      </c>
      <c r="AJ23" s="13"/>
      <c r="AK23" s="6"/>
      <c r="AL23" s="6"/>
      <c r="AM23" s="7">
        <v>5</v>
      </c>
      <c r="AN23" s="7" t="s">
        <v>24</v>
      </c>
      <c r="AO23" s="7" t="s">
        <v>19</v>
      </c>
      <c r="AP23" s="29"/>
      <c r="AQ23" s="6"/>
      <c r="AR23" s="6"/>
      <c r="AS23" s="6"/>
    </row>
    <row r="24" spans="1:45">
      <c r="A24" s="6"/>
      <c r="B24" s="6"/>
      <c r="C24" s="54"/>
      <c r="D24" s="22"/>
      <c r="E24" s="28">
        <f>IF(ISBLANK(D24),0,VLOOKUP(D24,Tableau1[],2,0))</f>
        <v>0</v>
      </c>
      <c r="F24" s="24">
        <f>IF(ISBLANK(D24),0,VLOOKUP(D24,Tableau1[],7,0))</f>
        <v>0</v>
      </c>
      <c r="G24" s="42">
        <f t="shared" si="18"/>
        <v>0</v>
      </c>
      <c r="H24" s="25" t="str">
        <f>IFERROR(IF(H$11=$E24,"x",IF(AND(((H$11-$E24)/VLOOKUP($D24,Tableau1[],4,0))=INT(((H$11-$E24)/VLOOKUP($D24,Tableau1[],4,0))),$D24&lt;&gt;""),"S","")),"")</f>
        <v/>
      </c>
      <c r="I24" s="26" t="str">
        <f>IFERROR(IF(I$11=$E24,"x",IF(AND(((I$11-$E24)/VLOOKUP($D24,Tableau1[],4,0))=INT(((I$11-$E24)/VLOOKUP($D24,Tableau1[],4,0))),$D24&lt;&gt;""),"S","")),"")</f>
        <v/>
      </c>
      <c r="J24" s="26" t="str">
        <f>IFERROR(IF(J$11=$E24,"x",IF(AND(((J$11-$E24)/VLOOKUP($D24,Tableau1[],4,0))=INT(((J$11-$E24)/VLOOKUP($D24,Tableau1[],4,0))),$D24&lt;&gt;""),"S","")),"")</f>
        <v/>
      </c>
      <c r="K24" s="26" t="str">
        <f>IFERROR(IF(K$11=$E24,"x",IF(AND(((K$11-$E24)/VLOOKUP($D24,Tableau1[],4,0))=INT(((K$11-$E24)/VLOOKUP($D24,Tableau1[],4,0))),$D24&lt;&gt;""),"S","")),"")</f>
        <v/>
      </c>
      <c r="L24" s="26" t="str">
        <f>IFERROR(IF(L$11=$E24,"x",IF(AND(((L$11-$E24)/VLOOKUP($D24,Tableau1[],4,0))=INT(((L$11-$E24)/VLOOKUP($D24,Tableau1[],4,0))),$D24&lt;&gt;""),"S","")),"")</f>
        <v/>
      </c>
      <c r="M24" s="26" t="str">
        <f>IFERROR(IF(M$11=$E24,"x",IF(AND(((M$11-$E24)/VLOOKUP($D24,Tableau1[],4,0))=INT(((M$11-$E24)/VLOOKUP($D24,Tableau1[],4,0))),$D24&lt;&gt;""),"S","")),"")</f>
        <v/>
      </c>
      <c r="N24" s="26" t="str">
        <f>IFERROR(IF(N$11=$E24,"x",IF(AND(((N$11-$E24)/VLOOKUP($D24,Tableau1[],4,0))=INT(((N$11-$E24)/VLOOKUP($D24,Tableau1[],4,0))),$D24&lt;&gt;""),"S","")),"")</f>
        <v/>
      </c>
      <c r="O24" s="26" t="str">
        <f>IFERROR(IF(O$11=$E24,"x",IF(AND(((O$11-$E24)/VLOOKUP($D24,Tableau1[],4,0))=INT(((O$11-$E24)/VLOOKUP($D24,Tableau1[],4,0))),$D24&lt;&gt;""),"S","")),"")</f>
        <v/>
      </c>
      <c r="P24" s="26" t="str">
        <f>IFERROR(IF(P$11=$E24,"x",IF(AND(((P$11-$E24)/VLOOKUP($D24,Tableau1[],4,0))=INT(((P$11-$E24)/VLOOKUP($D24,Tableau1[],4,0))),$D24&lt;&gt;""),"S","")),"")</f>
        <v/>
      </c>
      <c r="Q24" s="26" t="str">
        <f>IFERROR(IF(Q$11=$E24,"x",IF(AND(((Q$11-$E24)/VLOOKUP($D24,Tableau1[],4,0))=INT(((Q$11-$E24)/VLOOKUP($D24,Tableau1[],4,0))),$D24&lt;&gt;""),"S","")),"")</f>
        <v/>
      </c>
      <c r="R24" s="26" t="str">
        <f>IFERROR(IF(R$11=$E24,"x",IF(AND(((R$11-$E24)/VLOOKUP($D24,Tableau1[],4,0))=INT(((R$11-$E24)/VLOOKUP($D24,Tableau1[],4,0))),$D24&lt;&gt;""),"S","")),"")</f>
        <v/>
      </c>
      <c r="S24" s="26" t="str">
        <f>IFERROR(IF(S$11=$E24,"x",IF(AND(((S$11-$E24)/VLOOKUP($D24,Tableau1[],4,0))=INT(((S$11-$E24)/VLOOKUP($D24,Tableau1[],4,0))),$D24&lt;&gt;""),"S","")),"")</f>
        <v/>
      </c>
      <c r="T24" s="26" t="str">
        <f>IFERROR(IF(T$11=$E24,"x",IF(AND(((T$11-$E24)/VLOOKUP($D24,Tableau1[],4,0))=INT(((T$11-$E24)/VLOOKUP($D24,Tableau1[],4,0))),$D24&lt;&gt;""),"S","")),"")</f>
        <v/>
      </c>
      <c r="U24" s="26" t="str">
        <f>IFERROR(IF(U$11=$E24,"x",IF(AND(((U$11-$E24)/VLOOKUP($D24,Tableau1[],4,0))=INT(((U$11-$E24)/VLOOKUP($D24,Tableau1[],4,0))),$D24&lt;&gt;""),"S","")),"")</f>
        <v/>
      </c>
      <c r="V24" s="26" t="str">
        <f>IFERROR(IF(V$11=$E24,"x",IF(AND(((V$11-$E24)/VLOOKUP($D24,Tableau1[],4,0))=INT(((V$11-$E24)/VLOOKUP($D24,Tableau1[],4,0))),$D24&lt;&gt;""),"S","")),"")</f>
        <v/>
      </c>
      <c r="W24" s="26" t="str">
        <f>IFERROR(IF(W$11=$E24,"x",IF(AND(((W$11-$E24)/VLOOKUP($D24,Tableau1[],4,0))=INT(((W$11-$E24)/VLOOKUP($D24,Tableau1[],4,0))),$D24&lt;&gt;""),"S","")),"")</f>
        <v/>
      </c>
      <c r="X24" s="26" t="str">
        <f>IFERROR(IF(X$11=$E24,"x",IF(AND(((X$11-$E24)/VLOOKUP($D24,Tableau1[],4,0))=INT(((X$11-$E24)/VLOOKUP($D24,Tableau1[],4,0))),$D24&lt;&gt;""),"S","")),"")</f>
        <v/>
      </c>
      <c r="Y24" s="26" t="str">
        <f>IFERROR(IF(Y$11=$E24,"x",IF(AND(((Y$11-$E24)/VLOOKUP($D24,Tableau1[],4,0))=INT(((Y$11-$E24)/VLOOKUP($D24,Tableau1[],4,0))),$D24&lt;&gt;""),"S","")),"")</f>
        <v/>
      </c>
      <c r="Z24" s="26" t="str">
        <f>IFERROR(IF(Z$11=$E24,"x",IF(AND(((Z$11-$E24)/VLOOKUP($D24,Tableau1[],4,0))=INT(((Z$11-$E24)/VLOOKUP($D24,Tableau1[],4,0))),$D24&lt;&gt;""),"S","")),"")</f>
        <v/>
      </c>
      <c r="AA24" s="26" t="str">
        <f>IFERROR(IF(AA$11=$E24,"x",IF(AND(((AA$11-$E24)/VLOOKUP($D24,Tableau1[],4,0))=INT(((AA$11-$E24)/VLOOKUP($D24,Tableau1[],4,0))),$D24&lt;&gt;""),"S","")),"")</f>
        <v/>
      </c>
      <c r="AB24" s="26" t="str">
        <f>IFERROR(IF(AB$11=$E24,"x",IF(AND(((AB$11-$E24)/VLOOKUP($D24,Tableau1[],4,0))=INT(((AB$11-$E24)/VLOOKUP($D24,Tableau1[],4,0))),$D24&lt;&gt;""),"S","")),"")</f>
        <v/>
      </c>
      <c r="AC24" s="26" t="str">
        <f>IFERROR(IF(AC$11=$E24,"x",IF(AND(((AC$11-$E24)/VLOOKUP($D24,Tableau1[],4,0))=INT(((AC$11-$E24)/VLOOKUP($D24,Tableau1[],4,0))),$D24&lt;&gt;""),"S","")),"")</f>
        <v/>
      </c>
      <c r="AD24" s="26" t="str">
        <f>IFERROR(IF(AD$11=$E24,"x",IF(AND(((AD$11-$E24)/VLOOKUP($D24,Tableau1[],4,0))=INT(((AD$11-$E24)/VLOOKUP($D24,Tableau1[],4,0))),$D24&lt;&gt;""),"S","")),"")</f>
        <v/>
      </c>
      <c r="AE24" s="26" t="str">
        <f>IFERROR(IF(AE$11=$E24,"x",IF(AND(((AE$11-$E24)/VLOOKUP($D24,Tableau1[],4,0))=INT(((AE$11-$E24)/VLOOKUP($D24,Tableau1[],4,0))),$D24&lt;&gt;""),"S","")),"")</f>
        <v/>
      </c>
      <c r="AF24" s="26" t="str">
        <f>IFERROR(IF(AF$11=$E24,"x",IF(AND(((AF$11-$E24)/VLOOKUP($D24,Tableau1[],4,0))=INT(((AF$11-$E24)/VLOOKUP($D24,Tableau1[],4,0))),$D24&lt;&gt;""),"S","")),"")</f>
        <v/>
      </c>
      <c r="AG24" s="26" t="str">
        <f>IFERROR(IF(AG$11=$E24,"x",IF(AND(((AG$11-$E24)/VLOOKUP($D24,Tableau1[],4,0))=INT(((AG$11-$E24)/VLOOKUP($D24,Tableau1[],4,0))),$D24&lt;&gt;""),"S","")),"")</f>
        <v/>
      </c>
      <c r="AH24" s="26" t="str">
        <f>IFERROR(IF(AH$11=$E24,"x",IF(AND(((AH$11-$E24)/VLOOKUP($D24,Tableau1[],4,0))=INT(((AH$11-$E24)/VLOOKUP($D24,Tableau1[],4,0))),$D24&lt;&gt;""),"S","")),"")</f>
        <v/>
      </c>
      <c r="AI24" s="27" t="str">
        <f>IFERROR(IF(AI$11=$E24,"x",IF(AND(((AI$11-$E24)/VLOOKUP($D24,Tableau1[],4,0))=INT(((AI$11-$E24)/VLOOKUP($D24,Tableau1[],4,0))),$D24&lt;&gt;""),"S","")),"")</f>
        <v/>
      </c>
      <c r="AJ24" s="13"/>
      <c r="AK24" s="6"/>
      <c r="AL24" s="6"/>
      <c r="AM24" s="7">
        <v>6</v>
      </c>
      <c r="AN24" s="7" t="s">
        <v>25</v>
      </c>
      <c r="AO24" s="7" t="s">
        <v>26</v>
      </c>
      <c r="AP24" s="29"/>
      <c r="AQ24" s="6"/>
      <c r="AR24" s="6"/>
      <c r="AS24" s="6"/>
    </row>
    <row r="25" spans="1:45">
      <c r="A25" s="6"/>
      <c r="B25" s="6"/>
      <c r="C25" s="54"/>
      <c r="D25" s="22"/>
      <c r="E25" s="28">
        <f>IF(ISBLANK(D25),0,VLOOKUP(D25,Tableau1[],2,0))</f>
        <v>0</v>
      </c>
      <c r="F25" s="24">
        <f>IF(ISBLANK(D25),0,VLOOKUP(D25,Tableau1[],7,0))</f>
        <v>0</v>
      </c>
      <c r="G25" s="42">
        <f t="shared" si="18"/>
        <v>0</v>
      </c>
      <c r="H25" s="25" t="str">
        <f>IFERROR(IF(H$11=$E25,"x",IF(AND(((H$11-$E25)/VLOOKUP($D25,Tableau1[],4,0))=INT(((H$11-$E25)/VLOOKUP($D25,Tableau1[],4,0))),$D25&lt;&gt;""),"S","")),"")</f>
        <v/>
      </c>
      <c r="I25" s="26" t="str">
        <f>IFERROR(IF(I$11=$E25,"x",IF(AND(((I$11-$E25)/VLOOKUP($D25,Tableau1[],4,0))=INT(((I$11-$E25)/VLOOKUP($D25,Tableau1[],4,0))),$D25&lt;&gt;""),"S","")),"")</f>
        <v/>
      </c>
      <c r="J25" s="26" t="str">
        <f>IFERROR(IF(J$11=$E25,"x",IF(AND(((J$11-$E25)/VLOOKUP($D25,Tableau1[],4,0))=INT(((J$11-$E25)/VLOOKUP($D25,Tableau1[],4,0))),$D25&lt;&gt;""),"S","")),"")</f>
        <v/>
      </c>
      <c r="K25" s="26" t="str">
        <f>IFERROR(IF(K$11=$E25,"x",IF(AND(((K$11-$E25)/VLOOKUP($D25,Tableau1[],4,0))=INT(((K$11-$E25)/VLOOKUP($D25,Tableau1[],4,0))),$D25&lt;&gt;""),"S","")),"")</f>
        <v/>
      </c>
      <c r="L25" s="26" t="str">
        <f>IFERROR(IF(L$11=$E25,"x",IF(AND(((L$11-$E25)/VLOOKUP($D25,Tableau1[],4,0))=INT(((L$11-$E25)/VLOOKUP($D25,Tableau1[],4,0))),$D25&lt;&gt;""),"S","")),"")</f>
        <v/>
      </c>
      <c r="M25" s="26" t="str">
        <f>IFERROR(IF(M$11=$E25,"x",IF(AND(((M$11-$E25)/VLOOKUP($D25,Tableau1[],4,0))=INT(((M$11-$E25)/VLOOKUP($D25,Tableau1[],4,0))),$D25&lt;&gt;""),"S","")),"")</f>
        <v/>
      </c>
      <c r="N25" s="26" t="str">
        <f>IFERROR(IF(N$11=$E25,"x",IF(AND(((N$11-$E25)/VLOOKUP($D25,Tableau1[],4,0))=INT(((N$11-$E25)/VLOOKUP($D25,Tableau1[],4,0))),$D25&lt;&gt;""),"S","")),"")</f>
        <v/>
      </c>
      <c r="O25" s="26" t="str">
        <f>IFERROR(IF(O$11=$E25,"x",IF(AND(((O$11-$E25)/VLOOKUP($D25,Tableau1[],4,0))=INT(((O$11-$E25)/VLOOKUP($D25,Tableau1[],4,0))),$D25&lt;&gt;""),"S","")),"")</f>
        <v/>
      </c>
      <c r="P25" s="26" t="str">
        <f>IFERROR(IF(P$11=$E25,"x",IF(AND(((P$11-$E25)/VLOOKUP($D25,Tableau1[],4,0))=INT(((P$11-$E25)/VLOOKUP($D25,Tableau1[],4,0))),$D25&lt;&gt;""),"S","")),"")</f>
        <v/>
      </c>
      <c r="Q25" s="26" t="str">
        <f>IFERROR(IF(Q$11=$E25,"x",IF(AND(((Q$11-$E25)/VLOOKUP($D25,Tableau1[],4,0))=INT(((Q$11-$E25)/VLOOKUP($D25,Tableau1[],4,0))),$D25&lt;&gt;""),"S","")),"")</f>
        <v/>
      </c>
      <c r="R25" s="26" t="str">
        <f>IFERROR(IF(R$11=$E25,"x",IF(AND(((R$11-$E25)/VLOOKUP($D25,Tableau1[],4,0))=INT(((R$11-$E25)/VLOOKUP($D25,Tableau1[],4,0))),$D25&lt;&gt;""),"S","")),"")</f>
        <v/>
      </c>
      <c r="S25" s="26" t="str">
        <f>IFERROR(IF(S$11=$E25,"x",IF(AND(((S$11-$E25)/VLOOKUP($D25,Tableau1[],4,0))=INT(((S$11-$E25)/VLOOKUP($D25,Tableau1[],4,0))),$D25&lt;&gt;""),"S","")),"")</f>
        <v/>
      </c>
      <c r="T25" s="26" t="str">
        <f>IFERROR(IF(T$11=$E25,"x",IF(AND(((T$11-$E25)/VLOOKUP($D25,Tableau1[],4,0))=INT(((T$11-$E25)/VLOOKUP($D25,Tableau1[],4,0))),$D25&lt;&gt;""),"S","")),"")</f>
        <v/>
      </c>
      <c r="U25" s="26" t="str">
        <f>IFERROR(IF(U$11=$E25,"x",IF(AND(((U$11-$E25)/VLOOKUP($D25,Tableau1[],4,0))=INT(((U$11-$E25)/VLOOKUP($D25,Tableau1[],4,0))),$D25&lt;&gt;""),"S","")),"")</f>
        <v/>
      </c>
      <c r="V25" s="26" t="str">
        <f>IFERROR(IF(V$11=$E25,"x",IF(AND(((V$11-$E25)/VLOOKUP($D25,Tableau1[],4,0))=INT(((V$11-$E25)/VLOOKUP($D25,Tableau1[],4,0))),$D25&lt;&gt;""),"S","")),"")</f>
        <v/>
      </c>
      <c r="W25" s="26" t="str">
        <f>IFERROR(IF(W$11=$E25,"x",IF(AND(((W$11-$E25)/VLOOKUP($D25,Tableau1[],4,0))=INT(((W$11-$E25)/VLOOKUP($D25,Tableau1[],4,0))),$D25&lt;&gt;""),"S","")),"")</f>
        <v/>
      </c>
      <c r="X25" s="26" t="str">
        <f>IFERROR(IF(X$11=$E25,"x",IF(AND(((X$11-$E25)/VLOOKUP($D25,Tableau1[],4,0))=INT(((X$11-$E25)/VLOOKUP($D25,Tableau1[],4,0))),$D25&lt;&gt;""),"S","")),"")</f>
        <v/>
      </c>
      <c r="Y25" s="26" t="str">
        <f>IFERROR(IF(Y$11=$E25,"x",IF(AND(((Y$11-$E25)/VLOOKUP($D25,Tableau1[],4,0))=INT(((Y$11-$E25)/VLOOKUP($D25,Tableau1[],4,0))),$D25&lt;&gt;""),"S","")),"")</f>
        <v/>
      </c>
      <c r="Z25" s="26" t="str">
        <f>IFERROR(IF(Z$11=$E25,"x",IF(AND(((Z$11-$E25)/VLOOKUP($D25,Tableau1[],4,0))=INT(((Z$11-$E25)/VLOOKUP($D25,Tableau1[],4,0))),$D25&lt;&gt;""),"S","")),"")</f>
        <v/>
      </c>
      <c r="AA25" s="26" t="str">
        <f>IFERROR(IF(AA$11=$E25,"x",IF(AND(((AA$11-$E25)/VLOOKUP($D25,Tableau1[],4,0))=INT(((AA$11-$E25)/VLOOKUP($D25,Tableau1[],4,0))),$D25&lt;&gt;""),"S","")),"")</f>
        <v/>
      </c>
      <c r="AB25" s="26" t="str">
        <f>IFERROR(IF(AB$11=$E25,"x",IF(AND(((AB$11-$E25)/VLOOKUP($D25,Tableau1[],4,0))=INT(((AB$11-$E25)/VLOOKUP($D25,Tableau1[],4,0))),$D25&lt;&gt;""),"S","")),"")</f>
        <v/>
      </c>
      <c r="AC25" s="26" t="str">
        <f>IFERROR(IF(AC$11=$E25,"x",IF(AND(((AC$11-$E25)/VLOOKUP($D25,Tableau1[],4,0))=INT(((AC$11-$E25)/VLOOKUP($D25,Tableau1[],4,0))),$D25&lt;&gt;""),"S","")),"")</f>
        <v/>
      </c>
      <c r="AD25" s="26" t="str">
        <f>IFERROR(IF(AD$11=$E25,"x",IF(AND(((AD$11-$E25)/VLOOKUP($D25,Tableau1[],4,0))=INT(((AD$11-$E25)/VLOOKUP($D25,Tableau1[],4,0))),$D25&lt;&gt;""),"S","")),"")</f>
        <v/>
      </c>
      <c r="AE25" s="26" t="str">
        <f>IFERROR(IF(AE$11=$E25,"x",IF(AND(((AE$11-$E25)/VLOOKUP($D25,Tableau1[],4,0))=INT(((AE$11-$E25)/VLOOKUP($D25,Tableau1[],4,0))),$D25&lt;&gt;""),"S","")),"")</f>
        <v/>
      </c>
      <c r="AF25" s="26" t="str">
        <f>IFERROR(IF(AF$11=$E25,"x",IF(AND(((AF$11-$E25)/VLOOKUP($D25,Tableau1[],4,0))=INT(((AF$11-$E25)/VLOOKUP($D25,Tableau1[],4,0))),$D25&lt;&gt;""),"S","")),"")</f>
        <v/>
      </c>
      <c r="AG25" s="26" t="str">
        <f>IFERROR(IF(AG$11=$E25,"x",IF(AND(((AG$11-$E25)/VLOOKUP($D25,Tableau1[],4,0))=INT(((AG$11-$E25)/VLOOKUP($D25,Tableau1[],4,0))),$D25&lt;&gt;""),"S","")),"")</f>
        <v/>
      </c>
      <c r="AH25" s="26" t="str">
        <f>IFERROR(IF(AH$11=$E25,"x",IF(AND(((AH$11-$E25)/VLOOKUP($D25,Tableau1[],4,0))=INT(((AH$11-$E25)/VLOOKUP($D25,Tableau1[],4,0))),$D25&lt;&gt;""),"S","")),"")</f>
        <v/>
      </c>
      <c r="AI25" s="27" t="str">
        <f>IFERROR(IF(AI$11=$E25,"x",IF(AND(((AI$11-$E25)/VLOOKUP($D25,Tableau1[],4,0))=INT(((AI$11-$E25)/VLOOKUP($D25,Tableau1[],4,0))),$D25&lt;&gt;""),"S","")),"")</f>
        <v/>
      </c>
      <c r="AJ25" s="13"/>
      <c r="AK25" s="6"/>
      <c r="AL25" s="6"/>
      <c r="AM25" s="7">
        <v>7</v>
      </c>
      <c r="AN25" s="7" t="s">
        <v>34</v>
      </c>
      <c r="AO25" s="7" t="s">
        <v>16</v>
      </c>
      <c r="AP25" s="29"/>
      <c r="AQ25" s="6"/>
      <c r="AR25" s="6"/>
      <c r="AS25" s="6"/>
    </row>
    <row r="26" spans="1:45">
      <c r="A26" s="6"/>
      <c r="B26" s="6"/>
      <c r="C26" s="54"/>
      <c r="D26" s="22"/>
      <c r="E26" s="28">
        <f>IF(ISBLANK(D26),0,VLOOKUP(D26,Tableau1[],2,0))</f>
        <v>0</v>
      </c>
      <c r="F26" s="24">
        <f>IF(ISBLANK(D26),0,VLOOKUP(D26,Tableau1[],7,0))</f>
        <v>0</v>
      </c>
      <c r="G26" s="42">
        <f t="shared" si="18"/>
        <v>0</v>
      </c>
      <c r="H26" s="25" t="str">
        <f>IFERROR(IF(H$11=$E26,"x",IF(AND(((H$11-$E26)/VLOOKUP($D26,Tableau1[],4,0))=INT(((H$11-$E26)/VLOOKUP($D26,Tableau1[],4,0))),$D26&lt;&gt;""),"S","")),"")</f>
        <v/>
      </c>
      <c r="I26" s="26" t="str">
        <f>IFERROR(IF(I$11=$E26,"x",IF(AND(((I$11-$E26)/VLOOKUP($D26,Tableau1[],4,0))=INT(((I$11-$E26)/VLOOKUP($D26,Tableau1[],4,0))),$D26&lt;&gt;""),"S","")),"")</f>
        <v/>
      </c>
      <c r="J26" s="26" t="str">
        <f>IFERROR(IF(J$11=$E26,"x",IF(AND(((J$11-$E26)/VLOOKUP($D26,Tableau1[],4,0))=INT(((J$11-$E26)/VLOOKUP($D26,Tableau1[],4,0))),$D26&lt;&gt;""),"S","")),"")</f>
        <v/>
      </c>
      <c r="K26" s="26" t="str">
        <f>IFERROR(IF(K$11=$E26,"x",IF(AND(((K$11-$E26)/VLOOKUP($D26,Tableau1[],4,0))=INT(((K$11-$E26)/VLOOKUP($D26,Tableau1[],4,0))),$D26&lt;&gt;""),"S","")),"")</f>
        <v/>
      </c>
      <c r="L26" s="26" t="str">
        <f>IFERROR(IF(L$11=$E26,"x",IF(AND(((L$11-$E26)/VLOOKUP($D26,Tableau1[],4,0))=INT(((L$11-$E26)/VLOOKUP($D26,Tableau1[],4,0))),$D26&lt;&gt;""),"S","")),"")</f>
        <v/>
      </c>
      <c r="M26" s="26" t="str">
        <f>IFERROR(IF(M$11=$E26,"x",IF(AND(((M$11-$E26)/VLOOKUP($D26,Tableau1[],4,0))=INT(((M$11-$E26)/VLOOKUP($D26,Tableau1[],4,0))),$D26&lt;&gt;""),"S","")),"")</f>
        <v/>
      </c>
      <c r="N26" s="26" t="str">
        <f>IFERROR(IF(N$11=$E26,"x",IF(AND(((N$11-$E26)/VLOOKUP($D26,Tableau1[],4,0))=INT(((N$11-$E26)/VLOOKUP($D26,Tableau1[],4,0))),$D26&lt;&gt;""),"S","")),"")</f>
        <v/>
      </c>
      <c r="O26" s="26" t="str">
        <f>IFERROR(IF(O$11=$E26,"x",IF(AND(((O$11-$E26)/VLOOKUP($D26,Tableau1[],4,0))=INT(((O$11-$E26)/VLOOKUP($D26,Tableau1[],4,0))),$D26&lt;&gt;""),"S","")),"")</f>
        <v/>
      </c>
      <c r="P26" s="26" t="str">
        <f>IFERROR(IF(P$11=$E26,"x",IF(AND(((P$11-$E26)/VLOOKUP($D26,Tableau1[],4,0))=INT(((P$11-$E26)/VLOOKUP($D26,Tableau1[],4,0))),$D26&lt;&gt;""),"S","")),"")</f>
        <v/>
      </c>
      <c r="Q26" s="26" t="str">
        <f>IFERROR(IF(Q$11=$E26,"x",IF(AND(((Q$11-$E26)/VLOOKUP($D26,Tableau1[],4,0))=INT(((Q$11-$E26)/VLOOKUP($D26,Tableau1[],4,0))),$D26&lt;&gt;""),"S","")),"")</f>
        <v/>
      </c>
      <c r="R26" s="26" t="str">
        <f>IFERROR(IF(R$11=$E26,"x",IF(AND(((R$11-$E26)/VLOOKUP($D26,Tableau1[],4,0))=INT(((R$11-$E26)/VLOOKUP($D26,Tableau1[],4,0))),$D26&lt;&gt;""),"S","")),"")</f>
        <v/>
      </c>
      <c r="S26" s="26" t="str">
        <f>IFERROR(IF(S$11=$E26,"x",IF(AND(((S$11-$E26)/VLOOKUP($D26,Tableau1[],4,0))=INT(((S$11-$E26)/VLOOKUP($D26,Tableau1[],4,0))),$D26&lt;&gt;""),"S","")),"")</f>
        <v/>
      </c>
      <c r="T26" s="26" t="str">
        <f>IFERROR(IF(T$11=$E26,"x",IF(AND(((T$11-$E26)/VLOOKUP($D26,Tableau1[],4,0))=INT(((T$11-$E26)/VLOOKUP($D26,Tableau1[],4,0))),$D26&lt;&gt;""),"S","")),"")</f>
        <v/>
      </c>
      <c r="U26" s="26" t="str">
        <f>IFERROR(IF(U$11=$E26,"x",IF(AND(((U$11-$E26)/VLOOKUP($D26,Tableau1[],4,0))=INT(((U$11-$E26)/VLOOKUP($D26,Tableau1[],4,0))),$D26&lt;&gt;""),"S","")),"")</f>
        <v/>
      </c>
      <c r="V26" s="26" t="str">
        <f>IFERROR(IF(V$11=$E26,"x",IF(AND(((V$11-$E26)/VLOOKUP($D26,Tableau1[],4,0))=INT(((V$11-$E26)/VLOOKUP($D26,Tableau1[],4,0))),$D26&lt;&gt;""),"S","")),"")</f>
        <v/>
      </c>
      <c r="W26" s="26" t="str">
        <f>IFERROR(IF(W$11=$E26,"x",IF(AND(((W$11-$E26)/VLOOKUP($D26,Tableau1[],4,0))=INT(((W$11-$E26)/VLOOKUP($D26,Tableau1[],4,0))),$D26&lt;&gt;""),"S","")),"")</f>
        <v/>
      </c>
      <c r="X26" s="26" t="str">
        <f>IFERROR(IF(X$11=$E26,"x",IF(AND(((X$11-$E26)/VLOOKUP($D26,Tableau1[],4,0))=INT(((X$11-$E26)/VLOOKUP($D26,Tableau1[],4,0))),$D26&lt;&gt;""),"S","")),"")</f>
        <v/>
      </c>
      <c r="Y26" s="26" t="str">
        <f>IFERROR(IF(Y$11=$E26,"x",IF(AND(((Y$11-$E26)/VLOOKUP($D26,Tableau1[],4,0))=INT(((Y$11-$E26)/VLOOKUP($D26,Tableau1[],4,0))),$D26&lt;&gt;""),"S","")),"")</f>
        <v/>
      </c>
      <c r="Z26" s="26" t="str">
        <f>IFERROR(IF(Z$11=$E26,"x",IF(AND(((Z$11-$E26)/VLOOKUP($D26,Tableau1[],4,0))=INT(((Z$11-$E26)/VLOOKUP($D26,Tableau1[],4,0))),$D26&lt;&gt;""),"S","")),"")</f>
        <v/>
      </c>
      <c r="AA26" s="26" t="str">
        <f>IFERROR(IF(AA$11=$E26,"x",IF(AND(((AA$11-$E26)/VLOOKUP($D26,Tableau1[],4,0))=INT(((AA$11-$E26)/VLOOKUP($D26,Tableau1[],4,0))),$D26&lt;&gt;""),"S","")),"")</f>
        <v/>
      </c>
      <c r="AB26" s="26" t="str">
        <f>IFERROR(IF(AB$11=$E26,"x",IF(AND(((AB$11-$E26)/VLOOKUP($D26,Tableau1[],4,0))=INT(((AB$11-$E26)/VLOOKUP($D26,Tableau1[],4,0))),$D26&lt;&gt;""),"S","")),"")</f>
        <v/>
      </c>
      <c r="AC26" s="26" t="str">
        <f>IFERROR(IF(AC$11=$E26,"x",IF(AND(((AC$11-$E26)/VLOOKUP($D26,Tableau1[],4,0))=INT(((AC$11-$E26)/VLOOKUP($D26,Tableau1[],4,0))),$D26&lt;&gt;""),"S","")),"")</f>
        <v/>
      </c>
      <c r="AD26" s="26" t="str">
        <f>IFERROR(IF(AD$11=$E26,"x",IF(AND(((AD$11-$E26)/VLOOKUP($D26,Tableau1[],4,0))=INT(((AD$11-$E26)/VLOOKUP($D26,Tableau1[],4,0))),$D26&lt;&gt;""),"S","")),"")</f>
        <v/>
      </c>
      <c r="AE26" s="26" t="str">
        <f>IFERROR(IF(AE$11=$E26,"x",IF(AND(((AE$11-$E26)/VLOOKUP($D26,Tableau1[],4,0))=INT(((AE$11-$E26)/VLOOKUP($D26,Tableau1[],4,0))),$D26&lt;&gt;""),"S","")),"")</f>
        <v/>
      </c>
      <c r="AF26" s="26" t="str">
        <f>IFERROR(IF(AF$11=$E26,"x",IF(AND(((AF$11-$E26)/VLOOKUP($D26,Tableau1[],4,0))=INT(((AF$11-$E26)/VLOOKUP($D26,Tableau1[],4,0))),$D26&lt;&gt;""),"S","")),"")</f>
        <v/>
      </c>
      <c r="AG26" s="26" t="str">
        <f>IFERROR(IF(AG$11=$E26,"x",IF(AND(((AG$11-$E26)/VLOOKUP($D26,Tableau1[],4,0))=INT(((AG$11-$E26)/VLOOKUP($D26,Tableau1[],4,0))),$D26&lt;&gt;""),"S","")),"")</f>
        <v/>
      </c>
      <c r="AH26" s="26" t="str">
        <f>IFERROR(IF(AH$11=$E26,"x",IF(AND(((AH$11-$E26)/VLOOKUP($D26,Tableau1[],4,0))=INT(((AH$11-$E26)/VLOOKUP($D26,Tableau1[],4,0))),$D26&lt;&gt;""),"S","")),"")</f>
        <v/>
      </c>
      <c r="AI26" s="27" t="str">
        <f>IFERROR(IF(AI$11=$E26,"x",IF(AND(((AI$11-$E26)/VLOOKUP($D26,Tableau1[],4,0))=INT(((AI$11-$E26)/VLOOKUP($D26,Tableau1[],4,0))),$D26&lt;&gt;""),"S","")),"")</f>
        <v/>
      </c>
      <c r="AJ26" s="6"/>
      <c r="AK26" s="6"/>
      <c r="AL26" s="6"/>
      <c r="AM26" s="5"/>
      <c r="AN26" s="5"/>
      <c r="AO26" s="5"/>
      <c r="AP26" s="6"/>
      <c r="AQ26" s="6"/>
      <c r="AR26" s="6"/>
      <c r="AS26" s="6"/>
    </row>
    <row r="27" spans="1:45">
      <c r="A27" s="6"/>
      <c r="B27" s="6"/>
      <c r="C27" s="54"/>
      <c r="D27" s="22"/>
      <c r="E27" s="28">
        <f>IF(ISBLANK(D27),0,VLOOKUP(D27,Tableau1[],2,0))</f>
        <v>0</v>
      </c>
      <c r="F27" s="24">
        <f>IF(ISBLANK(D27),0,VLOOKUP(D27,Tableau1[],7,0))</f>
        <v>0</v>
      </c>
      <c r="G27" s="42">
        <f t="shared" si="18"/>
        <v>0</v>
      </c>
      <c r="H27" s="25" t="str">
        <f>IFERROR(IF(H$11=$E27,"x",IF(AND(((H$11-$E27)/VLOOKUP($D27,Tableau1[],4,0))=INT(((H$11-$E27)/VLOOKUP($D27,Tableau1[],4,0))),$D27&lt;&gt;""),"S","")),"")</f>
        <v/>
      </c>
      <c r="I27" s="26" t="str">
        <f>IFERROR(IF(I$11=$E27,"x",IF(AND(((I$11-$E27)/VLOOKUP($D27,Tableau1[],4,0))=INT(((I$11-$E27)/VLOOKUP($D27,Tableau1[],4,0))),$D27&lt;&gt;""),"S","")),"")</f>
        <v/>
      </c>
      <c r="J27" s="26" t="str">
        <f>IFERROR(IF(J$11=$E27,"x",IF(AND(((J$11-$E27)/VLOOKUP($D27,Tableau1[],4,0))=INT(((J$11-$E27)/VLOOKUP($D27,Tableau1[],4,0))),$D27&lt;&gt;""),"S","")),"")</f>
        <v/>
      </c>
      <c r="K27" s="26" t="str">
        <f>IFERROR(IF(K$11=$E27,"x",IF(AND(((K$11-$E27)/VLOOKUP($D27,Tableau1[],4,0))=INT(((K$11-$E27)/VLOOKUP($D27,Tableau1[],4,0))),$D27&lt;&gt;""),"S","")),"")</f>
        <v/>
      </c>
      <c r="L27" s="26" t="str">
        <f>IFERROR(IF(L$11=$E27,"x",IF(AND(((L$11-$E27)/VLOOKUP($D27,Tableau1[],4,0))=INT(((L$11-$E27)/VLOOKUP($D27,Tableau1[],4,0))),$D27&lt;&gt;""),"S","")),"")</f>
        <v/>
      </c>
      <c r="M27" s="26" t="str">
        <f>IFERROR(IF(M$11=$E27,"x",IF(AND(((M$11-$E27)/VLOOKUP($D27,Tableau1[],4,0))=INT(((M$11-$E27)/VLOOKUP($D27,Tableau1[],4,0))),$D27&lt;&gt;""),"S","")),"")</f>
        <v/>
      </c>
      <c r="N27" s="26" t="str">
        <f>IFERROR(IF(N$11=$E27,"x",IF(AND(((N$11-$E27)/VLOOKUP($D27,Tableau1[],4,0))=INT(((N$11-$E27)/VLOOKUP($D27,Tableau1[],4,0))),$D27&lt;&gt;""),"S","")),"")</f>
        <v/>
      </c>
      <c r="O27" s="26" t="str">
        <f>IFERROR(IF(O$11=$E27,"x",IF(AND(((O$11-$E27)/VLOOKUP($D27,Tableau1[],4,0))=INT(((O$11-$E27)/VLOOKUP($D27,Tableau1[],4,0))),$D27&lt;&gt;""),"S","")),"")</f>
        <v/>
      </c>
      <c r="P27" s="26" t="str">
        <f>IFERROR(IF(P$11=$E27,"x",IF(AND(((P$11-$E27)/VLOOKUP($D27,Tableau1[],4,0))=INT(((P$11-$E27)/VLOOKUP($D27,Tableau1[],4,0))),$D27&lt;&gt;""),"S","")),"")</f>
        <v/>
      </c>
      <c r="Q27" s="26" t="str">
        <f>IFERROR(IF(Q$11=$E27,"x",IF(AND(((Q$11-$E27)/VLOOKUP($D27,Tableau1[],4,0))=INT(((Q$11-$E27)/VLOOKUP($D27,Tableau1[],4,0))),$D27&lt;&gt;""),"S","")),"")</f>
        <v/>
      </c>
      <c r="R27" s="26" t="str">
        <f>IFERROR(IF(R$11=$E27,"x",IF(AND(((R$11-$E27)/VLOOKUP($D27,Tableau1[],4,0))=INT(((R$11-$E27)/VLOOKUP($D27,Tableau1[],4,0))),$D27&lt;&gt;""),"S","")),"")</f>
        <v/>
      </c>
      <c r="S27" s="26" t="str">
        <f>IFERROR(IF(S$11=$E27,"x",IF(AND(((S$11-$E27)/VLOOKUP($D27,Tableau1[],4,0))=INT(((S$11-$E27)/VLOOKUP($D27,Tableau1[],4,0))),$D27&lt;&gt;""),"S","")),"")</f>
        <v/>
      </c>
      <c r="T27" s="26" t="str">
        <f>IFERROR(IF(T$11=$E27,"x",IF(AND(((T$11-$E27)/VLOOKUP($D27,Tableau1[],4,0))=INT(((T$11-$E27)/VLOOKUP($D27,Tableau1[],4,0))),$D27&lt;&gt;""),"S","")),"")</f>
        <v/>
      </c>
      <c r="U27" s="26" t="str">
        <f>IFERROR(IF(U$11=$E27,"x",IF(AND(((U$11-$E27)/VLOOKUP($D27,Tableau1[],4,0))=INT(((U$11-$E27)/VLOOKUP($D27,Tableau1[],4,0))),$D27&lt;&gt;""),"S","")),"")</f>
        <v/>
      </c>
      <c r="V27" s="26" t="str">
        <f>IFERROR(IF(V$11=$E27,"x",IF(AND(((V$11-$E27)/VLOOKUP($D27,Tableau1[],4,0))=INT(((V$11-$E27)/VLOOKUP($D27,Tableau1[],4,0))),$D27&lt;&gt;""),"S","")),"")</f>
        <v/>
      </c>
      <c r="W27" s="26" t="str">
        <f>IFERROR(IF(W$11=$E27,"x",IF(AND(((W$11-$E27)/VLOOKUP($D27,Tableau1[],4,0))=INT(((W$11-$E27)/VLOOKUP($D27,Tableau1[],4,0))),$D27&lt;&gt;""),"S","")),"")</f>
        <v/>
      </c>
      <c r="X27" s="26" t="str">
        <f>IFERROR(IF(X$11=$E27,"x",IF(AND(((X$11-$E27)/VLOOKUP($D27,Tableau1[],4,0))=INT(((X$11-$E27)/VLOOKUP($D27,Tableau1[],4,0))),$D27&lt;&gt;""),"S","")),"")</f>
        <v/>
      </c>
      <c r="Y27" s="26" t="str">
        <f>IFERROR(IF(Y$11=$E27,"x",IF(AND(((Y$11-$E27)/VLOOKUP($D27,Tableau1[],4,0))=INT(((Y$11-$E27)/VLOOKUP($D27,Tableau1[],4,0))),$D27&lt;&gt;""),"S","")),"")</f>
        <v/>
      </c>
      <c r="Z27" s="26" t="str">
        <f>IFERROR(IF(Z$11=$E27,"x",IF(AND(((Z$11-$E27)/VLOOKUP($D27,Tableau1[],4,0))=INT(((Z$11-$E27)/VLOOKUP($D27,Tableau1[],4,0))),$D27&lt;&gt;""),"S","")),"")</f>
        <v/>
      </c>
      <c r="AA27" s="26" t="str">
        <f>IFERROR(IF(AA$11=$E27,"x",IF(AND(((AA$11-$E27)/VLOOKUP($D27,Tableau1[],4,0))=INT(((AA$11-$E27)/VLOOKUP($D27,Tableau1[],4,0))),$D27&lt;&gt;""),"S","")),"")</f>
        <v/>
      </c>
      <c r="AB27" s="26" t="str">
        <f>IFERROR(IF(AB$11=$E27,"x",IF(AND(((AB$11-$E27)/VLOOKUP($D27,Tableau1[],4,0))=INT(((AB$11-$E27)/VLOOKUP($D27,Tableau1[],4,0))),$D27&lt;&gt;""),"S","")),"")</f>
        <v/>
      </c>
      <c r="AC27" s="26" t="str">
        <f>IFERROR(IF(AC$11=$E27,"x",IF(AND(((AC$11-$E27)/VLOOKUP($D27,Tableau1[],4,0))=INT(((AC$11-$E27)/VLOOKUP($D27,Tableau1[],4,0))),$D27&lt;&gt;""),"S","")),"")</f>
        <v/>
      </c>
      <c r="AD27" s="26" t="str">
        <f>IFERROR(IF(AD$11=$E27,"x",IF(AND(((AD$11-$E27)/VLOOKUP($D27,Tableau1[],4,0))=INT(((AD$11-$E27)/VLOOKUP($D27,Tableau1[],4,0))),$D27&lt;&gt;""),"S","")),"")</f>
        <v/>
      </c>
      <c r="AE27" s="26" t="str">
        <f>IFERROR(IF(AE$11=$E27,"x",IF(AND(((AE$11-$E27)/VLOOKUP($D27,Tableau1[],4,0))=INT(((AE$11-$E27)/VLOOKUP($D27,Tableau1[],4,0))),$D27&lt;&gt;""),"S","")),"")</f>
        <v/>
      </c>
      <c r="AF27" s="26" t="str">
        <f>IFERROR(IF(AF$11=$E27,"x",IF(AND(((AF$11-$E27)/VLOOKUP($D27,Tableau1[],4,0))=INT(((AF$11-$E27)/VLOOKUP($D27,Tableau1[],4,0))),$D27&lt;&gt;""),"S","")),"")</f>
        <v/>
      </c>
      <c r="AG27" s="26" t="str">
        <f>IFERROR(IF(AG$11=$E27,"x",IF(AND(((AG$11-$E27)/VLOOKUP($D27,Tableau1[],4,0))=INT(((AG$11-$E27)/VLOOKUP($D27,Tableau1[],4,0))),$D27&lt;&gt;""),"S","")),"")</f>
        <v/>
      </c>
      <c r="AH27" s="26" t="str">
        <f>IFERROR(IF(AH$11=$E27,"x",IF(AND(((AH$11-$E27)/VLOOKUP($D27,Tableau1[],4,0))=INT(((AH$11-$E27)/VLOOKUP($D27,Tableau1[],4,0))),$D27&lt;&gt;""),"S","")),"")</f>
        <v/>
      </c>
      <c r="AI27" s="27" t="str">
        <f>IFERROR(IF(AI$11=$E27,"x",IF(AND(((AI$11-$E27)/VLOOKUP($D27,Tableau1[],4,0))=INT(((AI$11-$E27)/VLOOKUP($D27,Tableau1[],4,0))),$D27&lt;&gt;""),"S","")),"")</f>
        <v/>
      </c>
      <c r="AJ27" s="6"/>
      <c r="AK27" s="6"/>
      <c r="AL27" s="6"/>
      <c r="AM27" s="5"/>
      <c r="AN27" s="5"/>
      <c r="AO27" s="5"/>
      <c r="AP27" s="6"/>
      <c r="AQ27" s="6"/>
      <c r="AR27" s="6"/>
      <c r="AS27" s="6"/>
    </row>
    <row r="28" spans="1:45">
      <c r="A28" s="6"/>
      <c r="B28" s="6"/>
      <c r="C28" s="54"/>
      <c r="D28" s="22"/>
      <c r="E28" s="28">
        <f>IF(ISBLANK(D28),0,VLOOKUP(D28,Tableau1[],2,0))</f>
        <v>0</v>
      </c>
      <c r="F28" s="24">
        <f>IF(ISBLANK(D28),0,VLOOKUP(D28,Tableau1[],7,0))</f>
        <v>0</v>
      </c>
      <c r="G28" s="42">
        <f t="shared" si="18"/>
        <v>0</v>
      </c>
      <c r="H28" s="25" t="str">
        <f>IFERROR(IF(H$11=$E28,"x",IF(AND(((H$11-$E28)/VLOOKUP($D28,Tableau1[],4,0))=INT(((H$11-$E28)/VLOOKUP($D28,Tableau1[],4,0))),$D28&lt;&gt;""),"S","")),"")</f>
        <v/>
      </c>
      <c r="I28" s="26" t="str">
        <f>IFERROR(IF(I$11=$E28,"x",IF(AND(((I$11-$E28)/VLOOKUP($D28,Tableau1[],4,0))=INT(((I$11-$E28)/VLOOKUP($D28,Tableau1[],4,0))),$D28&lt;&gt;""),"S","")),"")</f>
        <v/>
      </c>
      <c r="J28" s="26" t="str">
        <f>IFERROR(IF(J$11=$E28,"x",IF(AND(((J$11-$E28)/VLOOKUP($D28,Tableau1[],4,0))=INT(((J$11-$E28)/VLOOKUP($D28,Tableau1[],4,0))),$D28&lt;&gt;""),"S","")),"")</f>
        <v/>
      </c>
      <c r="K28" s="26" t="str">
        <f>IFERROR(IF(K$11=$E28,"x",IF(AND(((K$11-$E28)/VLOOKUP($D28,Tableau1[],4,0))=INT(((K$11-$E28)/VLOOKUP($D28,Tableau1[],4,0))),$D28&lt;&gt;""),"S","")),"")</f>
        <v/>
      </c>
      <c r="L28" s="26" t="str">
        <f>IFERROR(IF(L$11=$E28,"x",IF(AND(((L$11-$E28)/VLOOKUP($D28,Tableau1[],4,0))=INT(((L$11-$E28)/VLOOKUP($D28,Tableau1[],4,0))),$D28&lt;&gt;""),"S","")),"")</f>
        <v/>
      </c>
      <c r="M28" s="26" t="str">
        <f>IFERROR(IF(M$11=$E28,"x",IF(AND(((M$11-$E28)/VLOOKUP($D28,Tableau1[],4,0))=INT(((M$11-$E28)/VLOOKUP($D28,Tableau1[],4,0))),$D28&lt;&gt;""),"S","")),"")</f>
        <v/>
      </c>
      <c r="N28" s="26" t="str">
        <f>IFERROR(IF(N$11=$E28,"x",IF(AND(((N$11-$E28)/VLOOKUP($D28,Tableau1[],4,0))=INT(((N$11-$E28)/VLOOKUP($D28,Tableau1[],4,0))),$D28&lt;&gt;""),"S","")),"")</f>
        <v/>
      </c>
      <c r="O28" s="26" t="str">
        <f>IFERROR(IF(O$11=$E28,"x",IF(AND(((O$11-$E28)/VLOOKUP($D28,Tableau1[],4,0))=INT(((O$11-$E28)/VLOOKUP($D28,Tableau1[],4,0))),$D28&lt;&gt;""),"S","")),"")</f>
        <v/>
      </c>
      <c r="P28" s="26" t="str">
        <f>IFERROR(IF(P$11=$E28,"x",IF(AND(((P$11-$E28)/VLOOKUP($D28,Tableau1[],4,0))=INT(((P$11-$E28)/VLOOKUP($D28,Tableau1[],4,0))),$D28&lt;&gt;""),"S","")),"")</f>
        <v/>
      </c>
      <c r="Q28" s="26" t="str">
        <f>IFERROR(IF(Q$11=$E28,"x",IF(AND(((Q$11-$E28)/VLOOKUP($D28,Tableau1[],4,0))=INT(((Q$11-$E28)/VLOOKUP($D28,Tableau1[],4,0))),$D28&lt;&gt;""),"S","")),"")</f>
        <v/>
      </c>
      <c r="R28" s="26" t="str">
        <f>IFERROR(IF(R$11=$E28,"x",IF(AND(((R$11-$E28)/VLOOKUP($D28,Tableau1[],4,0))=INT(((R$11-$E28)/VLOOKUP($D28,Tableau1[],4,0))),$D28&lt;&gt;""),"S","")),"")</f>
        <v/>
      </c>
      <c r="S28" s="26" t="str">
        <f>IFERROR(IF(S$11=$E28,"x",IF(AND(((S$11-$E28)/VLOOKUP($D28,Tableau1[],4,0))=INT(((S$11-$E28)/VLOOKUP($D28,Tableau1[],4,0))),$D28&lt;&gt;""),"S","")),"")</f>
        <v/>
      </c>
      <c r="T28" s="26" t="str">
        <f>IFERROR(IF(T$11=$E28,"x",IF(AND(((T$11-$E28)/VLOOKUP($D28,Tableau1[],4,0))=INT(((T$11-$E28)/VLOOKUP($D28,Tableau1[],4,0))),$D28&lt;&gt;""),"S","")),"")</f>
        <v/>
      </c>
      <c r="U28" s="26" t="str">
        <f>IFERROR(IF(U$11=$E28,"x",IF(AND(((U$11-$E28)/VLOOKUP($D28,Tableau1[],4,0))=INT(((U$11-$E28)/VLOOKUP($D28,Tableau1[],4,0))),$D28&lt;&gt;""),"S","")),"")</f>
        <v/>
      </c>
      <c r="V28" s="26" t="str">
        <f>IFERROR(IF(V$11=$E28,"x",IF(AND(((V$11-$E28)/VLOOKUP($D28,Tableau1[],4,0))=INT(((V$11-$E28)/VLOOKUP($D28,Tableau1[],4,0))),$D28&lt;&gt;""),"S","")),"")</f>
        <v/>
      </c>
      <c r="W28" s="26" t="str">
        <f>IFERROR(IF(W$11=$E28,"x",IF(AND(((W$11-$E28)/VLOOKUP($D28,Tableau1[],4,0))=INT(((W$11-$E28)/VLOOKUP($D28,Tableau1[],4,0))),$D28&lt;&gt;""),"S","")),"")</f>
        <v/>
      </c>
      <c r="X28" s="26" t="str">
        <f>IFERROR(IF(X$11=$E28,"x",IF(AND(((X$11-$E28)/VLOOKUP($D28,Tableau1[],4,0))=INT(((X$11-$E28)/VLOOKUP($D28,Tableau1[],4,0))),$D28&lt;&gt;""),"S","")),"")</f>
        <v/>
      </c>
      <c r="Y28" s="26" t="str">
        <f>IFERROR(IF(Y$11=$E28,"x",IF(AND(((Y$11-$E28)/VLOOKUP($D28,Tableau1[],4,0))=INT(((Y$11-$E28)/VLOOKUP($D28,Tableau1[],4,0))),$D28&lt;&gt;""),"S","")),"")</f>
        <v/>
      </c>
      <c r="Z28" s="26" t="str">
        <f>IFERROR(IF(Z$11=$E28,"x",IF(AND(((Z$11-$E28)/VLOOKUP($D28,Tableau1[],4,0))=INT(((Z$11-$E28)/VLOOKUP($D28,Tableau1[],4,0))),$D28&lt;&gt;""),"S","")),"")</f>
        <v/>
      </c>
      <c r="AA28" s="26" t="str">
        <f>IFERROR(IF(AA$11=$E28,"x",IF(AND(((AA$11-$E28)/VLOOKUP($D28,Tableau1[],4,0))=INT(((AA$11-$E28)/VLOOKUP($D28,Tableau1[],4,0))),$D28&lt;&gt;""),"S","")),"")</f>
        <v/>
      </c>
      <c r="AB28" s="26" t="str">
        <f>IFERROR(IF(AB$11=$E28,"x",IF(AND(((AB$11-$E28)/VLOOKUP($D28,Tableau1[],4,0))=INT(((AB$11-$E28)/VLOOKUP($D28,Tableau1[],4,0))),$D28&lt;&gt;""),"S","")),"")</f>
        <v/>
      </c>
      <c r="AC28" s="26" t="str">
        <f>IFERROR(IF(AC$11=$E28,"x",IF(AND(((AC$11-$E28)/VLOOKUP($D28,Tableau1[],4,0))=INT(((AC$11-$E28)/VLOOKUP($D28,Tableau1[],4,0))),$D28&lt;&gt;""),"S","")),"")</f>
        <v/>
      </c>
      <c r="AD28" s="26" t="str">
        <f>IFERROR(IF(AD$11=$E28,"x",IF(AND(((AD$11-$E28)/VLOOKUP($D28,Tableau1[],4,0))=INT(((AD$11-$E28)/VLOOKUP($D28,Tableau1[],4,0))),$D28&lt;&gt;""),"S","")),"")</f>
        <v/>
      </c>
      <c r="AE28" s="26" t="str">
        <f>IFERROR(IF(AE$11=$E28,"x",IF(AND(((AE$11-$E28)/VLOOKUP($D28,Tableau1[],4,0))=INT(((AE$11-$E28)/VLOOKUP($D28,Tableau1[],4,0))),$D28&lt;&gt;""),"S","")),"")</f>
        <v/>
      </c>
      <c r="AF28" s="26" t="str">
        <f>IFERROR(IF(AF$11=$E28,"x",IF(AND(((AF$11-$E28)/VLOOKUP($D28,Tableau1[],4,0))=INT(((AF$11-$E28)/VLOOKUP($D28,Tableau1[],4,0))),$D28&lt;&gt;""),"S","")),"")</f>
        <v/>
      </c>
      <c r="AG28" s="26" t="str">
        <f>IFERROR(IF(AG$11=$E28,"x",IF(AND(((AG$11-$E28)/VLOOKUP($D28,Tableau1[],4,0))=INT(((AG$11-$E28)/VLOOKUP($D28,Tableau1[],4,0))),$D28&lt;&gt;""),"S","")),"")</f>
        <v/>
      </c>
      <c r="AH28" s="26" t="str">
        <f>IFERROR(IF(AH$11=$E28,"x",IF(AND(((AH$11-$E28)/VLOOKUP($D28,Tableau1[],4,0))=INT(((AH$11-$E28)/VLOOKUP($D28,Tableau1[],4,0))),$D28&lt;&gt;""),"S","")),"")</f>
        <v/>
      </c>
      <c r="AI28" s="27" t="str">
        <f>IFERROR(IF(AI$11=$E28,"x",IF(AND(((AI$11-$E28)/VLOOKUP($D28,Tableau1[],4,0))=INT(((AI$11-$E28)/VLOOKUP($D28,Tableau1[],4,0))),$D28&lt;&gt;""),"S","")),"")</f>
        <v/>
      </c>
      <c r="AJ28" s="6"/>
      <c r="AK28" s="6"/>
      <c r="AL28" s="6"/>
      <c r="AM28" s="6"/>
      <c r="AN28" s="6"/>
      <c r="AO28" s="6"/>
      <c r="AP28" s="6"/>
      <c r="AQ28" s="6"/>
      <c r="AR28" s="6"/>
      <c r="AS28" s="6"/>
    </row>
    <row r="29" spans="1:45">
      <c r="A29" s="6"/>
      <c r="B29" s="6"/>
      <c r="C29" s="54"/>
      <c r="D29" s="22"/>
      <c r="E29" s="28">
        <f>IF(ISBLANK(D29),0,VLOOKUP(D29,Tableau1[],2,0))</f>
        <v>0</v>
      </c>
      <c r="F29" s="24">
        <f>IF(ISBLANK(D29),0,VLOOKUP(D29,Tableau1[],7,0))</f>
        <v>0</v>
      </c>
      <c r="G29" s="42">
        <f t="shared" si="18"/>
        <v>0</v>
      </c>
      <c r="H29" s="25" t="str">
        <f>IFERROR(IF(H$11=$E29,"x",IF(AND(((H$11-$E29)/VLOOKUP($D29,Tableau1[],4,0))=INT(((H$11-$E29)/VLOOKUP($D29,Tableau1[],4,0))),$D29&lt;&gt;""),"S","")),"")</f>
        <v/>
      </c>
      <c r="I29" s="26" t="str">
        <f>IFERROR(IF(I$11=$E29,"x",IF(AND(((I$11-$E29)/VLOOKUP($D29,Tableau1[],4,0))=INT(((I$11-$E29)/VLOOKUP($D29,Tableau1[],4,0))),$D29&lt;&gt;""),"S","")),"")</f>
        <v/>
      </c>
      <c r="J29" s="26" t="str">
        <f>IFERROR(IF(J$11=$E29,"x",IF(AND(((J$11-$E29)/VLOOKUP($D29,Tableau1[],4,0))=INT(((J$11-$E29)/VLOOKUP($D29,Tableau1[],4,0))),$D29&lt;&gt;""),"S","")),"")</f>
        <v/>
      </c>
      <c r="K29" s="26" t="str">
        <f>IFERROR(IF(K$11=$E29,"x",IF(AND(((K$11-$E29)/VLOOKUP($D29,Tableau1[],4,0))=INT(((K$11-$E29)/VLOOKUP($D29,Tableau1[],4,0))),$D29&lt;&gt;""),"S","")),"")</f>
        <v/>
      </c>
      <c r="L29" s="26" t="str">
        <f>IFERROR(IF(L$11=$E29,"x",IF(AND(((L$11-$E29)/VLOOKUP($D29,Tableau1[],4,0))=INT(((L$11-$E29)/VLOOKUP($D29,Tableau1[],4,0))),$D29&lt;&gt;""),"S","")),"")</f>
        <v/>
      </c>
      <c r="M29" s="26" t="str">
        <f>IFERROR(IF(M$11=$E29,"x",IF(AND(((M$11-$E29)/VLOOKUP($D29,Tableau1[],4,0))=INT(((M$11-$E29)/VLOOKUP($D29,Tableau1[],4,0))),$D29&lt;&gt;""),"S","")),"")</f>
        <v/>
      </c>
      <c r="N29" s="26" t="str">
        <f>IFERROR(IF(N$11=$E29,"x",IF(AND(((N$11-$E29)/VLOOKUP($D29,Tableau1[],4,0))=INT(((N$11-$E29)/VLOOKUP($D29,Tableau1[],4,0))),$D29&lt;&gt;""),"S","")),"")</f>
        <v/>
      </c>
      <c r="O29" s="26" t="str">
        <f>IFERROR(IF(O$11=$E29,"x",IF(AND(((O$11-$E29)/VLOOKUP($D29,Tableau1[],4,0))=INT(((O$11-$E29)/VLOOKUP($D29,Tableau1[],4,0))),$D29&lt;&gt;""),"S","")),"")</f>
        <v/>
      </c>
      <c r="P29" s="26" t="str">
        <f>IFERROR(IF(P$11=$E29,"x",IF(AND(((P$11-$E29)/VLOOKUP($D29,Tableau1[],4,0))=INT(((P$11-$E29)/VLOOKUP($D29,Tableau1[],4,0))),$D29&lt;&gt;""),"S","")),"")</f>
        <v/>
      </c>
      <c r="Q29" s="26" t="str">
        <f>IFERROR(IF(Q$11=$E29,"x",IF(AND(((Q$11-$E29)/VLOOKUP($D29,Tableau1[],4,0))=INT(((Q$11-$E29)/VLOOKUP($D29,Tableau1[],4,0))),$D29&lt;&gt;""),"S","")),"")</f>
        <v/>
      </c>
      <c r="R29" s="26" t="str">
        <f>IFERROR(IF(R$11=$E29,"x",IF(AND(((R$11-$E29)/VLOOKUP($D29,Tableau1[],4,0))=INT(((R$11-$E29)/VLOOKUP($D29,Tableau1[],4,0))),$D29&lt;&gt;""),"S","")),"")</f>
        <v/>
      </c>
      <c r="S29" s="26" t="str">
        <f>IFERROR(IF(S$11=$E29,"x",IF(AND(((S$11-$E29)/VLOOKUP($D29,Tableau1[],4,0))=INT(((S$11-$E29)/VLOOKUP($D29,Tableau1[],4,0))),$D29&lt;&gt;""),"S","")),"")</f>
        <v/>
      </c>
      <c r="T29" s="26" t="str">
        <f>IFERROR(IF(T$11=$E29,"x",IF(AND(((T$11-$E29)/VLOOKUP($D29,Tableau1[],4,0))=INT(((T$11-$E29)/VLOOKUP($D29,Tableau1[],4,0))),$D29&lt;&gt;""),"S","")),"")</f>
        <v/>
      </c>
      <c r="U29" s="26" t="str">
        <f>IFERROR(IF(U$11=$E29,"x",IF(AND(((U$11-$E29)/VLOOKUP($D29,Tableau1[],4,0))=INT(((U$11-$E29)/VLOOKUP($D29,Tableau1[],4,0))),$D29&lt;&gt;""),"S","")),"")</f>
        <v/>
      </c>
      <c r="V29" s="26" t="str">
        <f>IFERROR(IF(V$11=$E29,"x",IF(AND(((V$11-$E29)/VLOOKUP($D29,Tableau1[],4,0))=INT(((V$11-$E29)/VLOOKUP($D29,Tableau1[],4,0))),$D29&lt;&gt;""),"S","")),"")</f>
        <v/>
      </c>
      <c r="W29" s="26" t="str">
        <f>IFERROR(IF(W$11=$E29,"x",IF(AND(((W$11-$E29)/VLOOKUP($D29,Tableau1[],4,0))=INT(((W$11-$E29)/VLOOKUP($D29,Tableau1[],4,0))),$D29&lt;&gt;""),"S","")),"")</f>
        <v/>
      </c>
      <c r="X29" s="26" t="str">
        <f>IFERROR(IF(X$11=$E29,"x",IF(AND(((X$11-$E29)/VLOOKUP($D29,Tableau1[],4,0))=INT(((X$11-$E29)/VLOOKUP($D29,Tableau1[],4,0))),$D29&lt;&gt;""),"S","")),"")</f>
        <v/>
      </c>
      <c r="Y29" s="26" t="str">
        <f>IFERROR(IF(Y$11=$E29,"x",IF(AND(((Y$11-$E29)/VLOOKUP($D29,Tableau1[],4,0))=INT(((Y$11-$E29)/VLOOKUP($D29,Tableau1[],4,0))),$D29&lt;&gt;""),"S","")),"")</f>
        <v/>
      </c>
      <c r="Z29" s="26" t="str">
        <f>IFERROR(IF(Z$11=$E29,"x",IF(AND(((Z$11-$E29)/VLOOKUP($D29,Tableau1[],4,0))=INT(((Z$11-$E29)/VLOOKUP($D29,Tableau1[],4,0))),$D29&lt;&gt;""),"S","")),"")</f>
        <v/>
      </c>
      <c r="AA29" s="26" t="str">
        <f>IFERROR(IF(AA$11=$E29,"x",IF(AND(((AA$11-$E29)/VLOOKUP($D29,Tableau1[],4,0))=INT(((AA$11-$E29)/VLOOKUP($D29,Tableau1[],4,0))),$D29&lt;&gt;""),"S","")),"")</f>
        <v/>
      </c>
      <c r="AB29" s="26" t="str">
        <f>IFERROR(IF(AB$11=$E29,"x",IF(AND(((AB$11-$E29)/VLOOKUP($D29,Tableau1[],4,0))=INT(((AB$11-$E29)/VLOOKUP($D29,Tableau1[],4,0))),$D29&lt;&gt;""),"S","")),"")</f>
        <v/>
      </c>
      <c r="AC29" s="26" t="str">
        <f>IFERROR(IF(AC$11=$E29,"x",IF(AND(((AC$11-$E29)/VLOOKUP($D29,Tableau1[],4,0))=INT(((AC$11-$E29)/VLOOKUP($D29,Tableau1[],4,0))),$D29&lt;&gt;""),"S","")),"")</f>
        <v/>
      </c>
      <c r="AD29" s="26" t="str">
        <f>IFERROR(IF(AD$11=$E29,"x",IF(AND(((AD$11-$E29)/VLOOKUP($D29,Tableau1[],4,0))=INT(((AD$11-$E29)/VLOOKUP($D29,Tableau1[],4,0))),$D29&lt;&gt;""),"S","")),"")</f>
        <v/>
      </c>
      <c r="AE29" s="26" t="str">
        <f>IFERROR(IF(AE$11=$E29,"x",IF(AND(((AE$11-$E29)/VLOOKUP($D29,Tableau1[],4,0))=INT(((AE$11-$E29)/VLOOKUP($D29,Tableau1[],4,0))),$D29&lt;&gt;""),"S","")),"")</f>
        <v/>
      </c>
      <c r="AF29" s="26" t="str">
        <f>IFERROR(IF(AF$11=$E29,"x",IF(AND(((AF$11-$E29)/VLOOKUP($D29,Tableau1[],4,0))=INT(((AF$11-$E29)/VLOOKUP($D29,Tableau1[],4,0))),$D29&lt;&gt;""),"S","")),"")</f>
        <v/>
      </c>
      <c r="AG29" s="26" t="str">
        <f>IFERROR(IF(AG$11=$E29,"x",IF(AND(((AG$11-$E29)/VLOOKUP($D29,Tableau1[],4,0))=INT(((AG$11-$E29)/VLOOKUP($D29,Tableau1[],4,0))),$D29&lt;&gt;""),"S","")),"")</f>
        <v/>
      </c>
      <c r="AH29" s="26" t="str">
        <f>IFERROR(IF(AH$11=$E29,"x",IF(AND(((AH$11-$E29)/VLOOKUP($D29,Tableau1[],4,0))=INT(((AH$11-$E29)/VLOOKUP($D29,Tableau1[],4,0))),$D29&lt;&gt;""),"S","")),"")</f>
        <v/>
      </c>
      <c r="AI29" s="27" t="str">
        <f>IFERROR(IF(AI$11=$E29,"x",IF(AND(((AI$11-$E29)/VLOOKUP($D29,Tableau1[],4,0))=INT(((AI$11-$E29)/VLOOKUP($D29,Tableau1[],4,0))),$D29&lt;&gt;""),"S","")),"")</f>
        <v/>
      </c>
      <c r="AJ29" s="6"/>
      <c r="AK29" s="6"/>
      <c r="AL29" s="6"/>
      <c r="AM29" s="6"/>
      <c r="AN29" s="6"/>
      <c r="AO29" s="6"/>
      <c r="AP29" s="6"/>
      <c r="AQ29" s="6"/>
      <c r="AR29" s="6"/>
      <c r="AS29" s="6"/>
    </row>
    <row r="30" spans="1:45">
      <c r="A30" s="6"/>
      <c r="B30" s="6"/>
      <c r="C30" s="54"/>
      <c r="D30" s="22"/>
      <c r="E30" s="28">
        <f>IF(ISBLANK(D30),0,VLOOKUP(D30,Tableau1[],2,0))</f>
        <v>0</v>
      </c>
      <c r="F30" s="24">
        <f>IF(ISBLANK(D30),0,VLOOKUP(D30,Tableau1[],7,0))</f>
        <v>0</v>
      </c>
      <c r="G30" s="42">
        <f t="shared" si="18"/>
        <v>0</v>
      </c>
      <c r="H30" s="25" t="str">
        <f>IFERROR(IF(H$11=$E30,"x",IF(AND(((H$11-$E30)/VLOOKUP($D30,Tableau1[],4,0))=INT(((H$11-$E30)/VLOOKUP($D30,Tableau1[],4,0))),$D30&lt;&gt;""),"S","")),"")</f>
        <v/>
      </c>
      <c r="I30" s="26" t="str">
        <f>IFERROR(IF(I$11=$E30,"x",IF(AND(((I$11-$E30)/VLOOKUP($D30,Tableau1[],4,0))=INT(((I$11-$E30)/VLOOKUP($D30,Tableau1[],4,0))),$D30&lt;&gt;""),"S","")),"")</f>
        <v/>
      </c>
      <c r="J30" s="26" t="str">
        <f>IFERROR(IF(J$11=$E30,"x",IF(AND(((J$11-$E30)/VLOOKUP($D30,Tableau1[],4,0))=INT(((J$11-$E30)/VLOOKUP($D30,Tableau1[],4,0))),$D30&lt;&gt;""),"S","")),"")</f>
        <v/>
      </c>
      <c r="K30" s="26" t="str">
        <f>IFERROR(IF(K$11=$E30,"x",IF(AND(((K$11-$E30)/VLOOKUP($D30,Tableau1[],4,0))=INT(((K$11-$E30)/VLOOKUP($D30,Tableau1[],4,0))),$D30&lt;&gt;""),"S","")),"")</f>
        <v/>
      </c>
      <c r="L30" s="26" t="str">
        <f>IFERROR(IF(L$11=$E30,"x",IF(AND(((L$11-$E30)/VLOOKUP($D30,Tableau1[],4,0))=INT(((L$11-$E30)/VLOOKUP($D30,Tableau1[],4,0))),$D30&lt;&gt;""),"S","")),"")</f>
        <v/>
      </c>
      <c r="M30" s="26" t="str">
        <f>IFERROR(IF(M$11=$E30,"x",IF(AND(((M$11-$E30)/VLOOKUP($D30,Tableau1[],4,0))=INT(((M$11-$E30)/VLOOKUP($D30,Tableau1[],4,0))),$D30&lt;&gt;""),"S","")),"")</f>
        <v/>
      </c>
      <c r="N30" s="26" t="str">
        <f>IFERROR(IF(N$11=$E30,"x",IF(AND(((N$11-$E30)/VLOOKUP($D30,Tableau1[],4,0))=INT(((N$11-$E30)/VLOOKUP($D30,Tableau1[],4,0))),$D30&lt;&gt;""),"S","")),"")</f>
        <v/>
      </c>
      <c r="O30" s="26" t="str">
        <f>IFERROR(IF(O$11=$E30,"x",IF(AND(((O$11-$E30)/VLOOKUP($D30,Tableau1[],4,0))=INT(((O$11-$E30)/VLOOKUP($D30,Tableau1[],4,0))),$D30&lt;&gt;""),"S","")),"")</f>
        <v/>
      </c>
      <c r="P30" s="26" t="str">
        <f>IFERROR(IF(P$11=$E30,"x",IF(AND(((P$11-$E30)/VLOOKUP($D30,Tableau1[],4,0))=INT(((P$11-$E30)/VLOOKUP($D30,Tableau1[],4,0))),$D30&lt;&gt;""),"S","")),"")</f>
        <v/>
      </c>
      <c r="Q30" s="26" t="str">
        <f>IFERROR(IF(Q$11=$E30,"x",IF(AND(((Q$11-$E30)/VLOOKUP($D30,Tableau1[],4,0))=INT(((Q$11-$E30)/VLOOKUP($D30,Tableau1[],4,0))),$D30&lt;&gt;""),"S","")),"")</f>
        <v/>
      </c>
      <c r="R30" s="26" t="str">
        <f>IFERROR(IF(R$11=$E30,"x",IF(AND(((R$11-$E30)/VLOOKUP($D30,Tableau1[],4,0))=INT(((R$11-$E30)/VLOOKUP($D30,Tableau1[],4,0))),$D30&lt;&gt;""),"S","")),"")</f>
        <v/>
      </c>
      <c r="S30" s="26" t="str">
        <f>IFERROR(IF(S$11=$E30,"x",IF(AND(((S$11-$E30)/VLOOKUP($D30,Tableau1[],4,0))=INT(((S$11-$E30)/VLOOKUP($D30,Tableau1[],4,0))),$D30&lt;&gt;""),"S","")),"")</f>
        <v/>
      </c>
      <c r="T30" s="26" t="str">
        <f>IFERROR(IF(T$11=$E30,"x",IF(AND(((T$11-$E30)/VLOOKUP($D30,Tableau1[],4,0))=INT(((T$11-$E30)/VLOOKUP($D30,Tableau1[],4,0))),$D30&lt;&gt;""),"S","")),"")</f>
        <v/>
      </c>
      <c r="U30" s="26" t="str">
        <f>IFERROR(IF(U$11=$E30,"x",IF(AND(((U$11-$E30)/VLOOKUP($D30,Tableau1[],4,0))=INT(((U$11-$E30)/VLOOKUP($D30,Tableau1[],4,0))),$D30&lt;&gt;""),"S","")),"")</f>
        <v/>
      </c>
      <c r="V30" s="26" t="str">
        <f>IFERROR(IF(V$11=$E30,"x",IF(AND(((V$11-$E30)/VLOOKUP($D30,Tableau1[],4,0))=INT(((V$11-$E30)/VLOOKUP($D30,Tableau1[],4,0))),$D30&lt;&gt;""),"S","")),"")</f>
        <v/>
      </c>
      <c r="W30" s="26" t="str">
        <f>IFERROR(IF(W$11=$E30,"x",IF(AND(((W$11-$E30)/VLOOKUP($D30,Tableau1[],4,0))=INT(((W$11-$E30)/VLOOKUP($D30,Tableau1[],4,0))),$D30&lt;&gt;""),"S","")),"")</f>
        <v/>
      </c>
      <c r="X30" s="26" t="str">
        <f>IFERROR(IF(X$11=$E30,"x",IF(AND(((X$11-$E30)/VLOOKUP($D30,Tableau1[],4,0))=INT(((X$11-$E30)/VLOOKUP($D30,Tableau1[],4,0))),$D30&lt;&gt;""),"S","")),"")</f>
        <v/>
      </c>
      <c r="Y30" s="26" t="str">
        <f>IFERROR(IF(Y$11=$E30,"x",IF(AND(((Y$11-$E30)/VLOOKUP($D30,Tableau1[],4,0))=INT(((Y$11-$E30)/VLOOKUP($D30,Tableau1[],4,0))),$D30&lt;&gt;""),"S","")),"")</f>
        <v/>
      </c>
      <c r="Z30" s="26" t="str">
        <f>IFERROR(IF(Z$11=$E30,"x",IF(AND(((Z$11-$E30)/VLOOKUP($D30,Tableau1[],4,0))=INT(((Z$11-$E30)/VLOOKUP($D30,Tableau1[],4,0))),$D30&lt;&gt;""),"S","")),"")</f>
        <v/>
      </c>
      <c r="AA30" s="26" t="str">
        <f>IFERROR(IF(AA$11=$E30,"x",IF(AND(((AA$11-$E30)/VLOOKUP($D30,Tableau1[],4,0))=INT(((AA$11-$E30)/VLOOKUP($D30,Tableau1[],4,0))),$D30&lt;&gt;""),"S","")),"")</f>
        <v/>
      </c>
      <c r="AB30" s="26" t="str">
        <f>IFERROR(IF(AB$11=$E30,"x",IF(AND(((AB$11-$E30)/VLOOKUP($D30,Tableau1[],4,0))=INT(((AB$11-$E30)/VLOOKUP($D30,Tableau1[],4,0))),$D30&lt;&gt;""),"S","")),"")</f>
        <v/>
      </c>
      <c r="AC30" s="26" t="str">
        <f>IFERROR(IF(AC$11=$E30,"x",IF(AND(((AC$11-$E30)/VLOOKUP($D30,Tableau1[],4,0))=INT(((AC$11-$E30)/VLOOKUP($D30,Tableau1[],4,0))),$D30&lt;&gt;""),"S","")),"")</f>
        <v/>
      </c>
      <c r="AD30" s="26" t="str">
        <f>IFERROR(IF(AD$11=$E30,"x",IF(AND(((AD$11-$E30)/VLOOKUP($D30,Tableau1[],4,0))=INT(((AD$11-$E30)/VLOOKUP($D30,Tableau1[],4,0))),$D30&lt;&gt;""),"S","")),"")</f>
        <v/>
      </c>
      <c r="AE30" s="26" t="str">
        <f>IFERROR(IF(AE$11=$E30,"x",IF(AND(((AE$11-$E30)/VLOOKUP($D30,Tableau1[],4,0))=INT(((AE$11-$E30)/VLOOKUP($D30,Tableau1[],4,0))),$D30&lt;&gt;""),"S","")),"")</f>
        <v/>
      </c>
      <c r="AF30" s="26" t="str">
        <f>IFERROR(IF(AF$11=$E30,"x",IF(AND(((AF$11-$E30)/VLOOKUP($D30,Tableau1[],4,0))=INT(((AF$11-$E30)/VLOOKUP($D30,Tableau1[],4,0))),$D30&lt;&gt;""),"S","")),"")</f>
        <v/>
      </c>
      <c r="AG30" s="26" t="str">
        <f>IFERROR(IF(AG$11=$E30,"x",IF(AND(((AG$11-$E30)/VLOOKUP($D30,Tableau1[],4,0))=INT(((AG$11-$E30)/VLOOKUP($D30,Tableau1[],4,0))),$D30&lt;&gt;""),"S","")),"")</f>
        <v/>
      </c>
      <c r="AH30" s="26" t="str">
        <f>IFERROR(IF(AH$11=$E30,"x",IF(AND(((AH$11-$E30)/VLOOKUP($D30,Tableau1[],4,0))=INT(((AH$11-$E30)/VLOOKUP($D30,Tableau1[],4,0))),$D30&lt;&gt;""),"S","")),"")</f>
        <v/>
      </c>
      <c r="AI30" s="27" t="str">
        <f>IFERROR(IF(AI$11=$E30,"x",IF(AND(((AI$11-$E30)/VLOOKUP($D30,Tableau1[],4,0))=INT(((AI$11-$E30)/VLOOKUP($D30,Tableau1[],4,0))),$D30&lt;&gt;""),"S","")),"")</f>
        <v/>
      </c>
      <c r="AJ30" s="6"/>
      <c r="AK30" s="6"/>
      <c r="AL30" s="6"/>
      <c r="AM30" s="6"/>
      <c r="AN30" s="6"/>
      <c r="AO30" s="6"/>
      <c r="AP30" s="6"/>
      <c r="AQ30" s="6"/>
      <c r="AR30" s="6"/>
      <c r="AS30" s="6"/>
    </row>
    <row r="31" spans="1:45">
      <c r="A31" s="6"/>
      <c r="B31" s="6"/>
      <c r="C31" s="54"/>
      <c r="D31" s="22"/>
      <c r="E31" s="28">
        <f>IF(ISBLANK(D31),0,VLOOKUP(D31,Tableau1[],2,0))</f>
        <v>0</v>
      </c>
      <c r="F31" s="24">
        <f>IF(ISBLANK(D31),0,VLOOKUP(D31,Tableau1[],7,0))</f>
        <v>0</v>
      </c>
      <c r="G31" s="42">
        <f t="shared" si="18"/>
        <v>0</v>
      </c>
      <c r="H31" s="25" t="str">
        <f>IFERROR(IF(H$11=$E31,"x",IF(AND(((H$11-$E31)/VLOOKUP($D31,Tableau1[],4,0))=INT(((H$11-$E31)/VLOOKUP($D31,Tableau1[],4,0))),$D31&lt;&gt;""),"S","")),"")</f>
        <v/>
      </c>
      <c r="I31" s="26" t="str">
        <f>IFERROR(IF(I$11=$E31,"x",IF(AND(((I$11-$E31)/VLOOKUP($D31,Tableau1[],4,0))=INT(((I$11-$E31)/VLOOKUP($D31,Tableau1[],4,0))),$D31&lt;&gt;""),"S","")),"")</f>
        <v/>
      </c>
      <c r="J31" s="26" t="str">
        <f>IFERROR(IF(J$11=$E31,"x",IF(AND(((J$11-$E31)/VLOOKUP($D31,Tableau1[],4,0))=INT(((J$11-$E31)/VLOOKUP($D31,Tableau1[],4,0))),$D31&lt;&gt;""),"S","")),"")</f>
        <v/>
      </c>
      <c r="K31" s="26" t="str">
        <f>IFERROR(IF(K$11=$E31,"x",IF(AND(((K$11-$E31)/VLOOKUP($D31,Tableau1[],4,0))=INT(((K$11-$E31)/VLOOKUP($D31,Tableau1[],4,0))),$D31&lt;&gt;""),"S","")),"")</f>
        <v/>
      </c>
      <c r="L31" s="26" t="str">
        <f>IFERROR(IF(L$11=$E31,"x",IF(AND(((L$11-$E31)/VLOOKUP($D31,Tableau1[],4,0))=INT(((L$11-$E31)/VLOOKUP($D31,Tableau1[],4,0))),$D31&lt;&gt;""),"S","")),"")</f>
        <v/>
      </c>
      <c r="M31" s="26" t="str">
        <f>IFERROR(IF(M$11=$E31,"x",IF(AND(((M$11-$E31)/VLOOKUP($D31,Tableau1[],4,0))=INT(((M$11-$E31)/VLOOKUP($D31,Tableau1[],4,0))),$D31&lt;&gt;""),"S","")),"")</f>
        <v/>
      </c>
      <c r="N31" s="26" t="str">
        <f>IFERROR(IF(N$11=$E31,"x",IF(AND(((N$11-$E31)/VLOOKUP($D31,Tableau1[],4,0))=INT(((N$11-$E31)/VLOOKUP($D31,Tableau1[],4,0))),$D31&lt;&gt;""),"S","")),"")</f>
        <v/>
      </c>
      <c r="O31" s="26" t="str">
        <f>IFERROR(IF(O$11=$E31,"x",IF(AND(((O$11-$E31)/VLOOKUP($D31,Tableau1[],4,0))=INT(((O$11-$E31)/VLOOKUP($D31,Tableau1[],4,0))),$D31&lt;&gt;""),"S","")),"")</f>
        <v/>
      </c>
      <c r="P31" s="26" t="str">
        <f>IFERROR(IF(P$11=$E31,"x",IF(AND(((P$11-$E31)/VLOOKUP($D31,Tableau1[],4,0))=INT(((P$11-$E31)/VLOOKUP($D31,Tableau1[],4,0))),$D31&lt;&gt;""),"S","")),"")</f>
        <v/>
      </c>
      <c r="Q31" s="26" t="str">
        <f>IFERROR(IF(Q$11=$E31,"x",IF(AND(((Q$11-$E31)/VLOOKUP($D31,Tableau1[],4,0))=INT(((Q$11-$E31)/VLOOKUP($D31,Tableau1[],4,0))),$D31&lt;&gt;""),"S","")),"")</f>
        <v/>
      </c>
      <c r="R31" s="26" t="str">
        <f>IFERROR(IF(R$11=$E31,"x",IF(AND(((R$11-$E31)/VLOOKUP($D31,Tableau1[],4,0))=INT(((R$11-$E31)/VLOOKUP($D31,Tableau1[],4,0))),$D31&lt;&gt;""),"S","")),"")</f>
        <v/>
      </c>
      <c r="S31" s="26" t="str">
        <f>IFERROR(IF(S$11=$E31,"x",IF(AND(((S$11-$E31)/VLOOKUP($D31,Tableau1[],4,0))=INT(((S$11-$E31)/VLOOKUP($D31,Tableau1[],4,0))),$D31&lt;&gt;""),"S","")),"")</f>
        <v/>
      </c>
      <c r="T31" s="26" t="str">
        <f>IFERROR(IF(T$11=$E31,"x",IF(AND(((T$11-$E31)/VLOOKUP($D31,Tableau1[],4,0))=INT(((T$11-$E31)/VLOOKUP($D31,Tableau1[],4,0))),$D31&lt;&gt;""),"S","")),"")</f>
        <v/>
      </c>
      <c r="U31" s="26" t="str">
        <f>IFERROR(IF(U$11=$E31,"x",IF(AND(((U$11-$E31)/VLOOKUP($D31,Tableau1[],4,0))=INT(((U$11-$E31)/VLOOKUP($D31,Tableau1[],4,0))),$D31&lt;&gt;""),"S","")),"")</f>
        <v/>
      </c>
      <c r="V31" s="26" t="str">
        <f>IFERROR(IF(V$11=$E31,"x",IF(AND(((V$11-$E31)/VLOOKUP($D31,Tableau1[],4,0))=INT(((V$11-$E31)/VLOOKUP($D31,Tableau1[],4,0))),$D31&lt;&gt;""),"S","")),"")</f>
        <v/>
      </c>
      <c r="W31" s="26" t="str">
        <f>IFERROR(IF(W$11=$E31,"x",IF(AND(((W$11-$E31)/VLOOKUP($D31,Tableau1[],4,0))=INT(((W$11-$E31)/VLOOKUP($D31,Tableau1[],4,0))),$D31&lt;&gt;""),"S","")),"")</f>
        <v/>
      </c>
      <c r="X31" s="26" t="str">
        <f>IFERROR(IF(X$11=$E31,"x",IF(AND(((X$11-$E31)/VLOOKUP($D31,Tableau1[],4,0))=INT(((X$11-$E31)/VLOOKUP($D31,Tableau1[],4,0))),$D31&lt;&gt;""),"S","")),"")</f>
        <v/>
      </c>
      <c r="Y31" s="26" t="str">
        <f>IFERROR(IF(Y$11=$E31,"x",IF(AND(((Y$11-$E31)/VLOOKUP($D31,Tableau1[],4,0))=INT(((Y$11-$E31)/VLOOKUP($D31,Tableau1[],4,0))),$D31&lt;&gt;""),"S","")),"")</f>
        <v/>
      </c>
      <c r="Z31" s="26" t="str">
        <f>IFERROR(IF(Z$11=$E31,"x",IF(AND(((Z$11-$E31)/VLOOKUP($D31,Tableau1[],4,0))=INT(((Z$11-$E31)/VLOOKUP($D31,Tableau1[],4,0))),$D31&lt;&gt;""),"S","")),"")</f>
        <v/>
      </c>
      <c r="AA31" s="26" t="str">
        <f>IFERROR(IF(AA$11=$E31,"x",IF(AND(((AA$11-$E31)/VLOOKUP($D31,Tableau1[],4,0))=INT(((AA$11-$E31)/VLOOKUP($D31,Tableau1[],4,0))),$D31&lt;&gt;""),"S","")),"")</f>
        <v/>
      </c>
      <c r="AB31" s="26" t="str">
        <f>IFERROR(IF(AB$11=$E31,"x",IF(AND(((AB$11-$E31)/VLOOKUP($D31,Tableau1[],4,0))=INT(((AB$11-$E31)/VLOOKUP($D31,Tableau1[],4,0))),$D31&lt;&gt;""),"S","")),"")</f>
        <v/>
      </c>
      <c r="AC31" s="26" t="str">
        <f>IFERROR(IF(AC$11=$E31,"x",IF(AND(((AC$11-$E31)/VLOOKUP($D31,Tableau1[],4,0))=INT(((AC$11-$E31)/VLOOKUP($D31,Tableau1[],4,0))),$D31&lt;&gt;""),"S","")),"")</f>
        <v/>
      </c>
      <c r="AD31" s="26" t="str">
        <f>IFERROR(IF(AD$11=$E31,"x",IF(AND(((AD$11-$E31)/VLOOKUP($D31,Tableau1[],4,0))=INT(((AD$11-$E31)/VLOOKUP($D31,Tableau1[],4,0))),$D31&lt;&gt;""),"S","")),"")</f>
        <v/>
      </c>
      <c r="AE31" s="26" t="str">
        <f>IFERROR(IF(AE$11=$E31,"x",IF(AND(((AE$11-$E31)/VLOOKUP($D31,Tableau1[],4,0))=INT(((AE$11-$E31)/VLOOKUP($D31,Tableau1[],4,0))),$D31&lt;&gt;""),"S","")),"")</f>
        <v/>
      </c>
      <c r="AF31" s="26" t="str">
        <f>IFERROR(IF(AF$11=$E31,"x",IF(AND(((AF$11-$E31)/VLOOKUP($D31,Tableau1[],4,0))=INT(((AF$11-$E31)/VLOOKUP($D31,Tableau1[],4,0))),$D31&lt;&gt;""),"S","")),"")</f>
        <v/>
      </c>
      <c r="AG31" s="26" t="str">
        <f>IFERROR(IF(AG$11=$E31,"x",IF(AND(((AG$11-$E31)/VLOOKUP($D31,Tableau1[],4,0))=INT(((AG$11-$E31)/VLOOKUP($D31,Tableau1[],4,0))),$D31&lt;&gt;""),"S","")),"")</f>
        <v/>
      </c>
      <c r="AH31" s="26" t="str">
        <f>IFERROR(IF(AH$11=$E31,"x",IF(AND(((AH$11-$E31)/VLOOKUP($D31,Tableau1[],4,0))=INT(((AH$11-$E31)/VLOOKUP($D31,Tableau1[],4,0))),$D31&lt;&gt;""),"S","")),"")</f>
        <v/>
      </c>
      <c r="AI31" s="27" t="str">
        <f>IFERROR(IF(AI$11=$E31,"x",IF(AND(((AI$11-$E31)/VLOOKUP($D31,Tableau1[],4,0))=INT(((AI$11-$E31)/VLOOKUP($D31,Tableau1[],4,0))),$D31&lt;&gt;""),"S","")),"")</f>
        <v/>
      </c>
      <c r="AJ31" s="6"/>
      <c r="AK31" s="6"/>
      <c r="AL31" s="6"/>
      <c r="AM31" s="6"/>
      <c r="AN31" s="6"/>
      <c r="AO31" s="6"/>
      <c r="AP31" s="6"/>
      <c r="AQ31" s="6"/>
      <c r="AR31" s="6"/>
      <c r="AS31" s="6"/>
    </row>
    <row r="32" spans="1:45">
      <c r="A32" s="6"/>
      <c r="B32" s="6"/>
      <c r="C32" s="54"/>
      <c r="D32" s="22"/>
      <c r="E32" s="28">
        <f>IF(ISBLANK(D32),0,VLOOKUP(D32,Tableau1[],2,0))</f>
        <v>0</v>
      </c>
      <c r="F32" s="24">
        <f>IF(ISBLANK(D32),0,VLOOKUP(D32,Tableau1[],7,0))</f>
        <v>0</v>
      </c>
      <c r="G32" s="42">
        <f t="shared" si="18"/>
        <v>0</v>
      </c>
      <c r="H32" s="25" t="str">
        <f>IFERROR(IF(H$11=$E32,"x",IF(AND(((H$11-$E32)/VLOOKUP($D32,Tableau1[],4,0))=INT(((H$11-$E32)/VLOOKUP($D32,Tableau1[],4,0))),$D32&lt;&gt;""),"S","")),"")</f>
        <v/>
      </c>
      <c r="I32" s="26" t="str">
        <f>IFERROR(IF(I$11=$E32,"x",IF(AND(((I$11-$E32)/VLOOKUP($D32,Tableau1[],4,0))=INT(((I$11-$E32)/VLOOKUP($D32,Tableau1[],4,0))),$D32&lt;&gt;""),"S","")),"")</f>
        <v/>
      </c>
      <c r="J32" s="26" t="str">
        <f>IFERROR(IF(J$11=$E32,"x",IF(AND(((J$11-$E32)/VLOOKUP($D32,Tableau1[],4,0))=INT(((J$11-$E32)/VLOOKUP($D32,Tableau1[],4,0))),$D32&lt;&gt;""),"S","")),"")</f>
        <v/>
      </c>
      <c r="K32" s="26" t="str">
        <f>IFERROR(IF(K$11=$E32,"x",IF(AND(((K$11-$E32)/VLOOKUP($D32,Tableau1[],4,0))=INT(((K$11-$E32)/VLOOKUP($D32,Tableau1[],4,0))),$D32&lt;&gt;""),"S","")),"")</f>
        <v/>
      </c>
      <c r="L32" s="26" t="str">
        <f>IFERROR(IF(L$11=$E32,"x",IF(AND(((L$11-$E32)/VLOOKUP($D32,Tableau1[],4,0))=INT(((L$11-$E32)/VLOOKUP($D32,Tableau1[],4,0))),$D32&lt;&gt;""),"S","")),"")</f>
        <v/>
      </c>
      <c r="M32" s="26" t="str">
        <f>IFERROR(IF(M$11=$E32,"x",IF(AND(((M$11-$E32)/VLOOKUP($D32,Tableau1[],4,0))=INT(((M$11-$E32)/VLOOKUP($D32,Tableau1[],4,0))),$D32&lt;&gt;""),"S","")),"")</f>
        <v/>
      </c>
      <c r="N32" s="26" t="str">
        <f>IFERROR(IF(N$11=$E32,"x",IF(AND(((N$11-$E32)/VLOOKUP($D32,Tableau1[],4,0))=INT(((N$11-$E32)/VLOOKUP($D32,Tableau1[],4,0))),$D32&lt;&gt;""),"S","")),"")</f>
        <v/>
      </c>
      <c r="O32" s="26" t="str">
        <f>IFERROR(IF(O$11=$E32,"x",IF(AND(((O$11-$E32)/VLOOKUP($D32,Tableau1[],4,0))=INT(((O$11-$E32)/VLOOKUP($D32,Tableau1[],4,0))),$D32&lt;&gt;""),"S","")),"")</f>
        <v/>
      </c>
      <c r="P32" s="26" t="str">
        <f>IFERROR(IF(P$11=$E32,"x",IF(AND(((P$11-$E32)/VLOOKUP($D32,Tableau1[],4,0))=INT(((P$11-$E32)/VLOOKUP($D32,Tableau1[],4,0))),$D32&lt;&gt;""),"S","")),"")</f>
        <v/>
      </c>
      <c r="Q32" s="26" t="str">
        <f>IFERROR(IF(Q$11=$E32,"x",IF(AND(((Q$11-$E32)/VLOOKUP($D32,Tableau1[],4,0))=INT(((Q$11-$E32)/VLOOKUP($D32,Tableau1[],4,0))),$D32&lt;&gt;""),"S","")),"")</f>
        <v/>
      </c>
      <c r="R32" s="26" t="str">
        <f>IFERROR(IF(R$11=$E32,"x",IF(AND(((R$11-$E32)/VLOOKUP($D32,Tableau1[],4,0))=INT(((R$11-$E32)/VLOOKUP($D32,Tableau1[],4,0))),$D32&lt;&gt;""),"S","")),"")</f>
        <v/>
      </c>
      <c r="S32" s="26" t="str">
        <f>IFERROR(IF(S$11=$E32,"x",IF(AND(((S$11-$E32)/VLOOKUP($D32,Tableau1[],4,0))=INT(((S$11-$E32)/VLOOKUP($D32,Tableau1[],4,0))),$D32&lt;&gt;""),"S","")),"")</f>
        <v/>
      </c>
      <c r="T32" s="26" t="str">
        <f>IFERROR(IF(T$11=$E32,"x",IF(AND(((T$11-$E32)/VLOOKUP($D32,Tableau1[],4,0))=INT(((T$11-$E32)/VLOOKUP($D32,Tableau1[],4,0))),$D32&lt;&gt;""),"S","")),"")</f>
        <v/>
      </c>
      <c r="U32" s="26" t="str">
        <f>IFERROR(IF(U$11=$E32,"x",IF(AND(((U$11-$E32)/VLOOKUP($D32,Tableau1[],4,0))=INT(((U$11-$E32)/VLOOKUP($D32,Tableau1[],4,0))),$D32&lt;&gt;""),"S","")),"")</f>
        <v/>
      </c>
      <c r="V32" s="26" t="str">
        <f>IFERROR(IF(V$11=$E32,"x",IF(AND(((V$11-$E32)/VLOOKUP($D32,Tableau1[],4,0))=INT(((V$11-$E32)/VLOOKUP($D32,Tableau1[],4,0))),$D32&lt;&gt;""),"S","")),"")</f>
        <v/>
      </c>
      <c r="W32" s="26" t="str">
        <f>IFERROR(IF(W$11=$E32,"x",IF(AND(((W$11-$E32)/VLOOKUP($D32,Tableau1[],4,0))=INT(((W$11-$E32)/VLOOKUP($D32,Tableau1[],4,0))),$D32&lt;&gt;""),"S","")),"")</f>
        <v/>
      </c>
      <c r="X32" s="26" t="str">
        <f>IFERROR(IF(X$11=$E32,"x",IF(AND(((X$11-$E32)/VLOOKUP($D32,Tableau1[],4,0))=INT(((X$11-$E32)/VLOOKUP($D32,Tableau1[],4,0))),$D32&lt;&gt;""),"S","")),"")</f>
        <v/>
      </c>
      <c r="Y32" s="26" t="str">
        <f>IFERROR(IF(Y$11=$E32,"x",IF(AND(((Y$11-$E32)/VLOOKUP($D32,Tableau1[],4,0))=INT(((Y$11-$E32)/VLOOKUP($D32,Tableau1[],4,0))),$D32&lt;&gt;""),"S","")),"")</f>
        <v/>
      </c>
      <c r="Z32" s="26" t="str">
        <f>IFERROR(IF(Z$11=$E32,"x",IF(AND(((Z$11-$E32)/VLOOKUP($D32,Tableau1[],4,0))=INT(((Z$11-$E32)/VLOOKUP($D32,Tableau1[],4,0))),$D32&lt;&gt;""),"S","")),"")</f>
        <v/>
      </c>
      <c r="AA32" s="26" t="str">
        <f>IFERROR(IF(AA$11=$E32,"x",IF(AND(((AA$11-$E32)/VLOOKUP($D32,Tableau1[],4,0))=INT(((AA$11-$E32)/VLOOKUP($D32,Tableau1[],4,0))),$D32&lt;&gt;""),"S","")),"")</f>
        <v/>
      </c>
      <c r="AB32" s="26" t="str">
        <f>IFERROR(IF(AB$11=$E32,"x",IF(AND(((AB$11-$E32)/VLOOKUP($D32,Tableau1[],4,0))=INT(((AB$11-$E32)/VLOOKUP($D32,Tableau1[],4,0))),$D32&lt;&gt;""),"S","")),"")</f>
        <v/>
      </c>
      <c r="AC32" s="26" t="str">
        <f>IFERROR(IF(AC$11=$E32,"x",IF(AND(((AC$11-$E32)/VLOOKUP($D32,Tableau1[],4,0))=INT(((AC$11-$E32)/VLOOKUP($D32,Tableau1[],4,0))),$D32&lt;&gt;""),"S","")),"")</f>
        <v/>
      </c>
      <c r="AD32" s="26" t="str">
        <f>IFERROR(IF(AD$11=$E32,"x",IF(AND(((AD$11-$E32)/VLOOKUP($D32,Tableau1[],4,0))=INT(((AD$11-$E32)/VLOOKUP($D32,Tableau1[],4,0))),$D32&lt;&gt;""),"S","")),"")</f>
        <v/>
      </c>
      <c r="AE32" s="26" t="str">
        <f>IFERROR(IF(AE$11=$E32,"x",IF(AND(((AE$11-$E32)/VLOOKUP($D32,Tableau1[],4,0))=INT(((AE$11-$E32)/VLOOKUP($D32,Tableau1[],4,0))),$D32&lt;&gt;""),"S","")),"")</f>
        <v/>
      </c>
      <c r="AF32" s="26" t="str">
        <f>IFERROR(IF(AF$11=$E32,"x",IF(AND(((AF$11-$E32)/VLOOKUP($D32,Tableau1[],4,0))=INT(((AF$11-$E32)/VLOOKUP($D32,Tableau1[],4,0))),$D32&lt;&gt;""),"S","")),"")</f>
        <v/>
      </c>
      <c r="AG32" s="26" t="str">
        <f>IFERROR(IF(AG$11=$E32,"x",IF(AND(((AG$11-$E32)/VLOOKUP($D32,Tableau1[],4,0))=INT(((AG$11-$E32)/VLOOKUP($D32,Tableau1[],4,0))),$D32&lt;&gt;""),"S","")),"")</f>
        <v/>
      </c>
      <c r="AH32" s="26" t="str">
        <f>IFERROR(IF(AH$11=$E32,"x",IF(AND(((AH$11-$E32)/VLOOKUP($D32,Tableau1[],4,0))=INT(((AH$11-$E32)/VLOOKUP($D32,Tableau1[],4,0))),$D32&lt;&gt;""),"S","")),"")</f>
        <v/>
      </c>
      <c r="AI32" s="27" t="str">
        <f>IFERROR(IF(AI$11=$E32,"x",IF(AND(((AI$11-$E32)/VLOOKUP($D32,Tableau1[],4,0))=INT(((AI$11-$E32)/VLOOKUP($D32,Tableau1[],4,0))),$D32&lt;&gt;""),"S","")),"")</f>
        <v/>
      </c>
      <c r="AJ32" s="6"/>
      <c r="AK32" s="6"/>
      <c r="AL32" s="6"/>
      <c r="AM32" s="6"/>
      <c r="AN32" s="6"/>
      <c r="AO32" s="6"/>
      <c r="AP32" s="6"/>
      <c r="AQ32" s="6"/>
      <c r="AR32" s="6"/>
      <c r="AS32" s="6"/>
    </row>
    <row r="33" spans="1:45">
      <c r="A33" s="6"/>
      <c r="B33" s="6"/>
      <c r="C33" s="54"/>
      <c r="D33" s="43"/>
      <c r="E33" s="44">
        <f>IF(ISBLANK(D33),0,VLOOKUP(D33,Tableau1[],2,0))</f>
        <v>0</v>
      </c>
      <c r="F33" s="45">
        <f>IF(ISBLANK(D33),0,VLOOKUP(D33,Tableau1[],7,0))</f>
        <v>0</v>
      </c>
      <c r="G33" s="46">
        <f t="shared" si="18"/>
        <v>0</v>
      </c>
      <c r="H33" s="50" t="str">
        <f>IFERROR(IF(H$11=$E33,"x",IF(AND(((H$11-$E33)/VLOOKUP($D33,Tableau1[],4,0))=INT(((H$11-$E33)/VLOOKUP($D33,Tableau1[],4,0))),$D33&lt;&gt;""),"S","")),"")</f>
        <v/>
      </c>
      <c r="I33" s="51" t="str">
        <f>IFERROR(IF(I$11=$E33,"x",IF(AND(((I$11-$E33)/VLOOKUP($D33,Tableau1[],4,0))=INT(((I$11-$E33)/VLOOKUP($D33,Tableau1[],4,0))),$D33&lt;&gt;""),"S","")),"")</f>
        <v/>
      </c>
      <c r="J33" s="51" t="str">
        <f>IFERROR(IF(J$11=$E33,"x",IF(AND(((J$11-$E33)/VLOOKUP($D33,Tableau1[],4,0))=INT(((J$11-$E33)/VLOOKUP($D33,Tableau1[],4,0))),$D33&lt;&gt;""),"S","")),"")</f>
        <v/>
      </c>
      <c r="K33" s="51" t="str">
        <f>IFERROR(IF(K$11=$E33,"x",IF(AND(((K$11-$E33)/VLOOKUP($D33,Tableau1[],4,0))=INT(((K$11-$E33)/VLOOKUP($D33,Tableau1[],4,0))),$D33&lt;&gt;""),"S","")),"")</f>
        <v/>
      </c>
      <c r="L33" s="51" t="str">
        <f>IFERROR(IF(L$11=$E33,"x",IF(AND(((L$11-$E33)/VLOOKUP($D33,Tableau1[],4,0))=INT(((L$11-$E33)/VLOOKUP($D33,Tableau1[],4,0))),$D33&lt;&gt;""),"S","")),"")</f>
        <v/>
      </c>
      <c r="M33" s="51" t="str">
        <f>IFERROR(IF(M$11=$E33,"x",IF(AND(((M$11-$E33)/VLOOKUP($D33,Tableau1[],4,0))=INT(((M$11-$E33)/VLOOKUP($D33,Tableau1[],4,0))),$D33&lt;&gt;""),"S","")),"")</f>
        <v/>
      </c>
      <c r="N33" s="51" t="str">
        <f>IFERROR(IF(N$11=$E33,"x",IF(AND(((N$11-$E33)/VLOOKUP($D33,Tableau1[],4,0))=INT(((N$11-$E33)/VLOOKUP($D33,Tableau1[],4,0))),$D33&lt;&gt;""),"S","")),"")</f>
        <v/>
      </c>
      <c r="O33" s="51" t="str">
        <f>IFERROR(IF(O$11=$E33,"x",IF(AND(((O$11-$E33)/VLOOKUP($D33,Tableau1[],4,0))=INT(((O$11-$E33)/VLOOKUP($D33,Tableau1[],4,0))),$D33&lt;&gt;""),"S","")),"")</f>
        <v/>
      </c>
      <c r="P33" s="51" t="str">
        <f>IFERROR(IF(P$11=$E33,"x",IF(AND(((P$11-$E33)/VLOOKUP($D33,Tableau1[],4,0))=INT(((P$11-$E33)/VLOOKUP($D33,Tableau1[],4,0))),$D33&lt;&gt;""),"S","")),"")</f>
        <v/>
      </c>
      <c r="Q33" s="51" t="str">
        <f>IFERROR(IF(Q$11=$E33,"x",IF(AND(((Q$11-$E33)/VLOOKUP($D33,Tableau1[],4,0))=INT(((Q$11-$E33)/VLOOKUP($D33,Tableau1[],4,0))),$D33&lt;&gt;""),"S","")),"")</f>
        <v/>
      </c>
      <c r="R33" s="51" t="str">
        <f>IFERROR(IF(R$11=$E33,"x",IF(AND(((R$11-$E33)/VLOOKUP($D33,Tableau1[],4,0))=INT(((R$11-$E33)/VLOOKUP($D33,Tableau1[],4,0))),$D33&lt;&gt;""),"S","")),"")</f>
        <v/>
      </c>
      <c r="S33" s="51" t="str">
        <f>IFERROR(IF(S$11=$E33,"x",IF(AND(((S$11-$E33)/VLOOKUP($D33,Tableau1[],4,0))=INT(((S$11-$E33)/VLOOKUP($D33,Tableau1[],4,0))),$D33&lt;&gt;""),"S","")),"")</f>
        <v/>
      </c>
      <c r="T33" s="51" t="str">
        <f>IFERROR(IF(T$11=$E33,"x",IF(AND(((T$11-$E33)/VLOOKUP($D33,Tableau1[],4,0))=INT(((T$11-$E33)/VLOOKUP($D33,Tableau1[],4,0))),$D33&lt;&gt;""),"S","")),"")</f>
        <v/>
      </c>
      <c r="U33" s="51" t="str">
        <f>IFERROR(IF(U$11=$E33,"x",IF(AND(((U$11-$E33)/VLOOKUP($D33,Tableau1[],4,0))=INT(((U$11-$E33)/VLOOKUP($D33,Tableau1[],4,0))),$D33&lt;&gt;""),"S","")),"")</f>
        <v/>
      </c>
      <c r="V33" s="51" t="str">
        <f>IFERROR(IF(V$11=$E33,"x",IF(AND(((V$11-$E33)/VLOOKUP($D33,Tableau1[],4,0))=INT(((V$11-$E33)/VLOOKUP($D33,Tableau1[],4,0))),$D33&lt;&gt;""),"S","")),"")</f>
        <v/>
      </c>
      <c r="W33" s="51" t="str">
        <f>IFERROR(IF(W$11=$E33,"x",IF(AND(((W$11-$E33)/VLOOKUP($D33,Tableau1[],4,0))=INT(((W$11-$E33)/VLOOKUP($D33,Tableau1[],4,0))),$D33&lt;&gt;""),"S","")),"")</f>
        <v/>
      </c>
      <c r="X33" s="51" t="str">
        <f>IFERROR(IF(X$11=$E33,"x",IF(AND(((X$11-$E33)/VLOOKUP($D33,Tableau1[],4,0))=INT(((X$11-$E33)/VLOOKUP($D33,Tableau1[],4,0))),$D33&lt;&gt;""),"S","")),"")</f>
        <v/>
      </c>
      <c r="Y33" s="51" t="str">
        <f>IFERROR(IF(Y$11=$E33,"x",IF(AND(((Y$11-$E33)/VLOOKUP($D33,Tableau1[],4,0))=INT(((Y$11-$E33)/VLOOKUP($D33,Tableau1[],4,0))),$D33&lt;&gt;""),"S","")),"")</f>
        <v/>
      </c>
      <c r="Z33" s="51" t="str">
        <f>IFERROR(IF(Z$11=$E33,"x",IF(AND(((Z$11-$E33)/VLOOKUP($D33,Tableau1[],4,0))=INT(((Z$11-$E33)/VLOOKUP($D33,Tableau1[],4,0))),$D33&lt;&gt;""),"S","")),"")</f>
        <v/>
      </c>
      <c r="AA33" s="51" t="str">
        <f>IFERROR(IF(AA$11=$E33,"x",IF(AND(((AA$11-$E33)/VLOOKUP($D33,Tableau1[],4,0))=INT(((AA$11-$E33)/VLOOKUP($D33,Tableau1[],4,0))),$D33&lt;&gt;""),"S","")),"")</f>
        <v/>
      </c>
      <c r="AB33" s="51" t="str">
        <f>IFERROR(IF(AB$11=$E33,"x",IF(AND(((AB$11-$E33)/VLOOKUP($D33,Tableau1[],4,0))=INT(((AB$11-$E33)/VLOOKUP($D33,Tableau1[],4,0))),$D33&lt;&gt;""),"S","")),"")</f>
        <v/>
      </c>
      <c r="AC33" s="51" t="str">
        <f>IFERROR(IF(AC$11=$E33,"x",IF(AND(((AC$11-$E33)/VLOOKUP($D33,Tableau1[],4,0))=INT(((AC$11-$E33)/VLOOKUP($D33,Tableau1[],4,0))),$D33&lt;&gt;""),"S","")),"")</f>
        <v/>
      </c>
      <c r="AD33" s="51" t="str">
        <f>IFERROR(IF(AD$11=$E33,"x",IF(AND(((AD$11-$E33)/VLOOKUP($D33,Tableau1[],4,0))=INT(((AD$11-$E33)/VLOOKUP($D33,Tableau1[],4,0))),$D33&lt;&gt;""),"S","")),"")</f>
        <v/>
      </c>
      <c r="AE33" s="51" t="str">
        <f>IFERROR(IF(AE$11=$E33,"x",IF(AND(((AE$11-$E33)/VLOOKUP($D33,Tableau1[],4,0))=INT(((AE$11-$E33)/VLOOKUP($D33,Tableau1[],4,0))),$D33&lt;&gt;""),"S","")),"")</f>
        <v/>
      </c>
      <c r="AF33" s="51" t="str">
        <f>IFERROR(IF(AF$11=$E33,"x",IF(AND(((AF$11-$E33)/VLOOKUP($D33,Tableau1[],4,0))=INT(((AF$11-$E33)/VLOOKUP($D33,Tableau1[],4,0))),$D33&lt;&gt;""),"S","")),"")</f>
        <v/>
      </c>
      <c r="AG33" s="51" t="str">
        <f>IFERROR(IF(AG$11=$E33,"x",IF(AND(((AG$11-$E33)/VLOOKUP($D33,Tableau1[],4,0))=INT(((AG$11-$E33)/VLOOKUP($D33,Tableau1[],4,0))),$D33&lt;&gt;""),"S","")),"")</f>
        <v/>
      </c>
      <c r="AH33" s="51" t="str">
        <f>IFERROR(IF(AH$11=$E33,"x",IF(AND(((AH$11-$E33)/VLOOKUP($D33,Tableau1[],4,0))=INT(((AH$11-$E33)/VLOOKUP($D33,Tableau1[],4,0))),$D33&lt;&gt;""),"S","")),"")</f>
        <v/>
      </c>
      <c r="AI33" s="52" t="str">
        <f>IFERROR(IF(AI$11=$E33,"x",IF(AND(((AI$11-$E33)/VLOOKUP($D33,Tableau1[],4,0))=INT(((AI$11-$E33)/VLOOKUP($D33,Tableau1[],4,0))),$D33&lt;&gt;""),"S","")),"")</f>
        <v/>
      </c>
      <c r="AJ33" s="6"/>
      <c r="AK33" s="6"/>
      <c r="AL33" s="6"/>
      <c r="AM33" s="6"/>
      <c r="AN33" s="6"/>
      <c r="AO33" s="6"/>
      <c r="AP33" s="6"/>
      <c r="AQ33" s="6"/>
      <c r="AR33" s="6"/>
      <c r="AS33" s="6"/>
    </row>
    <row r="34" spans="1:45">
      <c r="A34" s="6"/>
      <c r="B34" s="6"/>
      <c r="C34" s="54"/>
      <c r="D34" s="22"/>
      <c r="E34" s="28">
        <f>IF(ISBLANK(D34),0,VLOOKUP(D34,Tableau1[],2,0))</f>
        <v>0</v>
      </c>
      <c r="F34" s="24">
        <f>IF(ISBLANK(D34),0,VLOOKUP(D34,Tableau1[],7,0))</f>
        <v>0</v>
      </c>
      <c r="G34" s="42">
        <f t="shared" si="18"/>
        <v>0</v>
      </c>
      <c r="H34" s="25" t="str">
        <f>IFERROR(IF(H$11=$E34,"x",IF(AND(((H$11-$E34)/VLOOKUP($D34,Tableau1[],4,0))=INT(((H$11-$E34)/VLOOKUP($D34,Tableau1[],4,0))),$D34&lt;&gt;""),"S","")),"")</f>
        <v/>
      </c>
      <c r="I34" s="26" t="str">
        <f>IFERROR(IF(I$11=$E34,"x",IF(AND(((I$11-$E34)/VLOOKUP($D34,Tableau1[],4,0))=INT(((I$11-$E34)/VLOOKUP($D34,Tableau1[],4,0))),$D34&lt;&gt;""),"S","")),"")</f>
        <v/>
      </c>
      <c r="J34" s="26" t="str">
        <f>IFERROR(IF(J$11=$E34,"x",IF(AND(((J$11-$E34)/VLOOKUP($D34,Tableau1[],4,0))=INT(((J$11-$E34)/VLOOKUP($D34,Tableau1[],4,0))),$D34&lt;&gt;""),"S","")),"")</f>
        <v/>
      </c>
      <c r="K34" s="26" t="str">
        <f>IFERROR(IF(K$11=$E34,"x",IF(AND(((K$11-$E34)/VLOOKUP($D34,Tableau1[],4,0))=INT(((K$11-$E34)/VLOOKUP($D34,Tableau1[],4,0))),$D34&lt;&gt;""),"S","")),"")</f>
        <v/>
      </c>
      <c r="L34" s="26" t="str">
        <f>IFERROR(IF(L$11=$E34,"x",IF(AND(((L$11-$E34)/VLOOKUP($D34,Tableau1[],4,0))=INT(((L$11-$E34)/VLOOKUP($D34,Tableau1[],4,0))),$D34&lt;&gt;""),"S","")),"")</f>
        <v/>
      </c>
      <c r="M34" s="26" t="str">
        <f>IFERROR(IF(M$11=$E34,"x",IF(AND(((M$11-$E34)/VLOOKUP($D34,Tableau1[],4,0))=INT(((M$11-$E34)/VLOOKUP($D34,Tableau1[],4,0))),$D34&lt;&gt;""),"S","")),"")</f>
        <v/>
      </c>
      <c r="N34" s="26" t="str">
        <f>IFERROR(IF(N$11=$E34,"x",IF(AND(((N$11-$E34)/VLOOKUP($D34,Tableau1[],4,0))=INT(((N$11-$E34)/VLOOKUP($D34,Tableau1[],4,0))),$D34&lt;&gt;""),"S","")),"")</f>
        <v/>
      </c>
      <c r="O34" s="26" t="str">
        <f>IFERROR(IF(O$11=$E34,"x",IF(AND(((O$11-$E34)/VLOOKUP($D34,Tableau1[],4,0))=INT(((O$11-$E34)/VLOOKUP($D34,Tableau1[],4,0))),$D34&lt;&gt;""),"S","")),"")</f>
        <v/>
      </c>
      <c r="P34" s="26" t="str">
        <f>IFERROR(IF(P$11=$E34,"x",IF(AND(((P$11-$E34)/VLOOKUP($D34,Tableau1[],4,0))=INT(((P$11-$E34)/VLOOKUP($D34,Tableau1[],4,0))),$D34&lt;&gt;""),"S","")),"")</f>
        <v/>
      </c>
      <c r="Q34" s="26" t="str">
        <f>IFERROR(IF(Q$11=$E34,"x",IF(AND(((Q$11-$E34)/VLOOKUP($D34,Tableau1[],4,0))=INT(((Q$11-$E34)/VLOOKUP($D34,Tableau1[],4,0))),$D34&lt;&gt;""),"S","")),"")</f>
        <v/>
      </c>
      <c r="R34" s="26" t="str">
        <f>IFERROR(IF(R$11=$E34,"x",IF(AND(((R$11-$E34)/VLOOKUP($D34,Tableau1[],4,0))=INT(((R$11-$E34)/VLOOKUP($D34,Tableau1[],4,0))),$D34&lt;&gt;""),"S","")),"")</f>
        <v/>
      </c>
      <c r="S34" s="26" t="str">
        <f>IFERROR(IF(S$11=$E34,"x",IF(AND(((S$11-$E34)/VLOOKUP($D34,Tableau1[],4,0))=INT(((S$11-$E34)/VLOOKUP($D34,Tableau1[],4,0))),$D34&lt;&gt;""),"S","")),"")</f>
        <v/>
      </c>
      <c r="T34" s="26" t="str">
        <f>IFERROR(IF(T$11=$E34,"x",IF(AND(((T$11-$E34)/VLOOKUP($D34,Tableau1[],4,0))=INT(((T$11-$E34)/VLOOKUP($D34,Tableau1[],4,0))),$D34&lt;&gt;""),"S","")),"")</f>
        <v/>
      </c>
      <c r="U34" s="26" t="str">
        <f>IFERROR(IF(U$11=$E34,"x",IF(AND(((U$11-$E34)/VLOOKUP($D34,Tableau1[],4,0))=INT(((U$11-$E34)/VLOOKUP($D34,Tableau1[],4,0))),$D34&lt;&gt;""),"S","")),"")</f>
        <v/>
      </c>
      <c r="V34" s="26" t="str">
        <f>IFERROR(IF(V$11=$E34,"x",IF(AND(((V$11-$E34)/VLOOKUP($D34,Tableau1[],4,0))=INT(((V$11-$E34)/VLOOKUP($D34,Tableau1[],4,0))),$D34&lt;&gt;""),"S","")),"")</f>
        <v/>
      </c>
      <c r="W34" s="26" t="str">
        <f>IFERROR(IF(W$11=$E34,"x",IF(AND(((W$11-$E34)/VLOOKUP($D34,Tableau1[],4,0))=INT(((W$11-$E34)/VLOOKUP($D34,Tableau1[],4,0))),$D34&lt;&gt;""),"S","")),"")</f>
        <v/>
      </c>
      <c r="X34" s="26" t="str">
        <f>IFERROR(IF(X$11=$E34,"x",IF(AND(((X$11-$E34)/VLOOKUP($D34,Tableau1[],4,0))=INT(((X$11-$E34)/VLOOKUP($D34,Tableau1[],4,0))),$D34&lt;&gt;""),"S","")),"")</f>
        <v/>
      </c>
      <c r="Y34" s="26" t="str">
        <f>IFERROR(IF(Y$11=$E34,"x",IF(AND(((Y$11-$E34)/VLOOKUP($D34,Tableau1[],4,0))=INT(((Y$11-$E34)/VLOOKUP($D34,Tableau1[],4,0))),$D34&lt;&gt;""),"S","")),"")</f>
        <v/>
      </c>
      <c r="Z34" s="26" t="str">
        <f>IFERROR(IF(Z$11=$E34,"x",IF(AND(((Z$11-$E34)/VLOOKUP($D34,Tableau1[],4,0))=INT(((Z$11-$E34)/VLOOKUP($D34,Tableau1[],4,0))),$D34&lt;&gt;""),"S","")),"")</f>
        <v/>
      </c>
      <c r="AA34" s="26" t="str">
        <f>IFERROR(IF(AA$11=$E34,"x",IF(AND(((AA$11-$E34)/VLOOKUP($D34,Tableau1[],4,0))=INT(((AA$11-$E34)/VLOOKUP($D34,Tableau1[],4,0))),$D34&lt;&gt;""),"S","")),"")</f>
        <v/>
      </c>
      <c r="AB34" s="26" t="str">
        <f>IFERROR(IF(AB$11=$E34,"x",IF(AND(((AB$11-$E34)/VLOOKUP($D34,Tableau1[],4,0))=INT(((AB$11-$E34)/VLOOKUP($D34,Tableau1[],4,0))),$D34&lt;&gt;""),"S","")),"")</f>
        <v/>
      </c>
      <c r="AC34" s="26" t="str">
        <f>IFERROR(IF(AC$11=$E34,"x",IF(AND(((AC$11-$E34)/VLOOKUP($D34,Tableau1[],4,0))=INT(((AC$11-$E34)/VLOOKUP($D34,Tableau1[],4,0))),$D34&lt;&gt;""),"S","")),"")</f>
        <v/>
      </c>
      <c r="AD34" s="26" t="str">
        <f>IFERROR(IF(AD$11=$E34,"x",IF(AND(((AD$11-$E34)/VLOOKUP($D34,Tableau1[],4,0))=INT(((AD$11-$E34)/VLOOKUP($D34,Tableau1[],4,0))),$D34&lt;&gt;""),"S","")),"")</f>
        <v/>
      </c>
      <c r="AE34" s="26" t="str">
        <f>IFERROR(IF(AE$11=$E34,"x",IF(AND(((AE$11-$E34)/VLOOKUP($D34,Tableau1[],4,0))=INT(((AE$11-$E34)/VLOOKUP($D34,Tableau1[],4,0))),$D34&lt;&gt;""),"S","")),"")</f>
        <v/>
      </c>
      <c r="AF34" s="26" t="str">
        <f>IFERROR(IF(AF$11=$E34,"x",IF(AND(((AF$11-$E34)/VLOOKUP($D34,Tableau1[],4,0))=INT(((AF$11-$E34)/VLOOKUP($D34,Tableau1[],4,0))),$D34&lt;&gt;""),"S","")),"")</f>
        <v/>
      </c>
      <c r="AG34" s="26" t="str">
        <f>IFERROR(IF(AG$11=$E34,"x",IF(AND(((AG$11-$E34)/VLOOKUP($D34,Tableau1[],4,0))=INT(((AG$11-$E34)/VLOOKUP($D34,Tableau1[],4,0))),$D34&lt;&gt;""),"S","")),"")</f>
        <v/>
      </c>
      <c r="AH34" s="26" t="str">
        <f>IFERROR(IF(AH$11=$E34,"x",IF(AND(((AH$11-$E34)/VLOOKUP($D34,Tableau1[],4,0))=INT(((AH$11-$E34)/VLOOKUP($D34,Tableau1[],4,0))),$D34&lt;&gt;""),"S","")),"")</f>
        <v/>
      </c>
      <c r="AI34" s="27" t="str">
        <f>IFERROR(IF(AI$11=$E34,"x",IF(AND(((AI$11-$E34)/VLOOKUP($D34,Tableau1[],4,0))=INT(((AI$11-$E34)/VLOOKUP($D34,Tableau1[],4,0))),$D34&lt;&gt;""),"S","")),"")</f>
        <v/>
      </c>
      <c r="AJ34" s="6"/>
      <c r="AK34" s="6"/>
      <c r="AL34" s="6"/>
      <c r="AM34" s="6"/>
      <c r="AN34" s="6"/>
      <c r="AO34" s="6"/>
      <c r="AP34" s="6"/>
      <c r="AQ34" s="6"/>
      <c r="AR34" s="6"/>
      <c r="AS34" s="6"/>
    </row>
    <row r="35" spans="1:45">
      <c r="A35" s="6"/>
      <c r="B35" s="6"/>
      <c r="C35" s="54"/>
      <c r="D35" s="14"/>
      <c r="E35" s="28">
        <f>IF(ISBLANK(D35),0,VLOOKUP(D35,Tableau1[],2,0))</f>
        <v>0</v>
      </c>
      <c r="F35" s="24">
        <f>IF(ISBLANK(D35),0,VLOOKUP(D35,Tableau1[],7,0))</f>
        <v>0</v>
      </c>
      <c r="G35" s="42">
        <f t="shared" si="18"/>
        <v>0</v>
      </c>
      <c r="H35" s="25" t="str">
        <f>IFERROR(IF(H$11=$E35,"x",IF(AND(((H$11-$E35)/VLOOKUP($D35,Tableau1[],4,0))=INT(((H$11-$E35)/VLOOKUP($D35,Tableau1[],4,0))),$D35&lt;&gt;""),"S","")),"")</f>
        <v/>
      </c>
      <c r="I35" s="26" t="str">
        <f>IFERROR(IF(I$11=$E35,"x",IF(AND(((I$11-$E35)/VLOOKUP($D35,Tableau1[],4,0))=INT(((I$11-$E35)/VLOOKUP($D35,Tableau1[],4,0))),$D35&lt;&gt;""),"S","")),"")</f>
        <v/>
      </c>
      <c r="J35" s="26" t="str">
        <f>IFERROR(IF(J$11=$E35,"x",IF(AND(((J$11-$E35)/VLOOKUP($D35,Tableau1[],4,0))=INT(((J$11-$E35)/VLOOKUP($D35,Tableau1[],4,0))),$D35&lt;&gt;""),"S","")),"")</f>
        <v/>
      </c>
      <c r="K35" s="26" t="str">
        <f>IFERROR(IF(K$11=$E35,"x",IF(AND(((K$11-$E35)/VLOOKUP($D35,Tableau1[],4,0))=INT(((K$11-$E35)/VLOOKUP($D35,Tableau1[],4,0))),$D35&lt;&gt;""),"S","")),"")</f>
        <v/>
      </c>
      <c r="L35" s="26" t="str">
        <f>IFERROR(IF(L$11=$E35,"x",IF(AND(((L$11-$E35)/VLOOKUP($D35,Tableau1[],4,0))=INT(((L$11-$E35)/VLOOKUP($D35,Tableau1[],4,0))),$D35&lt;&gt;""),"S","")),"")</f>
        <v/>
      </c>
      <c r="M35" s="26" t="str">
        <f>IFERROR(IF(M$11=$E35,"x",IF(AND(((M$11-$E35)/VLOOKUP($D35,Tableau1[],4,0))=INT(((M$11-$E35)/VLOOKUP($D35,Tableau1[],4,0))),$D35&lt;&gt;""),"S","")),"")</f>
        <v/>
      </c>
      <c r="N35" s="26" t="str">
        <f>IFERROR(IF(N$11=$E35,"x",IF(AND(((N$11-$E35)/VLOOKUP($D35,Tableau1[],4,0))=INT(((N$11-$E35)/VLOOKUP($D35,Tableau1[],4,0))),$D35&lt;&gt;""),"S","")),"")</f>
        <v/>
      </c>
      <c r="O35" s="26" t="str">
        <f>IFERROR(IF(O$11=$E35,"x",IF(AND(((O$11-$E35)/VLOOKUP($D35,Tableau1[],4,0))=INT(((O$11-$E35)/VLOOKUP($D35,Tableau1[],4,0))),$D35&lt;&gt;""),"S","")),"")</f>
        <v/>
      </c>
      <c r="P35" s="26" t="str">
        <f>IFERROR(IF(P$11=$E35,"x",IF(AND(((P$11-$E35)/VLOOKUP($D35,Tableau1[],4,0))=INT(((P$11-$E35)/VLOOKUP($D35,Tableau1[],4,0))),$D35&lt;&gt;""),"S","")),"")</f>
        <v/>
      </c>
      <c r="Q35" s="26" t="str">
        <f>IFERROR(IF(Q$11=$E35,"x",IF(AND(((Q$11-$E35)/VLOOKUP($D35,Tableau1[],4,0))=INT(((Q$11-$E35)/VLOOKUP($D35,Tableau1[],4,0))),$D35&lt;&gt;""),"S","")),"")</f>
        <v/>
      </c>
      <c r="R35" s="26" t="str">
        <f>IFERROR(IF(R$11=$E35,"x",IF(AND(((R$11-$E35)/VLOOKUP($D35,Tableau1[],4,0))=INT(((R$11-$E35)/VLOOKUP($D35,Tableau1[],4,0))),$D35&lt;&gt;""),"S","")),"")</f>
        <v/>
      </c>
      <c r="S35" s="26" t="str">
        <f>IFERROR(IF(S$11=$E35,"x",IF(AND(((S$11-$E35)/VLOOKUP($D35,Tableau1[],4,0))=INT(((S$11-$E35)/VLOOKUP($D35,Tableau1[],4,0))),$D35&lt;&gt;""),"S","")),"")</f>
        <v/>
      </c>
      <c r="T35" s="26" t="str">
        <f>IFERROR(IF(T$11=$E35,"x",IF(AND(((T$11-$E35)/VLOOKUP($D35,Tableau1[],4,0))=INT(((T$11-$E35)/VLOOKUP($D35,Tableau1[],4,0))),$D35&lt;&gt;""),"S","")),"")</f>
        <v/>
      </c>
      <c r="U35" s="26" t="str">
        <f>IFERROR(IF(U$11=$E35,"x",IF(AND(((U$11-$E35)/VLOOKUP($D35,Tableau1[],4,0))=INT(((U$11-$E35)/VLOOKUP($D35,Tableau1[],4,0))),$D35&lt;&gt;""),"S","")),"")</f>
        <v/>
      </c>
      <c r="V35" s="26" t="str">
        <f>IFERROR(IF(V$11=$E35,"x",IF(AND(((V$11-$E35)/VLOOKUP($D35,Tableau1[],4,0))=INT(((V$11-$E35)/VLOOKUP($D35,Tableau1[],4,0))),$D35&lt;&gt;""),"S","")),"")</f>
        <v/>
      </c>
      <c r="W35" s="26" t="str">
        <f>IFERROR(IF(W$11=$E35,"x",IF(AND(((W$11-$E35)/VLOOKUP($D35,Tableau1[],4,0))=INT(((W$11-$E35)/VLOOKUP($D35,Tableau1[],4,0))),$D35&lt;&gt;""),"S","")),"")</f>
        <v/>
      </c>
      <c r="X35" s="26" t="str">
        <f>IFERROR(IF(X$11=$E35,"x",IF(AND(((X$11-$E35)/VLOOKUP($D35,Tableau1[],4,0))=INT(((X$11-$E35)/VLOOKUP($D35,Tableau1[],4,0))),$D35&lt;&gt;""),"S","")),"")</f>
        <v/>
      </c>
      <c r="Y35" s="26" t="str">
        <f>IFERROR(IF(Y$11=$E35,"x",IF(AND(((Y$11-$E35)/VLOOKUP($D35,Tableau1[],4,0))=INT(((Y$11-$E35)/VLOOKUP($D35,Tableau1[],4,0))),$D35&lt;&gt;""),"S","")),"")</f>
        <v/>
      </c>
      <c r="Z35" s="26" t="str">
        <f>IFERROR(IF(Z$11=$E35,"x",IF(AND(((Z$11-$E35)/VLOOKUP($D35,Tableau1[],4,0))=INT(((Z$11-$E35)/VLOOKUP($D35,Tableau1[],4,0))),$D35&lt;&gt;""),"S","")),"")</f>
        <v/>
      </c>
      <c r="AA35" s="26" t="str">
        <f>IFERROR(IF(AA$11=$E35,"x",IF(AND(((AA$11-$E35)/VLOOKUP($D35,Tableau1[],4,0))=INT(((AA$11-$E35)/VLOOKUP($D35,Tableau1[],4,0))),$D35&lt;&gt;""),"S","")),"")</f>
        <v/>
      </c>
      <c r="AB35" s="26" t="str">
        <f>IFERROR(IF(AB$11=$E35,"x",IF(AND(((AB$11-$E35)/VLOOKUP($D35,Tableau1[],4,0))=INT(((AB$11-$E35)/VLOOKUP($D35,Tableau1[],4,0))),$D35&lt;&gt;""),"S","")),"")</f>
        <v/>
      </c>
      <c r="AC35" s="26" t="str">
        <f>IFERROR(IF(AC$11=$E35,"x",IF(AND(((AC$11-$E35)/VLOOKUP($D35,Tableau1[],4,0))=INT(((AC$11-$E35)/VLOOKUP($D35,Tableau1[],4,0))),$D35&lt;&gt;""),"S","")),"")</f>
        <v/>
      </c>
      <c r="AD35" s="26" t="str">
        <f>IFERROR(IF(AD$11=$E35,"x",IF(AND(((AD$11-$E35)/VLOOKUP($D35,Tableau1[],4,0))=INT(((AD$11-$E35)/VLOOKUP($D35,Tableau1[],4,0))),$D35&lt;&gt;""),"S","")),"")</f>
        <v/>
      </c>
      <c r="AE35" s="26" t="str">
        <f>IFERROR(IF(AE$11=$E35,"x",IF(AND(((AE$11-$E35)/VLOOKUP($D35,Tableau1[],4,0))=INT(((AE$11-$E35)/VLOOKUP($D35,Tableau1[],4,0))),$D35&lt;&gt;""),"S","")),"")</f>
        <v/>
      </c>
      <c r="AF35" s="26" t="str">
        <f>IFERROR(IF(AF$11=$E35,"x",IF(AND(((AF$11-$E35)/VLOOKUP($D35,Tableau1[],4,0))=INT(((AF$11-$E35)/VLOOKUP($D35,Tableau1[],4,0))),$D35&lt;&gt;""),"S","")),"")</f>
        <v/>
      </c>
      <c r="AG35" s="26" t="str">
        <f>IFERROR(IF(AG$11=$E35,"x",IF(AND(((AG$11-$E35)/VLOOKUP($D35,Tableau1[],4,0))=INT(((AG$11-$E35)/VLOOKUP($D35,Tableau1[],4,0))),$D35&lt;&gt;""),"S","")),"")</f>
        <v/>
      </c>
      <c r="AH35" s="26" t="str">
        <f>IFERROR(IF(AH$11=$E35,"x",IF(AND(((AH$11-$E35)/VLOOKUP($D35,Tableau1[],4,0))=INT(((AH$11-$E35)/VLOOKUP($D35,Tableau1[],4,0))),$D35&lt;&gt;""),"S","")),"")</f>
        <v/>
      </c>
      <c r="AI35" s="27" t="str">
        <f>IFERROR(IF(AI$11=$E35,"x",IF(AND(((AI$11-$E35)/VLOOKUP($D35,Tableau1[],4,0))=INT(((AI$11-$E35)/VLOOKUP($D35,Tableau1[],4,0))),$D35&lt;&gt;""),"S","")),"")</f>
        <v/>
      </c>
      <c r="AJ35" s="6"/>
      <c r="AK35" s="6"/>
      <c r="AL35" s="6"/>
      <c r="AM35" s="6"/>
      <c r="AN35" s="6"/>
      <c r="AO35" s="6"/>
      <c r="AP35" s="6"/>
      <c r="AQ35" s="6"/>
      <c r="AR35" s="6"/>
      <c r="AS35" s="6"/>
    </row>
    <row r="36" spans="1:45">
      <c r="A36" s="6"/>
      <c r="B36" s="6"/>
      <c r="C36" s="54"/>
      <c r="D36" s="14"/>
      <c r="E36" s="28">
        <f>IF(ISBLANK(D36),0,VLOOKUP(D36,Tableau1[],2,0))</f>
        <v>0</v>
      </c>
      <c r="F36" s="24">
        <f>IF(ISBLANK(D36),0,VLOOKUP(D36,Tableau1[],7,0))</f>
        <v>0</v>
      </c>
      <c r="G36" s="42">
        <f t="shared" si="18"/>
        <v>0</v>
      </c>
      <c r="H36" s="25" t="str">
        <f>IFERROR(IF(H$11=$E36,"x",IF(AND(((H$11-$E36)/VLOOKUP($D36,Tableau1[],4,0))=INT(((H$11-$E36)/VLOOKUP($D36,Tableau1[],4,0))),$D36&lt;&gt;""),"S","")),"")</f>
        <v/>
      </c>
      <c r="I36" s="26" t="str">
        <f>IFERROR(IF(I$11=$E36,"x",IF(AND(((I$11-$E36)/VLOOKUP($D36,Tableau1[],4,0))=INT(((I$11-$E36)/VLOOKUP($D36,Tableau1[],4,0))),$D36&lt;&gt;""),"S","")),"")</f>
        <v/>
      </c>
      <c r="J36" s="26" t="str">
        <f>IFERROR(IF(J$11=$E36,"x",IF(AND(((J$11-$E36)/VLOOKUP($D36,Tableau1[],4,0))=INT(((J$11-$E36)/VLOOKUP($D36,Tableau1[],4,0))),$D36&lt;&gt;""),"S","")),"")</f>
        <v/>
      </c>
      <c r="K36" s="26" t="str">
        <f>IFERROR(IF(K$11=$E36,"x",IF(AND(((K$11-$E36)/VLOOKUP($D36,Tableau1[],4,0))=INT(((K$11-$E36)/VLOOKUP($D36,Tableau1[],4,0))),$D36&lt;&gt;""),"S","")),"")</f>
        <v/>
      </c>
      <c r="L36" s="26" t="str">
        <f>IFERROR(IF(L$11=$E36,"x",IF(AND(((L$11-$E36)/VLOOKUP($D36,Tableau1[],4,0))=INT(((L$11-$E36)/VLOOKUP($D36,Tableau1[],4,0))),$D36&lt;&gt;""),"S","")),"")</f>
        <v/>
      </c>
      <c r="M36" s="26" t="str">
        <f>IFERROR(IF(M$11=$E36,"x",IF(AND(((M$11-$E36)/VLOOKUP($D36,Tableau1[],4,0))=INT(((M$11-$E36)/VLOOKUP($D36,Tableau1[],4,0))),$D36&lt;&gt;""),"S","")),"")</f>
        <v/>
      </c>
      <c r="N36" s="26" t="str">
        <f>IFERROR(IF(N$11=$E36,"x",IF(AND(((N$11-$E36)/VLOOKUP($D36,Tableau1[],4,0))=INT(((N$11-$E36)/VLOOKUP($D36,Tableau1[],4,0))),$D36&lt;&gt;""),"S","")),"")</f>
        <v/>
      </c>
      <c r="O36" s="26" t="str">
        <f>IFERROR(IF(O$11=$E36,"x",IF(AND(((O$11-$E36)/VLOOKUP($D36,Tableau1[],4,0))=INT(((O$11-$E36)/VLOOKUP($D36,Tableau1[],4,0))),$D36&lt;&gt;""),"S","")),"")</f>
        <v/>
      </c>
      <c r="P36" s="26" t="str">
        <f>IFERROR(IF(P$11=$E36,"x",IF(AND(((P$11-$E36)/VLOOKUP($D36,Tableau1[],4,0))=INT(((P$11-$E36)/VLOOKUP($D36,Tableau1[],4,0))),$D36&lt;&gt;""),"S","")),"")</f>
        <v/>
      </c>
      <c r="Q36" s="26" t="str">
        <f>IFERROR(IF(Q$11=$E36,"x",IF(AND(((Q$11-$E36)/VLOOKUP($D36,Tableau1[],4,0))=INT(((Q$11-$E36)/VLOOKUP($D36,Tableau1[],4,0))),$D36&lt;&gt;""),"S","")),"")</f>
        <v/>
      </c>
      <c r="R36" s="26" t="str">
        <f>IFERROR(IF(R$11=$E36,"x",IF(AND(((R$11-$E36)/VLOOKUP($D36,Tableau1[],4,0))=INT(((R$11-$E36)/VLOOKUP($D36,Tableau1[],4,0))),$D36&lt;&gt;""),"S","")),"")</f>
        <v/>
      </c>
      <c r="S36" s="26" t="str">
        <f>IFERROR(IF(S$11=$E36,"x",IF(AND(((S$11-$E36)/VLOOKUP($D36,Tableau1[],4,0))=INT(((S$11-$E36)/VLOOKUP($D36,Tableau1[],4,0))),$D36&lt;&gt;""),"S","")),"")</f>
        <v/>
      </c>
      <c r="T36" s="26" t="str">
        <f>IFERROR(IF(T$11=$E36,"x",IF(AND(((T$11-$E36)/VLOOKUP($D36,Tableau1[],4,0))=INT(((T$11-$E36)/VLOOKUP($D36,Tableau1[],4,0))),$D36&lt;&gt;""),"S","")),"")</f>
        <v/>
      </c>
      <c r="U36" s="26" t="str">
        <f>IFERROR(IF(U$11=$E36,"x",IF(AND(((U$11-$E36)/VLOOKUP($D36,Tableau1[],4,0))=INT(((U$11-$E36)/VLOOKUP($D36,Tableau1[],4,0))),$D36&lt;&gt;""),"S","")),"")</f>
        <v/>
      </c>
      <c r="V36" s="26" t="str">
        <f>IFERROR(IF(V$11=$E36,"x",IF(AND(((V$11-$E36)/VLOOKUP($D36,Tableau1[],4,0))=INT(((V$11-$E36)/VLOOKUP($D36,Tableau1[],4,0))),$D36&lt;&gt;""),"S","")),"")</f>
        <v/>
      </c>
      <c r="W36" s="26" t="str">
        <f>IFERROR(IF(W$11=$E36,"x",IF(AND(((W$11-$E36)/VLOOKUP($D36,Tableau1[],4,0))=INT(((W$11-$E36)/VLOOKUP($D36,Tableau1[],4,0))),$D36&lt;&gt;""),"S","")),"")</f>
        <v/>
      </c>
      <c r="X36" s="26" t="str">
        <f>IFERROR(IF(X$11=$E36,"x",IF(AND(((X$11-$E36)/VLOOKUP($D36,Tableau1[],4,0))=INT(((X$11-$E36)/VLOOKUP($D36,Tableau1[],4,0))),$D36&lt;&gt;""),"S","")),"")</f>
        <v/>
      </c>
      <c r="Y36" s="26" t="str">
        <f>IFERROR(IF(Y$11=$E36,"x",IF(AND(((Y$11-$E36)/VLOOKUP($D36,Tableau1[],4,0))=INT(((Y$11-$E36)/VLOOKUP($D36,Tableau1[],4,0))),$D36&lt;&gt;""),"S","")),"")</f>
        <v/>
      </c>
      <c r="Z36" s="26" t="str">
        <f>IFERROR(IF(Z$11=$E36,"x",IF(AND(((Z$11-$E36)/VLOOKUP($D36,Tableau1[],4,0))=INT(((Z$11-$E36)/VLOOKUP($D36,Tableau1[],4,0))),$D36&lt;&gt;""),"S","")),"")</f>
        <v/>
      </c>
      <c r="AA36" s="26" t="str">
        <f>IFERROR(IF(AA$11=$E36,"x",IF(AND(((AA$11-$E36)/VLOOKUP($D36,Tableau1[],4,0))=INT(((AA$11-$E36)/VLOOKUP($D36,Tableau1[],4,0))),$D36&lt;&gt;""),"S","")),"")</f>
        <v/>
      </c>
      <c r="AB36" s="26" t="str">
        <f>IFERROR(IF(AB$11=$E36,"x",IF(AND(((AB$11-$E36)/VLOOKUP($D36,Tableau1[],4,0))=INT(((AB$11-$E36)/VLOOKUP($D36,Tableau1[],4,0))),$D36&lt;&gt;""),"S","")),"")</f>
        <v/>
      </c>
      <c r="AC36" s="26" t="str">
        <f>IFERROR(IF(AC$11=$E36,"x",IF(AND(((AC$11-$E36)/VLOOKUP($D36,Tableau1[],4,0))=INT(((AC$11-$E36)/VLOOKUP($D36,Tableau1[],4,0))),$D36&lt;&gt;""),"S","")),"")</f>
        <v/>
      </c>
      <c r="AD36" s="26" t="str">
        <f>IFERROR(IF(AD$11=$E36,"x",IF(AND(((AD$11-$E36)/VLOOKUP($D36,Tableau1[],4,0))=INT(((AD$11-$E36)/VLOOKUP($D36,Tableau1[],4,0))),$D36&lt;&gt;""),"S","")),"")</f>
        <v/>
      </c>
      <c r="AE36" s="26" t="str">
        <f>IFERROR(IF(AE$11=$E36,"x",IF(AND(((AE$11-$E36)/VLOOKUP($D36,Tableau1[],4,0))=INT(((AE$11-$E36)/VLOOKUP($D36,Tableau1[],4,0))),$D36&lt;&gt;""),"S","")),"")</f>
        <v/>
      </c>
      <c r="AF36" s="26" t="str">
        <f>IFERROR(IF(AF$11=$E36,"x",IF(AND(((AF$11-$E36)/VLOOKUP($D36,Tableau1[],4,0))=INT(((AF$11-$E36)/VLOOKUP($D36,Tableau1[],4,0))),$D36&lt;&gt;""),"S","")),"")</f>
        <v/>
      </c>
      <c r="AG36" s="26" t="str">
        <f>IFERROR(IF(AG$11=$E36,"x",IF(AND(((AG$11-$E36)/VLOOKUP($D36,Tableau1[],4,0))=INT(((AG$11-$E36)/VLOOKUP($D36,Tableau1[],4,0))),$D36&lt;&gt;""),"S","")),"")</f>
        <v/>
      </c>
      <c r="AH36" s="26" t="str">
        <f>IFERROR(IF(AH$11=$E36,"x",IF(AND(((AH$11-$E36)/VLOOKUP($D36,Tableau1[],4,0))=INT(((AH$11-$E36)/VLOOKUP($D36,Tableau1[],4,0))),$D36&lt;&gt;""),"S","")),"")</f>
        <v/>
      </c>
      <c r="AI36" s="27" t="str">
        <f>IFERROR(IF(AI$11=$E36,"x",IF(AND(((AI$11-$E36)/VLOOKUP($D36,Tableau1[],4,0))=INT(((AI$11-$E36)/VLOOKUP($D36,Tableau1[],4,0))),$D36&lt;&gt;""),"S","")),"")</f>
        <v/>
      </c>
      <c r="AJ36" s="6"/>
      <c r="AK36" s="6"/>
      <c r="AL36" s="6"/>
      <c r="AM36" s="6"/>
      <c r="AN36" s="6"/>
      <c r="AO36" s="6"/>
      <c r="AP36" s="6"/>
      <c r="AQ36" s="6"/>
      <c r="AR36" s="6"/>
      <c r="AS36" s="6"/>
    </row>
    <row r="37" spans="1:45" ht="15.75" thickBot="1">
      <c r="A37" s="6"/>
      <c r="B37" s="6"/>
      <c r="C37" s="55"/>
      <c r="D37" s="67"/>
      <c r="E37" s="68">
        <f>IF(ISBLANK(D37),0,VLOOKUP(D37,Tableau1[],2,0))</f>
        <v>0</v>
      </c>
      <c r="F37" s="69">
        <f>IF(ISBLANK(D37),0,VLOOKUP(D37,Tableau1[],7,0))</f>
        <v>0</v>
      </c>
      <c r="G37" s="68">
        <f t="shared" ref="G37" si="19">E37+F37</f>
        <v>0</v>
      </c>
      <c r="H37" s="70" t="str">
        <f>IFERROR(IF(H$11=$E37,"x",IF(AND(((H$11-$E37)/VLOOKUP($D37,Tableau1[],4,0))=INT(((H$11-$E37)/VLOOKUP($D37,Tableau1[],4,0))),$D37&lt;&gt;""),"S","")),"")</f>
        <v/>
      </c>
      <c r="I37" s="71" t="str">
        <f>IFERROR(IF(I$11=$E37,"x",IF(AND(((I$11-$E37)/VLOOKUP($D37,Tableau1[],4,0))=INT(((I$11-$E37)/VLOOKUP($D37,Tableau1[],4,0))),$D37&lt;&gt;""),"S","")),"")</f>
        <v/>
      </c>
      <c r="J37" s="71" t="str">
        <f>IFERROR(IF(J$11=$E37,"x",IF(AND(((J$11-$E37)/VLOOKUP($D37,Tableau1[],4,0))=INT(((J$11-$E37)/VLOOKUP($D37,Tableau1[],4,0))),$D37&lt;&gt;""),"S","")),"")</f>
        <v/>
      </c>
      <c r="K37" s="71" t="str">
        <f>IFERROR(IF(K$11=$E37,"x",IF(AND(((K$11-$E37)/VLOOKUP($D37,Tableau1[],4,0))=INT(((K$11-$E37)/VLOOKUP($D37,Tableau1[],4,0))),$D37&lt;&gt;""),"S","")),"")</f>
        <v/>
      </c>
      <c r="L37" s="71" t="str">
        <f>IFERROR(IF(L$11=$E37,"x",IF(AND(((L$11-$E37)/VLOOKUP($D37,Tableau1[],4,0))=INT(((L$11-$E37)/VLOOKUP($D37,Tableau1[],4,0))),$D37&lt;&gt;""),"S","")),"")</f>
        <v/>
      </c>
      <c r="M37" s="71" t="str">
        <f>IFERROR(IF(M$11=$E37,"x",IF(AND(((M$11-$E37)/VLOOKUP($D37,Tableau1[],4,0))=INT(((M$11-$E37)/VLOOKUP($D37,Tableau1[],4,0))),$D37&lt;&gt;""),"S","")),"")</f>
        <v/>
      </c>
      <c r="N37" s="71" t="str">
        <f>IFERROR(IF(N$11=$E37,"x",IF(AND(((N$11-$E37)/VLOOKUP($D37,Tableau1[],4,0))=INT(((N$11-$E37)/VLOOKUP($D37,Tableau1[],4,0))),$D37&lt;&gt;""),"S","")),"")</f>
        <v/>
      </c>
      <c r="O37" s="71" t="str">
        <f>IFERROR(IF(O$11=$E37,"x",IF(AND(((O$11-$E37)/VLOOKUP($D37,Tableau1[],4,0))=INT(((O$11-$E37)/VLOOKUP($D37,Tableau1[],4,0))),$D37&lt;&gt;""),"S","")),"")</f>
        <v/>
      </c>
      <c r="P37" s="71" t="str">
        <f>IFERROR(IF(P$11=$E37,"x",IF(AND(((P$11-$E37)/VLOOKUP($D37,Tableau1[],4,0))=INT(((P$11-$E37)/VLOOKUP($D37,Tableau1[],4,0))),$D37&lt;&gt;""),"S","")),"")</f>
        <v/>
      </c>
      <c r="Q37" s="71" t="str">
        <f>IFERROR(IF(Q$11=$E37,"x",IF(AND(((Q$11-$E37)/VLOOKUP($D37,Tableau1[],4,0))=INT(((Q$11-$E37)/VLOOKUP($D37,Tableau1[],4,0))),$D37&lt;&gt;""),"S","")),"")</f>
        <v/>
      </c>
      <c r="R37" s="71" t="str">
        <f>IFERROR(IF(R$11=$E37,"x",IF(AND(((R$11-$E37)/VLOOKUP($D37,Tableau1[],4,0))=INT(((R$11-$E37)/VLOOKUP($D37,Tableau1[],4,0))),$D37&lt;&gt;""),"S","")),"")</f>
        <v/>
      </c>
      <c r="S37" s="71" t="str">
        <f>IFERROR(IF(S$11=$E37,"x",IF(AND(((S$11-$E37)/VLOOKUP($D37,Tableau1[],4,0))=INT(((S$11-$E37)/VLOOKUP($D37,Tableau1[],4,0))),$D37&lt;&gt;""),"S","")),"")</f>
        <v/>
      </c>
      <c r="T37" s="71" t="str">
        <f>IFERROR(IF(T$11=$E37,"x",IF(AND(((T$11-$E37)/VLOOKUP($D37,Tableau1[],4,0))=INT(((T$11-$E37)/VLOOKUP($D37,Tableau1[],4,0))),$D37&lt;&gt;""),"S","")),"")</f>
        <v/>
      </c>
      <c r="U37" s="71" t="str">
        <f>IFERROR(IF(U$11=$E37,"x",IF(AND(((U$11-$E37)/VLOOKUP($D37,Tableau1[],4,0))=INT(((U$11-$E37)/VLOOKUP($D37,Tableau1[],4,0))),$D37&lt;&gt;""),"S","")),"")</f>
        <v/>
      </c>
      <c r="V37" s="71" t="str">
        <f>IFERROR(IF(V$11=$E37,"x",IF(AND(((V$11-$E37)/VLOOKUP($D37,Tableau1[],4,0))=INT(((V$11-$E37)/VLOOKUP($D37,Tableau1[],4,0))),$D37&lt;&gt;""),"S","")),"")</f>
        <v/>
      </c>
      <c r="W37" s="71" t="str">
        <f>IFERROR(IF(W$11=$E37,"x",IF(AND(((W$11-$E37)/VLOOKUP($D37,Tableau1[],4,0))=INT(((W$11-$E37)/VLOOKUP($D37,Tableau1[],4,0))),$D37&lt;&gt;""),"S","")),"")</f>
        <v/>
      </c>
      <c r="X37" s="71" t="str">
        <f>IFERROR(IF(X$11=$E37,"x",IF(AND(((X$11-$E37)/VLOOKUP($D37,Tableau1[],4,0))=INT(((X$11-$E37)/VLOOKUP($D37,Tableau1[],4,0))),$D37&lt;&gt;""),"S","")),"")</f>
        <v/>
      </c>
      <c r="Y37" s="71" t="str">
        <f>IFERROR(IF(Y$11=$E37,"x",IF(AND(((Y$11-$E37)/VLOOKUP($D37,Tableau1[],4,0))=INT(((Y$11-$E37)/VLOOKUP($D37,Tableau1[],4,0))),$D37&lt;&gt;""),"S","")),"")</f>
        <v/>
      </c>
      <c r="Z37" s="71" t="str">
        <f>IFERROR(IF(Z$11=$E37,"x",IF(AND(((Z$11-$E37)/VLOOKUP($D37,Tableau1[],4,0))=INT(((Z$11-$E37)/VLOOKUP($D37,Tableau1[],4,0))),$D37&lt;&gt;""),"S","")),"")</f>
        <v/>
      </c>
      <c r="AA37" s="71" t="str">
        <f>IFERROR(IF(AA$11=$E37,"x",IF(AND(((AA$11-$E37)/VLOOKUP($D37,Tableau1[],4,0))=INT(((AA$11-$E37)/VLOOKUP($D37,Tableau1[],4,0))),$D37&lt;&gt;""),"S","")),"")</f>
        <v/>
      </c>
      <c r="AB37" s="71" t="str">
        <f>IFERROR(IF(AB$11=$E37,"x",IF(AND(((AB$11-$E37)/VLOOKUP($D37,Tableau1[],4,0))=INT(((AB$11-$E37)/VLOOKUP($D37,Tableau1[],4,0))),$D37&lt;&gt;""),"S","")),"")</f>
        <v/>
      </c>
      <c r="AC37" s="71" t="str">
        <f>IFERROR(IF(AC$11=$E37,"x",IF(AND(((AC$11-$E37)/VLOOKUP($D37,Tableau1[],4,0))=INT(((AC$11-$E37)/VLOOKUP($D37,Tableau1[],4,0))),$D37&lt;&gt;""),"S","")),"")</f>
        <v/>
      </c>
      <c r="AD37" s="71" t="str">
        <f>IFERROR(IF(AD$11=$E37,"x",IF(AND(((AD$11-$E37)/VLOOKUP($D37,Tableau1[],4,0))=INT(((AD$11-$E37)/VLOOKUP($D37,Tableau1[],4,0))),$D37&lt;&gt;""),"S","")),"")</f>
        <v/>
      </c>
      <c r="AE37" s="71" t="str">
        <f>IFERROR(IF(AE$11=$E37,"x",IF(AND(((AE$11-$E37)/VLOOKUP($D37,Tableau1[],4,0))=INT(((AE$11-$E37)/VLOOKUP($D37,Tableau1[],4,0))),$D37&lt;&gt;""),"S","")),"")</f>
        <v/>
      </c>
      <c r="AF37" s="71" t="str">
        <f>IFERROR(IF(AF$11=$E37,"x",IF(AND(((AF$11-$E37)/VLOOKUP($D37,Tableau1[],4,0))=INT(((AF$11-$E37)/VLOOKUP($D37,Tableau1[],4,0))),$D37&lt;&gt;""),"S","")),"")</f>
        <v/>
      </c>
      <c r="AG37" s="71" t="str">
        <f>IFERROR(IF(AG$11=$E37,"x",IF(AND(((AG$11-$E37)/VLOOKUP($D37,Tableau1[],4,0))=INT(((AG$11-$E37)/VLOOKUP($D37,Tableau1[],4,0))),$D37&lt;&gt;""),"S","")),"")</f>
        <v/>
      </c>
      <c r="AH37" s="71" t="str">
        <f>IFERROR(IF(AH$11=$E37,"x",IF(AND(((AH$11-$E37)/VLOOKUP($D37,Tableau1[],4,0))=INT(((AH$11-$E37)/VLOOKUP($D37,Tableau1[],4,0))),$D37&lt;&gt;""),"S","")),"")</f>
        <v/>
      </c>
      <c r="AI37" s="72" t="str">
        <f>IFERROR(IF(AI$11=$E37,"x",IF(AND(((AI$11-$E37)/VLOOKUP($D37,Tableau1[],4,0))=INT(((AI$11-$E37)/VLOOKUP($D37,Tableau1[],4,0))),$D37&lt;&gt;""),"S","")),"")</f>
        <v/>
      </c>
      <c r="AJ37" s="6"/>
      <c r="AK37" s="6"/>
      <c r="AL37" s="6"/>
      <c r="AM37" s="6"/>
      <c r="AN37" s="6"/>
      <c r="AO37" s="6"/>
      <c r="AP37" s="6"/>
      <c r="AQ37" s="6"/>
      <c r="AR37" s="6"/>
      <c r="AS37" s="6"/>
    </row>
    <row r="38" spans="1:45">
      <c r="A38" s="6"/>
      <c r="B38" s="6"/>
      <c r="C38" s="6"/>
      <c r="E38" s="10" t="str">
        <f>IF(ISBLANK(D38),"",VLOOKUP(D38,Tableau1[],2,0))</f>
        <v/>
      </c>
      <c r="G38" s="10" t="str">
        <f>IF(ISBLANK(D38),"",E38+F38)</f>
        <v/>
      </c>
      <c r="H38" s="12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6"/>
      <c r="AK38" s="6"/>
      <c r="AL38" s="6"/>
      <c r="AM38" s="6"/>
      <c r="AN38" s="6"/>
      <c r="AO38" s="6"/>
      <c r="AP38" s="6"/>
      <c r="AQ38" s="6"/>
      <c r="AR38" s="6"/>
      <c r="AS38" s="6"/>
    </row>
    <row r="39" spans="1:45">
      <c r="A39" s="6"/>
      <c r="B39" s="6"/>
      <c r="C39" s="6"/>
      <c r="E39" s="10" t="str">
        <f>IF(ISBLANK(D39),"",VLOOKUP(D39,Tableau1[],2,0))</f>
        <v/>
      </c>
      <c r="G39" s="10" t="str">
        <f>IF(ISBLANK(D39),"",E39+F39)</f>
        <v/>
      </c>
      <c r="H39" s="12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6"/>
      <c r="AK39" s="6"/>
      <c r="AL39" s="6"/>
      <c r="AM39" s="6"/>
      <c r="AN39" s="6"/>
      <c r="AO39" s="6"/>
      <c r="AP39" s="6"/>
      <c r="AQ39" s="6"/>
      <c r="AR39" s="6"/>
      <c r="AS39" s="6"/>
    </row>
    <row r="40" spans="1:45">
      <c r="A40" s="6"/>
      <c r="B40" s="6"/>
      <c r="C40" s="6"/>
      <c r="G40" s="10" t="str">
        <f>IF(ISBLANK(D40),"",E40+F40)</f>
        <v/>
      </c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6"/>
      <c r="AK40" s="6"/>
      <c r="AL40" s="6"/>
      <c r="AM40" s="6"/>
      <c r="AN40" s="6"/>
      <c r="AO40" s="6"/>
      <c r="AP40" s="6"/>
      <c r="AQ40" s="6"/>
      <c r="AR40" s="6"/>
      <c r="AS40" s="6"/>
    </row>
    <row r="41" spans="1:45">
      <c r="A41" s="6"/>
      <c r="B41" s="6"/>
      <c r="C41" s="6"/>
      <c r="G41" s="10" t="str">
        <f>IF(ISBLANK(D41),"",E41+F41)</f>
        <v/>
      </c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6"/>
      <c r="AK41" s="6"/>
      <c r="AL41" s="6"/>
      <c r="AM41" s="6"/>
      <c r="AN41" s="6"/>
      <c r="AO41" s="6"/>
      <c r="AP41" s="6"/>
      <c r="AQ41" s="6"/>
      <c r="AR41" s="6"/>
      <c r="AS41" s="6"/>
    </row>
    <row r="42" spans="1:45"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6"/>
      <c r="AK42" s="6"/>
      <c r="AL42" s="6"/>
      <c r="AM42" s="6"/>
      <c r="AN42" s="6"/>
      <c r="AO42" s="6"/>
      <c r="AP42" s="6"/>
      <c r="AQ42" s="6"/>
      <c r="AR42" s="6"/>
      <c r="AS42" s="6"/>
    </row>
    <row r="43" spans="1:45"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6"/>
      <c r="AK43" s="6"/>
      <c r="AL43" s="6"/>
      <c r="AM43" s="6"/>
      <c r="AN43" s="6"/>
      <c r="AO43" s="6"/>
      <c r="AP43" s="6"/>
      <c r="AQ43" s="6"/>
      <c r="AR43" s="6"/>
      <c r="AS43" s="6"/>
    </row>
    <row r="44" spans="1:45"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6"/>
      <c r="AK44" s="6"/>
      <c r="AL44" s="6"/>
      <c r="AM44" s="6"/>
      <c r="AN44" s="6"/>
      <c r="AO44" s="6"/>
      <c r="AP44" s="6"/>
      <c r="AQ44" s="6"/>
      <c r="AR44" s="6"/>
      <c r="AS44" s="6"/>
    </row>
    <row r="45" spans="1:45"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6"/>
      <c r="AK45" s="6"/>
      <c r="AL45" s="6"/>
      <c r="AM45" s="6"/>
      <c r="AN45" s="6"/>
      <c r="AO45" s="6"/>
      <c r="AP45" s="6"/>
      <c r="AQ45" s="6"/>
      <c r="AR45" s="6"/>
      <c r="AS45" s="6"/>
    </row>
    <row r="46" spans="1:45"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6"/>
      <c r="AK46" s="6"/>
      <c r="AL46" s="6"/>
      <c r="AM46" s="6"/>
      <c r="AN46" s="6"/>
      <c r="AO46" s="6"/>
      <c r="AP46" s="6"/>
      <c r="AQ46" s="6"/>
      <c r="AR46" s="6"/>
      <c r="AS46" s="6"/>
    </row>
    <row r="47" spans="1:45"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6"/>
      <c r="AK47" s="6"/>
      <c r="AL47" s="6"/>
      <c r="AM47" s="6"/>
      <c r="AN47" s="6"/>
      <c r="AO47" s="6"/>
      <c r="AP47" s="6"/>
      <c r="AQ47" s="6"/>
      <c r="AR47" s="6"/>
      <c r="AS47" s="6"/>
    </row>
    <row r="48" spans="1:45"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6"/>
      <c r="AK48" s="6"/>
      <c r="AL48" s="6"/>
      <c r="AM48" s="6"/>
      <c r="AN48" s="6"/>
      <c r="AO48" s="6"/>
      <c r="AP48" s="6"/>
      <c r="AQ48" s="6"/>
      <c r="AR48" s="6"/>
      <c r="AS48" s="6"/>
    </row>
    <row r="49" spans="8:45"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6"/>
      <c r="AK49" s="6"/>
      <c r="AL49" s="6"/>
      <c r="AM49" s="6"/>
      <c r="AN49" s="6"/>
      <c r="AO49" s="6"/>
      <c r="AP49" s="6"/>
      <c r="AQ49" s="6"/>
      <c r="AR49" s="6"/>
      <c r="AS49" s="6"/>
    </row>
    <row r="50" spans="8:45"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6"/>
      <c r="AK50" s="6"/>
      <c r="AL50" s="6"/>
      <c r="AM50" s="6"/>
      <c r="AN50" s="6"/>
      <c r="AO50" s="6"/>
      <c r="AP50" s="6"/>
      <c r="AQ50" s="6"/>
      <c r="AR50" s="6"/>
      <c r="AS50" s="6"/>
    </row>
    <row r="51" spans="8:45"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6"/>
      <c r="AK51" s="6"/>
      <c r="AL51" s="6"/>
      <c r="AM51" s="6"/>
      <c r="AN51" s="6"/>
      <c r="AO51" s="6"/>
      <c r="AP51" s="6"/>
      <c r="AQ51" s="6"/>
      <c r="AR51" s="6"/>
      <c r="AS51" s="6"/>
    </row>
    <row r="52" spans="8:45"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6"/>
      <c r="AK52" s="6"/>
      <c r="AL52" s="6"/>
      <c r="AM52" s="6"/>
      <c r="AN52" s="6"/>
      <c r="AO52" s="6"/>
      <c r="AP52" s="6"/>
      <c r="AQ52" s="6"/>
      <c r="AR52" s="6"/>
      <c r="AS52" s="6"/>
    </row>
    <row r="53" spans="8:45"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6"/>
      <c r="AK53" s="6"/>
      <c r="AL53" s="6"/>
      <c r="AM53" s="6"/>
      <c r="AN53" s="6"/>
      <c r="AO53" s="6"/>
      <c r="AP53" s="6"/>
      <c r="AQ53" s="6"/>
      <c r="AR53" s="6"/>
      <c r="AS53" s="6"/>
    </row>
    <row r="54" spans="8:45"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6"/>
      <c r="AL54" s="6"/>
      <c r="AM54" s="6"/>
      <c r="AN54" s="6"/>
      <c r="AO54" s="6"/>
      <c r="AP54" s="6"/>
      <c r="AQ54" s="6"/>
      <c r="AR54" s="6"/>
      <c r="AS54" s="6"/>
    </row>
    <row r="55" spans="8:45"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6"/>
      <c r="AL55" s="6"/>
      <c r="AM55" s="6"/>
      <c r="AN55" s="6"/>
      <c r="AO55" s="6"/>
      <c r="AP55" s="6"/>
      <c r="AQ55" s="6"/>
      <c r="AR55" s="6"/>
      <c r="AS55" s="6"/>
    </row>
    <row r="56" spans="8:45"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6"/>
      <c r="AL56" s="6"/>
      <c r="AM56" s="6"/>
      <c r="AN56" s="6"/>
      <c r="AO56" s="6"/>
      <c r="AP56" s="6"/>
      <c r="AQ56" s="6"/>
      <c r="AR56" s="6"/>
      <c r="AS56" s="6"/>
    </row>
    <row r="57" spans="8:45"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6"/>
      <c r="AL57" s="6"/>
      <c r="AM57" s="6"/>
      <c r="AN57" s="6"/>
      <c r="AO57" s="6"/>
      <c r="AP57" s="6"/>
      <c r="AQ57" s="6"/>
      <c r="AR57" s="6"/>
      <c r="AS57" s="6"/>
    </row>
    <row r="58" spans="8:45"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K58" s="6"/>
      <c r="AL58" s="6"/>
      <c r="AM58" s="6"/>
      <c r="AN58" s="6"/>
      <c r="AO58" s="6"/>
      <c r="AP58" s="6"/>
      <c r="AQ58" s="6"/>
      <c r="AR58" s="6"/>
      <c r="AS58" s="6"/>
    </row>
    <row r="59" spans="8:45"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K59" s="6"/>
      <c r="AL59" s="6"/>
      <c r="AM59" s="6"/>
      <c r="AN59" s="6"/>
      <c r="AO59" s="6"/>
      <c r="AP59" s="6"/>
      <c r="AQ59" s="6"/>
      <c r="AR59" s="6"/>
      <c r="AS59" s="6"/>
    </row>
    <row r="60" spans="8:45"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K60" s="6"/>
      <c r="AL60" s="6"/>
      <c r="AM60" s="6"/>
      <c r="AN60" s="6"/>
      <c r="AO60" s="6"/>
      <c r="AP60" s="6"/>
      <c r="AQ60" s="6"/>
      <c r="AR60" s="6"/>
      <c r="AS60" s="6"/>
    </row>
    <row r="61" spans="8:45"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K61" s="6"/>
      <c r="AL61" s="6"/>
      <c r="AM61" s="6"/>
      <c r="AN61" s="6"/>
      <c r="AO61" s="6"/>
      <c r="AP61" s="6"/>
      <c r="AQ61" s="6"/>
      <c r="AR61" s="6"/>
      <c r="AS61" s="6"/>
    </row>
    <row r="62" spans="8:45"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K62" s="6"/>
      <c r="AL62" s="6"/>
      <c r="AM62" s="6"/>
      <c r="AN62" s="6"/>
      <c r="AO62" s="6"/>
      <c r="AP62" s="6"/>
      <c r="AQ62" s="6"/>
      <c r="AR62" s="6"/>
      <c r="AS62" s="6"/>
    </row>
    <row r="63" spans="8:45"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K63" s="6"/>
      <c r="AL63" s="6"/>
      <c r="AM63" s="6"/>
      <c r="AN63" s="6"/>
      <c r="AO63" s="6"/>
      <c r="AP63" s="6"/>
      <c r="AQ63" s="6"/>
      <c r="AR63" s="6"/>
      <c r="AS63" s="6"/>
    </row>
    <row r="64" spans="8:45"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K64" s="6"/>
      <c r="AL64" s="6"/>
      <c r="AM64" s="6"/>
      <c r="AN64" s="6"/>
      <c r="AO64" s="6"/>
      <c r="AP64" s="6"/>
      <c r="AQ64" s="6"/>
      <c r="AR64" s="6"/>
      <c r="AS64" s="6"/>
    </row>
    <row r="65" spans="8:45"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K65" s="6"/>
      <c r="AL65" s="6"/>
      <c r="AM65" s="6"/>
      <c r="AN65" s="6"/>
      <c r="AO65" s="6"/>
      <c r="AP65" s="6"/>
      <c r="AQ65" s="6"/>
      <c r="AR65" s="6"/>
      <c r="AS65" s="6"/>
    </row>
    <row r="66" spans="8:45"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K66" s="6"/>
      <c r="AL66" s="6"/>
      <c r="AM66" s="6"/>
      <c r="AN66" s="6"/>
      <c r="AO66" s="6"/>
      <c r="AP66" s="6"/>
      <c r="AQ66" s="6"/>
      <c r="AR66" s="6"/>
      <c r="AS66" s="6"/>
    </row>
    <row r="67" spans="8:45"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K67" s="6"/>
      <c r="AL67" s="6"/>
      <c r="AM67" s="6"/>
      <c r="AN67" s="6"/>
      <c r="AO67" s="6"/>
      <c r="AP67" s="6"/>
      <c r="AQ67" s="6"/>
      <c r="AR67" s="6"/>
      <c r="AS67" s="6"/>
    </row>
    <row r="68" spans="8:45"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K68" s="6"/>
      <c r="AL68" s="6"/>
      <c r="AM68" s="6"/>
      <c r="AN68" s="6"/>
      <c r="AO68" s="6"/>
      <c r="AP68" s="6"/>
      <c r="AQ68" s="6"/>
      <c r="AR68" s="6"/>
      <c r="AS68" s="6"/>
    </row>
    <row r="69" spans="8:45"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K69" s="6"/>
      <c r="AL69" s="6"/>
      <c r="AM69" s="6"/>
      <c r="AN69" s="6"/>
      <c r="AO69" s="6"/>
      <c r="AP69" s="6"/>
      <c r="AQ69" s="6"/>
      <c r="AR69" s="6"/>
      <c r="AS69" s="6"/>
    </row>
    <row r="70" spans="8:45"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K70" s="6"/>
      <c r="AL70" s="6"/>
      <c r="AM70" s="6"/>
      <c r="AN70" s="6"/>
      <c r="AO70" s="6"/>
      <c r="AP70" s="6"/>
      <c r="AQ70" s="6"/>
      <c r="AR70" s="6"/>
      <c r="AS70" s="6"/>
    </row>
    <row r="71" spans="8:45"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K71" s="6"/>
      <c r="AL71" s="6"/>
      <c r="AM71" s="6"/>
      <c r="AN71" s="6"/>
      <c r="AO71" s="6"/>
      <c r="AP71" s="6"/>
      <c r="AQ71" s="6"/>
      <c r="AR71" s="6"/>
      <c r="AS71" s="6"/>
    </row>
    <row r="72" spans="8:45"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K72" s="6"/>
      <c r="AL72" s="6"/>
      <c r="AM72" s="6"/>
      <c r="AN72" s="6"/>
      <c r="AO72" s="6"/>
      <c r="AP72" s="6"/>
      <c r="AQ72" s="6"/>
      <c r="AR72" s="6"/>
      <c r="AS72" s="6"/>
    </row>
    <row r="73" spans="8:45"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K73" s="6"/>
      <c r="AL73" s="6"/>
      <c r="AM73" s="6"/>
      <c r="AN73" s="6"/>
      <c r="AO73" s="6"/>
      <c r="AP73" s="6"/>
      <c r="AQ73" s="6"/>
      <c r="AR73" s="6"/>
      <c r="AS73" s="6"/>
    </row>
    <row r="74" spans="8:45"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K74" s="6"/>
      <c r="AL74" s="6"/>
      <c r="AM74" s="6"/>
      <c r="AN74" s="6"/>
      <c r="AO74" s="6"/>
      <c r="AP74" s="6"/>
      <c r="AQ74" s="6"/>
      <c r="AR74" s="6"/>
      <c r="AS74" s="6"/>
    </row>
    <row r="75" spans="8:45"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K75" s="6"/>
      <c r="AL75" s="6"/>
      <c r="AM75" s="6"/>
      <c r="AN75" s="6"/>
      <c r="AO75" s="6"/>
      <c r="AP75" s="6"/>
      <c r="AQ75" s="6"/>
      <c r="AR75" s="6"/>
      <c r="AS75" s="6"/>
    </row>
    <row r="76" spans="8:45"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K76" s="6"/>
      <c r="AL76" s="6"/>
      <c r="AM76" s="6"/>
      <c r="AN76" s="6"/>
      <c r="AO76" s="6"/>
      <c r="AP76" s="6"/>
      <c r="AQ76" s="6"/>
      <c r="AR76" s="6"/>
      <c r="AS76" s="6"/>
    </row>
    <row r="77" spans="8:45"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K77" s="6"/>
      <c r="AL77" s="6"/>
      <c r="AM77" s="6"/>
      <c r="AN77" s="6"/>
      <c r="AO77" s="6"/>
      <c r="AP77" s="6"/>
      <c r="AQ77" s="6"/>
      <c r="AR77" s="6"/>
      <c r="AS77" s="6"/>
    </row>
    <row r="78" spans="8:45"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K78" s="6"/>
      <c r="AL78" s="6"/>
      <c r="AM78" s="6"/>
      <c r="AN78" s="6"/>
      <c r="AO78" s="6"/>
      <c r="AP78" s="6"/>
      <c r="AQ78" s="6"/>
      <c r="AR78" s="6"/>
      <c r="AS78" s="6"/>
    </row>
    <row r="79" spans="8:45"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K79" s="6"/>
      <c r="AL79" s="6"/>
      <c r="AM79" s="6"/>
      <c r="AN79" s="6"/>
      <c r="AO79" s="6"/>
      <c r="AP79" s="6"/>
      <c r="AQ79" s="6"/>
      <c r="AR79" s="6"/>
      <c r="AS79" s="6"/>
    </row>
    <row r="80" spans="8:45"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K80" s="6"/>
      <c r="AL80" s="6"/>
      <c r="AM80" s="6"/>
      <c r="AN80" s="6"/>
      <c r="AO80" s="6"/>
      <c r="AP80" s="6"/>
      <c r="AQ80" s="6"/>
      <c r="AR80" s="6"/>
      <c r="AS80" s="6"/>
    </row>
    <row r="81" spans="8:45"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K81" s="6"/>
      <c r="AL81" s="6"/>
      <c r="AM81" s="6"/>
      <c r="AN81" s="6"/>
      <c r="AO81" s="6"/>
      <c r="AP81" s="6"/>
      <c r="AQ81" s="6"/>
      <c r="AR81" s="6"/>
      <c r="AS81" s="6"/>
    </row>
    <row r="82" spans="8:45"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K82" s="6"/>
      <c r="AL82" s="6"/>
      <c r="AM82" s="6"/>
      <c r="AN82" s="6"/>
      <c r="AO82" s="6"/>
      <c r="AP82" s="6"/>
      <c r="AQ82" s="6"/>
      <c r="AR82" s="6"/>
      <c r="AS82" s="6"/>
    </row>
    <row r="83" spans="8:45"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K83" s="6"/>
      <c r="AL83" s="6"/>
      <c r="AM83" s="6"/>
      <c r="AN83" s="6"/>
      <c r="AO83" s="6"/>
      <c r="AP83" s="6"/>
      <c r="AQ83" s="6"/>
      <c r="AR83" s="6"/>
      <c r="AS83" s="6"/>
    </row>
    <row r="84" spans="8:45"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K84" s="6"/>
      <c r="AL84" s="6"/>
      <c r="AM84" s="6"/>
      <c r="AN84" s="6"/>
      <c r="AO84" s="6"/>
      <c r="AP84" s="6"/>
      <c r="AQ84" s="6"/>
      <c r="AR84" s="6"/>
      <c r="AS84" s="6"/>
    </row>
    <row r="85" spans="8:45"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K85" s="6"/>
      <c r="AL85" s="6"/>
      <c r="AM85" s="6"/>
      <c r="AN85" s="6"/>
      <c r="AO85" s="6"/>
      <c r="AP85" s="6"/>
      <c r="AQ85" s="6"/>
      <c r="AR85" s="6"/>
      <c r="AS85" s="6"/>
    </row>
    <row r="86" spans="8:45"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K86" s="6"/>
      <c r="AL86" s="6"/>
      <c r="AM86" s="6"/>
      <c r="AN86" s="6"/>
      <c r="AO86" s="6"/>
      <c r="AP86" s="6"/>
      <c r="AQ86" s="6"/>
      <c r="AR86" s="6"/>
      <c r="AS86" s="6"/>
    </row>
    <row r="87" spans="8:45"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K87" s="6"/>
      <c r="AL87" s="6"/>
      <c r="AM87" s="6"/>
      <c r="AN87" s="6"/>
      <c r="AO87" s="6"/>
      <c r="AP87" s="6"/>
      <c r="AQ87" s="6"/>
      <c r="AR87" s="6"/>
      <c r="AS87" s="6"/>
    </row>
    <row r="88" spans="8:45"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K88" s="6"/>
      <c r="AL88" s="6"/>
      <c r="AM88" s="6"/>
      <c r="AN88" s="6"/>
      <c r="AO88" s="6"/>
      <c r="AP88" s="6"/>
      <c r="AQ88" s="6"/>
      <c r="AR88" s="6"/>
      <c r="AS88" s="6"/>
    </row>
    <row r="89" spans="8:45"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K89" s="6"/>
      <c r="AL89" s="6"/>
      <c r="AM89" s="6"/>
      <c r="AN89" s="6"/>
      <c r="AO89" s="6"/>
      <c r="AP89" s="6"/>
      <c r="AQ89" s="6"/>
      <c r="AR89" s="6"/>
      <c r="AS89" s="6"/>
    </row>
    <row r="90" spans="8:45"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K90" s="6"/>
      <c r="AL90" s="6"/>
      <c r="AM90" s="6"/>
      <c r="AN90" s="6"/>
      <c r="AO90" s="6"/>
      <c r="AP90" s="6"/>
      <c r="AQ90" s="6"/>
      <c r="AR90" s="6"/>
      <c r="AS90" s="6"/>
    </row>
    <row r="91" spans="8:45"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K91" s="6"/>
      <c r="AL91" s="6"/>
      <c r="AM91" s="6"/>
      <c r="AN91" s="6"/>
      <c r="AO91" s="6"/>
      <c r="AP91" s="6"/>
      <c r="AQ91" s="6"/>
      <c r="AR91" s="6"/>
      <c r="AS91" s="6"/>
    </row>
    <row r="92" spans="8:45"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K92" s="6"/>
      <c r="AL92" s="6"/>
      <c r="AM92" s="6"/>
      <c r="AN92" s="6"/>
      <c r="AO92" s="6"/>
      <c r="AP92" s="6"/>
      <c r="AQ92" s="6"/>
      <c r="AR92" s="6"/>
      <c r="AS92" s="6"/>
    </row>
    <row r="93" spans="8:45"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K93" s="6"/>
      <c r="AL93" s="6"/>
      <c r="AM93" s="6"/>
      <c r="AN93" s="6"/>
      <c r="AO93" s="6"/>
      <c r="AP93" s="6"/>
      <c r="AQ93" s="6"/>
      <c r="AR93" s="6"/>
      <c r="AS93" s="6"/>
    </row>
    <row r="94" spans="8:45"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K94" s="6"/>
      <c r="AL94" s="6"/>
      <c r="AM94" s="6"/>
      <c r="AN94" s="6"/>
      <c r="AO94" s="6"/>
      <c r="AP94" s="6"/>
      <c r="AQ94" s="6"/>
      <c r="AR94" s="6"/>
      <c r="AS94" s="6"/>
    </row>
    <row r="95" spans="8:45"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K95" s="6"/>
      <c r="AL95" s="6"/>
      <c r="AM95" s="6"/>
      <c r="AN95" s="6"/>
      <c r="AO95" s="6"/>
      <c r="AP95" s="6"/>
      <c r="AQ95" s="6"/>
      <c r="AR95" s="6"/>
      <c r="AS95" s="6"/>
    </row>
    <row r="96" spans="8:45"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K96" s="6"/>
      <c r="AL96" s="6"/>
      <c r="AM96" s="6"/>
      <c r="AN96" s="6"/>
      <c r="AO96" s="6"/>
      <c r="AP96" s="6"/>
      <c r="AQ96" s="6"/>
      <c r="AR96" s="6"/>
      <c r="AS96" s="6"/>
    </row>
    <row r="97" spans="8:45"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K97" s="6"/>
      <c r="AL97" s="6"/>
      <c r="AM97" s="6"/>
      <c r="AN97" s="6"/>
      <c r="AO97" s="6"/>
      <c r="AP97" s="6"/>
      <c r="AQ97" s="6"/>
      <c r="AR97" s="6"/>
      <c r="AS97" s="6"/>
    </row>
    <row r="98" spans="8:45"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</row>
    <row r="99" spans="8:45"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</row>
    <row r="100" spans="8:45"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</row>
    <row r="101" spans="8:45"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</row>
    <row r="102" spans="8:45"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</row>
    <row r="103" spans="8:45"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</row>
    <row r="104" spans="8:45"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</row>
  </sheetData>
  <conditionalFormatting sqref="H11:AI11 K11:AI11">
    <cfRule type="timePeriod" dxfId="9" priority="18" timePeriod="today">
      <formula>FLOOR(H11,1)=TODAY()</formula>
    </cfRule>
  </conditionalFormatting>
  <conditionalFormatting sqref="H12:AI12">
    <cfRule type="cellIs" dxfId="8" priority="15" operator="equal">
      <formula>"D"</formula>
    </cfRule>
    <cfRule type="cellIs" dxfId="7" priority="16" operator="equal">
      <formula>"S"</formula>
    </cfRule>
  </conditionalFormatting>
  <conditionalFormatting sqref="H11:AI11">
    <cfRule type="expression" dxfId="6" priority="8">
      <formula>OR(WEEKDAY(H$11,2)=6,WEEKDAY(H$11,2)=7)</formula>
    </cfRule>
  </conditionalFormatting>
  <conditionalFormatting sqref="O14:Y14">
    <cfRule type="timePeriod" dxfId="5" priority="6" timePeriod="nextWeek">
      <formula>AND(ROUNDDOWN(O14,0)-TODAY()&gt;(7-WEEKDAY(TODAY())),ROUNDDOWN(O14,0)-TODAY()&lt;(15-WEEKDAY(TODAY())))</formula>
    </cfRule>
  </conditionalFormatting>
  <conditionalFormatting sqref="H14:AI37">
    <cfRule type="expression" dxfId="4" priority="3">
      <formula>AND(H14="S")</formula>
    </cfRule>
    <cfRule type="expression" dxfId="3" priority="4">
      <formula>AND(H14="x")</formula>
    </cfRule>
  </conditionalFormatting>
  <dataValidations count="1">
    <dataValidation type="list" allowBlank="1" showInputMessage="1" showErrorMessage="1" sqref="D14:D34">
      <formula1>opérations</formula1>
    </dataValidation>
  </dataValidations>
  <pageMargins left="0.7" right="0.7" top="0.75" bottom="0.75" header="0.3" footer="0.3"/>
  <pageSetup paperSize="8" orientation="landscape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"/>
  <dimension ref="A1:AB129"/>
  <sheetViews>
    <sheetView showGridLines="0" showZeros="0" workbookViewId="0">
      <selection activeCell="H13" sqref="H13"/>
    </sheetView>
  </sheetViews>
  <sheetFormatPr baseColWidth="10" defaultRowHeight="15"/>
  <cols>
    <col min="3" max="3" width="47" bestFit="1" customWidth="1"/>
    <col min="4" max="5" width="14.28515625" customWidth="1"/>
    <col min="9" max="9" width="16.7109375" bestFit="1" customWidth="1"/>
    <col min="11" max="11" width="44.7109375" bestFit="1" customWidth="1"/>
    <col min="13" max="13" width="40.140625" bestFit="1" customWidth="1"/>
    <col min="21" max="27" width="11.5703125" style="6"/>
  </cols>
  <sheetData>
    <row r="1" spans="1:28" ht="15.75" thickBot="1"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5"/>
      <c r="W1" s="5"/>
      <c r="X1" s="5"/>
      <c r="Y1" s="5"/>
      <c r="Z1" s="77"/>
      <c r="AA1" s="5"/>
      <c r="AB1" s="5"/>
    </row>
    <row r="2" spans="1:28" ht="15.75" thickBot="1">
      <c r="D2" s="57" t="s">
        <v>10</v>
      </c>
      <c r="E2" s="58"/>
      <c r="F2" s="60" t="s">
        <v>9</v>
      </c>
      <c r="G2" s="61"/>
      <c r="H2" s="61"/>
      <c r="I2" s="62"/>
      <c r="J2" s="5"/>
      <c r="K2" s="5"/>
      <c r="L2" s="5"/>
      <c r="M2" s="5"/>
      <c r="N2" s="5"/>
      <c r="O2" s="5"/>
      <c r="P2" s="5"/>
      <c r="Q2" s="59" t="s">
        <v>12</v>
      </c>
      <c r="R2" s="59"/>
      <c r="S2" s="59"/>
      <c r="T2" s="59"/>
      <c r="U2" s="59" t="s">
        <v>13</v>
      </c>
      <c r="V2" s="59"/>
      <c r="W2" s="59"/>
      <c r="X2" s="59"/>
      <c r="Y2" s="5"/>
      <c r="Z2" s="78" t="s">
        <v>14</v>
      </c>
      <c r="AA2" s="5"/>
      <c r="AB2" s="5"/>
    </row>
    <row r="3" spans="1:28" ht="15.75" thickBot="1">
      <c r="C3" s="1" t="s">
        <v>11</v>
      </c>
      <c r="D3" s="38" t="s">
        <v>0</v>
      </c>
      <c r="E3" s="39" t="s">
        <v>1</v>
      </c>
      <c r="F3" s="79" t="s">
        <v>2</v>
      </c>
      <c r="G3" s="40" t="s">
        <v>3</v>
      </c>
      <c r="H3" s="40" t="s">
        <v>4</v>
      </c>
      <c r="I3" s="41" t="s">
        <v>136</v>
      </c>
      <c r="J3" s="5"/>
      <c r="K3" s="5"/>
      <c r="L3" s="5" t="s">
        <v>29</v>
      </c>
      <c r="M3" s="5"/>
      <c r="N3" s="5"/>
      <c r="O3" s="5"/>
      <c r="P3" s="33" t="s">
        <v>33</v>
      </c>
      <c r="Q3" s="33" t="s">
        <v>5</v>
      </c>
      <c r="R3" s="33" t="s">
        <v>6</v>
      </c>
      <c r="S3" s="33" t="s">
        <v>7</v>
      </c>
      <c r="T3" s="33" t="s">
        <v>8</v>
      </c>
      <c r="U3" s="33" t="s">
        <v>33</v>
      </c>
      <c r="V3" s="33" t="s">
        <v>5</v>
      </c>
      <c r="W3" s="33" t="s">
        <v>6</v>
      </c>
      <c r="X3" s="33" t="s">
        <v>7</v>
      </c>
      <c r="Y3" s="33" t="s">
        <v>8</v>
      </c>
      <c r="Z3" s="78" t="s">
        <v>15</v>
      </c>
      <c r="AA3" s="5"/>
      <c r="AB3" s="5"/>
    </row>
    <row r="4" spans="1:28">
      <c r="C4" s="8" t="s">
        <v>42</v>
      </c>
      <c r="D4" s="73">
        <v>42482</v>
      </c>
      <c r="E4" s="76">
        <f t="shared" ref="E4:E28" si="0">IF(OR($D4="",$H4=""),"",$D4+$H4)</f>
        <v>42483</v>
      </c>
      <c r="F4" s="80">
        <v>1</v>
      </c>
      <c r="G4" s="3" t="s">
        <v>29</v>
      </c>
      <c r="H4" s="3">
        <f t="shared" ref="H4:H28" si="1">IF(Z4&gt;0,Z4,"")</f>
        <v>1</v>
      </c>
      <c r="I4" s="11">
        <v>20</v>
      </c>
      <c r="J4" s="5"/>
      <c r="K4" s="5"/>
      <c r="L4" s="5" t="s">
        <v>30</v>
      </c>
      <c r="M4" s="5"/>
      <c r="N4" s="5"/>
      <c r="O4" s="5"/>
      <c r="P4" s="33">
        <f>IF($G4="Jour(s)",1,0)</f>
        <v>1</v>
      </c>
      <c r="Q4" s="33">
        <f>IF($G4="Semaine(s)",1,0)</f>
        <v>0</v>
      </c>
      <c r="R4" s="33">
        <f t="shared" ref="R4:R28" si="2">IF($G4="Mois",1,0)</f>
        <v>0</v>
      </c>
      <c r="S4" s="33">
        <f>IF($G4="Trimestre(s)",1,0)</f>
        <v>0</v>
      </c>
      <c r="T4" s="33">
        <f>IF($G4="Année(s)",1,0)</f>
        <v>0</v>
      </c>
      <c r="U4" s="33">
        <f>IF(P4=1,$F4*1,0)</f>
        <v>1</v>
      </c>
      <c r="V4" s="33">
        <f>IF(Q4=1,$F4*7,0)</f>
        <v>0</v>
      </c>
      <c r="W4" s="33">
        <f>IF(R4=1,$F4*30,0)</f>
        <v>0</v>
      </c>
      <c r="X4" s="33">
        <f>IF(S4=1,$F4*90,0)</f>
        <v>0</v>
      </c>
      <c r="Y4" s="33">
        <f>IF(T4=1,$F4*365,0)</f>
        <v>0</v>
      </c>
      <c r="Z4" s="78">
        <f>IF(AND(F4&gt;1,F4="Années"),"Erreur de saisie",ROUND(SUM($U4:$Y4),0))</f>
        <v>1</v>
      </c>
      <c r="AA4" s="5"/>
      <c r="AB4" s="5"/>
    </row>
    <row r="5" spans="1:28">
      <c r="C5" s="22" t="s">
        <v>43</v>
      </c>
      <c r="D5" s="28">
        <v>42484</v>
      </c>
      <c r="E5" s="74">
        <f t="shared" si="0"/>
        <v>42485</v>
      </c>
      <c r="F5" s="80">
        <v>7</v>
      </c>
      <c r="G5" s="3" t="s">
        <v>30</v>
      </c>
      <c r="H5" s="3">
        <v>1</v>
      </c>
      <c r="I5" s="11">
        <v>20</v>
      </c>
      <c r="J5" s="5"/>
      <c r="K5" s="5"/>
      <c r="L5" s="5" t="s">
        <v>6</v>
      </c>
      <c r="M5" s="5"/>
      <c r="N5" s="5"/>
      <c r="O5" s="5"/>
      <c r="P5" s="33">
        <f t="shared" ref="P5:P28" si="3">IF($G5="Jour(s)",1,0)</f>
        <v>0</v>
      </c>
      <c r="Q5" s="33">
        <f t="shared" ref="Q5:Q28" si="4">IF($G5="Semaine(s)",1,0)</f>
        <v>1</v>
      </c>
      <c r="R5" s="33">
        <f t="shared" si="2"/>
        <v>0</v>
      </c>
      <c r="S5" s="33">
        <f t="shared" ref="S5:S28" si="5">IF($G5="Trimestre(s)",1,0)</f>
        <v>0</v>
      </c>
      <c r="T5" s="33">
        <f t="shared" ref="T5:T28" si="6">IF($G5="Année(s)",1,0)</f>
        <v>0</v>
      </c>
      <c r="U5" s="33">
        <f t="shared" ref="U5:U28" si="7">IF(P5=1,$F5*1,0)</f>
        <v>0</v>
      </c>
      <c r="V5" s="33">
        <f t="shared" ref="V5:V28" si="8">IF(Q5=1,$F5*7,0)</f>
        <v>49</v>
      </c>
      <c r="W5" s="33">
        <f t="shared" ref="W5:W28" si="9">IF(R5=1,$F5*30,0)</f>
        <v>0</v>
      </c>
      <c r="X5" s="33">
        <f t="shared" ref="X5:X28" si="10">IF(S5=1,$F5*90,0)</f>
        <v>0</v>
      </c>
      <c r="Y5" s="33">
        <f t="shared" ref="Y5:Y28" si="11">IF(T5=1,$F5*365,0)</f>
        <v>0</v>
      </c>
      <c r="Z5" s="78">
        <f t="shared" ref="Z5:Z28" si="12">IF(AND(F5&gt;1,F5="Années"),"Erreur de saisie",ROUND(SUM($U5:$Y5),0))</f>
        <v>49</v>
      </c>
      <c r="AA5" s="5"/>
      <c r="AB5" s="5"/>
    </row>
    <row r="6" spans="1:28">
      <c r="A6">
        <f ca="1">IF(E4=TODAY(),A7=E4,0)</f>
        <v>0</v>
      </c>
      <c r="C6" s="22" t="s">
        <v>44</v>
      </c>
      <c r="D6" s="28">
        <v>42481</v>
      </c>
      <c r="E6" s="74">
        <f t="shared" si="0"/>
        <v>42482</v>
      </c>
      <c r="F6" s="80">
        <v>3</v>
      </c>
      <c r="G6" s="3" t="s">
        <v>6</v>
      </c>
      <c r="H6" s="3">
        <v>1</v>
      </c>
      <c r="I6" s="11">
        <v>20</v>
      </c>
      <c r="J6" s="5"/>
      <c r="K6" s="5"/>
      <c r="L6" s="5" t="s">
        <v>31</v>
      </c>
      <c r="M6" s="5"/>
      <c r="N6" s="5"/>
      <c r="O6" s="5"/>
      <c r="P6" s="33">
        <f t="shared" si="3"/>
        <v>0</v>
      </c>
      <c r="Q6" s="33">
        <f t="shared" si="4"/>
        <v>0</v>
      </c>
      <c r="R6" s="33">
        <f t="shared" si="2"/>
        <v>1</v>
      </c>
      <c r="S6" s="33">
        <f t="shared" si="5"/>
        <v>0</v>
      </c>
      <c r="T6" s="33">
        <f t="shared" si="6"/>
        <v>0</v>
      </c>
      <c r="U6" s="33">
        <f t="shared" si="7"/>
        <v>0</v>
      </c>
      <c r="V6" s="33">
        <f t="shared" si="8"/>
        <v>0</v>
      </c>
      <c r="W6" s="33">
        <f t="shared" si="9"/>
        <v>90</v>
      </c>
      <c r="X6" s="33">
        <f t="shared" si="10"/>
        <v>0</v>
      </c>
      <c r="Y6" s="33">
        <f t="shared" si="11"/>
        <v>0</v>
      </c>
      <c r="Z6" s="78">
        <f t="shared" si="12"/>
        <v>90</v>
      </c>
      <c r="AA6" s="5"/>
      <c r="AB6" s="5"/>
    </row>
    <row r="7" spans="1:28">
      <c r="A7" s="13"/>
      <c r="C7" s="22" t="s">
        <v>41</v>
      </c>
      <c r="D7" s="28">
        <v>42488</v>
      </c>
      <c r="E7" s="74">
        <f t="shared" si="0"/>
        <v>42489</v>
      </c>
      <c r="F7" s="80">
        <v>5</v>
      </c>
      <c r="G7" s="3"/>
      <c r="H7" s="3">
        <v>1</v>
      </c>
      <c r="I7" s="11">
        <v>20</v>
      </c>
      <c r="J7" s="5"/>
      <c r="K7" s="5"/>
      <c r="L7" s="5" t="s">
        <v>32</v>
      </c>
      <c r="M7" s="5"/>
      <c r="N7" s="5"/>
      <c r="O7" s="5"/>
      <c r="P7" s="33">
        <f t="shared" si="3"/>
        <v>0</v>
      </c>
      <c r="Q7" s="33">
        <f t="shared" si="4"/>
        <v>0</v>
      </c>
      <c r="R7" s="33">
        <f t="shared" si="2"/>
        <v>0</v>
      </c>
      <c r="S7" s="33">
        <f t="shared" si="5"/>
        <v>0</v>
      </c>
      <c r="T7" s="33">
        <f t="shared" si="6"/>
        <v>0</v>
      </c>
      <c r="U7" s="33">
        <f t="shared" si="7"/>
        <v>0</v>
      </c>
      <c r="V7" s="33">
        <f t="shared" si="8"/>
        <v>0</v>
      </c>
      <c r="W7" s="33">
        <f t="shared" si="9"/>
        <v>0</v>
      </c>
      <c r="X7" s="33">
        <f t="shared" si="10"/>
        <v>0</v>
      </c>
      <c r="Y7" s="33">
        <f t="shared" si="11"/>
        <v>0</v>
      </c>
      <c r="Z7" s="78">
        <f t="shared" si="12"/>
        <v>0</v>
      </c>
      <c r="AA7" s="5"/>
      <c r="AB7" s="5"/>
    </row>
    <row r="8" spans="1:28">
      <c r="A8" s="13"/>
      <c r="C8" s="22" t="s">
        <v>37</v>
      </c>
      <c r="D8" s="28">
        <v>42489</v>
      </c>
      <c r="E8" s="74">
        <f t="shared" si="0"/>
        <v>42490</v>
      </c>
      <c r="F8" s="80">
        <v>4</v>
      </c>
      <c r="G8" s="3"/>
      <c r="H8" s="3">
        <v>1</v>
      </c>
      <c r="I8" s="11">
        <v>20</v>
      </c>
      <c r="J8" s="5"/>
      <c r="K8" s="5"/>
      <c r="L8" s="5"/>
      <c r="M8" s="5"/>
      <c r="N8" s="5"/>
      <c r="O8" s="5"/>
      <c r="P8" s="33">
        <f t="shared" si="3"/>
        <v>0</v>
      </c>
      <c r="Q8" s="33">
        <f t="shared" si="4"/>
        <v>0</v>
      </c>
      <c r="R8" s="33">
        <f t="shared" si="2"/>
        <v>0</v>
      </c>
      <c r="S8" s="33">
        <f t="shared" si="5"/>
        <v>0</v>
      </c>
      <c r="T8" s="33">
        <f t="shared" si="6"/>
        <v>0</v>
      </c>
      <c r="U8" s="33">
        <f t="shared" si="7"/>
        <v>0</v>
      </c>
      <c r="V8" s="33">
        <f t="shared" si="8"/>
        <v>0</v>
      </c>
      <c r="W8" s="33">
        <f t="shared" si="9"/>
        <v>0</v>
      </c>
      <c r="X8" s="33">
        <f t="shared" si="10"/>
        <v>0</v>
      </c>
      <c r="Y8" s="33">
        <f t="shared" si="11"/>
        <v>0</v>
      </c>
      <c r="Z8" s="78">
        <f t="shared" si="12"/>
        <v>0</v>
      </c>
      <c r="AA8" s="5"/>
      <c r="AB8" s="5"/>
    </row>
    <row r="9" spans="1:28">
      <c r="C9" s="22" t="s">
        <v>38</v>
      </c>
      <c r="D9" s="28">
        <v>42487</v>
      </c>
      <c r="E9" s="74">
        <f t="shared" si="0"/>
        <v>42488</v>
      </c>
      <c r="F9" s="80">
        <v>8</v>
      </c>
      <c r="G9" s="3"/>
      <c r="H9" s="3">
        <v>1</v>
      </c>
      <c r="I9" s="11">
        <v>20</v>
      </c>
      <c r="J9" s="5"/>
      <c r="K9" s="5"/>
      <c r="L9" s="5"/>
      <c r="M9" s="5"/>
      <c r="N9" s="5"/>
      <c r="O9" s="5"/>
      <c r="P9" s="33">
        <f t="shared" si="3"/>
        <v>0</v>
      </c>
      <c r="Q9" s="33">
        <f t="shared" si="4"/>
        <v>0</v>
      </c>
      <c r="R9" s="33">
        <f t="shared" si="2"/>
        <v>0</v>
      </c>
      <c r="S9" s="33">
        <f t="shared" si="5"/>
        <v>0</v>
      </c>
      <c r="T9" s="33">
        <f t="shared" si="6"/>
        <v>0</v>
      </c>
      <c r="U9" s="33">
        <f t="shared" si="7"/>
        <v>0</v>
      </c>
      <c r="V9" s="33">
        <f t="shared" si="8"/>
        <v>0</v>
      </c>
      <c r="W9" s="33">
        <f t="shared" si="9"/>
        <v>0</v>
      </c>
      <c r="X9" s="33">
        <f t="shared" si="10"/>
        <v>0</v>
      </c>
      <c r="Y9" s="33">
        <f t="shared" si="11"/>
        <v>0</v>
      </c>
      <c r="Z9" s="78">
        <f t="shared" si="12"/>
        <v>0</v>
      </c>
      <c r="AA9" s="5"/>
      <c r="AB9" s="5"/>
    </row>
    <row r="10" spans="1:28">
      <c r="C10" s="22" t="s">
        <v>39</v>
      </c>
      <c r="D10" s="28">
        <v>42486</v>
      </c>
      <c r="E10" s="74">
        <f t="shared" si="0"/>
        <v>42487</v>
      </c>
      <c r="F10" s="80">
        <v>9</v>
      </c>
      <c r="G10" s="2"/>
      <c r="H10" s="3">
        <v>1</v>
      </c>
      <c r="I10" s="11">
        <v>20</v>
      </c>
      <c r="J10" s="5"/>
      <c r="K10" s="5"/>
      <c r="L10" s="5"/>
      <c r="M10" s="5"/>
      <c r="N10" s="5"/>
      <c r="O10" s="5"/>
      <c r="P10" s="33">
        <f t="shared" si="3"/>
        <v>0</v>
      </c>
      <c r="Q10" s="33">
        <f t="shared" si="4"/>
        <v>0</v>
      </c>
      <c r="R10" s="33">
        <f t="shared" si="2"/>
        <v>0</v>
      </c>
      <c r="S10" s="33">
        <f t="shared" si="5"/>
        <v>0</v>
      </c>
      <c r="T10" s="33">
        <f t="shared" si="6"/>
        <v>0</v>
      </c>
      <c r="U10" s="33">
        <f t="shared" si="7"/>
        <v>0</v>
      </c>
      <c r="V10" s="33">
        <f t="shared" si="8"/>
        <v>0</v>
      </c>
      <c r="W10" s="33">
        <f t="shared" si="9"/>
        <v>0</v>
      </c>
      <c r="X10" s="33">
        <f t="shared" si="10"/>
        <v>0</v>
      </c>
      <c r="Y10" s="33">
        <f t="shared" si="11"/>
        <v>0</v>
      </c>
      <c r="Z10" s="78">
        <f t="shared" si="12"/>
        <v>0</v>
      </c>
      <c r="AA10" s="5"/>
      <c r="AB10" s="5"/>
    </row>
    <row r="11" spans="1:28">
      <c r="C11" s="22" t="s">
        <v>40</v>
      </c>
      <c r="D11" s="28">
        <v>42495</v>
      </c>
      <c r="E11" s="74">
        <f t="shared" si="0"/>
        <v>42496</v>
      </c>
      <c r="F11" s="80">
        <v>1</v>
      </c>
      <c r="G11" s="2"/>
      <c r="H11" s="3">
        <v>1</v>
      </c>
      <c r="I11" s="11">
        <v>20</v>
      </c>
      <c r="J11" s="5"/>
      <c r="K11" s="5"/>
      <c r="L11" s="5"/>
      <c r="M11" s="5"/>
      <c r="N11" s="5"/>
      <c r="O11" s="5"/>
      <c r="P11" s="33">
        <f t="shared" si="3"/>
        <v>0</v>
      </c>
      <c r="Q11" s="33">
        <f t="shared" si="4"/>
        <v>0</v>
      </c>
      <c r="R11" s="33">
        <f t="shared" si="2"/>
        <v>0</v>
      </c>
      <c r="S11" s="33">
        <f t="shared" si="5"/>
        <v>0</v>
      </c>
      <c r="T11" s="33">
        <f t="shared" si="6"/>
        <v>0</v>
      </c>
      <c r="U11" s="33">
        <f t="shared" si="7"/>
        <v>0</v>
      </c>
      <c r="V11" s="33">
        <f t="shared" si="8"/>
        <v>0</v>
      </c>
      <c r="W11" s="33">
        <f t="shared" si="9"/>
        <v>0</v>
      </c>
      <c r="X11" s="33">
        <f t="shared" si="10"/>
        <v>0</v>
      </c>
      <c r="Y11" s="33">
        <f t="shared" si="11"/>
        <v>0</v>
      </c>
      <c r="Z11" s="78">
        <f t="shared" si="12"/>
        <v>0</v>
      </c>
      <c r="AA11" s="5"/>
      <c r="AB11" s="5"/>
    </row>
    <row r="12" spans="1:28">
      <c r="C12" s="22" t="s">
        <v>126</v>
      </c>
      <c r="D12" s="28">
        <v>42502</v>
      </c>
      <c r="E12" s="74">
        <f t="shared" si="0"/>
        <v>42503</v>
      </c>
      <c r="F12" s="80">
        <v>1</v>
      </c>
      <c r="G12" s="2"/>
      <c r="H12" s="3">
        <v>1</v>
      </c>
      <c r="I12" s="11">
        <v>20</v>
      </c>
      <c r="J12" s="5"/>
      <c r="K12" s="5"/>
      <c r="L12" s="5"/>
      <c r="M12" s="5"/>
      <c r="N12" s="5"/>
      <c r="O12" s="5"/>
      <c r="P12" s="9">
        <f t="shared" si="3"/>
        <v>0</v>
      </c>
      <c r="Q12" s="9">
        <f t="shared" si="4"/>
        <v>0</v>
      </c>
      <c r="R12" s="9">
        <f t="shared" si="2"/>
        <v>0</v>
      </c>
      <c r="S12" s="9">
        <f t="shared" si="5"/>
        <v>0</v>
      </c>
      <c r="T12" s="9">
        <f t="shared" si="6"/>
        <v>0</v>
      </c>
      <c r="U12" s="9">
        <f t="shared" si="7"/>
        <v>0</v>
      </c>
      <c r="V12" s="9">
        <f t="shared" si="8"/>
        <v>0</v>
      </c>
      <c r="W12" s="9">
        <f t="shared" si="9"/>
        <v>0</v>
      </c>
      <c r="X12" s="9">
        <f t="shared" si="10"/>
        <v>0</v>
      </c>
      <c r="Y12" s="9">
        <f t="shared" si="11"/>
        <v>0</v>
      </c>
      <c r="Z12" s="78">
        <f t="shared" si="12"/>
        <v>0</v>
      </c>
      <c r="AB12" s="5"/>
    </row>
    <row r="13" spans="1:28">
      <c r="C13" s="8"/>
      <c r="D13" s="74"/>
      <c r="E13" s="74" t="str">
        <f t="shared" si="0"/>
        <v/>
      </c>
      <c r="F13" s="80"/>
      <c r="G13" s="2"/>
      <c r="H13" s="3" t="str">
        <f t="shared" si="1"/>
        <v/>
      </c>
      <c r="I13" s="11"/>
      <c r="J13" s="5"/>
      <c r="K13" s="5"/>
      <c r="L13" s="5"/>
      <c r="M13" s="5"/>
      <c r="N13" s="5"/>
      <c r="O13" s="5"/>
      <c r="P13" s="9">
        <f t="shared" si="3"/>
        <v>0</v>
      </c>
      <c r="Q13" s="9">
        <f t="shared" si="4"/>
        <v>0</v>
      </c>
      <c r="R13" s="9">
        <f t="shared" si="2"/>
        <v>0</v>
      </c>
      <c r="S13" s="9">
        <f t="shared" si="5"/>
        <v>0</v>
      </c>
      <c r="T13" s="9">
        <f t="shared" si="6"/>
        <v>0</v>
      </c>
      <c r="U13" s="9">
        <f t="shared" si="7"/>
        <v>0</v>
      </c>
      <c r="V13" s="9">
        <f t="shared" si="8"/>
        <v>0</v>
      </c>
      <c r="W13" s="9">
        <f t="shared" si="9"/>
        <v>0</v>
      </c>
      <c r="X13" s="9">
        <f t="shared" si="10"/>
        <v>0</v>
      </c>
      <c r="Y13" s="9">
        <f t="shared" si="11"/>
        <v>0</v>
      </c>
      <c r="Z13" s="78">
        <f t="shared" si="12"/>
        <v>0</v>
      </c>
      <c r="AB13" s="5"/>
    </row>
    <row r="14" spans="1:28">
      <c r="C14" s="8"/>
      <c r="D14" s="74"/>
      <c r="E14" s="74" t="str">
        <f t="shared" si="0"/>
        <v/>
      </c>
      <c r="F14" s="80"/>
      <c r="G14" s="2"/>
      <c r="H14" s="3" t="str">
        <f t="shared" si="1"/>
        <v/>
      </c>
      <c r="I14" s="11"/>
      <c r="J14" s="5"/>
      <c r="K14" s="5"/>
      <c r="L14" s="5"/>
      <c r="M14" s="5"/>
      <c r="N14" s="5"/>
      <c r="O14" s="5"/>
      <c r="P14" s="9">
        <f t="shared" si="3"/>
        <v>0</v>
      </c>
      <c r="Q14" s="9">
        <f t="shared" si="4"/>
        <v>0</v>
      </c>
      <c r="R14" s="9">
        <f t="shared" si="2"/>
        <v>0</v>
      </c>
      <c r="S14" s="9">
        <f t="shared" si="5"/>
        <v>0</v>
      </c>
      <c r="T14" s="9">
        <f t="shared" si="6"/>
        <v>0</v>
      </c>
      <c r="U14" s="9">
        <f t="shared" si="7"/>
        <v>0</v>
      </c>
      <c r="V14" s="9">
        <f t="shared" si="8"/>
        <v>0</v>
      </c>
      <c r="W14" s="9">
        <f t="shared" si="9"/>
        <v>0</v>
      </c>
      <c r="X14" s="9">
        <f t="shared" si="10"/>
        <v>0</v>
      </c>
      <c r="Y14" s="9">
        <f t="shared" si="11"/>
        <v>0</v>
      </c>
      <c r="Z14" s="78">
        <f t="shared" si="12"/>
        <v>0</v>
      </c>
      <c r="AB14" s="5"/>
    </row>
    <row r="15" spans="1:28">
      <c r="C15" s="8"/>
      <c r="D15" s="74"/>
      <c r="E15" s="74" t="str">
        <f t="shared" si="0"/>
        <v/>
      </c>
      <c r="F15" s="80"/>
      <c r="G15" s="2"/>
      <c r="H15" s="3" t="str">
        <f t="shared" si="1"/>
        <v/>
      </c>
      <c r="I15" s="11"/>
      <c r="J15" s="5"/>
      <c r="K15" s="5"/>
      <c r="L15" s="5"/>
      <c r="M15" s="5"/>
      <c r="N15" s="5"/>
      <c r="O15" s="5"/>
      <c r="P15" s="9">
        <f t="shared" si="3"/>
        <v>0</v>
      </c>
      <c r="Q15" s="9">
        <f t="shared" si="4"/>
        <v>0</v>
      </c>
      <c r="R15" s="9">
        <f t="shared" si="2"/>
        <v>0</v>
      </c>
      <c r="S15" s="9">
        <f t="shared" si="5"/>
        <v>0</v>
      </c>
      <c r="T15" s="9">
        <f t="shared" si="6"/>
        <v>0</v>
      </c>
      <c r="U15" s="9">
        <f t="shared" si="7"/>
        <v>0</v>
      </c>
      <c r="V15" s="9">
        <f t="shared" si="8"/>
        <v>0</v>
      </c>
      <c r="W15" s="9">
        <f t="shared" si="9"/>
        <v>0</v>
      </c>
      <c r="X15" s="9">
        <f t="shared" si="10"/>
        <v>0</v>
      </c>
      <c r="Y15" s="9">
        <f t="shared" si="11"/>
        <v>0</v>
      </c>
      <c r="Z15" s="78">
        <f t="shared" si="12"/>
        <v>0</v>
      </c>
      <c r="AB15" s="5"/>
    </row>
    <row r="16" spans="1:28">
      <c r="C16" s="8"/>
      <c r="D16" s="74"/>
      <c r="E16" s="74" t="str">
        <f t="shared" si="0"/>
        <v/>
      </c>
      <c r="F16" s="80"/>
      <c r="G16" s="2"/>
      <c r="H16" s="3" t="str">
        <f t="shared" si="1"/>
        <v/>
      </c>
      <c r="I16" s="11"/>
      <c r="J16" s="5"/>
      <c r="K16" s="5"/>
      <c r="L16" s="5"/>
      <c r="M16" s="5"/>
      <c r="N16" s="5"/>
      <c r="O16" s="5"/>
      <c r="P16" s="9">
        <f t="shared" si="3"/>
        <v>0</v>
      </c>
      <c r="Q16" s="9">
        <f t="shared" si="4"/>
        <v>0</v>
      </c>
      <c r="R16" s="9">
        <f t="shared" si="2"/>
        <v>0</v>
      </c>
      <c r="S16" s="9">
        <f t="shared" si="5"/>
        <v>0</v>
      </c>
      <c r="T16" s="9">
        <f t="shared" si="6"/>
        <v>0</v>
      </c>
      <c r="U16" s="9">
        <f t="shared" si="7"/>
        <v>0</v>
      </c>
      <c r="V16" s="9">
        <f t="shared" si="8"/>
        <v>0</v>
      </c>
      <c r="W16" s="9">
        <f t="shared" si="9"/>
        <v>0</v>
      </c>
      <c r="X16" s="9">
        <f t="shared" si="10"/>
        <v>0</v>
      </c>
      <c r="Y16" s="9">
        <f t="shared" si="11"/>
        <v>0</v>
      </c>
      <c r="Z16" s="78">
        <f t="shared" si="12"/>
        <v>0</v>
      </c>
      <c r="AB16" s="5"/>
    </row>
    <row r="17" spans="3:28">
      <c r="C17" s="8"/>
      <c r="D17" s="74"/>
      <c r="E17" s="74" t="str">
        <f t="shared" si="0"/>
        <v/>
      </c>
      <c r="F17" s="80"/>
      <c r="G17" s="2"/>
      <c r="H17" s="3" t="str">
        <f t="shared" si="1"/>
        <v/>
      </c>
      <c r="I17" s="11"/>
      <c r="J17" s="5"/>
      <c r="K17" s="5"/>
      <c r="L17" s="5"/>
      <c r="M17" s="5"/>
      <c r="N17" s="5"/>
      <c r="O17" s="5"/>
      <c r="P17" s="9">
        <f t="shared" si="3"/>
        <v>0</v>
      </c>
      <c r="Q17" s="9">
        <f t="shared" si="4"/>
        <v>0</v>
      </c>
      <c r="R17" s="9">
        <f t="shared" si="2"/>
        <v>0</v>
      </c>
      <c r="S17" s="9">
        <f t="shared" si="5"/>
        <v>0</v>
      </c>
      <c r="T17" s="9">
        <f t="shared" si="6"/>
        <v>0</v>
      </c>
      <c r="U17" s="9">
        <f t="shared" si="7"/>
        <v>0</v>
      </c>
      <c r="V17" s="9">
        <f t="shared" si="8"/>
        <v>0</v>
      </c>
      <c r="W17" s="9">
        <f t="shared" si="9"/>
        <v>0</v>
      </c>
      <c r="X17" s="9">
        <f t="shared" si="10"/>
        <v>0</v>
      </c>
      <c r="Y17" s="9">
        <f t="shared" si="11"/>
        <v>0</v>
      </c>
      <c r="Z17" s="78">
        <f t="shared" si="12"/>
        <v>0</v>
      </c>
      <c r="AB17" s="5"/>
    </row>
    <row r="18" spans="3:28">
      <c r="C18" s="8"/>
      <c r="D18" s="74"/>
      <c r="E18" s="74" t="str">
        <f t="shared" si="0"/>
        <v/>
      </c>
      <c r="F18" s="80"/>
      <c r="G18" s="2"/>
      <c r="H18" s="3" t="str">
        <f t="shared" si="1"/>
        <v/>
      </c>
      <c r="I18" s="11"/>
      <c r="J18" s="5"/>
      <c r="K18" s="5" t="s">
        <v>42</v>
      </c>
      <c r="L18" s="5"/>
      <c r="M18" s="5"/>
      <c r="N18" s="5"/>
      <c r="O18" s="5"/>
      <c r="P18" s="9">
        <f t="shared" si="3"/>
        <v>0</v>
      </c>
      <c r="Q18" s="9">
        <f t="shared" si="4"/>
        <v>0</v>
      </c>
      <c r="R18" s="9">
        <f t="shared" si="2"/>
        <v>0</v>
      </c>
      <c r="S18" s="9">
        <f t="shared" si="5"/>
        <v>0</v>
      </c>
      <c r="T18" s="9">
        <f t="shared" si="6"/>
        <v>0</v>
      </c>
      <c r="U18" s="9">
        <f t="shared" si="7"/>
        <v>0</v>
      </c>
      <c r="V18" s="9">
        <f t="shared" si="8"/>
        <v>0</v>
      </c>
      <c r="W18" s="9">
        <f t="shared" si="9"/>
        <v>0</v>
      </c>
      <c r="X18" s="9">
        <f t="shared" si="10"/>
        <v>0</v>
      </c>
      <c r="Y18" s="9">
        <f t="shared" si="11"/>
        <v>0</v>
      </c>
      <c r="Z18" s="78">
        <f t="shared" si="12"/>
        <v>0</v>
      </c>
      <c r="AB18" s="5"/>
    </row>
    <row r="19" spans="3:28">
      <c r="C19" s="8"/>
      <c r="D19" s="74"/>
      <c r="E19" s="74" t="str">
        <f t="shared" si="0"/>
        <v/>
      </c>
      <c r="F19" s="80"/>
      <c r="G19" s="2"/>
      <c r="H19" s="3" t="str">
        <f t="shared" si="1"/>
        <v/>
      </c>
      <c r="I19" s="11"/>
      <c r="J19" s="5"/>
      <c r="K19" s="5" t="s">
        <v>43</v>
      </c>
      <c r="L19" s="5"/>
      <c r="M19" s="5"/>
      <c r="N19" s="5"/>
      <c r="O19" s="5"/>
      <c r="P19" s="9">
        <f t="shared" si="3"/>
        <v>0</v>
      </c>
      <c r="Q19" s="9">
        <f t="shared" si="4"/>
        <v>0</v>
      </c>
      <c r="R19" s="9">
        <f t="shared" si="2"/>
        <v>0</v>
      </c>
      <c r="S19" s="9">
        <f t="shared" si="5"/>
        <v>0</v>
      </c>
      <c r="T19" s="9">
        <f t="shared" si="6"/>
        <v>0</v>
      </c>
      <c r="U19" s="9">
        <f t="shared" si="7"/>
        <v>0</v>
      </c>
      <c r="V19" s="9">
        <f t="shared" si="8"/>
        <v>0</v>
      </c>
      <c r="W19" s="9">
        <f t="shared" si="9"/>
        <v>0</v>
      </c>
      <c r="X19" s="9">
        <f t="shared" si="10"/>
        <v>0</v>
      </c>
      <c r="Y19" s="9">
        <f t="shared" si="11"/>
        <v>0</v>
      </c>
      <c r="Z19" s="78">
        <f t="shared" si="12"/>
        <v>0</v>
      </c>
      <c r="AB19" s="5"/>
    </row>
    <row r="20" spans="3:28">
      <c r="C20" s="8"/>
      <c r="D20" s="74"/>
      <c r="E20" s="74" t="str">
        <f t="shared" si="0"/>
        <v/>
      </c>
      <c r="F20" s="80"/>
      <c r="G20" s="2"/>
      <c r="H20" s="3" t="str">
        <f t="shared" si="1"/>
        <v/>
      </c>
      <c r="I20" s="11"/>
      <c r="J20" s="5"/>
      <c r="K20" s="5" t="s">
        <v>44</v>
      </c>
      <c r="L20" s="5"/>
      <c r="M20" s="5"/>
      <c r="N20" s="5"/>
      <c r="O20" s="5"/>
      <c r="P20" s="9">
        <f t="shared" si="3"/>
        <v>0</v>
      </c>
      <c r="Q20" s="9">
        <f t="shared" si="4"/>
        <v>0</v>
      </c>
      <c r="R20" s="9">
        <f t="shared" si="2"/>
        <v>0</v>
      </c>
      <c r="S20" s="9">
        <f t="shared" si="5"/>
        <v>0</v>
      </c>
      <c r="T20" s="9">
        <f t="shared" si="6"/>
        <v>0</v>
      </c>
      <c r="U20" s="9">
        <f t="shared" si="7"/>
        <v>0</v>
      </c>
      <c r="V20" s="9">
        <f t="shared" si="8"/>
        <v>0</v>
      </c>
      <c r="W20" s="9">
        <f t="shared" si="9"/>
        <v>0</v>
      </c>
      <c r="X20" s="9">
        <f t="shared" si="10"/>
        <v>0</v>
      </c>
      <c r="Y20" s="9">
        <f t="shared" si="11"/>
        <v>0</v>
      </c>
      <c r="Z20" s="78">
        <f t="shared" si="12"/>
        <v>0</v>
      </c>
      <c r="AB20" s="5"/>
    </row>
    <row r="21" spans="3:28">
      <c r="C21" s="8"/>
      <c r="D21" s="74"/>
      <c r="E21" s="74" t="str">
        <f t="shared" si="0"/>
        <v/>
      </c>
      <c r="F21" s="80"/>
      <c r="G21" s="2"/>
      <c r="H21" s="3" t="str">
        <f t="shared" si="1"/>
        <v/>
      </c>
      <c r="I21" s="11"/>
      <c r="J21" s="5"/>
      <c r="K21" s="5" t="s">
        <v>41</v>
      </c>
      <c r="L21" s="5"/>
      <c r="M21" s="5"/>
      <c r="N21" s="5"/>
      <c r="O21" s="5"/>
      <c r="P21" s="9">
        <f t="shared" si="3"/>
        <v>0</v>
      </c>
      <c r="Q21" s="9">
        <f t="shared" si="4"/>
        <v>0</v>
      </c>
      <c r="R21" s="9">
        <f t="shared" si="2"/>
        <v>0</v>
      </c>
      <c r="S21" s="9">
        <f t="shared" si="5"/>
        <v>0</v>
      </c>
      <c r="T21" s="9">
        <f t="shared" si="6"/>
        <v>0</v>
      </c>
      <c r="U21" s="9">
        <f t="shared" si="7"/>
        <v>0</v>
      </c>
      <c r="V21" s="9">
        <f t="shared" si="8"/>
        <v>0</v>
      </c>
      <c r="W21" s="9">
        <f t="shared" si="9"/>
        <v>0</v>
      </c>
      <c r="X21" s="9">
        <f t="shared" si="10"/>
        <v>0</v>
      </c>
      <c r="Y21" s="9">
        <f t="shared" si="11"/>
        <v>0</v>
      </c>
      <c r="Z21" s="78">
        <f t="shared" si="12"/>
        <v>0</v>
      </c>
      <c r="AB21" s="5"/>
    </row>
    <row r="22" spans="3:28">
      <c r="C22" s="8"/>
      <c r="D22" s="74"/>
      <c r="E22" s="74" t="str">
        <f t="shared" si="0"/>
        <v/>
      </c>
      <c r="F22" s="80"/>
      <c r="G22" s="2"/>
      <c r="H22" s="3" t="str">
        <f t="shared" si="1"/>
        <v/>
      </c>
      <c r="I22" s="11"/>
      <c r="J22" s="5"/>
      <c r="K22" s="5" t="s">
        <v>37</v>
      </c>
      <c r="L22" s="5"/>
      <c r="M22" s="5"/>
      <c r="N22" s="5"/>
      <c r="O22" s="5"/>
      <c r="P22" s="9">
        <f t="shared" si="3"/>
        <v>0</v>
      </c>
      <c r="Q22" s="9">
        <f t="shared" si="4"/>
        <v>0</v>
      </c>
      <c r="R22" s="9">
        <f t="shared" si="2"/>
        <v>0</v>
      </c>
      <c r="S22" s="9">
        <f t="shared" si="5"/>
        <v>0</v>
      </c>
      <c r="T22" s="9">
        <f t="shared" si="6"/>
        <v>0</v>
      </c>
      <c r="U22" s="9">
        <f t="shared" si="7"/>
        <v>0</v>
      </c>
      <c r="V22" s="9">
        <f t="shared" si="8"/>
        <v>0</v>
      </c>
      <c r="W22" s="9">
        <f t="shared" si="9"/>
        <v>0</v>
      </c>
      <c r="X22" s="9">
        <f t="shared" si="10"/>
        <v>0</v>
      </c>
      <c r="Y22" s="9">
        <f t="shared" si="11"/>
        <v>0</v>
      </c>
      <c r="Z22" s="78">
        <f t="shared" si="12"/>
        <v>0</v>
      </c>
      <c r="AB22" s="5"/>
    </row>
    <row r="23" spans="3:28">
      <c r="C23" s="8"/>
      <c r="D23" s="74"/>
      <c r="E23" s="74" t="str">
        <f t="shared" si="0"/>
        <v/>
      </c>
      <c r="F23" s="80"/>
      <c r="G23" s="2"/>
      <c r="H23" s="3" t="str">
        <f t="shared" si="1"/>
        <v/>
      </c>
      <c r="I23" s="11"/>
      <c r="J23" s="5"/>
      <c r="K23" s="5" t="s">
        <v>38</v>
      </c>
      <c r="L23" s="5"/>
      <c r="M23" s="5"/>
      <c r="N23" s="5"/>
      <c r="O23" s="5"/>
      <c r="P23" s="9">
        <f t="shared" si="3"/>
        <v>0</v>
      </c>
      <c r="Q23" s="9">
        <f t="shared" si="4"/>
        <v>0</v>
      </c>
      <c r="R23" s="9">
        <f t="shared" si="2"/>
        <v>0</v>
      </c>
      <c r="S23" s="9">
        <f t="shared" si="5"/>
        <v>0</v>
      </c>
      <c r="T23" s="9">
        <f t="shared" si="6"/>
        <v>0</v>
      </c>
      <c r="U23" s="9">
        <f t="shared" si="7"/>
        <v>0</v>
      </c>
      <c r="V23" s="9">
        <f t="shared" si="8"/>
        <v>0</v>
      </c>
      <c r="W23" s="9">
        <f t="shared" si="9"/>
        <v>0</v>
      </c>
      <c r="X23" s="9">
        <f t="shared" si="10"/>
        <v>0</v>
      </c>
      <c r="Y23" s="9">
        <f t="shared" si="11"/>
        <v>0</v>
      </c>
      <c r="Z23" s="78">
        <f t="shared" si="12"/>
        <v>0</v>
      </c>
      <c r="AB23" s="5"/>
    </row>
    <row r="24" spans="3:28">
      <c r="C24" s="8"/>
      <c r="D24" s="74"/>
      <c r="E24" s="74" t="str">
        <f t="shared" si="0"/>
        <v/>
      </c>
      <c r="F24" s="80"/>
      <c r="G24" s="2"/>
      <c r="H24" s="3" t="str">
        <f t="shared" si="1"/>
        <v/>
      </c>
      <c r="I24" s="11"/>
      <c r="J24" s="5"/>
      <c r="K24" s="5" t="s">
        <v>39</v>
      </c>
      <c r="L24" s="5"/>
      <c r="M24" s="5"/>
      <c r="N24" s="5"/>
      <c r="O24" s="5"/>
      <c r="P24" s="9">
        <f t="shared" si="3"/>
        <v>0</v>
      </c>
      <c r="Q24" s="9">
        <f t="shared" si="4"/>
        <v>0</v>
      </c>
      <c r="R24" s="9">
        <f t="shared" si="2"/>
        <v>0</v>
      </c>
      <c r="S24" s="9">
        <f t="shared" si="5"/>
        <v>0</v>
      </c>
      <c r="T24" s="9">
        <f t="shared" si="6"/>
        <v>0</v>
      </c>
      <c r="U24" s="9">
        <f t="shared" si="7"/>
        <v>0</v>
      </c>
      <c r="V24" s="9">
        <f t="shared" si="8"/>
        <v>0</v>
      </c>
      <c r="W24" s="9">
        <f t="shared" si="9"/>
        <v>0</v>
      </c>
      <c r="X24" s="9">
        <f t="shared" si="10"/>
        <v>0</v>
      </c>
      <c r="Y24" s="9">
        <f t="shared" si="11"/>
        <v>0</v>
      </c>
      <c r="Z24" s="78">
        <f t="shared" si="12"/>
        <v>0</v>
      </c>
      <c r="AB24" s="5"/>
    </row>
    <row r="25" spans="3:28">
      <c r="C25" s="8"/>
      <c r="D25" s="74"/>
      <c r="E25" s="74" t="str">
        <f t="shared" si="0"/>
        <v/>
      </c>
      <c r="F25" s="80"/>
      <c r="H25" s="3" t="str">
        <f t="shared" si="1"/>
        <v/>
      </c>
      <c r="I25" s="11"/>
      <c r="J25" s="5"/>
      <c r="K25" s="5" t="s">
        <v>40</v>
      </c>
      <c r="L25" s="5"/>
      <c r="M25" s="5"/>
      <c r="N25" s="5"/>
      <c r="O25" s="5"/>
      <c r="P25" s="9">
        <f t="shared" si="3"/>
        <v>0</v>
      </c>
      <c r="Q25" s="9">
        <f t="shared" si="4"/>
        <v>0</v>
      </c>
      <c r="R25" s="9">
        <f t="shared" si="2"/>
        <v>0</v>
      </c>
      <c r="S25" s="9">
        <f t="shared" si="5"/>
        <v>0</v>
      </c>
      <c r="T25" s="9">
        <f t="shared" si="6"/>
        <v>0</v>
      </c>
      <c r="U25" s="9">
        <f t="shared" si="7"/>
        <v>0</v>
      </c>
      <c r="V25" s="9">
        <f t="shared" si="8"/>
        <v>0</v>
      </c>
      <c r="W25" s="9">
        <f t="shared" si="9"/>
        <v>0</v>
      </c>
      <c r="X25" s="9">
        <f t="shared" si="10"/>
        <v>0</v>
      </c>
      <c r="Y25" s="9">
        <f t="shared" si="11"/>
        <v>0</v>
      </c>
      <c r="Z25" s="78">
        <f t="shared" si="12"/>
        <v>0</v>
      </c>
      <c r="AB25" s="5"/>
    </row>
    <row r="26" spans="3:28">
      <c r="C26" s="8"/>
      <c r="D26" s="74"/>
      <c r="E26" s="74" t="str">
        <f t="shared" si="0"/>
        <v/>
      </c>
      <c r="F26" s="80"/>
      <c r="H26" s="3" t="str">
        <f t="shared" si="1"/>
        <v/>
      </c>
      <c r="I26" s="11"/>
      <c r="J26" s="5"/>
      <c r="K26" s="5" t="s">
        <v>126</v>
      </c>
      <c r="L26" s="5"/>
      <c r="M26" s="5"/>
      <c r="N26" s="5"/>
      <c r="O26" s="5"/>
      <c r="P26" s="9">
        <f t="shared" si="3"/>
        <v>0</v>
      </c>
      <c r="Q26" s="9">
        <f t="shared" si="4"/>
        <v>0</v>
      </c>
      <c r="R26" s="9">
        <f t="shared" si="2"/>
        <v>0</v>
      </c>
      <c r="S26" s="9">
        <f t="shared" si="5"/>
        <v>0</v>
      </c>
      <c r="T26" s="9">
        <f t="shared" si="6"/>
        <v>0</v>
      </c>
      <c r="U26" s="9">
        <f t="shared" si="7"/>
        <v>0</v>
      </c>
      <c r="V26" s="9">
        <f t="shared" si="8"/>
        <v>0</v>
      </c>
      <c r="W26" s="9">
        <f t="shared" si="9"/>
        <v>0</v>
      </c>
      <c r="X26" s="9">
        <f t="shared" si="10"/>
        <v>0</v>
      </c>
      <c r="Y26" s="9">
        <f t="shared" si="11"/>
        <v>0</v>
      </c>
      <c r="Z26" s="78">
        <f t="shared" si="12"/>
        <v>0</v>
      </c>
      <c r="AB26" s="5"/>
    </row>
    <row r="27" spans="3:28">
      <c r="C27" s="8"/>
      <c r="D27" s="74"/>
      <c r="E27" s="74" t="str">
        <f t="shared" si="0"/>
        <v/>
      </c>
      <c r="F27" s="80"/>
      <c r="H27" s="3" t="str">
        <f t="shared" si="1"/>
        <v/>
      </c>
      <c r="I27" s="11"/>
      <c r="J27" s="5"/>
      <c r="K27" s="5" t="s">
        <v>45</v>
      </c>
      <c r="L27" s="5"/>
      <c r="M27" s="5"/>
      <c r="N27" s="5"/>
      <c r="O27" s="5"/>
      <c r="P27" s="9">
        <f t="shared" si="3"/>
        <v>0</v>
      </c>
      <c r="Q27" s="9">
        <f t="shared" si="4"/>
        <v>0</v>
      </c>
      <c r="R27" s="9">
        <f t="shared" si="2"/>
        <v>0</v>
      </c>
      <c r="S27" s="9">
        <f t="shared" si="5"/>
        <v>0</v>
      </c>
      <c r="T27" s="9">
        <f t="shared" si="6"/>
        <v>0</v>
      </c>
      <c r="U27" s="9">
        <f t="shared" si="7"/>
        <v>0</v>
      </c>
      <c r="V27" s="9">
        <f t="shared" si="8"/>
        <v>0</v>
      </c>
      <c r="W27" s="9">
        <f t="shared" si="9"/>
        <v>0</v>
      </c>
      <c r="X27" s="9">
        <f t="shared" si="10"/>
        <v>0</v>
      </c>
      <c r="Y27" s="9">
        <f t="shared" si="11"/>
        <v>0</v>
      </c>
      <c r="Z27" s="78">
        <f t="shared" si="12"/>
        <v>0</v>
      </c>
      <c r="AB27" s="5"/>
    </row>
    <row r="28" spans="3:28" ht="15.75" thickBot="1">
      <c r="C28" s="8"/>
      <c r="D28" s="75"/>
      <c r="E28" s="75" t="str">
        <f t="shared" si="0"/>
        <v/>
      </c>
      <c r="F28" s="81"/>
      <c r="H28" s="3" t="str">
        <f t="shared" si="1"/>
        <v/>
      </c>
      <c r="I28" s="11"/>
      <c r="J28" s="5"/>
      <c r="K28" s="5" t="s">
        <v>46</v>
      </c>
      <c r="L28" s="5"/>
      <c r="M28" s="5"/>
      <c r="N28" s="5"/>
      <c r="O28" s="5"/>
      <c r="P28" s="9">
        <f t="shared" si="3"/>
        <v>0</v>
      </c>
      <c r="Q28" s="9">
        <f t="shared" si="4"/>
        <v>0</v>
      </c>
      <c r="R28" s="9">
        <f t="shared" si="2"/>
        <v>0</v>
      </c>
      <c r="S28" s="9">
        <f t="shared" si="5"/>
        <v>0</v>
      </c>
      <c r="T28" s="9">
        <f t="shared" si="6"/>
        <v>0</v>
      </c>
      <c r="U28" s="9">
        <f t="shared" si="7"/>
        <v>0</v>
      </c>
      <c r="V28" s="9">
        <f t="shared" si="8"/>
        <v>0</v>
      </c>
      <c r="W28" s="9">
        <f t="shared" si="9"/>
        <v>0</v>
      </c>
      <c r="X28" s="9">
        <f t="shared" si="10"/>
        <v>0</v>
      </c>
      <c r="Y28" s="9">
        <f t="shared" si="11"/>
        <v>0</v>
      </c>
      <c r="Z28" s="78">
        <f t="shared" si="12"/>
        <v>0</v>
      </c>
      <c r="AB28" s="5"/>
    </row>
    <row r="29" spans="3:28">
      <c r="J29" s="5"/>
      <c r="K29" s="5" t="s">
        <v>47</v>
      </c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AB29" s="5"/>
    </row>
    <row r="30" spans="3:28">
      <c r="J30" s="5"/>
      <c r="K30" s="5" t="s">
        <v>48</v>
      </c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AB30" s="5"/>
    </row>
    <row r="31" spans="3:28">
      <c r="J31" s="5"/>
      <c r="K31" s="5" t="s">
        <v>49</v>
      </c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AB31" s="5"/>
    </row>
    <row r="32" spans="3:28">
      <c r="J32" s="5"/>
      <c r="K32" s="5" t="s">
        <v>50</v>
      </c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AB32" s="5"/>
    </row>
    <row r="33" spans="10:28">
      <c r="J33" s="5"/>
      <c r="K33" s="5" t="s">
        <v>51</v>
      </c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AB33" s="5"/>
    </row>
    <row r="34" spans="10:28">
      <c r="J34" s="5"/>
      <c r="K34" s="5" t="s">
        <v>52</v>
      </c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AB34" s="5"/>
    </row>
    <row r="35" spans="10:28">
      <c r="J35" s="5"/>
      <c r="K35" s="5" t="s">
        <v>125</v>
      </c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AB35" s="5"/>
    </row>
    <row r="36" spans="10:28">
      <c r="J36" s="5"/>
      <c r="K36" s="5" t="s">
        <v>53</v>
      </c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AB36" s="5"/>
    </row>
    <row r="37" spans="10:28">
      <c r="J37" s="5"/>
      <c r="K37" s="5" t="s">
        <v>54</v>
      </c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AB37" s="5"/>
    </row>
    <row r="38" spans="10:28">
      <c r="J38" s="5"/>
      <c r="K38" s="5" t="s">
        <v>55</v>
      </c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AB38" s="5"/>
    </row>
    <row r="39" spans="10:28">
      <c r="J39" s="5"/>
      <c r="K39" s="5" t="s">
        <v>56</v>
      </c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AB39" s="5"/>
    </row>
    <row r="40" spans="10:28">
      <c r="J40" s="5"/>
      <c r="K40" s="5" t="s">
        <v>57</v>
      </c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AB40" s="5"/>
    </row>
    <row r="41" spans="10:28">
      <c r="J41" s="5"/>
      <c r="K41" s="5" t="s">
        <v>58</v>
      </c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AB41" s="5"/>
    </row>
    <row r="42" spans="10:28">
      <c r="J42" s="5"/>
      <c r="K42" s="5" t="s">
        <v>59</v>
      </c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AB42" s="5"/>
    </row>
    <row r="43" spans="10:28">
      <c r="J43" s="5"/>
      <c r="K43" s="5" t="s">
        <v>60</v>
      </c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AB43" s="5"/>
    </row>
    <row r="44" spans="10:28">
      <c r="J44" s="5"/>
      <c r="K44" s="5" t="s">
        <v>127</v>
      </c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AB44" s="5"/>
    </row>
    <row r="45" spans="10:28">
      <c r="J45" s="5"/>
      <c r="K45" s="5" t="s">
        <v>61</v>
      </c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AB45" s="5"/>
    </row>
    <row r="46" spans="10:28">
      <c r="J46" s="5"/>
      <c r="K46" s="5" t="s">
        <v>62</v>
      </c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AB46" s="5"/>
    </row>
    <row r="47" spans="10:28">
      <c r="J47" s="5"/>
      <c r="K47" s="5" t="s">
        <v>63</v>
      </c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AB47" s="5"/>
    </row>
    <row r="48" spans="10:28">
      <c r="J48" s="5"/>
      <c r="K48" s="5" t="s">
        <v>64</v>
      </c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AB48" s="5"/>
    </row>
    <row r="49" spans="10:28">
      <c r="J49" s="5"/>
      <c r="K49" s="5" t="s">
        <v>65</v>
      </c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AB49" s="5"/>
    </row>
    <row r="50" spans="10:28">
      <c r="J50" s="5"/>
      <c r="K50" s="5" t="s">
        <v>66</v>
      </c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AB50" s="5"/>
    </row>
    <row r="51" spans="10:28">
      <c r="J51" s="5"/>
      <c r="K51" s="5" t="s">
        <v>67</v>
      </c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AB51" s="5"/>
    </row>
    <row r="52" spans="10:28">
      <c r="J52" s="5"/>
      <c r="K52" s="5" t="s">
        <v>68</v>
      </c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AB52" s="5"/>
    </row>
    <row r="53" spans="10:28">
      <c r="J53" s="5"/>
      <c r="K53" s="5" t="s">
        <v>128</v>
      </c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AB53" s="5"/>
    </row>
    <row r="54" spans="10:28">
      <c r="J54" s="5"/>
      <c r="K54" s="5" t="s">
        <v>69</v>
      </c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AB54" s="5"/>
    </row>
    <row r="55" spans="10:28">
      <c r="J55" s="5"/>
      <c r="K55" s="5" t="s">
        <v>70</v>
      </c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AB55" s="5"/>
    </row>
    <row r="56" spans="10:28">
      <c r="J56" s="5"/>
      <c r="K56" s="5" t="s">
        <v>71</v>
      </c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AB56" s="5"/>
    </row>
    <row r="57" spans="10:28">
      <c r="J57" s="5"/>
      <c r="K57" s="5" t="s">
        <v>72</v>
      </c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AB57" s="5"/>
    </row>
    <row r="58" spans="10:28">
      <c r="J58" s="5"/>
      <c r="K58" s="5" t="s">
        <v>73</v>
      </c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AB58" s="5"/>
    </row>
    <row r="59" spans="10:28">
      <c r="J59" s="5"/>
      <c r="K59" s="5" t="s">
        <v>74</v>
      </c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AB59" s="5"/>
    </row>
    <row r="60" spans="10:28">
      <c r="J60" s="5"/>
      <c r="K60" s="5" t="s">
        <v>75</v>
      </c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AB60" s="5"/>
    </row>
    <row r="61" spans="10:28">
      <c r="J61" s="5"/>
      <c r="K61" s="5" t="s">
        <v>76</v>
      </c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AB61" s="5"/>
    </row>
    <row r="62" spans="10:28">
      <c r="J62" s="5"/>
      <c r="K62" s="5" t="s">
        <v>129</v>
      </c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AB62" s="5"/>
    </row>
    <row r="63" spans="10:28">
      <c r="J63" s="5"/>
      <c r="K63" s="5" t="s">
        <v>77</v>
      </c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AB63" s="5"/>
    </row>
    <row r="64" spans="10:28">
      <c r="J64" s="5"/>
      <c r="K64" s="5" t="s">
        <v>78</v>
      </c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AB64" s="5"/>
    </row>
    <row r="65" spans="10:28">
      <c r="J65" s="5"/>
      <c r="K65" s="5" t="s">
        <v>79</v>
      </c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AB65" s="5"/>
    </row>
    <row r="66" spans="10:28">
      <c r="J66" s="5"/>
      <c r="K66" s="5" t="s">
        <v>80</v>
      </c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AB66" s="5"/>
    </row>
    <row r="67" spans="10:28">
      <c r="J67" s="5"/>
      <c r="K67" s="5" t="s">
        <v>81</v>
      </c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AB67" s="5"/>
    </row>
    <row r="68" spans="10:28">
      <c r="J68" s="5"/>
      <c r="K68" s="5" t="s">
        <v>82</v>
      </c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AB68" s="5"/>
    </row>
    <row r="69" spans="10:28">
      <c r="J69" s="5"/>
      <c r="K69" s="5" t="s">
        <v>83</v>
      </c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AB69" s="5"/>
    </row>
    <row r="70" spans="10:28">
      <c r="J70" s="5"/>
      <c r="K70" s="5" t="s">
        <v>84</v>
      </c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AB70" s="5"/>
    </row>
    <row r="71" spans="10:28">
      <c r="J71" s="5"/>
      <c r="K71" s="5" t="s">
        <v>130</v>
      </c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AB71" s="5"/>
    </row>
    <row r="72" spans="10:28">
      <c r="J72" s="5"/>
      <c r="K72" s="5" t="s">
        <v>85</v>
      </c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AB72" s="5"/>
    </row>
    <row r="73" spans="10:28">
      <c r="J73" s="5"/>
      <c r="K73" s="5" t="s">
        <v>86</v>
      </c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AB73" s="5"/>
    </row>
    <row r="74" spans="10:28">
      <c r="J74" s="5"/>
      <c r="K74" s="5" t="s">
        <v>87</v>
      </c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AB74" s="5"/>
    </row>
    <row r="75" spans="10:28">
      <c r="J75" s="5"/>
      <c r="K75" s="5" t="s">
        <v>88</v>
      </c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AB75" s="5"/>
    </row>
    <row r="76" spans="10:28">
      <c r="J76" s="5"/>
      <c r="K76" s="5" t="s">
        <v>89</v>
      </c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AB76" s="5"/>
    </row>
    <row r="77" spans="10:28">
      <c r="J77" s="5"/>
      <c r="K77" s="5" t="s">
        <v>90</v>
      </c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AB77" s="5"/>
    </row>
    <row r="78" spans="10:28">
      <c r="J78" s="5"/>
      <c r="K78" s="5" t="s">
        <v>91</v>
      </c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AB78" s="5"/>
    </row>
    <row r="79" spans="10:28">
      <c r="J79" s="5"/>
      <c r="K79" s="5" t="s">
        <v>92</v>
      </c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AB79" s="5"/>
    </row>
    <row r="80" spans="10:28">
      <c r="J80" s="5"/>
      <c r="K80" s="5" t="s">
        <v>131</v>
      </c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AB80" s="5"/>
    </row>
    <row r="81" spans="10:28">
      <c r="J81" s="5"/>
      <c r="K81" s="5" t="s">
        <v>93</v>
      </c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AB81" s="5"/>
    </row>
    <row r="82" spans="10:28">
      <c r="J82" s="5"/>
      <c r="K82" s="5" t="s">
        <v>94</v>
      </c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AB82" s="5"/>
    </row>
    <row r="83" spans="10:28">
      <c r="J83" s="5"/>
      <c r="K83" s="5" t="s">
        <v>95</v>
      </c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AB83" s="5"/>
    </row>
    <row r="84" spans="10:28">
      <c r="J84" s="5"/>
      <c r="K84" s="5" t="s">
        <v>96</v>
      </c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AB84" s="5"/>
    </row>
    <row r="85" spans="10:28">
      <c r="J85" s="5"/>
      <c r="K85" s="5" t="s">
        <v>97</v>
      </c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AB85" s="5"/>
    </row>
    <row r="86" spans="10:28">
      <c r="J86" s="5"/>
      <c r="K86" s="5" t="s">
        <v>98</v>
      </c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AB86" s="5"/>
    </row>
    <row r="87" spans="10:28">
      <c r="J87" s="5"/>
      <c r="K87" s="5" t="s">
        <v>99</v>
      </c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AB87" s="5"/>
    </row>
    <row r="88" spans="10:28">
      <c r="J88" s="5"/>
      <c r="K88" s="5" t="s">
        <v>100</v>
      </c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AB88" s="5"/>
    </row>
    <row r="89" spans="10:28">
      <c r="J89" s="5"/>
      <c r="K89" s="5" t="s">
        <v>132</v>
      </c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AB89" s="5"/>
    </row>
    <row r="90" spans="10:28">
      <c r="J90" s="5"/>
      <c r="K90" s="5" t="s">
        <v>101</v>
      </c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AB90" s="5"/>
    </row>
    <row r="91" spans="10:28">
      <c r="J91" s="5"/>
      <c r="K91" s="5" t="s">
        <v>102</v>
      </c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AB91" s="5"/>
    </row>
    <row r="92" spans="10:28">
      <c r="J92" s="5"/>
      <c r="K92" s="5" t="s">
        <v>103</v>
      </c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AB92" s="5"/>
    </row>
    <row r="93" spans="10:28">
      <c r="J93" s="5"/>
      <c r="K93" s="5" t="s">
        <v>104</v>
      </c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AB93" s="5"/>
    </row>
    <row r="94" spans="10:28">
      <c r="J94" s="5"/>
      <c r="K94" s="5" t="s">
        <v>105</v>
      </c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AB94" s="5"/>
    </row>
    <row r="95" spans="10:28">
      <c r="J95" s="5"/>
      <c r="K95" s="5" t="s">
        <v>106</v>
      </c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AB95" s="5"/>
    </row>
    <row r="96" spans="10:28">
      <c r="J96" s="5"/>
      <c r="K96" s="5" t="s">
        <v>107</v>
      </c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AB96" s="5"/>
    </row>
    <row r="97" spans="10:28">
      <c r="J97" s="5"/>
      <c r="K97" s="5" t="s">
        <v>108</v>
      </c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AB97" s="5"/>
    </row>
    <row r="98" spans="10:28">
      <c r="J98" s="5"/>
      <c r="K98" s="5" t="s">
        <v>133</v>
      </c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AB98" s="5"/>
    </row>
    <row r="99" spans="10:28">
      <c r="J99" s="5"/>
      <c r="K99" s="5" t="s">
        <v>109</v>
      </c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AB99" s="5"/>
    </row>
    <row r="100" spans="10:28">
      <c r="J100" s="5"/>
      <c r="K100" s="5" t="s">
        <v>110</v>
      </c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AB100" s="5"/>
    </row>
    <row r="101" spans="10:28">
      <c r="J101" s="5"/>
      <c r="K101" s="5" t="s">
        <v>111</v>
      </c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AB101" s="5"/>
    </row>
    <row r="102" spans="10:28">
      <c r="J102" s="5"/>
      <c r="K102" s="5" t="s">
        <v>112</v>
      </c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AB102" s="5"/>
    </row>
    <row r="103" spans="10:28">
      <c r="J103" s="5"/>
      <c r="K103" s="5" t="s">
        <v>113</v>
      </c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AB103" s="5"/>
    </row>
    <row r="104" spans="10:28">
      <c r="J104" s="5"/>
      <c r="K104" s="5" t="s">
        <v>114</v>
      </c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AB104" s="5"/>
    </row>
    <row r="105" spans="10:28">
      <c r="J105" s="5"/>
      <c r="K105" s="5" t="s">
        <v>115</v>
      </c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AB105" s="5"/>
    </row>
    <row r="106" spans="10:28">
      <c r="J106" s="5"/>
      <c r="K106" s="5" t="s">
        <v>116</v>
      </c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AB106" s="5"/>
    </row>
    <row r="107" spans="10:28">
      <c r="J107" s="5"/>
      <c r="K107" s="5" t="s">
        <v>134</v>
      </c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AB107" s="5"/>
    </row>
    <row r="108" spans="10:28">
      <c r="J108" s="5"/>
      <c r="K108" s="5" t="s">
        <v>117</v>
      </c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AB108" s="5"/>
    </row>
    <row r="109" spans="10:28">
      <c r="J109" s="5"/>
      <c r="K109" s="5" t="s">
        <v>118</v>
      </c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AB109" s="5"/>
    </row>
    <row r="110" spans="10:28">
      <c r="J110" s="5"/>
      <c r="K110" s="5" t="s">
        <v>119</v>
      </c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AB110" s="5"/>
    </row>
    <row r="111" spans="10:28">
      <c r="J111" s="5"/>
      <c r="K111" s="5" t="s">
        <v>120</v>
      </c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AB111" s="5"/>
    </row>
    <row r="112" spans="10:28">
      <c r="J112" s="5"/>
      <c r="K112" s="5" t="s">
        <v>121</v>
      </c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AB112" s="5"/>
    </row>
    <row r="113" spans="10:28">
      <c r="J113" s="5"/>
      <c r="K113" s="5" t="s">
        <v>122</v>
      </c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AB113" s="5"/>
    </row>
    <row r="114" spans="10:28">
      <c r="J114" s="5"/>
      <c r="K114" s="5" t="s">
        <v>123</v>
      </c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AB114" s="5"/>
    </row>
    <row r="115" spans="10:28">
      <c r="J115" s="5"/>
      <c r="K115" s="5" t="s">
        <v>124</v>
      </c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AB115" s="5"/>
    </row>
    <row r="116" spans="10:28">
      <c r="J116" s="5"/>
      <c r="K116" s="5" t="s">
        <v>135</v>
      </c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AB116" s="5"/>
    </row>
    <row r="117" spans="10:28"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AB117" s="5"/>
    </row>
    <row r="118" spans="10:28"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</row>
    <row r="119" spans="10:28"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</row>
    <row r="120" spans="10:28"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</row>
    <row r="121" spans="10:28"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</row>
    <row r="122" spans="10:28"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</row>
    <row r="123" spans="10:28"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</row>
    <row r="124" spans="10:28"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</row>
    <row r="125" spans="10:28"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</row>
    <row r="126" spans="10:28"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</row>
    <row r="127" spans="10:28"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</row>
    <row r="128" spans="10:28"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</row>
    <row r="129" spans="10:26"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</row>
  </sheetData>
  <mergeCells count="4">
    <mergeCell ref="D2:E2"/>
    <mergeCell ref="Q2:T2"/>
    <mergeCell ref="U2:X2"/>
    <mergeCell ref="F2:I2"/>
  </mergeCells>
  <dataValidations count="2">
    <dataValidation type="list" allowBlank="1" showInputMessage="1" showErrorMessage="1" sqref="G4:G28">
      <formula1>unités</formula1>
    </dataValidation>
    <dataValidation type="list" allowBlank="1" showInputMessage="1" showErrorMessage="1" sqref="C4:C28">
      <formula1>opérations</formula1>
    </dataValidation>
  </dataValidations>
  <pageMargins left="0.7" right="0.7" top="0.75" bottom="0.75" header="0.3" footer="0.3"/>
  <tableParts count="1">
    <tablePart r:id="rId1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Planning</vt:lpstr>
      <vt:lpstr>Machine</vt:lpstr>
      <vt:lpstr>opérations</vt:lpstr>
      <vt:lpstr>unités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Pierrick ROUSSET</dc:creator>
  <cp:lastModifiedBy>LouReeD</cp:lastModifiedBy>
  <cp:lastPrinted>2016-04-21T17:26:50Z</cp:lastPrinted>
  <dcterms:created xsi:type="dcterms:W3CDTF">2016-04-20T16:41:29Z</dcterms:created>
  <dcterms:modified xsi:type="dcterms:W3CDTF">2016-04-22T16:49:40Z</dcterms:modified>
</cp:coreProperties>
</file>