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5" windowWidth="9585" windowHeight="6690"/>
  </bookViews>
  <sheets>
    <sheet name="Foot" sheetId="2" r:id="rId1"/>
    <sheet name="Feuil1" sheetId="13" r:id="rId2"/>
  </sheets>
  <definedNames>
    <definedName name="_xlnm.Print_Area" localSheetId="0">Foot!$A$1:$AK$14</definedName>
  </definedNames>
  <calcPr calcId="125725"/>
</workbook>
</file>

<file path=xl/calcChain.xml><?xml version="1.0" encoding="utf-8"?>
<calcChain xmlns="http://schemas.openxmlformats.org/spreadsheetml/2006/main">
  <c r="Z2" i="2"/>
  <c r="Z71"/>
  <c r="O14"/>
  <c r="P14"/>
  <c r="Q14"/>
  <c r="R14"/>
  <c r="S14"/>
  <c r="T14"/>
  <c r="U14"/>
  <c r="V14"/>
  <c r="W14"/>
  <c r="X14"/>
  <c r="A80"/>
  <c r="R80"/>
  <c r="B80"/>
  <c r="C80"/>
  <c r="D80"/>
  <c r="E80"/>
  <c r="F80"/>
  <c r="G80"/>
  <c r="H80"/>
  <c r="I80"/>
  <c r="J80"/>
  <c r="K80"/>
  <c r="M80"/>
  <c r="Z3"/>
  <c r="Z4"/>
  <c r="Z5"/>
  <c r="Z6"/>
  <c r="Z7"/>
  <c r="Z8"/>
  <c r="Z9"/>
  <c r="Z10"/>
  <c r="Z11"/>
  <c r="Z12"/>
  <c r="M2"/>
  <c r="P3"/>
  <c r="O6"/>
  <c r="M69"/>
  <c r="M70"/>
  <c r="M71"/>
  <c r="M72"/>
  <c r="M73"/>
  <c r="M74"/>
  <c r="M75"/>
  <c r="M76"/>
  <c r="M77"/>
  <c r="M78"/>
  <c r="M79"/>
  <c r="S2"/>
  <c r="O2"/>
  <c r="P2"/>
  <c r="Q2"/>
  <c r="Q69"/>
  <c r="R2"/>
  <c r="R77"/>
  <c r="T2"/>
  <c r="U2"/>
  <c r="U69"/>
  <c r="V2"/>
  <c r="W2"/>
  <c r="X2"/>
  <c r="Y2"/>
  <c r="A79"/>
  <c r="T79" s="1"/>
  <c r="B79"/>
  <c r="C79"/>
  <c r="D79"/>
  <c r="E79"/>
  <c r="F79"/>
  <c r="G79"/>
  <c r="H79"/>
  <c r="I79"/>
  <c r="J79"/>
  <c r="K79"/>
  <c r="Y3"/>
  <c r="Y4"/>
  <c r="Y5"/>
  <c r="Y6"/>
  <c r="Y7"/>
  <c r="Y8"/>
  <c r="Y9"/>
  <c r="Y10"/>
  <c r="Y11"/>
  <c r="Y12"/>
  <c r="Y77" s="1"/>
  <c r="A78"/>
  <c r="V78"/>
  <c r="B78"/>
  <c r="C78"/>
  <c r="D78"/>
  <c r="E78"/>
  <c r="F78"/>
  <c r="G78"/>
  <c r="H78"/>
  <c r="I78"/>
  <c r="J78"/>
  <c r="L78"/>
  <c r="X3"/>
  <c r="X4"/>
  <c r="X5"/>
  <c r="X6"/>
  <c r="X7"/>
  <c r="X8"/>
  <c r="X9"/>
  <c r="X10"/>
  <c r="X11"/>
  <c r="X13"/>
  <c r="A77"/>
  <c r="S77"/>
  <c r="B77"/>
  <c r="C77"/>
  <c r="D77"/>
  <c r="E77"/>
  <c r="F77"/>
  <c r="G77"/>
  <c r="H77"/>
  <c r="I77"/>
  <c r="K77"/>
  <c r="L77"/>
  <c r="W3"/>
  <c r="W4"/>
  <c r="W5"/>
  <c r="W6"/>
  <c r="W7"/>
  <c r="W8"/>
  <c r="W9"/>
  <c r="W10"/>
  <c r="W12"/>
  <c r="W13"/>
  <c r="A76"/>
  <c r="Q76"/>
  <c r="B76"/>
  <c r="C76"/>
  <c r="D76"/>
  <c r="E76"/>
  <c r="F76"/>
  <c r="G76"/>
  <c r="H76"/>
  <c r="J76"/>
  <c r="K76"/>
  <c r="L76"/>
  <c r="V3"/>
  <c r="V4"/>
  <c r="V5"/>
  <c r="V6"/>
  <c r="V7"/>
  <c r="V8"/>
  <c r="V9"/>
  <c r="V11"/>
  <c r="V12"/>
  <c r="V13"/>
  <c r="A75"/>
  <c r="B75"/>
  <c r="C75"/>
  <c r="D75"/>
  <c r="E75"/>
  <c r="F75"/>
  <c r="G75"/>
  <c r="I75"/>
  <c r="J75"/>
  <c r="K75"/>
  <c r="L75"/>
  <c r="U3"/>
  <c r="U4"/>
  <c r="U5"/>
  <c r="U6"/>
  <c r="U7"/>
  <c r="U8"/>
  <c r="U10"/>
  <c r="U11"/>
  <c r="U12"/>
  <c r="U13"/>
  <c r="A74"/>
  <c r="B74"/>
  <c r="C74"/>
  <c r="D74"/>
  <c r="E74"/>
  <c r="F74"/>
  <c r="H74"/>
  <c r="I74"/>
  <c r="J74"/>
  <c r="K74"/>
  <c r="L74"/>
  <c r="T3"/>
  <c r="T4"/>
  <c r="T5"/>
  <c r="T6"/>
  <c r="T7"/>
  <c r="T9"/>
  <c r="T10"/>
  <c r="T11"/>
  <c r="T12"/>
  <c r="T13"/>
  <c r="F72"/>
  <c r="A72"/>
  <c r="A85"/>
  <c r="B72"/>
  <c r="C72"/>
  <c r="D72"/>
  <c r="G72"/>
  <c r="H72"/>
  <c r="I72"/>
  <c r="J72"/>
  <c r="K72"/>
  <c r="L72"/>
  <c r="R3"/>
  <c r="R4"/>
  <c r="R5"/>
  <c r="R7"/>
  <c r="R8"/>
  <c r="R9"/>
  <c r="R10"/>
  <c r="R11"/>
  <c r="R12"/>
  <c r="R13"/>
  <c r="A71"/>
  <c r="S71"/>
  <c r="B71"/>
  <c r="C71"/>
  <c r="E71"/>
  <c r="F71"/>
  <c r="G71"/>
  <c r="H71"/>
  <c r="I71"/>
  <c r="J71"/>
  <c r="K71"/>
  <c r="L71"/>
  <c r="Q3"/>
  <c r="Q4"/>
  <c r="Q6"/>
  <c r="Q7"/>
  <c r="Q8"/>
  <c r="Q9"/>
  <c r="Q10"/>
  <c r="Q11"/>
  <c r="Q12"/>
  <c r="Q13"/>
  <c r="A70"/>
  <c r="A83"/>
  <c r="B70"/>
  <c r="D70"/>
  <c r="E70"/>
  <c r="F70"/>
  <c r="G70"/>
  <c r="H70"/>
  <c r="I70"/>
  <c r="J70"/>
  <c r="K70"/>
  <c r="L70"/>
  <c r="P5"/>
  <c r="P6"/>
  <c r="P7"/>
  <c r="P8"/>
  <c r="P9"/>
  <c r="P10"/>
  <c r="P11"/>
  <c r="P12"/>
  <c r="P13"/>
  <c r="A69"/>
  <c r="C69"/>
  <c r="D69"/>
  <c r="E69"/>
  <c r="F69"/>
  <c r="G69"/>
  <c r="H69"/>
  <c r="I69"/>
  <c r="J69"/>
  <c r="K69"/>
  <c r="L69"/>
  <c r="O4"/>
  <c r="O5"/>
  <c r="O7"/>
  <c r="O8"/>
  <c r="O9"/>
  <c r="O10"/>
  <c r="O11"/>
  <c r="O12"/>
  <c r="O13"/>
  <c r="S6"/>
  <c r="A73"/>
  <c r="A86"/>
  <c r="S3"/>
  <c r="S4"/>
  <c r="S5"/>
  <c r="S8"/>
  <c r="S9"/>
  <c r="S10"/>
  <c r="S11"/>
  <c r="S12"/>
  <c r="S13"/>
  <c r="B73"/>
  <c r="C73"/>
  <c r="D73"/>
  <c r="E73"/>
  <c r="G73"/>
  <c r="H73"/>
  <c r="I73"/>
  <c r="J73"/>
  <c r="K73"/>
  <c r="L73"/>
  <c r="L2"/>
  <c r="K2"/>
  <c r="J2"/>
  <c r="I2"/>
  <c r="H2"/>
  <c r="F2"/>
  <c r="E2"/>
  <c r="D2"/>
  <c r="C2"/>
  <c r="B2"/>
  <c r="X74"/>
  <c r="Z78"/>
  <c r="U70"/>
  <c r="R78"/>
  <c r="X75"/>
  <c r="X70"/>
  <c r="T77"/>
  <c r="A89"/>
  <c r="Y76"/>
  <c r="T78"/>
  <c r="R79"/>
  <c r="O72"/>
  <c r="V75"/>
  <c r="U78"/>
  <c r="U77"/>
  <c r="U76"/>
  <c r="Q70"/>
  <c r="V70"/>
  <c r="R71"/>
  <c r="R73"/>
  <c r="V71"/>
  <c r="A90"/>
  <c r="P78"/>
  <c r="P77"/>
  <c r="P76"/>
  <c r="P75"/>
  <c r="P74"/>
  <c r="P71"/>
  <c r="W76"/>
  <c r="W75"/>
  <c r="W74"/>
  <c r="W71"/>
  <c r="W70"/>
  <c r="W69"/>
  <c r="A87"/>
  <c r="U72"/>
  <c r="Y74"/>
  <c r="O74"/>
  <c r="S74"/>
  <c r="Y75"/>
  <c r="S75"/>
  <c r="A88"/>
  <c r="Y69"/>
  <c r="P69"/>
  <c r="S69"/>
  <c r="O70"/>
  <c r="S70"/>
  <c r="X72"/>
  <c r="R75"/>
  <c r="O76"/>
  <c r="A84"/>
  <c r="T69"/>
  <c r="T70"/>
  <c r="T71"/>
  <c r="U74"/>
  <c r="T75"/>
  <c r="R76"/>
  <c r="O77"/>
  <c r="Y78"/>
  <c r="O78"/>
  <c r="X79"/>
  <c r="O79"/>
  <c r="S79"/>
  <c r="Q72"/>
  <c r="Q74"/>
  <c r="Q75"/>
  <c r="V77"/>
  <c r="Q77"/>
  <c r="Q78"/>
  <c r="V79"/>
  <c r="Q79"/>
  <c r="Z73"/>
  <c r="U71"/>
  <c r="W78"/>
  <c r="S76"/>
  <c r="Y71"/>
  <c r="O75"/>
  <c r="AC75" s="1"/>
  <c r="Q73"/>
  <c r="X73"/>
  <c r="U73"/>
  <c r="S78"/>
  <c r="AC78" s="1"/>
  <c r="Y72"/>
  <c r="R74"/>
  <c r="P72"/>
  <c r="S72"/>
  <c r="X76"/>
  <c r="X69"/>
  <c r="V74"/>
  <c r="A91"/>
  <c r="Y73"/>
  <c r="P79"/>
  <c r="R70"/>
  <c r="T76"/>
  <c r="O71"/>
  <c r="Y70"/>
  <c r="W73"/>
  <c r="R69"/>
  <c r="V69"/>
  <c r="A82"/>
  <c r="P73"/>
  <c r="Z72"/>
  <c r="T73"/>
  <c r="W72"/>
  <c r="V73"/>
  <c r="V72"/>
  <c r="O73"/>
  <c r="T72"/>
  <c r="P70"/>
  <c r="O69"/>
  <c r="X78"/>
  <c r="W77"/>
  <c r="V76"/>
  <c r="S73"/>
  <c r="AC73" s="1"/>
  <c r="R72"/>
  <c r="Q71"/>
  <c r="Z74"/>
  <c r="Z70"/>
  <c r="AC70"/>
  <c r="G83" s="1"/>
  <c r="Z75"/>
  <c r="Z76"/>
  <c r="A93"/>
  <c r="Z69"/>
  <c r="Z79"/>
  <c r="Z77"/>
  <c r="Y79"/>
  <c r="U75"/>
  <c r="T74"/>
  <c r="T80"/>
  <c r="S80"/>
  <c r="U80"/>
  <c r="V80"/>
  <c r="W80"/>
  <c r="O80"/>
  <c r="X80"/>
  <c r="P80"/>
  <c r="Y80"/>
  <c r="Q80"/>
  <c r="Z80"/>
  <c r="AC74"/>
  <c r="C87" s="1"/>
  <c r="D83"/>
  <c r="C83"/>
  <c r="AC80"/>
  <c r="G93" s="1"/>
  <c r="E87"/>
  <c r="E93"/>
  <c r="G86" l="1"/>
  <c r="D86"/>
  <c r="C91"/>
  <c r="E91"/>
  <c r="G88"/>
  <c r="H88"/>
  <c r="C88"/>
  <c r="C93"/>
  <c r="H87"/>
  <c r="H83"/>
  <c r="I83" s="1"/>
  <c r="AC76"/>
  <c r="AC72"/>
  <c r="E85" s="1"/>
  <c r="AC69"/>
  <c r="W79"/>
  <c r="X77"/>
  <c r="AC77" s="1"/>
  <c r="C90" s="1"/>
  <c r="H90"/>
  <c r="G90"/>
  <c r="C89"/>
  <c r="E89"/>
  <c r="H89"/>
  <c r="D89"/>
  <c r="B89" s="1"/>
  <c r="L89" s="1"/>
  <c r="G89"/>
  <c r="I89" s="1"/>
  <c r="G85"/>
  <c r="H85"/>
  <c r="H82"/>
  <c r="C82"/>
  <c r="D82"/>
  <c r="G82"/>
  <c r="I82" s="1"/>
  <c r="E82"/>
  <c r="F82" s="1"/>
  <c r="H93"/>
  <c r="I93" s="1"/>
  <c r="D93"/>
  <c r="D88"/>
  <c r="E88"/>
  <c r="D87"/>
  <c r="B87" s="1"/>
  <c r="G87"/>
  <c r="I87" s="1"/>
  <c r="D91"/>
  <c r="H91"/>
  <c r="G91"/>
  <c r="C86"/>
  <c r="H86"/>
  <c r="I86" s="1"/>
  <c r="E86"/>
  <c r="E83"/>
  <c r="B83" s="1"/>
  <c r="U79"/>
  <c r="AC79" s="1"/>
  <c r="A92"/>
  <c r="X71"/>
  <c r="AC71" s="1"/>
  <c r="I85" l="1"/>
  <c r="F89"/>
  <c r="L83"/>
  <c r="I91"/>
  <c r="B91"/>
  <c r="L87"/>
  <c r="B88"/>
  <c r="D85"/>
  <c r="C85"/>
  <c r="D90"/>
  <c r="E90"/>
  <c r="I88"/>
  <c r="E92"/>
  <c r="G92"/>
  <c r="I92" s="1"/>
  <c r="D92"/>
  <c r="B92" s="1"/>
  <c r="F92"/>
  <c r="H92"/>
  <c r="C92"/>
  <c r="G84"/>
  <c r="E84"/>
  <c r="H84"/>
  <c r="C84"/>
  <c r="D84"/>
  <c r="F86"/>
  <c r="B86"/>
  <c r="L86" s="1"/>
  <c r="F93"/>
  <c r="B93"/>
  <c r="L93" s="1"/>
  <c r="L91"/>
  <c r="F87"/>
  <c r="I90"/>
  <c r="F83"/>
  <c r="F91"/>
  <c r="B82"/>
  <c r="L82" s="1"/>
  <c r="F88"/>
  <c r="B90" l="1"/>
  <c r="F90"/>
  <c r="B85"/>
  <c r="L85" s="1"/>
  <c r="F85"/>
  <c r="L90"/>
  <c r="B84"/>
  <c r="L88"/>
  <c r="F84"/>
  <c r="I84"/>
  <c r="L92"/>
  <c r="L84" l="1"/>
  <c r="M94"/>
  <c r="M83" l="1"/>
  <c r="M87"/>
  <c r="M89"/>
  <c r="M88"/>
  <c r="M90"/>
  <c r="M82"/>
  <c r="M91"/>
  <c r="M86"/>
  <c r="M85"/>
  <c r="M93"/>
  <c r="M92"/>
  <c r="M84"/>
  <c r="O94" l="1"/>
  <c r="Z82"/>
  <c r="O82"/>
  <c r="O84"/>
  <c r="O93"/>
  <c r="O86"/>
  <c r="O88"/>
  <c r="O87"/>
  <c r="O92"/>
  <c r="O85"/>
  <c r="O91"/>
  <c r="O90"/>
  <c r="O89"/>
  <c r="O83"/>
  <c r="AC3" l="1"/>
  <c r="AK3"/>
  <c r="AI3"/>
  <c r="AG3"/>
  <c r="AE3"/>
  <c r="AD3"/>
  <c r="AJ3"/>
  <c r="AH3"/>
  <c r="AF3"/>
  <c r="P94"/>
  <c r="P82" s="1"/>
  <c r="Z83"/>
  <c r="P90"/>
  <c r="P84"/>
  <c r="P88"/>
  <c r="P91" l="1"/>
  <c r="P87"/>
  <c r="AK4"/>
  <c r="AI4"/>
  <c r="AG4"/>
  <c r="AE4"/>
  <c r="AC4"/>
  <c r="AJ4"/>
  <c r="AH4"/>
  <c r="AF4"/>
  <c r="AD4"/>
  <c r="P93"/>
  <c r="P92"/>
  <c r="P89"/>
  <c r="P86"/>
  <c r="P85"/>
  <c r="P83"/>
  <c r="Z84" l="1"/>
  <c r="Q94"/>
  <c r="Q89" s="1"/>
  <c r="Q86" l="1"/>
  <c r="Q93"/>
  <c r="AJ5"/>
  <c r="AH5"/>
  <c r="AF5"/>
  <c r="AD5"/>
  <c r="AK5"/>
  <c r="AI5"/>
  <c r="AG5"/>
  <c r="AE5"/>
  <c r="AC5"/>
  <c r="Q88"/>
  <c r="Q87"/>
  <c r="Q90"/>
  <c r="Q82"/>
  <c r="Q84"/>
  <c r="Q91"/>
  <c r="Q92"/>
  <c r="Q83"/>
  <c r="Q85"/>
  <c r="Z85" l="1"/>
  <c r="R94"/>
  <c r="R83" s="1"/>
  <c r="R90"/>
  <c r="R91"/>
  <c r="R85" l="1"/>
  <c r="R86"/>
  <c r="R93"/>
  <c r="R89"/>
  <c r="AE6"/>
  <c r="AH6"/>
  <c r="AK6"/>
  <c r="AI6"/>
  <c r="AF6"/>
  <c r="AD6"/>
  <c r="AC6"/>
  <c r="AJ6"/>
  <c r="AG6"/>
  <c r="R87"/>
  <c r="R92"/>
  <c r="R88"/>
  <c r="R84"/>
  <c r="R82"/>
  <c r="Z86" l="1"/>
  <c r="S94"/>
  <c r="S84" s="1"/>
  <c r="S92"/>
  <c r="S88"/>
  <c r="S89"/>
  <c r="S86" l="1"/>
  <c r="S87"/>
  <c r="S93"/>
  <c r="AE7"/>
  <c r="AK7"/>
  <c r="AH7"/>
  <c r="AJ7"/>
  <c r="AG7"/>
  <c r="AD7"/>
  <c r="AC7"/>
  <c r="AF7"/>
  <c r="AI7"/>
  <c r="S91"/>
  <c r="S90"/>
  <c r="S85"/>
  <c r="S83"/>
  <c r="S82"/>
  <c r="Z87" l="1"/>
  <c r="T94"/>
  <c r="T85" s="1"/>
  <c r="T90"/>
  <c r="T87" l="1"/>
  <c r="T84"/>
  <c r="T88"/>
  <c r="T86"/>
  <c r="T93"/>
  <c r="T89"/>
  <c r="T92"/>
  <c r="AD8"/>
  <c r="AJ8"/>
  <c r="AC8"/>
  <c r="AF8"/>
  <c r="AE8"/>
  <c r="AK8"/>
  <c r="AI8"/>
  <c r="AG8"/>
  <c r="AH8"/>
  <c r="T91"/>
  <c r="T83"/>
  <c r="T82"/>
  <c r="Z88" l="1"/>
  <c r="U94"/>
  <c r="U83"/>
  <c r="U89"/>
  <c r="U86"/>
  <c r="U84"/>
  <c r="U91"/>
  <c r="U92"/>
  <c r="U93"/>
  <c r="U88"/>
  <c r="U87"/>
  <c r="AK9" l="1"/>
  <c r="AF9"/>
  <c r="AD9"/>
  <c r="AC9"/>
  <c r="AJ9"/>
  <c r="AG9"/>
  <c r="AE9"/>
  <c r="AI9"/>
  <c r="AH9"/>
  <c r="U90"/>
  <c r="U85"/>
  <c r="U82"/>
  <c r="V94" l="1"/>
  <c r="V82" s="1"/>
  <c r="Z89"/>
  <c r="V85"/>
  <c r="V90" l="1"/>
  <c r="AE10"/>
  <c r="AC10"/>
  <c r="AF10"/>
  <c r="AD10"/>
  <c r="AI10"/>
  <c r="AH10"/>
  <c r="AK10"/>
  <c r="AJ10"/>
  <c r="AG10"/>
  <c r="V87"/>
  <c r="V93"/>
  <c r="V86"/>
  <c r="V88"/>
  <c r="V84"/>
  <c r="V91"/>
  <c r="V83"/>
  <c r="V92"/>
  <c r="V89"/>
  <c r="Z90" l="1"/>
  <c r="AD11"/>
  <c r="AI11"/>
  <c r="AC11"/>
  <c r="AK11"/>
  <c r="AJ11"/>
  <c r="AG11"/>
  <c r="AF11"/>
  <c r="AE11"/>
  <c r="AH11"/>
  <c r="W94"/>
  <c r="W82" l="1"/>
  <c r="W85"/>
  <c r="W90"/>
  <c r="W86"/>
  <c r="W83"/>
  <c r="W93"/>
  <c r="W92"/>
  <c r="W88"/>
  <c r="W87"/>
  <c r="W84"/>
  <c r="W89"/>
  <c r="W91"/>
  <c r="Z91" l="1"/>
  <c r="X82"/>
  <c r="X94"/>
  <c r="X91"/>
  <c r="X84"/>
  <c r="X88"/>
  <c r="X93"/>
  <c r="X86"/>
  <c r="X85"/>
  <c r="X89"/>
  <c r="X87"/>
  <c r="X92"/>
  <c r="X83"/>
  <c r="X90"/>
  <c r="AJ12" l="1"/>
  <c r="AF12"/>
  <c r="AI12"/>
  <c r="AK12"/>
  <c r="AE12"/>
  <c r="AD12"/>
  <c r="AH12"/>
  <c r="AC12"/>
  <c r="AG12"/>
  <c r="Y90"/>
  <c r="Y83"/>
  <c r="Y84"/>
  <c r="Y94"/>
  <c r="Y92" s="1"/>
  <c r="Z92"/>
  <c r="Y82"/>
  <c r="Y89"/>
  <c r="Y91"/>
  <c r="Y85" l="1"/>
  <c r="Y86"/>
  <c r="AC13"/>
  <c r="AF13"/>
  <c r="AJ13"/>
  <c r="AE13"/>
  <c r="AK13"/>
  <c r="AD13"/>
  <c r="AI13"/>
  <c r="AH13"/>
  <c r="AG13"/>
  <c r="Y93"/>
  <c r="Y87"/>
  <c r="Y88"/>
  <c r="Z93" l="1"/>
  <c r="AK14"/>
  <c r="AC14"/>
  <c r="AG14"/>
  <c r="AE14"/>
  <c r="AI14"/>
  <c r="AJ14"/>
  <c r="AH14"/>
  <c r="AF14"/>
  <c r="AD14"/>
</calcChain>
</file>

<file path=xl/sharedStrings.xml><?xml version="1.0" encoding="utf-8"?>
<sst xmlns="http://schemas.openxmlformats.org/spreadsheetml/2006/main" count="29" uniqueCount="21">
  <si>
    <t>c</t>
  </si>
  <si>
    <t>p</t>
  </si>
  <si>
    <t>Pts</t>
  </si>
  <si>
    <t>G</t>
  </si>
  <si>
    <t>N</t>
  </si>
  <si>
    <t>P</t>
  </si>
  <si>
    <t>dif</t>
  </si>
  <si>
    <t>clst</t>
  </si>
  <si>
    <t>J</t>
  </si>
  <si>
    <t>Classement</t>
  </si>
  <si>
    <t>Score</t>
  </si>
  <si>
    <t>Dom / Ext</t>
  </si>
  <si>
    <t>Les Bracelets</t>
  </si>
  <si>
    <t>Vespa &amp; Nicolas</t>
  </si>
  <si>
    <t>Les Kickers Leaders</t>
  </si>
  <si>
    <t>Smet Team</t>
  </si>
  <si>
    <t>Les Fists</t>
  </si>
  <si>
    <t>Les Défourailleurs de l'Est Parisien</t>
  </si>
  <si>
    <t>Killer 93</t>
  </si>
  <si>
    <t>Machete</t>
  </si>
  <si>
    <t>Défour. Est Parisien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</si>
</sst>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2A34C"/>
        <bgColor indexed="64"/>
      </patternFill>
    </fill>
    <fill>
      <patternFill patternType="lightUp">
        <bgColor rgb="FF000000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Border="1"/>
    <xf numFmtId="0" fontId="0" fillId="0" borderId="0" xfId="0" quotePrefix="1" applyBorder="1"/>
    <xf numFmtId="0" fontId="0" fillId="0" borderId="1" xfId="0" applyNumberFormat="1" applyBorder="1"/>
    <xf numFmtId="0" fontId="1" fillId="0" borderId="0" xfId="0" applyFont="1" applyBorder="1" applyAlignment="1" applyProtection="1">
      <alignment horizontal="center"/>
      <protection hidden="1"/>
    </xf>
    <xf numFmtId="0" fontId="1" fillId="0" borderId="0" xfId="0" applyFont="1" applyBorder="1" applyProtection="1">
      <protection hidden="1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>
      <alignment horizontal="center" textRotation="90" wrapText="1"/>
    </xf>
    <xf numFmtId="1" fontId="0" fillId="0" borderId="0" xfId="0" applyNumberForma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/>
    </xf>
    <xf numFmtId="0" fontId="0" fillId="0" borderId="3" xfId="0" applyBorder="1" applyProtection="1"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3" xfId="0" applyFont="1" applyBorder="1" applyProtection="1">
      <protection hidden="1"/>
    </xf>
    <xf numFmtId="0" fontId="4" fillId="2" borderId="3" xfId="0" applyFont="1" applyFill="1" applyBorder="1" applyAlignment="1">
      <alignment horizontal="center" textRotation="90"/>
    </xf>
    <xf numFmtId="0" fontId="4" fillId="2" borderId="3" xfId="0" applyFont="1" applyFill="1" applyBorder="1" applyProtection="1">
      <protection locked="0"/>
    </xf>
    <xf numFmtId="49" fontId="4" fillId="3" borderId="3" xfId="0" applyNumberFormat="1" applyFont="1" applyFill="1" applyBorder="1" applyAlignment="1" applyProtection="1">
      <alignment horizontal="center" vertical="center"/>
      <protection locked="0"/>
    </xf>
    <xf numFmtId="49" fontId="4" fillId="4" borderId="3" xfId="0" applyNumberFormat="1" applyFont="1" applyFill="1" applyBorder="1" applyAlignment="1">
      <alignment horizontal="center" vertical="center"/>
    </xf>
    <xf numFmtId="0" fontId="4" fillId="0" borderId="0" xfId="0" applyFont="1"/>
    <xf numFmtId="0" fontId="6" fillId="2" borderId="3" xfId="0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 applyProtection="1">
      <alignment horizontal="center" vertical="center"/>
      <protection locked="0"/>
    </xf>
    <xf numFmtId="0" fontId="1" fillId="5" borderId="3" xfId="0" applyFont="1" applyFill="1" applyBorder="1" applyAlignment="1" applyProtection="1">
      <alignment horizontal="center"/>
      <protection hidden="1"/>
    </xf>
    <xf numFmtId="0" fontId="3" fillId="2" borderId="3" xfId="0" applyFont="1" applyFill="1" applyBorder="1" applyProtection="1">
      <protection locked="0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M95"/>
  <sheetViews>
    <sheetView tabSelected="1" workbookViewId="0">
      <selection activeCell="J2" sqref="J1:M65536"/>
    </sheetView>
  </sheetViews>
  <sheetFormatPr baseColWidth="10" defaultColWidth="11.5703125" defaultRowHeight="12.75"/>
  <cols>
    <col min="1" max="1" width="30.140625" bestFit="1" customWidth="1"/>
    <col min="2" max="9" width="6" customWidth="1"/>
    <col min="10" max="13" width="6" hidden="1" customWidth="1"/>
    <col min="14" max="14" width="5.28515625" hidden="1" customWidth="1"/>
    <col min="15" max="15" width="12.42578125" hidden="1" customWidth="1"/>
    <col min="16" max="16" width="15" hidden="1" customWidth="1"/>
    <col min="17" max="17" width="18.28515625" hidden="1" customWidth="1"/>
    <col min="18" max="18" width="10.5703125" hidden="1" customWidth="1"/>
    <col min="19" max="19" width="8.7109375" hidden="1" customWidth="1"/>
    <col min="20" max="20" width="30.42578125" hidden="1" customWidth="1"/>
    <col min="21" max="23" width="12" hidden="1" customWidth="1"/>
    <col min="24" max="24" width="18.5703125" hidden="1" customWidth="1"/>
    <col min="25" max="25" width="13.42578125" hidden="1" customWidth="1"/>
    <col min="26" max="26" width="10" hidden="1" customWidth="1"/>
    <col min="27" max="27" width="16.140625" hidden="1" customWidth="1"/>
    <col min="28" max="28" width="16.7109375" customWidth="1"/>
    <col min="29" max="29" width="33" bestFit="1" customWidth="1"/>
    <col min="30" max="30" width="6.7109375" customWidth="1"/>
    <col min="31" max="34" width="6.42578125" customWidth="1"/>
    <col min="35" max="37" width="6.7109375" customWidth="1"/>
  </cols>
  <sheetData>
    <row r="1" spans="1:39" ht="25.5">
      <c r="A1" s="26" t="s">
        <v>10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8"/>
      <c r="N1" s="1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29" t="s">
        <v>9</v>
      </c>
      <c r="AD1" s="29"/>
      <c r="AE1" s="29"/>
      <c r="AF1" s="29"/>
      <c r="AG1" s="29"/>
      <c r="AH1" s="29"/>
      <c r="AI1" s="29"/>
      <c r="AJ1" s="29"/>
      <c r="AK1" s="29"/>
    </row>
    <row r="2" spans="1:39" ht="96.75">
      <c r="A2" s="22" t="s">
        <v>11</v>
      </c>
      <c r="B2" s="17" t="str">
        <f>A3</f>
        <v>Les Bracelets</v>
      </c>
      <c r="C2" s="17" t="str">
        <f>A4</f>
        <v>Vespa &amp; Nicolas</v>
      </c>
      <c r="D2" s="17" t="str">
        <f>A5</f>
        <v>Les Kickers Leaders</v>
      </c>
      <c r="E2" s="17" t="str">
        <f>A6</f>
        <v>Smet Team</v>
      </c>
      <c r="F2" s="17" t="str">
        <f>A7</f>
        <v>Les Fists</v>
      </c>
      <c r="G2" s="17" t="s">
        <v>20</v>
      </c>
      <c r="H2" s="17" t="str">
        <f>A9</f>
        <v>Killer 93</v>
      </c>
      <c r="I2" s="17" t="str">
        <f>A10</f>
        <v>Machete</v>
      </c>
      <c r="J2" s="17">
        <f>A11</f>
        <v>0</v>
      </c>
      <c r="K2" s="17">
        <f>A12</f>
        <v>0</v>
      </c>
      <c r="L2" s="17">
        <f>A13</f>
        <v>0</v>
      </c>
      <c r="M2" s="17">
        <f>A14</f>
        <v>0</v>
      </c>
      <c r="N2" s="11"/>
      <c r="O2" s="2" t="str">
        <f>A3</f>
        <v>Les Bracelets</v>
      </c>
      <c r="P2" s="2" t="str">
        <f>A4</f>
        <v>Vespa &amp; Nicolas</v>
      </c>
      <c r="Q2" s="2" t="str">
        <f>A5</f>
        <v>Les Kickers Leaders</v>
      </c>
      <c r="R2" s="2" t="str">
        <f>A6</f>
        <v>Smet Team</v>
      </c>
      <c r="S2" s="2" t="str">
        <f>A7</f>
        <v>Les Fists</v>
      </c>
      <c r="T2" s="2" t="str">
        <f>A8</f>
        <v>Les Défourailleurs de l'Est Parisien</v>
      </c>
      <c r="U2" s="2" t="str">
        <f>A9</f>
        <v>Killer 93</v>
      </c>
      <c r="V2" s="2" t="str">
        <f>A10</f>
        <v>Machete</v>
      </c>
      <c r="W2" s="2">
        <f>A11</f>
        <v>0</v>
      </c>
      <c r="X2" s="2">
        <f>A12</f>
        <v>0</v>
      </c>
      <c r="Y2" s="2">
        <f>A13</f>
        <v>0</v>
      </c>
      <c r="Z2" s="2">
        <f>A14</f>
        <v>0</v>
      </c>
      <c r="AA2" s="2"/>
      <c r="AB2" s="2"/>
      <c r="AC2" s="14"/>
      <c r="AD2" s="15" t="s">
        <v>2</v>
      </c>
      <c r="AE2" s="15" t="s">
        <v>8</v>
      </c>
      <c r="AF2" s="15" t="s">
        <v>3</v>
      </c>
      <c r="AG2" s="15" t="s">
        <v>4</v>
      </c>
      <c r="AH2" s="15" t="s">
        <v>5</v>
      </c>
      <c r="AI2" s="15" t="s">
        <v>1</v>
      </c>
      <c r="AJ2" s="15" t="s">
        <v>0</v>
      </c>
      <c r="AK2" s="15" t="s">
        <v>6</v>
      </c>
    </row>
    <row r="3" spans="1:39" ht="19.5" customHeight="1">
      <c r="A3" s="18" t="s">
        <v>12</v>
      </c>
      <c r="B3" s="20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12"/>
      <c r="O3" s="2">
        <v>0</v>
      </c>
      <c r="P3" s="4">
        <f>IF(C3="",0,1+IF(VALUE(MID(C3,1,SEARCH("-",C3)-1))&lt;VALUE(MID(C3,SEARCH("-",C3)+1,LEN(C3)-SEARCH("-",C3))),0.01,IF(VALUE(MID(C3,1,SEARCH("-",C3)-1))=VALUE(MID(C3,SEARCH("-",C3)+1,LEN(C3)-SEARCH("-",C3))),0.0001,0))+VALUE(MID(C3,1,SEARCH("-",C3)-1))*0.0000000001+VALUE(MID(C3,SEARCH("-",C3)+1,LEN(C3)-SEARCH("-",C3)))*0.0000001)</f>
        <v>0</v>
      </c>
      <c r="Q3" s="4">
        <f t="shared" ref="Q3:Z3" si="0">IF(D3="",0,1+IF(VALUE(MID(D3,1,SEARCH("-",D3)-1))&lt;VALUE(MID(D3,SEARCH("-",D3)+1,LEN(D3)-SEARCH("-",D3))),0.01,IF(VALUE(MID(D3,1,SEARCH("-",D3)-1))=VALUE(MID(D3,SEARCH("-",D3)+1,LEN(D3)-SEARCH("-",D3))),0.0001,0))+VALUE(MID(D3,1,SEARCH("-",D3)-1))*0.0000000001+VALUE(MID(D3,SEARCH("-",D3)+1,LEN(D3)-SEARCH("-",D3)))*0.0000001)</f>
        <v>0</v>
      </c>
      <c r="R3" s="4">
        <f t="shared" si="0"/>
        <v>0</v>
      </c>
      <c r="S3" s="4">
        <f t="shared" si="0"/>
        <v>0</v>
      </c>
      <c r="T3" s="4">
        <f t="shared" si="0"/>
        <v>0</v>
      </c>
      <c r="U3" s="4">
        <f t="shared" si="0"/>
        <v>0</v>
      </c>
      <c r="V3" s="4">
        <f t="shared" si="0"/>
        <v>0</v>
      </c>
      <c r="W3" s="4">
        <f t="shared" si="0"/>
        <v>0</v>
      </c>
      <c r="X3" s="4">
        <f t="shared" si="0"/>
        <v>0</v>
      </c>
      <c r="Y3" s="4">
        <f t="shared" si="0"/>
        <v>0</v>
      </c>
      <c r="Z3" s="4">
        <f t="shared" si="0"/>
        <v>0</v>
      </c>
      <c r="AA3" s="4"/>
      <c r="AB3" s="4"/>
      <c r="AC3" s="16" t="str">
        <f>INDEX($A$82:$L$93,$Z82,A$94)</f>
        <v>Les Bracelets</v>
      </c>
      <c r="AD3" s="15">
        <f>INDEX($A$82:$L$93,$Z82,B$94)</f>
        <v>0</v>
      </c>
      <c r="AE3" s="24">
        <f t="shared" ref="AE3:AK3" si="1">INDEX($A$82:$L$93,$Z82,C$94)</f>
        <v>0</v>
      </c>
      <c r="AF3" s="15">
        <f t="shared" si="1"/>
        <v>0</v>
      </c>
      <c r="AG3" s="24">
        <f t="shared" si="1"/>
        <v>0</v>
      </c>
      <c r="AH3" s="15">
        <f t="shared" si="1"/>
        <v>0</v>
      </c>
      <c r="AI3" s="24">
        <f t="shared" si="1"/>
        <v>0</v>
      </c>
      <c r="AJ3" s="15">
        <f t="shared" si="1"/>
        <v>0</v>
      </c>
      <c r="AK3" s="24">
        <f t="shared" si="1"/>
        <v>0</v>
      </c>
      <c r="AM3" s="21"/>
    </row>
    <row r="4" spans="1:39" ht="19.5" customHeight="1">
      <c r="A4" s="18" t="s">
        <v>13</v>
      </c>
      <c r="B4" s="23"/>
      <c r="C4" s="20"/>
      <c r="D4" s="23"/>
      <c r="E4" s="23"/>
      <c r="F4" s="23"/>
      <c r="G4" s="23"/>
      <c r="H4" s="23"/>
      <c r="I4" s="23"/>
      <c r="J4" s="23"/>
      <c r="K4" s="23"/>
      <c r="L4" s="23"/>
      <c r="M4" s="23"/>
      <c r="N4" s="12"/>
      <c r="O4" s="4">
        <f t="shared" ref="O4:O13" si="2">IF(B4="",0,1+IF(VALUE(MID(B4,1,SEARCH("-",B4)-1))&lt;VALUE(MID(B4,SEARCH("-",B4)+1,LEN(B4)-SEARCH("-",B4))),0.01,IF(VALUE(MID(B4,1,SEARCH("-",B4)-1))=VALUE(MID(B4,SEARCH("-",B4)+1,LEN(B4)-SEARCH("-",B4))),0.0001,0))+VALUE(MID(B4,1,SEARCH("-",B4)-1))*0.0000000001+VALUE(MID(B4,SEARCH("-",B4)+1,LEN(B4)-SEARCH("-",B4)))*0.0000001)</f>
        <v>0</v>
      </c>
      <c r="P4" s="4">
        <v>0</v>
      </c>
      <c r="Q4" s="4">
        <f t="shared" ref="Q4:Z4" si="3">IF(D4="",0,1+IF(VALUE(MID(D4,1,SEARCH("-",D4)-1))&lt;VALUE(MID(D4,SEARCH("-",D4)+1,LEN(D4)-SEARCH("-",D4))),0.01,IF(VALUE(MID(D4,1,SEARCH("-",D4)-1))=VALUE(MID(D4,SEARCH("-",D4)+1,LEN(D4)-SEARCH("-",D4))),0.0001,0))+VALUE(MID(D4,1,SEARCH("-",D4)-1))*0.0000000001+VALUE(MID(D4,SEARCH("-",D4)+1,LEN(D4)-SEARCH("-",D4)))*0.0000001)</f>
        <v>0</v>
      </c>
      <c r="R4" s="4">
        <f t="shared" si="3"/>
        <v>0</v>
      </c>
      <c r="S4" s="4">
        <f t="shared" si="3"/>
        <v>0</v>
      </c>
      <c r="T4" s="4">
        <f t="shared" si="3"/>
        <v>0</v>
      </c>
      <c r="U4" s="4">
        <f t="shared" si="3"/>
        <v>0</v>
      </c>
      <c r="V4" s="4">
        <f t="shared" si="3"/>
        <v>0</v>
      </c>
      <c r="W4" s="4">
        <f t="shared" si="3"/>
        <v>0</v>
      </c>
      <c r="X4" s="4">
        <f t="shared" si="3"/>
        <v>0</v>
      </c>
      <c r="Y4" s="4">
        <f t="shared" si="3"/>
        <v>0</v>
      </c>
      <c r="Z4" s="4">
        <f t="shared" si="3"/>
        <v>0</v>
      </c>
      <c r="AA4" s="4"/>
      <c r="AB4" s="4"/>
      <c r="AC4" s="16" t="str">
        <f t="shared" ref="AC4:AC14" si="4">INDEX($A$82:$L$93,$Z83,A$94)</f>
        <v>Vespa &amp; Nicolas</v>
      </c>
      <c r="AD4" s="15">
        <f t="shared" ref="AD4:AD14" si="5">INDEX($A$82:$L$93,$Z83,B$94)</f>
        <v>0</v>
      </c>
      <c r="AE4" s="24">
        <f t="shared" ref="AE4:AE14" si="6">INDEX($A$82:$L$93,$Z83,C$94)</f>
        <v>0</v>
      </c>
      <c r="AF4" s="15">
        <f t="shared" ref="AF4:AF14" si="7">INDEX($A$82:$L$93,$Z83,D$94)</f>
        <v>0</v>
      </c>
      <c r="AG4" s="24">
        <f t="shared" ref="AG4:AG14" si="8">INDEX($A$82:$L$93,$Z83,E$94)</f>
        <v>0</v>
      </c>
      <c r="AH4" s="15">
        <f t="shared" ref="AH4:AH14" si="9">INDEX($A$82:$L$93,$Z83,F$94)</f>
        <v>0</v>
      </c>
      <c r="AI4" s="24">
        <f t="shared" ref="AI4:AI14" si="10">INDEX($A$82:$L$93,$Z83,G$94)</f>
        <v>0</v>
      </c>
      <c r="AJ4" s="15">
        <f t="shared" ref="AJ4:AJ14" si="11">INDEX($A$82:$L$93,$Z83,H$94)</f>
        <v>0</v>
      </c>
      <c r="AK4" s="24">
        <f t="shared" ref="AK4:AK14" si="12">INDEX($A$82:$L$93,$Z83,I$94)</f>
        <v>0</v>
      </c>
      <c r="AM4" s="21"/>
    </row>
    <row r="5" spans="1:39" ht="19.5" customHeight="1">
      <c r="A5" s="18" t="s">
        <v>14</v>
      </c>
      <c r="B5" s="19"/>
      <c r="C5" s="19"/>
      <c r="D5" s="20"/>
      <c r="E5" s="23"/>
      <c r="F5" s="19"/>
      <c r="G5" s="19"/>
      <c r="H5" s="19"/>
      <c r="I5" s="19"/>
      <c r="J5" s="19"/>
      <c r="K5" s="19"/>
      <c r="L5" s="19"/>
      <c r="M5" s="19"/>
      <c r="N5" s="12"/>
      <c r="O5" s="4">
        <f t="shared" si="2"/>
        <v>0</v>
      </c>
      <c r="P5" s="4">
        <f t="shared" ref="P5:P13" si="13">IF(C5="",0,1+IF(VALUE(MID(C5,1,SEARCH("-",C5)-1))&lt;VALUE(MID(C5,SEARCH("-",C5)+1,LEN(C5)-SEARCH("-",C5))),0.01,IF(VALUE(MID(C5,1,SEARCH("-",C5)-1))=VALUE(MID(C5,SEARCH("-",C5)+1,LEN(C5)-SEARCH("-",C5))),0.0001,0))+VALUE(MID(C5,1,SEARCH("-",C5)-1))*0.0000000001+VALUE(MID(C5,SEARCH("-",C5)+1,LEN(C5)-SEARCH("-",C5)))*0.0000001)</f>
        <v>0</v>
      </c>
      <c r="Q5" s="2">
        <v>0</v>
      </c>
      <c r="R5" s="4">
        <f t="shared" ref="R5:Z5" si="14">IF(E5="",0,1+IF(VALUE(MID(E5,1,SEARCH("-",E5)-1))&lt;VALUE(MID(E5,SEARCH("-",E5)+1,LEN(E5)-SEARCH("-",E5))),0.01,IF(VALUE(MID(E5,1,SEARCH("-",E5)-1))=VALUE(MID(E5,SEARCH("-",E5)+1,LEN(E5)-SEARCH("-",E5))),0.0001,0))+VALUE(MID(E5,1,SEARCH("-",E5)-1))*0.0000000001+VALUE(MID(E5,SEARCH("-",E5)+1,LEN(E5)-SEARCH("-",E5)))*0.0000001)</f>
        <v>0</v>
      </c>
      <c r="S5" s="4">
        <f t="shared" si="14"/>
        <v>0</v>
      </c>
      <c r="T5" s="4">
        <f t="shared" si="14"/>
        <v>0</v>
      </c>
      <c r="U5" s="4">
        <f t="shared" si="14"/>
        <v>0</v>
      </c>
      <c r="V5" s="4">
        <f t="shared" si="14"/>
        <v>0</v>
      </c>
      <c r="W5" s="4">
        <f t="shared" si="14"/>
        <v>0</v>
      </c>
      <c r="X5" s="4">
        <f t="shared" si="14"/>
        <v>0</v>
      </c>
      <c r="Y5" s="4">
        <f t="shared" si="14"/>
        <v>0</v>
      </c>
      <c r="Z5" s="4">
        <f t="shared" si="14"/>
        <v>0</v>
      </c>
      <c r="AA5" s="4"/>
      <c r="AB5" s="4"/>
      <c r="AC5" s="16" t="str">
        <f t="shared" si="4"/>
        <v>Les Kickers Leaders</v>
      </c>
      <c r="AD5" s="15">
        <f t="shared" si="5"/>
        <v>0</v>
      </c>
      <c r="AE5" s="24">
        <f t="shared" si="6"/>
        <v>0</v>
      </c>
      <c r="AF5" s="15">
        <f t="shared" si="7"/>
        <v>0</v>
      </c>
      <c r="AG5" s="24">
        <f t="shared" si="8"/>
        <v>0</v>
      </c>
      <c r="AH5" s="15">
        <f t="shared" si="9"/>
        <v>0</v>
      </c>
      <c r="AI5" s="24">
        <f t="shared" si="10"/>
        <v>0</v>
      </c>
      <c r="AJ5" s="15">
        <f t="shared" si="11"/>
        <v>0</v>
      </c>
      <c r="AK5" s="24">
        <f t="shared" si="12"/>
        <v>0</v>
      </c>
      <c r="AM5" s="21"/>
    </row>
    <row r="6" spans="1:39" ht="19.5" customHeight="1">
      <c r="A6" s="18" t="s">
        <v>15</v>
      </c>
      <c r="B6" s="19"/>
      <c r="C6" s="19"/>
      <c r="D6" s="19"/>
      <c r="E6" s="20"/>
      <c r="F6" s="19"/>
      <c r="G6" s="23"/>
      <c r="H6" s="23"/>
      <c r="I6" s="23"/>
      <c r="J6" s="23"/>
      <c r="K6" s="23"/>
      <c r="L6" s="23"/>
      <c r="M6" s="19"/>
      <c r="N6" s="12"/>
      <c r="O6" s="6">
        <f>IF(B6="",0,1+IF(VALUE(MID(B6,1,SEARCH("-",B6)-1))&lt;VALUE(MID(B6,SEARCH("-",B6)+1,LEN(B6)-SEARCH("-",B6))),0.01,IF(VALUE(MID(B6,1,SEARCH("-",B6)-1))=VALUE(MID(B6,SEARCH("-",B6)+1,LEN(B6)-SEARCH("-",B6))),0.0001,0))+VALUE(MID(B6,1,SEARCH("-",B6)-1))*0.0000000001+VALUE(MID(B6,SEARCH("-",B6)+1,LEN(B6)-SEARCH("-",B6)))*0.0000001)</f>
        <v>0</v>
      </c>
      <c r="P6" s="4">
        <f t="shared" si="13"/>
        <v>0</v>
      </c>
      <c r="Q6" s="4">
        <f t="shared" ref="Q6:Q13" si="15">IF(D6="",0,1+IF(VALUE(MID(D6,1,SEARCH("-",D6)-1))&lt;VALUE(MID(D6,SEARCH("-",D6)+1,LEN(D6)-SEARCH("-",D6))),0.01,IF(VALUE(MID(D6,1,SEARCH("-",D6)-1))=VALUE(MID(D6,SEARCH("-",D6)+1,LEN(D6)-SEARCH("-",D6))),0.0001,0))+VALUE(MID(D6,1,SEARCH("-",D6)-1))*0.0000000001+VALUE(MID(D6,SEARCH("-",D6)+1,LEN(D6)-SEARCH("-",D6)))*0.0000001)</f>
        <v>0</v>
      </c>
      <c r="R6" s="2">
        <v>0</v>
      </c>
      <c r="S6" s="4">
        <f t="shared" ref="S6:Z6" si="16">IF(F6="",0,1+IF(VALUE(MID(F6,1,SEARCH("-",F6)-1))&lt;VALUE(MID(F6,SEARCH("-",F6)+1,LEN(F6)-SEARCH("-",F6))),0.01,IF(VALUE(MID(F6,1,SEARCH("-",F6)-1))=VALUE(MID(F6,SEARCH("-",F6)+1,LEN(F6)-SEARCH("-",F6))),0.0001,0))+VALUE(MID(F6,1,SEARCH("-",F6)-1))*0.0000000001+VALUE(MID(F6,SEARCH("-",F6)+1,LEN(F6)-SEARCH("-",F6)))*0.0000001)</f>
        <v>0</v>
      </c>
      <c r="T6" s="4">
        <f t="shared" si="16"/>
        <v>0</v>
      </c>
      <c r="U6" s="4">
        <f t="shared" si="16"/>
        <v>0</v>
      </c>
      <c r="V6" s="4">
        <f t="shared" si="16"/>
        <v>0</v>
      </c>
      <c r="W6" s="4">
        <f t="shared" si="16"/>
        <v>0</v>
      </c>
      <c r="X6" s="4">
        <f t="shared" si="16"/>
        <v>0</v>
      </c>
      <c r="Y6" s="4">
        <f t="shared" si="16"/>
        <v>0</v>
      </c>
      <c r="Z6" s="4">
        <f t="shared" si="16"/>
        <v>0</v>
      </c>
      <c r="AA6" s="2"/>
      <c r="AB6" s="2"/>
      <c r="AC6" s="16" t="str">
        <f t="shared" si="4"/>
        <v>Smet Team</v>
      </c>
      <c r="AD6" s="15">
        <f t="shared" si="5"/>
        <v>0</v>
      </c>
      <c r="AE6" s="24">
        <f t="shared" si="6"/>
        <v>0</v>
      </c>
      <c r="AF6" s="15">
        <f t="shared" si="7"/>
        <v>0</v>
      </c>
      <c r="AG6" s="24">
        <f t="shared" si="8"/>
        <v>0</v>
      </c>
      <c r="AH6" s="15">
        <f t="shared" si="9"/>
        <v>0</v>
      </c>
      <c r="AI6" s="24">
        <f t="shared" si="10"/>
        <v>0</v>
      </c>
      <c r="AJ6" s="15">
        <f t="shared" si="11"/>
        <v>0</v>
      </c>
      <c r="AK6" s="24">
        <f t="shared" si="12"/>
        <v>0</v>
      </c>
      <c r="AM6" s="21"/>
    </row>
    <row r="7" spans="1:39" ht="19.5" customHeight="1">
      <c r="A7" s="18" t="s">
        <v>16</v>
      </c>
      <c r="B7" s="19"/>
      <c r="C7" s="19"/>
      <c r="D7" s="19"/>
      <c r="E7" s="19"/>
      <c r="F7" s="20"/>
      <c r="G7" s="23"/>
      <c r="H7" s="19"/>
      <c r="I7" s="19"/>
      <c r="J7" s="19"/>
      <c r="K7" s="19"/>
      <c r="L7" s="19"/>
      <c r="M7" s="19"/>
      <c r="N7" s="12"/>
      <c r="O7" s="6">
        <f t="shared" si="2"/>
        <v>0</v>
      </c>
      <c r="P7" s="4">
        <f t="shared" si="13"/>
        <v>0</v>
      </c>
      <c r="Q7" s="4">
        <f t="shared" si="15"/>
        <v>0</v>
      </c>
      <c r="R7" s="4">
        <f t="shared" ref="R7:R13" si="17">IF(E7="",0,1+IF(VALUE(MID(E7,1,SEARCH("-",E7)-1))&lt;VALUE(MID(E7,SEARCH("-",E7)+1,LEN(E7)-SEARCH("-",E7))),0.01,IF(VALUE(MID(E7,1,SEARCH("-",E7)-1))=VALUE(MID(E7,SEARCH("-",E7)+1,LEN(E7)-SEARCH("-",E7))),0.0001,0))+VALUE(MID(E7,1,SEARCH("-",E7)-1))*0.0000000001+VALUE(MID(E7,SEARCH("-",E7)+1,LEN(E7)-SEARCH("-",E7)))*0.0000001)</f>
        <v>0</v>
      </c>
      <c r="S7" s="4">
        <v>0</v>
      </c>
      <c r="T7" s="4">
        <f t="shared" ref="T7:Z7" si="18">IF(G7="",0,1+IF(VALUE(MID(G7,1,SEARCH("-",G7)-1))&lt;VALUE(MID(G7,SEARCH("-",G7)+1,LEN(G7)-SEARCH("-",G7))),0.01,IF(VALUE(MID(G7,1,SEARCH("-",G7)-1))=VALUE(MID(G7,SEARCH("-",G7)+1,LEN(G7)-SEARCH("-",G7))),0.0001,0))+VALUE(MID(G7,1,SEARCH("-",G7)-1))*0.0000000001+VALUE(MID(G7,SEARCH("-",G7)+1,LEN(G7)-SEARCH("-",G7)))*0.0000001)</f>
        <v>0</v>
      </c>
      <c r="U7" s="4">
        <f t="shared" si="18"/>
        <v>0</v>
      </c>
      <c r="V7" s="4">
        <f t="shared" si="18"/>
        <v>0</v>
      </c>
      <c r="W7" s="4">
        <f t="shared" si="18"/>
        <v>0</v>
      </c>
      <c r="X7" s="4">
        <f t="shared" si="18"/>
        <v>0</v>
      </c>
      <c r="Y7" s="4">
        <f t="shared" si="18"/>
        <v>0</v>
      </c>
      <c r="Z7" s="4">
        <f t="shared" si="18"/>
        <v>0</v>
      </c>
      <c r="AA7" s="2"/>
      <c r="AB7" s="2"/>
      <c r="AC7" s="16" t="str">
        <f t="shared" si="4"/>
        <v>Les Fists</v>
      </c>
      <c r="AD7" s="15">
        <f t="shared" si="5"/>
        <v>0</v>
      </c>
      <c r="AE7" s="24">
        <f t="shared" si="6"/>
        <v>0</v>
      </c>
      <c r="AF7" s="15">
        <f t="shared" si="7"/>
        <v>0</v>
      </c>
      <c r="AG7" s="24">
        <f t="shared" si="8"/>
        <v>0</v>
      </c>
      <c r="AH7" s="15">
        <f t="shared" si="9"/>
        <v>0</v>
      </c>
      <c r="AI7" s="24">
        <f t="shared" si="10"/>
        <v>0</v>
      </c>
      <c r="AJ7" s="15">
        <f t="shared" si="11"/>
        <v>0</v>
      </c>
      <c r="AK7" s="24">
        <f t="shared" si="12"/>
        <v>0</v>
      </c>
      <c r="AM7" s="21"/>
    </row>
    <row r="8" spans="1:39" ht="19.5" customHeight="1">
      <c r="A8" s="18" t="s">
        <v>17</v>
      </c>
      <c r="B8" s="19"/>
      <c r="C8" s="19"/>
      <c r="D8" s="19"/>
      <c r="E8" s="19"/>
      <c r="F8" s="19"/>
      <c r="G8" s="20"/>
      <c r="H8" s="19"/>
      <c r="I8" s="19"/>
      <c r="J8" s="19"/>
      <c r="K8" s="19"/>
      <c r="L8" s="19"/>
      <c r="M8" s="23"/>
      <c r="N8" s="12"/>
      <c r="O8" s="6">
        <f t="shared" si="2"/>
        <v>0</v>
      </c>
      <c r="P8" s="4">
        <f t="shared" si="13"/>
        <v>0</v>
      </c>
      <c r="Q8" s="4">
        <f t="shared" si="15"/>
        <v>0</v>
      </c>
      <c r="R8" s="4">
        <f t="shared" si="17"/>
        <v>0</v>
      </c>
      <c r="S8" s="4">
        <f t="shared" ref="S8:S13" si="19">IF(F8="",0,1+IF(VALUE(MID(F8,1,SEARCH("-",F8)-1))&lt;VALUE(MID(F8,SEARCH("-",F8)+1,LEN(F8)-SEARCH("-",F8))),0.01,IF(VALUE(MID(F8,1,SEARCH("-",F8)-1))=VALUE(MID(F8,SEARCH("-",F8)+1,LEN(F8)-SEARCH("-",F8))),0.0001,0))+VALUE(MID(F8,1,SEARCH("-",F8)-1))*0.0000000001+VALUE(MID(F8,SEARCH("-",F8)+1,LEN(F8)-SEARCH("-",F8)))*0.0000001)</f>
        <v>0</v>
      </c>
      <c r="T8" s="4">
        <v>0</v>
      </c>
      <c r="U8" s="4">
        <f t="shared" ref="U8:Z8" si="20">IF(H8="",0,1+IF(VALUE(MID(H8,1,SEARCH("-",H8)-1))&lt;VALUE(MID(H8,SEARCH("-",H8)+1,LEN(H8)-SEARCH("-",H8))),0.01,IF(VALUE(MID(H8,1,SEARCH("-",H8)-1))=VALUE(MID(H8,SEARCH("-",H8)+1,LEN(H8)-SEARCH("-",H8))),0.0001,0))+VALUE(MID(H8,1,SEARCH("-",H8)-1))*0.0000000001+VALUE(MID(H8,SEARCH("-",H8)+1,LEN(H8)-SEARCH("-",H8)))*0.0000001)</f>
        <v>0</v>
      </c>
      <c r="V8" s="4">
        <f t="shared" si="20"/>
        <v>0</v>
      </c>
      <c r="W8" s="4">
        <f t="shared" si="20"/>
        <v>0</v>
      </c>
      <c r="X8" s="4">
        <f t="shared" si="20"/>
        <v>0</v>
      </c>
      <c r="Y8" s="4">
        <f t="shared" si="20"/>
        <v>0</v>
      </c>
      <c r="Z8" s="4">
        <f t="shared" si="20"/>
        <v>0</v>
      </c>
      <c r="AA8" s="2"/>
      <c r="AB8" s="2"/>
      <c r="AC8" s="16" t="str">
        <f t="shared" si="4"/>
        <v>Les Défourailleurs de l'Est Parisien</v>
      </c>
      <c r="AD8" s="15">
        <f t="shared" si="5"/>
        <v>0</v>
      </c>
      <c r="AE8" s="24">
        <f t="shared" si="6"/>
        <v>0</v>
      </c>
      <c r="AF8" s="15">
        <f t="shared" si="7"/>
        <v>0</v>
      </c>
      <c r="AG8" s="24">
        <f t="shared" si="8"/>
        <v>0</v>
      </c>
      <c r="AH8" s="15">
        <f t="shared" si="9"/>
        <v>0</v>
      </c>
      <c r="AI8" s="24">
        <f t="shared" si="10"/>
        <v>0</v>
      </c>
      <c r="AJ8" s="15">
        <f t="shared" si="11"/>
        <v>0</v>
      </c>
      <c r="AK8" s="24">
        <f t="shared" si="12"/>
        <v>0</v>
      </c>
      <c r="AM8" s="21"/>
    </row>
    <row r="9" spans="1:39" ht="19.5" customHeight="1">
      <c r="A9" s="18" t="s">
        <v>18</v>
      </c>
      <c r="B9" s="19"/>
      <c r="C9" s="19"/>
      <c r="D9" s="19"/>
      <c r="E9" s="19"/>
      <c r="F9" s="19"/>
      <c r="G9" s="19"/>
      <c r="H9" s="20"/>
      <c r="I9" s="19"/>
      <c r="J9" s="19"/>
      <c r="K9" s="19"/>
      <c r="L9" s="19"/>
      <c r="M9" s="19"/>
      <c r="N9" s="12"/>
      <c r="O9" s="6">
        <f t="shared" si="2"/>
        <v>0</v>
      </c>
      <c r="P9" s="4">
        <f t="shared" si="13"/>
        <v>0</v>
      </c>
      <c r="Q9" s="4">
        <f t="shared" si="15"/>
        <v>0</v>
      </c>
      <c r="R9" s="4">
        <f t="shared" si="17"/>
        <v>0</v>
      </c>
      <c r="S9" s="4">
        <f t="shared" si="19"/>
        <v>0</v>
      </c>
      <c r="T9" s="4">
        <f t="shared" ref="T9:T14" si="21">IF(G9="",0,1+IF(VALUE(MID(G9,1,SEARCH("-",G9)-1))&lt;VALUE(MID(G9,SEARCH("-",G9)+1,LEN(G9)-SEARCH("-",G9))),0.01,IF(VALUE(MID(G9,1,SEARCH("-",G9)-1))=VALUE(MID(G9,SEARCH("-",G9)+1,LEN(G9)-SEARCH("-",G9))),0.0001,0))+VALUE(MID(G9,1,SEARCH("-",G9)-1))*0.0000000001+VALUE(MID(G9,SEARCH("-",G9)+1,LEN(G9)-SEARCH("-",G9)))*0.0000001)</f>
        <v>0</v>
      </c>
      <c r="U9" s="4">
        <v>0</v>
      </c>
      <c r="V9" s="4">
        <f>IF(I9="",0,1+IF(VALUE(MID(I9,1,SEARCH("-",I9)-1))&lt;VALUE(MID(I9,SEARCH("-",I9)+1,LEN(I9)-SEARCH("-",I9))),0.01,IF(VALUE(MID(I9,1,SEARCH("-",I9)-1))=VALUE(MID(I9,SEARCH("-",I9)+1,LEN(I9)-SEARCH("-",I9))),0.0001,0))+VALUE(MID(I9,1,SEARCH("-",I9)-1))*0.0000000001+VALUE(MID(I9,SEARCH("-",I9)+1,LEN(I9)-SEARCH("-",I9)))*0.0000001)</f>
        <v>0</v>
      </c>
      <c r="W9" s="4">
        <f>IF(J9="",0,1+IF(VALUE(MID(J9,1,SEARCH("-",J9)-1))&lt;VALUE(MID(J9,SEARCH("-",J9)+1,LEN(J9)-SEARCH("-",J9))),0.01,IF(VALUE(MID(J9,1,SEARCH("-",J9)-1))=VALUE(MID(J9,SEARCH("-",J9)+1,LEN(J9)-SEARCH("-",J9))),0.0001,0))+VALUE(MID(J9,1,SEARCH("-",J9)-1))*0.0000000001+VALUE(MID(J9,SEARCH("-",J9)+1,LEN(J9)-SEARCH("-",J9)))*0.0000001)</f>
        <v>0</v>
      </c>
      <c r="X9" s="4">
        <f>IF(K9="",0,1+IF(VALUE(MID(K9,1,SEARCH("-",K9)-1))&lt;VALUE(MID(K9,SEARCH("-",K9)+1,LEN(K9)-SEARCH("-",K9))),0.01,IF(VALUE(MID(K9,1,SEARCH("-",K9)-1))=VALUE(MID(K9,SEARCH("-",K9)+1,LEN(K9)-SEARCH("-",K9))),0.0001,0))+VALUE(MID(K9,1,SEARCH("-",K9)-1))*0.0000000001+VALUE(MID(K9,SEARCH("-",K9)+1,LEN(K9)-SEARCH("-",K9)))*0.0000001)</f>
        <v>0</v>
      </c>
      <c r="Y9" s="4">
        <f>IF(L9="",0,1+IF(VALUE(MID(L9,1,SEARCH("-",L9)-1))&lt;VALUE(MID(L9,SEARCH("-",L9)+1,LEN(L9)-SEARCH("-",L9))),0.01,IF(VALUE(MID(L9,1,SEARCH("-",L9)-1))=VALUE(MID(L9,SEARCH("-",L9)+1,LEN(L9)-SEARCH("-",L9))),0.0001,0))+VALUE(MID(L9,1,SEARCH("-",L9)-1))*0.0000000001+VALUE(MID(L9,SEARCH("-",L9)+1,LEN(L9)-SEARCH("-",L9)))*0.0000001)</f>
        <v>0</v>
      </c>
      <c r="Z9" s="4">
        <f>IF(M9="",0,1+IF(VALUE(MID(M9,1,SEARCH("-",M9)-1))&lt;VALUE(MID(M9,SEARCH("-",M9)+1,LEN(M9)-SEARCH("-",M9))),0.01,IF(VALUE(MID(M9,1,SEARCH("-",M9)-1))=VALUE(MID(M9,SEARCH("-",M9)+1,LEN(M9)-SEARCH("-",M9))),0.0001,0))+VALUE(MID(M9,1,SEARCH("-",M9)-1))*0.0000000001+VALUE(MID(M9,SEARCH("-",M9)+1,LEN(M9)-SEARCH("-",M9)))*0.0000001)</f>
        <v>0</v>
      </c>
      <c r="AA9" s="2"/>
      <c r="AB9" s="2"/>
      <c r="AC9" s="16" t="str">
        <f t="shared" si="4"/>
        <v>Killer 93</v>
      </c>
      <c r="AD9" s="15">
        <f t="shared" si="5"/>
        <v>0</v>
      </c>
      <c r="AE9" s="24">
        <f t="shared" si="6"/>
        <v>0</v>
      </c>
      <c r="AF9" s="15">
        <f t="shared" si="7"/>
        <v>0</v>
      </c>
      <c r="AG9" s="24">
        <f t="shared" si="8"/>
        <v>0</v>
      </c>
      <c r="AH9" s="15">
        <f t="shared" si="9"/>
        <v>0</v>
      </c>
      <c r="AI9" s="24">
        <f t="shared" si="10"/>
        <v>0</v>
      </c>
      <c r="AJ9" s="15">
        <f t="shared" si="11"/>
        <v>0</v>
      </c>
      <c r="AK9" s="24">
        <f t="shared" si="12"/>
        <v>0</v>
      </c>
      <c r="AM9" s="21"/>
    </row>
    <row r="10" spans="1:39" ht="19.5" customHeight="1">
      <c r="A10" s="18" t="s">
        <v>19</v>
      </c>
      <c r="B10" s="19"/>
      <c r="C10" s="19"/>
      <c r="D10" s="19"/>
      <c r="E10" s="19"/>
      <c r="F10" s="19"/>
      <c r="G10" s="19"/>
      <c r="H10" s="19"/>
      <c r="I10" s="20"/>
      <c r="J10" s="19"/>
      <c r="K10" s="19"/>
      <c r="L10" s="19"/>
      <c r="M10" s="19"/>
      <c r="N10" s="12"/>
      <c r="O10" s="4">
        <f t="shared" si="2"/>
        <v>0</v>
      </c>
      <c r="P10" s="4">
        <f t="shared" si="13"/>
        <v>0</v>
      </c>
      <c r="Q10" s="4">
        <f t="shared" si="15"/>
        <v>0</v>
      </c>
      <c r="R10" s="4">
        <f t="shared" si="17"/>
        <v>0</v>
      </c>
      <c r="S10" s="4">
        <f t="shared" si="19"/>
        <v>0</v>
      </c>
      <c r="T10" s="4">
        <f t="shared" si="21"/>
        <v>0</v>
      </c>
      <c r="U10" s="4">
        <f>IF(H10="",0,1+IF(VALUE(MID(H10,1,SEARCH("-",H10)-1))&lt;VALUE(MID(H10,SEARCH("-",H10)+1,LEN(H10)-SEARCH("-",H10))),0.01,IF(VALUE(MID(H10,1,SEARCH("-",H10)-1))=VALUE(MID(H10,SEARCH("-",H10)+1,LEN(H10)-SEARCH("-",H10))),0.0001,0))+VALUE(MID(H10,1,SEARCH("-",H10)-1))*0.0000000001+VALUE(MID(H10,SEARCH("-",H10)+1,LEN(H10)-SEARCH("-",H10)))*0.0000001)</f>
        <v>0</v>
      </c>
      <c r="V10" s="4">
        <v>0</v>
      </c>
      <c r="W10" s="4">
        <f>IF(J10="",0,1+IF(VALUE(MID(J10,1,SEARCH("-",J10)-1))&lt;VALUE(MID(J10,SEARCH("-",J10)+1,LEN(J10)-SEARCH("-",J10))),0.01,IF(VALUE(MID(J10,1,SEARCH("-",J10)-1))=VALUE(MID(J10,SEARCH("-",J10)+1,LEN(J10)-SEARCH("-",J10))),0.0001,0))+VALUE(MID(J10,1,SEARCH("-",J10)-1))*0.0000000001+VALUE(MID(J10,SEARCH("-",J10)+1,LEN(J10)-SEARCH("-",J10)))*0.0000001)</f>
        <v>0</v>
      </c>
      <c r="X10" s="4">
        <f>IF(K10="",0,1+IF(VALUE(MID(K10,1,SEARCH("-",K10)-1))&lt;VALUE(MID(K10,SEARCH("-",K10)+1,LEN(K10)-SEARCH("-",K10))),0.01,IF(VALUE(MID(K10,1,SEARCH("-",K10)-1))=VALUE(MID(K10,SEARCH("-",K10)+1,LEN(K10)-SEARCH("-",K10))),0.0001,0))+VALUE(MID(K10,1,SEARCH("-",K10)-1))*0.0000000001+VALUE(MID(K10,SEARCH("-",K10)+1,LEN(K10)-SEARCH("-",K10)))*0.0000001)</f>
        <v>0</v>
      </c>
      <c r="Y10" s="4">
        <f>IF(L10="",0,1+IF(VALUE(MID(L10,1,SEARCH("-",L10)-1))&lt;VALUE(MID(L10,SEARCH("-",L10)+1,LEN(L10)-SEARCH("-",L10))),0.01,IF(VALUE(MID(L10,1,SEARCH("-",L10)-1))=VALUE(MID(L10,SEARCH("-",L10)+1,LEN(L10)-SEARCH("-",L10))),0.0001,0))+VALUE(MID(L10,1,SEARCH("-",L10)-1))*0.0000000001+VALUE(MID(L10,SEARCH("-",L10)+1,LEN(L10)-SEARCH("-",L10)))*0.0000001)</f>
        <v>0</v>
      </c>
      <c r="Z10" s="4">
        <f>IF(M10="",0,1+IF(VALUE(MID(M10,1,SEARCH("-",M10)-1))&lt;VALUE(MID(M10,SEARCH("-",M10)+1,LEN(M10)-SEARCH("-",M10))),0.01,IF(VALUE(MID(M10,1,SEARCH("-",M10)-1))=VALUE(MID(M10,SEARCH("-",M10)+1,LEN(M10)-SEARCH("-",M10))),0.0001,0))+VALUE(MID(M10,1,SEARCH("-",M10)-1))*0.0000000001+VALUE(MID(M10,SEARCH("-",M10)+1,LEN(M10)-SEARCH("-",M10)))*0.0000001)</f>
        <v>0</v>
      </c>
      <c r="AA10" s="5"/>
      <c r="AB10" s="2"/>
      <c r="AC10" s="16" t="str">
        <f t="shared" si="4"/>
        <v>Machete</v>
      </c>
      <c r="AD10" s="15">
        <f t="shared" si="5"/>
        <v>0</v>
      </c>
      <c r="AE10" s="24">
        <f t="shared" si="6"/>
        <v>0</v>
      </c>
      <c r="AF10" s="15">
        <f t="shared" si="7"/>
        <v>0</v>
      </c>
      <c r="AG10" s="24">
        <f t="shared" si="8"/>
        <v>0</v>
      </c>
      <c r="AH10" s="15">
        <f t="shared" si="9"/>
        <v>0</v>
      </c>
      <c r="AI10" s="24">
        <f t="shared" si="10"/>
        <v>0</v>
      </c>
      <c r="AJ10" s="15">
        <f t="shared" si="11"/>
        <v>0</v>
      </c>
      <c r="AK10" s="24">
        <f t="shared" si="12"/>
        <v>0</v>
      </c>
      <c r="AM10" s="21"/>
    </row>
    <row r="11" spans="1:39" ht="19.5" hidden="1" customHeight="1">
      <c r="A11" s="18"/>
      <c r="B11" s="19"/>
      <c r="C11" s="19"/>
      <c r="D11" s="19"/>
      <c r="E11" s="19"/>
      <c r="F11" s="19"/>
      <c r="G11" s="19"/>
      <c r="H11" s="19"/>
      <c r="I11" s="19"/>
      <c r="J11" s="20"/>
      <c r="K11" s="19"/>
      <c r="L11" s="19"/>
      <c r="M11" s="19"/>
      <c r="N11" s="12"/>
      <c r="O11" s="6">
        <f t="shared" si="2"/>
        <v>0</v>
      </c>
      <c r="P11" s="4">
        <f t="shared" si="13"/>
        <v>0</v>
      </c>
      <c r="Q11" s="4">
        <f t="shared" si="15"/>
        <v>0</v>
      </c>
      <c r="R11" s="4">
        <f t="shared" si="17"/>
        <v>0</v>
      </c>
      <c r="S11" s="4">
        <f t="shared" si="19"/>
        <v>0</v>
      </c>
      <c r="T11" s="4">
        <f t="shared" si="21"/>
        <v>0</v>
      </c>
      <c r="U11" s="4">
        <f>IF(H11="",0,1+IF(VALUE(MID(H11,1,SEARCH("-",H11)-1))&lt;VALUE(MID(H11,SEARCH("-",H11)+1,LEN(H11)-SEARCH("-",H11))),0.01,IF(VALUE(MID(H11,1,SEARCH("-",H11)-1))=VALUE(MID(H11,SEARCH("-",H11)+1,LEN(H11)-SEARCH("-",H11))),0.0001,0))+VALUE(MID(H11,1,SEARCH("-",H11)-1))*0.0000000001+VALUE(MID(H11,SEARCH("-",H11)+1,LEN(H11)-SEARCH("-",H11)))*0.0000001)</f>
        <v>0</v>
      </c>
      <c r="V11" s="4">
        <f>IF(I11="",0,1+IF(VALUE(MID(I11,1,SEARCH("-",I11)-1))&lt;VALUE(MID(I11,SEARCH("-",I11)+1,LEN(I11)-SEARCH("-",I11))),0.01,IF(VALUE(MID(I11,1,SEARCH("-",I11)-1))=VALUE(MID(I11,SEARCH("-",I11)+1,LEN(I11)-SEARCH("-",I11))),0.0001,0))+VALUE(MID(I11,1,SEARCH("-",I11)-1))*0.0000000001+VALUE(MID(I11,SEARCH("-",I11)+1,LEN(I11)-SEARCH("-",I11)))*0.0000001)</f>
        <v>0</v>
      </c>
      <c r="W11" s="4">
        <v>0</v>
      </c>
      <c r="X11" s="4">
        <f>IF(K11="",0,1+IF(VALUE(MID(K11,1,SEARCH("-",K11)-1))&lt;VALUE(MID(K11,SEARCH("-",K11)+1,LEN(K11)-SEARCH("-",K11))),0.01,IF(VALUE(MID(K11,1,SEARCH("-",K11)-1))=VALUE(MID(K11,SEARCH("-",K11)+1,LEN(K11)-SEARCH("-",K11))),0.0001,0))+VALUE(MID(K11,1,SEARCH("-",K11)-1))*0.0000000001+VALUE(MID(K11,SEARCH("-",K11)+1,LEN(K11)-SEARCH("-",K11)))*0.0000001)</f>
        <v>0</v>
      </c>
      <c r="Y11" s="4">
        <f>IF(L11="",0,1+IF(VALUE(MID(L11,1,SEARCH("-",L11)-1))&lt;VALUE(MID(L11,SEARCH("-",L11)+1,LEN(L11)-SEARCH("-",L11))),0.01,IF(VALUE(MID(L11,1,SEARCH("-",L11)-1))=VALUE(MID(L11,SEARCH("-",L11)+1,LEN(L11)-SEARCH("-",L11))),0.0001,0))+VALUE(MID(L11,1,SEARCH("-",L11)-1))*0.0000000001+VALUE(MID(L11,SEARCH("-",L11)+1,LEN(L11)-SEARCH("-",L11)))*0.0000001)</f>
        <v>0</v>
      </c>
      <c r="Z11" s="4">
        <f>IF(M11="",0,1+IF(VALUE(MID(M11,1,SEARCH("-",M11)-1))&lt;VALUE(MID(M11,SEARCH("-",M11)+1,LEN(M11)-SEARCH("-",M11))),0.01,IF(VALUE(MID(M11,1,SEARCH("-",M11)-1))=VALUE(MID(M11,SEARCH("-",M11)+1,LEN(M11)-SEARCH("-",M11))),0.0001,0))+VALUE(MID(M11,1,SEARCH("-",M11)-1))*0.0000000001+VALUE(MID(M11,SEARCH("-",M11)+1,LEN(M11)-SEARCH("-",M11)))*0.0000001)</f>
        <v>0</v>
      </c>
      <c r="AA11" s="2"/>
      <c r="AB11" s="2"/>
      <c r="AC11" s="16">
        <f t="shared" si="4"/>
        <v>0</v>
      </c>
      <c r="AD11" s="15">
        <f t="shared" si="5"/>
        <v>0</v>
      </c>
      <c r="AE11" s="24">
        <f t="shared" si="6"/>
        <v>0</v>
      </c>
      <c r="AF11" s="15">
        <f t="shared" si="7"/>
        <v>0</v>
      </c>
      <c r="AG11" s="24">
        <f t="shared" si="8"/>
        <v>0</v>
      </c>
      <c r="AH11" s="15">
        <f t="shared" si="9"/>
        <v>0</v>
      </c>
      <c r="AI11" s="24">
        <f t="shared" si="10"/>
        <v>0</v>
      </c>
      <c r="AJ11" s="15">
        <f t="shared" si="11"/>
        <v>0</v>
      </c>
      <c r="AK11" s="24">
        <f t="shared" si="12"/>
        <v>0</v>
      </c>
      <c r="AM11" s="21"/>
    </row>
    <row r="12" spans="1:39" ht="19.5" hidden="1" customHeight="1">
      <c r="A12" s="18"/>
      <c r="B12" s="19"/>
      <c r="C12" s="19"/>
      <c r="D12" s="19"/>
      <c r="E12" s="19"/>
      <c r="F12" s="19"/>
      <c r="G12" s="23"/>
      <c r="H12" s="19"/>
      <c r="I12" s="19"/>
      <c r="J12" s="19"/>
      <c r="K12" s="20"/>
      <c r="L12" s="19"/>
      <c r="M12" s="19"/>
      <c r="N12" s="12"/>
      <c r="O12" s="6">
        <f t="shared" si="2"/>
        <v>0</v>
      </c>
      <c r="P12" s="4">
        <f t="shared" si="13"/>
        <v>0</v>
      </c>
      <c r="Q12" s="4">
        <f t="shared" si="15"/>
        <v>0</v>
      </c>
      <c r="R12" s="4">
        <f t="shared" si="17"/>
        <v>0</v>
      </c>
      <c r="S12" s="4">
        <f t="shared" si="19"/>
        <v>0</v>
      </c>
      <c r="T12" s="4">
        <f t="shared" si="21"/>
        <v>0</v>
      </c>
      <c r="U12" s="4">
        <f>IF(H12="",0,1+IF(VALUE(MID(H12,1,SEARCH("-",H12)-1))&lt;VALUE(MID(H12,SEARCH("-",H12)+1,LEN(H12)-SEARCH("-",H12))),0.01,IF(VALUE(MID(H12,1,SEARCH("-",H12)-1))=VALUE(MID(H12,SEARCH("-",H12)+1,LEN(H12)-SEARCH("-",H12))),0.0001,0))+VALUE(MID(H12,1,SEARCH("-",H12)-1))*0.0000000001+VALUE(MID(H12,SEARCH("-",H12)+1,LEN(H12)-SEARCH("-",H12)))*0.0000001)</f>
        <v>0</v>
      </c>
      <c r="V12" s="4">
        <f>IF(I12="",0,1+IF(VALUE(MID(I12,1,SEARCH("-",I12)-1))&lt;VALUE(MID(I12,SEARCH("-",I12)+1,LEN(I12)-SEARCH("-",I12))),0.01,IF(VALUE(MID(I12,1,SEARCH("-",I12)-1))=VALUE(MID(I12,SEARCH("-",I12)+1,LEN(I12)-SEARCH("-",I12))),0.0001,0))+VALUE(MID(I12,1,SEARCH("-",I12)-1))*0.0000000001+VALUE(MID(I12,SEARCH("-",I12)+1,LEN(I12)-SEARCH("-",I12)))*0.0000001)</f>
        <v>0</v>
      </c>
      <c r="W12" s="4">
        <f>IF(J12="",0,1+IF(VALUE(MID(J12,1,SEARCH("-",J12)-1))&lt;VALUE(MID(J12,SEARCH("-",J12)+1,LEN(J12)-SEARCH("-",J12))),0.01,IF(VALUE(MID(J12,1,SEARCH("-",J12)-1))=VALUE(MID(J12,SEARCH("-",J12)+1,LEN(J12)-SEARCH("-",J12))),0.0001,0))+VALUE(MID(J12,1,SEARCH("-",J12)-1))*0.0000000001+VALUE(MID(J12,SEARCH("-",J12)+1,LEN(J12)-SEARCH("-",J12)))*0.0000001)</f>
        <v>0</v>
      </c>
      <c r="X12" s="4">
        <v>0</v>
      </c>
      <c r="Y12" s="4">
        <f>IF(L12="",0,1+IF(VALUE(MID(L12,1,SEARCH("-",L12)-1))&lt;VALUE(MID(L12,SEARCH("-",L12)+1,LEN(L12)-SEARCH("-",L12))),0.01,IF(VALUE(MID(L12,1,SEARCH("-",L12)-1))=VALUE(MID(L12,SEARCH("-",L12)+1,LEN(L12)-SEARCH("-",L12))),0.0001,0))+VALUE(MID(L12,1,SEARCH("-",L12)-1))*0.0000000001+VALUE(MID(L12,SEARCH("-",L12)+1,LEN(L12)-SEARCH("-",L12)))*0.0000001)</f>
        <v>0</v>
      </c>
      <c r="Z12" s="4">
        <f>IF(M12="",0,1+IF(VALUE(MID(M12,1,SEARCH("-",M12)-1))&lt;VALUE(MID(M12,SEARCH("-",M12)+1,LEN(M12)-SEARCH("-",M12))),0.01,IF(VALUE(MID(M12,1,SEARCH("-",M12)-1))=VALUE(MID(M12,SEARCH("-",M12)+1,LEN(M12)-SEARCH("-",M12))),0.0001,0))+VALUE(MID(M12,1,SEARCH("-",M12)-1))*0.0000000001+VALUE(MID(M12,SEARCH("-",M12)+1,LEN(M12)-SEARCH("-",M12)))*0.0000001)</f>
        <v>0</v>
      </c>
      <c r="AA12" s="2"/>
      <c r="AB12" s="2"/>
      <c r="AC12" s="16">
        <f t="shared" si="4"/>
        <v>0</v>
      </c>
      <c r="AD12" s="15">
        <f t="shared" si="5"/>
        <v>0</v>
      </c>
      <c r="AE12" s="24">
        <f t="shared" si="6"/>
        <v>0</v>
      </c>
      <c r="AF12" s="15">
        <f t="shared" si="7"/>
        <v>0</v>
      </c>
      <c r="AG12" s="24">
        <f t="shared" si="8"/>
        <v>0</v>
      </c>
      <c r="AH12" s="15">
        <f t="shared" si="9"/>
        <v>0</v>
      </c>
      <c r="AI12" s="24">
        <f t="shared" si="10"/>
        <v>0</v>
      </c>
      <c r="AJ12" s="15">
        <f t="shared" si="11"/>
        <v>0</v>
      </c>
      <c r="AK12" s="24">
        <f t="shared" si="12"/>
        <v>0</v>
      </c>
      <c r="AM12" s="21"/>
    </row>
    <row r="13" spans="1:39" ht="19.5" hidden="1" customHeight="1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20"/>
      <c r="M13" s="19"/>
      <c r="N13" s="12"/>
      <c r="O13" s="6">
        <f t="shared" si="2"/>
        <v>0</v>
      </c>
      <c r="P13" s="4">
        <f t="shared" si="13"/>
        <v>0</v>
      </c>
      <c r="Q13" s="4">
        <f t="shared" si="15"/>
        <v>0</v>
      </c>
      <c r="R13" s="4">
        <f t="shared" si="17"/>
        <v>0</v>
      </c>
      <c r="S13" s="4">
        <f t="shared" si="19"/>
        <v>0</v>
      </c>
      <c r="T13" s="4">
        <f t="shared" si="21"/>
        <v>0</v>
      </c>
      <c r="U13" s="4">
        <f>IF(H13="",0,1+IF(VALUE(MID(H13,1,SEARCH("-",H13)-1))&lt;VALUE(MID(H13,SEARCH("-",H13)+1,LEN(H13)-SEARCH("-",H13))),0.01,IF(VALUE(MID(H13,1,SEARCH("-",H13)-1))=VALUE(MID(H13,SEARCH("-",H13)+1,LEN(H13)-SEARCH("-",H13))),0.0001,0))+VALUE(MID(H13,1,SEARCH("-",H13)-1))*0.0000000001+VALUE(MID(H13,SEARCH("-",H13)+1,LEN(H13)-SEARCH("-",H13)))*0.0000001)</f>
        <v>0</v>
      </c>
      <c r="V13" s="4">
        <f>IF(I13="",0,1+IF(VALUE(MID(I13,1,SEARCH("-",I13)-1))&lt;VALUE(MID(I13,SEARCH("-",I13)+1,LEN(I13)-SEARCH("-",I13))),0.01,IF(VALUE(MID(I13,1,SEARCH("-",I13)-1))=VALUE(MID(I13,SEARCH("-",I13)+1,LEN(I13)-SEARCH("-",I13))),0.0001,0))+VALUE(MID(I13,1,SEARCH("-",I13)-1))*0.0000000001+VALUE(MID(I13,SEARCH("-",I13)+1,LEN(I13)-SEARCH("-",I13)))*0.0000001)</f>
        <v>0</v>
      </c>
      <c r="W13" s="4">
        <f>IF(J13="",0,1+IF(VALUE(MID(J13,1,SEARCH("-",J13)-1))&lt;VALUE(MID(J13,SEARCH("-",J13)+1,LEN(J13)-SEARCH("-",J13))),0.01,IF(VALUE(MID(J13,1,SEARCH("-",J13)-1))=VALUE(MID(J13,SEARCH("-",J13)+1,LEN(J13)-SEARCH("-",J13))),0.0001,0))+VALUE(MID(J13,1,SEARCH("-",J13)-1))*0.0000000001+VALUE(MID(J13,SEARCH("-",J13)+1,LEN(J13)-SEARCH("-",J13)))*0.0000001)</f>
        <v>0</v>
      </c>
      <c r="X13" s="4">
        <f>IF(K13="",0,1+IF(VALUE(MID(K13,1,SEARCH("-",K13)-1))&lt;VALUE(MID(K13,SEARCH("-",K13)+1,LEN(K13)-SEARCH("-",K13))),0.01,IF(VALUE(MID(K13,1,SEARCH("-",K13)-1))=VALUE(MID(K13,SEARCH("-",K13)+1,LEN(K13)-SEARCH("-",K13))),0.0001,0))+VALUE(MID(K13,1,SEARCH("-",K13)-1))*0.0000000001+VALUE(MID(K13,SEARCH("-",K13)+1,LEN(K13)-SEARCH("-",K13)))*0.0000001)</f>
        <v>0</v>
      </c>
      <c r="Y13" s="4">
        <v>0</v>
      </c>
      <c r="Z13" s="4">
        <v>0</v>
      </c>
      <c r="AA13" s="2"/>
      <c r="AB13" s="2"/>
      <c r="AC13" s="16">
        <f t="shared" si="4"/>
        <v>0</v>
      </c>
      <c r="AD13" s="15">
        <f t="shared" si="5"/>
        <v>0</v>
      </c>
      <c r="AE13" s="24">
        <f t="shared" si="6"/>
        <v>0</v>
      </c>
      <c r="AF13" s="15">
        <f t="shared" si="7"/>
        <v>0</v>
      </c>
      <c r="AG13" s="24">
        <f t="shared" si="8"/>
        <v>0</v>
      </c>
      <c r="AH13" s="15">
        <f t="shared" si="9"/>
        <v>0</v>
      </c>
      <c r="AI13" s="24">
        <f t="shared" si="10"/>
        <v>0</v>
      </c>
      <c r="AJ13" s="15">
        <f t="shared" si="11"/>
        <v>0</v>
      </c>
      <c r="AK13" s="24">
        <f t="shared" si="12"/>
        <v>0</v>
      </c>
      <c r="AM13" s="21"/>
    </row>
    <row r="14" spans="1:39" ht="19.5" hidden="1" customHeight="1">
      <c r="A14" s="25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0"/>
      <c r="N14" s="9"/>
      <c r="O14" s="6">
        <f>IF(B14="",0,1+IF(VALUE(MID(B14,1,SEARCH("-",B14)-1))&lt;VALUE(MID(B14,SEARCH("-",B14)+1,LEN(B14)-SEARCH("-",B14))),0.01,IF(VALUE(MID(B14,1,SEARCH("-",B14)-1))=VALUE(MID(B14,SEARCH("-",B14)+1,LEN(B14)-SEARCH("-",B14))),0.0001,0))+VALUE(MID(B14,1,SEARCH("-",B14)-1))*0.0000000001+VALUE(MID(B14,SEARCH("-",B14)+1,LEN(B14)-SEARCH("-",B14)))*0.0000001)</f>
        <v>0</v>
      </c>
      <c r="P14" s="4">
        <f>IF(C14="",0,1+IF(VALUE(MID(C14,1,SEARCH("-",C14)-1))&lt;VALUE(MID(C14,SEARCH("-",C14)+1,LEN(C14)-SEARCH("-",C14))),0.01,IF(VALUE(MID(C14,1,SEARCH("-",C14)-1))=VALUE(MID(C14,SEARCH("-",C14)+1,LEN(C14)-SEARCH("-",C14))),0.0001,0))+VALUE(MID(C14,1,SEARCH("-",C14)-1))*0.0000000001+VALUE(MID(C14,SEARCH("-",C14)+1,LEN(C14)-SEARCH("-",C14)))*0.0000001)</f>
        <v>0</v>
      </c>
      <c r="Q14" s="4">
        <f>IF(D14="",0,1+IF(VALUE(MID(D14,1,SEARCH("-",D14)-1))&lt;VALUE(MID(D14,SEARCH("-",D14)+1,LEN(D14)-SEARCH("-",D14))),0.01,IF(VALUE(MID(D14,1,SEARCH("-",D14)-1))=VALUE(MID(D14,SEARCH("-",D14)+1,LEN(D14)-SEARCH("-",D14))),0.0001,0))+VALUE(MID(D14,1,SEARCH("-",D14)-1))*0.0000000001+VALUE(MID(D14,SEARCH("-",D14)+1,LEN(D14)-SEARCH("-",D14)))*0.0000001)</f>
        <v>0</v>
      </c>
      <c r="R14" s="4">
        <f>IF(E14="",0,1+IF(VALUE(MID(E14,1,SEARCH("-",E14)-1))&lt;VALUE(MID(E14,SEARCH("-",E14)+1,LEN(E14)-SEARCH("-",E14))),0.01,IF(VALUE(MID(E14,1,SEARCH("-",E14)-1))=VALUE(MID(E14,SEARCH("-",E14)+1,LEN(E14)-SEARCH("-",E14))),0.0001,0))+VALUE(MID(E14,1,SEARCH("-",E14)-1))*0.0000000001+VALUE(MID(E14,SEARCH("-",E14)+1,LEN(E14)-SEARCH("-",E14)))*0.0000001)</f>
        <v>0</v>
      </c>
      <c r="S14" s="4">
        <f>IF(F14="",0,1+IF(VALUE(MID(F14,1,SEARCH("-",F14)-1))&lt;VALUE(MID(F14,SEARCH("-",F14)+1,LEN(F14)-SEARCH("-",F14))),0.01,IF(VALUE(MID(F14,1,SEARCH("-",F14)-1))=VALUE(MID(F14,SEARCH("-",F14)+1,LEN(F14)-SEARCH("-",F14))),0.0001,0))+VALUE(MID(F14,1,SEARCH("-",F14)-1))*0.0000000001+VALUE(MID(F14,SEARCH("-",F14)+1,LEN(F14)-SEARCH("-",F14)))*0.0000001)</f>
        <v>0</v>
      </c>
      <c r="T14" s="4">
        <f t="shared" si="21"/>
        <v>0</v>
      </c>
      <c r="U14" s="4">
        <f>IF(H14="",0,1+IF(VALUE(MID(H14,1,SEARCH("-",H14)-1))&lt;VALUE(MID(H14,SEARCH("-",H14)+1,LEN(H14)-SEARCH("-",H14))),0.01,IF(VALUE(MID(H14,1,SEARCH("-",H14)-1))=VALUE(MID(H14,SEARCH("-",H14)+1,LEN(H14)-SEARCH("-",H14))),0.0001,0))+VALUE(MID(H14,1,SEARCH("-",H14)-1))*0.0000000001+VALUE(MID(H14,SEARCH("-",H14)+1,LEN(H14)-SEARCH("-",H14)))*0.0000001)</f>
        <v>0</v>
      </c>
      <c r="V14" s="4">
        <f>IF(I14="",0,1+IF(VALUE(MID(I14,1,SEARCH("-",I14)-1))&lt;VALUE(MID(I14,SEARCH("-",I14)+1,LEN(I14)-SEARCH("-",I14))),0.01,IF(VALUE(MID(I14,1,SEARCH("-",I14)-1))=VALUE(MID(I14,SEARCH("-",I14)+1,LEN(I14)-SEARCH("-",I14))),0.0001,0))+VALUE(MID(I14,1,SEARCH("-",I14)-1))*0.0000000001+VALUE(MID(I14,SEARCH("-",I14)+1,LEN(I14)-SEARCH("-",I14)))*0.0000001)</f>
        <v>0</v>
      </c>
      <c r="W14" s="4">
        <f>IF(J14="",0,1+IF(VALUE(MID(J14,1,SEARCH("-",J14)-1))&lt;VALUE(MID(J14,SEARCH("-",J14)+1,LEN(J14)-SEARCH("-",J14))),0.01,IF(VALUE(MID(J14,1,SEARCH("-",J14)-1))=VALUE(MID(J14,SEARCH("-",J14)+1,LEN(J14)-SEARCH("-",J14))),0.0001,0))+VALUE(MID(J14,1,SEARCH("-",J14)-1))*0.0000000001+VALUE(MID(J14,SEARCH("-",J14)+1,LEN(J14)-SEARCH("-",J14)))*0.0000001)</f>
        <v>0</v>
      </c>
      <c r="X14" s="4">
        <f>IF(K14="",0,1+IF(VALUE(MID(K14,1,SEARCH("-",K14)-1))&lt;VALUE(MID(K14,SEARCH("-",K14)+1,LEN(K14)-SEARCH("-",K14))),0.01,IF(VALUE(MID(K14,1,SEARCH("-",K14)-1))=VALUE(MID(K14,SEARCH("-",K14)+1,LEN(K14)-SEARCH("-",K14))),0.0001,0))+VALUE(MID(K14,1,SEARCH("-",K14)-1))*0.0000000001+VALUE(MID(K14,SEARCH("-",K14)+1,LEN(K14)-SEARCH("-",K14)))*0.0000001)</f>
        <v>0</v>
      </c>
      <c r="Y14" s="4">
        <v>0</v>
      </c>
      <c r="Z14" s="4">
        <v>0</v>
      </c>
      <c r="AA14" s="9"/>
      <c r="AB14" s="9"/>
      <c r="AC14" s="16">
        <f t="shared" si="4"/>
        <v>0</v>
      </c>
      <c r="AD14" s="15">
        <f t="shared" si="5"/>
        <v>0</v>
      </c>
      <c r="AE14" s="24">
        <f t="shared" si="6"/>
        <v>0</v>
      </c>
      <c r="AF14" s="15">
        <f t="shared" si="7"/>
        <v>0</v>
      </c>
      <c r="AG14" s="24">
        <f t="shared" si="8"/>
        <v>0</v>
      </c>
      <c r="AH14" s="15">
        <f t="shared" si="9"/>
        <v>0</v>
      </c>
      <c r="AI14" s="24">
        <f t="shared" si="10"/>
        <v>0</v>
      </c>
      <c r="AJ14" s="15">
        <f t="shared" si="11"/>
        <v>0</v>
      </c>
      <c r="AK14" s="24">
        <f t="shared" si="12"/>
        <v>0</v>
      </c>
    </row>
    <row r="15" spans="1:39" ht="19.5" customHeight="1">
      <c r="A15" s="10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2"/>
      <c r="AB15" s="2"/>
      <c r="AC15" s="8"/>
      <c r="AD15" s="7"/>
      <c r="AE15" s="7"/>
      <c r="AF15" s="7"/>
      <c r="AG15" s="7"/>
      <c r="AH15" s="7"/>
      <c r="AI15" s="7"/>
      <c r="AJ15" s="7"/>
      <c r="AK15" s="7"/>
    </row>
    <row r="16" spans="1:39" ht="19.5" customHeight="1">
      <c r="A16" s="10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2"/>
      <c r="AB16" s="2"/>
      <c r="AC16" s="8"/>
      <c r="AD16" s="7"/>
      <c r="AE16" s="7"/>
      <c r="AF16" s="7"/>
      <c r="AG16" s="7"/>
      <c r="AH16" s="7"/>
      <c r="AI16" s="7"/>
      <c r="AJ16" s="7"/>
      <c r="AK16" s="7"/>
    </row>
    <row r="17" spans="1:37" ht="19.5" customHeight="1">
      <c r="A17" s="10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2"/>
      <c r="AB17" s="2"/>
      <c r="AC17" s="8"/>
      <c r="AD17" s="7"/>
      <c r="AE17" s="7"/>
      <c r="AF17" s="7"/>
      <c r="AG17" s="7"/>
      <c r="AH17" s="7"/>
      <c r="AI17" s="7"/>
      <c r="AJ17" s="7"/>
      <c r="AK17" s="7"/>
    </row>
    <row r="18" spans="1:37" ht="19.5" customHeight="1">
      <c r="A18" s="10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2"/>
      <c r="AB18" s="2"/>
      <c r="AC18" s="8"/>
      <c r="AD18" s="7"/>
      <c r="AE18" s="7"/>
      <c r="AF18" s="7"/>
      <c r="AG18" s="7"/>
      <c r="AH18" s="7"/>
      <c r="AI18" s="7"/>
      <c r="AJ18" s="7"/>
      <c r="AK18" s="7"/>
    </row>
    <row r="19" spans="1:37" ht="19.5" customHeight="1">
      <c r="A19" s="10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2"/>
      <c r="AB19" s="2"/>
      <c r="AC19" s="8"/>
      <c r="AD19" s="7"/>
      <c r="AE19" s="7"/>
      <c r="AF19" s="7"/>
      <c r="AG19" s="7"/>
      <c r="AH19" s="7"/>
      <c r="AI19" s="7"/>
      <c r="AJ19" s="7"/>
      <c r="AK19" s="7"/>
    </row>
    <row r="20" spans="1:37" ht="19.5" customHeight="1">
      <c r="A20" s="10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2"/>
      <c r="AB20" s="2"/>
      <c r="AC20" s="8"/>
      <c r="AD20" s="7"/>
      <c r="AE20" s="7"/>
      <c r="AF20" s="7"/>
      <c r="AG20" s="7"/>
      <c r="AH20" s="7"/>
      <c r="AI20" s="7"/>
      <c r="AJ20" s="7"/>
      <c r="AK20" s="7"/>
    </row>
    <row r="21" spans="1:37" ht="19.5" customHeight="1">
      <c r="A21" s="10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2"/>
      <c r="AB21" s="2"/>
      <c r="AC21" s="8"/>
      <c r="AD21" s="7"/>
      <c r="AE21" s="7"/>
      <c r="AF21" s="7"/>
      <c r="AG21" s="7"/>
      <c r="AH21" s="7"/>
      <c r="AI21" s="7"/>
      <c r="AJ21" s="7"/>
      <c r="AK21" s="7"/>
    </row>
    <row r="22" spans="1:37" ht="19.5" customHeight="1">
      <c r="A22" s="10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2"/>
      <c r="AB22" s="2"/>
      <c r="AC22" s="8"/>
      <c r="AD22" s="7"/>
      <c r="AE22" s="7"/>
      <c r="AF22" s="7"/>
      <c r="AG22" s="7"/>
      <c r="AH22" s="7"/>
      <c r="AI22" s="7"/>
      <c r="AJ22" s="7"/>
      <c r="AK22" s="7"/>
    </row>
    <row r="23" spans="1:37" ht="19.5" customHeight="1">
      <c r="A23" s="10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2"/>
      <c r="AB23" s="2"/>
      <c r="AC23" s="8"/>
      <c r="AD23" s="7"/>
      <c r="AE23" s="7"/>
      <c r="AF23" s="7"/>
      <c r="AG23" s="7"/>
      <c r="AH23" s="7"/>
      <c r="AI23" s="7"/>
      <c r="AJ23" s="7"/>
      <c r="AK23" s="7"/>
    </row>
    <row r="24" spans="1:37" ht="19.5" customHeight="1">
      <c r="A24" s="10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2"/>
      <c r="AB24" s="2"/>
      <c r="AC24" s="8"/>
      <c r="AD24" s="7"/>
      <c r="AE24" s="7"/>
      <c r="AF24" s="7"/>
      <c r="AG24" s="7"/>
      <c r="AH24" s="7"/>
      <c r="AI24" s="7"/>
      <c r="AJ24" s="7"/>
      <c r="AK24" s="7"/>
    </row>
    <row r="25" spans="1:37" ht="19.5" customHeight="1">
      <c r="A25" s="10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2"/>
      <c r="AB25" s="2"/>
      <c r="AC25" s="8"/>
      <c r="AD25" s="7"/>
      <c r="AE25" s="7"/>
      <c r="AF25" s="7"/>
      <c r="AG25" s="7"/>
      <c r="AH25" s="7"/>
      <c r="AI25" s="7"/>
      <c r="AJ25" s="7"/>
      <c r="AK25" s="7"/>
    </row>
    <row r="26" spans="1:37" ht="19.5" customHeight="1">
      <c r="A26" s="10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2"/>
      <c r="AB26" s="2"/>
      <c r="AC26" s="8"/>
      <c r="AD26" s="7"/>
      <c r="AE26" s="7"/>
      <c r="AF26" s="7"/>
      <c r="AG26" s="7"/>
      <c r="AH26" s="7"/>
      <c r="AI26" s="7"/>
      <c r="AJ26" s="7"/>
      <c r="AK26" s="7"/>
    </row>
    <row r="27" spans="1:37" ht="19.5" customHeight="1">
      <c r="A27" s="10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2"/>
      <c r="AB27" s="2"/>
      <c r="AC27" s="8"/>
      <c r="AD27" s="7"/>
      <c r="AE27" s="7"/>
      <c r="AF27" s="7"/>
      <c r="AG27" s="7"/>
      <c r="AH27" s="7"/>
      <c r="AI27" s="7"/>
      <c r="AJ27" s="7"/>
      <c r="AK27" s="7"/>
    </row>
    <row r="28" spans="1:37" ht="19.5" customHeight="1">
      <c r="A28" s="10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2"/>
      <c r="AB28" s="2"/>
      <c r="AC28" s="8"/>
      <c r="AD28" s="7"/>
      <c r="AE28" s="7"/>
      <c r="AF28" s="7"/>
      <c r="AG28" s="7"/>
      <c r="AH28" s="7"/>
      <c r="AI28" s="7"/>
      <c r="AJ28" s="7"/>
      <c r="AK28" s="7"/>
    </row>
    <row r="29" spans="1:37" ht="19.5" customHeight="1">
      <c r="A29" s="10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2"/>
      <c r="AB29" s="2"/>
      <c r="AC29" s="8"/>
      <c r="AD29" s="7"/>
      <c r="AE29" s="7"/>
      <c r="AF29" s="7"/>
      <c r="AG29" s="7"/>
      <c r="AH29" s="7"/>
      <c r="AI29" s="7"/>
      <c r="AJ29" s="7"/>
      <c r="AK29" s="7"/>
    </row>
    <row r="30" spans="1:37" ht="19.5" customHeight="1">
      <c r="A30" s="10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2"/>
      <c r="AB30" s="2"/>
      <c r="AC30" s="8"/>
      <c r="AD30" s="7"/>
      <c r="AE30" s="7"/>
      <c r="AF30" s="7"/>
      <c r="AG30" s="7"/>
      <c r="AH30" s="7"/>
      <c r="AI30" s="7"/>
      <c r="AJ30" s="7"/>
      <c r="AK30" s="7"/>
    </row>
    <row r="31" spans="1:37" ht="19.5" customHeight="1">
      <c r="A31" s="10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2"/>
      <c r="AB31" s="2"/>
      <c r="AC31" s="8"/>
      <c r="AD31" s="7"/>
      <c r="AE31" s="7"/>
      <c r="AF31" s="7"/>
      <c r="AG31" s="7"/>
      <c r="AH31" s="7"/>
      <c r="AI31" s="7"/>
      <c r="AJ31" s="7"/>
      <c r="AK31" s="7"/>
    </row>
    <row r="32" spans="1:37" ht="19.5" customHeight="1">
      <c r="A32" s="10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2"/>
      <c r="AB32" s="2"/>
      <c r="AC32" s="8"/>
      <c r="AD32" s="7"/>
      <c r="AE32" s="7"/>
      <c r="AF32" s="7"/>
      <c r="AG32" s="7"/>
      <c r="AH32" s="7"/>
      <c r="AI32" s="7"/>
      <c r="AJ32" s="7"/>
      <c r="AK32" s="7"/>
    </row>
    <row r="33" spans="1:37" ht="19.5" customHeight="1">
      <c r="A33" s="10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2"/>
      <c r="AB33" s="2"/>
      <c r="AC33" s="8"/>
      <c r="AD33" s="7"/>
      <c r="AE33" s="7"/>
      <c r="AF33" s="7"/>
      <c r="AG33" s="7"/>
      <c r="AH33" s="7"/>
      <c r="AI33" s="7"/>
      <c r="AJ33" s="7"/>
      <c r="AK33" s="7"/>
    </row>
    <row r="34" spans="1:37" ht="19.5" customHeight="1">
      <c r="A34" s="10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2"/>
      <c r="AB34" s="2"/>
      <c r="AC34" s="8"/>
      <c r="AD34" s="7"/>
      <c r="AE34" s="7"/>
      <c r="AF34" s="7"/>
      <c r="AG34" s="7"/>
      <c r="AH34" s="7"/>
      <c r="AI34" s="7"/>
      <c r="AJ34" s="7"/>
      <c r="AK34" s="7"/>
    </row>
    <row r="35" spans="1:37" ht="19.5" customHeight="1">
      <c r="A35" s="10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2"/>
      <c r="AB35" s="2"/>
      <c r="AC35" s="8"/>
      <c r="AD35" s="7"/>
      <c r="AE35" s="7"/>
      <c r="AF35" s="7"/>
      <c r="AG35" s="7"/>
      <c r="AH35" s="7"/>
      <c r="AI35" s="7"/>
      <c r="AJ35" s="7"/>
      <c r="AK35" s="7"/>
    </row>
    <row r="36" spans="1:37" ht="19.5" customHeight="1">
      <c r="A36" s="10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2"/>
      <c r="AB36" s="2"/>
      <c r="AC36" s="8"/>
      <c r="AD36" s="7"/>
      <c r="AE36" s="7"/>
      <c r="AF36" s="7"/>
      <c r="AG36" s="7"/>
      <c r="AH36" s="7"/>
      <c r="AI36" s="7"/>
      <c r="AJ36" s="7"/>
      <c r="AK36" s="7"/>
    </row>
    <row r="37" spans="1:37" ht="19.5" customHeight="1">
      <c r="A37" s="10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2"/>
      <c r="AB37" s="2"/>
      <c r="AC37" s="8"/>
      <c r="AD37" s="7"/>
      <c r="AE37" s="7"/>
      <c r="AF37" s="7"/>
      <c r="AG37" s="7"/>
      <c r="AH37" s="7"/>
      <c r="AI37" s="7"/>
      <c r="AJ37" s="7"/>
      <c r="AK37" s="7"/>
    </row>
    <row r="38" spans="1:37" ht="19.5" customHeight="1">
      <c r="A38" s="10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2"/>
      <c r="AB38" s="2"/>
      <c r="AC38" s="8"/>
      <c r="AD38" s="7"/>
      <c r="AE38" s="7"/>
      <c r="AF38" s="7"/>
      <c r="AG38" s="7"/>
      <c r="AH38" s="7"/>
      <c r="AI38" s="7"/>
      <c r="AJ38" s="7"/>
      <c r="AK38" s="7"/>
    </row>
    <row r="39" spans="1:37" ht="19.5" customHeight="1">
      <c r="A39" s="10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2"/>
      <c r="AB39" s="2"/>
      <c r="AC39" s="8"/>
      <c r="AD39" s="7"/>
      <c r="AE39" s="7"/>
      <c r="AF39" s="7"/>
      <c r="AG39" s="7"/>
      <c r="AH39" s="7"/>
      <c r="AI39" s="7"/>
      <c r="AJ39" s="7"/>
      <c r="AK39" s="7"/>
    </row>
    <row r="40" spans="1:37" ht="19.5" customHeight="1">
      <c r="A40" s="10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2"/>
      <c r="AB40" s="2"/>
      <c r="AC40" s="8"/>
      <c r="AD40" s="7"/>
      <c r="AE40" s="7"/>
      <c r="AF40" s="7"/>
      <c r="AG40" s="7"/>
      <c r="AH40" s="7"/>
      <c r="AI40" s="7"/>
      <c r="AJ40" s="7"/>
      <c r="AK40" s="7"/>
    </row>
    <row r="41" spans="1:37" ht="19.5" customHeight="1">
      <c r="A41" s="10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2"/>
      <c r="AB41" s="2"/>
      <c r="AC41" s="8"/>
      <c r="AD41" s="7"/>
      <c r="AE41" s="7"/>
      <c r="AF41" s="7"/>
      <c r="AG41" s="7"/>
      <c r="AH41" s="7"/>
      <c r="AI41" s="7"/>
      <c r="AJ41" s="7"/>
      <c r="AK41" s="7"/>
    </row>
    <row r="42" spans="1:37" ht="19.5" customHeight="1">
      <c r="A42" s="10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2"/>
      <c r="AB42" s="2"/>
      <c r="AC42" s="8"/>
      <c r="AD42" s="7"/>
      <c r="AE42" s="7"/>
      <c r="AF42" s="7"/>
      <c r="AG42" s="7"/>
      <c r="AH42" s="7"/>
      <c r="AI42" s="7"/>
      <c r="AJ42" s="7"/>
      <c r="AK42" s="7"/>
    </row>
    <row r="43" spans="1:37" ht="19.5" customHeight="1">
      <c r="A43" s="10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2"/>
      <c r="AB43" s="2"/>
      <c r="AC43" s="8"/>
      <c r="AD43" s="7"/>
      <c r="AE43" s="7"/>
      <c r="AF43" s="7"/>
      <c r="AG43" s="7"/>
      <c r="AH43" s="7"/>
      <c r="AI43" s="7"/>
      <c r="AJ43" s="7"/>
      <c r="AK43" s="7"/>
    </row>
    <row r="44" spans="1:37" ht="19.5" customHeight="1">
      <c r="A44" s="10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2"/>
      <c r="AB44" s="2"/>
      <c r="AC44" s="8"/>
      <c r="AD44" s="7"/>
      <c r="AE44" s="7"/>
      <c r="AF44" s="7"/>
      <c r="AG44" s="7"/>
      <c r="AH44" s="7"/>
      <c r="AI44" s="7"/>
      <c r="AJ44" s="7"/>
      <c r="AK44" s="7"/>
    </row>
    <row r="45" spans="1:37" ht="19.5" customHeight="1">
      <c r="A45" s="10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2"/>
      <c r="AB45" s="2"/>
      <c r="AC45" s="8"/>
      <c r="AD45" s="7"/>
      <c r="AE45" s="7"/>
      <c r="AF45" s="7"/>
      <c r="AG45" s="7"/>
      <c r="AH45" s="7"/>
      <c r="AI45" s="7"/>
      <c r="AJ45" s="7"/>
      <c r="AK45" s="7"/>
    </row>
    <row r="46" spans="1:37" ht="19.5" customHeight="1">
      <c r="A46" s="10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2"/>
      <c r="AB46" s="2"/>
      <c r="AC46" s="8"/>
      <c r="AD46" s="7"/>
      <c r="AE46" s="7"/>
      <c r="AF46" s="7"/>
      <c r="AG46" s="7"/>
      <c r="AH46" s="7"/>
      <c r="AI46" s="7"/>
      <c r="AJ46" s="7"/>
      <c r="AK46" s="7"/>
    </row>
    <row r="47" spans="1:37" ht="19.5" customHeight="1">
      <c r="A47" s="10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2"/>
      <c r="AB47" s="2"/>
      <c r="AC47" s="8"/>
      <c r="AD47" s="7"/>
      <c r="AE47" s="7"/>
      <c r="AF47" s="7"/>
      <c r="AG47" s="7"/>
      <c r="AH47" s="7"/>
      <c r="AI47" s="7"/>
      <c r="AJ47" s="7"/>
      <c r="AK47" s="7"/>
    </row>
    <row r="48" spans="1:37" ht="19.5" customHeight="1">
      <c r="A48" s="10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2"/>
      <c r="AB48" s="2"/>
      <c r="AC48" s="8"/>
      <c r="AD48" s="7"/>
      <c r="AE48" s="7"/>
      <c r="AF48" s="7"/>
      <c r="AG48" s="7"/>
      <c r="AH48" s="7"/>
      <c r="AI48" s="7"/>
      <c r="AJ48" s="7"/>
      <c r="AK48" s="7"/>
    </row>
    <row r="49" spans="1:37" ht="19.5" customHeight="1">
      <c r="A49" s="10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2"/>
      <c r="AB49" s="2"/>
      <c r="AC49" s="8"/>
      <c r="AD49" s="7"/>
      <c r="AE49" s="7"/>
      <c r="AF49" s="7"/>
      <c r="AG49" s="7"/>
      <c r="AH49" s="7"/>
      <c r="AI49" s="7"/>
      <c r="AJ49" s="7"/>
      <c r="AK49" s="7"/>
    </row>
    <row r="50" spans="1:37" ht="19.5" customHeight="1">
      <c r="A50" s="10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2"/>
      <c r="AB50" s="2"/>
      <c r="AC50" s="8"/>
      <c r="AD50" s="7"/>
      <c r="AE50" s="7"/>
      <c r="AF50" s="7"/>
      <c r="AG50" s="7"/>
      <c r="AH50" s="7"/>
      <c r="AI50" s="7"/>
      <c r="AJ50" s="7"/>
      <c r="AK50" s="7"/>
    </row>
    <row r="51" spans="1:37" ht="19.5" customHeight="1">
      <c r="A51" s="10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2"/>
      <c r="AB51" s="2"/>
      <c r="AC51" s="8"/>
      <c r="AD51" s="7"/>
      <c r="AE51" s="7"/>
      <c r="AF51" s="7"/>
      <c r="AG51" s="7"/>
      <c r="AH51" s="7"/>
      <c r="AI51" s="7"/>
      <c r="AJ51" s="7"/>
      <c r="AK51" s="7"/>
    </row>
    <row r="52" spans="1:37" ht="19.5" customHeight="1">
      <c r="A52" s="10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2"/>
      <c r="AB52" s="2"/>
      <c r="AC52" s="8"/>
      <c r="AD52" s="7"/>
      <c r="AE52" s="7"/>
      <c r="AF52" s="7"/>
      <c r="AG52" s="7"/>
      <c r="AH52" s="7"/>
      <c r="AI52" s="7"/>
      <c r="AJ52" s="7"/>
      <c r="AK52" s="7"/>
    </row>
    <row r="53" spans="1:37" ht="19.5" customHeight="1">
      <c r="A53" s="10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2"/>
      <c r="AB53" s="2"/>
      <c r="AC53" s="8"/>
      <c r="AD53" s="7"/>
      <c r="AE53" s="7"/>
      <c r="AF53" s="7"/>
      <c r="AG53" s="7"/>
      <c r="AH53" s="7"/>
      <c r="AI53" s="7"/>
      <c r="AJ53" s="7"/>
      <c r="AK53" s="7"/>
    </row>
    <row r="54" spans="1:37" ht="19.5" customHeight="1">
      <c r="A54" s="10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2"/>
      <c r="AB54" s="2"/>
      <c r="AC54" s="8"/>
      <c r="AD54" s="7"/>
      <c r="AE54" s="7"/>
      <c r="AF54" s="7"/>
      <c r="AG54" s="7"/>
      <c r="AH54" s="7"/>
      <c r="AI54" s="7"/>
      <c r="AJ54" s="7"/>
      <c r="AK54" s="7"/>
    </row>
    <row r="55" spans="1:37" ht="19.5" customHeight="1">
      <c r="A55" s="10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2"/>
      <c r="AB55" s="2"/>
      <c r="AC55" s="8"/>
      <c r="AD55" s="7"/>
      <c r="AE55" s="7"/>
      <c r="AF55" s="7"/>
      <c r="AG55" s="7"/>
      <c r="AH55" s="7"/>
      <c r="AI55" s="7"/>
      <c r="AJ55" s="7"/>
      <c r="AK55" s="7"/>
    </row>
    <row r="56" spans="1:37" ht="19.5" customHeight="1">
      <c r="A56" s="10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2"/>
      <c r="AB56" s="2"/>
      <c r="AC56" s="8"/>
      <c r="AD56" s="7"/>
      <c r="AE56" s="7"/>
      <c r="AF56" s="7"/>
      <c r="AG56" s="7"/>
      <c r="AH56" s="7"/>
      <c r="AI56" s="7"/>
      <c r="AJ56" s="7"/>
      <c r="AK56" s="7"/>
    </row>
    <row r="57" spans="1:37" ht="19.5" customHeight="1">
      <c r="A57" s="10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2"/>
      <c r="AB57" s="2"/>
      <c r="AC57" s="8"/>
      <c r="AD57" s="7"/>
      <c r="AE57" s="7"/>
      <c r="AF57" s="7"/>
      <c r="AG57" s="7"/>
      <c r="AH57" s="7"/>
      <c r="AI57" s="7"/>
      <c r="AJ57" s="7"/>
      <c r="AK57" s="7"/>
    </row>
    <row r="58" spans="1:37" ht="19.5" customHeight="1">
      <c r="A58" s="10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2"/>
      <c r="AB58" s="2"/>
      <c r="AC58" s="8"/>
      <c r="AD58" s="7"/>
      <c r="AE58" s="7"/>
      <c r="AF58" s="7"/>
      <c r="AG58" s="7"/>
      <c r="AH58" s="7"/>
      <c r="AI58" s="7"/>
      <c r="AJ58" s="7"/>
      <c r="AK58" s="7"/>
    </row>
    <row r="59" spans="1:37" ht="19.5" customHeight="1">
      <c r="A59" s="10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2"/>
      <c r="AB59" s="2"/>
      <c r="AC59" s="8"/>
      <c r="AD59" s="7"/>
      <c r="AE59" s="7"/>
      <c r="AF59" s="7"/>
      <c r="AG59" s="7"/>
      <c r="AH59" s="7"/>
      <c r="AI59" s="7"/>
      <c r="AJ59" s="7"/>
      <c r="AK59" s="7"/>
    </row>
    <row r="60" spans="1:37" ht="19.5" customHeight="1">
      <c r="A60" s="10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2"/>
      <c r="AB60" s="2"/>
      <c r="AC60" s="8"/>
      <c r="AD60" s="7"/>
      <c r="AE60" s="7"/>
      <c r="AF60" s="7"/>
      <c r="AG60" s="7"/>
      <c r="AH60" s="7"/>
      <c r="AI60" s="7"/>
      <c r="AJ60" s="7"/>
      <c r="AK60" s="7"/>
    </row>
    <row r="61" spans="1:37" ht="19.5" customHeight="1">
      <c r="A61" s="10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2"/>
      <c r="AB61" s="2"/>
      <c r="AC61" s="8"/>
      <c r="AD61" s="7"/>
      <c r="AE61" s="7"/>
      <c r="AF61" s="7"/>
      <c r="AG61" s="7"/>
      <c r="AH61" s="7"/>
      <c r="AI61" s="7"/>
      <c r="AJ61" s="7"/>
      <c r="AK61" s="7"/>
    </row>
    <row r="62" spans="1:37" ht="19.5" customHeight="1">
      <c r="A62" s="10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2"/>
      <c r="AB62" s="2"/>
      <c r="AC62" s="8"/>
      <c r="AD62" s="7"/>
      <c r="AE62" s="7"/>
      <c r="AF62" s="7"/>
      <c r="AG62" s="7"/>
      <c r="AH62" s="7"/>
      <c r="AI62" s="7"/>
      <c r="AJ62" s="7"/>
      <c r="AK62" s="7"/>
    </row>
    <row r="63" spans="1:37" ht="19.5" customHeight="1">
      <c r="A63" s="10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2"/>
      <c r="AB63" s="2"/>
      <c r="AC63" s="8"/>
      <c r="AD63" s="7"/>
      <c r="AE63" s="7"/>
      <c r="AF63" s="7"/>
      <c r="AG63" s="7"/>
      <c r="AH63" s="7"/>
      <c r="AI63" s="7"/>
      <c r="AJ63" s="7"/>
      <c r="AK63" s="7"/>
    </row>
    <row r="64" spans="1:37" ht="19.5" customHeight="1">
      <c r="A64" s="10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2"/>
      <c r="AB64" s="2"/>
      <c r="AC64" s="8"/>
      <c r="AD64" s="7"/>
      <c r="AE64" s="7"/>
      <c r="AF64" s="7"/>
      <c r="AG64" s="7"/>
      <c r="AH64" s="7"/>
      <c r="AI64" s="7"/>
      <c r="AJ64" s="7"/>
      <c r="AK64" s="7"/>
    </row>
    <row r="65" spans="1:37" ht="19.5" customHeight="1">
      <c r="A65" s="10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2"/>
      <c r="AB65" s="2"/>
      <c r="AC65" s="8"/>
      <c r="AD65" s="7"/>
      <c r="AE65" s="7"/>
      <c r="AF65" s="7"/>
      <c r="AG65" s="7"/>
      <c r="AH65" s="7"/>
      <c r="AI65" s="7"/>
      <c r="AJ65" s="7"/>
      <c r="AK65" s="7"/>
    </row>
    <row r="66" spans="1:37" ht="19.5" customHeight="1">
      <c r="A66" s="10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2"/>
      <c r="AB66" s="2"/>
      <c r="AC66" s="8"/>
      <c r="AD66" s="7"/>
      <c r="AE66" s="7"/>
      <c r="AF66" s="7"/>
      <c r="AG66" s="7"/>
      <c r="AH66" s="7"/>
      <c r="AI66" s="7"/>
      <c r="AJ66" s="7"/>
      <c r="AK66" s="7"/>
    </row>
    <row r="67" spans="1:37" ht="19.5" customHeight="1">
      <c r="A67" s="10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2"/>
      <c r="AB67" s="2"/>
      <c r="AC67" s="8"/>
      <c r="AD67" s="7"/>
      <c r="AE67" s="7"/>
      <c r="AF67" s="7"/>
      <c r="AG67" s="7"/>
      <c r="AH67" s="7"/>
      <c r="AI67" s="7"/>
      <c r="AJ67" s="7"/>
      <c r="AK67" s="7"/>
    </row>
    <row r="69" spans="1:37" hidden="1">
      <c r="A69" s="2" t="str">
        <f>A3</f>
        <v>Les Bracelets</v>
      </c>
      <c r="B69" s="2">
        <v>0</v>
      </c>
      <c r="C69" s="1">
        <f t="shared" ref="C69:M69" si="22">IF(C3="",0,1+IF(VALUE(MID(C3,1,SEARCH("-",C3)-1))&gt;VALUE(MID(C3,SEARCH("-",C3)+1,LEN(C3)-SEARCH("-",C3))),0.01,IF(VALUE(MID(C3,1,SEARCH("-",C3)-1))=VALUE(MID(C3,SEARCH("-",C3)+1,LEN(C3)-SEARCH("-",C3))),0.0001,0))+VALUE(MID(C3,1,SEARCH("-",C3)-1))*0.0000001+VALUE(MID(C3,SEARCH("-",C3)+1,LEN(C3)-SEARCH("-",C3)))*0.0000000001)</f>
        <v>0</v>
      </c>
      <c r="D69" s="1">
        <f t="shared" si="22"/>
        <v>0</v>
      </c>
      <c r="E69" s="1">
        <f t="shared" si="22"/>
        <v>0</v>
      </c>
      <c r="F69" s="1">
        <f t="shared" si="22"/>
        <v>0</v>
      </c>
      <c r="G69" s="1">
        <f t="shared" si="22"/>
        <v>0</v>
      </c>
      <c r="H69" s="1">
        <f t="shared" si="22"/>
        <v>0</v>
      </c>
      <c r="I69" s="1">
        <f t="shared" si="22"/>
        <v>0</v>
      </c>
      <c r="J69" s="1">
        <f t="shared" si="22"/>
        <v>0</v>
      </c>
      <c r="K69" s="1">
        <f t="shared" si="22"/>
        <v>0</v>
      </c>
      <c r="L69" s="1">
        <f t="shared" si="22"/>
        <v>0</v>
      </c>
      <c r="M69" s="1">
        <f t="shared" si="22"/>
        <v>0</v>
      </c>
      <c r="N69" s="1"/>
      <c r="O69">
        <f>IF(O$2=$A69,SUM(O$3:O$14),0)</f>
        <v>0</v>
      </c>
      <c r="P69">
        <f>IF(P$2=$A69,SUM(P$3:P$14),0)</f>
        <v>0</v>
      </c>
      <c r="Q69">
        <f>IF(Q$2=$A69,SUM(Q$3:Q$14),0)</f>
        <v>0</v>
      </c>
      <c r="R69">
        <f>IF(R$2=$A69,SUM(R$3:R$14),0)</f>
        <v>0</v>
      </c>
      <c r="S69">
        <f>IF(S$2=$A69,SUM(S$3:S$14),0)</f>
        <v>0</v>
      </c>
      <c r="T69">
        <f t="shared" ref="T69:Z80" si="23">IF(T$2=$A69,SUM(T$3:T$14),0)</f>
        <v>0</v>
      </c>
      <c r="U69">
        <f t="shared" si="23"/>
        <v>0</v>
      </c>
      <c r="V69">
        <f t="shared" si="23"/>
        <v>0</v>
      </c>
      <c r="W69">
        <f t="shared" si="23"/>
        <v>0</v>
      </c>
      <c r="X69">
        <f t="shared" si="23"/>
        <v>0</v>
      </c>
      <c r="Y69">
        <f t="shared" si="23"/>
        <v>0</v>
      </c>
      <c r="Z69">
        <f t="shared" si="23"/>
        <v>0</v>
      </c>
      <c r="AC69">
        <f t="shared" ref="AC69:AC79" si="24">SUM(B69:Z69)</f>
        <v>0</v>
      </c>
    </row>
    <row r="70" spans="1:37" hidden="1">
      <c r="A70" t="str">
        <f>A4</f>
        <v>Vespa &amp; Nicolas</v>
      </c>
      <c r="B70" s="1">
        <f t="shared" ref="B70:B80" si="25">IF(B4="",0,1+IF(VALUE(MID(B4,1,SEARCH("-",B4)-1))&gt;VALUE(MID(B4,SEARCH("-",B4)+1,LEN(B4)-SEARCH("-",B4))),0.01,IF(VALUE(MID(B4,1,SEARCH("-",B4)-1))=VALUE(MID(B4,SEARCH("-",B4)+1,LEN(B4)-SEARCH("-",B4))),0.0001,0))+VALUE(MID(B4,1,SEARCH("-",B4)-1))*0.0000001+VALUE(MID(B4,SEARCH("-",B4)+1,LEN(B4)-SEARCH("-",B4)))*0.0000000001)</f>
        <v>0</v>
      </c>
      <c r="C70">
        <v>0</v>
      </c>
      <c r="D70" s="1">
        <f t="shared" ref="D70:M70" si="26">IF(D4="",0,1+IF(VALUE(MID(D4,1,SEARCH("-",D4)-1))&gt;VALUE(MID(D4,SEARCH("-",D4)+1,LEN(D4)-SEARCH("-",D4))),0.01,IF(VALUE(MID(D4,1,SEARCH("-",D4)-1))=VALUE(MID(D4,SEARCH("-",D4)+1,LEN(D4)-SEARCH("-",D4))),0.0001,0))+VALUE(MID(D4,1,SEARCH("-",D4)-1))*0.0000001+VALUE(MID(D4,SEARCH("-",D4)+1,LEN(D4)-SEARCH("-",D4)))*0.0000000001)</f>
        <v>0</v>
      </c>
      <c r="E70" s="1">
        <f t="shared" si="26"/>
        <v>0</v>
      </c>
      <c r="F70" s="1">
        <f t="shared" si="26"/>
        <v>0</v>
      </c>
      <c r="G70" s="1">
        <f t="shared" si="26"/>
        <v>0</v>
      </c>
      <c r="H70" s="1">
        <f t="shared" si="26"/>
        <v>0</v>
      </c>
      <c r="I70" s="1">
        <f t="shared" si="26"/>
        <v>0</v>
      </c>
      <c r="J70" s="1">
        <f t="shared" si="26"/>
        <v>0</v>
      </c>
      <c r="K70" s="1">
        <f t="shared" si="26"/>
        <v>0</v>
      </c>
      <c r="L70" s="1">
        <f t="shared" si="26"/>
        <v>0</v>
      </c>
      <c r="M70" s="1">
        <f t="shared" si="26"/>
        <v>0</v>
      </c>
      <c r="N70" s="1"/>
      <c r="O70">
        <f t="shared" ref="O70:R80" si="27">IF(O$2=$A70,SUM(O$3:O$14),0)</f>
        <v>0</v>
      </c>
      <c r="P70">
        <f>IF(P$2=$A70,SUM(P$3:P$14),0)</f>
        <v>0</v>
      </c>
      <c r="Q70">
        <f>IF(Q$2=$A70,SUM(Q$3:Q$14),0)</f>
        <v>0</v>
      </c>
      <c r="R70">
        <f>IF(R$2=$A70,SUM(R$3:R$14),0)</f>
        <v>0</v>
      </c>
      <c r="S70">
        <f t="shared" ref="S70:S80" si="28">IF(S$2=$A70,SUM(S$3:S$14),0)</f>
        <v>0</v>
      </c>
      <c r="T70">
        <f t="shared" si="23"/>
        <v>0</v>
      </c>
      <c r="U70">
        <f t="shared" si="23"/>
        <v>0</v>
      </c>
      <c r="V70">
        <f t="shared" si="23"/>
        <v>0</v>
      </c>
      <c r="W70">
        <f t="shared" si="23"/>
        <v>0</v>
      </c>
      <c r="X70">
        <f t="shared" si="23"/>
        <v>0</v>
      </c>
      <c r="Y70">
        <f t="shared" si="23"/>
        <v>0</v>
      </c>
      <c r="Z70">
        <f t="shared" si="23"/>
        <v>0</v>
      </c>
      <c r="AC70">
        <f t="shared" si="24"/>
        <v>0</v>
      </c>
    </row>
    <row r="71" spans="1:37" hidden="1">
      <c r="A71" t="str">
        <f>A5</f>
        <v>Les Kickers Leaders</v>
      </c>
      <c r="B71" s="1">
        <f t="shared" si="25"/>
        <v>0</v>
      </c>
      <c r="C71" s="1">
        <f t="shared" ref="C71:C80" si="29">IF(C5="",0,1+IF(VALUE(MID(C5,1,SEARCH("-",C5)-1))&gt;VALUE(MID(C5,SEARCH("-",C5)+1,LEN(C5)-SEARCH("-",C5))),0.01,IF(VALUE(MID(C5,1,SEARCH("-",C5)-1))=VALUE(MID(C5,SEARCH("-",C5)+1,LEN(C5)-SEARCH("-",C5))),0.0001,0))+VALUE(MID(C5,1,SEARCH("-",C5)-1))*0.0000001+VALUE(MID(C5,SEARCH("-",C5)+1,LEN(C5)-SEARCH("-",C5)))*0.0000000001)</f>
        <v>0</v>
      </c>
      <c r="D71">
        <v>0</v>
      </c>
      <c r="E71" s="1">
        <f t="shared" ref="E71:M71" si="30">IF(E5="",0,1+IF(VALUE(MID(E5,1,SEARCH("-",E5)-1))&gt;VALUE(MID(E5,SEARCH("-",E5)+1,LEN(E5)-SEARCH("-",E5))),0.01,IF(VALUE(MID(E5,1,SEARCH("-",E5)-1))=VALUE(MID(E5,SEARCH("-",E5)+1,LEN(E5)-SEARCH("-",E5))),0.0001,0))+VALUE(MID(E5,1,SEARCH("-",E5)-1))*0.0000001+VALUE(MID(E5,SEARCH("-",E5)+1,LEN(E5)-SEARCH("-",E5)))*0.0000000001)</f>
        <v>0</v>
      </c>
      <c r="F71" s="1">
        <f t="shared" si="30"/>
        <v>0</v>
      </c>
      <c r="G71" s="1">
        <f t="shared" si="30"/>
        <v>0</v>
      </c>
      <c r="H71" s="1">
        <f t="shared" si="30"/>
        <v>0</v>
      </c>
      <c r="I71" s="1">
        <f t="shared" si="30"/>
        <v>0</v>
      </c>
      <c r="J71" s="1">
        <f t="shared" si="30"/>
        <v>0</v>
      </c>
      <c r="K71" s="1">
        <f t="shared" si="30"/>
        <v>0</v>
      </c>
      <c r="L71" s="1">
        <f t="shared" si="30"/>
        <v>0</v>
      </c>
      <c r="M71" s="1">
        <f t="shared" si="30"/>
        <v>0</v>
      </c>
      <c r="N71" s="1"/>
      <c r="O71">
        <f t="shared" si="27"/>
        <v>0</v>
      </c>
      <c r="P71">
        <f t="shared" si="27"/>
        <v>0</v>
      </c>
      <c r="Q71">
        <f t="shared" si="27"/>
        <v>0</v>
      </c>
      <c r="R71">
        <f t="shared" si="27"/>
        <v>0</v>
      </c>
      <c r="S71">
        <f t="shared" si="28"/>
        <v>0</v>
      </c>
      <c r="T71">
        <f t="shared" si="23"/>
        <v>0</v>
      </c>
      <c r="U71">
        <f t="shared" si="23"/>
        <v>0</v>
      </c>
      <c r="V71">
        <f t="shared" si="23"/>
        <v>0</v>
      </c>
      <c r="W71">
        <f t="shared" si="23"/>
        <v>0</v>
      </c>
      <c r="X71">
        <f t="shared" si="23"/>
        <v>0</v>
      </c>
      <c r="Y71">
        <f t="shared" si="23"/>
        <v>0</v>
      </c>
      <c r="Z71">
        <f t="shared" si="23"/>
        <v>0</v>
      </c>
      <c r="AC71">
        <f t="shared" si="24"/>
        <v>0</v>
      </c>
    </row>
    <row r="72" spans="1:37" hidden="1">
      <c r="A72" t="str">
        <f>A6</f>
        <v>Smet Team</v>
      </c>
      <c r="B72" s="1">
        <f t="shared" si="25"/>
        <v>0</v>
      </c>
      <c r="C72" s="1">
        <f t="shared" si="29"/>
        <v>0</v>
      </c>
      <c r="D72" s="1">
        <f t="shared" ref="D72:D80" si="31">IF(D6="",0,1+IF(VALUE(MID(D6,1,SEARCH("-",D6)-1))&gt;VALUE(MID(D6,SEARCH("-",D6)+1,LEN(D6)-SEARCH("-",D6))),0.01,IF(VALUE(MID(D6,1,SEARCH("-",D6)-1))=VALUE(MID(D6,SEARCH("-",D6)+1,LEN(D6)-SEARCH("-",D6))),0.0001,0))+VALUE(MID(D6,1,SEARCH("-",D6)-1))*0.0000001+VALUE(MID(D6,SEARCH("-",D6)+1,LEN(D6)-SEARCH("-",D6)))*0.0000000001)</f>
        <v>0</v>
      </c>
      <c r="E72" s="1">
        <v>0</v>
      </c>
      <c r="F72" s="1">
        <f t="shared" ref="F72:M72" si="32">IF(F6="",0,1+IF(VALUE(MID(F6,1,SEARCH("-",F6)-1))&gt;VALUE(MID(F6,SEARCH("-",F6)+1,LEN(F6)-SEARCH("-",F6))),0.01,IF(VALUE(MID(F6,1,SEARCH("-",F6)-1))=VALUE(MID(F6,SEARCH("-",F6)+1,LEN(F6)-SEARCH("-",F6))),0.0001,0))+VALUE(MID(F6,1,SEARCH("-",F6)-1))*0.0000001+VALUE(MID(F6,SEARCH("-",F6)+1,LEN(F6)-SEARCH("-",F6)))*0.0000000001)</f>
        <v>0</v>
      </c>
      <c r="G72" s="1">
        <f t="shared" si="32"/>
        <v>0</v>
      </c>
      <c r="H72" s="1">
        <f t="shared" si="32"/>
        <v>0</v>
      </c>
      <c r="I72" s="1">
        <f t="shared" si="32"/>
        <v>0</v>
      </c>
      <c r="J72" s="1">
        <f t="shared" si="32"/>
        <v>0</v>
      </c>
      <c r="K72" s="1">
        <f t="shared" si="32"/>
        <v>0</v>
      </c>
      <c r="L72" s="1">
        <f t="shared" si="32"/>
        <v>0</v>
      </c>
      <c r="M72" s="1">
        <f t="shared" si="32"/>
        <v>0</v>
      </c>
      <c r="N72" s="1"/>
      <c r="O72">
        <f t="shared" si="27"/>
        <v>0</v>
      </c>
      <c r="P72">
        <f t="shared" si="27"/>
        <v>0</v>
      </c>
      <c r="Q72">
        <f t="shared" si="27"/>
        <v>0</v>
      </c>
      <c r="R72">
        <f t="shared" si="27"/>
        <v>0</v>
      </c>
      <c r="S72">
        <f t="shared" si="28"/>
        <v>0</v>
      </c>
      <c r="T72">
        <f t="shared" si="23"/>
        <v>0</v>
      </c>
      <c r="U72">
        <f t="shared" si="23"/>
        <v>0</v>
      </c>
      <c r="V72">
        <f t="shared" si="23"/>
        <v>0</v>
      </c>
      <c r="W72">
        <f t="shared" si="23"/>
        <v>0</v>
      </c>
      <c r="X72">
        <f t="shared" si="23"/>
        <v>0</v>
      </c>
      <c r="Y72">
        <f t="shared" si="23"/>
        <v>0</v>
      </c>
      <c r="Z72">
        <f t="shared" si="23"/>
        <v>0</v>
      </c>
      <c r="AC72">
        <f t="shared" si="24"/>
        <v>0</v>
      </c>
    </row>
    <row r="73" spans="1:37" hidden="1">
      <c r="A73" t="str">
        <f t="shared" ref="A73:A80" si="33">A7</f>
        <v>Les Fists</v>
      </c>
      <c r="B73" s="1">
        <f t="shared" si="25"/>
        <v>0</v>
      </c>
      <c r="C73" s="1">
        <f t="shared" si="29"/>
        <v>0</v>
      </c>
      <c r="D73" s="1">
        <f t="shared" si="31"/>
        <v>0</v>
      </c>
      <c r="E73" s="1">
        <f t="shared" ref="E73:E80" si="34">IF(E7="",0,1+IF(VALUE(MID(E7,1,SEARCH("-",E7)-1))&gt;VALUE(MID(E7,SEARCH("-",E7)+1,LEN(E7)-SEARCH("-",E7))),0.01,IF(VALUE(MID(E7,1,SEARCH("-",E7)-1))=VALUE(MID(E7,SEARCH("-",E7)+1,LEN(E7)-SEARCH("-",E7))),0.0001,0))+VALUE(MID(E7,1,SEARCH("-",E7)-1))*0.0000001+VALUE(MID(E7,SEARCH("-",E7)+1,LEN(E7)-SEARCH("-",E7)))*0.0000000001)</f>
        <v>0</v>
      </c>
      <c r="F73" s="1">
        <v>0</v>
      </c>
      <c r="G73" s="1">
        <f t="shared" ref="G73:M73" si="35">IF(G7="",0,1+IF(VALUE(MID(G7,1,SEARCH("-",G7)-1))&gt;VALUE(MID(G7,SEARCH("-",G7)+1,LEN(G7)-SEARCH("-",G7))),0.01,IF(VALUE(MID(G7,1,SEARCH("-",G7)-1))=VALUE(MID(G7,SEARCH("-",G7)+1,LEN(G7)-SEARCH("-",G7))),0.0001,0))+VALUE(MID(G7,1,SEARCH("-",G7)-1))*0.0000001+VALUE(MID(G7,SEARCH("-",G7)+1,LEN(G7)-SEARCH("-",G7)))*0.0000000001)</f>
        <v>0</v>
      </c>
      <c r="H73" s="1">
        <f t="shared" si="35"/>
        <v>0</v>
      </c>
      <c r="I73" s="1">
        <f t="shared" si="35"/>
        <v>0</v>
      </c>
      <c r="J73" s="1">
        <f t="shared" si="35"/>
        <v>0</v>
      </c>
      <c r="K73" s="1">
        <f t="shared" si="35"/>
        <v>0</v>
      </c>
      <c r="L73" s="1">
        <f t="shared" si="35"/>
        <v>0</v>
      </c>
      <c r="M73" s="1">
        <f t="shared" si="35"/>
        <v>0</v>
      </c>
      <c r="N73" s="1"/>
      <c r="O73">
        <f t="shared" si="27"/>
        <v>0</v>
      </c>
      <c r="P73">
        <f t="shared" si="27"/>
        <v>0</v>
      </c>
      <c r="Q73">
        <f t="shared" si="27"/>
        <v>0</v>
      </c>
      <c r="R73">
        <f t="shared" si="27"/>
        <v>0</v>
      </c>
      <c r="S73">
        <f t="shared" si="28"/>
        <v>0</v>
      </c>
      <c r="T73">
        <f t="shared" si="23"/>
        <v>0</v>
      </c>
      <c r="U73">
        <f t="shared" si="23"/>
        <v>0</v>
      </c>
      <c r="V73">
        <f t="shared" si="23"/>
        <v>0</v>
      </c>
      <c r="W73">
        <f t="shared" si="23"/>
        <v>0</v>
      </c>
      <c r="X73">
        <f t="shared" si="23"/>
        <v>0</v>
      </c>
      <c r="Y73">
        <f t="shared" si="23"/>
        <v>0</v>
      </c>
      <c r="Z73">
        <f t="shared" si="23"/>
        <v>0</v>
      </c>
      <c r="AC73">
        <f t="shared" si="24"/>
        <v>0</v>
      </c>
    </row>
    <row r="74" spans="1:37" hidden="1">
      <c r="A74" t="str">
        <f t="shared" si="33"/>
        <v>Les Défourailleurs de l'Est Parisien</v>
      </c>
      <c r="B74" s="1">
        <f t="shared" si="25"/>
        <v>0</v>
      </c>
      <c r="C74" s="1">
        <f t="shared" si="29"/>
        <v>0</v>
      </c>
      <c r="D74" s="1">
        <f t="shared" si="31"/>
        <v>0</v>
      </c>
      <c r="E74" s="1">
        <f t="shared" si="34"/>
        <v>0</v>
      </c>
      <c r="F74" s="1">
        <f t="shared" ref="F74:F80" si="36">IF(F8="",0,1+IF(VALUE(MID(F8,1,SEARCH("-",F8)-1))&gt;VALUE(MID(F8,SEARCH("-",F8)+1,LEN(F8)-SEARCH("-",F8))),0.01,IF(VALUE(MID(F8,1,SEARCH("-",F8)-1))=VALUE(MID(F8,SEARCH("-",F8)+1,LEN(F8)-SEARCH("-",F8))),0.0001,0))+VALUE(MID(F8,1,SEARCH("-",F8)-1))*0.0000001+VALUE(MID(F8,SEARCH("-",F8)+1,LEN(F8)-SEARCH("-",F8)))*0.0000000001)</f>
        <v>0</v>
      </c>
      <c r="G74" s="1">
        <v>0</v>
      </c>
      <c r="H74" s="1">
        <f t="shared" ref="H74:M74" si="37">IF(H8="",0,1+IF(VALUE(MID(H8,1,SEARCH("-",H8)-1))&gt;VALUE(MID(H8,SEARCH("-",H8)+1,LEN(H8)-SEARCH("-",H8))),0.01,IF(VALUE(MID(H8,1,SEARCH("-",H8)-1))=VALUE(MID(H8,SEARCH("-",H8)+1,LEN(H8)-SEARCH("-",H8))),0.0001,0))+VALUE(MID(H8,1,SEARCH("-",H8)-1))*0.0000001+VALUE(MID(H8,SEARCH("-",H8)+1,LEN(H8)-SEARCH("-",H8)))*0.0000000001)</f>
        <v>0</v>
      </c>
      <c r="I74" s="1">
        <f t="shared" si="37"/>
        <v>0</v>
      </c>
      <c r="J74" s="1">
        <f t="shared" si="37"/>
        <v>0</v>
      </c>
      <c r="K74" s="1">
        <f t="shared" si="37"/>
        <v>0</v>
      </c>
      <c r="L74" s="1">
        <f t="shared" si="37"/>
        <v>0</v>
      </c>
      <c r="M74" s="1">
        <f t="shared" si="37"/>
        <v>0</v>
      </c>
      <c r="N74" s="1"/>
      <c r="O74">
        <f t="shared" si="27"/>
        <v>0</v>
      </c>
      <c r="P74">
        <f t="shared" si="27"/>
        <v>0</v>
      </c>
      <c r="Q74">
        <f t="shared" si="27"/>
        <v>0</v>
      </c>
      <c r="R74">
        <f t="shared" si="27"/>
        <v>0</v>
      </c>
      <c r="S74">
        <f t="shared" si="28"/>
        <v>0</v>
      </c>
      <c r="T74">
        <f t="shared" si="23"/>
        <v>0</v>
      </c>
      <c r="U74">
        <f t="shared" si="23"/>
        <v>0</v>
      </c>
      <c r="V74">
        <f t="shared" si="23"/>
        <v>0</v>
      </c>
      <c r="W74">
        <f t="shared" si="23"/>
        <v>0</v>
      </c>
      <c r="X74">
        <f t="shared" si="23"/>
        <v>0</v>
      </c>
      <c r="Y74">
        <f t="shared" si="23"/>
        <v>0</v>
      </c>
      <c r="Z74">
        <f t="shared" si="23"/>
        <v>0</v>
      </c>
      <c r="AC74">
        <f t="shared" si="24"/>
        <v>0</v>
      </c>
    </row>
    <row r="75" spans="1:37" hidden="1">
      <c r="A75" t="str">
        <f t="shared" si="33"/>
        <v>Killer 93</v>
      </c>
      <c r="B75" s="1">
        <f t="shared" si="25"/>
        <v>0</v>
      </c>
      <c r="C75" s="1">
        <f t="shared" si="29"/>
        <v>0</v>
      </c>
      <c r="D75" s="1">
        <f t="shared" si="31"/>
        <v>0</v>
      </c>
      <c r="E75" s="1">
        <f t="shared" si="34"/>
        <v>0</v>
      </c>
      <c r="F75" s="1">
        <f t="shared" si="36"/>
        <v>0</v>
      </c>
      <c r="G75" s="1">
        <f t="shared" ref="G75:G80" si="38">IF(G9="",0,1+IF(VALUE(MID(G9,1,SEARCH("-",G9)-1))&gt;VALUE(MID(G9,SEARCH("-",G9)+1,LEN(G9)-SEARCH("-",G9))),0.01,IF(VALUE(MID(G9,1,SEARCH("-",G9)-1))=VALUE(MID(G9,SEARCH("-",G9)+1,LEN(G9)-SEARCH("-",G9))),0.0001,0))+VALUE(MID(G9,1,SEARCH("-",G9)-1))*0.0000001+VALUE(MID(G9,SEARCH("-",G9)+1,LEN(G9)-SEARCH("-",G9)))*0.0000000001)</f>
        <v>0</v>
      </c>
      <c r="H75" s="1">
        <v>0</v>
      </c>
      <c r="I75" s="1">
        <f>IF(I9="",0,1+IF(VALUE(MID(I9,1,SEARCH("-",I9)-1))&gt;VALUE(MID(I9,SEARCH("-",I9)+1,LEN(I9)-SEARCH("-",I9))),0.01,IF(VALUE(MID(I9,1,SEARCH("-",I9)-1))=VALUE(MID(I9,SEARCH("-",I9)+1,LEN(I9)-SEARCH("-",I9))),0.0001,0))+VALUE(MID(I9,1,SEARCH("-",I9)-1))*0.0000001+VALUE(MID(I9,SEARCH("-",I9)+1,LEN(I9)-SEARCH("-",I9)))*0.0000000001)</f>
        <v>0</v>
      </c>
      <c r="J75" s="1">
        <f>IF(J9="",0,1+IF(VALUE(MID(J9,1,SEARCH("-",J9)-1))&gt;VALUE(MID(J9,SEARCH("-",J9)+1,LEN(J9)-SEARCH("-",J9))),0.01,IF(VALUE(MID(J9,1,SEARCH("-",J9)-1))=VALUE(MID(J9,SEARCH("-",J9)+1,LEN(J9)-SEARCH("-",J9))),0.0001,0))+VALUE(MID(J9,1,SEARCH("-",J9)-1))*0.0000001+VALUE(MID(J9,SEARCH("-",J9)+1,LEN(J9)-SEARCH("-",J9)))*0.0000000001)</f>
        <v>0</v>
      </c>
      <c r="K75" s="1">
        <f>IF(K9="",0,1+IF(VALUE(MID(K9,1,SEARCH("-",K9)-1))&gt;VALUE(MID(K9,SEARCH("-",K9)+1,LEN(K9)-SEARCH("-",K9))),0.01,IF(VALUE(MID(K9,1,SEARCH("-",K9)-1))=VALUE(MID(K9,SEARCH("-",K9)+1,LEN(K9)-SEARCH("-",K9))),0.0001,0))+VALUE(MID(K9,1,SEARCH("-",K9)-1))*0.0000001+VALUE(MID(K9,SEARCH("-",K9)+1,LEN(K9)-SEARCH("-",K9)))*0.0000000001)</f>
        <v>0</v>
      </c>
      <c r="L75" s="1">
        <f>IF(L9="",0,1+IF(VALUE(MID(L9,1,SEARCH("-",L9)-1))&gt;VALUE(MID(L9,SEARCH("-",L9)+1,LEN(L9)-SEARCH("-",L9))),0.01,IF(VALUE(MID(L9,1,SEARCH("-",L9)-1))=VALUE(MID(L9,SEARCH("-",L9)+1,LEN(L9)-SEARCH("-",L9))),0.0001,0))+VALUE(MID(L9,1,SEARCH("-",L9)-1))*0.0000001+VALUE(MID(L9,SEARCH("-",L9)+1,LEN(L9)-SEARCH("-",L9)))*0.0000000001)</f>
        <v>0</v>
      </c>
      <c r="M75" s="1">
        <f>IF(M9="",0,1+IF(VALUE(MID(M9,1,SEARCH("-",M9)-1))&gt;VALUE(MID(M9,SEARCH("-",M9)+1,LEN(M9)-SEARCH("-",M9))),0.01,IF(VALUE(MID(M9,1,SEARCH("-",M9)-1))=VALUE(MID(M9,SEARCH("-",M9)+1,LEN(M9)-SEARCH("-",M9))),0.0001,0))+VALUE(MID(M9,1,SEARCH("-",M9)-1))*0.0000001+VALUE(MID(M9,SEARCH("-",M9)+1,LEN(M9)-SEARCH("-",M9)))*0.0000000001)</f>
        <v>0</v>
      </c>
      <c r="N75" s="1"/>
      <c r="O75">
        <f t="shared" si="27"/>
        <v>0</v>
      </c>
      <c r="P75">
        <f t="shared" si="27"/>
        <v>0</v>
      </c>
      <c r="Q75">
        <f t="shared" si="27"/>
        <v>0</v>
      </c>
      <c r="R75">
        <f t="shared" si="27"/>
        <v>0</v>
      </c>
      <c r="S75">
        <f t="shared" si="28"/>
        <v>0</v>
      </c>
      <c r="T75">
        <f t="shared" si="23"/>
        <v>0</v>
      </c>
      <c r="U75">
        <f t="shared" si="23"/>
        <v>0</v>
      </c>
      <c r="V75">
        <f t="shared" si="23"/>
        <v>0</v>
      </c>
      <c r="W75">
        <f t="shared" si="23"/>
        <v>0</v>
      </c>
      <c r="X75">
        <f t="shared" si="23"/>
        <v>0</v>
      </c>
      <c r="Y75">
        <f t="shared" si="23"/>
        <v>0</v>
      </c>
      <c r="Z75">
        <f t="shared" si="23"/>
        <v>0</v>
      </c>
      <c r="AC75">
        <f t="shared" si="24"/>
        <v>0</v>
      </c>
    </row>
    <row r="76" spans="1:37" hidden="1">
      <c r="A76" t="str">
        <f t="shared" si="33"/>
        <v>Machete</v>
      </c>
      <c r="B76" s="1">
        <f t="shared" si="25"/>
        <v>0</v>
      </c>
      <c r="C76" s="1">
        <f t="shared" si="29"/>
        <v>0</v>
      </c>
      <c r="D76" s="1">
        <f t="shared" si="31"/>
        <v>0</v>
      </c>
      <c r="E76" s="1">
        <f t="shared" si="34"/>
        <v>0</v>
      </c>
      <c r="F76" s="1">
        <f t="shared" si="36"/>
        <v>0</v>
      </c>
      <c r="G76" s="1">
        <f t="shared" si="38"/>
        <v>0</v>
      </c>
      <c r="H76" s="1">
        <f>IF(H10="",0,1+IF(VALUE(MID(H10,1,SEARCH("-",H10)-1))&gt;VALUE(MID(H10,SEARCH("-",H10)+1,LEN(H10)-SEARCH("-",H10))),0.01,IF(VALUE(MID(H10,1,SEARCH("-",H10)-1))=VALUE(MID(H10,SEARCH("-",H10)+1,LEN(H10)-SEARCH("-",H10))),0.0001,0))+VALUE(MID(H10,1,SEARCH("-",H10)-1))*0.0000001+VALUE(MID(H10,SEARCH("-",H10)+1,LEN(H10)-SEARCH("-",H10)))*0.0000000001)</f>
        <v>0</v>
      </c>
      <c r="I76" s="1">
        <v>0</v>
      </c>
      <c r="J76" s="1">
        <f>IF(J10="",0,1+IF(VALUE(MID(J10,1,SEARCH("-",J10)-1))&gt;VALUE(MID(J10,SEARCH("-",J10)+1,LEN(J10)-SEARCH("-",J10))),0.01,IF(VALUE(MID(J10,1,SEARCH("-",J10)-1))=VALUE(MID(J10,SEARCH("-",J10)+1,LEN(J10)-SEARCH("-",J10))),0.0001,0))+VALUE(MID(J10,1,SEARCH("-",J10)-1))*0.0000001+VALUE(MID(J10,SEARCH("-",J10)+1,LEN(J10)-SEARCH("-",J10)))*0.0000000001)</f>
        <v>0</v>
      </c>
      <c r="K76" s="1">
        <f>IF(K10="",0,1+IF(VALUE(MID(K10,1,SEARCH("-",K10)-1))&gt;VALUE(MID(K10,SEARCH("-",K10)+1,LEN(K10)-SEARCH("-",K10))),0.01,IF(VALUE(MID(K10,1,SEARCH("-",K10)-1))=VALUE(MID(K10,SEARCH("-",K10)+1,LEN(K10)-SEARCH("-",K10))),0.0001,0))+VALUE(MID(K10,1,SEARCH("-",K10)-1))*0.0000001+VALUE(MID(K10,SEARCH("-",K10)+1,LEN(K10)-SEARCH("-",K10)))*0.0000000001)</f>
        <v>0</v>
      </c>
      <c r="L76" s="1">
        <f>IF(L10="",0,1+IF(VALUE(MID(L10,1,SEARCH("-",L10)-1))&gt;VALUE(MID(L10,SEARCH("-",L10)+1,LEN(L10)-SEARCH("-",L10))),0.01,IF(VALUE(MID(L10,1,SEARCH("-",L10)-1))=VALUE(MID(L10,SEARCH("-",L10)+1,LEN(L10)-SEARCH("-",L10))),0.0001,0))+VALUE(MID(L10,1,SEARCH("-",L10)-1))*0.0000001+VALUE(MID(L10,SEARCH("-",L10)+1,LEN(L10)-SEARCH("-",L10)))*0.0000000001)</f>
        <v>0</v>
      </c>
      <c r="M76" s="1">
        <f>IF(M10="",0,1+IF(VALUE(MID(M10,1,SEARCH("-",M10)-1))&gt;VALUE(MID(M10,SEARCH("-",M10)+1,LEN(M10)-SEARCH("-",M10))),0.01,IF(VALUE(MID(M10,1,SEARCH("-",M10)-1))=VALUE(MID(M10,SEARCH("-",M10)+1,LEN(M10)-SEARCH("-",M10))),0.0001,0))+VALUE(MID(M10,1,SEARCH("-",M10)-1))*0.0000001+VALUE(MID(M10,SEARCH("-",M10)+1,LEN(M10)-SEARCH("-",M10)))*0.0000000001)</f>
        <v>0</v>
      </c>
      <c r="N76" s="1"/>
      <c r="O76">
        <f t="shared" si="27"/>
        <v>0</v>
      </c>
      <c r="P76">
        <f t="shared" si="27"/>
        <v>0</v>
      </c>
      <c r="Q76">
        <f t="shared" si="27"/>
        <v>0</v>
      </c>
      <c r="R76">
        <f t="shared" si="27"/>
        <v>0</v>
      </c>
      <c r="S76">
        <f t="shared" si="28"/>
        <v>0</v>
      </c>
      <c r="T76">
        <f t="shared" si="23"/>
        <v>0</v>
      </c>
      <c r="U76">
        <f t="shared" si="23"/>
        <v>0</v>
      </c>
      <c r="V76">
        <f t="shared" si="23"/>
        <v>0</v>
      </c>
      <c r="W76">
        <f t="shared" si="23"/>
        <v>0</v>
      </c>
      <c r="X76">
        <f t="shared" si="23"/>
        <v>0</v>
      </c>
      <c r="Y76">
        <f t="shared" si="23"/>
        <v>0</v>
      </c>
      <c r="Z76">
        <f t="shared" si="23"/>
        <v>0</v>
      </c>
      <c r="AC76">
        <f t="shared" si="24"/>
        <v>0</v>
      </c>
    </row>
    <row r="77" spans="1:37" hidden="1">
      <c r="A77">
        <f t="shared" si="33"/>
        <v>0</v>
      </c>
      <c r="B77" s="1">
        <f t="shared" si="25"/>
        <v>0</v>
      </c>
      <c r="C77" s="1">
        <f t="shared" si="29"/>
        <v>0</v>
      </c>
      <c r="D77" s="1">
        <f t="shared" si="31"/>
        <v>0</v>
      </c>
      <c r="E77" s="1">
        <f t="shared" si="34"/>
        <v>0</v>
      </c>
      <c r="F77" s="1">
        <f t="shared" si="36"/>
        <v>0</v>
      </c>
      <c r="G77" s="1">
        <f t="shared" si="38"/>
        <v>0</v>
      </c>
      <c r="H77" s="1">
        <f>IF(H11="",0,1+IF(VALUE(MID(H11,1,SEARCH("-",H11)-1))&gt;VALUE(MID(H11,SEARCH("-",H11)+1,LEN(H11)-SEARCH("-",H11))),0.01,IF(VALUE(MID(H11,1,SEARCH("-",H11)-1))=VALUE(MID(H11,SEARCH("-",H11)+1,LEN(H11)-SEARCH("-",H11))),0.0001,0))+VALUE(MID(H11,1,SEARCH("-",H11)-1))*0.0000001+VALUE(MID(H11,SEARCH("-",H11)+1,LEN(H11)-SEARCH("-",H11)))*0.0000000001)</f>
        <v>0</v>
      </c>
      <c r="I77" s="1">
        <f>IF(I11="",0,1+IF(VALUE(MID(I11,1,SEARCH("-",I11)-1))&gt;VALUE(MID(I11,SEARCH("-",I11)+1,LEN(I11)-SEARCH("-",I11))),0.01,IF(VALUE(MID(I11,1,SEARCH("-",I11)-1))=VALUE(MID(I11,SEARCH("-",I11)+1,LEN(I11)-SEARCH("-",I11))),0.0001,0))+VALUE(MID(I11,1,SEARCH("-",I11)-1))*0.0000001+VALUE(MID(I11,SEARCH("-",I11)+1,LEN(I11)-SEARCH("-",I11)))*0.0000000001)</f>
        <v>0</v>
      </c>
      <c r="J77" s="1">
        <v>0</v>
      </c>
      <c r="K77" s="1">
        <f>IF(K11="",0,1+IF(VALUE(MID(K11,1,SEARCH("-",K11)-1))&gt;VALUE(MID(K11,SEARCH("-",K11)+1,LEN(K11)-SEARCH("-",K11))),0.01,IF(VALUE(MID(K11,1,SEARCH("-",K11)-1))=VALUE(MID(K11,SEARCH("-",K11)+1,LEN(K11)-SEARCH("-",K11))),0.0001,0))+VALUE(MID(K11,1,SEARCH("-",K11)-1))*0.0000001+VALUE(MID(K11,SEARCH("-",K11)+1,LEN(K11)-SEARCH("-",K11)))*0.0000000001)</f>
        <v>0</v>
      </c>
      <c r="L77" s="1">
        <f>IF(L11="",0,1+IF(VALUE(MID(L11,1,SEARCH("-",L11)-1))&gt;VALUE(MID(L11,SEARCH("-",L11)+1,LEN(L11)-SEARCH("-",L11))),0.01,IF(VALUE(MID(L11,1,SEARCH("-",L11)-1))=VALUE(MID(L11,SEARCH("-",L11)+1,LEN(L11)-SEARCH("-",L11))),0.0001,0))+VALUE(MID(L11,1,SEARCH("-",L11)-1))*0.0000001+VALUE(MID(L11,SEARCH("-",L11)+1,LEN(L11)-SEARCH("-",L11)))*0.0000000001)</f>
        <v>0</v>
      </c>
      <c r="M77" s="1">
        <f>IF(M11="",0,1+IF(VALUE(MID(M11,1,SEARCH("-",M11)-1))&gt;VALUE(MID(M11,SEARCH("-",M11)+1,LEN(M11)-SEARCH("-",M11))),0.01,IF(VALUE(MID(M11,1,SEARCH("-",M11)-1))=VALUE(MID(M11,SEARCH("-",M11)+1,LEN(M11)-SEARCH("-",M11))),0.0001,0))+VALUE(MID(M11,1,SEARCH("-",M11)-1))*0.0000001+VALUE(MID(M11,SEARCH("-",M11)+1,LEN(M11)-SEARCH("-",M11)))*0.0000000001)</f>
        <v>0</v>
      </c>
      <c r="N77" s="1"/>
      <c r="O77">
        <f t="shared" si="27"/>
        <v>0</v>
      </c>
      <c r="P77">
        <f t="shared" si="27"/>
        <v>0</v>
      </c>
      <c r="Q77">
        <f t="shared" si="27"/>
        <v>0</v>
      </c>
      <c r="R77">
        <f t="shared" si="27"/>
        <v>0</v>
      </c>
      <c r="S77">
        <f t="shared" si="28"/>
        <v>0</v>
      </c>
      <c r="T77">
        <f t="shared" si="23"/>
        <v>0</v>
      </c>
      <c r="U77">
        <f t="shared" si="23"/>
        <v>0</v>
      </c>
      <c r="V77">
        <f t="shared" si="23"/>
        <v>0</v>
      </c>
      <c r="W77">
        <f t="shared" si="23"/>
        <v>0</v>
      </c>
      <c r="X77">
        <f t="shared" si="23"/>
        <v>0</v>
      </c>
      <c r="Y77">
        <f t="shared" si="23"/>
        <v>0</v>
      </c>
      <c r="Z77">
        <f t="shared" si="23"/>
        <v>0</v>
      </c>
      <c r="AC77">
        <f t="shared" si="24"/>
        <v>0</v>
      </c>
    </row>
    <row r="78" spans="1:37" hidden="1">
      <c r="A78">
        <f t="shared" si="33"/>
        <v>0</v>
      </c>
      <c r="B78" s="1">
        <f t="shared" si="25"/>
        <v>0</v>
      </c>
      <c r="C78" s="1">
        <f t="shared" si="29"/>
        <v>0</v>
      </c>
      <c r="D78" s="1">
        <f t="shared" si="31"/>
        <v>0</v>
      </c>
      <c r="E78" s="1">
        <f t="shared" si="34"/>
        <v>0</v>
      </c>
      <c r="F78" s="1">
        <f t="shared" si="36"/>
        <v>0</v>
      </c>
      <c r="G78" s="1">
        <f t="shared" si="38"/>
        <v>0</v>
      </c>
      <c r="H78" s="1">
        <f>IF(H12="",0,1+IF(VALUE(MID(H12,1,SEARCH("-",H12)-1))&gt;VALUE(MID(H12,SEARCH("-",H12)+1,LEN(H12)-SEARCH("-",H12))),0.01,IF(VALUE(MID(H12,1,SEARCH("-",H12)-1))=VALUE(MID(H12,SEARCH("-",H12)+1,LEN(H12)-SEARCH("-",H12))),0.0001,0))+VALUE(MID(H12,1,SEARCH("-",H12)-1))*0.0000001+VALUE(MID(H12,SEARCH("-",H12)+1,LEN(H12)-SEARCH("-",H12)))*0.0000000001)</f>
        <v>0</v>
      </c>
      <c r="I78" s="1">
        <f>IF(I12="",0,1+IF(VALUE(MID(I12,1,SEARCH("-",I12)-1))&gt;VALUE(MID(I12,SEARCH("-",I12)+1,LEN(I12)-SEARCH("-",I12))),0.01,IF(VALUE(MID(I12,1,SEARCH("-",I12)-1))=VALUE(MID(I12,SEARCH("-",I12)+1,LEN(I12)-SEARCH("-",I12))),0.0001,0))+VALUE(MID(I12,1,SEARCH("-",I12)-1))*0.0000001+VALUE(MID(I12,SEARCH("-",I12)+1,LEN(I12)-SEARCH("-",I12)))*0.0000000001)</f>
        <v>0</v>
      </c>
      <c r="J78" s="1">
        <f>IF(J12="",0,1+IF(VALUE(MID(J12,1,SEARCH("-",J12)-1))&gt;VALUE(MID(J12,SEARCH("-",J12)+1,LEN(J12)-SEARCH("-",J12))),0.01,IF(VALUE(MID(J12,1,SEARCH("-",J12)-1))=VALUE(MID(J12,SEARCH("-",J12)+1,LEN(J12)-SEARCH("-",J12))),0.0001,0))+VALUE(MID(J12,1,SEARCH("-",J12)-1))*0.0000001+VALUE(MID(J12,SEARCH("-",J12)+1,LEN(J12)-SEARCH("-",J12)))*0.0000000001)</f>
        <v>0</v>
      </c>
      <c r="K78" s="1">
        <v>0</v>
      </c>
      <c r="L78" s="1">
        <f>IF(L12="",0,1+IF(VALUE(MID(L12,1,SEARCH("-",L12)-1))&gt;VALUE(MID(L12,SEARCH("-",L12)+1,LEN(L12)-SEARCH("-",L12))),0.01,IF(VALUE(MID(L12,1,SEARCH("-",L12)-1))=VALUE(MID(L12,SEARCH("-",L12)+1,LEN(L12)-SEARCH("-",L12))),0.0001,0))+VALUE(MID(L12,1,SEARCH("-",L12)-1))*0.0000001+VALUE(MID(L12,SEARCH("-",L12)+1,LEN(L12)-SEARCH("-",L12)))*0.0000000001)</f>
        <v>0</v>
      </c>
      <c r="M78" s="1">
        <f>IF(M12="",0,1+IF(VALUE(MID(M12,1,SEARCH("-",M12)-1))&gt;VALUE(MID(M12,SEARCH("-",M12)+1,LEN(M12)-SEARCH("-",M12))),0.01,IF(VALUE(MID(M12,1,SEARCH("-",M12)-1))=VALUE(MID(M12,SEARCH("-",M12)+1,LEN(M12)-SEARCH("-",M12))),0.0001,0))+VALUE(MID(M12,1,SEARCH("-",M12)-1))*0.0000001+VALUE(MID(M12,SEARCH("-",M12)+1,LEN(M12)-SEARCH("-",M12)))*0.0000000001)</f>
        <v>0</v>
      </c>
      <c r="N78" s="1"/>
      <c r="O78">
        <f t="shared" si="27"/>
        <v>0</v>
      </c>
      <c r="P78">
        <f t="shared" si="27"/>
        <v>0</v>
      </c>
      <c r="Q78">
        <f t="shared" si="27"/>
        <v>0</v>
      </c>
      <c r="R78">
        <f t="shared" si="27"/>
        <v>0</v>
      </c>
      <c r="S78">
        <f t="shared" si="28"/>
        <v>0</v>
      </c>
      <c r="T78">
        <f t="shared" si="23"/>
        <v>0</v>
      </c>
      <c r="U78">
        <f t="shared" si="23"/>
        <v>0</v>
      </c>
      <c r="V78">
        <f t="shared" si="23"/>
        <v>0</v>
      </c>
      <c r="W78">
        <f t="shared" si="23"/>
        <v>0</v>
      </c>
      <c r="X78">
        <f t="shared" si="23"/>
        <v>0</v>
      </c>
      <c r="Y78">
        <f t="shared" si="23"/>
        <v>0</v>
      </c>
      <c r="Z78">
        <f t="shared" si="23"/>
        <v>0</v>
      </c>
      <c r="AC78">
        <f t="shared" si="24"/>
        <v>0</v>
      </c>
    </row>
    <row r="79" spans="1:37" hidden="1">
      <c r="A79">
        <f t="shared" si="33"/>
        <v>0</v>
      </c>
      <c r="B79" s="1">
        <f t="shared" si="25"/>
        <v>0</v>
      </c>
      <c r="C79" s="1">
        <f t="shared" si="29"/>
        <v>0</v>
      </c>
      <c r="D79" s="1">
        <f t="shared" si="31"/>
        <v>0</v>
      </c>
      <c r="E79" s="1">
        <f t="shared" si="34"/>
        <v>0</v>
      </c>
      <c r="F79" s="1">
        <f t="shared" si="36"/>
        <v>0</v>
      </c>
      <c r="G79" s="1">
        <f t="shared" si="38"/>
        <v>0</v>
      </c>
      <c r="H79" s="1">
        <f>IF(H13="",0,1+IF(VALUE(MID(H13,1,SEARCH("-",H13)-1))&gt;VALUE(MID(H13,SEARCH("-",H13)+1,LEN(H13)-SEARCH("-",H13))),0.01,IF(VALUE(MID(H13,1,SEARCH("-",H13)-1))=VALUE(MID(H13,SEARCH("-",H13)+1,LEN(H13)-SEARCH("-",H13))),0.0001,0))+VALUE(MID(H13,1,SEARCH("-",H13)-1))*0.0000001+VALUE(MID(H13,SEARCH("-",H13)+1,LEN(H13)-SEARCH("-",H13)))*0.0000000001)</f>
        <v>0</v>
      </c>
      <c r="I79" s="1">
        <f>IF(I13="",0,1+IF(VALUE(MID(I13,1,SEARCH("-",I13)-1))&gt;VALUE(MID(I13,SEARCH("-",I13)+1,LEN(I13)-SEARCH("-",I13))),0.01,IF(VALUE(MID(I13,1,SEARCH("-",I13)-1))=VALUE(MID(I13,SEARCH("-",I13)+1,LEN(I13)-SEARCH("-",I13))),0.0001,0))+VALUE(MID(I13,1,SEARCH("-",I13)-1))*0.0000001+VALUE(MID(I13,SEARCH("-",I13)+1,LEN(I13)-SEARCH("-",I13)))*0.0000000001)</f>
        <v>0</v>
      </c>
      <c r="J79" s="1">
        <f>IF(J13="",0,1+IF(VALUE(MID(J13,1,SEARCH("-",J13)-1))&gt;VALUE(MID(J13,SEARCH("-",J13)+1,LEN(J13)-SEARCH("-",J13))),0.01,IF(VALUE(MID(J13,1,SEARCH("-",J13)-1))=VALUE(MID(J13,SEARCH("-",J13)+1,LEN(J13)-SEARCH("-",J13))),0.0001,0))+VALUE(MID(J13,1,SEARCH("-",J13)-1))*0.0000001+VALUE(MID(J13,SEARCH("-",J13)+1,LEN(J13)-SEARCH("-",J13)))*0.0000000001)</f>
        <v>0</v>
      </c>
      <c r="K79" s="1">
        <f>IF(K13="",0,1+IF(VALUE(MID(K13,1,SEARCH("-",K13)-1))&gt;VALUE(MID(K13,SEARCH("-",K13)+1,LEN(K13)-SEARCH("-",K13))),0.01,IF(VALUE(MID(K13,1,SEARCH("-",K13)-1))=VALUE(MID(K13,SEARCH("-",K13)+1,LEN(K13)-SEARCH("-",K13))),0.0001,0))+VALUE(MID(K13,1,SEARCH("-",K13)-1))*0.0000001+VALUE(MID(K13,SEARCH("-",K13)+1,LEN(K13)-SEARCH("-",K13)))*0.0000000001)</f>
        <v>0</v>
      </c>
      <c r="L79" s="1">
        <v>0</v>
      </c>
      <c r="M79" s="1">
        <f>IF(M13="",0,1+IF(VALUE(MID(M13,1,SEARCH("-",M13)-1))&gt;VALUE(MID(M13,SEARCH("-",M13)+1,LEN(M13)-SEARCH("-",M13))),0.01,IF(VALUE(MID(M13,1,SEARCH("-",M13)-1))=VALUE(MID(M13,SEARCH("-",M13)+1,LEN(M13)-SEARCH("-",M13))),0.0001,0))+VALUE(MID(M13,1,SEARCH("-",M13)-1))*0.0000001+VALUE(MID(M13,SEARCH("-",M13)+1,LEN(M13)-SEARCH("-",M13)))*0.0000000001)</f>
        <v>0</v>
      </c>
      <c r="N79" s="1"/>
      <c r="O79">
        <f t="shared" si="27"/>
        <v>0</v>
      </c>
      <c r="P79">
        <f t="shared" si="27"/>
        <v>0</v>
      </c>
      <c r="Q79">
        <f t="shared" si="27"/>
        <v>0</v>
      </c>
      <c r="R79">
        <f t="shared" si="27"/>
        <v>0</v>
      </c>
      <c r="S79">
        <f t="shared" si="28"/>
        <v>0</v>
      </c>
      <c r="T79">
        <f t="shared" si="23"/>
        <v>0</v>
      </c>
      <c r="U79">
        <f t="shared" si="23"/>
        <v>0</v>
      </c>
      <c r="V79">
        <f t="shared" si="23"/>
        <v>0</v>
      </c>
      <c r="W79">
        <f t="shared" si="23"/>
        <v>0</v>
      </c>
      <c r="X79">
        <f t="shared" si="23"/>
        <v>0</v>
      </c>
      <c r="Y79">
        <f t="shared" si="23"/>
        <v>0</v>
      </c>
      <c r="Z79">
        <f t="shared" si="23"/>
        <v>0</v>
      </c>
      <c r="AC79">
        <f t="shared" si="24"/>
        <v>0</v>
      </c>
    </row>
    <row r="80" spans="1:37" hidden="1">
      <c r="A80">
        <f t="shared" si="33"/>
        <v>0</v>
      </c>
      <c r="B80" s="1">
        <f t="shared" si="25"/>
        <v>0</v>
      </c>
      <c r="C80" s="1">
        <f t="shared" si="29"/>
        <v>0</v>
      </c>
      <c r="D80" s="1">
        <f t="shared" si="31"/>
        <v>0</v>
      </c>
      <c r="E80" s="1">
        <f t="shared" si="34"/>
        <v>0</v>
      </c>
      <c r="F80" s="1">
        <f t="shared" si="36"/>
        <v>0</v>
      </c>
      <c r="G80" s="1">
        <f t="shared" si="38"/>
        <v>0</v>
      </c>
      <c r="H80" s="1">
        <f>IF(H14="",0,1+IF(VALUE(MID(H14,1,SEARCH("-",H14)-1))&gt;VALUE(MID(H14,SEARCH("-",H14)+1,LEN(H14)-SEARCH("-",H14))),0.01,IF(VALUE(MID(H14,1,SEARCH("-",H14)-1))=VALUE(MID(H14,SEARCH("-",H14)+1,LEN(H14)-SEARCH("-",H14))),0.0001,0))+VALUE(MID(H14,1,SEARCH("-",H14)-1))*0.0000001+VALUE(MID(H14,SEARCH("-",H14)+1,LEN(H14)-SEARCH("-",H14)))*0.0000000001)</f>
        <v>0</v>
      </c>
      <c r="I80" s="1">
        <f>IF(I14="",0,1+IF(VALUE(MID(I14,1,SEARCH("-",I14)-1))&gt;VALUE(MID(I14,SEARCH("-",I14)+1,LEN(I14)-SEARCH("-",I14))),0.01,IF(VALUE(MID(I14,1,SEARCH("-",I14)-1))=VALUE(MID(I14,SEARCH("-",I14)+1,LEN(I14)-SEARCH("-",I14))),0.0001,0))+VALUE(MID(I14,1,SEARCH("-",I14)-1))*0.0000001+VALUE(MID(I14,SEARCH("-",I14)+1,LEN(I14)-SEARCH("-",I14)))*0.0000000001)</f>
        <v>0</v>
      </c>
      <c r="J80" s="1">
        <f>IF(J14="",0,1+IF(VALUE(MID(J14,1,SEARCH("-",J14)-1))&gt;VALUE(MID(J14,SEARCH("-",J14)+1,LEN(J14)-SEARCH("-",J14))),0.01,IF(VALUE(MID(J14,1,SEARCH("-",J14)-1))=VALUE(MID(J14,SEARCH("-",J14)+1,LEN(J14)-SEARCH("-",J14))),0.0001,0))+VALUE(MID(J14,1,SEARCH("-",J14)-1))*0.0000001+VALUE(MID(J14,SEARCH("-",J14)+1,LEN(J14)-SEARCH("-",J14)))*0.0000000001)</f>
        <v>0</v>
      </c>
      <c r="K80" s="1">
        <f>IF(K14="",0,1+IF(VALUE(MID(K14,1,SEARCH("-",K14)-1))&gt;VALUE(MID(K14,SEARCH("-",K14)+1,LEN(K14)-SEARCH("-",K14))),0.01,IF(VALUE(MID(K14,1,SEARCH("-",K14)-1))=VALUE(MID(K14,SEARCH("-",K14)+1,LEN(K14)-SEARCH("-",K14))),0.0001,0))+VALUE(MID(K14,1,SEARCH("-",K14)-1))*0.0000001+VALUE(MID(K14,SEARCH("-",K14)+1,LEN(K14)-SEARCH("-",K14)))*0.0000000001)</f>
        <v>0</v>
      </c>
      <c r="L80" s="1">
        <v>0</v>
      </c>
      <c r="M80" s="1">
        <f>IF(M14="",0,1+IF(VALUE(MID(M14,1,SEARCH("-",M14)-1))&gt;VALUE(MID(M14,SEARCH("-",M14)+1,LEN(M14)-SEARCH("-",M14))),0.01,IF(VALUE(MID(M14,1,SEARCH("-",M14)-1))=VALUE(MID(M14,SEARCH("-",M14)+1,LEN(M14)-SEARCH("-",M14))),0.0001,0))+VALUE(MID(M14,1,SEARCH("-",M14)-1))*0.0000001+VALUE(MID(M14,SEARCH("-",M14)+1,LEN(M14)-SEARCH("-",M14)))*0.0000000001)</f>
        <v>0</v>
      </c>
      <c r="N80" s="1"/>
      <c r="O80">
        <f t="shared" si="27"/>
        <v>0</v>
      </c>
      <c r="P80">
        <f t="shared" si="27"/>
        <v>0</v>
      </c>
      <c r="Q80">
        <f t="shared" si="27"/>
        <v>0</v>
      </c>
      <c r="R80">
        <f t="shared" si="27"/>
        <v>0</v>
      </c>
      <c r="S80">
        <f t="shared" si="28"/>
        <v>0</v>
      </c>
      <c r="T80">
        <f t="shared" si="23"/>
        <v>0</v>
      </c>
      <c r="U80">
        <f t="shared" si="23"/>
        <v>0</v>
      </c>
      <c r="V80">
        <f t="shared" si="23"/>
        <v>0</v>
      </c>
      <c r="W80">
        <f t="shared" si="23"/>
        <v>0</v>
      </c>
      <c r="X80">
        <f t="shared" si="23"/>
        <v>0</v>
      </c>
      <c r="Y80">
        <f t="shared" si="23"/>
        <v>0</v>
      </c>
      <c r="Z80">
        <f t="shared" si="23"/>
        <v>0</v>
      </c>
      <c r="AC80">
        <f>SUM(B80:Z80)</f>
        <v>0</v>
      </c>
    </row>
    <row r="81" spans="1:26" hidden="1">
      <c r="B81" t="s">
        <v>2</v>
      </c>
      <c r="C81" t="s">
        <v>8</v>
      </c>
      <c r="D81" t="s">
        <v>3</v>
      </c>
      <c r="E81" t="s">
        <v>4</v>
      </c>
      <c r="F81" t="s">
        <v>5</v>
      </c>
      <c r="G81" t="s">
        <v>1</v>
      </c>
      <c r="H81" t="s">
        <v>0</v>
      </c>
      <c r="I81" t="s">
        <v>6</v>
      </c>
      <c r="L81" t="s">
        <v>7</v>
      </c>
    </row>
    <row r="82" spans="1:26" hidden="1">
      <c r="A82" s="2" t="str">
        <f t="shared" ref="A82:A93" si="39">A69</f>
        <v>Les Bracelets</v>
      </c>
      <c r="B82">
        <f t="shared" ref="B82:B93" si="40">D82*3+E82+N3</f>
        <v>0</v>
      </c>
      <c r="C82">
        <f t="shared" ref="C82:C92" si="41">INT(AC69)</f>
        <v>0</v>
      </c>
      <c r="D82">
        <f t="shared" ref="D82:D92" si="42">INT((AC69-INT(AC69))*100)</f>
        <v>0</v>
      </c>
      <c r="E82">
        <f t="shared" ref="E82:E92" si="43">INT(((AC69*100)-INT(AC69*100))*100)</f>
        <v>0</v>
      </c>
      <c r="F82">
        <f t="shared" ref="F82:F93" si="44">INT(AC69)-D82-E82</f>
        <v>0</v>
      </c>
      <c r="G82">
        <f t="shared" ref="G82:G92" si="45">INT(ROUND(((AC69*10000)-INT(AC69*10000)),3)*1000)</f>
        <v>0</v>
      </c>
      <c r="H82">
        <f t="shared" ref="H82:H92" si="46">ROUND(AC69*10000000-INT(AC69*10000000),3)*1000</f>
        <v>0</v>
      </c>
      <c r="I82">
        <f>G82-H82</f>
        <v>0</v>
      </c>
      <c r="K82">
        <v>12</v>
      </c>
      <c r="L82" s="1">
        <f>B82+(I82*0.01+G82*0.00001)+(K82/100000000000000)</f>
        <v>1.1999999999999999E-13</v>
      </c>
      <c r="M82">
        <f t="shared" ref="M82:M93" si="47">IF(L82=M$94,-1,L82)</f>
        <v>-1</v>
      </c>
      <c r="O82">
        <f t="shared" ref="O82:O92" si="48">IF(M82=O$94,-2,M82)</f>
        <v>-1</v>
      </c>
      <c r="P82">
        <f t="shared" ref="P82:P93" si="49">IF(O82=P$94,-3,O82)</f>
        <v>-1</v>
      </c>
      <c r="Q82">
        <f t="shared" ref="Q82:Q93" si="50">IF(P82=Q$94,-4,P82)</f>
        <v>-1</v>
      </c>
      <c r="R82">
        <f t="shared" ref="R82:R93" si="51">IF(Q82=R$94,-5,Q82)</f>
        <v>-1</v>
      </c>
      <c r="S82">
        <f t="shared" ref="S82:S93" si="52">IF(R82=S$94,-6,R82)</f>
        <v>-1</v>
      </c>
      <c r="T82">
        <f t="shared" ref="T82:T93" si="53">IF(S82=T$94,-7,S82)</f>
        <v>-1</v>
      </c>
      <c r="U82">
        <f t="shared" ref="U82:U93" si="54">IF(T82=U$94,-8,T82)</f>
        <v>-1</v>
      </c>
      <c r="V82">
        <f t="shared" ref="V82:V93" si="55">IF(U82=V$94,-9,U82)</f>
        <v>-1</v>
      </c>
      <c r="W82">
        <f t="shared" ref="W82:W93" si="56">IF(V82=W$94,-10,V82)</f>
        <v>-1</v>
      </c>
      <c r="X82">
        <f t="shared" ref="X82:X93" si="57">IF(W82=X$94,-11,W82)</f>
        <v>-1</v>
      </c>
      <c r="Y82">
        <f t="shared" ref="Y82:Y93" si="58">IF(X82=Y$94,-12,X82)</f>
        <v>-1</v>
      </c>
      <c r="Z82">
        <f>MATCH(-1,M82:M93,0)</f>
        <v>1</v>
      </c>
    </row>
    <row r="83" spans="1:26" hidden="1">
      <c r="A83" t="str">
        <f t="shared" si="39"/>
        <v>Vespa &amp; Nicolas</v>
      </c>
      <c r="B83">
        <f t="shared" si="40"/>
        <v>0</v>
      </c>
      <c r="C83">
        <f t="shared" si="41"/>
        <v>0</v>
      </c>
      <c r="D83">
        <f t="shared" si="42"/>
        <v>0</v>
      </c>
      <c r="E83">
        <f t="shared" si="43"/>
        <v>0</v>
      </c>
      <c r="F83">
        <f t="shared" si="44"/>
        <v>0</v>
      </c>
      <c r="G83">
        <f t="shared" si="45"/>
        <v>0</v>
      </c>
      <c r="H83">
        <f t="shared" si="46"/>
        <v>0</v>
      </c>
      <c r="I83">
        <f>G83-H83</f>
        <v>0</v>
      </c>
      <c r="K83">
        <v>11</v>
      </c>
      <c r="L83" s="1">
        <f>B83+(I83*0.01+G83*0.00001)+(K83/100000000000000)</f>
        <v>1.1E-13</v>
      </c>
      <c r="M83">
        <f t="shared" si="47"/>
        <v>1.1E-13</v>
      </c>
      <c r="O83">
        <f t="shared" si="48"/>
        <v>-2</v>
      </c>
      <c r="P83">
        <f t="shared" si="49"/>
        <v>-2</v>
      </c>
      <c r="Q83">
        <f t="shared" si="50"/>
        <v>-2</v>
      </c>
      <c r="R83">
        <f t="shared" si="51"/>
        <v>-2</v>
      </c>
      <c r="S83">
        <f t="shared" si="52"/>
        <v>-2</v>
      </c>
      <c r="T83">
        <f t="shared" si="53"/>
        <v>-2</v>
      </c>
      <c r="U83">
        <f t="shared" si="54"/>
        <v>-2</v>
      </c>
      <c r="V83">
        <f t="shared" si="55"/>
        <v>-2</v>
      </c>
      <c r="W83">
        <f t="shared" si="56"/>
        <v>-2</v>
      </c>
      <c r="X83">
        <f t="shared" si="57"/>
        <v>-2</v>
      </c>
      <c r="Y83">
        <f t="shared" si="58"/>
        <v>-2</v>
      </c>
      <c r="Z83">
        <f>MATCH(-2,O82:O93,0)</f>
        <v>2</v>
      </c>
    </row>
    <row r="84" spans="1:26" hidden="1">
      <c r="A84" t="str">
        <f t="shared" si="39"/>
        <v>Les Kickers Leaders</v>
      </c>
      <c r="B84">
        <f t="shared" si="40"/>
        <v>0</v>
      </c>
      <c r="C84">
        <f t="shared" si="41"/>
        <v>0</v>
      </c>
      <c r="D84">
        <f t="shared" si="42"/>
        <v>0</v>
      </c>
      <c r="E84">
        <f t="shared" si="43"/>
        <v>0</v>
      </c>
      <c r="F84">
        <f t="shared" si="44"/>
        <v>0</v>
      </c>
      <c r="G84">
        <f t="shared" si="45"/>
        <v>0</v>
      </c>
      <c r="H84">
        <f t="shared" si="46"/>
        <v>0</v>
      </c>
      <c r="I84">
        <f>G84-H84</f>
        <v>0</v>
      </c>
      <c r="K84">
        <v>10</v>
      </c>
      <c r="L84" s="1">
        <f>B84+(I84*0.01+G84*0.00001)+(K84/100000000000000)</f>
        <v>1E-13</v>
      </c>
      <c r="M84">
        <f t="shared" si="47"/>
        <v>1E-13</v>
      </c>
      <c r="O84">
        <f t="shared" si="48"/>
        <v>1E-13</v>
      </c>
      <c r="P84">
        <f t="shared" si="49"/>
        <v>-3</v>
      </c>
      <c r="Q84">
        <f t="shared" si="50"/>
        <v>-3</v>
      </c>
      <c r="R84">
        <f t="shared" si="51"/>
        <v>-3</v>
      </c>
      <c r="S84">
        <f t="shared" si="52"/>
        <v>-3</v>
      </c>
      <c r="T84">
        <f t="shared" si="53"/>
        <v>-3</v>
      </c>
      <c r="U84">
        <f t="shared" si="54"/>
        <v>-3</v>
      </c>
      <c r="V84">
        <f t="shared" si="55"/>
        <v>-3</v>
      </c>
      <c r="W84">
        <f t="shared" si="56"/>
        <v>-3</v>
      </c>
      <c r="X84">
        <f t="shared" si="57"/>
        <v>-3</v>
      </c>
      <c r="Y84">
        <f t="shared" si="58"/>
        <v>-3</v>
      </c>
      <c r="Z84">
        <f>MATCH(-3,P82:P93,0)</f>
        <v>3</v>
      </c>
    </row>
    <row r="85" spans="1:26" hidden="1">
      <c r="A85" t="str">
        <f t="shared" si="39"/>
        <v>Smet Team</v>
      </c>
      <c r="B85">
        <f t="shared" si="40"/>
        <v>0</v>
      </c>
      <c r="C85">
        <f t="shared" si="41"/>
        <v>0</v>
      </c>
      <c r="D85">
        <f t="shared" si="42"/>
        <v>0</v>
      </c>
      <c r="E85">
        <f t="shared" si="43"/>
        <v>0</v>
      </c>
      <c r="F85">
        <f t="shared" si="44"/>
        <v>0</v>
      </c>
      <c r="G85">
        <f t="shared" si="45"/>
        <v>0</v>
      </c>
      <c r="H85">
        <f t="shared" si="46"/>
        <v>0</v>
      </c>
      <c r="I85">
        <f>G85-H85</f>
        <v>0</v>
      </c>
      <c r="K85">
        <v>9</v>
      </c>
      <c r="L85" s="1">
        <f>B85+(I85*0.01+G85*0.00001)+(K85/100000000000000)</f>
        <v>8.9999999999999995E-14</v>
      </c>
      <c r="M85">
        <f t="shared" si="47"/>
        <v>8.9999999999999995E-14</v>
      </c>
      <c r="O85">
        <f t="shared" si="48"/>
        <v>8.9999999999999995E-14</v>
      </c>
      <c r="P85">
        <f t="shared" si="49"/>
        <v>8.9999999999999995E-14</v>
      </c>
      <c r="Q85">
        <f t="shared" si="50"/>
        <v>-4</v>
      </c>
      <c r="R85">
        <f t="shared" si="51"/>
        <v>-4</v>
      </c>
      <c r="S85">
        <f t="shared" si="52"/>
        <v>-4</v>
      </c>
      <c r="T85">
        <f t="shared" si="53"/>
        <v>-4</v>
      </c>
      <c r="U85">
        <f t="shared" si="54"/>
        <v>-4</v>
      </c>
      <c r="V85">
        <f t="shared" si="55"/>
        <v>-4</v>
      </c>
      <c r="W85">
        <f t="shared" si="56"/>
        <v>-4</v>
      </c>
      <c r="X85">
        <f t="shared" si="57"/>
        <v>-4</v>
      </c>
      <c r="Y85">
        <f t="shared" si="58"/>
        <v>-4</v>
      </c>
      <c r="Z85">
        <f>MATCH(-4,Q82:Q93,0)</f>
        <v>4</v>
      </c>
    </row>
    <row r="86" spans="1:26" hidden="1">
      <c r="A86" t="str">
        <f t="shared" si="39"/>
        <v>Les Fists</v>
      </c>
      <c r="B86">
        <f t="shared" si="40"/>
        <v>0</v>
      </c>
      <c r="C86">
        <f t="shared" si="41"/>
        <v>0</v>
      </c>
      <c r="D86">
        <f t="shared" si="42"/>
        <v>0</v>
      </c>
      <c r="E86">
        <f t="shared" si="43"/>
        <v>0</v>
      </c>
      <c r="F86">
        <f t="shared" si="44"/>
        <v>0</v>
      </c>
      <c r="G86">
        <f t="shared" si="45"/>
        <v>0</v>
      </c>
      <c r="H86">
        <f t="shared" si="46"/>
        <v>0</v>
      </c>
      <c r="I86">
        <f t="shared" ref="I86:I92" si="59">G86-H86</f>
        <v>0</v>
      </c>
      <c r="K86">
        <v>8</v>
      </c>
      <c r="L86" s="1">
        <f t="shared" ref="L86:L92" si="60">B86+(I86*0.01+G86*0.00001)+(K86/100000000000000)</f>
        <v>8E-14</v>
      </c>
      <c r="M86">
        <f t="shared" si="47"/>
        <v>8E-14</v>
      </c>
      <c r="O86">
        <f t="shared" si="48"/>
        <v>8E-14</v>
      </c>
      <c r="P86">
        <f t="shared" si="49"/>
        <v>8E-14</v>
      </c>
      <c r="Q86">
        <f t="shared" si="50"/>
        <v>8E-14</v>
      </c>
      <c r="R86">
        <f t="shared" si="51"/>
        <v>-5</v>
      </c>
      <c r="S86">
        <f t="shared" si="52"/>
        <v>-5</v>
      </c>
      <c r="T86">
        <f t="shared" si="53"/>
        <v>-5</v>
      </c>
      <c r="U86">
        <f t="shared" si="54"/>
        <v>-5</v>
      </c>
      <c r="V86">
        <f t="shared" si="55"/>
        <v>-5</v>
      </c>
      <c r="W86">
        <f t="shared" si="56"/>
        <v>-5</v>
      </c>
      <c r="X86">
        <f t="shared" si="57"/>
        <v>-5</v>
      </c>
      <c r="Y86">
        <f t="shared" si="58"/>
        <v>-5</v>
      </c>
      <c r="Z86">
        <f>MATCH(-5,R82:R93,0)</f>
        <v>5</v>
      </c>
    </row>
    <row r="87" spans="1:26" hidden="1">
      <c r="A87" t="str">
        <f t="shared" si="39"/>
        <v>Les Défourailleurs de l'Est Parisien</v>
      </c>
      <c r="B87">
        <f t="shared" si="40"/>
        <v>0</v>
      </c>
      <c r="C87">
        <f t="shared" si="41"/>
        <v>0</v>
      </c>
      <c r="D87">
        <f t="shared" si="42"/>
        <v>0</v>
      </c>
      <c r="E87">
        <f t="shared" si="43"/>
        <v>0</v>
      </c>
      <c r="F87">
        <f t="shared" si="44"/>
        <v>0</v>
      </c>
      <c r="G87">
        <f t="shared" si="45"/>
        <v>0</v>
      </c>
      <c r="H87">
        <f t="shared" si="46"/>
        <v>0</v>
      </c>
      <c r="I87">
        <f t="shared" si="59"/>
        <v>0</v>
      </c>
      <c r="K87">
        <v>7</v>
      </c>
      <c r="L87" s="1">
        <f t="shared" si="60"/>
        <v>7.0000000000000005E-14</v>
      </c>
      <c r="M87">
        <f t="shared" si="47"/>
        <v>7.0000000000000005E-14</v>
      </c>
      <c r="O87">
        <f t="shared" si="48"/>
        <v>7.0000000000000005E-14</v>
      </c>
      <c r="P87">
        <f t="shared" si="49"/>
        <v>7.0000000000000005E-14</v>
      </c>
      <c r="Q87">
        <f t="shared" si="50"/>
        <v>7.0000000000000005E-14</v>
      </c>
      <c r="R87">
        <f t="shared" si="51"/>
        <v>7.0000000000000005E-14</v>
      </c>
      <c r="S87">
        <f t="shared" si="52"/>
        <v>-6</v>
      </c>
      <c r="T87">
        <f t="shared" si="53"/>
        <v>-6</v>
      </c>
      <c r="U87">
        <f t="shared" si="54"/>
        <v>-6</v>
      </c>
      <c r="V87">
        <f t="shared" si="55"/>
        <v>-6</v>
      </c>
      <c r="W87">
        <f t="shared" si="56"/>
        <v>-6</v>
      </c>
      <c r="X87">
        <f t="shared" si="57"/>
        <v>-6</v>
      </c>
      <c r="Y87">
        <f t="shared" si="58"/>
        <v>-6</v>
      </c>
      <c r="Z87">
        <f>MATCH(-6,S82:S93,0)</f>
        <v>6</v>
      </c>
    </row>
    <row r="88" spans="1:26" hidden="1">
      <c r="A88" t="str">
        <f t="shared" si="39"/>
        <v>Killer 93</v>
      </c>
      <c r="B88">
        <f t="shared" si="40"/>
        <v>0</v>
      </c>
      <c r="C88">
        <f t="shared" si="41"/>
        <v>0</v>
      </c>
      <c r="D88">
        <f t="shared" si="42"/>
        <v>0</v>
      </c>
      <c r="E88">
        <f t="shared" si="43"/>
        <v>0</v>
      </c>
      <c r="F88">
        <f t="shared" si="44"/>
        <v>0</v>
      </c>
      <c r="G88">
        <f t="shared" si="45"/>
        <v>0</v>
      </c>
      <c r="H88">
        <f t="shared" si="46"/>
        <v>0</v>
      </c>
      <c r="I88">
        <f t="shared" si="59"/>
        <v>0</v>
      </c>
      <c r="K88">
        <v>6</v>
      </c>
      <c r="L88" s="1">
        <f t="shared" si="60"/>
        <v>5.9999999999999997E-14</v>
      </c>
      <c r="M88">
        <f t="shared" si="47"/>
        <v>5.9999999999999997E-14</v>
      </c>
      <c r="O88">
        <f t="shared" si="48"/>
        <v>5.9999999999999997E-14</v>
      </c>
      <c r="P88">
        <f t="shared" si="49"/>
        <v>5.9999999999999997E-14</v>
      </c>
      <c r="Q88">
        <f t="shared" si="50"/>
        <v>5.9999999999999997E-14</v>
      </c>
      <c r="R88">
        <f t="shared" si="51"/>
        <v>5.9999999999999997E-14</v>
      </c>
      <c r="S88">
        <f t="shared" si="52"/>
        <v>5.9999999999999997E-14</v>
      </c>
      <c r="T88">
        <f t="shared" si="53"/>
        <v>-7</v>
      </c>
      <c r="U88">
        <f t="shared" si="54"/>
        <v>-7</v>
      </c>
      <c r="V88">
        <f t="shared" si="55"/>
        <v>-7</v>
      </c>
      <c r="W88">
        <f t="shared" si="56"/>
        <v>-7</v>
      </c>
      <c r="X88">
        <f t="shared" si="57"/>
        <v>-7</v>
      </c>
      <c r="Y88">
        <f t="shared" si="58"/>
        <v>-7</v>
      </c>
      <c r="Z88">
        <f>MATCH(-7,T82:T93,0)</f>
        <v>7</v>
      </c>
    </row>
    <row r="89" spans="1:26" hidden="1">
      <c r="A89" t="str">
        <f t="shared" si="39"/>
        <v>Machete</v>
      </c>
      <c r="B89">
        <f t="shared" si="40"/>
        <v>0</v>
      </c>
      <c r="C89">
        <f t="shared" si="41"/>
        <v>0</v>
      </c>
      <c r="D89">
        <f t="shared" si="42"/>
        <v>0</v>
      </c>
      <c r="E89">
        <f t="shared" si="43"/>
        <v>0</v>
      </c>
      <c r="F89">
        <f t="shared" si="44"/>
        <v>0</v>
      </c>
      <c r="G89">
        <f t="shared" si="45"/>
        <v>0</v>
      </c>
      <c r="H89">
        <f t="shared" si="46"/>
        <v>0</v>
      </c>
      <c r="I89">
        <f t="shared" si="59"/>
        <v>0</v>
      </c>
      <c r="K89">
        <v>5</v>
      </c>
      <c r="L89" s="1">
        <f t="shared" si="60"/>
        <v>5.0000000000000002E-14</v>
      </c>
      <c r="M89">
        <f t="shared" si="47"/>
        <v>5.0000000000000002E-14</v>
      </c>
      <c r="O89">
        <f t="shared" si="48"/>
        <v>5.0000000000000002E-14</v>
      </c>
      <c r="P89">
        <f t="shared" si="49"/>
        <v>5.0000000000000002E-14</v>
      </c>
      <c r="Q89">
        <f t="shared" si="50"/>
        <v>5.0000000000000002E-14</v>
      </c>
      <c r="R89">
        <f t="shared" si="51"/>
        <v>5.0000000000000002E-14</v>
      </c>
      <c r="S89">
        <f t="shared" si="52"/>
        <v>5.0000000000000002E-14</v>
      </c>
      <c r="T89">
        <f t="shared" si="53"/>
        <v>5.0000000000000002E-14</v>
      </c>
      <c r="U89">
        <f t="shared" si="54"/>
        <v>-8</v>
      </c>
      <c r="V89">
        <f t="shared" si="55"/>
        <v>-8</v>
      </c>
      <c r="W89">
        <f t="shared" si="56"/>
        <v>-8</v>
      </c>
      <c r="X89">
        <f t="shared" si="57"/>
        <v>-8</v>
      </c>
      <c r="Y89">
        <f t="shared" si="58"/>
        <v>-8</v>
      </c>
      <c r="Z89">
        <f>MATCH(-8,U82:U93,0)</f>
        <v>8</v>
      </c>
    </row>
    <row r="90" spans="1:26" hidden="1">
      <c r="A90">
        <f t="shared" si="39"/>
        <v>0</v>
      </c>
      <c r="B90">
        <f t="shared" si="40"/>
        <v>0</v>
      </c>
      <c r="C90">
        <f t="shared" si="41"/>
        <v>0</v>
      </c>
      <c r="D90">
        <f t="shared" si="42"/>
        <v>0</v>
      </c>
      <c r="E90">
        <f t="shared" si="43"/>
        <v>0</v>
      </c>
      <c r="F90">
        <f t="shared" si="44"/>
        <v>0</v>
      </c>
      <c r="G90">
        <f t="shared" si="45"/>
        <v>0</v>
      </c>
      <c r="H90">
        <f t="shared" si="46"/>
        <v>0</v>
      </c>
      <c r="I90">
        <f t="shared" si="59"/>
        <v>0</v>
      </c>
      <c r="K90">
        <v>4</v>
      </c>
      <c r="L90" s="1">
        <f t="shared" si="60"/>
        <v>4E-14</v>
      </c>
      <c r="M90">
        <f t="shared" si="47"/>
        <v>4E-14</v>
      </c>
      <c r="O90">
        <f t="shared" si="48"/>
        <v>4E-14</v>
      </c>
      <c r="P90">
        <f t="shared" si="49"/>
        <v>4E-14</v>
      </c>
      <c r="Q90">
        <f t="shared" si="50"/>
        <v>4E-14</v>
      </c>
      <c r="R90">
        <f t="shared" si="51"/>
        <v>4E-14</v>
      </c>
      <c r="S90">
        <f t="shared" si="52"/>
        <v>4E-14</v>
      </c>
      <c r="T90">
        <f t="shared" si="53"/>
        <v>4E-14</v>
      </c>
      <c r="U90">
        <f t="shared" si="54"/>
        <v>4E-14</v>
      </c>
      <c r="V90">
        <f t="shared" si="55"/>
        <v>-9</v>
      </c>
      <c r="W90">
        <f t="shared" si="56"/>
        <v>-9</v>
      </c>
      <c r="X90">
        <f t="shared" si="57"/>
        <v>-9</v>
      </c>
      <c r="Y90">
        <f t="shared" si="58"/>
        <v>-9</v>
      </c>
      <c r="Z90">
        <f>MATCH(-9,V82:V93,0)</f>
        <v>9</v>
      </c>
    </row>
    <row r="91" spans="1:26" hidden="1">
      <c r="A91">
        <f t="shared" si="39"/>
        <v>0</v>
      </c>
      <c r="B91">
        <f t="shared" si="40"/>
        <v>0</v>
      </c>
      <c r="C91">
        <f t="shared" si="41"/>
        <v>0</v>
      </c>
      <c r="D91">
        <f t="shared" si="42"/>
        <v>0</v>
      </c>
      <c r="E91">
        <f t="shared" si="43"/>
        <v>0</v>
      </c>
      <c r="F91">
        <f t="shared" si="44"/>
        <v>0</v>
      </c>
      <c r="G91">
        <f t="shared" si="45"/>
        <v>0</v>
      </c>
      <c r="H91">
        <f t="shared" si="46"/>
        <v>0</v>
      </c>
      <c r="I91">
        <f t="shared" si="59"/>
        <v>0</v>
      </c>
      <c r="K91">
        <v>3</v>
      </c>
      <c r="L91" s="1">
        <f t="shared" si="60"/>
        <v>2.9999999999999998E-14</v>
      </c>
      <c r="M91">
        <f t="shared" si="47"/>
        <v>2.9999999999999998E-14</v>
      </c>
      <c r="O91">
        <f t="shared" si="48"/>
        <v>2.9999999999999998E-14</v>
      </c>
      <c r="P91">
        <f t="shared" si="49"/>
        <v>2.9999999999999998E-14</v>
      </c>
      <c r="Q91">
        <f t="shared" si="50"/>
        <v>2.9999999999999998E-14</v>
      </c>
      <c r="R91">
        <f t="shared" si="51"/>
        <v>2.9999999999999998E-14</v>
      </c>
      <c r="S91">
        <f t="shared" si="52"/>
        <v>2.9999999999999998E-14</v>
      </c>
      <c r="T91">
        <f t="shared" si="53"/>
        <v>2.9999999999999998E-14</v>
      </c>
      <c r="U91">
        <f t="shared" si="54"/>
        <v>2.9999999999999998E-14</v>
      </c>
      <c r="V91">
        <f t="shared" si="55"/>
        <v>2.9999999999999998E-14</v>
      </c>
      <c r="W91">
        <f t="shared" si="56"/>
        <v>-10</v>
      </c>
      <c r="X91">
        <f t="shared" si="57"/>
        <v>-10</v>
      </c>
      <c r="Y91">
        <f t="shared" si="58"/>
        <v>-10</v>
      </c>
      <c r="Z91">
        <f>MATCH(-10,W82:W93,0)</f>
        <v>10</v>
      </c>
    </row>
    <row r="92" spans="1:26" hidden="1">
      <c r="A92">
        <f t="shared" si="39"/>
        <v>0</v>
      </c>
      <c r="B92">
        <f t="shared" si="40"/>
        <v>0</v>
      </c>
      <c r="C92">
        <f t="shared" si="41"/>
        <v>0</v>
      </c>
      <c r="D92">
        <f t="shared" si="42"/>
        <v>0</v>
      </c>
      <c r="E92">
        <f t="shared" si="43"/>
        <v>0</v>
      </c>
      <c r="F92">
        <f t="shared" si="44"/>
        <v>0</v>
      </c>
      <c r="G92">
        <f t="shared" si="45"/>
        <v>0</v>
      </c>
      <c r="H92">
        <f t="shared" si="46"/>
        <v>0</v>
      </c>
      <c r="I92">
        <f t="shared" si="59"/>
        <v>0</v>
      </c>
      <c r="K92">
        <v>2</v>
      </c>
      <c r="L92" s="1">
        <f t="shared" si="60"/>
        <v>2E-14</v>
      </c>
      <c r="M92">
        <f t="shared" si="47"/>
        <v>2E-14</v>
      </c>
      <c r="O92">
        <f t="shared" si="48"/>
        <v>2E-14</v>
      </c>
      <c r="P92">
        <f t="shared" si="49"/>
        <v>2E-14</v>
      </c>
      <c r="Q92">
        <f t="shared" si="50"/>
        <v>2E-14</v>
      </c>
      <c r="R92">
        <f t="shared" si="51"/>
        <v>2E-14</v>
      </c>
      <c r="S92">
        <f t="shared" si="52"/>
        <v>2E-14</v>
      </c>
      <c r="T92">
        <f t="shared" si="53"/>
        <v>2E-14</v>
      </c>
      <c r="U92">
        <f t="shared" si="54"/>
        <v>2E-14</v>
      </c>
      <c r="V92">
        <f t="shared" si="55"/>
        <v>2E-14</v>
      </c>
      <c r="W92">
        <f t="shared" si="56"/>
        <v>2E-14</v>
      </c>
      <c r="X92">
        <f t="shared" si="57"/>
        <v>-11</v>
      </c>
      <c r="Y92">
        <f t="shared" si="58"/>
        <v>-11</v>
      </c>
      <c r="Z92">
        <f>MATCH(-11,X82:X93,0)</f>
        <v>11</v>
      </c>
    </row>
    <row r="93" spans="1:26" hidden="1">
      <c r="A93">
        <f t="shared" si="39"/>
        <v>0</v>
      </c>
      <c r="B93">
        <f t="shared" si="40"/>
        <v>0</v>
      </c>
      <c r="C93">
        <f>INT(AC80)</f>
        <v>0</v>
      </c>
      <c r="D93">
        <f>INT((AC80-INT(AC80))*100)</f>
        <v>0</v>
      </c>
      <c r="E93">
        <f>INT(((AC80*100)-INT(AC80*100))*100)</f>
        <v>0</v>
      </c>
      <c r="F93">
        <f t="shared" si="44"/>
        <v>0</v>
      </c>
      <c r="G93">
        <f>INT(ROUND(((AC80*10000)-INT(AC80*10000)),3)*1000)</f>
        <v>0</v>
      </c>
      <c r="H93">
        <f>ROUND(AC80*10000000-INT(AC80*10000000),3)*1000</f>
        <v>0</v>
      </c>
      <c r="I93">
        <f>G93-H93</f>
        <v>0</v>
      </c>
      <c r="K93">
        <v>1</v>
      </c>
      <c r="L93" s="1">
        <f>B93+(I93*0.01+G93*0.00001)+(K93/100000000000000)</f>
        <v>1E-14</v>
      </c>
      <c r="M93">
        <f t="shared" si="47"/>
        <v>1E-14</v>
      </c>
      <c r="O93">
        <f>IF(M93=O$94,-2,M93)</f>
        <v>1E-14</v>
      </c>
      <c r="P93">
        <f t="shared" si="49"/>
        <v>1E-14</v>
      </c>
      <c r="Q93">
        <f t="shared" si="50"/>
        <v>1E-14</v>
      </c>
      <c r="R93">
        <f t="shared" si="51"/>
        <v>1E-14</v>
      </c>
      <c r="S93">
        <f t="shared" si="52"/>
        <v>1E-14</v>
      </c>
      <c r="T93">
        <f t="shared" si="53"/>
        <v>1E-14</v>
      </c>
      <c r="U93">
        <f t="shared" si="54"/>
        <v>1E-14</v>
      </c>
      <c r="V93">
        <f t="shared" si="55"/>
        <v>1E-14</v>
      </c>
      <c r="W93">
        <f t="shared" si="56"/>
        <v>1E-14</v>
      </c>
      <c r="X93">
        <f t="shared" si="57"/>
        <v>1E-14</v>
      </c>
      <c r="Y93">
        <f t="shared" si="58"/>
        <v>-12</v>
      </c>
      <c r="Z93">
        <f>MATCH(-12,Y82:Y93,0)</f>
        <v>12</v>
      </c>
    </row>
    <row r="94" spans="1:26" hidden="1">
      <c r="A94">
        <v>1</v>
      </c>
      <c r="B94">
        <v>2</v>
      </c>
      <c r="C94">
        <v>3</v>
      </c>
      <c r="D94">
        <v>4</v>
      </c>
      <c r="E94">
        <v>5</v>
      </c>
      <c r="F94">
        <v>6</v>
      </c>
      <c r="G94">
        <v>7</v>
      </c>
      <c r="H94">
        <v>8</v>
      </c>
      <c r="I94">
        <v>9</v>
      </c>
      <c r="M94">
        <f>MAX(L82:L93)</f>
        <v>1.1999999999999999E-13</v>
      </c>
      <c r="O94">
        <f>MAX(M82:M93)</f>
        <v>1.1E-13</v>
      </c>
      <c r="P94">
        <f>MAX(O82:O93)</f>
        <v>1E-13</v>
      </c>
      <c r="Q94">
        <f t="shared" ref="Q94:Y94" si="61">MAX(P82:P93)</f>
        <v>8.9999999999999995E-14</v>
      </c>
      <c r="R94">
        <f t="shared" si="61"/>
        <v>8E-14</v>
      </c>
      <c r="S94">
        <f t="shared" si="61"/>
        <v>7.0000000000000005E-14</v>
      </c>
      <c r="T94">
        <f t="shared" si="61"/>
        <v>5.9999999999999997E-14</v>
      </c>
      <c r="U94">
        <f t="shared" si="61"/>
        <v>5.0000000000000002E-14</v>
      </c>
      <c r="V94">
        <f t="shared" si="61"/>
        <v>4E-14</v>
      </c>
      <c r="W94">
        <f t="shared" si="61"/>
        <v>2.9999999999999998E-14</v>
      </c>
      <c r="X94">
        <f t="shared" si="61"/>
        <v>2E-14</v>
      </c>
      <c r="Y94">
        <f t="shared" si="61"/>
        <v>1E-14</v>
      </c>
    </row>
    <row r="95" spans="1:26" hidden="1"/>
  </sheetData>
  <mergeCells count="2">
    <mergeCell ref="A1:M1"/>
    <mergeCell ref="AC1:AK1"/>
  </mergeCells>
  <phoneticPr fontId="0" type="noConversion"/>
  <printOptions horizontalCentered="1" verticalCentered="1" gridLines="1"/>
  <pageMargins left="0.63" right="0.49" top="0.98425196850393704" bottom="0.98425196850393704" header="0.51181102362204722" footer="0.51181102362204722"/>
  <pageSetup paperSize="8" scale="141" orientation="landscape" r:id="rId1"/>
  <headerFooter alignWithMargins="0">
    <oddHeader>&amp;C&amp;"Arial,Gras"&amp;16SAISON 1999 / 2000
SENIORS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11.5703125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Foot</vt:lpstr>
      <vt:lpstr>Feuil1</vt:lpstr>
      <vt:lpstr>Foot!Zone_d_impression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LouReeD</cp:lastModifiedBy>
  <cp:lastPrinted>1999-11-15T15:12:01Z</cp:lastPrinted>
  <dcterms:created xsi:type="dcterms:W3CDTF">1998-11-05T07:26:31Z</dcterms:created>
  <dcterms:modified xsi:type="dcterms:W3CDTF">2016-04-22T20:40:00Z</dcterms:modified>
</cp:coreProperties>
</file>