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ctrlProps/ctrlProp7.xml" ContentType="application/vnd.ms-excel.controlproperties+xml"/>
  <Override PartName="/xl/ctrlProps/ctrlProp8.xml" ContentType="application/vnd.ms-excel.control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ctrlProps/ctrlProp6.xml" ContentType="application/vnd.ms-excel.controlproperties+xml"/>
  <Override PartName="/xl/ctrlProps/ctrlProp5.xml" ContentType="application/vnd.ms-excel.controlproperties+xml"/>
  <Override PartName="/xl/sharedStrings.xml" ContentType="application/vnd.openxmlformats-officedocument.spreadsheetml.sharedStrings+xml"/>
  <Override PartName="/xl/ctrlProps/ctrlProp4.xml" ContentType="application/vnd.ms-excel.controlproperties+xml"/>
  <Override PartName="/xl/ctrlProps/ctrlProp3.xml" ContentType="application/vnd.ms-excel.controlpropertie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codeName="{B7FE6334-C1A2-E50D-BD3D-5F4D41BBC2E3}"/>
  <workbookPr codeName="ThisWorkbook" defaultThemeVersion="124226"/>
  <bookViews>
    <workbookView xWindow="120" yWindow="60" windowWidth="24240" windowHeight="12840"/>
  </bookViews>
  <sheets>
    <sheet name="Rétro Planning de GANTT" sheetId="1" r:id="rId1"/>
    <sheet name="Système" sheetId="4" r:id="rId2"/>
  </sheets>
  <functionGroups/>
  <definedNames>
    <definedName name="_CodeWE">Système!$F$10</definedName>
    <definedName name="_DD">Système!$C$2</definedName>
    <definedName name="_O">'Rétro Planning de GANTT'!$G$5</definedName>
    <definedName name="_Res">OFFSET(Système!$A$1,1,,COUNTA(Système!$A:$A)-1,)</definedName>
    <definedName name="_SD">Système!$B$2</definedName>
    <definedName name="An">Système!$C$6</definedName>
    <definedName name="Fériés">OFFSET(Système!$H$1,1,,COUNTA(Système!$H:$H)-1,)</definedName>
    <definedName name="Jours_chômés">Système!$F$2:$F$8</definedName>
    <definedName name="Le_Mois">Système!$F$9</definedName>
    <definedName name="Pourcentage">'Rétro Planning de GANTT'!$BL$2</definedName>
    <definedName name="Premier_mois">Système!$C$4</definedName>
  </definedNames>
  <calcPr calcId="125725"/>
</workbook>
</file>

<file path=xl/calcChain.xml><?xml version="1.0" encoding="utf-8"?>
<calcChain xmlns="http://schemas.openxmlformats.org/spreadsheetml/2006/main">
  <c r="J13" i="1"/>
  <c r="J12" s="1"/>
  <c r="BL16" l="1"/>
  <c r="BL15"/>
  <c r="K13"/>
  <c r="J6"/>
  <c r="J4" s="1"/>
  <c r="J10"/>
  <c r="K6" l="1"/>
  <c r="K4" s="1"/>
  <c r="K12"/>
  <c r="L13"/>
  <c r="M13" s="1"/>
  <c r="K10"/>
  <c r="F10" i="4"/>
  <c r="M6" i="1" l="1"/>
  <c r="M4" s="1"/>
  <c r="M12"/>
  <c r="L6"/>
  <c r="L4" s="1"/>
  <c r="L12"/>
  <c r="L10"/>
  <c r="M10"/>
  <c r="N13"/>
  <c r="N6" l="1"/>
  <c r="N4" s="1"/>
  <c r="N12"/>
  <c r="O13"/>
  <c r="N10"/>
  <c r="C6" i="4"/>
  <c r="J12" s="1"/>
  <c r="H12" s="1"/>
  <c r="C4"/>
  <c r="F8"/>
  <c r="F7"/>
  <c r="F6"/>
  <c r="F5"/>
  <c r="F4"/>
  <c r="F3"/>
  <c r="F2"/>
  <c r="D1"/>
  <c r="O6" i="1" l="1"/>
  <c r="O4" s="1"/>
  <c r="O12"/>
  <c r="O10"/>
  <c r="P13"/>
  <c r="J23" i="4"/>
  <c r="H23" s="1"/>
  <c r="G2"/>
  <c r="J13" s="1"/>
  <c r="H13" s="1"/>
  <c r="G3"/>
  <c r="J14" s="1"/>
  <c r="H14" s="1"/>
  <c r="G11"/>
  <c r="J22" s="1"/>
  <c r="H22" s="1"/>
  <c r="G9"/>
  <c r="J20" s="1"/>
  <c r="H20" s="1"/>
  <c r="G4"/>
  <c r="J15" s="1"/>
  <c r="H15" s="1"/>
  <c r="G5"/>
  <c r="J16" s="1"/>
  <c r="H16" s="1"/>
  <c r="G6"/>
  <c r="J6" s="1"/>
  <c r="H6" s="1"/>
  <c r="G7"/>
  <c r="J18" s="1"/>
  <c r="H18" s="1"/>
  <c r="G8"/>
  <c r="J8" s="1"/>
  <c r="H8" s="1"/>
  <c r="F9"/>
  <c r="G10"/>
  <c r="J21" s="1"/>
  <c r="H21" s="1"/>
  <c r="J4"/>
  <c r="H4" s="1"/>
  <c r="K2"/>
  <c r="J2"/>
  <c r="H2" s="1"/>
  <c r="J3"/>
  <c r="H3" s="1"/>
  <c r="J5"/>
  <c r="H5" s="1"/>
  <c r="P6" i="1" l="1"/>
  <c r="P4" s="1"/>
  <c r="P12"/>
  <c r="J7" i="4"/>
  <c r="H7" s="1"/>
  <c r="Q13" i="1"/>
  <c r="P10"/>
  <c r="K13" i="4"/>
  <c r="J17"/>
  <c r="H17" s="1"/>
  <c r="J9"/>
  <c r="H9" s="1"/>
  <c r="K22"/>
  <c r="K11"/>
  <c r="J11"/>
  <c r="H11" s="1"/>
  <c r="J19"/>
  <c r="H19" s="1"/>
  <c r="J10"/>
  <c r="H10" s="1"/>
  <c r="Q6" i="1" l="1"/>
  <c r="Q4" s="1"/>
  <c r="Q12"/>
  <c r="Q10"/>
  <c r="R13"/>
  <c r="J1" a="1"/>
  <c r="J1" s="1"/>
  <c r="R6" l="1"/>
  <c r="R4" s="1"/>
  <c r="R12"/>
  <c r="S13"/>
  <c r="R10"/>
  <c r="K1" a="1"/>
  <c r="K1" s="1"/>
  <c r="L1" a="1"/>
  <c r="L1" s="1"/>
  <c r="S6" l="1"/>
  <c r="S4" s="1"/>
  <c r="S12"/>
  <c r="S10"/>
  <c r="T13"/>
  <c r="M1" a="1"/>
  <c r="M1" s="1"/>
  <c r="T6" l="1"/>
  <c r="T4" s="1"/>
  <c r="T12"/>
  <c r="U13"/>
  <c r="T10"/>
  <c r="N1" a="1"/>
  <c r="N1" s="1"/>
  <c r="U6" l="1"/>
  <c r="U4" s="1"/>
  <c r="U12"/>
  <c r="U10"/>
  <c r="V13"/>
  <c r="O1" a="1"/>
  <c r="O1" s="1"/>
  <c r="V6" l="1"/>
  <c r="V4" s="1"/>
  <c r="V12"/>
  <c r="W13"/>
  <c r="V10"/>
  <c r="W6" l="1"/>
  <c r="W4" s="1"/>
  <c r="W12"/>
  <c r="W10"/>
  <c r="X13"/>
  <c r="Q1" a="1"/>
  <c r="Q1" s="1"/>
  <c r="P1" a="1"/>
  <c r="P1" s="1"/>
  <c r="X6" l="1"/>
  <c r="X4" s="1"/>
  <c r="X12"/>
  <c r="Y13"/>
  <c r="X10"/>
  <c r="R1" a="1"/>
  <c r="R1" s="1"/>
  <c r="Y6" l="1"/>
  <c r="Y4" s="1"/>
  <c r="Y12"/>
  <c r="Y10"/>
  <c r="Z13"/>
  <c r="S1" a="1"/>
  <c r="S1" s="1"/>
  <c r="Z6" l="1"/>
  <c r="Z4" s="1"/>
  <c r="Z12"/>
  <c r="AA13"/>
  <c r="Z10"/>
  <c r="T1" a="1"/>
  <c r="T1" s="1"/>
  <c r="AA6" l="1"/>
  <c r="AA4" s="1"/>
  <c r="AA12"/>
  <c r="AA10"/>
  <c r="AB13"/>
  <c r="U1" a="1"/>
  <c r="U1" s="1"/>
  <c r="AB6" l="1"/>
  <c r="AB4" s="1"/>
  <c r="AB12"/>
  <c r="AC13"/>
  <c r="AB10"/>
  <c r="V1" a="1"/>
  <c r="V1" s="1"/>
  <c r="AC6" l="1"/>
  <c r="AC4" s="1"/>
  <c r="AC12"/>
  <c r="AC10"/>
  <c r="AD13"/>
  <c r="AD6" l="1"/>
  <c r="AD4" s="1"/>
  <c r="AD12"/>
  <c r="AE13"/>
  <c r="AD10"/>
  <c r="X1" a="1"/>
  <c r="X1" s="1"/>
  <c r="W1" a="1"/>
  <c r="W1" s="1"/>
  <c r="AE6" l="1"/>
  <c r="AE4" s="1"/>
  <c r="AE12"/>
  <c r="AE10"/>
  <c r="AF13"/>
  <c r="Y1" a="1"/>
  <c r="Y1" s="1"/>
  <c r="AF6" l="1"/>
  <c r="AF4" s="1"/>
  <c r="AF12"/>
  <c r="AG13"/>
  <c r="AF10"/>
  <c r="AG6" l="1"/>
  <c r="AG4" s="1"/>
  <c r="AG12"/>
  <c r="AG10"/>
  <c r="AH13"/>
  <c r="AA1" a="1"/>
  <c r="AA1" s="1"/>
  <c r="Z1" a="1"/>
  <c r="Z1" s="1"/>
  <c r="AH6" l="1"/>
  <c r="AH4" s="1"/>
  <c r="AH12"/>
  <c r="AI13"/>
  <c r="AH10"/>
  <c r="AI6" l="1"/>
  <c r="AI4" s="1"/>
  <c r="AI12"/>
  <c r="AI10"/>
  <c r="AJ13"/>
  <c r="AC1" a="1"/>
  <c r="AC1" s="1"/>
  <c r="AB1" a="1"/>
  <c r="AB1" s="1"/>
  <c r="AJ6" l="1"/>
  <c r="AJ4" s="1"/>
  <c r="AJ12"/>
  <c r="AK13"/>
  <c r="AJ10"/>
  <c r="AD1" a="1"/>
  <c r="AD1" s="1"/>
  <c r="AK6" l="1"/>
  <c r="AK4" s="1"/>
  <c r="AK12"/>
  <c r="AK10"/>
  <c r="AL13"/>
  <c r="AL6" l="1"/>
  <c r="AL4" s="1"/>
  <c r="AL12"/>
  <c r="AM13"/>
  <c r="AL10"/>
  <c r="AF1" a="1"/>
  <c r="AF1" s="1"/>
  <c r="AE1" a="1"/>
  <c r="AE1" s="1"/>
  <c r="AM6" l="1"/>
  <c r="AM4" s="1"/>
  <c r="AM12"/>
  <c r="AM10"/>
  <c r="AN13"/>
  <c r="AN6" l="1"/>
  <c r="AN4" s="1"/>
  <c r="AN12"/>
  <c r="AO13"/>
  <c r="AN10"/>
  <c r="AH1" a="1"/>
  <c r="AH1" s="1"/>
  <c r="AG1" a="1"/>
  <c r="AG1" s="1"/>
  <c r="AO6" l="1"/>
  <c r="AO4" s="1"/>
  <c r="AO12"/>
  <c r="AO10"/>
  <c r="AP13"/>
  <c r="AP6" l="1"/>
  <c r="AP4" s="1"/>
  <c r="AP12"/>
  <c r="AQ13"/>
  <c r="AP10"/>
  <c r="AJ1" a="1"/>
  <c r="AJ1" s="1"/>
  <c r="AI1" a="1"/>
  <c r="AI1" s="1"/>
  <c r="AQ6" l="1"/>
  <c r="AQ4" s="1"/>
  <c r="AQ12"/>
  <c r="AQ10"/>
  <c r="AR13"/>
  <c r="AK1" a="1"/>
  <c r="AK1" s="1"/>
  <c r="AR6" l="1"/>
  <c r="AR4" s="1"/>
  <c r="AR12"/>
  <c r="AS13"/>
  <c r="AR10"/>
  <c r="AL1" a="1"/>
  <c r="AL1" s="1"/>
  <c r="AS6" l="1"/>
  <c r="AS4" s="1"/>
  <c r="AS12"/>
  <c r="AS10"/>
  <c r="AT13"/>
  <c r="AT6" l="1"/>
  <c r="AT4" s="1"/>
  <c r="AT12"/>
  <c r="AU13"/>
  <c r="AT10"/>
  <c r="AN1" a="1"/>
  <c r="AN1" s="1"/>
  <c r="AM1" a="1"/>
  <c r="AM1" s="1"/>
  <c r="AU6" l="1"/>
  <c r="AU4" s="1"/>
  <c r="AU12"/>
  <c r="AU10"/>
  <c r="AV13"/>
  <c r="AV6" l="1"/>
  <c r="AV4" s="1"/>
  <c r="AV12"/>
  <c r="AW13"/>
  <c r="AV10"/>
  <c r="AP1" a="1"/>
  <c r="AP1" s="1"/>
  <c r="AO1" a="1"/>
  <c r="AO1" s="1"/>
  <c r="AW6" l="1"/>
  <c r="AW4" s="1"/>
  <c r="AW12"/>
  <c r="AW10"/>
  <c r="AX13"/>
  <c r="AX6" l="1"/>
  <c r="AX4" s="1"/>
  <c r="AX12"/>
  <c r="AY13"/>
  <c r="AX10"/>
  <c r="AR1" a="1"/>
  <c r="AR1" s="1"/>
  <c r="AQ1" a="1"/>
  <c r="AQ1" s="1"/>
  <c r="AY6" l="1"/>
  <c r="AY4" s="1"/>
  <c r="AY12"/>
  <c r="AY10"/>
  <c r="AZ13"/>
  <c r="AS1" a="1"/>
  <c r="AS1" s="1"/>
  <c r="AZ6" l="1"/>
  <c r="AZ4" s="1"/>
  <c r="AZ12"/>
  <c r="BA13"/>
  <c r="AZ10"/>
  <c r="AT1" a="1"/>
  <c r="AT1" s="1"/>
  <c r="BA6" l="1"/>
  <c r="BA4" s="1"/>
  <c r="BA12"/>
  <c r="BA10"/>
  <c r="BB13"/>
  <c r="BB6" l="1"/>
  <c r="BB4" s="1"/>
  <c r="BB12"/>
  <c r="BC13"/>
  <c r="BB10"/>
  <c r="AV1" a="1"/>
  <c r="AV1" s="1"/>
  <c r="AU1" a="1"/>
  <c r="AU1" s="1"/>
  <c r="BC6" l="1"/>
  <c r="BC4" s="1"/>
  <c r="BC12"/>
  <c r="BC10"/>
  <c r="BD13"/>
  <c r="BD6" l="1"/>
  <c r="BD4" s="1"/>
  <c r="BD12"/>
  <c r="BE13"/>
  <c r="BD10"/>
  <c r="AX1" a="1"/>
  <c r="AX1" s="1"/>
  <c r="AW1" a="1"/>
  <c r="AW1" s="1"/>
  <c r="BE6" l="1"/>
  <c r="BE4" s="1"/>
  <c r="BE12"/>
  <c r="BE10"/>
  <c r="BF13"/>
  <c r="BF6" l="1"/>
  <c r="BF4" s="1"/>
  <c r="BF12"/>
  <c r="BG13"/>
  <c r="BF10"/>
  <c r="AZ1" a="1"/>
  <c r="AZ1" s="1"/>
  <c r="AY1" a="1"/>
  <c r="AY1" s="1"/>
  <c r="BG6" l="1"/>
  <c r="BG4" s="1"/>
  <c r="BG12"/>
  <c r="BG10"/>
  <c r="BH13"/>
  <c r="BA1" a="1"/>
  <c r="BA1" s="1"/>
  <c r="BH6" l="1"/>
  <c r="BH4" s="1"/>
  <c r="BH12"/>
  <c r="BI13"/>
  <c r="BH10"/>
  <c r="BB1" a="1"/>
  <c r="BB1" s="1"/>
  <c r="BI6" l="1"/>
  <c r="BI4" s="1"/>
  <c r="BI12"/>
  <c r="BI10"/>
  <c r="BJ13"/>
  <c r="BC1" a="1"/>
  <c r="BC1" s="1"/>
  <c r="BJ6" l="1"/>
  <c r="BJ4" s="1"/>
  <c r="BJ12"/>
  <c r="BK13"/>
  <c r="BJ10"/>
  <c r="BD1" a="1"/>
  <c r="BD1" s="1"/>
  <c r="BK6" l="1"/>
  <c r="BK4" s="1"/>
  <c r="BK12"/>
  <c r="BK10"/>
  <c r="BF1" l="1" a="1"/>
  <c r="BF1" s="1"/>
  <c r="BE1" a="1"/>
  <c r="BE1" s="1"/>
  <c r="BH1" l="1" a="1"/>
  <c r="BH1" s="1"/>
  <c r="BG1" a="1"/>
  <c r="BG1" s="1"/>
  <c r="BI1" l="1" a="1"/>
  <c r="BI1" s="1"/>
  <c r="BK1" l="1" a="1"/>
  <c r="BK1" s="1"/>
  <c r="BJ1" a="1"/>
  <c r="BJ1" s="1"/>
</calcChain>
</file>

<file path=xl/comments1.xml><?xml version="1.0" encoding="utf-8"?>
<comments xmlns="http://schemas.openxmlformats.org/spreadsheetml/2006/main">
  <authors>
    <author>LouReeD</author>
  </authors>
  <commentList>
    <comment ref="G13" authorId="0">
      <text>
        <r>
          <rPr>
            <b/>
            <sz val="9"/>
            <color indexed="81"/>
            <rFont val="Tahoma"/>
            <family val="2"/>
          </rPr>
          <t>Rétro Planning :</t>
        </r>
        <r>
          <rPr>
            <sz val="9"/>
            <color indexed="81"/>
            <rFont val="Tahoma"/>
            <family val="2"/>
          </rPr>
          <t xml:space="preserve">
Couleur de fond vert : pas commencée
Couleur de fond orange : commencée pas "dépassée"
Couleur rouge : commencée ou pas mais "dépassée" et/ou en retard
Couleur vert clair : terminée</t>
        </r>
      </text>
    </comment>
  </commentList>
</comments>
</file>

<file path=xl/sharedStrings.xml><?xml version="1.0" encoding="utf-8"?>
<sst xmlns="http://schemas.openxmlformats.org/spreadsheetml/2006/main" count="63" uniqueCount="54">
  <si>
    <t>Premier mois du planning</t>
  </si>
  <si>
    <t>Chômé ?</t>
  </si>
  <si>
    <t>Jours chômés</t>
  </si>
  <si>
    <t>Année du jour férié</t>
  </si>
  <si>
    <t>Dates</t>
  </si>
  <si>
    <t>Jour Fériés</t>
  </si>
  <si>
    <t>Lundi</t>
  </si>
  <si>
    <t>Année du premier mois du planning</t>
  </si>
  <si>
    <t>Mardi</t>
  </si>
  <si>
    <t>Lundi de pâques</t>
  </si>
  <si>
    <t>Mercredi</t>
  </si>
  <si>
    <t>Fête du travail</t>
  </si>
  <si>
    <t>Jeudi</t>
  </si>
  <si>
    <t>Jeudi de l'ascension</t>
  </si>
  <si>
    <t>Vendredi</t>
  </si>
  <si>
    <t>Victoire 1945</t>
  </si>
  <si>
    <t>Samedi</t>
  </si>
  <si>
    <t>Lundi de Pentecôte</t>
  </si>
  <si>
    <t>Dimanche</t>
  </si>
  <si>
    <t>Fête nationale</t>
  </si>
  <si>
    <t>N° mois</t>
  </si>
  <si>
    <t>L'Assomption</t>
  </si>
  <si>
    <t>La Toussaint</t>
  </si>
  <si>
    <t>Noël</t>
  </si>
  <si>
    <t>Décallage scrolling</t>
  </si>
  <si>
    <t>%</t>
  </si>
  <si>
    <t>NB Jour</t>
  </si>
  <si>
    <t>Liste des responsables</t>
  </si>
  <si>
    <t>Responsable 1</t>
  </si>
  <si>
    <t>Responsable 2</t>
  </si>
  <si>
    <t>Responsable 3</t>
  </si>
  <si>
    <t>Responsable 4</t>
  </si>
  <si>
    <t>Responsable 5</t>
  </si>
  <si>
    <t>Responsable 6</t>
  </si>
  <si>
    <t>Responsable 7</t>
  </si>
  <si>
    <t>Responsable 8</t>
  </si>
  <si>
    <t>Responsable 9</t>
  </si>
  <si>
    <t>Responsable 10</t>
  </si>
  <si>
    <t>Responsable 11</t>
  </si>
  <si>
    <t>Responsable(s)</t>
  </si>
  <si>
    <t>Tâche(s)</t>
  </si>
  <si>
    <t>Projet(s)</t>
  </si>
  <si>
    <t>Commentaire(s) :</t>
  </si>
  <si>
    <t>Type</t>
  </si>
  <si>
    <t>SUIVI PROJETS PAR RETRO PLANNING OU DIAGRAMME DE GANTT</t>
  </si>
  <si>
    <t>Date début</t>
  </si>
  <si>
    <t>Date fin</t>
  </si>
  <si>
    <t>Chômé</t>
  </si>
  <si>
    <t>Version 1.0 du20/10/2016 à 18h27</t>
  </si>
  <si>
    <t>Actif ou pas</t>
  </si>
  <si>
    <t>Chômés</t>
  </si>
  <si>
    <t>Date de départ du Planning</t>
  </si>
  <si>
    <t>Mise à jour</t>
  </si>
  <si>
    <t>Responsable</t>
  </si>
</sst>
</file>

<file path=xl/styles.xml><?xml version="1.0" encoding="utf-8"?>
<styleSheet xmlns="http://schemas.openxmlformats.org/spreadsheetml/2006/main">
  <numFmts count="2">
    <numFmt numFmtId="164" formatCode="ddd"/>
    <numFmt numFmtId="165" formatCode="dd"/>
  </numFmts>
  <fonts count="16">
    <font>
      <sz val="11"/>
      <color theme="1"/>
      <name val="Calibri"/>
      <family val="2"/>
      <scheme val="minor"/>
    </font>
    <font>
      <sz val="8"/>
      <color theme="1"/>
      <name val="Calibri"/>
      <family val="2"/>
      <scheme val="minor"/>
    </font>
    <font>
      <sz val="7"/>
      <color theme="1"/>
      <name val="Calibri"/>
      <family val="2"/>
      <scheme val="minor"/>
    </font>
    <font>
      <b/>
      <sz val="11"/>
      <color theme="1"/>
      <name val="Calibri"/>
      <family val="2"/>
      <scheme val="minor"/>
    </font>
    <font>
      <sz val="8"/>
      <color theme="0"/>
      <name val="Calibri"/>
      <family val="2"/>
      <scheme val="minor"/>
    </font>
    <font>
      <sz val="10"/>
      <name val="Calibri"/>
      <family val="2"/>
      <scheme val="minor"/>
    </font>
    <font>
      <sz val="8"/>
      <name val="Calibri"/>
      <family val="2"/>
      <scheme val="minor"/>
    </font>
    <font>
      <sz val="8"/>
      <color theme="8" tint="0.79998168889431442"/>
      <name val="Calibri"/>
      <family val="2"/>
      <scheme val="minor"/>
    </font>
    <font>
      <sz val="9"/>
      <color indexed="81"/>
      <name val="Tahoma"/>
      <family val="2"/>
    </font>
    <font>
      <b/>
      <sz val="9"/>
      <color indexed="81"/>
      <name val="Tahoma"/>
      <family val="2"/>
    </font>
    <font>
      <sz val="10"/>
      <color theme="0"/>
      <name val="Calibri"/>
      <family val="2"/>
      <scheme val="minor"/>
    </font>
    <font>
      <sz val="11"/>
      <name val="Calibri"/>
      <family val="2"/>
      <scheme val="minor"/>
    </font>
    <font>
      <sz val="10"/>
      <color theme="8" tint="0.79998168889431442"/>
      <name val="Calibri"/>
      <family val="2"/>
      <scheme val="minor"/>
    </font>
    <font>
      <sz val="11"/>
      <color theme="0" tint="-0.14999847407452621"/>
      <name val="Calibri"/>
      <family val="2"/>
      <scheme val="minor"/>
    </font>
    <font>
      <b/>
      <sz val="19"/>
      <color theme="0"/>
      <name val="Calibri"/>
      <family val="2"/>
      <scheme val="minor"/>
    </font>
    <font>
      <sz val="11"/>
      <color theme="0"/>
      <name val="Calibri"/>
      <family val="2"/>
      <scheme val="minor"/>
    </font>
  </fonts>
  <fills count="9">
    <fill>
      <patternFill patternType="none"/>
    </fill>
    <fill>
      <patternFill patternType="gray125"/>
    </fill>
    <fill>
      <patternFill patternType="solid">
        <fgColor theme="4" tint="0.79998168889431442"/>
        <bgColor indexed="64"/>
      </patternFill>
    </fill>
    <fill>
      <patternFill patternType="solid">
        <fgColor theme="9" tint="0.39997558519241921"/>
        <bgColor indexed="64"/>
      </patternFill>
    </fill>
    <fill>
      <patternFill patternType="solid">
        <fgColor rgb="FF0070C0"/>
        <bgColor indexed="64"/>
      </patternFill>
    </fill>
    <fill>
      <patternFill patternType="solid">
        <fgColor theme="8" tint="0.79998168889431442"/>
        <bgColor indexed="64"/>
      </patternFill>
    </fill>
    <fill>
      <patternFill patternType="solid">
        <fgColor theme="6" tint="-0.249977111117893"/>
        <bgColor indexed="64"/>
      </patternFill>
    </fill>
    <fill>
      <patternFill patternType="solid">
        <fgColor rgb="FFF3F9FB"/>
        <bgColor indexed="64"/>
      </patternFill>
    </fill>
    <fill>
      <patternFill patternType="solid">
        <fgColor theme="0" tint="-0.14999847407452621"/>
        <bgColor indexed="64"/>
      </patternFill>
    </fill>
  </fills>
  <borders count="1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auto="1"/>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s>
  <cellStyleXfs count="1">
    <xf numFmtId="0" fontId="0" fillId="0" borderId="0"/>
  </cellStyleXfs>
  <cellXfs count="108">
    <xf numFmtId="0" fontId="0" fillId="0" borderId="0" xfId="0"/>
    <xf numFmtId="0" fontId="0" fillId="0" borderId="1" xfId="0" applyBorder="1"/>
    <xf numFmtId="0" fontId="0" fillId="0" borderId="2" xfId="0" applyBorder="1"/>
    <xf numFmtId="0" fontId="0" fillId="0" borderId="3" xfId="0" applyBorder="1"/>
    <xf numFmtId="0" fontId="3" fillId="2" borderId="7" xfId="0" applyFont="1" applyFill="1" applyBorder="1" applyAlignment="1">
      <alignment horizontal="center" vertical="center"/>
    </xf>
    <xf numFmtId="0" fontId="3" fillId="2" borderId="7" xfId="0" applyFont="1" applyFill="1" applyBorder="1" applyAlignment="1">
      <alignment vertical="center"/>
    </xf>
    <xf numFmtId="0" fontId="3" fillId="2" borderId="3" xfId="0" applyFont="1" applyFill="1" applyBorder="1" applyAlignment="1">
      <alignment horizontal="center" vertical="center"/>
    </xf>
    <xf numFmtId="0" fontId="0" fillId="3" borderId="7" xfId="0" applyFill="1" applyBorder="1" applyAlignment="1">
      <alignment horizontal="left" vertical="center" indent="1"/>
    </xf>
    <xf numFmtId="0" fontId="0" fillId="3" borderId="7" xfId="0" applyFill="1" applyBorder="1" applyAlignment="1">
      <alignment horizontal="center" vertical="center"/>
    </xf>
    <xf numFmtId="0" fontId="0" fillId="3" borderId="1" xfId="0" applyFill="1" applyBorder="1" applyAlignment="1">
      <alignment horizontal="center" vertical="center"/>
    </xf>
    <xf numFmtId="14" fontId="5" fillId="3" borderId="7" xfId="0" applyNumberFormat="1" applyFont="1" applyFill="1" applyBorder="1" applyAlignment="1">
      <alignment horizontal="center" vertical="center"/>
    </xf>
    <xf numFmtId="0" fontId="5" fillId="3" borderId="7" xfId="0" applyFont="1" applyFill="1" applyBorder="1" applyAlignment="1">
      <alignment horizontal="left" vertical="center" indent="1"/>
    </xf>
    <xf numFmtId="0" fontId="0" fillId="3" borderId="7" xfId="0" applyFill="1" applyBorder="1" applyAlignment="1">
      <alignment horizontal="left" indent="1"/>
    </xf>
    <xf numFmtId="0" fontId="0" fillId="3" borderId="7" xfId="0" applyFill="1" applyBorder="1"/>
    <xf numFmtId="0" fontId="0" fillId="3" borderId="1" xfId="0" applyFill="1" applyBorder="1"/>
    <xf numFmtId="0" fontId="0" fillId="3" borderId="7" xfId="0" applyFill="1" applyBorder="1" applyAlignment="1">
      <alignment horizontal="center"/>
    </xf>
    <xf numFmtId="16" fontId="5" fillId="3" borderId="7" xfId="0" applyNumberFormat="1" applyFont="1" applyFill="1" applyBorder="1" applyAlignment="1">
      <alignment horizontal="left" vertical="center" indent="1"/>
    </xf>
    <xf numFmtId="0" fontId="0" fillId="0" borderId="0" xfId="0" applyAlignment="1">
      <alignment vertical="center"/>
    </xf>
    <xf numFmtId="0" fontId="0" fillId="3" borderId="7" xfId="0" applyFill="1" applyBorder="1" applyAlignment="1">
      <alignment vertical="center"/>
    </xf>
    <xf numFmtId="0" fontId="0" fillId="3" borderId="1" xfId="0" applyFill="1" applyBorder="1" applyAlignment="1">
      <alignment vertical="center"/>
    </xf>
    <xf numFmtId="0" fontId="0" fillId="0" borderId="0" xfId="0" applyNumberFormat="1" applyAlignment="1">
      <alignment vertical="center"/>
    </xf>
    <xf numFmtId="14" fontId="5" fillId="3" borderId="7" xfId="0" applyNumberFormat="1" applyFont="1" applyFill="1" applyBorder="1" applyAlignment="1">
      <alignment horizontal="left" vertical="center" indent="1"/>
    </xf>
    <xf numFmtId="14" fontId="5" fillId="0" borderId="7" xfId="0" applyNumberFormat="1" applyFont="1" applyFill="1" applyBorder="1" applyAlignment="1">
      <alignment horizontal="center" vertical="center"/>
    </xf>
    <xf numFmtId="14" fontId="5" fillId="0" borderId="7" xfId="0" applyNumberFormat="1" applyFont="1" applyFill="1" applyBorder="1" applyAlignment="1">
      <alignment horizontal="left" vertical="center"/>
    </xf>
    <xf numFmtId="14" fontId="5" fillId="0" borderId="0" xfId="0" applyNumberFormat="1" applyFont="1" applyFill="1" applyBorder="1" applyAlignment="1">
      <alignment horizontal="center" vertical="center"/>
    </xf>
    <xf numFmtId="0" fontId="1" fillId="0" borderId="0" xfId="0" applyFont="1" applyAlignment="1">
      <alignment horizontal="center" vertical="center"/>
    </xf>
    <xf numFmtId="0" fontId="0" fillId="2" borderId="7" xfId="0" applyFill="1" applyBorder="1" applyAlignment="1">
      <alignment horizontal="center"/>
    </xf>
    <xf numFmtId="0" fontId="0" fillId="6" borderId="5" xfId="0" applyFill="1" applyBorder="1"/>
    <xf numFmtId="0" fontId="0" fillId="6" borderId="4" xfId="0" applyFill="1" applyBorder="1"/>
    <xf numFmtId="0" fontId="0" fillId="6" borderId="8" xfId="0" applyFill="1" applyBorder="1"/>
    <xf numFmtId="0" fontId="0" fillId="6" borderId="9" xfId="0" applyFill="1" applyBorder="1"/>
    <xf numFmtId="0" fontId="0" fillId="6" borderId="10" xfId="0" applyFill="1" applyBorder="1"/>
    <xf numFmtId="0" fontId="0" fillId="6" borderId="11" xfId="0" applyFill="1" applyBorder="1"/>
    <xf numFmtId="14" fontId="0" fillId="0" borderId="0" xfId="0" applyNumberFormat="1"/>
    <xf numFmtId="0" fontId="0" fillId="0" borderId="0" xfId="0" applyAlignment="1">
      <alignment horizontal="center" vertical="center"/>
    </xf>
    <xf numFmtId="164" fontId="1" fillId="0" borderId="5" xfId="0" applyNumberFormat="1" applyFont="1" applyBorder="1" applyAlignment="1">
      <alignment horizontal="center" vertical="center"/>
    </xf>
    <xf numFmtId="164" fontId="1" fillId="0" borderId="4" xfId="0" applyNumberFormat="1" applyFont="1" applyBorder="1" applyAlignment="1">
      <alignment horizontal="center" vertical="center"/>
    </xf>
    <xf numFmtId="164" fontId="1" fillId="0" borderId="8" xfId="0" applyNumberFormat="1" applyFont="1" applyBorder="1" applyAlignment="1">
      <alignment horizontal="center" vertical="center"/>
    </xf>
    <xf numFmtId="0" fontId="0" fillId="0" borderId="7" xfId="0" applyBorder="1" applyAlignment="1">
      <alignment horizontal="center"/>
    </xf>
    <xf numFmtId="0" fontId="1" fillId="7" borderId="7" xfId="0" applyFont="1" applyFill="1" applyBorder="1" applyAlignment="1" applyProtection="1">
      <alignment horizontal="left" vertical="center"/>
      <protection locked="0"/>
    </xf>
    <xf numFmtId="0" fontId="1" fillId="7" borderId="7" xfId="0" applyFont="1" applyFill="1" applyBorder="1" applyAlignment="1" applyProtection="1">
      <alignment horizontal="left" vertical="center" indent="1"/>
      <protection locked="0"/>
    </xf>
    <xf numFmtId="14" fontId="2" fillId="7" borderId="7" xfId="0" applyNumberFormat="1" applyFont="1" applyFill="1" applyBorder="1" applyAlignment="1" applyProtection="1">
      <alignment horizontal="center" vertical="center"/>
      <protection locked="0"/>
    </xf>
    <xf numFmtId="0" fontId="1" fillId="7" borderId="7" xfId="0" applyFont="1" applyFill="1" applyBorder="1" applyAlignment="1" applyProtection="1">
      <alignment horizontal="center" vertical="center"/>
      <protection locked="0"/>
    </xf>
    <xf numFmtId="14" fontId="2" fillId="7" borderId="7" xfId="0" applyNumberFormat="1" applyFont="1" applyFill="1" applyBorder="1" applyAlignment="1">
      <alignment horizontal="center" vertical="center"/>
    </xf>
    <xf numFmtId="0" fontId="1" fillId="7" borderId="7" xfId="0" applyNumberFormat="1" applyFont="1" applyFill="1" applyBorder="1" applyAlignment="1" applyProtection="1">
      <alignment horizontal="center" vertical="center"/>
      <protection locked="0"/>
    </xf>
    <xf numFmtId="0" fontId="1" fillId="7" borderId="1" xfId="0" applyNumberFormat="1" applyFont="1" applyFill="1" applyBorder="1" applyAlignment="1" applyProtection="1">
      <alignment horizontal="center" vertical="center"/>
      <protection locked="0"/>
    </xf>
    <xf numFmtId="0" fontId="1" fillId="7" borderId="7" xfId="0" quotePrefix="1" applyFont="1" applyFill="1" applyBorder="1" applyAlignment="1" applyProtection="1">
      <alignment horizontal="left" vertical="center"/>
      <protection locked="0"/>
    </xf>
    <xf numFmtId="0" fontId="1" fillId="7" borderId="13" xfId="0" applyFont="1" applyFill="1" applyBorder="1" applyAlignment="1" applyProtection="1">
      <alignment horizontal="left" vertical="center"/>
      <protection locked="0"/>
    </xf>
    <xf numFmtId="0" fontId="1" fillId="7" borderId="13" xfId="0" applyFont="1" applyFill="1" applyBorder="1" applyAlignment="1" applyProtection="1">
      <alignment horizontal="left" vertical="center" indent="1"/>
      <protection locked="0"/>
    </xf>
    <xf numFmtId="14" fontId="2" fillId="7" borderId="13" xfId="0" applyNumberFormat="1" applyFont="1" applyFill="1" applyBorder="1" applyAlignment="1" applyProtection="1">
      <alignment horizontal="center" vertical="center"/>
      <protection locked="0"/>
    </xf>
    <xf numFmtId="0" fontId="1" fillId="7" borderId="13" xfId="0" applyFont="1" applyFill="1" applyBorder="1" applyAlignment="1" applyProtection="1">
      <alignment horizontal="center" vertical="center"/>
      <protection locked="0"/>
    </xf>
    <xf numFmtId="14" fontId="2" fillId="7" borderId="13" xfId="0" applyNumberFormat="1" applyFont="1" applyFill="1" applyBorder="1" applyAlignment="1">
      <alignment horizontal="center" vertical="center"/>
    </xf>
    <xf numFmtId="0" fontId="1" fillId="7" borderId="13" xfId="0" applyNumberFormat="1" applyFont="1" applyFill="1" applyBorder="1" applyAlignment="1" applyProtection="1">
      <alignment horizontal="center" vertical="center"/>
      <protection locked="0"/>
    </xf>
    <xf numFmtId="0" fontId="1" fillId="7" borderId="9" xfId="0" applyNumberFormat="1" applyFont="1" applyFill="1" applyBorder="1" applyAlignment="1" applyProtection="1">
      <alignment horizontal="center" vertical="center"/>
      <protection locked="0"/>
    </xf>
    <xf numFmtId="0" fontId="0" fillId="0" borderId="9" xfId="0" applyBorder="1"/>
    <xf numFmtId="0" fontId="0" fillId="0" borderId="10" xfId="0" applyBorder="1"/>
    <xf numFmtId="0" fontId="0" fillId="0" borderId="11" xfId="0" applyBorder="1"/>
    <xf numFmtId="0" fontId="4" fillId="4" borderId="14" xfId="0" applyFont="1" applyFill="1" applyBorder="1" applyAlignment="1">
      <alignment horizontal="center" vertical="center"/>
    </xf>
    <xf numFmtId="0" fontId="4" fillId="4" borderId="14" xfId="0" applyFont="1" applyFill="1" applyBorder="1" applyAlignment="1">
      <alignment horizontal="center" vertical="center" wrapText="1"/>
    </xf>
    <xf numFmtId="165" fontId="1" fillId="0" borderId="15" xfId="0" applyNumberFormat="1" applyFont="1" applyBorder="1" applyAlignment="1">
      <alignment horizontal="center" vertical="center"/>
    </xf>
    <xf numFmtId="165" fontId="1" fillId="0" borderId="16" xfId="0" applyNumberFormat="1" applyFont="1" applyBorder="1" applyAlignment="1">
      <alignment horizontal="center" vertical="center"/>
    </xf>
    <xf numFmtId="165" fontId="1" fillId="0" borderId="17" xfId="0" applyNumberFormat="1" applyFont="1" applyBorder="1" applyAlignment="1">
      <alignment horizontal="center" vertical="center"/>
    </xf>
    <xf numFmtId="14" fontId="0" fillId="3" borderId="7" xfId="0" applyNumberFormat="1" applyFill="1" applyBorder="1" applyAlignment="1">
      <alignment horizontal="center" vertical="center"/>
    </xf>
    <xf numFmtId="14" fontId="5" fillId="0" borderId="5" xfId="0" applyNumberFormat="1" applyFont="1" applyFill="1" applyBorder="1" applyAlignment="1">
      <alignment horizontal="center" vertical="center"/>
    </xf>
    <xf numFmtId="14" fontId="5" fillId="0" borderId="8" xfId="0" applyNumberFormat="1" applyFont="1" applyFill="1" applyBorder="1" applyAlignment="1">
      <alignment horizontal="center" vertical="center"/>
    </xf>
    <xf numFmtId="14" fontId="5" fillId="0" borderId="6" xfId="0" applyNumberFormat="1" applyFont="1" applyFill="1" applyBorder="1" applyAlignment="1">
      <alignment horizontal="center" vertical="center"/>
    </xf>
    <xf numFmtId="14" fontId="5" fillId="0" borderId="12" xfId="0" applyNumberFormat="1" applyFont="1" applyFill="1" applyBorder="1" applyAlignment="1">
      <alignment horizontal="center" vertical="center"/>
    </xf>
    <xf numFmtId="0" fontId="3" fillId="5" borderId="0" xfId="0" applyFont="1" applyFill="1" applyAlignment="1">
      <alignment horizontal="center"/>
    </xf>
    <xf numFmtId="0" fontId="15" fillId="4" borderId="7"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14" fontId="0" fillId="0" borderId="0" xfId="0" applyNumberFormat="1" applyAlignment="1">
      <alignment horizontal="center"/>
    </xf>
    <xf numFmtId="0" fontId="7" fillId="5" borderId="4" xfId="0" applyFont="1" applyFill="1" applyBorder="1" applyAlignment="1">
      <alignment horizontal="center" vertical="center" textRotation="90"/>
    </xf>
    <xf numFmtId="0" fontId="7" fillId="5" borderId="0" xfId="0" applyFont="1" applyFill="1" applyBorder="1" applyAlignment="1">
      <alignment horizontal="center" vertical="center" textRotation="90"/>
    </xf>
    <xf numFmtId="0" fontId="12" fillId="5" borderId="12" xfId="0" applyNumberFormat="1" applyFont="1" applyFill="1" applyBorder="1" applyAlignment="1">
      <alignment horizontal="center" vertical="center" textRotation="90"/>
    </xf>
    <xf numFmtId="0" fontId="12" fillId="5" borderId="11" xfId="0" applyNumberFormat="1" applyFont="1" applyFill="1" applyBorder="1" applyAlignment="1">
      <alignment horizontal="center" vertical="center" textRotation="90"/>
    </xf>
    <xf numFmtId="0" fontId="12" fillId="5" borderId="0" xfId="0" applyNumberFormat="1" applyFont="1" applyFill="1" applyBorder="1" applyAlignment="1">
      <alignment horizontal="center" vertical="center" textRotation="90"/>
    </xf>
    <xf numFmtId="0" fontId="12" fillId="5" borderId="10" xfId="0" applyNumberFormat="1" applyFont="1" applyFill="1" applyBorder="1" applyAlignment="1">
      <alignment horizontal="center" vertical="center" textRotation="90"/>
    </xf>
    <xf numFmtId="0" fontId="6" fillId="5" borderId="5" xfId="0" applyFont="1" applyFill="1" applyBorder="1" applyAlignment="1">
      <alignment horizontal="center" vertical="center" textRotation="90"/>
    </xf>
    <xf numFmtId="0" fontId="6" fillId="5" borderId="6" xfId="0" applyFont="1" applyFill="1" applyBorder="1" applyAlignment="1">
      <alignment horizontal="center" vertical="center" textRotation="90"/>
    </xf>
    <xf numFmtId="0" fontId="7" fillId="5" borderId="8" xfId="0" applyFont="1" applyFill="1" applyBorder="1" applyAlignment="1">
      <alignment horizontal="center" vertical="center" textRotation="90"/>
    </xf>
    <xf numFmtId="0" fontId="7" fillId="5" borderId="12" xfId="0" applyFont="1" applyFill="1" applyBorder="1" applyAlignment="1">
      <alignment horizontal="center" vertical="center" textRotation="90"/>
    </xf>
    <xf numFmtId="0" fontId="11" fillId="8" borderId="5" xfId="0" applyFont="1" applyFill="1" applyBorder="1" applyAlignment="1">
      <alignment horizontal="center" vertical="center" textRotation="90"/>
    </xf>
    <xf numFmtId="0" fontId="11" fillId="8" borderId="9" xfId="0" applyFont="1" applyFill="1" applyBorder="1" applyAlignment="1">
      <alignment horizontal="center" vertical="center" textRotation="90"/>
    </xf>
    <xf numFmtId="0" fontId="13" fillId="8" borderId="4" xfId="0" applyFont="1" applyFill="1" applyBorder="1" applyAlignment="1">
      <alignment horizontal="center" vertical="center" textRotation="90"/>
    </xf>
    <xf numFmtId="0" fontId="13" fillId="8" borderId="10" xfId="0" applyFont="1" applyFill="1" applyBorder="1" applyAlignment="1">
      <alignment horizontal="center" vertical="center" textRotation="90"/>
    </xf>
    <xf numFmtId="0" fontId="5" fillId="5" borderId="6" xfId="0" applyNumberFormat="1" applyFont="1" applyFill="1" applyBorder="1" applyAlignment="1">
      <alignment horizontal="center" vertical="center" textRotation="90"/>
    </xf>
    <xf numFmtId="0" fontId="5" fillId="5" borderId="9" xfId="0" applyNumberFormat="1" applyFont="1" applyFill="1" applyBorder="1" applyAlignment="1">
      <alignment horizontal="center" vertical="center" textRotation="90"/>
    </xf>
    <xf numFmtId="0" fontId="13" fillId="8" borderId="8" xfId="0" applyFont="1" applyFill="1" applyBorder="1" applyAlignment="1">
      <alignment horizontal="center" vertical="center" textRotation="90"/>
    </xf>
    <xf numFmtId="0" fontId="13" fillId="8" borderId="11" xfId="0" applyFont="1" applyFill="1" applyBorder="1" applyAlignment="1">
      <alignment horizontal="center" vertical="center" textRotation="90"/>
    </xf>
    <xf numFmtId="0" fontId="5" fillId="0" borderId="2" xfId="0" applyFont="1" applyFill="1" applyBorder="1" applyAlignment="1" applyProtection="1">
      <alignment horizontal="center" vertical="center"/>
      <protection locked="0"/>
    </xf>
    <xf numFmtId="0" fontId="5" fillId="0" borderId="3" xfId="0" applyFont="1" applyFill="1" applyBorder="1" applyAlignment="1" applyProtection="1">
      <alignment horizontal="center" vertical="center"/>
      <protection locked="0"/>
    </xf>
    <xf numFmtId="0" fontId="0" fillId="0" borderId="1" xfId="0" applyFill="1" applyBorder="1" applyAlignment="1" applyProtection="1">
      <alignment horizontal="center" vertical="center"/>
      <protection locked="0"/>
    </xf>
    <xf numFmtId="0" fontId="0" fillId="0" borderId="3" xfId="0" applyFill="1" applyBorder="1" applyAlignment="1" applyProtection="1">
      <alignment horizontal="center" vertical="center"/>
      <protection locked="0"/>
    </xf>
    <xf numFmtId="0" fontId="14" fillId="4" borderId="5" xfId="0" applyFont="1" applyFill="1" applyBorder="1" applyAlignment="1">
      <alignment horizontal="center" vertical="center"/>
    </xf>
    <xf numFmtId="0" fontId="14" fillId="4" borderId="4" xfId="0" applyFont="1" applyFill="1" applyBorder="1" applyAlignment="1">
      <alignment horizontal="center" vertical="center"/>
    </xf>
    <xf numFmtId="0" fontId="14" fillId="4" borderId="8" xfId="0" applyFont="1" applyFill="1" applyBorder="1" applyAlignment="1">
      <alignment horizontal="center" vertical="center"/>
    </xf>
    <xf numFmtId="0" fontId="14" fillId="4" borderId="9" xfId="0" applyFont="1" applyFill="1" applyBorder="1" applyAlignment="1">
      <alignment horizontal="center" vertical="center"/>
    </xf>
    <xf numFmtId="0" fontId="14" fillId="4" borderId="10" xfId="0" applyFont="1" applyFill="1" applyBorder="1" applyAlignment="1">
      <alignment horizontal="center" vertical="center"/>
    </xf>
    <xf numFmtId="0" fontId="14" fillId="4" borderId="11" xfId="0" applyFont="1" applyFill="1" applyBorder="1" applyAlignment="1">
      <alignment horizontal="center" vertical="center"/>
    </xf>
    <xf numFmtId="0" fontId="0" fillId="0" borderId="5" xfId="0" applyBorder="1" applyAlignment="1" applyProtection="1">
      <alignment horizontal="left" vertical="center"/>
      <protection locked="0"/>
    </xf>
    <xf numFmtId="0" fontId="0" fillId="0" borderId="4"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1" fillId="0" borderId="6" xfId="0" applyFont="1" applyBorder="1" applyAlignment="1">
      <alignment horizontal="left" vertical="top"/>
    </xf>
    <xf numFmtId="0" fontId="1" fillId="0" borderId="0" xfId="0" applyFont="1" applyBorder="1" applyAlignment="1">
      <alignment horizontal="left" vertical="top"/>
    </xf>
    <xf numFmtId="0" fontId="1" fillId="0" borderId="12" xfId="0" applyFont="1" applyBorder="1" applyAlignment="1">
      <alignment horizontal="left" vertical="top"/>
    </xf>
    <xf numFmtId="0" fontId="1" fillId="0" borderId="9" xfId="0" applyFont="1" applyBorder="1" applyAlignment="1">
      <alignment horizontal="left" vertical="top"/>
    </xf>
    <xf numFmtId="0" fontId="1" fillId="0" borderId="10" xfId="0" applyFont="1" applyBorder="1" applyAlignment="1">
      <alignment horizontal="left" vertical="top"/>
    </xf>
    <xf numFmtId="0" fontId="1" fillId="0" borderId="11" xfId="0" applyFont="1" applyBorder="1" applyAlignment="1">
      <alignment horizontal="left" vertical="top"/>
    </xf>
  </cellXfs>
  <cellStyles count="1">
    <cellStyle name="Normal" xfId="0" builtinId="0"/>
  </cellStyles>
  <dxfs count="24">
    <dxf>
      <font>
        <b/>
        <i val="0"/>
        <color rgb="FFFFFF00"/>
      </font>
      <fill>
        <patternFill>
          <bgColor rgb="FFFF0000"/>
        </patternFill>
      </fill>
    </dxf>
    <dxf>
      <font>
        <b/>
        <i val="0"/>
        <color rgb="FFFFFF00"/>
      </font>
      <fill>
        <patternFill>
          <bgColor rgb="FFFF0000"/>
        </patternFill>
      </fill>
    </dxf>
    <dxf>
      <font>
        <color theme="1"/>
      </font>
    </dxf>
    <dxf>
      <font>
        <color theme="0" tint="-4.9989318521683403E-2"/>
      </font>
      <fill>
        <patternFill>
          <bgColor theme="0" tint="-4.9989318521683403E-2"/>
        </patternFill>
      </fill>
    </dxf>
    <dxf>
      <font>
        <b/>
        <i val="0"/>
        <color rgb="FFFFFF00"/>
      </font>
      <fill>
        <patternFill>
          <bgColor rgb="FFFF0000"/>
        </patternFill>
      </fill>
      <border>
        <right style="thin">
          <color rgb="FFFF0000"/>
        </right>
        <vertical/>
        <horizontal/>
      </border>
    </dxf>
    <dxf>
      <fill>
        <patternFill>
          <bgColor rgb="FF7030A0"/>
        </patternFill>
      </fill>
    </dxf>
    <dxf>
      <fill>
        <patternFill>
          <bgColor rgb="FFFF0000"/>
        </patternFill>
      </fill>
    </dxf>
    <dxf>
      <fill>
        <patternFill>
          <bgColor rgb="FF00FF00"/>
        </patternFill>
      </fill>
    </dxf>
    <dxf>
      <fill>
        <patternFill>
          <bgColor rgb="FF7030A0"/>
        </patternFill>
      </fill>
    </dxf>
    <dxf>
      <fill>
        <patternFill>
          <bgColor rgb="FFFF0000"/>
        </patternFill>
      </fill>
    </dxf>
    <dxf>
      <fill>
        <patternFill>
          <bgColor rgb="FF00FF00"/>
        </patternFill>
      </fill>
    </dxf>
    <dxf>
      <fill>
        <patternFill>
          <bgColor rgb="FFFF0000"/>
        </patternFill>
      </fill>
    </dxf>
    <dxf>
      <fill>
        <patternFill>
          <bgColor rgb="FFFFC000"/>
        </patternFill>
      </fill>
    </dxf>
    <dxf>
      <fill>
        <patternFill>
          <bgColor rgb="FF00FF00"/>
        </patternFill>
      </fill>
    </dxf>
    <dxf>
      <fill>
        <patternFill>
          <bgColor rgb="FF0070C0"/>
        </patternFill>
      </fill>
      <border>
        <left/>
        <right/>
        <vertical/>
        <horizontal/>
      </border>
    </dxf>
    <dxf>
      <font>
        <b/>
        <i val="0"/>
        <color rgb="FFFFFF00"/>
      </font>
      <fill>
        <patternFill>
          <bgColor rgb="FFFF0000"/>
        </patternFill>
      </fill>
    </dxf>
    <dxf>
      <fill>
        <patternFill>
          <bgColor theme="7" tint="0.59996337778862885"/>
        </patternFill>
      </fill>
    </dxf>
    <dxf>
      <fill>
        <patternFill>
          <bgColor rgb="FFFF00FF"/>
        </patternFill>
      </fill>
    </dxf>
    <dxf>
      <font>
        <b val="0"/>
        <i val="0"/>
        <color theme="0"/>
      </font>
      <fill>
        <patternFill>
          <bgColor rgb="FF0070C0"/>
        </patternFill>
      </fill>
    </dxf>
    <dxf>
      <fill>
        <patternFill>
          <bgColor theme="0" tint="-0.34998626667073579"/>
        </patternFill>
      </fill>
    </dxf>
    <dxf>
      <font>
        <color auto="1"/>
      </font>
      <border>
        <left style="thin">
          <color auto="1"/>
        </left>
        <vertical/>
        <horizontal/>
      </border>
    </dxf>
    <dxf>
      <font>
        <color theme="7" tint="0.59996337778862885"/>
      </font>
      <fill>
        <patternFill>
          <bgColor theme="7" tint="0.59996337778862885"/>
        </patternFill>
      </fill>
    </dxf>
    <dxf>
      <font>
        <color theme="1"/>
      </font>
      <border>
        <left style="thin">
          <color auto="1"/>
        </left>
        <vertical/>
        <horizontal/>
      </border>
    </dxf>
    <dxf>
      <border>
        <left style="thin">
          <color rgb="FFFF0000"/>
        </left>
        <vertical/>
        <horizontal/>
      </border>
    </dxf>
  </dxfs>
  <tableStyles count="0" defaultTableStyle="TableStyleMedium2" defaultPivotStyle="PivotStyleLight16"/>
  <colors>
    <mruColors>
      <color rgb="FFF3F9FB"/>
      <color rgb="FFFF00FF"/>
      <color rgb="FF00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Scroll" dx="16" fmlaLink="Système!$B$2" horiz="1" inc="7" max="350" page="10" val="65"/>
</file>

<file path=xl/ctrlProps/ctrlProp2.xml><?xml version="1.0" encoding="utf-8"?>
<formControlPr xmlns="http://schemas.microsoft.com/office/spreadsheetml/2009/9/main" objectType="CheckBox" fmlaLink="E2" lockText="1" noThreeD="1"/>
</file>

<file path=xl/ctrlProps/ctrlProp3.xml><?xml version="1.0" encoding="utf-8"?>
<formControlPr xmlns="http://schemas.microsoft.com/office/spreadsheetml/2009/9/main" objectType="CheckBox" fmlaLink="E3" lockText="1" noThreeD="1"/>
</file>

<file path=xl/ctrlProps/ctrlProp4.xml><?xml version="1.0" encoding="utf-8"?>
<formControlPr xmlns="http://schemas.microsoft.com/office/spreadsheetml/2009/9/main" objectType="CheckBox" fmlaLink="E4" lockText="1" noThreeD="1"/>
</file>

<file path=xl/ctrlProps/ctrlProp5.xml><?xml version="1.0" encoding="utf-8"?>
<formControlPr xmlns="http://schemas.microsoft.com/office/spreadsheetml/2009/9/main" objectType="CheckBox" fmlaLink="E5" lockText="1" noThreeD="1"/>
</file>

<file path=xl/ctrlProps/ctrlProp6.xml><?xml version="1.0" encoding="utf-8"?>
<formControlPr xmlns="http://schemas.microsoft.com/office/spreadsheetml/2009/9/main" objectType="CheckBox" fmlaLink="E6" lockText="1" noThreeD="1"/>
</file>

<file path=xl/ctrlProps/ctrlProp7.xml><?xml version="1.0" encoding="utf-8"?>
<formControlPr xmlns="http://schemas.microsoft.com/office/spreadsheetml/2009/9/main" objectType="CheckBox" checked="Checked" fmlaLink="E7" lockText="1" noThreeD="1"/>
</file>

<file path=xl/ctrlProps/ctrlProp8.xml><?xml version="1.0" encoding="utf-8"?>
<formControlPr xmlns="http://schemas.microsoft.com/office/spreadsheetml/2009/9/main" objectType="CheckBox" checked="Checked" fmlaLink="E8" lockText="1" noThreeD="1"/>
</file>

<file path=xl/drawings/drawing1.xml><?xml version="1.0" encoding="utf-8"?>
<xdr:wsDr xmlns:xdr="http://schemas.openxmlformats.org/drawingml/2006/spreadsheetDrawing" xmlns:a="http://schemas.openxmlformats.org/drawingml/2006/main">
  <xdr:twoCellAnchor editAs="oneCell">
    <xdr:from>
      <xdr:col>11</xdr:col>
      <xdr:colOff>47624</xdr:colOff>
      <xdr:row>23</xdr:row>
      <xdr:rowOff>66675</xdr:rowOff>
    </xdr:from>
    <xdr:to>
      <xdr:col>11</xdr:col>
      <xdr:colOff>228600</xdr:colOff>
      <xdr:row>78</xdr:row>
      <xdr:rowOff>123825</xdr:rowOff>
    </xdr:to>
    <xdr:sp macro="" textlink="">
      <xdr:nvSpPr>
        <xdr:cNvPr id="2" name="Flèche vers le bas 1"/>
        <xdr:cNvSpPr/>
      </xdr:nvSpPr>
      <xdr:spPr>
        <a:xfrm>
          <a:off x="9020174" y="4448175"/>
          <a:ext cx="180976" cy="10534650"/>
        </a:xfrm>
        <a:prstGeom prst="downArrow">
          <a:avLst/>
        </a:prstGeom>
        <a:solidFill>
          <a:srgbClr val="4F81BD"/>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xdr:txBody>
    </xdr:sp>
    <xdr:clientData/>
  </xdr:twoCellAnchor>
  <xdr:twoCellAnchor editAs="oneCell">
    <xdr:from>
      <xdr:col>11</xdr:col>
      <xdr:colOff>238125</xdr:colOff>
      <xdr:row>23</xdr:row>
      <xdr:rowOff>95249</xdr:rowOff>
    </xdr:from>
    <xdr:to>
      <xdr:col>11</xdr:col>
      <xdr:colOff>2047875</xdr:colOff>
      <xdr:row>40</xdr:row>
      <xdr:rowOff>57150</xdr:rowOff>
    </xdr:to>
    <xdr:sp macro="" textlink="">
      <xdr:nvSpPr>
        <xdr:cNvPr id="3" name="Rectangle 2"/>
        <xdr:cNvSpPr/>
      </xdr:nvSpPr>
      <xdr:spPr>
        <a:xfrm>
          <a:off x="9210675" y="4476749"/>
          <a:ext cx="1809750" cy="3200401"/>
        </a:xfrm>
        <a:prstGeom prst="rect">
          <a:avLst/>
        </a:prstGeom>
        <a:solidFill>
          <a:srgbClr val="4F81BD"/>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Vous pouvez ajouter les jours chômés que vous souhaitez sur la colonne de gauche ainsi que leur nom ou leur</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 raison sur la colonne de droite.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Pas de cellule vides entre chaque dates !</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Pour les périodes de vacances, il suffit d'indiquer la date du premier jour de vacances et de faire "glisser" la cellule vers le bas jusqu'à indiquer la date du dernier jour de vacances.</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xdr:txBody>
    </xdr:sp>
    <xdr:clientData/>
  </xdr:twoCellAnchor>
  <xdr:twoCellAnchor editAs="oneCell">
    <xdr:from>
      <xdr:col>11</xdr:col>
      <xdr:colOff>238125</xdr:colOff>
      <xdr:row>1</xdr:row>
      <xdr:rowOff>47625</xdr:rowOff>
    </xdr:from>
    <xdr:to>
      <xdr:col>11</xdr:col>
      <xdr:colOff>2047875</xdr:colOff>
      <xdr:row>16</xdr:row>
      <xdr:rowOff>152400</xdr:rowOff>
    </xdr:to>
    <xdr:sp macro="" textlink="">
      <xdr:nvSpPr>
        <xdr:cNvPr id="4" name="Rectangle 3"/>
        <xdr:cNvSpPr/>
      </xdr:nvSpPr>
      <xdr:spPr>
        <a:xfrm>
          <a:off x="6105525" y="238125"/>
          <a:ext cx="1809750" cy="2962275"/>
        </a:xfrm>
        <a:prstGeom prst="rect">
          <a:avLst/>
        </a:prstGeom>
        <a:solidFill>
          <a:schemeClr val="accent6">
            <a:lumMod val="60000"/>
            <a:lumOff val="40000"/>
          </a:schemeClr>
        </a:solidFill>
        <a:ln w="25400" cap="flat" cmpd="sng" algn="ctr">
          <a:solidFill>
            <a:srgbClr val="4F81BD">
              <a:shade val="50000"/>
            </a:srgbClr>
          </a:solidFill>
          <a:prstDash val="solid"/>
        </a:ln>
        <a:effectLst/>
      </xdr:spPr>
      <xdr:txBody>
        <a:bodyPr vert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Jours fériés calculés automatiquement en fonction de l'année indiquée en cellule A4, ainsi que le mois de début de planning indiqué en cellule A2.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Ne rien modifier, la mise en forme des weekend et jour fériés sur la feuille "Planning" est automatique.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Les jours fériés sont "doublés" afin de gérer les jours fériées sur le treizième mois du planning.</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xdr:txBody>
    </xdr:sp>
    <xdr:clientData/>
  </xdr:twoCellAnchor>
  <xdr:twoCellAnchor editAs="oneCell">
    <xdr:from>
      <xdr:col>11</xdr:col>
      <xdr:colOff>38100</xdr:colOff>
      <xdr:row>1</xdr:row>
      <xdr:rowOff>28575</xdr:rowOff>
    </xdr:from>
    <xdr:to>
      <xdr:col>11</xdr:col>
      <xdr:colOff>190500</xdr:colOff>
      <xdr:row>22</xdr:row>
      <xdr:rowOff>133350</xdr:rowOff>
    </xdr:to>
    <xdr:sp macro="" textlink="">
      <xdr:nvSpPr>
        <xdr:cNvPr id="5" name="Flèche vers le bas 4"/>
        <xdr:cNvSpPr/>
      </xdr:nvSpPr>
      <xdr:spPr>
        <a:xfrm>
          <a:off x="5905500" y="219075"/>
          <a:ext cx="152400" cy="4105275"/>
        </a:xfrm>
        <a:prstGeom prst="downArrow">
          <a:avLst/>
        </a:prstGeom>
        <a:solidFill>
          <a:schemeClr val="accent6">
            <a:lumMod val="60000"/>
            <a:lumOff val="40000"/>
          </a:schemeClr>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2.vml"/><Relationship Id="rId7" Type="http://schemas.openxmlformats.org/officeDocument/2006/relationships/ctrlProp" Target="../ctrlProps/ctrlProp6.x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trlProp" Target="../ctrlProps/ctrlProp5.xml"/><Relationship Id="rId5" Type="http://schemas.openxmlformats.org/officeDocument/2006/relationships/ctrlProp" Target="../ctrlProps/ctrlProp4.xml"/><Relationship Id="rId10" Type="http://schemas.openxmlformats.org/officeDocument/2006/relationships/ctrlProp" Target="../ctrlProps/ctrlProp8.xml"/><Relationship Id="rId9" Type="http://schemas.openxmlformats.org/officeDocument/2006/relationships/ctrlProp" Target="../ctrlProps/ctrlProp2.xml"/><Relationship Id="rId4" Type="http://schemas.openxmlformats.org/officeDocument/2006/relationships/ctrlProp" Target="../ctrlProps/ctrlProp3.xml"/></Relationships>
</file>

<file path=xl/worksheets/sheet1.xml><?xml version="1.0" encoding="utf-8"?>
<worksheet xmlns="http://schemas.openxmlformats.org/spreadsheetml/2006/main" xmlns:r="http://schemas.openxmlformats.org/officeDocument/2006/relationships">
  <sheetPr codeName="Feuil1"/>
  <dimension ref="A1:BL71"/>
  <sheetViews>
    <sheetView showGridLines="0" tabSelected="1" zoomScaleNormal="100" workbookViewId="0">
      <pane xSplit="63" ySplit="13" topLeftCell="BL14" activePane="bottomRight" state="frozen"/>
      <selection activeCell="A2" sqref="A2"/>
      <selection pane="topRight" activeCell="BJ2" sqref="BJ2"/>
      <selection pane="bottomLeft" activeCell="A14" sqref="A14"/>
      <selection pane="bottomRight" activeCell="F14" sqref="F14"/>
    </sheetView>
  </sheetViews>
  <sheetFormatPr baseColWidth="10" defaultRowHeight="15"/>
  <cols>
    <col min="1" max="1" width="18.5703125" customWidth="1"/>
    <col min="2" max="2" width="21.42578125" customWidth="1"/>
    <col min="3" max="3" width="17.140625" customWidth="1"/>
    <col min="4" max="4" width="11.42578125" style="34" customWidth="1"/>
    <col min="5" max="5" width="6.42578125" customWidth="1"/>
    <col min="6" max="6" width="11.42578125" style="34" customWidth="1"/>
    <col min="7" max="7" width="4.28515625" customWidth="1"/>
    <col min="8" max="9" width="7.140625" customWidth="1"/>
    <col min="10" max="63" width="3" customWidth="1"/>
    <col min="64" max="64" width="14.28515625" hidden="1" customWidth="1"/>
    <col min="65" max="91" width="2.85546875" customWidth="1"/>
  </cols>
  <sheetData>
    <row r="1" spans="1:64" ht="15.75" hidden="1" thickBot="1">
      <c r="J1" s="25">
        <f t="array" aca="1" ref="J1" ca="1">IF(OR(TEXT(WEEKDAY(J$13),"JJJJ")=Jours_chômés,J$13=Fériés),0,1)</f>
        <v>1</v>
      </c>
      <c r="K1" s="25">
        <f t="array" aca="1" ref="K1" ca="1">IF(OR(TEXT(WEEKDAY(K$13),"JJJJ")=Jours_chômés,K$13=Fériés),0,1)</f>
        <v>1</v>
      </c>
      <c r="L1" s="25">
        <f t="array" aca="1" ref="L1" ca="1">IF(OR(TEXT(WEEKDAY(L$13),"JJJJ")=Jours_chômés,L$13=Fériés),0,1)</f>
        <v>1</v>
      </c>
      <c r="M1" s="25">
        <f t="array" aca="1" ref="M1" ca="1">IF(OR(TEXT(WEEKDAY(M$13),"JJJJ")=Jours_chômés,M$13=Fériés),0,1)</f>
        <v>1</v>
      </c>
      <c r="N1" s="25">
        <f t="array" aca="1" ref="N1" ca="1">IF(OR(TEXT(WEEKDAY(N$13),"JJJJ")=Jours_chômés,N$13=Fériés),0,1)</f>
        <v>1</v>
      </c>
      <c r="O1" s="25">
        <f t="array" aca="1" ref="O1" ca="1">IF(OR(TEXT(WEEKDAY(O$13),"JJJJ")=Jours_chômés,O$13=Fériés),0,1)</f>
        <v>0</v>
      </c>
      <c r="P1" s="25">
        <f t="array" aca="1" ref="P1" ca="1">IF(OR(TEXT(WEEKDAY(P$13),"JJJJ")=Jours_chômés,P$13=Fériés),0,1)</f>
        <v>0</v>
      </c>
      <c r="Q1" s="25">
        <f t="array" aca="1" ref="Q1" ca="1">IF(OR(TEXT(WEEKDAY(Q$13),"JJJJ")=Jours_chômés,Q$13=Fériés),0,1)</f>
        <v>1</v>
      </c>
      <c r="R1" s="25">
        <f t="array" aca="1" ref="R1" ca="1">IF(OR(TEXT(WEEKDAY(R$13),"JJJJ")=Jours_chômés,R$13=Fériés),0,1)</f>
        <v>1</v>
      </c>
      <c r="S1" s="25">
        <f t="array" aca="1" ref="S1" ca="1">IF(OR(TEXT(WEEKDAY(S$13),"JJJJ")=Jours_chômés,S$13=Fériés),0,1)</f>
        <v>1</v>
      </c>
      <c r="T1" s="25">
        <f t="array" aca="1" ref="T1" ca="1">IF(OR(TEXT(WEEKDAY(T$13),"JJJJ")=Jours_chômés,T$13=Fériés),0,1)</f>
        <v>1</v>
      </c>
      <c r="U1" s="25">
        <f t="array" aca="1" ref="U1" ca="1">IF(OR(TEXT(WEEKDAY(U$13),"JJJJ")=Jours_chômés,U$13=Fériés),0,1)</f>
        <v>1</v>
      </c>
      <c r="V1" s="25">
        <f t="array" aca="1" ref="V1" ca="1">IF(OR(TEXT(WEEKDAY(V$13),"JJJJ")=Jours_chômés,V$13=Fériés),0,1)</f>
        <v>0</v>
      </c>
      <c r="W1" s="25">
        <f t="array" aca="1" ref="W1" ca="1">IF(OR(TEXT(WEEKDAY(W$13),"JJJJ")=Jours_chômés,W$13=Fériés),0,1)</f>
        <v>0</v>
      </c>
      <c r="X1" s="25">
        <f t="array" aca="1" ref="X1" ca="1">IF(OR(TEXT(WEEKDAY(X$13),"JJJJ")=Jours_chômés,X$13=Fériés),0,1)</f>
        <v>1</v>
      </c>
      <c r="Y1" s="25">
        <f t="array" aca="1" ref="Y1" ca="1">IF(OR(TEXT(WEEKDAY(Y$13),"JJJJ")=Jours_chômés,Y$13=Fériés),0,1)</f>
        <v>0</v>
      </c>
      <c r="Z1" s="25">
        <f t="array" aca="1" ref="Z1" ca="1">IF(OR(TEXT(WEEKDAY(Z$13),"JJJJ")=Jours_chômés,Z$13=Fériés),0,1)</f>
        <v>1</v>
      </c>
      <c r="AA1" s="25">
        <f t="array" aca="1" ref="AA1" ca="1">IF(OR(TEXT(WEEKDAY(AA$13),"JJJJ")=Jours_chômés,AA$13=Fériés),0,1)</f>
        <v>1</v>
      </c>
      <c r="AB1" s="25">
        <f t="array" aca="1" ref="AB1" ca="1">IF(OR(TEXT(WEEKDAY(AB$13),"JJJJ")=Jours_chômés,AB$13=Fériés),0,1)</f>
        <v>1</v>
      </c>
      <c r="AC1" s="25">
        <f t="array" aca="1" ref="AC1" ca="1">IF(OR(TEXT(WEEKDAY(AC$13),"JJJJ")=Jours_chômés,AC$13=Fériés),0,1)</f>
        <v>0</v>
      </c>
      <c r="AD1" s="25">
        <f t="array" aca="1" ref="AD1" ca="1">IF(OR(TEXT(WEEKDAY(AD$13),"JJJJ")=Jours_chômés,AD$13=Fériés),0,1)</f>
        <v>0</v>
      </c>
      <c r="AE1" s="25">
        <f t="array" aca="1" ref="AE1" ca="1">IF(OR(TEXT(WEEKDAY(AE$13),"JJJJ")=Jours_chômés,AE$13=Fériés),0,1)</f>
        <v>1</v>
      </c>
      <c r="AF1" s="25">
        <f t="array" aca="1" ref="AF1" ca="1">IF(OR(TEXT(WEEKDAY(AF$13),"JJJJ")=Jours_chômés,AF$13=Fériés),0,1)</f>
        <v>1</v>
      </c>
      <c r="AG1" s="25">
        <f t="array" aca="1" ref="AG1" ca="1">IF(OR(TEXT(WEEKDAY(AG$13),"JJJJ")=Jours_chômés,AG$13=Fériés),0,1)</f>
        <v>1</v>
      </c>
      <c r="AH1" s="25">
        <f t="array" aca="1" ref="AH1" ca="1">IF(OR(TEXT(WEEKDAY(AH$13),"JJJJ")=Jours_chômés,AH$13=Fériés),0,1)</f>
        <v>1</v>
      </c>
      <c r="AI1" s="25">
        <f t="array" aca="1" ref="AI1" ca="1">IF(OR(TEXT(WEEKDAY(AI$13),"JJJJ")=Jours_chômés,AI$13=Fériés),0,1)</f>
        <v>0</v>
      </c>
      <c r="AJ1" s="25">
        <f t="array" aca="1" ref="AJ1" ca="1">IF(OR(TEXT(WEEKDAY(AJ$13),"JJJJ")=Jours_chômés,AJ$13=Fériés),0,1)</f>
        <v>0</v>
      </c>
      <c r="AK1" s="25">
        <f t="array" aca="1" ref="AK1" ca="1">IF(OR(TEXT(WEEKDAY(AK$13),"JJJJ")=Jours_chômés,AK$13=Fériés),0,1)</f>
        <v>0</v>
      </c>
      <c r="AL1" s="25">
        <f t="array" aca="1" ref="AL1" ca="1">IF(OR(TEXT(WEEKDAY(AL$13),"JJJJ")=Jours_chômés,AL$13=Fériés),0,1)</f>
        <v>1</v>
      </c>
      <c r="AM1" s="25">
        <f t="array" aca="1" ref="AM1" ca="1">IF(OR(TEXT(WEEKDAY(AM$13),"JJJJ")=Jours_chômés,AM$13=Fériés),0,1)</f>
        <v>1</v>
      </c>
      <c r="AN1" s="25">
        <f t="array" aca="1" ref="AN1" ca="1">IF(OR(TEXT(WEEKDAY(AN$13),"JJJJ")=Jours_chômés,AN$13=Fériés),0,1)</f>
        <v>1</v>
      </c>
      <c r="AO1" s="25">
        <f t="array" aca="1" ref="AO1" ca="1">IF(OR(TEXT(WEEKDAY(AO$13),"JJJJ")=Jours_chômés,AO$13=Fériés),0,1)</f>
        <v>1</v>
      </c>
      <c r="AP1" s="25">
        <f t="array" aca="1" ref="AP1" ca="1">IF(OR(TEXT(WEEKDAY(AP$13),"JJJJ")=Jours_chômés,AP$13=Fériés),0,1)</f>
        <v>1</v>
      </c>
      <c r="AQ1" s="25">
        <f t="array" aca="1" ref="AQ1" ca="1">IF(OR(TEXT(WEEKDAY(AQ$13),"JJJJ")=Jours_chômés,AQ$13=Fériés),0,1)</f>
        <v>0</v>
      </c>
      <c r="AR1" s="25">
        <f t="array" aca="1" ref="AR1" ca="1">IF(OR(TEXT(WEEKDAY(AR$13),"JJJJ")=Jours_chômés,AR$13=Fériés),0,1)</f>
        <v>0</v>
      </c>
      <c r="AS1" s="25">
        <f t="array" aca="1" ref="AS1" ca="1">IF(OR(TEXT(WEEKDAY(AS$13),"JJJJ")=Jours_chômés,AS$13=Fériés),0,1)</f>
        <v>1</v>
      </c>
      <c r="AT1" s="25">
        <f t="array" aca="1" ref="AT1" ca="1">IF(OR(TEXT(WEEKDAY(AT$13),"JJJJ")=Jours_chômés,AT$13=Fériés),0,1)</f>
        <v>1</v>
      </c>
      <c r="AU1" s="25">
        <f t="array" aca="1" ref="AU1" ca="1">IF(OR(TEXT(WEEKDAY(AU$13),"JJJJ")=Jours_chômés,AU$13=Fériés),0,1)</f>
        <v>1</v>
      </c>
      <c r="AV1" s="25">
        <f t="array" aca="1" ref="AV1" ca="1">IF(OR(TEXT(WEEKDAY(AV$13),"JJJJ")=Jours_chômés,AV$13=Fériés),0,1)</f>
        <v>1</v>
      </c>
      <c r="AW1" s="25">
        <f t="array" aca="1" ref="AW1" ca="1">IF(OR(TEXT(WEEKDAY(AW$13),"JJJJ")=Jours_chômés,AW$13=Fériés),0,1)</f>
        <v>1</v>
      </c>
      <c r="AX1" s="25">
        <f t="array" aca="1" ref="AX1" ca="1">IF(OR(TEXT(WEEKDAY(AX$13),"JJJJ")=Jours_chômés,AX$13=Fériés),0,1)</f>
        <v>0</v>
      </c>
      <c r="AY1" s="25">
        <f t="array" aca="1" ref="AY1" ca="1">IF(OR(TEXT(WEEKDAY(AY$13),"JJJJ")=Jours_chômés,AY$13=Fériés),0,1)</f>
        <v>0</v>
      </c>
      <c r="AZ1" s="25">
        <f t="array" aca="1" ref="AZ1" ca="1">IF(OR(TEXT(WEEKDAY(AZ$13),"JJJJ")=Jours_chômés,AZ$13=Fériés),0,1)</f>
        <v>1</v>
      </c>
      <c r="BA1" s="25">
        <f t="array" aca="1" ref="BA1" ca="1">IF(OR(TEXT(WEEKDAY(BA$13),"JJJJ")=Jours_chômés,BA$13=Fériés),0,1)</f>
        <v>1</v>
      </c>
      <c r="BB1" s="25">
        <f t="array" aca="1" ref="BB1" ca="1">IF(OR(TEXT(WEEKDAY(BB$13),"JJJJ")=Jours_chômés,BB$13=Fériés),0,1)</f>
        <v>1</v>
      </c>
      <c r="BC1" s="25">
        <f t="array" aca="1" ref="BC1" ca="1">IF(OR(TEXT(WEEKDAY(BC$13),"JJJJ")=Jours_chômés,BC$13=Fériés),0,1)</f>
        <v>1</v>
      </c>
      <c r="BD1" s="25">
        <f t="array" aca="1" ref="BD1" ca="1">IF(OR(TEXT(WEEKDAY(BD$13),"JJJJ")=Jours_chômés,BD$13=Fériés),0,1)</f>
        <v>1</v>
      </c>
      <c r="BE1" s="25">
        <f t="array" aca="1" ref="BE1" ca="1">IF(OR(TEXT(WEEKDAY(BE$13),"JJJJ")=Jours_chômés,BE$13=Fériés),0,1)</f>
        <v>0</v>
      </c>
      <c r="BF1" s="25">
        <f t="array" aca="1" ref="BF1" ca="1">IF(OR(TEXT(WEEKDAY(BF$13),"JJJJ")=Jours_chômés,BF$13=Fériés),0,1)</f>
        <v>0</v>
      </c>
      <c r="BG1" s="25">
        <f t="array" aca="1" ref="BG1" ca="1">IF(OR(TEXT(WEEKDAY(BG$13),"JJJJ")=Jours_chômés,BG$13=Fériés),0,1)</f>
        <v>1</v>
      </c>
      <c r="BH1" s="25">
        <f t="array" aca="1" ref="BH1" ca="1">IF(OR(TEXT(WEEKDAY(BH$13),"JJJJ")=Jours_chômés,BH$13=Fériés),0,1)</f>
        <v>1</v>
      </c>
      <c r="BI1" s="25">
        <f t="array" aca="1" ref="BI1" ca="1">IF(OR(TEXT(WEEKDAY(BI$13),"JJJJ")=Jours_chômés,BI$13=Fériés),0,1)</f>
        <v>1</v>
      </c>
      <c r="BJ1" s="25">
        <f t="array" aca="1" ref="BJ1" ca="1">IF(OR(TEXT(WEEKDAY(BJ$13),"JJJJ")=Jours_chômés,BJ$13=Fériés),0,1)</f>
        <v>1</v>
      </c>
      <c r="BK1" s="25">
        <f t="array" aca="1" ref="BK1" ca="1">IF(OR(TEXT(WEEKDAY(BK$13),"JJJJ")=Jours_chômés,BK$13=Fériés),0,1)</f>
        <v>1</v>
      </c>
    </row>
    <row r="2" spans="1:64" ht="12.75" customHeight="1">
      <c r="A2" s="93" t="s">
        <v>44</v>
      </c>
      <c r="B2" s="94"/>
      <c r="C2" s="94"/>
      <c r="D2" s="94"/>
      <c r="E2" s="94"/>
      <c r="F2" s="94"/>
      <c r="G2" s="94"/>
      <c r="H2" s="94"/>
      <c r="I2" s="95"/>
      <c r="J2" s="27"/>
      <c r="K2" s="28"/>
      <c r="L2" s="28"/>
      <c r="M2" s="28"/>
      <c r="N2" s="28"/>
      <c r="O2" s="28"/>
      <c r="P2" s="28"/>
      <c r="Q2" s="28"/>
      <c r="R2" s="28"/>
      <c r="S2" s="28"/>
      <c r="T2" s="28"/>
      <c r="U2" s="28"/>
      <c r="V2" s="28"/>
      <c r="W2" s="28"/>
      <c r="X2" s="28"/>
      <c r="Y2" s="28"/>
      <c r="Z2" s="28"/>
      <c r="AA2" s="28"/>
      <c r="AB2" s="28"/>
      <c r="AC2" s="28"/>
      <c r="AD2" s="28"/>
      <c r="AE2" s="28"/>
      <c r="AF2" s="28"/>
      <c r="AG2" s="28"/>
      <c r="AH2" s="28"/>
      <c r="AI2" s="28"/>
      <c r="AJ2" s="28"/>
      <c r="AK2" s="28"/>
      <c r="AL2" s="28"/>
      <c r="AM2" s="28"/>
      <c r="AN2" s="28"/>
      <c r="AO2" s="28"/>
      <c r="AP2" s="28"/>
      <c r="AQ2" s="28"/>
      <c r="AR2" s="28"/>
      <c r="AS2" s="28"/>
      <c r="AT2" s="28"/>
      <c r="AU2" s="28"/>
      <c r="AV2" s="28"/>
      <c r="AW2" s="28"/>
      <c r="AX2" s="28"/>
      <c r="AY2" s="28"/>
      <c r="AZ2" s="28"/>
      <c r="BA2" s="28"/>
      <c r="BB2" s="28"/>
      <c r="BC2" s="28"/>
      <c r="BD2" s="28"/>
      <c r="BE2" s="28"/>
      <c r="BF2" s="28"/>
      <c r="BG2" s="28"/>
      <c r="BH2" s="28"/>
      <c r="BI2" s="28"/>
      <c r="BJ2" s="28"/>
      <c r="BK2" s="29"/>
    </row>
    <row r="3" spans="1:64" ht="12.75" customHeight="1">
      <c r="A3" s="96"/>
      <c r="B3" s="97"/>
      <c r="C3" s="97"/>
      <c r="D3" s="97"/>
      <c r="E3" s="97"/>
      <c r="F3" s="97"/>
      <c r="G3" s="97"/>
      <c r="H3" s="97"/>
      <c r="I3" s="98"/>
      <c r="J3" s="30"/>
      <c r="K3" s="31"/>
      <c r="L3" s="31"/>
      <c r="M3" s="31"/>
      <c r="N3" s="31"/>
      <c r="O3" s="31"/>
      <c r="P3" s="31"/>
      <c r="Q3" s="31"/>
      <c r="R3" s="31"/>
      <c r="S3" s="31"/>
      <c r="T3" s="31"/>
      <c r="U3" s="31"/>
      <c r="V3" s="31"/>
      <c r="W3" s="31"/>
      <c r="X3" s="31"/>
      <c r="Y3" s="31"/>
      <c r="Z3" s="31"/>
      <c r="AA3" s="31"/>
      <c r="AB3" s="31"/>
      <c r="AC3" s="31"/>
      <c r="AD3" s="31"/>
      <c r="AE3" s="31"/>
      <c r="AF3" s="31"/>
      <c r="AG3" s="31"/>
      <c r="AH3" s="31"/>
      <c r="AI3" s="31"/>
      <c r="AJ3" s="31"/>
      <c r="AK3" s="31"/>
      <c r="AL3" s="31"/>
      <c r="AM3" s="31"/>
      <c r="AN3" s="31"/>
      <c r="AO3" s="31"/>
      <c r="AP3" s="31"/>
      <c r="AQ3" s="31"/>
      <c r="AR3" s="31"/>
      <c r="AS3" s="31"/>
      <c r="AT3" s="31"/>
      <c r="AU3" s="31"/>
      <c r="AV3" s="31"/>
      <c r="AW3" s="31"/>
      <c r="AX3" s="31"/>
      <c r="AY3" s="31"/>
      <c r="AZ3" s="31"/>
      <c r="BA3" s="31"/>
      <c r="BB3" s="31"/>
      <c r="BC3" s="31"/>
      <c r="BD3" s="31"/>
      <c r="BE3" s="31"/>
      <c r="BF3" s="31"/>
      <c r="BG3" s="31"/>
      <c r="BH3" s="31"/>
      <c r="BI3" s="31"/>
      <c r="BJ3" s="31"/>
      <c r="BK3" s="32"/>
    </row>
    <row r="4" spans="1:64" ht="12.75" customHeight="1">
      <c r="A4" s="68" t="s">
        <v>53</v>
      </c>
      <c r="B4" s="91"/>
      <c r="C4" s="92"/>
      <c r="D4" s="69" t="s">
        <v>52</v>
      </c>
      <c r="E4" s="89" t="s">
        <v>48</v>
      </c>
      <c r="F4" s="89"/>
      <c r="G4" s="89"/>
      <c r="H4" s="89"/>
      <c r="I4" s="90"/>
      <c r="J4" s="77">
        <f ca="1">IF(J6="TO DAY","",YEAR(J13))</f>
        <v>2016</v>
      </c>
      <c r="K4" s="71">
        <f t="shared" ref="K4:BK4" ca="1" si="0">IF(K6="TO DAY","",YEAR(K13))</f>
        <v>2016</v>
      </c>
      <c r="L4" s="71">
        <f t="shared" ca="1" si="0"/>
        <v>2016</v>
      </c>
      <c r="M4" s="71">
        <f t="shared" ca="1" si="0"/>
        <v>2016</v>
      </c>
      <c r="N4" s="71">
        <f t="shared" ca="1" si="0"/>
        <v>2016</v>
      </c>
      <c r="O4" s="71">
        <f t="shared" ca="1" si="0"/>
        <v>2016</v>
      </c>
      <c r="P4" s="71">
        <f t="shared" ca="1" si="0"/>
        <v>2016</v>
      </c>
      <c r="Q4" s="71">
        <f t="shared" ca="1" si="0"/>
        <v>2016</v>
      </c>
      <c r="R4" s="71">
        <f t="shared" ca="1" si="0"/>
        <v>2016</v>
      </c>
      <c r="S4" s="71">
        <f t="shared" ca="1" si="0"/>
        <v>2016</v>
      </c>
      <c r="T4" s="71">
        <f t="shared" ca="1" si="0"/>
        <v>2016</v>
      </c>
      <c r="U4" s="71">
        <f t="shared" ca="1" si="0"/>
        <v>2016</v>
      </c>
      <c r="V4" s="71">
        <f t="shared" ca="1" si="0"/>
        <v>2016</v>
      </c>
      <c r="W4" s="71" t="str">
        <f t="shared" ca="1" si="0"/>
        <v/>
      </c>
      <c r="X4" s="71">
        <f t="shared" ca="1" si="0"/>
        <v>2016</v>
      </c>
      <c r="Y4" s="71">
        <f t="shared" ca="1" si="0"/>
        <v>2016</v>
      </c>
      <c r="Z4" s="71">
        <f t="shared" ca="1" si="0"/>
        <v>2016</v>
      </c>
      <c r="AA4" s="71">
        <f t="shared" ca="1" si="0"/>
        <v>2016</v>
      </c>
      <c r="AB4" s="71">
        <f t="shared" ca="1" si="0"/>
        <v>2016</v>
      </c>
      <c r="AC4" s="71">
        <f t="shared" ca="1" si="0"/>
        <v>2016</v>
      </c>
      <c r="AD4" s="71">
        <f t="shared" ca="1" si="0"/>
        <v>2016</v>
      </c>
      <c r="AE4" s="71">
        <f t="shared" ca="1" si="0"/>
        <v>2016</v>
      </c>
      <c r="AF4" s="71">
        <f t="shared" ca="1" si="0"/>
        <v>2016</v>
      </c>
      <c r="AG4" s="71">
        <f t="shared" ca="1" si="0"/>
        <v>2016</v>
      </c>
      <c r="AH4" s="71">
        <f t="shared" ca="1" si="0"/>
        <v>2016</v>
      </c>
      <c r="AI4" s="71">
        <f t="shared" ca="1" si="0"/>
        <v>2016</v>
      </c>
      <c r="AJ4" s="71">
        <f t="shared" ca="1" si="0"/>
        <v>2016</v>
      </c>
      <c r="AK4" s="71">
        <f t="shared" ca="1" si="0"/>
        <v>2016</v>
      </c>
      <c r="AL4" s="71">
        <f t="shared" ca="1" si="0"/>
        <v>2016</v>
      </c>
      <c r="AM4" s="71">
        <f t="shared" ca="1" si="0"/>
        <v>2016</v>
      </c>
      <c r="AN4" s="71">
        <f t="shared" ca="1" si="0"/>
        <v>2016</v>
      </c>
      <c r="AO4" s="71">
        <f t="shared" ca="1" si="0"/>
        <v>2016</v>
      </c>
      <c r="AP4" s="71">
        <f t="shared" ca="1" si="0"/>
        <v>2016</v>
      </c>
      <c r="AQ4" s="71">
        <f t="shared" ca="1" si="0"/>
        <v>2016</v>
      </c>
      <c r="AR4" s="71">
        <f t="shared" ca="1" si="0"/>
        <v>2016</v>
      </c>
      <c r="AS4" s="71">
        <f t="shared" ca="1" si="0"/>
        <v>2016</v>
      </c>
      <c r="AT4" s="71">
        <f t="shared" ca="1" si="0"/>
        <v>2016</v>
      </c>
      <c r="AU4" s="71">
        <f t="shared" ca="1" si="0"/>
        <v>2016</v>
      </c>
      <c r="AV4" s="71">
        <f t="shared" ca="1" si="0"/>
        <v>2016</v>
      </c>
      <c r="AW4" s="71">
        <f t="shared" ca="1" si="0"/>
        <v>2016</v>
      </c>
      <c r="AX4" s="71">
        <f t="shared" ca="1" si="0"/>
        <v>2016</v>
      </c>
      <c r="AY4" s="71">
        <f t="shared" ca="1" si="0"/>
        <v>2016</v>
      </c>
      <c r="AZ4" s="71">
        <f t="shared" ca="1" si="0"/>
        <v>2016</v>
      </c>
      <c r="BA4" s="71">
        <f t="shared" ca="1" si="0"/>
        <v>2016</v>
      </c>
      <c r="BB4" s="71">
        <f t="shared" ca="1" si="0"/>
        <v>2016</v>
      </c>
      <c r="BC4" s="71">
        <f t="shared" ca="1" si="0"/>
        <v>2016</v>
      </c>
      <c r="BD4" s="71">
        <f t="shared" ca="1" si="0"/>
        <v>2016</v>
      </c>
      <c r="BE4" s="71">
        <f t="shared" ca="1" si="0"/>
        <v>2016</v>
      </c>
      <c r="BF4" s="71">
        <f t="shared" ca="1" si="0"/>
        <v>2016</v>
      </c>
      <c r="BG4" s="71">
        <f t="shared" ca="1" si="0"/>
        <v>2016</v>
      </c>
      <c r="BH4" s="71">
        <f t="shared" ca="1" si="0"/>
        <v>2016</v>
      </c>
      <c r="BI4" s="71">
        <f t="shared" ca="1" si="0"/>
        <v>2016</v>
      </c>
      <c r="BJ4" s="71">
        <f t="shared" ca="1" si="0"/>
        <v>2016</v>
      </c>
      <c r="BK4" s="79">
        <f t="shared" ca="1" si="0"/>
        <v>2016</v>
      </c>
    </row>
    <row r="5" spans="1:64" ht="12.75" customHeight="1">
      <c r="A5" s="99" t="s">
        <v>42</v>
      </c>
      <c r="B5" s="100"/>
      <c r="C5" s="100"/>
      <c r="D5" s="100"/>
      <c r="E5" s="100"/>
      <c r="F5" s="100"/>
      <c r="G5" s="100"/>
      <c r="H5" s="100"/>
      <c r="I5" s="101"/>
      <c r="J5" s="78"/>
      <c r="K5" s="72"/>
      <c r="L5" s="72"/>
      <c r="M5" s="72"/>
      <c r="N5" s="72"/>
      <c r="O5" s="72"/>
      <c r="P5" s="72"/>
      <c r="Q5" s="72"/>
      <c r="R5" s="72"/>
      <c r="S5" s="72"/>
      <c r="T5" s="72"/>
      <c r="U5" s="72"/>
      <c r="V5" s="72"/>
      <c r="W5" s="72"/>
      <c r="X5" s="72"/>
      <c r="Y5" s="72"/>
      <c r="Z5" s="72"/>
      <c r="AA5" s="72"/>
      <c r="AB5" s="72"/>
      <c r="AC5" s="72"/>
      <c r="AD5" s="72"/>
      <c r="AE5" s="72"/>
      <c r="AF5" s="72"/>
      <c r="AG5" s="72"/>
      <c r="AH5" s="72"/>
      <c r="AI5" s="72"/>
      <c r="AJ5" s="72"/>
      <c r="AK5" s="72"/>
      <c r="AL5" s="72"/>
      <c r="AM5" s="72"/>
      <c r="AN5" s="72"/>
      <c r="AO5" s="72"/>
      <c r="AP5" s="72"/>
      <c r="AQ5" s="72"/>
      <c r="AR5" s="72"/>
      <c r="AS5" s="72"/>
      <c r="AT5" s="72"/>
      <c r="AU5" s="72"/>
      <c r="AV5" s="72"/>
      <c r="AW5" s="72"/>
      <c r="AX5" s="72"/>
      <c r="AY5" s="72"/>
      <c r="AZ5" s="72"/>
      <c r="BA5" s="72"/>
      <c r="BB5" s="72"/>
      <c r="BC5" s="72"/>
      <c r="BD5" s="72"/>
      <c r="BE5" s="72"/>
      <c r="BF5" s="72"/>
      <c r="BG5" s="72"/>
      <c r="BH5" s="72"/>
      <c r="BI5" s="72"/>
      <c r="BJ5" s="72"/>
      <c r="BK5" s="80"/>
    </row>
    <row r="6" spans="1:64" ht="12.75" customHeight="1">
      <c r="A6" s="102"/>
      <c r="B6" s="103"/>
      <c r="C6" s="103"/>
      <c r="D6" s="103"/>
      <c r="E6" s="103"/>
      <c r="F6" s="103"/>
      <c r="G6" s="103"/>
      <c r="H6" s="103"/>
      <c r="I6" s="104"/>
      <c r="J6" s="85" t="str">
        <f ca="1">IF(J$13=TODAY(),"TO DAY",PROPER(TEXT(_DD+_SD,"MMMM")))</f>
        <v>Octobre</v>
      </c>
      <c r="K6" s="75" t="str">
        <f t="shared" ref="K6:AP6" ca="1" si="1">IF(K$13=TODAY(),"TO DAY",PROPER(TEXT(_DD+_SD+COLUMN()-10,"MMMM")))</f>
        <v>Octobre</v>
      </c>
      <c r="L6" s="75" t="str">
        <f t="shared" ca="1" si="1"/>
        <v>Octobre</v>
      </c>
      <c r="M6" s="75" t="str">
        <f t="shared" ca="1" si="1"/>
        <v>Octobre</v>
      </c>
      <c r="N6" s="75" t="str">
        <f t="shared" ca="1" si="1"/>
        <v>Octobre</v>
      </c>
      <c r="O6" s="75" t="str">
        <f t="shared" ca="1" si="1"/>
        <v>Octobre</v>
      </c>
      <c r="P6" s="75" t="str">
        <f t="shared" ca="1" si="1"/>
        <v>Octobre</v>
      </c>
      <c r="Q6" s="75" t="str">
        <f t="shared" ca="1" si="1"/>
        <v>Octobre</v>
      </c>
      <c r="R6" s="75" t="str">
        <f t="shared" ca="1" si="1"/>
        <v>Octobre</v>
      </c>
      <c r="S6" s="75" t="str">
        <f t="shared" ca="1" si="1"/>
        <v>Octobre</v>
      </c>
      <c r="T6" s="75" t="str">
        <f t="shared" ca="1" si="1"/>
        <v>Octobre</v>
      </c>
      <c r="U6" s="75" t="str">
        <f t="shared" ca="1" si="1"/>
        <v>Octobre</v>
      </c>
      <c r="V6" s="75" t="str">
        <f t="shared" ca="1" si="1"/>
        <v>Octobre</v>
      </c>
      <c r="W6" s="75" t="str">
        <f t="shared" ca="1" si="1"/>
        <v>TO DAY</v>
      </c>
      <c r="X6" s="75" t="str">
        <f t="shared" ca="1" si="1"/>
        <v>Octobre</v>
      </c>
      <c r="Y6" s="75" t="str">
        <f t="shared" ca="1" si="1"/>
        <v>Novembre</v>
      </c>
      <c r="Z6" s="75" t="str">
        <f t="shared" ca="1" si="1"/>
        <v>Novembre</v>
      </c>
      <c r="AA6" s="75" t="str">
        <f t="shared" ca="1" si="1"/>
        <v>Novembre</v>
      </c>
      <c r="AB6" s="75" t="str">
        <f t="shared" ca="1" si="1"/>
        <v>Novembre</v>
      </c>
      <c r="AC6" s="75" t="str">
        <f t="shared" ca="1" si="1"/>
        <v>Novembre</v>
      </c>
      <c r="AD6" s="75" t="str">
        <f t="shared" ca="1" si="1"/>
        <v>Novembre</v>
      </c>
      <c r="AE6" s="75" t="str">
        <f t="shared" ca="1" si="1"/>
        <v>Novembre</v>
      </c>
      <c r="AF6" s="75" t="str">
        <f t="shared" ca="1" si="1"/>
        <v>Novembre</v>
      </c>
      <c r="AG6" s="75" t="str">
        <f t="shared" ca="1" si="1"/>
        <v>Novembre</v>
      </c>
      <c r="AH6" s="75" t="str">
        <f t="shared" ca="1" si="1"/>
        <v>Novembre</v>
      </c>
      <c r="AI6" s="75" t="str">
        <f t="shared" ca="1" si="1"/>
        <v>Novembre</v>
      </c>
      <c r="AJ6" s="75" t="str">
        <f t="shared" ca="1" si="1"/>
        <v>Novembre</v>
      </c>
      <c r="AK6" s="75" t="str">
        <f t="shared" ca="1" si="1"/>
        <v>Novembre</v>
      </c>
      <c r="AL6" s="75" t="str">
        <f t="shared" ca="1" si="1"/>
        <v>Novembre</v>
      </c>
      <c r="AM6" s="75" t="str">
        <f t="shared" ca="1" si="1"/>
        <v>Novembre</v>
      </c>
      <c r="AN6" s="75" t="str">
        <f t="shared" ca="1" si="1"/>
        <v>Novembre</v>
      </c>
      <c r="AO6" s="75" t="str">
        <f t="shared" ca="1" si="1"/>
        <v>Novembre</v>
      </c>
      <c r="AP6" s="75" t="str">
        <f t="shared" ca="1" si="1"/>
        <v>Novembre</v>
      </c>
      <c r="AQ6" s="75" t="str">
        <f t="shared" ref="AQ6:BK6" ca="1" si="2">IF(AQ$13=TODAY(),"TO DAY",PROPER(TEXT(_DD+_SD+COLUMN()-10,"MMMM")))</f>
        <v>Novembre</v>
      </c>
      <c r="AR6" s="75" t="str">
        <f t="shared" ca="1" si="2"/>
        <v>Novembre</v>
      </c>
      <c r="AS6" s="75" t="str">
        <f t="shared" ca="1" si="2"/>
        <v>Novembre</v>
      </c>
      <c r="AT6" s="75" t="str">
        <f t="shared" ca="1" si="2"/>
        <v>Novembre</v>
      </c>
      <c r="AU6" s="75" t="str">
        <f t="shared" ca="1" si="2"/>
        <v>Novembre</v>
      </c>
      <c r="AV6" s="75" t="str">
        <f t="shared" ca="1" si="2"/>
        <v>Novembre</v>
      </c>
      <c r="AW6" s="75" t="str">
        <f t="shared" ca="1" si="2"/>
        <v>Novembre</v>
      </c>
      <c r="AX6" s="75" t="str">
        <f t="shared" ca="1" si="2"/>
        <v>Novembre</v>
      </c>
      <c r="AY6" s="75" t="str">
        <f t="shared" ca="1" si="2"/>
        <v>Novembre</v>
      </c>
      <c r="AZ6" s="75" t="str">
        <f t="shared" ca="1" si="2"/>
        <v>Novembre</v>
      </c>
      <c r="BA6" s="75" t="str">
        <f t="shared" ca="1" si="2"/>
        <v>Novembre</v>
      </c>
      <c r="BB6" s="75" t="str">
        <f t="shared" ca="1" si="2"/>
        <v>Novembre</v>
      </c>
      <c r="BC6" s="75" t="str">
        <f t="shared" ca="1" si="2"/>
        <v>Décembre</v>
      </c>
      <c r="BD6" s="75" t="str">
        <f t="shared" ca="1" si="2"/>
        <v>Décembre</v>
      </c>
      <c r="BE6" s="75" t="str">
        <f t="shared" ca="1" si="2"/>
        <v>Décembre</v>
      </c>
      <c r="BF6" s="75" t="str">
        <f t="shared" ca="1" si="2"/>
        <v>Décembre</v>
      </c>
      <c r="BG6" s="75" t="str">
        <f t="shared" ca="1" si="2"/>
        <v>Décembre</v>
      </c>
      <c r="BH6" s="75" t="str">
        <f t="shared" ca="1" si="2"/>
        <v>Décembre</v>
      </c>
      <c r="BI6" s="75" t="str">
        <f t="shared" ca="1" si="2"/>
        <v>Décembre</v>
      </c>
      <c r="BJ6" s="75" t="str">
        <f t="shared" ca="1" si="2"/>
        <v>Décembre</v>
      </c>
      <c r="BK6" s="73" t="str">
        <f t="shared" ca="1" si="2"/>
        <v>Décembre</v>
      </c>
    </row>
    <row r="7" spans="1:64" ht="12.75" customHeight="1">
      <c r="A7" s="102"/>
      <c r="B7" s="103"/>
      <c r="C7" s="103"/>
      <c r="D7" s="103"/>
      <c r="E7" s="103"/>
      <c r="F7" s="103"/>
      <c r="G7" s="103"/>
      <c r="H7" s="103"/>
      <c r="I7" s="104"/>
      <c r="J7" s="85"/>
      <c r="K7" s="75"/>
      <c r="L7" s="75"/>
      <c r="M7" s="75"/>
      <c r="N7" s="75"/>
      <c r="O7" s="75"/>
      <c r="P7" s="75"/>
      <c r="Q7" s="75"/>
      <c r="R7" s="75"/>
      <c r="S7" s="75"/>
      <c r="T7" s="75"/>
      <c r="U7" s="75"/>
      <c r="V7" s="75"/>
      <c r="W7" s="75"/>
      <c r="X7" s="75"/>
      <c r="Y7" s="75"/>
      <c r="Z7" s="75"/>
      <c r="AA7" s="75"/>
      <c r="AB7" s="75"/>
      <c r="AC7" s="75"/>
      <c r="AD7" s="75"/>
      <c r="AE7" s="75"/>
      <c r="AF7" s="75"/>
      <c r="AG7" s="75"/>
      <c r="AH7" s="75"/>
      <c r="AI7" s="75"/>
      <c r="AJ7" s="75"/>
      <c r="AK7" s="75"/>
      <c r="AL7" s="75"/>
      <c r="AM7" s="75"/>
      <c r="AN7" s="75"/>
      <c r="AO7" s="75"/>
      <c r="AP7" s="75"/>
      <c r="AQ7" s="75"/>
      <c r="AR7" s="75"/>
      <c r="AS7" s="75"/>
      <c r="AT7" s="75"/>
      <c r="AU7" s="75"/>
      <c r="AV7" s="75"/>
      <c r="AW7" s="75"/>
      <c r="AX7" s="75"/>
      <c r="AY7" s="75"/>
      <c r="AZ7" s="75"/>
      <c r="BA7" s="75"/>
      <c r="BB7" s="75"/>
      <c r="BC7" s="75"/>
      <c r="BD7" s="75"/>
      <c r="BE7" s="75"/>
      <c r="BF7" s="75"/>
      <c r="BG7" s="75"/>
      <c r="BH7" s="75"/>
      <c r="BI7" s="75"/>
      <c r="BJ7" s="75"/>
      <c r="BK7" s="73"/>
    </row>
    <row r="8" spans="1:64" ht="12.75" customHeight="1">
      <c r="A8" s="102"/>
      <c r="B8" s="103"/>
      <c r="C8" s="103"/>
      <c r="D8" s="103"/>
      <c r="E8" s="103"/>
      <c r="F8" s="103"/>
      <c r="G8" s="103"/>
      <c r="H8" s="103"/>
      <c r="I8" s="104"/>
      <c r="J8" s="85"/>
      <c r="K8" s="75"/>
      <c r="L8" s="75"/>
      <c r="M8" s="75"/>
      <c r="N8" s="75"/>
      <c r="O8" s="75"/>
      <c r="P8" s="75"/>
      <c r="Q8" s="75"/>
      <c r="R8" s="75"/>
      <c r="S8" s="75"/>
      <c r="T8" s="75"/>
      <c r="U8" s="75"/>
      <c r="V8" s="75"/>
      <c r="W8" s="75"/>
      <c r="X8" s="75"/>
      <c r="Y8" s="75"/>
      <c r="Z8" s="75"/>
      <c r="AA8" s="75"/>
      <c r="AB8" s="75"/>
      <c r="AC8" s="75"/>
      <c r="AD8" s="75"/>
      <c r="AE8" s="75"/>
      <c r="AF8" s="75"/>
      <c r="AG8" s="75"/>
      <c r="AH8" s="75"/>
      <c r="AI8" s="75"/>
      <c r="AJ8" s="75"/>
      <c r="AK8" s="75"/>
      <c r="AL8" s="75"/>
      <c r="AM8" s="75"/>
      <c r="AN8" s="75"/>
      <c r="AO8" s="75"/>
      <c r="AP8" s="75"/>
      <c r="AQ8" s="75"/>
      <c r="AR8" s="75"/>
      <c r="AS8" s="75"/>
      <c r="AT8" s="75"/>
      <c r="AU8" s="75"/>
      <c r="AV8" s="75"/>
      <c r="AW8" s="75"/>
      <c r="AX8" s="75"/>
      <c r="AY8" s="75"/>
      <c r="AZ8" s="75"/>
      <c r="BA8" s="75"/>
      <c r="BB8" s="75"/>
      <c r="BC8" s="75"/>
      <c r="BD8" s="75"/>
      <c r="BE8" s="75"/>
      <c r="BF8" s="75"/>
      <c r="BG8" s="75"/>
      <c r="BH8" s="75"/>
      <c r="BI8" s="75"/>
      <c r="BJ8" s="75"/>
      <c r="BK8" s="73"/>
    </row>
    <row r="9" spans="1:64" ht="12.75" customHeight="1">
      <c r="A9" s="102"/>
      <c r="B9" s="103"/>
      <c r="C9" s="103"/>
      <c r="D9" s="103"/>
      <c r="E9" s="103"/>
      <c r="F9" s="103"/>
      <c r="G9" s="103"/>
      <c r="H9" s="103"/>
      <c r="I9" s="104"/>
      <c r="J9" s="86"/>
      <c r="K9" s="76"/>
      <c r="L9" s="76"/>
      <c r="M9" s="76"/>
      <c r="N9" s="76"/>
      <c r="O9" s="76"/>
      <c r="P9" s="76"/>
      <c r="Q9" s="76"/>
      <c r="R9" s="76"/>
      <c r="S9" s="76"/>
      <c r="T9" s="76"/>
      <c r="U9" s="76"/>
      <c r="V9" s="76"/>
      <c r="W9" s="76"/>
      <c r="X9" s="76"/>
      <c r="Y9" s="76"/>
      <c r="Z9" s="76"/>
      <c r="AA9" s="76"/>
      <c r="AB9" s="76"/>
      <c r="AC9" s="76"/>
      <c r="AD9" s="76"/>
      <c r="AE9" s="76"/>
      <c r="AF9" s="76"/>
      <c r="AG9" s="76"/>
      <c r="AH9" s="76"/>
      <c r="AI9" s="76"/>
      <c r="AJ9" s="76"/>
      <c r="AK9" s="76"/>
      <c r="AL9" s="76"/>
      <c r="AM9" s="76"/>
      <c r="AN9" s="76"/>
      <c r="AO9" s="76"/>
      <c r="AP9" s="76"/>
      <c r="AQ9" s="76"/>
      <c r="AR9" s="76"/>
      <c r="AS9" s="76"/>
      <c r="AT9" s="76"/>
      <c r="AU9" s="76"/>
      <c r="AV9" s="76"/>
      <c r="AW9" s="76"/>
      <c r="AX9" s="76"/>
      <c r="AY9" s="76"/>
      <c r="AZ9" s="76"/>
      <c r="BA9" s="76"/>
      <c r="BB9" s="76"/>
      <c r="BC9" s="76"/>
      <c r="BD9" s="76"/>
      <c r="BE9" s="76"/>
      <c r="BF9" s="76"/>
      <c r="BG9" s="76"/>
      <c r="BH9" s="76"/>
      <c r="BI9" s="76"/>
      <c r="BJ9" s="76"/>
      <c r="BK9" s="74"/>
    </row>
    <row r="10" spans="1:64" ht="12.75" customHeight="1">
      <c r="A10" s="102"/>
      <c r="B10" s="103"/>
      <c r="C10" s="103"/>
      <c r="D10" s="103"/>
      <c r="E10" s="103"/>
      <c r="F10" s="103"/>
      <c r="G10" s="103"/>
      <c r="H10" s="103"/>
      <c r="I10" s="104"/>
      <c r="J10" s="81" t="str">
        <f>"S"&amp;TEXT(INT(MOD(INT((J$13-2)/7)+0.6,52+5/28))+1,"00")</f>
        <v>S42</v>
      </c>
      <c r="K10" s="83" t="str">
        <f t="shared" ref="K10:BK10" si="3">"S"&amp;TEXT(INT(MOD(INT((K$13-2)/7)+0.6,52+5/28))+1,"00")</f>
        <v>S42</v>
      </c>
      <c r="L10" s="83" t="str">
        <f t="shared" si="3"/>
        <v>S42</v>
      </c>
      <c r="M10" s="83" t="str">
        <f t="shared" si="3"/>
        <v>S42</v>
      </c>
      <c r="N10" s="83" t="str">
        <f t="shared" si="3"/>
        <v>S42</v>
      </c>
      <c r="O10" s="83" t="str">
        <f t="shared" si="3"/>
        <v>S42</v>
      </c>
      <c r="P10" s="83" t="str">
        <f t="shared" si="3"/>
        <v>S42</v>
      </c>
      <c r="Q10" s="83" t="str">
        <f t="shared" si="3"/>
        <v>S43</v>
      </c>
      <c r="R10" s="83" t="str">
        <f t="shared" si="3"/>
        <v>S43</v>
      </c>
      <c r="S10" s="83" t="str">
        <f t="shared" si="3"/>
        <v>S43</v>
      </c>
      <c r="T10" s="83" t="str">
        <f t="shared" si="3"/>
        <v>S43</v>
      </c>
      <c r="U10" s="83" t="str">
        <f t="shared" si="3"/>
        <v>S43</v>
      </c>
      <c r="V10" s="83" t="str">
        <f t="shared" si="3"/>
        <v>S43</v>
      </c>
      <c r="W10" s="83" t="str">
        <f t="shared" si="3"/>
        <v>S43</v>
      </c>
      <c r="X10" s="83" t="str">
        <f t="shared" si="3"/>
        <v>S44</v>
      </c>
      <c r="Y10" s="83" t="str">
        <f t="shared" si="3"/>
        <v>S44</v>
      </c>
      <c r="Z10" s="83" t="str">
        <f t="shared" si="3"/>
        <v>S44</v>
      </c>
      <c r="AA10" s="83" t="str">
        <f t="shared" si="3"/>
        <v>S44</v>
      </c>
      <c r="AB10" s="83" t="str">
        <f t="shared" si="3"/>
        <v>S44</v>
      </c>
      <c r="AC10" s="83" t="str">
        <f t="shared" si="3"/>
        <v>S44</v>
      </c>
      <c r="AD10" s="83" t="str">
        <f t="shared" si="3"/>
        <v>S44</v>
      </c>
      <c r="AE10" s="83" t="str">
        <f t="shared" si="3"/>
        <v>S45</v>
      </c>
      <c r="AF10" s="83" t="str">
        <f t="shared" si="3"/>
        <v>S45</v>
      </c>
      <c r="AG10" s="83" t="str">
        <f t="shared" si="3"/>
        <v>S45</v>
      </c>
      <c r="AH10" s="83" t="str">
        <f t="shared" si="3"/>
        <v>S45</v>
      </c>
      <c r="AI10" s="83" t="str">
        <f t="shared" si="3"/>
        <v>S45</v>
      </c>
      <c r="AJ10" s="83" t="str">
        <f t="shared" si="3"/>
        <v>S45</v>
      </c>
      <c r="AK10" s="83" t="str">
        <f t="shared" si="3"/>
        <v>S45</v>
      </c>
      <c r="AL10" s="83" t="str">
        <f t="shared" si="3"/>
        <v>S46</v>
      </c>
      <c r="AM10" s="83" t="str">
        <f t="shared" si="3"/>
        <v>S46</v>
      </c>
      <c r="AN10" s="83" t="str">
        <f t="shared" si="3"/>
        <v>S46</v>
      </c>
      <c r="AO10" s="83" t="str">
        <f t="shared" si="3"/>
        <v>S46</v>
      </c>
      <c r="AP10" s="83" t="str">
        <f t="shared" si="3"/>
        <v>S46</v>
      </c>
      <c r="AQ10" s="83" t="str">
        <f t="shared" si="3"/>
        <v>S46</v>
      </c>
      <c r="AR10" s="83" t="str">
        <f t="shared" si="3"/>
        <v>S46</v>
      </c>
      <c r="AS10" s="83" t="str">
        <f t="shared" si="3"/>
        <v>S47</v>
      </c>
      <c r="AT10" s="83" t="str">
        <f t="shared" si="3"/>
        <v>S47</v>
      </c>
      <c r="AU10" s="83" t="str">
        <f t="shared" si="3"/>
        <v>S47</v>
      </c>
      <c r="AV10" s="83" t="str">
        <f t="shared" si="3"/>
        <v>S47</v>
      </c>
      <c r="AW10" s="83" t="str">
        <f t="shared" si="3"/>
        <v>S47</v>
      </c>
      <c r="AX10" s="83" t="str">
        <f t="shared" si="3"/>
        <v>S47</v>
      </c>
      <c r="AY10" s="83" t="str">
        <f t="shared" si="3"/>
        <v>S47</v>
      </c>
      <c r="AZ10" s="83" t="str">
        <f t="shared" si="3"/>
        <v>S48</v>
      </c>
      <c r="BA10" s="83" t="str">
        <f t="shared" si="3"/>
        <v>S48</v>
      </c>
      <c r="BB10" s="83" t="str">
        <f t="shared" si="3"/>
        <v>S48</v>
      </c>
      <c r="BC10" s="83" t="str">
        <f t="shared" si="3"/>
        <v>S48</v>
      </c>
      <c r="BD10" s="83" t="str">
        <f t="shared" si="3"/>
        <v>S48</v>
      </c>
      <c r="BE10" s="83" t="str">
        <f t="shared" si="3"/>
        <v>S48</v>
      </c>
      <c r="BF10" s="83" t="str">
        <f t="shared" si="3"/>
        <v>S48</v>
      </c>
      <c r="BG10" s="83" t="str">
        <f t="shared" si="3"/>
        <v>S49</v>
      </c>
      <c r="BH10" s="83" t="str">
        <f t="shared" si="3"/>
        <v>S49</v>
      </c>
      <c r="BI10" s="83" t="str">
        <f t="shared" si="3"/>
        <v>S49</v>
      </c>
      <c r="BJ10" s="83" t="str">
        <f t="shared" si="3"/>
        <v>S49</v>
      </c>
      <c r="BK10" s="87" t="str">
        <f t="shared" si="3"/>
        <v>S49</v>
      </c>
    </row>
    <row r="11" spans="1:64" ht="12.75" customHeight="1">
      <c r="A11" s="102"/>
      <c r="B11" s="103"/>
      <c r="C11" s="103"/>
      <c r="D11" s="103"/>
      <c r="E11" s="103"/>
      <c r="F11" s="103"/>
      <c r="G11" s="103"/>
      <c r="H11" s="103"/>
      <c r="I11" s="104"/>
      <c r="J11" s="82"/>
      <c r="K11" s="84"/>
      <c r="L11" s="84"/>
      <c r="M11" s="84"/>
      <c r="N11" s="84"/>
      <c r="O11" s="84"/>
      <c r="P11" s="84"/>
      <c r="Q11" s="84"/>
      <c r="R11" s="84"/>
      <c r="S11" s="84"/>
      <c r="T11" s="84"/>
      <c r="U11" s="84"/>
      <c r="V11" s="84"/>
      <c r="W11" s="84"/>
      <c r="X11" s="84"/>
      <c r="Y11" s="84"/>
      <c r="Z11" s="84"/>
      <c r="AA11" s="84"/>
      <c r="AB11" s="84"/>
      <c r="AC11" s="84"/>
      <c r="AD11" s="84"/>
      <c r="AE11" s="84"/>
      <c r="AF11" s="84"/>
      <c r="AG11" s="84"/>
      <c r="AH11" s="84"/>
      <c r="AI11" s="84"/>
      <c r="AJ11" s="84"/>
      <c r="AK11" s="84"/>
      <c r="AL11" s="84"/>
      <c r="AM11" s="84"/>
      <c r="AN11" s="84"/>
      <c r="AO11" s="84"/>
      <c r="AP11" s="84"/>
      <c r="AQ11" s="84"/>
      <c r="AR11" s="84"/>
      <c r="AS11" s="84"/>
      <c r="AT11" s="84"/>
      <c r="AU11" s="84"/>
      <c r="AV11" s="84"/>
      <c r="AW11" s="84"/>
      <c r="AX11" s="84"/>
      <c r="AY11" s="84"/>
      <c r="AZ11" s="84"/>
      <c r="BA11" s="84"/>
      <c r="BB11" s="84"/>
      <c r="BC11" s="84"/>
      <c r="BD11" s="84"/>
      <c r="BE11" s="84"/>
      <c r="BF11" s="84"/>
      <c r="BG11" s="84"/>
      <c r="BH11" s="84"/>
      <c r="BI11" s="84"/>
      <c r="BJ11" s="84"/>
      <c r="BK11" s="88"/>
    </row>
    <row r="12" spans="1:64" ht="12.75" customHeight="1">
      <c r="A12" s="105"/>
      <c r="B12" s="106"/>
      <c r="C12" s="106"/>
      <c r="D12" s="106"/>
      <c r="E12" s="106"/>
      <c r="F12" s="106"/>
      <c r="G12" s="106"/>
      <c r="H12" s="106"/>
      <c r="I12" s="107"/>
      <c r="J12" s="35" t="str">
        <f>CHOOSE(WEEKDAY(J$13,2),"L","M","M","J","V","S","D")</f>
        <v>L</v>
      </c>
      <c r="K12" s="36" t="str">
        <f t="shared" ref="K12:BK12" si="4">CHOOSE(WEEKDAY(K$13,2),"L","M","M","J","V","S","D")</f>
        <v>M</v>
      </c>
      <c r="L12" s="36" t="str">
        <f t="shared" si="4"/>
        <v>M</v>
      </c>
      <c r="M12" s="36" t="str">
        <f t="shared" si="4"/>
        <v>J</v>
      </c>
      <c r="N12" s="36" t="str">
        <f t="shared" si="4"/>
        <v>V</v>
      </c>
      <c r="O12" s="36" t="str">
        <f t="shared" si="4"/>
        <v>S</v>
      </c>
      <c r="P12" s="36" t="str">
        <f t="shared" si="4"/>
        <v>D</v>
      </c>
      <c r="Q12" s="36" t="str">
        <f t="shared" si="4"/>
        <v>L</v>
      </c>
      <c r="R12" s="36" t="str">
        <f t="shared" si="4"/>
        <v>M</v>
      </c>
      <c r="S12" s="36" t="str">
        <f t="shared" si="4"/>
        <v>M</v>
      </c>
      <c r="T12" s="36" t="str">
        <f t="shared" si="4"/>
        <v>J</v>
      </c>
      <c r="U12" s="36" t="str">
        <f t="shared" si="4"/>
        <v>V</v>
      </c>
      <c r="V12" s="36" t="str">
        <f t="shared" si="4"/>
        <v>S</v>
      </c>
      <c r="W12" s="36" t="str">
        <f t="shared" si="4"/>
        <v>D</v>
      </c>
      <c r="X12" s="36" t="str">
        <f t="shared" si="4"/>
        <v>L</v>
      </c>
      <c r="Y12" s="36" t="str">
        <f t="shared" si="4"/>
        <v>M</v>
      </c>
      <c r="Z12" s="36" t="str">
        <f t="shared" si="4"/>
        <v>M</v>
      </c>
      <c r="AA12" s="36" t="str">
        <f t="shared" si="4"/>
        <v>J</v>
      </c>
      <c r="AB12" s="36" t="str">
        <f t="shared" si="4"/>
        <v>V</v>
      </c>
      <c r="AC12" s="36" t="str">
        <f t="shared" si="4"/>
        <v>S</v>
      </c>
      <c r="AD12" s="36" t="str">
        <f t="shared" si="4"/>
        <v>D</v>
      </c>
      <c r="AE12" s="36" t="str">
        <f t="shared" si="4"/>
        <v>L</v>
      </c>
      <c r="AF12" s="36" t="str">
        <f t="shared" si="4"/>
        <v>M</v>
      </c>
      <c r="AG12" s="36" t="str">
        <f t="shared" si="4"/>
        <v>M</v>
      </c>
      <c r="AH12" s="36" t="str">
        <f t="shared" si="4"/>
        <v>J</v>
      </c>
      <c r="AI12" s="36" t="str">
        <f t="shared" si="4"/>
        <v>V</v>
      </c>
      <c r="AJ12" s="36" t="str">
        <f t="shared" si="4"/>
        <v>S</v>
      </c>
      <c r="AK12" s="36" t="str">
        <f t="shared" si="4"/>
        <v>D</v>
      </c>
      <c r="AL12" s="36" t="str">
        <f t="shared" si="4"/>
        <v>L</v>
      </c>
      <c r="AM12" s="36" t="str">
        <f t="shared" si="4"/>
        <v>M</v>
      </c>
      <c r="AN12" s="36" t="str">
        <f t="shared" si="4"/>
        <v>M</v>
      </c>
      <c r="AO12" s="36" t="str">
        <f t="shared" si="4"/>
        <v>J</v>
      </c>
      <c r="AP12" s="36" t="str">
        <f t="shared" si="4"/>
        <v>V</v>
      </c>
      <c r="AQ12" s="36" t="str">
        <f t="shared" si="4"/>
        <v>S</v>
      </c>
      <c r="AR12" s="36" t="str">
        <f t="shared" si="4"/>
        <v>D</v>
      </c>
      <c r="AS12" s="36" t="str">
        <f t="shared" si="4"/>
        <v>L</v>
      </c>
      <c r="AT12" s="36" t="str">
        <f t="shared" si="4"/>
        <v>M</v>
      </c>
      <c r="AU12" s="36" t="str">
        <f t="shared" si="4"/>
        <v>M</v>
      </c>
      <c r="AV12" s="36" t="str">
        <f t="shared" si="4"/>
        <v>J</v>
      </c>
      <c r="AW12" s="36" t="str">
        <f t="shared" si="4"/>
        <v>V</v>
      </c>
      <c r="AX12" s="36" t="str">
        <f t="shared" si="4"/>
        <v>S</v>
      </c>
      <c r="AY12" s="36" t="str">
        <f t="shared" si="4"/>
        <v>D</v>
      </c>
      <c r="AZ12" s="36" t="str">
        <f t="shared" si="4"/>
        <v>L</v>
      </c>
      <c r="BA12" s="36" t="str">
        <f t="shared" si="4"/>
        <v>M</v>
      </c>
      <c r="BB12" s="36" t="str">
        <f t="shared" si="4"/>
        <v>M</v>
      </c>
      <c r="BC12" s="36" t="str">
        <f t="shared" si="4"/>
        <v>J</v>
      </c>
      <c r="BD12" s="36" t="str">
        <f t="shared" si="4"/>
        <v>V</v>
      </c>
      <c r="BE12" s="36" t="str">
        <f t="shared" si="4"/>
        <v>S</v>
      </c>
      <c r="BF12" s="36" t="str">
        <f t="shared" si="4"/>
        <v>D</v>
      </c>
      <c r="BG12" s="36" t="str">
        <f t="shared" si="4"/>
        <v>L</v>
      </c>
      <c r="BH12" s="36" t="str">
        <f t="shared" si="4"/>
        <v>M</v>
      </c>
      <c r="BI12" s="36" t="str">
        <f t="shared" si="4"/>
        <v>M</v>
      </c>
      <c r="BJ12" s="36" t="str">
        <f t="shared" si="4"/>
        <v>J</v>
      </c>
      <c r="BK12" s="37" t="str">
        <f t="shared" si="4"/>
        <v>V</v>
      </c>
    </row>
    <row r="13" spans="1:64" ht="12.75" customHeight="1" thickBot="1">
      <c r="A13" s="57" t="s">
        <v>41</v>
      </c>
      <c r="B13" s="57" t="s">
        <v>40</v>
      </c>
      <c r="C13" s="57" t="s">
        <v>39</v>
      </c>
      <c r="D13" s="57" t="s">
        <v>45</v>
      </c>
      <c r="E13" s="57" t="s">
        <v>26</v>
      </c>
      <c r="F13" s="57" t="s">
        <v>46</v>
      </c>
      <c r="G13" s="57" t="s">
        <v>25</v>
      </c>
      <c r="H13" s="57" t="s">
        <v>43</v>
      </c>
      <c r="I13" s="58" t="s">
        <v>47</v>
      </c>
      <c r="J13" s="59">
        <f>_DD+_SD</f>
        <v>42660</v>
      </c>
      <c r="K13" s="60">
        <f>J13+1</f>
        <v>42661</v>
      </c>
      <c r="L13" s="60">
        <f t="shared" ref="L13:BK13" si="5">K13+1</f>
        <v>42662</v>
      </c>
      <c r="M13" s="60">
        <f t="shared" si="5"/>
        <v>42663</v>
      </c>
      <c r="N13" s="60">
        <f t="shared" si="5"/>
        <v>42664</v>
      </c>
      <c r="O13" s="60">
        <f t="shared" si="5"/>
        <v>42665</v>
      </c>
      <c r="P13" s="60">
        <f t="shared" si="5"/>
        <v>42666</v>
      </c>
      <c r="Q13" s="60">
        <f t="shared" si="5"/>
        <v>42667</v>
      </c>
      <c r="R13" s="60">
        <f t="shared" si="5"/>
        <v>42668</v>
      </c>
      <c r="S13" s="60">
        <f t="shared" si="5"/>
        <v>42669</v>
      </c>
      <c r="T13" s="60">
        <f t="shared" si="5"/>
        <v>42670</v>
      </c>
      <c r="U13" s="60">
        <f t="shared" si="5"/>
        <v>42671</v>
      </c>
      <c r="V13" s="60">
        <f t="shared" si="5"/>
        <v>42672</v>
      </c>
      <c r="W13" s="60">
        <f t="shared" si="5"/>
        <v>42673</v>
      </c>
      <c r="X13" s="60">
        <f t="shared" si="5"/>
        <v>42674</v>
      </c>
      <c r="Y13" s="60">
        <f t="shared" si="5"/>
        <v>42675</v>
      </c>
      <c r="Z13" s="60">
        <f t="shared" si="5"/>
        <v>42676</v>
      </c>
      <c r="AA13" s="60">
        <f t="shared" si="5"/>
        <v>42677</v>
      </c>
      <c r="AB13" s="60">
        <f t="shared" si="5"/>
        <v>42678</v>
      </c>
      <c r="AC13" s="60">
        <f t="shared" si="5"/>
        <v>42679</v>
      </c>
      <c r="AD13" s="60">
        <f t="shared" si="5"/>
        <v>42680</v>
      </c>
      <c r="AE13" s="60">
        <f t="shared" si="5"/>
        <v>42681</v>
      </c>
      <c r="AF13" s="60">
        <f t="shared" si="5"/>
        <v>42682</v>
      </c>
      <c r="AG13" s="60">
        <f t="shared" si="5"/>
        <v>42683</v>
      </c>
      <c r="AH13" s="60">
        <f t="shared" si="5"/>
        <v>42684</v>
      </c>
      <c r="AI13" s="60">
        <f t="shared" si="5"/>
        <v>42685</v>
      </c>
      <c r="AJ13" s="60">
        <f t="shared" si="5"/>
        <v>42686</v>
      </c>
      <c r="AK13" s="60">
        <f t="shared" si="5"/>
        <v>42687</v>
      </c>
      <c r="AL13" s="60">
        <f t="shared" si="5"/>
        <v>42688</v>
      </c>
      <c r="AM13" s="60">
        <f t="shared" si="5"/>
        <v>42689</v>
      </c>
      <c r="AN13" s="60">
        <f t="shared" si="5"/>
        <v>42690</v>
      </c>
      <c r="AO13" s="60">
        <f t="shared" si="5"/>
        <v>42691</v>
      </c>
      <c r="AP13" s="60">
        <f t="shared" si="5"/>
        <v>42692</v>
      </c>
      <c r="AQ13" s="60">
        <f t="shared" si="5"/>
        <v>42693</v>
      </c>
      <c r="AR13" s="60">
        <f t="shared" si="5"/>
        <v>42694</v>
      </c>
      <c r="AS13" s="60">
        <f t="shared" si="5"/>
        <v>42695</v>
      </c>
      <c r="AT13" s="60">
        <f t="shared" si="5"/>
        <v>42696</v>
      </c>
      <c r="AU13" s="60">
        <f t="shared" si="5"/>
        <v>42697</v>
      </c>
      <c r="AV13" s="60">
        <f t="shared" si="5"/>
        <v>42698</v>
      </c>
      <c r="AW13" s="60">
        <f t="shared" si="5"/>
        <v>42699</v>
      </c>
      <c r="AX13" s="60">
        <f t="shared" si="5"/>
        <v>42700</v>
      </c>
      <c r="AY13" s="60">
        <f t="shared" si="5"/>
        <v>42701</v>
      </c>
      <c r="AZ13" s="60">
        <f t="shared" si="5"/>
        <v>42702</v>
      </c>
      <c r="BA13" s="60">
        <f t="shared" si="5"/>
        <v>42703</v>
      </c>
      <c r="BB13" s="60">
        <f t="shared" si="5"/>
        <v>42704</v>
      </c>
      <c r="BC13" s="60">
        <f t="shared" si="5"/>
        <v>42705</v>
      </c>
      <c r="BD13" s="60">
        <f t="shared" si="5"/>
        <v>42706</v>
      </c>
      <c r="BE13" s="60">
        <f t="shared" si="5"/>
        <v>42707</v>
      </c>
      <c r="BF13" s="60">
        <f t="shared" si="5"/>
        <v>42708</v>
      </c>
      <c r="BG13" s="60">
        <f t="shared" si="5"/>
        <v>42709</v>
      </c>
      <c r="BH13" s="60">
        <f t="shared" si="5"/>
        <v>42710</v>
      </c>
      <c r="BI13" s="60">
        <f t="shared" si="5"/>
        <v>42711</v>
      </c>
      <c r="BJ13" s="60">
        <f t="shared" si="5"/>
        <v>42712</v>
      </c>
      <c r="BK13" s="61">
        <f t="shared" si="5"/>
        <v>42713</v>
      </c>
    </row>
    <row r="14" spans="1:64" ht="12.75" customHeight="1">
      <c r="A14" s="47"/>
      <c r="B14" s="48"/>
      <c r="C14" s="47"/>
      <c r="D14" s="49"/>
      <c r="E14" s="50"/>
      <c r="F14" s="51"/>
      <c r="G14" s="52"/>
      <c r="H14" s="53"/>
      <c r="I14" s="53"/>
      <c r="J14" s="54"/>
      <c r="K14" s="55"/>
      <c r="L14" s="55"/>
      <c r="M14" s="55"/>
      <c r="N14" s="55"/>
      <c r="O14" s="55"/>
      <c r="P14" s="55"/>
      <c r="Q14" s="55"/>
      <c r="R14" s="55"/>
      <c r="S14" s="55"/>
      <c r="T14" s="55"/>
      <c r="U14" s="55"/>
      <c r="V14" s="55"/>
      <c r="W14" s="55"/>
      <c r="X14" s="55"/>
      <c r="Y14" s="55"/>
      <c r="Z14" s="55"/>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6"/>
      <c r="BL14" s="33"/>
    </row>
    <row r="15" spans="1:64" ht="12.75" customHeight="1">
      <c r="A15" s="39"/>
      <c r="B15" s="40"/>
      <c r="C15" s="39"/>
      <c r="D15" s="41"/>
      <c r="E15" s="42"/>
      <c r="F15" s="43"/>
      <c r="G15" s="44"/>
      <c r="H15" s="45"/>
      <c r="I15" s="45"/>
      <c r="J15" s="1"/>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3"/>
      <c r="BL15" s="33">
        <f>D15+((G15/100)*(F15-D15))</f>
        <v>0</v>
      </c>
    </row>
    <row r="16" spans="1:64" ht="12.75" customHeight="1">
      <c r="A16" s="39"/>
      <c r="B16" s="40"/>
      <c r="C16" s="39"/>
      <c r="D16" s="41"/>
      <c r="E16" s="42"/>
      <c r="F16" s="43"/>
      <c r="G16" s="44"/>
      <c r="H16" s="45"/>
      <c r="I16" s="45"/>
      <c r="J16" s="1"/>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3"/>
      <c r="BL16" s="33">
        <f>D16+((G16/100)*(F16-D16))</f>
        <v>0</v>
      </c>
    </row>
    <row r="17" spans="1:64" ht="12.75" customHeight="1">
      <c r="A17" s="39"/>
      <c r="B17" s="40"/>
      <c r="C17" s="39"/>
      <c r="D17" s="41"/>
      <c r="E17" s="42"/>
      <c r="F17" s="43"/>
      <c r="G17" s="44"/>
      <c r="H17" s="45"/>
      <c r="I17" s="45"/>
      <c r="J17" s="1"/>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3"/>
      <c r="BL17" s="33"/>
    </row>
    <row r="18" spans="1:64" ht="12.75" customHeight="1">
      <c r="A18" s="39"/>
      <c r="B18" s="40"/>
      <c r="C18" s="39"/>
      <c r="D18" s="41"/>
      <c r="E18" s="42"/>
      <c r="F18" s="43"/>
      <c r="G18" s="44"/>
      <c r="H18" s="45"/>
      <c r="I18" s="45"/>
      <c r="J18" s="1"/>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3"/>
      <c r="BL18" s="33"/>
    </row>
    <row r="19" spans="1:64" ht="12.75" customHeight="1">
      <c r="A19" s="39"/>
      <c r="B19" s="40"/>
      <c r="C19" s="46"/>
      <c r="D19" s="41"/>
      <c r="E19" s="42"/>
      <c r="F19" s="43"/>
      <c r="G19" s="44"/>
      <c r="H19" s="45"/>
      <c r="I19" s="45"/>
      <c r="J19" s="1"/>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3"/>
      <c r="BL19" s="33"/>
    </row>
    <row r="20" spans="1:64" ht="12.75" customHeight="1">
      <c r="A20" s="39"/>
      <c r="B20" s="40"/>
      <c r="C20" s="39"/>
      <c r="D20" s="41"/>
      <c r="E20" s="42"/>
      <c r="F20" s="43"/>
      <c r="G20" s="44"/>
      <c r="H20" s="45"/>
      <c r="I20" s="45"/>
      <c r="J20" s="1"/>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3"/>
      <c r="BL20" s="33"/>
    </row>
    <row r="21" spans="1:64" ht="12.75" customHeight="1">
      <c r="A21" s="39"/>
      <c r="B21" s="40"/>
      <c r="C21" s="39"/>
      <c r="D21" s="41"/>
      <c r="E21" s="42"/>
      <c r="F21" s="43"/>
      <c r="G21" s="44"/>
      <c r="H21" s="45"/>
      <c r="I21" s="45"/>
      <c r="J21" s="1"/>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3"/>
      <c r="BL21" s="33"/>
    </row>
    <row r="22" spans="1:64" ht="12.75" customHeight="1">
      <c r="A22" s="39"/>
      <c r="B22" s="40"/>
      <c r="C22" s="39"/>
      <c r="D22" s="41"/>
      <c r="E22" s="42"/>
      <c r="F22" s="43"/>
      <c r="G22" s="44"/>
      <c r="H22" s="45"/>
      <c r="I22" s="45"/>
      <c r="J22" s="1"/>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3"/>
      <c r="BL22" s="33"/>
    </row>
    <row r="23" spans="1:64" ht="12.75" customHeight="1">
      <c r="A23" s="39"/>
      <c r="B23" s="40"/>
      <c r="C23" s="39"/>
      <c r="D23" s="41"/>
      <c r="E23" s="42"/>
      <c r="F23" s="43"/>
      <c r="G23" s="44"/>
      <c r="H23" s="45"/>
      <c r="I23" s="45"/>
      <c r="J23" s="1"/>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3"/>
      <c r="BL23" s="33"/>
    </row>
    <row r="24" spans="1:64" ht="12.75" customHeight="1">
      <c r="A24" s="39"/>
      <c r="B24" s="40"/>
      <c r="C24" s="39"/>
      <c r="D24" s="41"/>
      <c r="E24" s="42"/>
      <c r="F24" s="43"/>
      <c r="G24" s="44"/>
      <c r="H24" s="45"/>
      <c r="I24" s="45"/>
      <c r="J24" s="1"/>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3"/>
      <c r="BL24" s="33"/>
    </row>
    <row r="25" spans="1:64" ht="12.75" customHeight="1">
      <c r="A25" s="39"/>
      <c r="B25" s="40"/>
      <c r="C25" s="39"/>
      <c r="D25" s="41"/>
      <c r="E25" s="42"/>
      <c r="F25" s="43"/>
      <c r="G25" s="44"/>
      <c r="H25" s="45"/>
      <c r="I25" s="45"/>
      <c r="J25" s="1"/>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3"/>
      <c r="BL25" s="33"/>
    </row>
    <row r="26" spans="1:64" ht="12.75" customHeight="1">
      <c r="A26" s="39"/>
      <c r="B26" s="40"/>
      <c r="C26" s="39"/>
      <c r="D26" s="41"/>
      <c r="E26" s="42"/>
      <c r="F26" s="43"/>
      <c r="G26" s="44"/>
      <c r="H26" s="45"/>
      <c r="I26" s="45"/>
      <c r="J26" s="1"/>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3"/>
      <c r="BL26" s="33"/>
    </row>
    <row r="27" spans="1:64" ht="12.75" customHeight="1">
      <c r="A27" s="39"/>
      <c r="B27" s="40"/>
      <c r="C27" s="39"/>
      <c r="D27" s="41"/>
      <c r="E27" s="42"/>
      <c r="F27" s="43"/>
      <c r="G27" s="44"/>
      <c r="H27" s="45"/>
      <c r="I27" s="45"/>
      <c r="J27" s="1"/>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3"/>
      <c r="BL27" s="33"/>
    </row>
    <row r="28" spans="1:64" ht="12.75" customHeight="1">
      <c r="A28" s="39"/>
      <c r="B28" s="40"/>
      <c r="C28" s="39"/>
      <c r="D28" s="41"/>
      <c r="E28" s="42"/>
      <c r="F28" s="43"/>
      <c r="G28" s="44"/>
      <c r="H28" s="45"/>
      <c r="I28" s="45"/>
      <c r="J28" s="1"/>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3"/>
      <c r="BL28" s="33"/>
    </row>
    <row r="29" spans="1:64" ht="12.75" customHeight="1">
      <c r="A29" s="39"/>
      <c r="B29" s="40"/>
      <c r="C29" s="39"/>
      <c r="D29" s="41"/>
      <c r="E29" s="42"/>
      <c r="F29" s="43"/>
      <c r="G29" s="44"/>
      <c r="H29" s="45"/>
      <c r="I29" s="45"/>
      <c r="J29" s="1"/>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3"/>
      <c r="BL29" s="33"/>
    </row>
    <row r="30" spans="1:64" ht="12.75" customHeight="1">
      <c r="A30" s="39"/>
      <c r="B30" s="40"/>
      <c r="C30" s="39"/>
      <c r="D30" s="41"/>
      <c r="E30" s="42"/>
      <c r="F30" s="43"/>
      <c r="G30" s="44"/>
      <c r="H30" s="45"/>
      <c r="I30" s="45"/>
      <c r="J30" s="1"/>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3"/>
      <c r="BL30" s="33"/>
    </row>
    <row r="31" spans="1:64" ht="12.75" customHeight="1">
      <c r="A31" s="39"/>
      <c r="B31" s="40"/>
      <c r="C31" s="39"/>
      <c r="D31" s="41"/>
      <c r="E31" s="42"/>
      <c r="F31" s="43"/>
      <c r="G31" s="44"/>
      <c r="H31" s="45"/>
      <c r="I31" s="45"/>
      <c r="J31" s="1"/>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3"/>
      <c r="BL31" s="33"/>
    </row>
    <row r="32" spans="1:64" ht="12.75" customHeight="1">
      <c r="A32" s="39"/>
      <c r="B32" s="40"/>
      <c r="C32" s="39"/>
      <c r="D32" s="41"/>
      <c r="E32" s="42"/>
      <c r="F32" s="43"/>
      <c r="G32" s="44"/>
      <c r="H32" s="45"/>
      <c r="I32" s="45"/>
      <c r="J32" s="1"/>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3"/>
      <c r="BL32" s="33"/>
    </row>
    <row r="33" spans="1:64" ht="12.75" customHeight="1">
      <c r="A33" s="39"/>
      <c r="B33" s="40"/>
      <c r="C33" s="39"/>
      <c r="D33" s="41"/>
      <c r="E33" s="42"/>
      <c r="F33" s="43"/>
      <c r="G33" s="44"/>
      <c r="H33" s="45"/>
      <c r="I33" s="45"/>
      <c r="J33" s="1"/>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3"/>
      <c r="BL33" s="33"/>
    </row>
    <row r="34" spans="1:64" ht="12.75" customHeight="1">
      <c r="A34" s="39"/>
      <c r="B34" s="40"/>
      <c r="C34" s="39"/>
      <c r="D34" s="41"/>
      <c r="E34" s="42"/>
      <c r="F34" s="43"/>
      <c r="G34" s="44"/>
      <c r="H34" s="45"/>
      <c r="I34" s="45"/>
      <c r="J34" s="1"/>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3"/>
      <c r="BL34" s="33"/>
    </row>
    <row r="35" spans="1:64" ht="12.75" customHeight="1">
      <c r="A35" s="39"/>
      <c r="B35" s="40"/>
      <c r="C35" s="39"/>
      <c r="D35" s="41"/>
      <c r="E35" s="42"/>
      <c r="F35" s="43"/>
      <c r="G35" s="44"/>
      <c r="H35" s="45"/>
      <c r="I35" s="45"/>
      <c r="J35" s="1"/>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3"/>
      <c r="BL35" s="33"/>
    </row>
    <row r="36" spans="1:64" ht="12.75" customHeight="1">
      <c r="A36" s="39"/>
      <c r="B36" s="40"/>
      <c r="C36" s="39"/>
      <c r="D36" s="41"/>
      <c r="E36" s="42"/>
      <c r="F36" s="43"/>
      <c r="G36" s="44"/>
      <c r="H36" s="45"/>
      <c r="I36" s="45"/>
      <c r="J36" s="1"/>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3"/>
      <c r="BL36" s="33"/>
    </row>
    <row r="37" spans="1:64" ht="12.75" customHeight="1">
      <c r="A37" s="39"/>
      <c r="B37" s="40"/>
      <c r="C37" s="39"/>
      <c r="D37" s="41"/>
      <c r="E37" s="42"/>
      <c r="F37" s="43"/>
      <c r="G37" s="44"/>
      <c r="H37" s="45"/>
      <c r="I37" s="45"/>
      <c r="J37" s="1"/>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3"/>
      <c r="BL37" s="33"/>
    </row>
    <row r="38" spans="1:64" ht="12.75" customHeight="1">
      <c r="A38" s="39"/>
      <c r="B38" s="40"/>
      <c r="C38" s="39"/>
      <c r="D38" s="41"/>
      <c r="E38" s="42"/>
      <c r="F38" s="43"/>
      <c r="G38" s="44"/>
      <c r="H38" s="45"/>
      <c r="I38" s="45"/>
      <c r="J38" s="1"/>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3"/>
      <c r="BL38" s="33"/>
    </row>
    <row r="39" spans="1:64" ht="12.75" customHeight="1">
      <c r="A39" s="39"/>
      <c r="B39" s="40"/>
      <c r="C39" s="39"/>
      <c r="D39" s="41"/>
      <c r="E39" s="42"/>
      <c r="F39" s="43"/>
      <c r="G39" s="44"/>
      <c r="H39" s="45"/>
      <c r="I39" s="45"/>
      <c r="J39" s="1"/>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3"/>
      <c r="BL39" s="33"/>
    </row>
    <row r="40" spans="1:64" ht="12.75" customHeight="1">
      <c r="A40" s="39"/>
      <c r="B40" s="40"/>
      <c r="C40" s="39"/>
      <c r="D40" s="41"/>
      <c r="E40" s="42"/>
      <c r="F40" s="43"/>
      <c r="G40" s="44"/>
      <c r="H40" s="45"/>
      <c r="I40" s="45"/>
      <c r="J40" s="1"/>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3"/>
      <c r="BL40" s="33"/>
    </row>
    <row r="41" spans="1:64" ht="12.75" customHeight="1">
      <c r="A41" s="39"/>
      <c r="B41" s="40"/>
      <c r="C41" s="39"/>
      <c r="D41" s="41"/>
      <c r="E41" s="42"/>
      <c r="F41" s="43"/>
      <c r="G41" s="44"/>
      <c r="H41" s="45"/>
      <c r="I41" s="45"/>
      <c r="J41" s="1"/>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3"/>
      <c r="BL41" s="33"/>
    </row>
    <row r="42" spans="1:64" ht="12.75" customHeight="1">
      <c r="A42" s="39"/>
      <c r="B42" s="40"/>
      <c r="C42" s="39"/>
      <c r="D42" s="41"/>
      <c r="E42" s="42"/>
      <c r="F42" s="43"/>
      <c r="G42" s="44"/>
      <c r="H42" s="45"/>
      <c r="I42" s="45"/>
      <c r="J42" s="1"/>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3"/>
      <c r="BL42" s="33"/>
    </row>
    <row r="43" spans="1:64" ht="12.75" customHeight="1">
      <c r="A43" s="39"/>
      <c r="B43" s="40"/>
      <c r="C43" s="39"/>
      <c r="D43" s="41"/>
      <c r="E43" s="42"/>
      <c r="F43" s="43"/>
      <c r="G43" s="44"/>
      <c r="H43" s="45"/>
      <c r="I43" s="45"/>
      <c r="J43" s="1"/>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3"/>
      <c r="BL43" s="33"/>
    </row>
    <row r="44" spans="1:64" ht="12.75" customHeight="1">
      <c r="A44" s="39"/>
      <c r="B44" s="40"/>
      <c r="C44" s="39"/>
      <c r="D44" s="41"/>
      <c r="E44" s="42"/>
      <c r="F44" s="43"/>
      <c r="G44" s="44"/>
      <c r="H44" s="45"/>
      <c r="I44" s="45"/>
      <c r="J44" s="1"/>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3"/>
      <c r="BL44" s="33"/>
    </row>
    <row r="45" spans="1:64" ht="12.75" customHeight="1">
      <c r="A45" s="39"/>
      <c r="B45" s="40"/>
      <c r="C45" s="39"/>
      <c r="D45" s="41"/>
      <c r="E45" s="42"/>
      <c r="F45" s="43"/>
      <c r="G45" s="44"/>
      <c r="H45" s="45"/>
      <c r="I45" s="45"/>
      <c r="J45" s="1"/>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3"/>
      <c r="BL45" s="33"/>
    </row>
    <row r="46" spans="1:64" ht="12.75" customHeight="1">
      <c r="A46" s="39"/>
      <c r="B46" s="40"/>
      <c r="C46" s="46"/>
      <c r="D46" s="41"/>
      <c r="E46" s="42"/>
      <c r="F46" s="43"/>
      <c r="G46" s="44"/>
      <c r="H46" s="45"/>
      <c r="I46" s="45"/>
      <c r="J46" s="1"/>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3"/>
      <c r="BL46" s="33"/>
    </row>
    <row r="47" spans="1:64" ht="12.75" customHeight="1">
      <c r="A47" s="39"/>
      <c r="B47" s="40"/>
      <c r="C47" s="39"/>
      <c r="D47" s="41"/>
      <c r="E47" s="42"/>
      <c r="F47" s="43"/>
      <c r="G47" s="44"/>
      <c r="H47" s="45"/>
      <c r="I47" s="45"/>
      <c r="J47" s="1"/>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3"/>
      <c r="BL47" s="33"/>
    </row>
    <row r="48" spans="1:64" ht="12.75" customHeight="1">
      <c r="A48" s="39"/>
      <c r="B48" s="40"/>
      <c r="C48" s="39"/>
      <c r="D48" s="41"/>
      <c r="E48" s="42"/>
      <c r="F48" s="43"/>
      <c r="G48" s="44"/>
      <c r="H48" s="45"/>
      <c r="I48" s="45"/>
      <c r="J48" s="1"/>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3"/>
      <c r="BL48" s="33"/>
    </row>
    <row r="49" spans="1:64" ht="12.75" customHeight="1">
      <c r="A49" s="39"/>
      <c r="B49" s="40"/>
      <c r="C49" s="39"/>
      <c r="D49" s="41"/>
      <c r="E49" s="42"/>
      <c r="F49" s="43"/>
      <c r="G49" s="44"/>
      <c r="H49" s="45"/>
      <c r="I49" s="45"/>
      <c r="J49" s="1"/>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3"/>
      <c r="BL49" s="33"/>
    </row>
    <row r="50" spans="1:64" ht="12.75" customHeight="1">
      <c r="A50" s="39"/>
      <c r="B50" s="40"/>
      <c r="C50" s="39"/>
      <c r="D50" s="41"/>
      <c r="E50" s="42"/>
      <c r="F50" s="43"/>
      <c r="G50" s="44"/>
      <c r="H50" s="45"/>
      <c r="I50" s="45"/>
      <c r="J50" s="1"/>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3"/>
      <c r="BL50" s="33"/>
    </row>
    <row r="51" spans="1:64" ht="12.75" customHeight="1">
      <c r="A51" s="39"/>
      <c r="B51" s="40"/>
      <c r="C51" s="39"/>
      <c r="D51" s="41"/>
      <c r="E51" s="42"/>
      <c r="F51" s="43"/>
      <c r="G51" s="44"/>
      <c r="H51" s="45"/>
      <c r="I51" s="45"/>
      <c r="J51" s="1"/>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3"/>
      <c r="BL51" s="33"/>
    </row>
    <row r="52" spans="1:64" ht="12.75" customHeight="1">
      <c r="A52" s="39"/>
      <c r="B52" s="40"/>
      <c r="C52" s="39"/>
      <c r="D52" s="41"/>
      <c r="E52" s="42"/>
      <c r="F52" s="43"/>
      <c r="G52" s="44"/>
      <c r="H52" s="45"/>
      <c r="I52" s="45"/>
      <c r="J52" s="1"/>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3"/>
      <c r="BL52" s="33"/>
    </row>
    <row r="53" spans="1:64" ht="12.75" customHeight="1">
      <c r="A53" s="39"/>
      <c r="B53" s="40"/>
      <c r="C53" s="39"/>
      <c r="D53" s="41"/>
      <c r="E53" s="42"/>
      <c r="F53" s="43"/>
      <c r="G53" s="44"/>
      <c r="H53" s="45"/>
      <c r="I53" s="45"/>
      <c r="J53" s="1"/>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3"/>
      <c r="BL53" s="33"/>
    </row>
    <row r="54" spans="1:64" ht="12.75" customHeight="1">
      <c r="A54" s="39"/>
      <c r="B54" s="40"/>
      <c r="C54" s="39"/>
      <c r="D54" s="41"/>
      <c r="E54" s="42"/>
      <c r="F54" s="43"/>
      <c r="G54" s="44"/>
      <c r="H54" s="45"/>
      <c r="I54" s="45"/>
      <c r="J54" s="1"/>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3"/>
      <c r="BL54" s="33"/>
    </row>
    <row r="55" spans="1:64" ht="12.75" customHeight="1">
      <c r="A55" s="39"/>
      <c r="B55" s="40"/>
      <c r="C55" s="39"/>
      <c r="D55" s="41"/>
      <c r="E55" s="42"/>
      <c r="F55" s="43"/>
      <c r="G55" s="44"/>
      <c r="H55" s="45"/>
      <c r="I55" s="45"/>
      <c r="J55" s="1"/>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3"/>
      <c r="BL55" s="33"/>
    </row>
    <row r="56" spans="1:64" ht="12.75" customHeight="1">
      <c r="A56" s="39"/>
      <c r="B56" s="40"/>
      <c r="C56" s="39"/>
      <c r="D56" s="41"/>
      <c r="E56" s="42"/>
      <c r="F56" s="43"/>
      <c r="G56" s="44"/>
      <c r="H56" s="45"/>
      <c r="I56" s="45"/>
      <c r="J56" s="1"/>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3"/>
      <c r="BL56" s="33"/>
    </row>
    <row r="57" spans="1:64" ht="12.75" customHeight="1">
      <c r="A57" s="39"/>
      <c r="B57" s="40"/>
      <c r="C57" s="39"/>
      <c r="D57" s="41"/>
      <c r="E57" s="42"/>
      <c r="F57" s="43"/>
      <c r="G57" s="44"/>
      <c r="H57" s="45"/>
      <c r="I57" s="45"/>
      <c r="J57" s="1"/>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3"/>
      <c r="BL57" s="33"/>
    </row>
    <row r="58" spans="1:64" ht="12.75" customHeight="1">
      <c r="A58" s="39"/>
      <c r="B58" s="40"/>
      <c r="C58" s="39"/>
      <c r="D58" s="41"/>
      <c r="E58" s="42"/>
      <c r="F58" s="43"/>
      <c r="G58" s="44"/>
      <c r="H58" s="45"/>
      <c r="I58" s="45"/>
      <c r="J58" s="1"/>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3"/>
      <c r="BL58" s="33"/>
    </row>
    <row r="59" spans="1:64" ht="12.75" customHeight="1">
      <c r="A59" s="39"/>
      <c r="B59" s="40"/>
      <c r="C59" s="39"/>
      <c r="D59" s="41"/>
      <c r="E59" s="42"/>
      <c r="F59" s="43"/>
      <c r="G59" s="44"/>
      <c r="H59" s="45"/>
      <c r="I59" s="45"/>
      <c r="J59" s="1"/>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3"/>
      <c r="BL59" s="33"/>
    </row>
    <row r="60" spans="1:64" ht="12.75" customHeight="1">
      <c r="A60" s="39"/>
      <c r="B60" s="40"/>
      <c r="C60" s="39"/>
      <c r="D60" s="41"/>
      <c r="E60" s="42"/>
      <c r="F60" s="43"/>
      <c r="G60" s="44"/>
      <c r="H60" s="45"/>
      <c r="I60" s="45"/>
      <c r="J60" s="1"/>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3"/>
      <c r="BL60" s="33"/>
    </row>
    <row r="61" spans="1:64" ht="12.75" customHeight="1">
      <c r="A61" s="39"/>
      <c r="B61" s="40"/>
      <c r="C61" s="39"/>
      <c r="D61" s="41"/>
      <c r="E61" s="42"/>
      <c r="F61" s="43"/>
      <c r="G61" s="44"/>
      <c r="H61" s="45"/>
      <c r="I61" s="45"/>
      <c r="J61" s="1"/>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3"/>
      <c r="BL61" s="33"/>
    </row>
    <row r="62" spans="1:64" ht="12.75" customHeight="1">
      <c r="A62" s="39"/>
      <c r="B62" s="40"/>
      <c r="C62" s="39"/>
      <c r="D62" s="41"/>
      <c r="E62" s="42"/>
      <c r="F62" s="43"/>
      <c r="G62" s="44"/>
      <c r="H62" s="45"/>
      <c r="I62" s="45"/>
      <c r="J62" s="1"/>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3"/>
      <c r="BL62" s="33"/>
    </row>
    <row r="63" spans="1:64" ht="12.75" customHeight="1">
      <c r="A63" s="39"/>
      <c r="B63" s="40"/>
      <c r="C63" s="39"/>
      <c r="D63" s="41"/>
      <c r="E63" s="42"/>
      <c r="F63" s="43"/>
      <c r="G63" s="44"/>
      <c r="H63" s="45"/>
      <c r="I63" s="45"/>
      <c r="J63" s="1"/>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3"/>
      <c r="BL63" s="33"/>
    </row>
    <row r="64" spans="1:64" ht="12.75" customHeight="1">
      <c r="A64" s="39"/>
      <c r="B64" s="40"/>
      <c r="C64" s="39"/>
      <c r="D64" s="41"/>
      <c r="E64" s="42"/>
      <c r="F64" s="43"/>
      <c r="G64" s="44"/>
      <c r="H64" s="45"/>
      <c r="I64" s="45"/>
      <c r="J64" s="1"/>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3"/>
      <c r="BL64" s="33"/>
    </row>
    <row r="65" spans="1:64" ht="12.75" customHeight="1">
      <c r="A65" s="39"/>
      <c r="B65" s="40"/>
      <c r="C65" s="39"/>
      <c r="D65" s="41"/>
      <c r="E65" s="42"/>
      <c r="F65" s="43"/>
      <c r="G65" s="44"/>
      <c r="H65" s="45"/>
      <c r="I65" s="45"/>
      <c r="J65" s="1"/>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3"/>
      <c r="BL65" s="33"/>
    </row>
    <row r="66" spans="1:64" ht="12.75" customHeight="1">
      <c r="A66" s="39"/>
      <c r="B66" s="40"/>
      <c r="C66" s="39"/>
      <c r="D66" s="41"/>
      <c r="E66" s="42"/>
      <c r="F66" s="43"/>
      <c r="G66" s="44"/>
      <c r="H66" s="45"/>
      <c r="I66" s="45"/>
      <c r="J66" s="1"/>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3"/>
      <c r="BL66" s="33"/>
    </row>
    <row r="67" spans="1:64" ht="12.75" customHeight="1">
      <c r="A67" s="39"/>
      <c r="B67" s="40"/>
      <c r="C67" s="39"/>
      <c r="D67" s="41"/>
      <c r="E67" s="42"/>
      <c r="F67" s="43"/>
      <c r="G67" s="44"/>
      <c r="H67" s="45"/>
      <c r="I67" s="45"/>
      <c r="J67" s="1"/>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3"/>
      <c r="BL67" s="33"/>
    </row>
    <row r="68" spans="1:64" ht="12.75" customHeight="1">
      <c r="A68" s="39"/>
      <c r="B68" s="40"/>
      <c r="C68" s="39"/>
      <c r="D68" s="41"/>
      <c r="E68" s="42"/>
      <c r="F68" s="43"/>
      <c r="G68" s="44"/>
      <c r="H68" s="45"/>
      <c r="I68" s="45"/>
      <c r="J68" s="1"/>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3"/>
      <c r="BL68" s="33"/>
    </row>
    <row r="69" spans="1:64" ht="12.75" customHeight="1">
      <c r="A69" s="39"/>
      <c r="B69" s="40"/>
      <c r="C69" s="39"/>
      <c r="D69" s="41"/>
      <c r="E69" s="42"/>
      <c r="F69" s="43"/>
      <c r="G69" s="44"/>
      <c r="H69" s="45"/>
      <c r="I69" s="45"/>
      <c r="J69" s="1"/>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3"/>
      <c r="BL69" s="33"/>
    </row>
    <row r="70" spans="1:64" ht="12.75" customHeight="1">
      <c r="A70" s="39"/>
      <c r="B70" s="40"/>
      <c r="C70" s="39"/>
      <c r="D70" s="41"/>
      <c r="E70" s="42"/>
      <c r="F70" s="43"/>
      <c r="G70" s="44"/>
      <c r="H70" s="45"/>
      <c r="I70" s="45"/>
      <c r="J70" s="1"/>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3"/>
      <c r="BL70" s="33"/>
    </row>
    <row r="71" spans="1:64" ht="12.75" customHeight="1">
      <c r="A71" s="39"/>
      <c r="B71" s="40"/>
      <c r="C71" s="39"/>
      <c r="D71" s="41"/>
      <c r="E71" s="42"/>
      <c r="F71" s="43"/>
      <c r="G71" s="44"/>
      <c r="H71" s="45"/>
      <c r="I71" s="45"/>
      <c r="J71" s="1"/>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3"/>
      <c r="BL71" s="33"/>
    </row>
  </sheetData>
  <mergeCells count="167">
    <mergeCell ref="E4:I4"/>
    <mergeCell ref="B4:C4"/>
    <mergeCell ref="A2:I3"/>
    <mergeCell ref="A5:I5"/>
    <mergeCell ref="A6:I12"/>
    <mergeCell ref="BH10:BH11"/>
    <mergeCell ref="BI10:BI11"/>
    <mergeCell ref="BJ10:BJ11"/>
    <mergeCell ref="AT10:AT11"/>
    <mergeCell ref="AU10:AU11"/>
    <mergeCell ref="AV10:AV11"/>
    <mergeCell ref="AW10:AW11"/>
    <mergeCell ref="AX10:AX11"/>
    <mergeCell ref="AO10:AO11"/>
    <mergeCell ref="AP10:AP11"/>
    <mergeCell ref="AQ10:AQ11"/>
    <mergeCell ref="AR10:AR11"/>
    <mergeCell ref="AS10:AS11"/>
    <mergeCell ref="AJ10:AJ11"/>
    <mergeCell ref="AK10:AK11"/>
    <mergeCell ref="AL10:AL11"/>
    <mergeCell ref="AM10:AM11"/>
    <mergeCell ref="AN10:AN11"/>
    <mergeCell ref="AE10:AE11"/>
    <mergeCell ref="BK10:BK11"/>
    <mergeCell ref="BD10:BD11"/>
    <mergeCell ref="BE10:BE11"/>
    <mergeCell ref="BF10:BF11"/>
    <mergeCell ref="AY10:AY11"/>
    <mergeCell ref="AZ10:AZ11"/>
    <mergeCell ref="BA10:BA11"/>
    <mergeCell ref="BB10:BB11"/>
    <mergeCell ref="BC10:BC11"/>
    <mergeCell ref="BG10:BG11"/>
    <mergeCell ref="AF10:AF11"/>
    <mergeCell ref="AG10:AG11"/>
    <mergeCell ref="AH10:AH11"/>
    <mergeCell ref="AI10:AI11"/>
    <mergeCell ref="Z10:Z11"/>
    <mergeCell ref="P6:P9"/>
    <mergeCell ref="Q6:Q9"/>
    <mergeCell ref="R6:R9"/>
    <mergeCell ref="S6:S9"/>
    <mergeCell ref="AA10:AA11"/>
    <mergeCell ref="AB10:AB11"/>
    <mergeCell ref="AC10:AC11"/>
    <mergeCell ref="AD10:AD11"/>
    <mergeCell ref="U10:U11"/>
    <mergeCell ref="V10:V11"/>
    <mergeCell ref="W10:W11"/>
    <mergeCell ref="X10:X11"/>
    <mergeCell ref="Y10:Y11"/>
    <mergeCell ref="P10:P11"/>
    <mergeCell ref="Q10:Q11"/>
    <mergeCell ref="R10:R11"/>
    <mergeCell ref="S10:S11"/>
    <mergeCell ref="T10:T11"/>
    <mergeCell ref="T6:T9"/>
    <mergeCell ref="O6:O9"/>
    <mergeCell ref="J10:J11"/>
    <mergeCell ref="K10:K11"/>
    <mergeCell ref="L10:L11"/>
    <mergeCell ref="M10:M11"/>
    <mergeCell ref="N10:N11"/>
    <mergeCell ref="O10:O11"/>
    <mergeCell ref="J6:J9"/>
    <mergeCell ref="K6:K9"/>
    <mergeCell ref="L6:L9"/>
    <mergeCell ref="M6:M9"/>
    <mergeCell ref="N6:N9"/>
    <mergeCell ref="U6:U9"/>
    <mergeCell ref="V6:V9"/>
    <mergeCell ref="W6:W9"/>
    <mergeCell ref="X6:X9"/>
    <mergeCell ref="AE6:AE9"/>
    <mergeCell ref="AF6:AF9"/>
    <mergeCell ref="AG6:AG9"/>
    <mergeCell ref="AH6:AH9"/>
    <mergeCell ref="Y6:Y9"/>
    <mergeCell ref="Z6:Z9"/>
    <mergeCell ref="BA4:BA5"/>
    <mergeCell ref="AI6:AI9"/>
    <mergeCell ref="AJ6:AJ9"/>
    <mergeCell ref="AK6:AK9"/>
    <mergeCell ref="AL6:AL9"/>
    <mergeCell ref="AA6:AA9"/>
    <mergeCell ref="Z4:Z5"/>
    <mergeCell ref="AZ6:AZ9"/>
    <mergeCell ref="BA6:BA9"/>
    <mergeCell ref="AM6:AM9"/>
    <mergeCell ref="AB6:AB9"/>
    <mergeCell ref="AC6:AC9"/>
    <mergeCell ref="AD6:AD9"/>
    <mergeCell ref="AG4:AG5"/>
    <mergeCell ref="AH4:AH5"/>
    <mergeCell ref="AI4:AI5"/>
    <mergeCell ref="AA4:AA5"/>
    <mergeCell ref="AB4:AB5"/>
    <mergeCell ref="AC4:AC5"/>
    <mergeCell ref="AD4:AD5"/>
    <mergeCell ref="AE4:AE5"/>
    <mergeCell ref="AF4:AF5"/>
    <mergeCell ref="BC6:BC9"/>
    <mergeCell ref="BD6:BD9"/>
    <mergeCell ref="BE6:BE9"/>
    <mergeCell ref="BF6:BF9"/>
    <mergeCell ref="AY6:AY9"/>
    <mergeCell ref="AN6:AN9"/>
    <mergeCell ref="AO6:AO9"/>
    <mergeCell ref="AP6:AP9"/>
    <mergeCell ref="AQ6:AQ9"/>
    <mergeCell ref="AR6:AR9"/>
    <mergeCell ref="AS6:AS9"/>
    <mergeCell ref="AT6:AT9"/>
    <mergeCell ref="AU6:AU9"/>
    <mergeCell ref="AV6:AV9"/>
    <mergeCell ref="AW6:AW9"/>
    <mergeCell ref="AX6:AX9"/>
    <mergeCell ref="BB6:BB9"/>
    <mergeCell ref="BK6:BK9"/>
    <mergeCell ref="BG6:BG9"/>
    <mergeCell ref="BH6:BH9"/>
    <mergeCell ref="BI6:BI9"/>
    <mergeCell ref="BJ6:BJ9"/>
    <mergeCell ref="J4:J5"/>
    <mergeCell ref="K4:K5"/>
    <mergeCell ref="L4:L5"/>
    <mergeCell ref="M4:M5"/>
    <mergeCell ref="N4:N5"/>
    <mergeCell ref="O4:O5"/>
    <mergeCell ref="P4:P5"/>
    <mergeCell ref="Q4:Q5"/>
    <mergeCell ref="R4:R5"/>
    <mergeCell ref="S4:S5"/>
    <mergeCell ref="T4:T5"/>
    <mergeCell ref="U4:U5"/>
    <mergeCell ref="V4:V5"/>
    <mergeCell ref="W4:W5"/>
    <mergeCell ref="X4:X5"/>
    <mergeCell ref="Y4:Y5"/>
    <mergeCell ref="BK4:BK5"/>
    <mergeCell ref="BB4:BB5"/>
    <mergeCell ref="BG4:BG5"/>
    <mergeCell ref="BH4:BH5"/>
    <mergeCell ref="BI4:BI5"/>
    <mergeCell ref="BJ4:BJ5"/>
    <mergeCell ref="AJ4:AJ5"/>
    <mergeCell ref="AK4:AK5"/>
    <mergeCell ref="AL4:AL5"/>
    <mergeCell ref="AM4:AM5"/>
    <mergeCell ref="AN4:AN5"/>
    <mergeCell ref="AO4:AO5"/>
    <mergeCell ref="AP4:AP5"/>
    <mergeCell ref="AQ4:AQ5"/>
    <mergeCell ref="AR4:AR5"/>
    <mergeCell ref="BD4:BD5"/>
    <mergeCell ref="BE4:BE5"/>
    <mergeCell ref="BF4:BF5"/>
    <mergeCell ref="AS4:AS5"/>
    <mergeCell ref="AT4:AT5"/>
    <mergeCell ref="AU4:AU5"/>
    <mergeCell ref="AV4:AV5"/>
    <mergeCell ref="AW4:AW5"/>
    <mergeCell ref="AX4:AX5"/>
    <mergeCell ref="AY4:AY5"/>
    <mergeCell ref="AZ4:AZ5"/>
    <mergeCell ref="BC4:BC5"/>
  </mergeCells>
  <conditionalFormatting sqref="J4:BK71">
    <cfRule type="expression" dxfId="23" priority="26">
      <formula>AND(J$13=TODAY())</formula>
    </cfRule>
  </conditionalFormatting>
  <conditionalFormatting sqref="K4:BK9">
    <cfRule type="expression" dxfId="22" priority="48">
      <formula>AND(K$6&lt;&gt;J$6)</formula>
    </cfRule>
    <cfRule type="expression" dxfId="21" priority="74">
      <formula>AND(MONTH(K$13)/2=INT(MONTH(K$13)/2))</formula>
    </cfRule>
  </conditionalFormatting>
  <conditionalFormatting sqref="K10:BK71">
    <cfRule type="expression" dxfId="20" priority="73">
      <formula>AND(K$10&lt;&gt;J$10)</formula>
    </cfRule>
  </conditionalFormatting>
  <conditionalFormatting sqref="J12:BK71">
    <cfRule type="expression" dxfId="19" priority="69">
      <formula>AND(J$1=0)</formula>
    </cfRule>
  </conditionalFormatting>
  <conditionalFormatting sqref="A14:A71">
    <cfRule type="expression" dxfId="18" priority="49">
      <formula>AND($A14&lt;&gt;"")</formula>
    </cfRule>
  </conditionalFormatting>
  <conditionalFormatting sqref="J12:BK13">
    <cfRule type="expression" dxfId="17" priority="27">
      <formula>AND(J$13=TODAY())</formula>
    </cfRule>
  </conditionalFormatting>
  <conditionalFormatting sqref="J4:J9">
    <cfRule type="expression" dxfId="16" priority="33">
      <formula>AND(MONTH(J$13)/2=INT(MONTH(J$13)/2))</formula>
    </cfRule>
  </conditionalFormatting>
  <conditionalFormatting sqref="D14:D71">
    <cfRule type="expression" dxfId="15" priority="24">
      <formula>OR(AND($D14&lt;_DD,$D14&lt;&gt;""),AND(OR($D14=Fériés,TEXT(WEEKDAY($D14),"JJJJ")=Jours_chômés),$I14,$D14&lt;&gt;""))</formula>
    </cfRule>
  </conditionalFormatting>
  <conditionalFormatting sqref="B14:BK71">
    <cfRule type="expression" dxfId="14" priority="20">
      <formula>AND($A14&lt;&gt;"")</formula>
    </cfRule>
  </conditionalFormatting>
  <conditionalFormatting sqref="G14:G71">
    <cfRule type="expression" dxfId="13" priority="65">
      <formula>AND($A14="",$G14=100)</formula>
    </cfRule>
    <cfRule type="expression" dxfId="12" priority="56">
      <formula>AND($A14="",$G14&lt;&gt;"",$G14&lt;100,TODAY()&gt;$D14,TODAY()&lt;$F14)</formula>
    </cfRule>
    <cfRule type="expression" dxfId="11" priority="51">
      <formula>AND($A14="",$G14&lt;&gt;"",TODAY()&gt;$D14,TODAY()&gt;$BL14+1)</formula>
    </cfRule>
  </conditionalFormatting>
  <conditionalFormatting sqref="J14:BK71">
    <cfRule type="expression" dxfId="10" priority="66">
      <formula>AND($A14="",J$13&gt;=$D14,J$13&lt;=$F14,$I14=FALSE,$G14&gt;0,J$13&lt;=$BL14)</formula>
    </cfRule>
    <cfRule type="expression" dxfId="9" priority="67">
      <formula>AND($A14="",J$13&lt;=$F14,J$13&gt;=$D14,$I14=FALSE,OR($G14&lt;&gt;"",$G14&lt;100),J$13&lt;TODAY())</formula>
    </cfRule>
    <cfRule type="expression" dxfId="8" priority="68">
      <formula>AND($A14="",J$13&lt;=$F14,J$13&gt;=$D14,$I14=FALSE)</formula>
    </cfRule>
    <cfRule type="expression" dxfId="7" priority="70">
      <formula>AND($A14="",J$13&lt;=$F14,J$13&gt;=$D14,$I14,$G14&gt;0,J$13&lt;=$BL14)</formula>
    </cfRule>
    <cfRule type="expression" dxfId="6" priority="71">
      <formula>AND($A14="",J$13&lt;=$F14,J$13&gt;=$D14,$I14,OR($G14&lt;&gt;"",$G14&lt;100),J$13&lt;TODAY())</formula>
    </cfRule>
    <cfRule type="expression" dxfId="5" priority="72">
      <formula>AND($A14="",J$13&lt;=$F14,J$13&gt;=$D14,$I14)</formula>
    </cfRule>
  </conditionalFormatting>
  <conditionalFormatting sqref="J4:BK9">
    <cfRule type="expression" dxfId="4" priority="4">
      <formula>AND(J$6="TO DAY")</formula>
    </cfRule>
  </conditionalFormatting>
  <conditionalFormatting sqref="J10:BK11">
    <cfRule type="expression" dxfId="3" priority="3">
      <formula>AND((RIGHT(J$10,2)*1)/2=INT((RIGHT(J$10,2)*1)/2))</formula>
    </cfRule>
  </conditionalFormatting>
  <conditionalFormatting sqref="K10:BK11">
    <cfRule type="expression" dxfId="2" priority="2">
      <formula>AND(K$10&lt;&gt;J$10)</formula>
    </cfRule>
  </conditionalFormatting>
  <conditionalFormatting sqref="F14:F71">
    <cfRule type="expression" dxfId="1" priority="1">
      <formula>OR(AND($F14&lt;&gt;"",$F14&gt;(_DD+404)),AND(OR($F14=Fériés,TEXT(WEEKDAY($F14),"JJJJ")=Jours_chômés),$I14,$F14&lt;&gt;""))</formula>
    </cfRule>
  </conditionalFormatting>
  <dataValidations count="2">
    <dataValidation type="list" allowBlank="1" showInputMessage="1" showErrorMessage="1" sqref="C14:C71">
      <formula1>_Res</formula1>
    </dataValidation>
    <dataValidation type="list" allowBlank="1" showInputMessage="1" showErrorMessage="1" sqref="I14:I71">
      <formula1>"Vrai,Faux"</formula1>
    </dataValidation>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sheetPr codeName="Feuil3"/>
  <dimension ref="A1:K96"/>
  <sheetViews>
    <sheetView showGridLines="0" workbookViewId="0">
      <pane xSplit="13" ySplit="1" topLeftCell="N2" activePane="bottomRight" state="frozen"/>
      <selection pane="topRight" activeCell="O1" sqref="O1"/>
      <selection pane="bottomLeft" activeCell="A2" sqref="A2"/>
      <selection pane="bottomRight" activeCell="C2" sqref="C2"/>
    </sheetView>
  </sheetViews>
  <sheetFormatPr baseColWidth="10" defaultRowHeight="15"/>
  <cols>
    <col min="1" max="1" width="29" customWidth="1"/>
    <col min="2" max="2" width="17.5703125" bestFit="1" customWidth="1"/>
    <col min="3" max="3" width="34.140625" customWidth="1"/>
    <col min="4" max="4" width="15.42578125" customWidth="1"/>
    <col min="5" max="5" width="10.28515625" hidden="1" customWidth="1"/>
    <col min="6" max="6" width="12.85546875" hidden="1" customWidth="1"/>
    <col min="7" max="7" width="18.42578125" hidden="1" customWidth="1"/>
    <col min="9" max="10" width="11.42578125" hidden="1" customWidth="1"/>
    <col min="11" max="11" width="22.140625" customWidth="1"/>
    <col min="12" max="12" width="32.28515625" bestFit="1" customWidth="1"/>
  </cols>
  <sheetData>
    <row r="1" spans="1:11">
      <c r="A1" s="26" t="s">
        <v>27</v>
      </c>
      <c r="B1" s="26" t="s">
        <v>24</v>
      </c>
      <c r="C1" s="67" t="s">
        <v>51</v>
      </c>
      <c r="D1" s="4" t="str">
        <f>IF(AND(E2:E8),"Erreur !","Jours Chômés")</f>
        <v>Jours Chômés</v>
      </c>
      <c r="E1" s="4" t="s">
        <v>1</v>
      </c>
      <c r="F1" s="5" t="s">
        <v>2</v>
      </c>
      <c r="G1" s="6" t="s">
        <v>3</v>
      </c>
      <c r="H1" s="4" t="s">
        <v>4</v>
      </c>
      <c r="I1" s="4" t="s">
        <v>49</v>
      </c>
      <c r="J1" s="4" t="s">
        <v>50</v>
      </c>
      <c r="K1" s="4" t="s">
        <v>5</v>
      </c>
    </row>
    <row r="2" spans="1:11">
      <c r="A2" s="38" t="s">
        <v>28</v>
      </c>
      <c r="B2" s="15">
        <v>46</v>
      </c>
      <c r="C2" s="70">
        <v>42614</v>
      </c>
      <c r="D2" s="7" t="s">
        <v>6</v>
      </c>
      <c r="E2" s="8" t="b">
        <v>0</v>
      </c>
      <c r="F2" s="9" t="str">
        <f>IF(E2,D2,"")</f>
        <v/>
      </c>
      <c r="G2" s="8">
        <f>IF(MONTH(1&amp;Premier_mois)&lt;&gt;1,An+1,An)</f>
        <v>2017</v>
      </c>
      <c r="H2" s="62">
        <f>IF(I2,J2,"")</f>
        <v>42736</v>
      </c>
      <c r="I2" s="10" t="b">
        <v>1</v>
      </c>
      <c r="J2" s="10">
        <f>DATE(G2,1,1)</f>
        <v>42736</v>
      </c>
      <c r="K2" s="11" t="str">
        <f>"Jour de l'an "&amp;G2</f>
        <v>Jour de l'an 2017</v>
      </c>
    </row>
    <row r="3" spans="1:11">
      <c r="A3" s="38" t="s">
        <v>29</v>
      </c>
      <c r="C3" s="4" t="s">
        <v>0</v>
      </c>
      <c r="D3" s="7" t="s">
        <v>8</v>
      </c>
      <c r="E3" s="8" t="b">
        <v>0</v>
      </c>
      <c r="F3" s="9" t="str">
        <f t="shared" ref="F3:F8" si="0">IF(E3,D3,"")</f>
        <v/>
      </c>
      <c r="G3" s="8">
        <f>IF(MONTH(DATE(An,3,29.56+0.979*MOD(204-11*MOD(An,19),30)-WEEKDAY(DATE(An,3,28.56+0.979*MOD(204-11*MOD(An,19),30))))+1)&lt;MONTH(1&amp;Premier_mois),An+1,An)</f>
        <v>2017</v>
      </c>
      <c r="H3" s="62">
        <f t="shared" ref="H3:H23" si="1">IF(I3,J3,"")</f>
        <v>42842</v>
      </c>
      <c r="I3" s="10" t="b">
        <v>1</v>
      </c>
      <c r="J3" s="10">
        <f>DATE(G3,3,29.56+0.979*MOD(204-11*MOD(G3,19),30)-WEEKDAY(DATE(G3,3,28.56+0.979*MOD(204-11*MOD(G3,19),30))))+1</f>
        <v>42842</v>
      </c>
      <c r="K3" s="11" t="s">
        <v>9</v>
      </c>
    </row>
    <row r="4" spans="1:11">
      <c r="A4" s="38" t="s">
        <v>30</v>
      </c>
      <c r="C4" s="8" t="str">
        <f>TEXT(_DD,"MMMM")</f>
        <v>septembre</v>
      </c>
      <c r="D4" s="7" t="s">
        <v>10</v>
      </c>
      <c r="E4" s="8" t="b">
        <v>0</v>
      </c>
      <c r="F4" s="9" t="str">
        <f t="shared" si="0"/>
        <v/>
      </c>
      <c r="G4" s="8">
        <f>IF(MONTH(1&amp;Premier_mois)&gt;5,An+1,An)</f>
        <v>2017</v>
      </c>
      <c r="H4" s="62">
        <f t="shared" si="1"/>
        <v>42856</v>
      </c>
      <c r="I4" s="10" t="b">
        <v>1</v>
      </c>
      <c r="J4" s="10">
        <f>DATE(G4,5,1)</f>
        <v>42856</v>
      </c>
      <c r="K4" s="11" t="s">
        <v>11</v>
      </c>
    </row>
    <row r="5" spans="1:11">
      <c r="A5" s="38" t="s">
        <v>31</v>
      </c>
      <c r="C5" s="4" t="s">
        <v>7</v>
      </c>
      <c r="D5" s="12" t="s">
        <v>12</v>
      </c>
      <c r="E5" s="13" t="b">
        <v>0</v>
      </c>
      <c r="F5" s="14" t="str">
        <f t="shared" si="0"/>
        <v/>
      </c>
      <c r="G5" s="15">
        <f>IF(MONTH(DATE(An,3,29.56+0.979*MOD(204-11*MOD(An,19),30)-WEEKDAY(DATE(An,3,28.56+0.979*MOD(204-11*MOD(An,19),30))))+1+38)&lt;MONTH(1&amp;Premier_mois),An+1,An)</f>
        <v>2017</v>
      </c>
      <c r="H5" s="62">
        <f t="shared" si="1"/>
        <v>42880</v>
      </c>
      <c r="I5" s="10" t="b">
        <v>1</v>
      </c>
      <c r="J5" s="10">
        <f>DATE(G5,3,29.56+0.979*MOD(204-11*MOD(G5,19),30)-WEEKDAY(DATE(G5,3,28.56+0.979*MOD(204-11*MOD(G5,19),30))))+1+38</f>
        <v>42880</v>
      </c>
      <c r="K5" s="11" t="s">
        <v>13</v>
      </c>
    </row>
    <row r="6" spans="1:11">
      <c r="A6" s="38" t="s">
        <v>32</v>
      </c>
      <c r="C6" s="8">
        <f>YEAR(_DD)</f>
        <v>2016</v>
      </c>
      <c r="D6" s="12" t="s">
        <v>14</v>
      </c>
      <c r="E6" s="13" t="b">
        <v>0</v>
      </c>
      <c r="F6" s="14" t="str">
        <f t="shared" si="0"/>
        <v/>
      </c>
      <c r="G6" s="15">
        <f>IF(MONTH(1&amp;Premier_mois)&gt;5,An+1,An)</f>
        <v>2017</v>
      </c>
      <c r="H6" s="62">
        <f t="shared" si="1"/>
        <v>42863</v>
      </c>
      <c r="I6" s="10" t="b">
        <v>1</v>
      </c>
      <c r="J6" s="10">
        <f>DATE(G6,5,8)</f>
        <v>42863</v>
      </c>
      <c r="K6" s="16" t="s">
        <v>15</v>
      </c>
    </row>
    <row r="7" spans="1:11">
      <c r="A7" s="38" t="s">
        <v>33</v>
      </c>
      <c r="C7" s="17"/>
      <c r="D7" s="7" t="s">
        <v>16</v>
      </c>
      <c r="E7" s="18" t="b">
        <v>1</v>
      </c>
      <c r="F7" s="19" t="str">
        <f t="shared" si="0"/>
        <v>Samedi</v>
      </c>
      <c r="G7" s="8">
        <f>IF(MONTH(DATE(An,3,29.56+0.979*MOD(204-11*MOD(An,19),30)-WEEKDAY(DATE(An,3,28.56+0.979*MOD(204-11*MOD(An,19),30))))+1+49)&lt;MONTH(1&amp;Premier_mois),An+1,An)</f>
        <v>2017</v>
      </c>
      <c r="H7" s="62">
        <f t="shared" si="1"/>
        <v>42891</v>
      </c>
      <c r="I7" s="10" t="b">
        <v>1</v>
      </c>
      <c r="J7" s="10">
        <f>DATE(G7,3,29.56+0.979*MOD(204-11*MOD(G7,19),30)-WEEKDAY(DATE(G7,3,28.56+0.979*MOD(204-11*MOD(G7,19),30))))+1+49</f>
        <v>42891</v>
      </c>
      <c r="K7" s="11" t="s">
        <v>17</v>
      </c>
    </row>
    <row r="8" spans="1:11">
      <c r="A8" s="38" t="s">
        <v>34</v>
      </c>
      <c r="C8" s="17"/>
      <c r="D8" s="7" t="s">
        <v>18</v>
      </c>
      <c r="E8" s="18" t="b">
        <v>1</v>
      </c>
      <c r="F8" s="19" t="str">
        <f t="shared" si="0"/>
        <v>Dimanche</v>
      </c>
      <c r="G8" s="8">
        <f>IF(MONTH(1&amp;Premier_mois)&gt;7,An+1,An)</f>
        <v>2017</v>
      </c>
      <c r="H8" s="62">
        <f t="shared" si="1"/>
        <v>42930</v>
      </c>
      <c r="I8" s="10" t="b">
        <v>1</v>
      </c>
      <c r="J8" s="10">
        <f>DATE(G8,7,14)</f>
        <v>42930</v>
      </c>
      <c r="K8" s="11" t="s">
        <v>19</v>
      </c>
    </row>
    <row r="9" spans="1:11">
      <c r="A9" s="38" t="s">
        <v>35</v>
      </c>
      <c r="C9" s="17"/>
      <c r="E9" s="8" t="s">
        <v>20</v>
      </c>
      <c r="F9" s="8">
        <f>MONTH(1&amp;Premier_mois)</f>
        <v>9</v>
      </c>
      <c r="G9" s="8">
        <f>IF(MONTH(1&amp;Premier_mois)&gt;8,An+1,An)</f>
        <v>2017</v>
      </c>
      <c r="H9" s="62">
        <f t="shared" si="1"/>
        <v>42962</v>
      </c>
      <c r="I9" s="10" t="b">
        <v>1</v>
      </c>
      <c r="J9" s="10">
        <f>DATE(G9,8,15)</f>
        <v>42962</v>
      </c>
      <c r="K9" s="11" t="s">
        <v>21</v>
      </c>
    </row>
    <row r="10" spans="1:11">
      <c r="A10" s="38" t="s">
        <v>36</v>
      </c>
      <c r="C10" s="20"/>
      <c r="D10" s="17"/>
      <c r="E10" s="17"/>
      <c r="F10" s="8" t="str">
        <f>CONCATENATE(IF(E2,"1","0"),IF(E3,"1","0"),IF(E4,"1","0"),IF(E5,"1","0"),IF(E6,"1","0"),IF(E7,"1","0"),IF(E8,"1","0"))</f>
        <v>0000011</v>
      </c>
      <c r="G10" s="8">
        <f>IF(MONTH(1&amp;Premier_mois)&gt;11,An+1,An)</f>
        <v>2016</v>
      </c>
      <c r="H10" s="62">
        <f t="shared" si="1"/>
        <v>42675</v>
      </c>
      <c r="I10" s="10" t="b">
        <v>1</v>
      </c>
      <c r="J10" s="10">
        <f>DATE(G10,11,1)</f>
        <v>42675</v>
      </c>
      <c r="K10" s="11" t="s">
        <v>22</v>
      </c>
    </row>
    <row r="11" spans="1:11">
      <c r="A11" s="38" t="s">
        <v>37</v>
      </c>
      <c r="C11" s="17"/>
      <c r="D11" s="17"/>
      <c r="E11" s="17"/>
      <c r="F11" s="17"/>
      <c r="G11" s="8">
        <f>IF(MONTH(1&amp;Premier_mois)&gt;11,An+1,An)</f>
        <v>2016</v>
      </c>
      <c r="H11" s="62">
        <f t="shared" si="1"/>
        <v>42685</v>
      </c>
      <c r="I11" s="10" t="b">
        <v>1</v>
      </c>
      <c r="J11" s="10">
        <f>DATE(G11,11,11)</f>
        <v>42685</v>
      </c>
      <c r="K11" s="11" t="str">
        <f>"Armistice "&amp;G11</f>
        <v>Armistice 2016</v>
      </c>
    </row>
    <row r="12" spans="1:11">
      <c r="A12" s="38" t="s">
        <v>38</v>
      </c>
      <c r="C12" s="17"/>
      <c r="D12" s="17"/>
      <c r="E12" s="17"/>
      <c r="F12" s="17"/>
      <c r="G12" s="17"/>
      <c r="H12" s="62">
        <f t="shared" si="1"/>
        <v>42729</v>
      </c>
      <c r="I12" s="10" t="b">
        <v>1</v>
      </c>
      <c r="J12" s="10">
        <f>DATE(An,12,25)</f>
        <v>42729</v>
      </c>
      <c r="K12" s="11" t="s">
        <v>23</v>
      </c>
    </row>
    <row r="13" spans="1:11">
      <c r="C13" s="17"/>
      <c r="D13" s="17"/>
      <c r="E13" s="17"/>
      <c r="F13" s="17"/>
      <c r="G13" s="17"/>
      <c r="H13" s="62" t="str">
        <f t="shared" si="1"/>
        <v>01/01/2018</v>
      </c>
      <c r="I13" s="10" t="b">
        <v>1</v>
      </c>
      <c r="J13" s="10" t="str">
        <f>"01/01/"&amp;G2+1</f>
        <v>01/01/2018</v>
      </c>
      <c r="K13" s="21" t="str">
        <f>"Jour de l'an "&amp;G2+1</f>
        <v>Jour de l'an 2018</v>
      </c>
    </row>
    <row r="14" spans="1:11">
      <c r="C14" s="17"/>
      <c r="D14" s="17"/>
      <c r="E14" s="17"/>
      <c r="F14" s="17"/>
      <c r="G14" s="17"/>
      <c r="H14" s="62">
        <f t="shared" si="1"/>
        <v>43192</v>
      </c>
      <c r="I14" s="10" t="b">
        <v>1</v>
      </c>
      <c r="J14" s="10">
        <f>DATE(G3+1,3,29.56+0.979*MOD(204-11*MOD(G3+1,19),30)-WEEKDAY(DATE(G3+1,3,28.56+0.979*MOD(204-11*MOD(G3+1,19),30))))+1</f>
        <v>43192</v>
      </c>
      <c r="K14" s="21" t="s">
        <v>9</v>
      </c>
    </row>
    <row r="15" spans="1:11">
      <c r="C15" s="17"/>
      <c r="D15" s="17"/>
      <c r="E15" s="17"/>
      <c r="F15" s="17"/>
      <c r="G15" s="17"/>
      <c r="H15" s="62">
        <f t="shared" si="1"/>
        <v>43221</v>
      </c>
      <c r="I15" s="10" t="b">
        <v>1</v>
      </c>
      <c r="J15" s="10">
        <f>DATE(G4+1,5,1)</f>
        <v>43221</v>
      </c>
      <c r="K15" s="21" t="s">
        <v>11</v>
      </c>
    </row>
    <row r="16" spans="1:11">
      <c r="C16" s="17"/>
      <c r="D16" s="17"/>
      <c r="E16" s="17"/>
      <c r="F16" s="17"/>
      <c r="G16" s="17"/>
      <c r="H16" s="62">
        <f t="shared" si="1"/>
        <v>43230</v>
      </c>
      <c r="I16" s="10" t="b">
        <v>1</v>
      </c>
      <c r="J16" s="10">
        <f>DATE(G5+1,3,29.56+0.979*MOD(204-11*MOD(G5+1,19),30)-WEEKDAY(DATE(G5+1,3,28.56+0.979*MOD(204-11*MOD(G5+1,19),30))))+1+38</f>
        <v>43230</v>
      </c>
      <c r="K16" s="21" t="s">
        <v>13</v>
      </c>
    </row>
    <row r="17" spans="3:11">
      <c r="C17" s="17"/>
      <c r="D17" s="17"/>
      <c r="E17" s="17"/>
      <c r="F17" s="17"/>
      <c r="G17" s="17"/>
      <c r="H17" s="62">
        <f t="shared" si="1"/>
        <v>43228</v>
      </c>
      <c r="I17" s="10" t="b">
        <v>1</v>
      </c>
      <c r="J17" s="10">
        <f>DATE(G6+1,5,8)</f>
        <v>43228</v>
      </c>
      <c r="K17" s="21" t="s">
        <v>15</v>
      </c>
    </row>
    <row r="18" spans="3:11">
      <c r="C18" s="17"/>
      <c r="D18" s="17"/>
      <c r="E18" s="17"/>
      <c r="F18" s="17"/>
      <c r="G18" s="17"/>
      <c r="H18" s="62">
        <f t="shared" si="1"/>
        <v>43241</v>
      </c>
      <c r="I18" s="10" t="b">
        <v>1</v>
      </c>
      <c r="J18" s="10">
        <f>DATE(G7+1,3,29.56+0.979*MOD(204-11*MOD(G7+1,19),30)-WEEKDAY(DATE(G7+18,3,28.56+0.979*MOD(204-11*MOD(G7+1,19),30))))+1+49</f>
        <v>43241</v>
      </c>
      <c r="K18" s="21" t="s">
        <v>17</v>
      </c>
    </row>
    <row r="19" spans="3:11">
      <c r="C19" s="17"/>
      <c r="D19" s="17"/>
      <c r="E19" s="17"/>
      <c r="F19" s="17"/>
      <c r="G19" s="17"/>
      <c r="H19" s="62">
        <f t="shared" si="1"/>
        <v>43295</v>
      </c>
      <c r="I19" s="10" t="b">
        <v>1</v>
      </c>
      <c r="J19" s="10">
        <f>DATE(G8+1,7,14)</f>
        <v>43295</v>
      </c>
      <c r="K19" s="21" t="s">
        <v>19</v>
      </c>
    </row>
    <row r="20" spans="3:11">
      <c r="C20" s="17"/>
      <c r="D20" s="17"/>
      <c r="E20" s="17"/>
      <c r="F20" s="17"/>
      <c r="G20" s="17"/>
      <c r="H20" s="62">
        <f t="shared" si="1"/>
        <v>43327</v>
      </c>
      <c r="I20" s="10" t="b">
        <v>1</v>
      </c>
      <c r="J20" s="10">
        <f>DATE(G9+1,8,15)</f>
        <v>43327</v>
      </c>
      <c r="K20" s="21" t="s">
        <v>21</v>
      </c>
    </row>
    <row r="21" spans="3:11">
      <c r="C21" s="17"/>
      <c r="D21" s="17"/>
      <c r="E21" s="17"/>
      <c r="F21" s="17"/>
      <c r="G21" s="17"/>
      <c r="H21" s="62">
        <f t="shared" si="1"/>
        <v>43040</v>
      </c>
      <c r="I21" s="10" t="b">
        <v>1</v>
      </c>
      <c r="J21" s="10">
        <f>DATE(G10+1,11,1)</f>
        <v>43040</v>
      </c>
      <c r="K21" s="21" t="s">
        <v>22</v>
      </c>
    </row>
    <row r="22" spans="3:11">
      <c r="C22" s="17"/>
      <c r="D22" s="17"/>
      <c r="E22" s="17"/>
      <c r="F22" s="17"/>
      <c r="G22" s="17"/>
      <c r="H22" s="62">
        <f t="shared" si="1"/>
        <v>43050</v>
      </c>
      <c r="I22" s="10" t="b">
        <v>1</v>
      </c>
      <c r="J22" s="10">
        <f>DATE(G11+1,11,11)</f>
        <v>43050</v>
      </c>
      <c r="K22" s="21" t="str">
        <f>"Armistice "&amp;G11+1</f>
        <v>Armistice 2017</v>
      </c>
    </row>
    <row r="23" spans="3:11">
      <c r="C23" s="17"/>
      <c r="D23" s="17"/>
      <c r="E23" s="17"/>
      <c r="F23" s="17"/>
      <c r="G23" s="17"/>
      <c r="H23" s="62">
        <f t="shared" si="1"/>
        <v>43094</v>
      </c>
      <c r="I23" s="10" t="b">
        <v>1</v>
      </c>
      <c r="J23" s="10">
        <f>DATE(An+1,12,25)</f>
        <v>43094</v>
      </c>
      <c r="K23" s="21" t="s">
        <v>23</v>
      </c>
    </row>
    <row r="24" spans="3:11">
      <c r="C24" s="17"/>
      <c r="D24" s="17"/>
      <c r="E24" s="17"/>
      <c r="F24" s="17"/>
      <c r="G24" s="17"/>
      <c r="H24" s="22"/>
      <c r="I24" s="63"/>
      <c r="J24" s="64"/>
      <c r="K24" s="23"/>
    </row>
    <row r="25" spans="3:11">
      <c r="C25" s="17"/>
      <c r="D25" s="17"/>
      <c r="E25" s="17"/>
      <c r="F25" s="17"/>
      <c r="G25" s="17"/>
      <c r="H25" s="22"/>
      <c r="I25" s="65"/>
      <c r="J25" s="66"/>
      <c r="K25" s="23"/>
    </row>
    <row r="26" spans="3:11">
      <c r="C26" s="17"/>
      <c r="D26" s="17"/>
      <c r="E26" s="17"/>
      <c r="F26" s="17"/>
      <c r="G26" s="17"/>
      <c r="H26" s="22"/>
      <c r="I26" s="65"/>
      <c r="J26" s="66"/>
      <c r="K26" s="23"/>
    </row>
    <row r="27" spans="3:11">
      <c r="C27" s="17"/>
      <c r="D27" s="17"/>
      <c r="E27" s="17"/>
      <c r="F27" s="17"/>
      <c r="G27" s="17"/>
      <c r="H27" s="22"/>
      <c r="I27" s="65"/>
      <c r="J27" s="66"/>
      <c r="K27" s="23"/>
    </row>
    <row r="28" spans="3:11">
      <c r="C28" s="17"/>
      <c r="D28" s="17"/>
      <c r="E28" s="17"/>
      <c r="F28" s="17"/>
      <c r="G28" s="17"/>
      <c r="H28" s="22"/>
      <c r="I28" s="65"/>
      <c r="J28" s="66"/>
      <c r="K28" s="23"/>
    </row>
    <row r="29" spans="3:11">
      <c r="C29" s="17"/>
      <c r="D29" s="17"/>
      <c r="E29" s="17"/>
      <c r="F29" s="17"/>
      <c r="G29" s="17"/>
      <c r="H29" s="22"/>
      <c r="I29" s="65"/>
      <c r="J29" s="66"/>
      <c r="K29" s="23"/>
    </row>
    <row r="30" spans="3:11">
      <c r="D30" s="17"/>
      <c r="E30" s="17"/>
      <c r="F30" s="17"/>
      <c r="G30" s="17"/>
      <c r="H30" s="22"/>
      <c r="I30" s="65"/>
      <c r="J30" s="66"/>
      <c r="K30" s="23"/>
    </row>
    <row r="31" spans="3:11">
      <c r="D31" s="17"/>
      <c r="E31" s="17"/>
      <c r="F31" s="17"/>
      <c r="H31" s="22"/>
      <c r="I31" s="65"/>
      <c r="J31" s="66"/>
      <c r="K31" s="23"/>
    </row>
    <row r="32" spans="3:11">
      <c r="H32" s="22"/>
      <c r="I32" s="65"/>
      <c r="J32" s="66"/>
      <c r="K32" s="23"/>
    </row>
    <row r="33" spans="8:11">
      <c r="H33" s="22"/>
      <c r="I33" s="65"/>
      <c r="J33" s="66"/>
      <c r="K33" s="23"/>
    </row>
    <row r="34" spans="8:11">
      <c r="H34" s="22"/>
      <c r="I34" s="65"/>
      <c r="J34" s="66"/>
      <c r="K34" s="23"/>
    </row>
    <row r="35" spans="8:11">
      <c r="H35" s="22"/>
      <c r="I35" s="65"/>
      <c r="J35" s="66"/>
      <c r="K35" s="23"/>
    </row>
    <row r="36" spans="8:11">
      <c r="H36" s="22"/>
      <c r="I36" s="65"/>
      <c r="J36" s="66"/>
      <c r="K36" s="23"/>
    </row>
    <row r="37" spans="8:11">
      <c r="H37" s="22"/>
      <c r="I37" s="65"/>
      <c r="J37" s="66"/>
      <c r="K37" s="23"/>
    </row>
    <row r="38" spans="8:11">
      <c r="H38" s="22"/>
      <c r="I38" s="65"/>
      <c r="J38" s="66"/>
      <c r="K38" s="23"/>
    </row>
    <row r="39" spans="8:11">
      <c r="H39" s="22"/>
      <c r="I39" s="65"/>
      <c r="J39" s="66"/>
      <c r="K39" s="23"/>
    </row>
    <row r="40" spans="8:11">
      <c r="H40" s="22"/>
      <c r="I40" s="65"/>
      <c r="J40" s="66"/>
      <c r="K40" s="23"/>
    </row>
    <row r="41" spans="8:11">
      <c r="H41" s="22"/>
      <c r="I41" s="65"/>
      <c r="J41" s="66"/>
      <c r="K41" s="23"/>
    </row>
    <row r="42" spans="8:11">
      <c r="H42" s="22"/>
      <c r="I42" s="65"/>
      <c r="J42" s="66"/>
      <c r="K42" s="23"/>
    </row>
    <row r="43" spans="8:11">
      <c r="H43" s="22"/>
      <c r="I43" s="65"/>
      <c r="J43" s="66"/>
      <c r="K43" s="23"/>
    </row>
    <row r="44" spans="8:11">
      <c r="H44" s="22"/>
      <c r="I44" s="65"/>
      <c r="J44" s="66"/>
      <c r="K44" s="23"/>
    </row>
    <row r="45" spans="8:11">
      <c r="H45" s="22"/>
      <c r="I45" s="65"/>
      <c r="J45" s="66"/>
      <c r="K45" s="23"/>
    </row>
    <row r="46" spans="8:11">
      <c r="H46" s="22"/>
      <c r="I46" s="65"/>
      <c r="J46" s="66"/>
      <c r="K46" s="23"/>
    </row>
    <row r="47" spans="8:11">
      <c r="H47" s="22"/>
      <c r="I47" s="65"/>
      <c r="J47" s="66"/>
      <c r="K47" s="23"/>
    </row>
    <row r="48" spans="8:11">
      <c r="H48" s="22"/>
      <c r="I48" s="65"/>
      <c r="J48" s="66"/>
      <c r="K48" s="23"/>
    </row>
    <row r="49" spans="8:11">
      <c r="H49" s="22"/>
      <c r="I49" s="65"/>
      <c r="J49" s="66"/>
      <c r="K49" s="23"/>
    </row>
    <row r="50" spans="8:11">
      <c r="H50" s="22"/>
      <c r="I50" s="65"/>
      <c r="J50" s="66"/>
      <c r="K50" s="23"/>
    </row>
    <row r="51" spans="8:11">
      <c r="H51" s="22"/>
      <c r="I51" s="65"/>
      <c r="J51" s="66"/>
      <c r="K51" s="23"/>
    </row>
    <row r="52" spans="8:11">
      <c r="H52" s="22"/>
      <c r="I52" s="65"/>
      <c r="J52" s="66"/>
      <c r="K52" s="23"/>
    </row>
    <row r="53" spans="8:11">
      <c r="H53" s="22"/>
      <c r="I53" s="65"/>
      <c r="J53" s="66"/>
      <c r="K53" s="23"/>
    </row>
    <row r="54" spans="8:11">
      <c r="H54" s="22"/>
      <c r="I54" s="65"/>
      <c r="J54" s="66"/>
      <c r="K54" s="23"/>
    </row>
    <row r="55" spans="8:11">
      <c r="H55" s="22"/>
      <c r="I55" s="65"/>
      <c r="J55" s="66"/>
      <c r="K55" s="23"/>
    </row>
    <row r="56" spans="8:11">
      <c r="H56" s="22"/>
      <c r="I56" s="65"/>
      <c r="J56" s="66"/>
      <c r="K56" s="23"/>
    </row>
    <row r="57" spans="8:11">
      <c r="H57" s="22"/>
      <c r="I57" s="65"/>
      <c r="J57" s="66"/>
      <c r="K57" s="23"/>
    </row>
    <row r="58" spans="8:11">
      <c r="H58" s="22"/>
      <c r="I58" s="65"/>
      <c r="J58" s="66"/>
      <c r="K58" s="23"/>
    </row>
    <row r="59" spans="8:11">
      <c r="H59" s="22"/>
      <c r="I59" s="65"/>
      <c r="J59" s="66"/>
      <c r="K59" s="23"/>
    </row>
    <row r="60" spans="8:11">
      <c r="H60" s="22"/>
      <c r="I60" s="65"/>
      <c r="J60" s="66"/>
      <c r="K60" s="23"/>
    </row>
    <row r="61" spans="8:11">
      <c r="H61" s="22"/>
      <c r="I61" s="65"/>
      <c r="J61" s="66"/>
      <c r="K61" s="23"/>
    </row>
    <row r="62" spans="8:11">
      <c r="H62" s="22"/>
      <c r="I62" s="65"/>
      <c r="J62" s="66"/>
      <c r="K62" s="23"/>
    </row>
    <row r="63" spans="8:11">
      <c r="H63" s="22"/>
      <c r="I63" s="65"/>
      <c r="J63" s="66"/>
      <c r="K63" s="23"/>
    </row>
    <row r="64" spans="8:11">
      <c r="H64" s="22"/>
      <c r="I64" s="65"/>
      <c r="J64" s="66"/>
      <c r="K64" s="23"/>
    </row>
    <row r="65" spans="8:11">
      <c r="H65" s="22"/>
      <c r="I65" s="65"/>
      <c r="J65" s="66"/>
      <c r="K65" s="23"/>
    </row>
    <row r="66" spans="8:11">
      <c r="H66" s="22"/>
      <c r="I66" s="65"/>
      <c r="J66" s="66"/>
      <c r="K66" s="23"/>
    </row>
    <row r="67" spans="8:11">
      <c r="H67" s="22"/>
      <c r="I67" s="65"/>
      <c r="J67" s="66"/>
      <c r="K67" s="23"/>
    </row>
    <row r="68" spans="8:11">
      <c r="H68" s="22"/>
      <c r="I68" s="65"/>
      <c r="J68" s="66"/>
      <c r="K68" s="23"/>
    </row>
    <row r="69" spans="8:11">
      <c r="H69" s="22"/>
      <c r="I69" s="65"/>
      <c r="J69" s="66"/>
      <c r="K69" s="23"/>
    </row>
    <row r="70" spans="8:11">
      <c r="H70" s="22"/>
      <c r="I70" s="65"/>
      <c r="J70" s="66"/>
      <c r="K70" s="23"/>
    </row>
    <row r="71" spans="8:11">
      <c r="H71" s="22"/>
      <c r="I71" s="65"/>
      <c r="J71" s="66"/>
      <c r="K71" s="23"/>
    </row>
    <row r="72" spans="8:11">
      <c r="H72" s="22"/>
      <c r="I72" s="65"/>
      <c r="J72" s="66"/>
      <c r="K72" s="23"/>
    </row>
    <row r="73" spans="8:11">
      <c r="H73" s="22"/>
      <c r="I73" s="65"/>
      <c r="J73" s="66"/>
      <c r="K73" s="23"/>
    </row>
    <row r="74" spans="8:11">
      <c r="H74" s="22"/>
      <c r="I74" s="65"/>
      <c r="J74" s="66"/>
      <c r="K74" s="23"/>
    </row>
    <row r="75" spans="8:11">
      <c r="H75" s="22"/>
      <c r="I75" s="65"/>
      <c r="J75" s="66"/>
      <c r="K75" s="23"/>
    </row>
    <row r="76" spans="8:11">
      <c r="H76" s="22"/>
      <c r="I76" s="65"/>
      <c r="J76" s="66"/>
      <c r="K76" s="23"/>
    </row>
    <row r="77" spans="8:11">
      <c r="H77" s="22"/>
      <c r="I77" s="65"/>
      <c r="J77" s="66"/>
      <c r="K77" s="23"/>
    </row>
    <row r="78" spans="8:11">
      <c r="H78" s="22"/>
      <c r="I78" s="65"/>
      <c r="J78" s="66"/>
      <c r="K78" s="23"/>
    </row>
    <row r="79" spans="8:11">
      <c r="H79" s="22"/>
      <c r="I79" s="65"/>
      <c r="J79" s="66"/>
      <c r="K79" s="23"/>
    </row>
    <row r="80" spans="8:11">
      <c r="H80" s="24"/>
      <c r="I80" s="24"/>
      <c r="J80" s="24"/>
      <c r="K80" s="24"/>
    </row>
    <row r="81" spans="8:11">
      <c r="H81" s="24"/>
      <c r="I81" s="24"/>
      <c r="J81" s="24"/>
      <c r="K81" s="24"/>
    </row>
    <row r="82" spans="8:11">
      <c r="H82" s="24"/>
      <c r="I82" s="24"/>
      <c r="J82" s="24"/>
      <c r="K82" s="24"/>
    </row>
    <row r="83" spans="8:11">
      <c r="H83" s="24"/>
      <c r="I83" s="24"/>
      <c r="J83" s="24"/>
      <c r="K83" s="24"/>
    </row>
    <row r="84" spans="8:11">
      <c r="H84" s="24"/>
      <c r="I84" s="24"/>
      <c r="J84" s="24"/>
      <c r="K84" s="24"/>
    </row>
    <row r="85" spans="8:11">
      <c r="H85" s="24"/>
      <c r="I85" s="24"/>
      <c r="J85" s="24"/>
      <c r="K85" s="24"/>
    </row>
    <row r="86" spans="8:11">
      <c r="H86" s="24"/>
      <c r="I86" s="24"/>
      <c r="J86" s="24"/>
      <c r="K86" s="24"/>
    </row>
    <row r="87" spans="8:11">
      <c r="H87" s="24"/>
      <c r="I87" s="24"/>
      <c r="J87" s="24"/>
      <c r="K87" s="24"/>
    </row>
    <row r="88" spans="8:11">
      <c r="H88" s="24"/>
      <c r="I88" s="24"/>
      <c r="J88" s="24"/>
      <c r="K88" s="24"/>
    </row>
    <row r="89" spans="8:11">
      <c r="H89" s="24"/>
      <c r="I89" s="24"/>
      <c r="J89" s="24"/>
      <c r="K89" s="24"/>
    </row>
    <row r="90" spans="8:11">
      <c r="H90" s="24"/>
      <c r="I90" s="24"/>
      <c r="J90" s="24"/>
      <c r="K90" s="24"/>
    </row>
    <row r="91" spans="8:11">
      <c r="H91" s="24"/>
      <c r="I91" s="24"/>
      <c r="J91" s="24"/>
      <c r="K91" s="24"/>
    </row>
    <row r="92" spans="8:11">
      <c r="H92" s="24"/>
      <c r="I92" s="24"/>
      <c r="J92" s="24"/>
      <c r="K92" s="24"/>
    </row>
    <row r="93" spans="8:11">
      <c r="H93" s="24"/>
      <c r="I93" s="24"/>
      <c r="J93" s="24"/>
      <c r="K93" s="24"/>
    </row>
    <row r="94" spans="8:11">
      <c r="H94" s="24"/>
      <c r="I94" s="24"/>
      <c r="J94" s="24"/>
      <c r="K94" s="24"/>
    </row>
    <row r="95" spans="8:11">
      <c r="H95" s="24"/>
      <c r="I95" s="24"/>
      <c r="J95" s="24"/>
      <c r="K95" s="24"/>
    </row>
    <row r="96" spans="8:11">
      <c r="H96" s="24"/>
      <c r="I96" s="24"/>
      <c r="J96" s="24"/>
      <c r="K96" s="24"/>
    </row>
  </sheetData>
  <conditionalFormatting sqref="D1">
    <cfRule type="expression" dxfId="0" priority="1">
      <formula>AND(D1="Erreur !")</formula>
    </cfRule>
  </conditionalFormatting>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9</vt:i4>
      </vt:variant>
    </vt:vector>
  </HeadingPairs>
  <TitlesOfParts>
    <vt:vector size="11" baseType="lpstr">
      <vt:lpstr>Rétro Planning de GANTT</vt:lpstr>
      <vt:lpstr>Système</vt:lpstr>
      <vt:lpstr>_CodeWE</vt:lpstr>
      <vt:lpstr>_DD</vt:lpstr>
      <vt:lpstr>_O</vt:lpstr>
      <vt:lpstr>_SD</vt:lpstr>
      <vt:lpstr>An</vt:lpstr>
      <vt:lpstr>Jours_chômés</vt:lpstr>
      <vt:lpstr>Le_Mois</vt:lpstr>
      <vt:lpstr>Pourcentage</vt:lpstr>
      <vt:lpstr>Premier_mois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Rétro Planning de GANTT</dc:title>
  <dc:subject>Rétro Planning Planning de GANTT</dc:subject>
  <dc:creator>LouReeD</dc:creator>
  <cp:keywords>Planning; Projet; Jalon; Rétro Planning; GANTT</cp:keywords>
  <dc:description>Sur une même feuille vous avez un rétro planning et un planning de GANTT</dc:description>
  <cp:lastModifiedBy>LouReeD</cp:lastModifiedBy>
  <dcterms:created xsi:type="dcterms:W3CDTF">2016-10-18T07:30:25Z</dcterms:created>
  <dcterms:modified xsi:type="dcterms:W3CDTF">2016-10-30T19:25:14Z</dcterms:modified>
  <cp:category>Gestion de projet; Planning</cp:category>
  <dc:language>Français Excel 2010</dc:language>
  <cp:version>V1.0</cp:version>
</cp:coreProperties>
</file>