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610"/>
  </bookViews>
  <sheets>
    <sheet name="Feuil1" sheetId="1" r:id="rId1"/>
  </sheets>
  <externalReferences>
    <externalReference r:id="rId2"/>
  </externalReferences>
  <definedNames>
    <definedName name="annee">[1]calendrier!$AV$2:$AV$12</definedName>
    <definedName name="feriers">[1]calendrier!$AZ$2:$AZ$17</definedName>
    <definedName name="fériés">Feuil1!$AZ$2:$AZ$17</definedName>
    <definedName name="prod1">[1]calendrier!$AP$1:$AP$27</definedName>
    <definedName name="sem">[1]calendrier!$AN$1:$AN$27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1" l="1" a="1"/>
  <c r="C37" i="1" s="1"/>
  <c r="C36" i="1" a="1"/>
  <c r="C36" i="1" s="1"/>
  <c r="C35" i="1" a="1"/>
  <c r="C35" i="1" s="1"/>
  <c r="C34" i="1" a="1"/>
  <c r="C34" i="1" s="1"/>
  <c r="C33" i="1" a="1"/>
  <c r="C33" i="1" s="1"/>
  <c r="C32" i="1" a="1"/>
  <c r="C32" i="1" s="1"/>
  <c r="C31" i="1" a="1"/>
  <c r="C31" i="1" s="1"/>
  <c r="C30" i="1" a="1"/>
  <c r="C30" i="1" s="1"/>
  <c r="C29" i="1" a="1"/>
  <c r="C29" i="1" s="1"/>
  <c r="C28" i="1" a="1"/>
  <c r="C28" i="1" s="1"/>
  <c r="C27" i="1" a="1"/>
  <c r="C27" i="1" s="1"/>
  <c r="C26" i="1" a="1"/>
  <c r="C26" i="1" s="1"/>
  <c r="C25" i="1" a="1"/>
  <c r="C25" i="1" s="1"/>
  <c r="C24" i="1" a="1"/>
  <c r="C24" i="1" s="1"/>
  <c r="C23" i="1" a="1"/>
  <c r="C23" i="1" s="1"/>
  <c r="C22" i="1" a="1"/>
  <c r="C22" i="1" s="1"/>
  <c r="C21" i="1" a="1"/>
  <c r="C21" i="1" s="1"/>
  <c r="C20" i="1" a="1"/>
  <c r="C20" i="1" s="1"/>
  <c r="C19" i="1" a="1"/>
  <c r="C19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13" i="1" a="1"/>
  <c r="C13" i="1" s="1"/>
  <c r="C12" i="1" a="1"/>
  <c r="C12" i="1" s="1"/>
  <c r="C11" i="1" a="1"/>
  <c r="C11" i="1" s="1"/>
  <c r="C10" i="1" a="1"/>
  <c r="C10" i="1" s="1"/>
  <c r="C9" i="1" a="1"/>
  <c r="C9" i="1" s="1"/>
  <c r="C8" i="1" a="1"/>
  <c r="C8" i="1" s="1"/>
  <c r="C7" i="1" a="1"/>
  <c r="C7" i="1" s="1"/>
  <c r="B7" i="1"/>
  <c r="D37" i="1" l="1"/>
  <c r="D36" i="1"/>
  <c r="E6" i="1"/>
  <c r="H6" i="1" s="1"/>
  <c r="H7" i="1" s="1"/>
  <c r="H8" i="1" s="1"/>
  <c r="B6" i="1"/>
  <c r="AZ1" i="1"/>
  <c r="AR1" i="1"/>
  <c r="AP1" i="1"/>
  <c r="AN1" i="1"/>
  <c r="G7" i="1" l="1"/>
  <c r="K6" i="1"/>
  <c r="N6" i="1" s="1"/>
  <c r="N7" i="1" s="1"/>
  <c r="N8" i="1" s="1"/>
  <c r="AN2" i="1"/>
  <c r="AO1" i="1"/>
  <c r="AR2" i="1"/>
  <c r="AS1" i="1"/>
  <c r="B8" i="1"/>
  <c r="AK8" i="1"/>
  <c r="N9" i="1"/>
  <c r="O8" i="1"/>
  <c r="M8" i="1"/>
  <c r="K7" i="1"/>
  <c r="O7" i="1"/>
  <c r="AP2" i="1"/>
  <c r="AQ1" i="1"/>
  <c r="AZ16" i="1"/>
  <c r="AZ12" i="1"/>
  <c r="AZ10" i="1"/>
  <c r="AZ8" i="1"/>
  <c r="AZ4" i="1"/>
  <c r="AZ2" i="1"/>
  <c r="AZ11" i="1"/>
  <c r="AZ9" i="1"/>
  <c r="AZ5" i="1"/>
  <c r="H9" i="1"/>
  <c r="I8" i="1"/>
  <c r="G8" i="1"/>
  <c r="Q6" i="1"/>
  <c r="E7" i="1"/>
  <c r="I7" i="1"/>
  <c r="M7" i="1"/>
  <c r="AK7" i="1"/>
  <c r="A7" i="1"/>
  <c r="F7" i="1" l="1"/>
  <c r="E8" i="1"/>
  <c r="T6" i="1"/>
  <c r="Q7" i="1"/>
  <c r="AX5" i="1"/>
  <c r="AW5" i="1"/>
  <c r="AX11" i="1"/>
  <c r="AW11" i="1"/>
  <c r="AW4" i="1"/>
  <c r="AX4" i="1"/>
  <c r="AW10" i="1"/>
  <c r="AX10" i="1"/>
  <c r="AW16" i="1"/>
  <c r="AX16" i="1"/>
  <c r="AZ7" i="1"/>
  <c r="AZ6" i="1"/>
  <c r="AZ17" i="1"/>
  <c r="AZ3" i="1"/>
  <c r="AP3" i="1"/>
  <c r="AQ2" i="1"/>
  <c r="L7" i="1"/>
  <c r="J7" i="1"/>
  <c r="K8" i="1"/>
  <c r="N10" i="1"/>
  <c r="O9" i="1"/>
  <c r="M9" i="1"/>
  <c r="H10" i="1"/>
  <c r="I9" i="1"/>
  <c r="G9" i="1"/>
  <c r="AX9" i="1"/>
  <c r="AW9" i="1"/>
  <c r="AW2" i="1"/>
  <c r="AX2" i="1"/>
  <c r="AW8" i="1"/>
  <c r="AX8" i="1"/>
  <c r="AW12" i="1"/>
  <c r="AX12" i="1"/>
  <c r="B9" i="1"/>
  <c r="AR3" i="1"/>
  <c r="AS2" i="1"/>
  <c r="AN3" i="1"/>
  <c r="AO2" i="1"/>
  <c r="D7" i="1"/>
  <c r="A8" i="1"/>
  <c r="AN4" i="1" l="1"/>
  <c r="AO3" i="1"/>
  <c r="AR4" i="1"/>
  <c r="AS3" i="1"/>
  <c r="H11" i="1"/>
  <c r="I10" i="1"/>
  <c r="G10" i="1"/>
  <c r="L8" i="1"/>
  <c r="J8" i="1"/>
  <c r="K9" i="1"/>
  <c r="AP4" i="1"/>
  <c r="AQ3" i="1"/>
  <c r="AX17" i="1"/>
  <c r="AW17" i="1"/>
  <c r="AW7" i="1"/>
  <c r="AX7" i="1"/>
  <c r="T7" i="1"/>
  <c r="W6" i="1"/>
  <c r="B10" i="1"/>
  <c r="N11" i="1"/>
  <c r="O10" i="1"/>
  <c r="M10" i="1"/>
  <c r="AX3" i="1"/>
  <c r="AW3" i="1"/>
  <c r="AW6" i="1"/>
  <c r="AX6" i="1"/>
  <c r="R7" i="1"/>
  <c r="P7" i="1"/>
  <c r="Q8" i="1"/>
  <c r="F8" i="1"/>
  <c r="D8" i="1"/>
  <c r="E9" i="1"/>
  <c r="A9" i="1"/>
  <c r="E10" i="1" l="1"/>
  <c r="F9" i="1"/>
  <c r="D9" i="1"/>
  <c r="N12" i="1"/>
  <c r="O11" i="1"/>
  <c r="M11" i="1"/>
  <c r="Z6" i="1"/>
  <c r="W7" i="1"/>
  <c r="K10" i="1"/>
  <c r="L9" i="1"/>
  <c r="J9" i="1"/>
  <c r="R8" i="1"/>
  <c r="P8" i="1"/>
  <c r="Q9" i="1"/>
  <c r="B11" i="1"/>
  <c r="T8" i="1"/>
  <c r="U7" i="1"/>
  <c r="S7" i="1"/>
  <c r="AP5" i="1"/>
  <c r="AQ4" i="1"/>
  <c r="H12" i="1"/>
  <c r="I11" i="1"/>
  <c r="G11" i="1"/>
  <c r="AR5" i="1"/>
  <c r="AS4" i="1"/>
  <c r="AN5" i="1"/>
  <c r="AO4" i="1"/>
  <c r="A10" i="1"/>
  <c r="AN6" i="1" l="1"/>
  <c r="AO5" i="1"/>
  <c r="AR6" i="1"/>
  <c r="AS5" i="1"/>
  <c r="T9" i="1"/>
  <c r="U8" i="1"/>
  <c r="S8" i="1"/>
  <c r="Q10" i="1"/>
  <c r="R9" i="1"/>
  <c r="P9" i="1"/>
  <c r="X7" i="1"/>
  <c r="V7" i="1"/>
  <c r="W8" i="1"/>
  <c r="N13" i="1"/>
  <c r="O12" i="1"/>
  <c r="M12" i="1"/>
  <c r="H13" i="1"/>
  <c r="I12" i="1"/>
  <c r="G12" i="1"/>
  <c r="AP6" i="1"/>
  <c r="AQ5" i="1"/>
  <c r="B12" i="1"/>
  <c r="K11" i="1"/>
  <c r="L10" i="1"/>
  <c r="J10" i="1"/>
  <c r="Z7" i="1"/>
  <c r="AC6" i="1"/>
  <c r="E11" i="1"/>
  <c r="F10" i="1"/>
  <c r="D10" i="1"/>
  <c r="A11" i="1"/>
  <c r="E12" i="1" l="1"/>
  <c r="F11" i="1"/>
  <c r="D11" i="1"/>
  <c r="Z8" i="1"/>
  <c r="Y7" i="1"/>
  <c r="AA7" i="1"/>
  <c r="B13" i="1"/>
  <c r="AP7" i="1"/>
  <c r="AQ6" i="1"/>
  <c r="N14" i="1"/>
  <c r="O13" i="1"/>
  <c r="M13" i="1"/>
  <c r="Q11" i="1"/>
  <c r="R10" i="1"/>
  <c r="P10" i="1"/>
  <c r="AF6" i="1"/>
  <c r="AC7" i="1"/>
  <c r="K12" i="1"/>
  <c r="L11" i="1"/>
  <c r="J11" i="1"/>
  <c r="H14" i="1"/>
  <c r="I13" i="1"/>
  <c r="G13" i="1"/>
  <c r="X8" i="1"/>
  <c r="V8" i="1"/>
  <c r="W9" i="1"/>
  <c r="T10" i="1"/>
  <c r="U9" i="1"/>
  <c r="S9" i="1"/>
  <c r="AR7" i="1"/>
  <c r="AS6" i="1"/>
  <c r="AN7" i="1"/>
  <c r="AO6" i="1"/>
  <c r="A12" i="1"/>
  <c r="AN8" i="1" l="1"/>
  <c r="AO7" i="1"/>
  <c r="AR8" i="1"/>
  <c r="AS7" i="1"/>
  <c r="W10" i="1"/>
  <c r="X9" i="1"/>
  <c r="V9" i="1"/>
  <c r="K13" i="1"/>
  <c r="L12" i="1"/>
  <c r="J12" i="1"/>
  <c r="AF7" i="1"/>
  <c r="AI6" i="1"/>
  <c r="AI7" i="1" s="1"/>
  <c r="O14" i="1"/>
  <c r="M14" i="1"/>
  <c r="N15" i="1"/>
  <c r="AP8" i="1"/>
  <c r="AQ7" i="1"/>
  <c r="Z9" i="1"/>
  <c r="AA8" i="1"/>
  <c r="Y8" i="1"/>
  <c r="T11" i="1"/>
  <c r="U10" i="1"/>
  <c r="S10" i="1"/>
  <c r="H15" i="1"/>
  <c r="I14" i="1"/>
  <c r="G14" i="1"/>
  <c r="AD7" i="1"/>
  <c r="AB7" i="1"/>
  <c r="AC8" i="1"/>
  <c r="Q12" i="1"/>
  <c r="R11" i="1"/>
  <c r="P11" i="1"/>
  <c r="B14" i="1"/>
  <c r="E13" i="1"/>
  <c r="F12" i="1"/>
  <c r="D12" i="1"/>
  <c r="A13" i="1"/>
  <c r="F13" i="1" l="1"/>
  <c r="D13" i="1"/>
  <c r="E14" i="1"/>
  <c r="Q13" i="1"/>
  <c r="R12" i="1"/>
  <c r="P12" i="1"/>
  <c r="I15" i="1"/>
  <c r="G15" i="1"/>
  <c r="H16" i="1"/>
  <c r="Z10" i="1"/>
  <c r="AA9" i="1"/>
  <c r="Y9" i="1"/>
  <c r="AP9" i="1"/>
  <c r="AQ8" i="1"/>
  <c r="AJ7" i="1"/>
  <c r="AH7" i="1"/>
  <c r="AI8" i="1"/>
  <c r="L13" i="1"/>
  <c r="J13" i="1"/>
  <c r="K14" i="1"/>
  <c r="B15" i="1"/>
  <c r="AD8" i="1"/>
  <c r="AB8" i="1"/>
  <c r="AC9" i="1"/>
  <c r="T12" i="1"/>
  <c r="U11" i="1"/>
  <c r="S11" i="1"/>
  <c r="O15" i="1"/>
  <c r="M15" i="1"/>
  <c r="N16" i="1"/>
  <c r="AF8" i="1"/>
  <c r="AG7" i="1"/>
  <c r="AE7" i="1"/>
  <c r="W11" i="1"/>
  <c r="X10" i="1"/>
  <c r="V10" i="1"/>
  <c r="AR9" i="1"/>
  <c r="AS8" i="1"/>
  <c r="AN9" i="1"/>
  <c r="AO8" i="1"/>
  <c r="A14" i="1"/>
  <c r="W12" i="1" l="1"/>
  <c r="X11" i="1"/>
  <c r="V11" i="1"/>
  <c r="N17" i="1"/>
  <c r="O16" i="1"/>
  <c r="M16" i="1"/>
  <c r="AC10" i="1"/>
  <c r="AD9" i="1"/>
  <c r="AB9" i="1"/>
  <c r="K15" i="1"/>
  <c r="L14" i="1"/>
  <c r="J14" i="1"/>
  <c r="Z11" i="1"/>
  <c r="AA10" i="1"/>
  <c r="Y10" i="1"/>
  <c r="Q14" i="1"/>
  <c r="R13" i="1"/>
  <c r="P13" i="1"/>
  <c r="AN10" i="1"/>
  <c r="AO9" i="1"/>
  <c r="AR10" i="1"/>
  <c r="AS9" i="1"/>
  <c r="AF9" i="1"/>
  <c r="AG8" i="1"/>
  <c r="AE8" i="1"/>
  <c r="T13" i="1"/>
  <c r="U12" i="1"/>
  <c r="S12" i="1"/>
  <c r="B16" i="1"/>
  <c r="AJ8" i="1"/>
  <c r="AH8" i="1"/>
  <c r="AI9" i="1"/>
  <c r="AP10" i="1"/>
  <c r="AQ9" i="1"/>
  <c r="H17" i="1"/>
  <c r="I16" i="1"/>
  <c r="G16" i="1"/>
  <c r="E15" i="1"/>
  <c r="F14" i="1"/>
  <c r="D14" i="1"/>
  <c r="A15" i="1"/>
  <c r="E16" i="1" l="1"/>
  <c r="F15" i="1"/>
  <c r="D15" i="1"/>
  <c r="AI10" i="1"/>
  <c r="AJ9" i="1"/>
  <c r="AH9" i="1"/>
  <c r="T14" i="1"/>
  <c r="U13" i="1"/>
  <c r="S13" i="1"/>
  <c r="Q15" i="1"/>
  <c r="P14" i="1"/>
  <c r="R14" i="1"/>
  <c r="K16" i="1"/>
  <c r="J15" i="1"/>
  <c r="L15" i="1"/>
  <c r="N18" i="1"/>
  <c r="O17" i="1"/>
  <c r="M17" i="1"/>
  <c r="G17" i="1"/>
  <c r="H18" i="1"/>
  <c r="I17" i="1"/>
  <c r="AP11" i="1"/>
  <c r="AQ10" i="1"/>
  <c r="B17" i="1"/>
  <c r="AF10" i="1"/>
  <c r="AG9" i="1"/>
  <c r="AE9" i="1"/>
  <c r="AR11" i="1"/>
  <c r="AS10" i="1"/>
  <c r="AN11" i="1"/>
  <c r="AO10" i="1"/>
  <c r="Z12" i="1"/>
  <c r="AA11" i="1"/>
  <c r="Y11" i="1"/>
  <c r="AC11" i="1"/>
  <c r="AD10" i="1"/>
  <c r="AB10" i="1"/>
  <c r="W13" i="1"/>
  <c r="X12" i="1"/>
  <c r="V12" i="1"/>
  <c r="A16" i="1"/>
  <c r="W14" i="1" l="1"/>
  <c r="X13" i="1"/>
  <c r="V13" i="1"/>
  <c r="Z13" i="1"/>
  <c r="AA12" i="1"/>
  <c r="Y12" i="1"/>
  <c r="AN12" i="1"/>
  <c r="AO11" i="1"/>
  <c r="AR12" i="1"/>
  <c r="AS11" i="1"/>
  <c r="B18" i="1"/>
  <c r="AP12" i="1"/>
  <c r="AQ11" i="1"/>
  <c r="I18" i="1"/>
  <c r="G18" i="1"/>
  <c r="H19" i="1"/>
  <c r="O18" i="1"/>
  <c r="M18" i="1"/>
  <c r="N19" i="1"/>
  <c r="Q16" i="1"/>
  <c r="R15" i="1"/>
  <c r="P15" i="1"/>
  <c r="AI11" i="1"/>
  <c r="AJ10" i="1"/>
  <c r="AH10" i="1"/>
  <c r="AC12" i="1"/>
  <c r="AD11" i="1"/>
  <c r="AB11" i="1"/>
  <c r="AF11" i="1"/>
  <c r="AG10" i="1"/>
  <c r="AE10" i="1"/>
  <c r="K17" i="1"/>
  <c r="L16" i="1"/>
  <c r="J16" i="1"/>
  <c r="U14" i="1"/>
  <c r="S14" i="1"/>
  <c r="T15" i="1"/>
  <c r="D16" i="1"/>
  <c r="E17" i="1"/>
  <c r="F16" i="1"/>
  <c r="A17" i="1"/>
  <c r="K18" i="1" l="1"/>
  <c r="L17" i="1"/>
  <c r="J17" i="1"/>
  <c r="AC13" i="1"/>
  <c r="AD12" i="1"/>
  <c r="AB12" i="1"/>
  <c r="P16" i="1"/>
  <c r="Q17" i="1"/>
  <c r="R16" i="1"/>
  <c r="I19" i="1"/>
  <c r="G19" i="1"/>
  <c r="H20" i="1"/>
  <c r="AP13" i="1"/>
  <c r="AQ12" i="1"/>
  <c r="Z14" i="1"/>
  <c r="AA13" i="1"/>
  <c r="Y13" i="1"/>
  <c r="E18" i="1"/>
  <c r="F17" i="1"/>
  <c r="D17" i="1"/>
  <c r="U15" i="1"/>
  <c r="S15" i="1"/>
  <c r="T16" i="1"/>
  <c r="AF12" i="1"/>
  <c r="AG11" i="1"/>
  <c r="AE11" i="1"/>
  <c r="AI12" i="1"/>
  <c r="AJ11" i="1"/>
  <c r="AH11" i="1"/>
  <c r="O19" i="1"/>
  <c r="M19" i="1"/>
  <c r="N20" i="1"/>
  <c r="B19" i="1"/>
  <c r="AR13" i="1"/>
  <c r="AS12" i="1"/>
  <c r="AN13" i="1"/>
  <c r="AO12" i="1"/>
  <c r="W15" i="1"/>
  <c r="X14" i="1"/>
  <c r="V14" i="1"/>
  <c r="A18" i="1"/>
  <c r="W16" i="1" l="1"/>
  <c r="V15" i="1"/>
  <c r="X15" i="1"/>
  <c r="AN14" i="1"/>
  <c r="AO13" i="1"/>
  <c r="AR14" i="1"/>
  <c r="AS13" i="1"/>
  <c r="O20" i="1"/>
  <c r="M20" i="1"/>
  <c r="N21" i="1"/>
  <c r="AF13" i="1"/>
  <c r="AG12" i="1"/>
  <c r="AE12" i="1"/>
  <c r="E19" i="1"/>
  <c r="F18" i="1"/>
  <c r="D18" i="1"/>
  <c r="I20" i="1"/>
  <c r="G20" i="1"/>
  <c r="H21" i="1"/>
  <c r="Q18" i="1"/>
  <c r="R17" i="1"/>
  <c r="P17" i="1"/>
  <c r="AC14" i="1"/>
  <c r="AD13" i="1"/>
  <c r="AB13" i="1"/>
  <c r="B20" i="1"/>
  <c r="AI13" i="1"/>
  <c r="AJ12" i="1"/>
  <c r="AH12" i="1"/>
  <c r="T17" i="1"/>
  <c r="U16" i="1"/>
  <c r="S16" i="1"/>
  <c r="AA14" i="1"/>
  <c r="Y14" i="1"/>
  <c r="Z15" i="1"/>
  <c r="AP14" i="1"/>
  <c r="AQ13" i="1"/>
  <c r="K19" i="1"/>
  <c r="J18" i="1"/>
  <c r="L18" i="1"/>
  <c r="A19" i="1"/>
  <c r="K20" i="1" l="1"/>
  <c r="L19" i="1"/>
  <c r="J19" i="1"/>
  <c r="AP15" i="1"/>
  <c r="AQ14" i="1"/>
  <c r="S17" i="1"/>
  <c r="T18" i="1"/>
  <c r="U17" i="1"/>
  <c r="B21" i="1"/>
  <c r="Q19" i="1"/>
  <c r="R18" i="1"/>
  <c r="P18" i="1"/>
  <c r="E20" i="1"/>
  <c r="D19" i="1"/>
  <c r="F19" i="1"/>
  <c r="O21" i="1"/>
  <c r="M21" i="1"/>
  <c r="N22" i="1"/>
  <c r="AR15" i="1"/>
  <c r="AS14" i="1"/>
  <c r="AN15" i="1"/>
  <c r="AO14" i="1"/>
  <c r="AA15" i="1"/>
  <c r="Y15" i="1"/>
  <c r="Z16" i="1"/>
  <c r="AI14" i="1"/>
  <c r="AJ13" i="1"/>
  <c r="AH13" i="1"/>
  <c r="AC15" i="1"/>
  <c r="AB14" i="1"/>
  <c r="AD14" i="1"/>
  <c r="I21" i="1"/>
  <c r="G21" i="1"/>
  <c r="H22" i="1"/>
  <c r="AF14" i="1"/>
  <c r="AG13" i="1"/>
  <c r="AE13" i="1"/>
  <c r="W17" i="1"/>
  <c r="X16" i="1"/>
  <c r="V16" i="1"/>
  <c r="A20" i="1"/>
  <c r="W18" i="1" l="1"/>
  <c r="X17" i="1"/>
  <c r="V17" i="1"/>
  <c r="I22" i="1"/>
  <c r="G22" i="1"/>
  <c r="H23" i="1"/>
  <c r="AI15" i="1"/>
  <c r="AJ14" i="1"/>
  <c r="AH14" i="1"/>
  <c r="O22" i="1"/>
  <c r="M22" i="1"/>
  <c r="N23" i="1"/>
  <c r="Q20" i="1"/>
  <c r="P19" i="1"/>
  <c r="R19" i="1"/>
  <c r="AP16" i="1"/>
  <c r="AQ15" i="1"/>
  <c r="AG14" i="1"/>
  <c r="AE14" i="1"/>
  <c r="AF15" i="1"/>
  <c r="AC16" i="1"/>
  <c r="AD15" i="1"/>
  <c r="AB15" i="1"/>
  <c r="Z17" i="1"/>
  <c r="AA16" i="1"/>
  <c r="Y16" i="1"/>
  <c r="AN16" i="1"/>
  <c r="AO15" i="1"/>
  <c r="AR16" i="1"/>
  <c r="AS15" i="1"/>
  <c r="E21" i="1"/>
  <c r="F20" i="1"/>
  <c r="D20" i="1"/>
  <c r="B22" i="1"/>
  <c r="U18" i="1"/>
  <c r="S18" i="1"/>
  <c r="T19" i="1"/>
  <c r="K21" i="1"/>
  <c r="J20" i="1"/>
  <c r="L20" i="1"/>
  <c r="A21" i="1"/>
  <c r="K22" i="1" l="1"/>
  <c r="L21" i="1"/>
  <c r="J21" i="1"/>
  <c r="B23" i="1"/>
  <c r="Z18" i="1"/>
  <c r="AA17" i="1"/>
  <c r="Y17" i="1"/>
  <c r="AG15" i="1"/>
  <c r="AE15" i="1"/>
  <c r="AF16" i="1"/>
  <c r="AP17" i="1"/>
  <c r="AQ16" i="1"/>
  <c r="O23" i="1"/>
  <c r="M23" i="1"/>
  <c r="N24" i="1"/>
  <c r="I23" i="1"/>
  <c r="G23" i="1"/>
  <c r="H24" i="1"/>
  <c r="U19" i="1"/>
  <c r="S19" i="1"/>
  <c r="T20" i="1"/>
  <c r="E22" i="1"/>
  <c r="F21" i="1"/>
  <c r="AR17" i="1"/>
  <c r="AS16" i="1"/>
  <c r="AN17" i="1"/>
  <c r="AO16" i="1"/>
  <c r="AB16" i="1"/>
  <c r="AC17" i="1"/>
  <c r="AD16" i="1"/>
  <c r="Q21" i="1"/>
  <c r="R20" i="1"/>
  <c r="P20" i="1"/>
  <c r="AI16" i="1"/>
  <c r="AH15" i="1"/>
  <c r="AJ15" i="1"/>
  <c r="W19" i="1"/>
  <c r="V18" i="1"/>
  <c r="X18" i="1"/>
  <c r="D21" i="1"/>
  <c r="A22" i="1"/>
  <c r="Q22" i="1" l="1"/>
  <c r="P21" i="1"/>
  <c r="R21" i="1"/>
  <c r="AC18" i="1"/>
  <c r="AD17" i="1"/>
  <c r="AB17" i="1"/>
  <c r="E23" i="1"/>
  <c r="F22" i="1"/>
  <c r="D22" i="1"/>
  <c r="I24" i="1"/>
  <c r="G24" i="1"/>
  <c r="H25" i="1"/>
  <c r="AF17" i="1"/>
  <c r="AG16" i="1"/>
  <c r="AE16" i="1"/>
  <c r="B24" i="1"/>
  <c r="W20" i="1"/>
  <c r="X19" i="1"/>
  <c r="V19" i="1"/>
  <c r="AI17" i="1"/>
  <c r="AJ16" i="1"/>
  <c r="AH16" i="1"/>
  <c r="AN18" i="1"/>
  <c r="AO17" i="1"/>
  <c r="AR18" i="1"/>
  <c r="AS17" i="1"/>
  <c r="U20" i="1"/>
  <c r="S20" i="1"/>
  <c r="T21" i="1"/>
  <c r="O24" i="1"/>
  <c r="M24" i="1"/>
  <c r="N25" i="1"/>
  <c r="AP18" i="1"/>
  <c r="AQ17" i="1"/>
  <c r="AA18" i="1"/>
  <c r="Y18" i="1"/>
  <c r="Z19" i="1"/>
  <c r="K23" i="1"/>
  <c r="J22" i="1"/>
  <c r="L22" i="1"/>
  <c r="A23" i="1"/>
  <c r="K24" i="1" l="1"/>
  <c r="L23" i="1"/>
  <c r="J23" i="1"/>
  <c r="O25" i="1"/>
  <c r="M25" i="1"/>
  <c r="N26" i="1"/>
  <c r="AI18" i="1"/>
  <c r="AJ17" i="1"/>
  <c r="AH17" i="1"/>
  <c r="B25" i="1"/>
  <c r="I25" i="1"/>
  <c r="G25" i="1"/>
  <c r="H26" i="1"/>
  <c r="AC19" i="1"/>
  <c r="AD18" i="1"/>
  <c r="AB18" i="1"/>
  <c r="AA19" i="1"/>
  <c r="Y19" i="1"/>
  <c r="Z20" i="1"/>
  <c r="AP19" i="1"/>
  <c r="AQ18" i="1"/>
  <c r="U21" i="1"/>
  <c r="S21" i="1"/>
  <c r="T22" i="1"/>
  <c r="AR19" i="1"/>
  <c r="AS18" i="1"/>
  <c r="AN19" i="1"/>
  <c r="AO18" i="1"/>
  <c r="W21" i="1"/>
  <c r="V20" i="1"/>
  <c r="X20" i="1"/>
  <c r="AE17" i="1"/>
  <c r="AF18" i="1"/>
  <c r="AG17" i="1"/>
  <c r="E24" i="1"/>
  <c r="D23" i="1"/>
  <c r="F23" i="1"/>
  <c r="Q23" i="1"/>
  <c r="R22" i="1"/>
  <c r="P22" i="1"/>
  <c r="A24" i="1"/>
  <c r="AG18" i="1" l="1"/>
  <c r="AE18" i="1"/>
  <c r="AF19" i="1"/>
  <c r="AN20" i="1"/>
  <c r="AO19" i="1"/>
  <c r="Q24" i="1"/>
  <c r="P23" i="1"/>
  <c r="R23" i="1"/>
  <c r="U22" i="1"/>
  <c r="S22" i="1"/>
  <c r="T23" i="1"/>
  <c r="AP20" i="1"/>
  <c r="AQ19" i="1"/>
  <c r="AC20" i="1"/>
  <c r="AB19" i="1"/>
  <c r="AD19" i="1"/>
  <c r="B26" i="1"/>
  <c r="O26" i="1"/>
  <c r="M26" i="1"/>
  <c r="N27" i="1"/>
  <c r="E25" i="1"/>
  <c r="F24" i="1"/>
  <c r="D24" i="1"/>
  <c r="W22" i="1"/>
  <c r="X21" i="1"/>
  <c r="V21" i="1"/>
  <c r="AR20" i="1"/>
  <c r="AS19" i="1"/>
  <c r="AA20" i="1"/>
  <c r="Y20" i="1"/>
  <c r="Z21" i="1"/>
  <c r="H27" i="1"/>
  <c r="I26" i="1"/>
  <c r="G26" i="1"/>
  <c r="AI19" i="1"/>
  <c r="AH18" i="1"/>
  <c r="AJ18" i="1"/>
  <c r="K25" i="1"/>
  <c r="J24" i="1"/>
  <c r="L24" i="1"/>
  <c r="A25" i="1"/>
  <c r="I27" i="1" l="1"/>
  <c r="G27" i="1"/>
  <c r="H28" i="1"/>
  <c r="W23" i="1"/>
  <c r="V22" i="1"/>
  <c r="X22" i="1"/>
  <c r="O27" i="1"/>
  <c r="M27" i="1"/>
  <c r="N28" i="1"/>
  <c r="AC21" i="1"/>
  <c r="AD20" i="1"/>
  <c r="AB20" i="1"/>
  <c r="AP21" i="1"/>
  <c r="AQ20" i="1"/>
  <c r="Q25" i="1"/>
  <c r="R24" i="1"/>
  <c r="P24" i="1"/>
  <c r="AN21" i="1"/>
  <c r="AO20" i="1"/>
  <c r="K26" i="1"/>
  <c r="L25" i="1"/>
  <c r="J25" i="1"/>
  <c r="AI20" i="1"/>
  <c r="AJ19" i="1"/>
  <c r="AH19" i="1"/>
  <c r="AA21" i="1"/>
  <c r="Y21" i="1"/>
  <c r="Z22" i="1"/>
  <c r="AR21" i="1"/>
  <c r="AS20" i="1"/>
  <c r="E26" i="1"/>
  <c r="D25" i="1"/>
  <c r="F25" i="1"/>
  <c r="B27" i="1"/>
  <c r="U23" i="1"/>
  <c r="S23" i="1"/>
  <c r="T24" i="1"/>
  <c r="AG19" i="1"/>
  <c r="AE19" i="1"/>
  <c r="AF20" i="1"/>
  <c r="A26" i="1"/>
  <c r="U24" i="1" l="1"/>
  <c r="S24" i="1"/>
  <c r="T25" i="1"/>
  <c r="AG20" i="1"/>
  <c r="AE20" i="1"/>
  <c r="AF21" i="1"/>
  <c r="B28" i="1"/>
  <c r="AA22" i="1"/>
  <c r="Y22" i="1"/>
  <c r="Z23" i="1"/>
  <c r="K27" i="1"/>
  <c r="J26" i="1"/>
  <c r="L26" i="1"/>
  <c r="AN22" i="1"/>
  <c r="AO21" i="1"/>
  <c r="AC22" i="1"/>
  <c r="AB21" i="1"/>
  <c r="AD21" i="1"/>
  <c r="W24" i="1"/>
  <c r="X23" i="1"/>
  <c r="V23" i="1"/>
  <c r="E27" i="1"/>
  <c r="F26" i="1"/>
  <c r="D26" i="1"/>
  <c r="AR22" i="1"/>
  <c r="AS21" i="1"/>
  <c r="AI21" i="1"/>
  <c r="AH20" i="1"/>
  <c r="AJ20" i="1"/>
  <c r="Q26" i="1"/>
  <c r="P25" i="1"/>
  <c r="R25" i="1"/>
  <c r="AP22" i="1"/>
  <c r="AQ21" i="1"/>
  <c r="O28" i="1"/>
  <c r="M28" i="1"/>
  <c r="N29" i="1"/>
  <c r="I28" i="1"/>
  <c r="G28" i="1"/>
  <c r="H29" i="1"/>
  <c r="A27" i="1"/>
  <c r="I29" i="1" l="1"/>
  <c r="G29" i="1"/>
  <c r="H30" i="1"/>
  <c r="Q27" i="1"/>
  <c r="R26" i="1"/>
  <c r="P26" i="1"/>
  <c r="E28" i="1"/>
  <c r="D27" i="1"/>
  <c r="F27" i="1"/>
  <c r="AC23" i="1"/>
  <c r="AD22" i="1"/>
  <c r="AB22" i="1"/>
  <c r="AN23" i="1"/>
  <c r="AO22" i="1"/>
  <c r="AA23" i="1"/>
  <c r="Y23" i="1"/>
  <c r="Z24" i="1"/>
  <c r="AG21" i="1"/>
  <c r="AE21" i="1"/>
  <c r="AF22" i="1"/>
  <c r="O29" i="1"/>
  <c r="M29" i="1"/>
  <c r="N30" i="1"/>
  <c r="AP23" i="1"/>
  <c r="AQ22" i="1"/>
  <c r="AI22" i="1"/>
  <c r="AJ21" i="1"/>
  <c r="AH21" i="1"/>
  <c r="AR23" i="1"/>
  <c r="AS22" i="1"/>
  <c r="W25" i="1"/>
  <c r="V24" i="1"/>
  <c r="X24" i="1"/>
  <c r="K28" i="1"/>
  <c r="L27" i="1"/>
  <c r="J27" i="1"/>
  <c r="B29" i="1"/>
  <c r="U25" i="1"/>
  <c r="S25" i="1"/>
  <c r="T26" i="1"/>
  <c r="A28" i="1"/>
  <c r="U26" i="1" l="1"/>
  <c r="S26" i="1"/>
  <c r="T27" i="1"/>
  <c r="AI23" i="1"/>
  <c r="AH22" i="1"/>
  <c r="AJ22" i="1"/>
  <c r="AG22" i="1"/>
  <c r="AE22" i="1"/>
  <c r="AF23" i="1"/>
  <c r="AC24" i="1"/>
  <c r="AB23" i="1"/>
  <c r="AD23" i="1"/>
  <c r="Q28" i="1"/>
  <c r="P27" i="1"/>
  <c r="R27" i="1"/>
  <c r="K29" i="1"/>
  <c r="J28" i="1"/>
  <c r="L28" i="1"/>
  <c r="AP24" i="1"/>
  <c r="AQ23" i="1"/>
  <c r="B30" i="1"/>
  <c r="W26" i="1"/>
  <c r="X25" i="1"/>
  <c r="V25" i="1"/>
  <c r="AR24" i="1"/>
  <c r="AS23" i="1"/>
  <c r="O30" i="1"/>
  <c r="M30" i="1"/>
  <c r="N31" i="1"/>
  <c r="AA24" i="1"/>
  <c r="Y24" i="1"/>
  <c r="Z25" i="1"/>
  <c r="AN24" i="1"/>
  <c r="AO23" i="1"/>
  <c r="E29" i="1"/>
  <c r="F28" i="1"/>
  <c r="I30" i="1"/>
  <c r="G30" i="1"/>
  <c r="H31" i="1"/>
  <c r="D28" i="1"/>
  <c r="A29" i="1"/>
  <c r="Z26" i="1" l="1"/>
  <c r="AA25" i="1"/>
  <c r="Y25" i="1"/>
  <c r="W27" i="1"/>
  <c r="V26" i="1"/>
  <c r="X26" i="1"/>
  <c r="K30" i="1"/>
  <c r="J29" i="1"/>
  <c r="L29" i="1"/>
  <c r="AC25" i="1"/>
  <c r="AD24" i="1"/>
  <c r="AB24" i="1"/>
  <c r="AI24" i="1"/>
  <c r="AJ23" i="1"/>
  <c r="AH23" i="1"/>
  <c r="I31" i="1"/>
  <c r="G31" i="1"/>
  <c r="H32" i="1"/>
  <c r="E30" i="1"/>
  <c r="F29" i="1"/>
  <c r="D29" i="1"/>
  <c r="AN25" i="1"/>
  <c r="AO24" i="1"/>
  <c r="O31" i="1"/>
  <c r="M31" i="1"/>
  <c r="N32" i="1"/>
  <c r="AR25" i="1"/>
  <c r="AS24" i="1"/>
  <c r="B31" i="1"/>
  <c r="AP25" i="1"/>
  <c r="AQ24" i="1"/>
  <c r="Q29" i="1"/>
  <c r="R28" i="1"/>
  <c r="P28" i="1"/>
  <c r="AG23" i="1"/>
  <c r="AE23" i="1"/>
  <c r="AF24" i="1"/>
  <c r="U27" i="1"/>
  <c r="S27" i="1"/>
  <c r="T28" i="1"/>
  <c r="A30" i="1"/>
  <c r="AG24" i="1" l="1"/>
  <c r="AE24" i="1"/>
  <c r="AF25" i="1"/>
  <c r="B32" i="1"/>
  <c r="AR26" i="1"/>
  <c r="AS25" i="1"/>
  <c r="E31" i="1"/>
  <c r="F30" i="1"/>
  <c r="D30" i="1"/>
  <c r="AI25" i="1"/>
  <c r="AH24" i="1"/>
  <c r="AJ24" i="1"/>
  <c r="K31" i="1"/>
  <c r="J30" i="1"/>
  <c r="L30" i="1"/>
  <c r="AA26" i="1"/>
  <c r="Y26" i="1"/>
  <c r="Z27" i="1"/>
  <c r="U28" i="1"/>
  <c r="S28" i="1"/>
  <c r="T29" i="1"/>
  <c r="Q30" i="1"/>
  <c r="R29" i="1"/>
  <c r="P29" i="1"/>
  <c r="AP26" i="1"/>
  <c r="AQ25" i="1"/>
  <c r="N33" i="1"/>
  <c r="O32" i="1"/>
  <c r="M32" i="1"/>
  <c r="AN26" i="1"/>
  <c r="AO25" i="1"/>
  <c r="H33" i="1"/>
  <c r="I32" i="1"/>
  <c r="G32" i="1"/>
  <c r="AC26" i="1"/>
  <c r="AB25" i="1"/>
  <c r="AD25" i="1"/>
  <c r="W28" i="1"/>
  <c r="X27" i="1"/>
  <c r="V27" i="1"/>
  <c r="A31" i="1"/>
  <c r="AC27" i="1" l="1"/>
  <c r="AD26" i="1"/>
  <c r="AB26" i="1"/>
  <c r="N34" i="1"/>
  <c r="O33" i="1"/>
  <c r="M33" i="1"/>
  <c r="AP27" i="1"/>
  <c r="AQ27" i="1" s="1"/>
  <c r="AQ26" i="1"/>
  <c r="U29" i="1"/>
  <c r="S29" i="1"/>
  <c r="T30" i="1"/>
  <c r="K32" i="1"/>
  <c r="J31" i="1"/>
  <c r="L31" i="1"/>
  <c r="E32" i="1"/>
  <c r="F31" i="1"/>
  <c r="D31" i="1"/>
  <c r="AR27" i="1"/>
  <c r="AS27" i="1" s="1"/>
  <c r="AS26" i="1"/>
  <c r="AG25" i="1"/>
  <c r="AE25" i="1"/>
  <c r="AF26" i="1"/>
  <c r="W29" i="1"/>
  <c r="V28" i="1"/>
  <c r="X28" i="1"/>
  <c r="H34" i="1"/>
  <c r="G33" i="1"/>
  <c r="I33" i="1"/>
  <c r="AN27" i="1"/>
  <c r="AO27" i="1" s="1"/>
  <c r="AO26" i="1"/>
  <c r="Q31" i="1"/>
  <c r="R30" i="1"/>
  <c r="P30" i="1"/>
  <c r="AA27" i="1"/>
  <c r="Y27" i="1"/>
  <c r="Z28" i="1"/>
  <c r="AI26" i="1"/>
  <c r="AJ25" i="1"/>
  <c r="AH25" i="1"/>
  <c r="B33" i="1"/>
  <c r="A32" i="1"/>
  <c r="AI27" i="1" l="1"/>
  <c r="AH26" i="1"/>
  <c r="AJ26" i="1"/>
  <c r="Q32" i="1"/>
  <c r="R31" i="1"/>
  <c r="P31" i="1"/>
  <c r="W30" i="1"/>
  <c r="V29" i="1"/>
  <c r="X29" i="1"/>
  <c r="F32" i="1"/>
  <c r="E33" i="1"/>
  <c r="D32" i="1"/>
  <c r="U30" i="1"/>
  <c r="S30" i="1"/>
  <c r="T31" i="1"/>
  <c r="AC28" i="1"/>
  <c r="AB27" i="1"/>
  <c r="AD27" i="1"/>
  <c r="B34" i="1"/>
  <c r="AA28" i="1"/>
  <c r="Y28" i="1"/>
  <c r="Z29" i="1"/>
  <c r="H35" i="1"/>
  <c r="G34" i="1"/>
  <c r="I34" i="1"/>
  <c r="AG26" i="1"/>
  <c r="AE26" i="1"/>
  <c r="AF27" i="1"/>
  <c r="K33" i="1"/>
  <c r="J32" i="1"/>
  <c r="L32" i="1"/>
  <c r="N35" i="1"/>
  <c r="O34" i="1"/>
  <c r="M34" i="1"/>
  <c r="A33" i="1"/>
  <c r="L33" i="1" l="1"/>
  <c r="J33" i="1"/>
  <c r="K34" i="1"/>
  <c r="H36" i="1"/>
  <c r="G35" i="1"/>
  <c r="I35" i="1"/>
  <c r="B35" i="1"/>
  <c r="U31" i="1"/>
  <c r="S31" i="1"/>
  <c r="T32" i="1"/>
  <c r="F33" i="1"/>
  <c r="D33" i="1"/>
  <c r="E34" i="1"/>
  <c r="W31" i="1"/>
  <c r="V30" i="1"/>
  <c r="X30" i="1"/>
  <c r="AI28" i="1"/>
  <c r="AJ27" i="1"/>
  <c r="AH27" i="1"/>
  <c r="N36" i="1"/>
  <c r="O35" i="1"/>
  <c r="M35" i="1"/>
  <c r="AG27" i="1"/>
  <c r="AE27" i="1"/>
  <c r="AF28" i="1"/>
  <c r="AA29" i="1"/>
  <c r="Y29" i="1"/>
  <c r="Z30" i="1"/>
  <c r="AC29" i="1"/>
  <c r="AD28" i="1"/>
  <c r="AB28" i="1"/>
  <c r="Q33" i="1"/>
  <c r="R32" i="1"/>
  <c r="P32" i="1"/>
  <c r="A34" i="1"/>
  <c r="AC30" i="1" l="1"/>
  <c r="AD29" i="1"/>
  <c r="AB29" i="1"/>
  <c r="AG28" i="1"/>
  <c r="AE28" i="1"/>
  <c r="AF29" i="1"/>
  <c r="AI29" i="1"/>
  <c r="AH28" i="1"/>
  <c r="AJ28" i="1"/>
  <c r="F34" i="1"/>
  <c r="D34" i="1"/>
  <c r="E35" i="1"/>
  <c r="B36" i="1"/>
  <c r="L34" i="1"/>
  <c r="J34" i="1"/>
  <c r="K35" i="1"/>
  <c r="R33" i="1"/>
  <c r="P33" i="1"/>
  <c r="Q34" i="1"/>
  <c r="AA30" i="1"/>
  <c r="Y30" i="1"/>
  <c r="Z31" i="1"/>
  <c r="N37" i="1"/>
  <c r="O36" i="1"/>
  <c r="M36" i="1"/>
  <c r="W32" i="1"/>
  <c r="V31" i="1"/>
  <c r="X31" i="1"/>
  <c r="T33" i="1"/>
  <c r="U32" i="1"/>
  <c r="S32" i="1"/>
  <c r="H37" i="1"/>
  <c r="G36" i="1"/>
  <c r="I36" i="1"/>
  <c r="A35" i="1"/>
  <c r="B37" i="1" l="1"/>
  <c r="AI30" i="1"/>
  <c r="AH29" i="1"/>
  <c r="AJ29" i="1"/>
  <c r="AC31" i="1"/>
  <c r="AD30" i="1"/>
  <c r="AB30" i="1"/>
  <c r="G37" i="1"/>
  <c r="I37" i="1"/>
  <c r="W33" i="1"/>
  <c r="V32" i="1"/>
  <c r="X32" i="1"/>
  <c r="AA31" i="1"/>
  <c r="Y31" i="1"/>
  <c r="Z32" i="1"/>
  <c r="L35" i="1"/>
  <c r="J35" i="1"/>
  <c r="K36" i="1"/>
  <c r="F35" i="1"/>
  <c r="AG29" i="1"/>
  <c r="AE29" i="1"/>
  <c r="AF30" i="1"/>
  <c r="T34" i="1"/>
  <c r="S33" i="1"/>
  <c r="U33" i="1"/>
  <c r="O37" i="1"/>
  <c r="M37" i="1"/>
  <c r="R34" i="1"/>
  <c r="P34" i="1"/>
  <c r="Q35" i="1"/>
  <c r="D35" i="1"/>
  <c r="A36" i="1"/>
  <c r="R35" i="1" l="1"/>
  <c r="P35" i="1"/>
  <c r="Q36" i="1"/>
  <c r="AG30" i="1"/>
  <c r="AE30" i="1"/>
  <c r="AF31" i="1"/>
  <c r="Z33" i="1"/>
  <c r="AA32" i="1"/>
  <c r="Y32" i="1"/>
  <c r="T35" i="1"/>
  <c r="S34" i="1"/>
  <c r="U34" i="1"/>
  <c r="L36" i="1"/>
  <c r="J36" i="1"/>
  <c r="K37" i="1"/>
  <c r="X33" i="1"/>
  <c r="V33" i="1"/>
  <c r="W34" i="1"/>
  <c r="AI31" i="1"/>
  <c r="AH30" i="1"/>
  <c r="AJ30" i="1"/>
  <c r="AC32" i="1"/>
  <c r="AD31" i="1"/>
  <c r="AB31" i="1"/>
  <c r="A37" i="1"/>
  <c r="AD32" i="1" l="1"/>
  <c r="AC33" i="1"/>
  <c r="AB32" i="1"/>
  <c r="X34" i="1"/>
  <c r="V34" i="1"/>
  <c r="W35" i="1"/>
  <c r="T36" i="1"/>
  <c r="S35" i="1"/>
  <c r="U35" i="1"/>
  <c r="AG31" i="1"/>
  <c r="AE31" i="1"/>
  <c r="AF32" i="1"/>
  <c r="AI32" i="1"/>
  <c r="AH31" i="1"/>
  <c r="AJ31" i="1"/>
  <c r="L37" i="1"/>
  <c r="J37" i="1"/>
  <c r="Z34" i="1"/>
  <c r="AA33" i="1"/>
  <c r="Y33" i="1"/>
  <c r="R36" i="1"/>
  <c r="P36" i="1"/>
  <c r="Q37" i="1"/>
  <c r="Z35" i="1" l="1"/>
  <c r="AA34" i="1"/>
  <c r="Y34" i="1"/>
  <c r="AF33" i="1"/>
  <c r="AG32" i="1"/>
  <c r="AE32" i="1"/>
  <c r="X35" i="1"/>
  <c r="V35" i="1"/>
  <c r="W36" i="1"/>
  <c r="AD33" i="1"/>
  <c r="AB33" i="1"/>
  <c r="AC34" i="1"/>
  <c r="R37" i="1"/>
  <c r="P37" i="1"/>
  <c r="AI33" i="1"/>
  <c r="AH32" i="1"/>
  <c r="AJ32" i="1"/>
  <c r="T37" i="1"/>
  <c r="S36" i="1"/>
  <c r="U36" i="1"/>
  <c r="S37" i="1" l="1"/>
  <c r="U37" i="1"/>
  <c r="AD34" i="1"/>
  <c r="AB34" i="1"/>
  <c r="AC35" i="1"/>
  <c r="AF34" i="1"/>
  <c r="AE33" i="1"/>
  <c r="AG33" i="1"/>
  <c r="AJ33" i="1"/>
  <c r="AH33" i="1"/>
  <c r="AI34" i="1"/>
  <c r="X36" i="1"/>
  <c r="V36" i="1"/>
  <c r="W37" i="1"/>
  <c r="Z36" i="1"/>
  <c r="AA35" i="1"/>
  <c r="Y35" i="1"/>
  <c r="Z37" i="1" l="1"/>
  <c r="AA36" i="1"/>
  <c r="Y36" i="1"/>
  <c r="X37" i="1"/>
  <c r="V37" i="1"/>
  <c r="AF35" i="1"/>
  <c r="AE34" i="1"/>
  <c r="AG34" i="1"/>
  <c r="AJ34" i="1"/>
  <c r="AH34" i="1"/>
  <c r="AI35" i="1"/>
  <c r="AD35" i="1"/>
  <c r="AB35" i="1"/>
  <c r="AC36" i="1"/>
  <c r="AJ35" i="1" l="1"/>
  <c r="AH35" i="1"/>
  <c r="AI36" i="1"/>
  <c r="AD36" i="1"/>
  <c r="AB36" i="1"/>
  <c r="AC37" i="1"/>
  <c r="AF36" i="1"/>
  <c r="AE35" i="1"/>
  <c r="AG35" i="1"/>
  <c r="AA37" i="1"/>
  <c r="Y37" i="1"/>
  <c r="AD37" i="1" l="1"/>
  <c r="AB37" i="1"/>
  <c r="AF37" i="1"/>
  <c r="AE36" i="1"/>
  <c r="AG36" i="1"/>
  <c r="AJ36" i="1"/>
  <c r="AH36" i="1"/>
  <c r="AI37" i="1"/>
  <c r="AJ37" i="1" l="1"/>
  <c r="AH37" i="1"/>
  <c r="AE37" i="1"/>
  <c r="AG37" i="1"/>
</calcChain>
</file>

<file path=xl/comments1.xml><?xml version="1.0" encoding="utf-8"?>
<comments xmlns="http://schemas.openxmlformats.org/spreadsheetml/2006/main">
  <authors>
    <author>Auteur</author>
  </authors>
  <commentList>
    <comment ref="AY1" authorId="0">
      <text>
        <r>
          <rPr>
            <b/>
            <sz val="9"/>
            <color indexed="10"/>
            <rFont val="Tahoma"/>
            <family val="2"/>
          </rPr>
          <t xml:space="preserve">- Ecrire l'année dans la cellule D1
- Compléter les 3 dates de Ponts de l'Année
</t>
        </r>
      </text>
    </comment>
  </commentList>
</comments>
</file>

<file path=xl/sharedStrings.xml><?xml version="1.0" encoding="utf-8"?>
<sst xmlns="http://schemas.openxmlformats.org/spreadsheetml/2006/main" count="62" uniqueCount="40">
  <si>
    <t>Numéro client</t>
  </si>
  <si>
    <t>Client</t>
  </si>
  <si>
    <t>ANNEE</t>
  </si>
  <si>
    <t>Départ semaine LAVETTES</t>
  </si>
  <si>
    <t>Rythme de livraison prod 1</t>
  </si>
  <si>
    <t>Départ semaine MULTITEX</t>
  </si>
  <si>
    <t>Rythme de livraison prod 2</t>
  </si>
  <si>
    <t>N°_MOIS</t>
  </si>
  <si>
    <t>MOIS</t>
  </si>
  <si>
    <t>Année des jours recherchés :</t>
  </si>
  <si>
    <t>Formule Utilisée pour Calcul</t>
  </si>
  <si>
    <t>Férié</t>
  </si>
  <si>
    <t>Jour de l'an</t>
  </si>
  <si>
    <t xml:space="preserve"> =DATE(Année;1;1)</t>
  </si>
  <si>
    <t>F</t>
  </si>
  <si>
    <t>Lundi de Pâques</t>
  </si>
  <si>
    <t xml:space="preserve"> =Paques+1</t>
  </si>
  <si>
    <t>Fête du Travail</t>
  </si>
  <si>
    <t xml:space="preserve"> =DATE(Année;5;1)</t>
  </si>
  <si>
    <t>Victoire 39/45</t>
  </si>
  <si>
    <t xml:space="preserve"> =DATE(Année;5;8)</t>
  </si>
  <si>
    <t>S</t>
  </si>
  <si>
    <t>Ascension</t>
  </si>
  <si>
    <t xml:space="preserve"> =Paques+39</t>
  </si>
  <si>
    <t>Lundi de Pentecôte</t>
  </si>
  <si>
    <t>=Paques+50</t>
  </si>
  <si>
    <t>Fête Nationale</t>
  </si>
  <si>
    <t xml:space="preserve"> =DATE(Année;7;14)</t>
  </si>
  <si>
    <t>Assomption</t>
  </si>
  <si>
    <t xml:space="preserve"> =DATE(Année;8;15)</t>
  </si>
  <si>
    <t>Toussaint</t>
  </si>
  <si>
    <t xml:space="preserve"> =DATE(Année;11;1)</t>
  </si>
  <si>
    <t>Armistice 14/18</t>
  </si>
  <si>
    <t xml:space="preserve"> =DATE(Année;11;11)</t>
  </si>
  <si>
    <t xml:space="preserve">Noël </t>
  </si>
  <si>
    <t>=DATE(Année;12;25)</t>
  </si>
  <si>
    <t>Dim. de Pâques</t>
  </si>
  <si>
    <t>=SI(MOD(19*MOD(AW1;19)+24;30)+MOD(2*MOD(AW1;4)+4*MOD(AW1;7)+6*
MOD(19*MOD(AW1;19)+24;30)+5;7)-9&lt;=0;DATE(AW1;3;22+MOD(19*MOD(AW1;
19)+24;30)+MOD(2*MOD(AW1;4)+4*MOD(AW1;7)+6*MOD(19*MOD(AW1;19)+24;
30)+5;7));DATE(AW1;4;MOD(19*MOD(AW1;19)+24;30)+MOD(2*MOD(AW1;4)+4*
MOD(AW1;7)+6*MOD(19*MOD(AW1;19)+24;30)+5;7)-9))</t>
  </si>
  <si>
    <t>Dim. de Pentecôte</t>
  </si>
  <si>
    <t xml:space="preserve"> =Paques+49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</si>
</sst>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dd"/>
    <numFmt numFmtId="166" formatCode="dd"/>
  </numFmts>
  <fonts count="3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rgb="FF444444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6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i/>
      <sz val="10"/>
      <color rgb="FF333333"/>
      <name val="Tahoma"/>
      <family val="2"/>
    </font>
    <font>
      <sz val="16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name val="Arial"/>
      <family val="2"/>
    </font>
    <font>
      <b/>
      <sz val="8"/>
      <name val="Comic Sans MS"/>
      <family val="4"/>
    </font>
    <font>
      <b/>
      <sz val="10"/>
      <name val="Comic Sans MS"/>
      <family val="4"/>
    </font>
    <font>
      <b/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b/>
      <sz val="11"/>
      <name val="Comic Sans MS"/>
      <family val="4"/>
    </font>
    <font>
      <u/>
      <sz val="11"/>
      <color theme="10"/>
      <name val="Calibri"/>
      <family val="2"/>
      <scheme val="minor"/>
    </font>
    <font>
      <b/>
      <u/>
      <sz val="11"/>
      <color theme="10"/>
      <name val="Comic Sans MS"/>
      <family val="4"/>
    </font>
    <font>
      <b/>
      <sz val="10"/>
      <color rgb="FFFF0000"/>
      <name val="Comic Sans MS"/>
      <family val="4"/>
    </font>
    <font>
      <sz val="8"/>
      <name val="Arial"/>
      <family val="2"/>
    </font>
    <font>
      <sz val="10"/>
      <color rgb="FFFF0000"/>
      <name val="Optima"/>
      <family val="2"/>
    </font>
    <font>
      <sz val="11"/>
      <name val="Arial"/>
      <family val="2"/>
    </font>
    <font>
      <b/>
      <sz val="9"/>
      <color indexed="1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6E937"/>
        <bgColor indexed="64"/>
      </patternFill>
    </fill>
  </fills>
  <borders count="42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7" fillId="0" borderId="0"/>
    <xf numFmtId="0" fontId="23" fillId="0" borderId="0" applyNumberFormat="0" applyFill="0" applyBorder="0" applyAlignment="0" applyProtection="0"/>
  </cellStyleXfs>
  <cellXfs count="121">
    <xf numFmtId="0" fontId="0" fillId="0" borderId="0" xfId="0"/>
    <xf numFmtId="0" fontId="3" fillId="2" borderId="2" xfId="0" applyNumberFormat="1" applyFont="1" applyFill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4" fillId="2" borderId="4" xfId="0" applyNumberFormat="1" applyFont="1" applyFill="1" applyBorder="1" applyAlignment="1">
      <alignment vertical="center" wrapText="1"/>
    </xf>
    <xf numFmtId="0" fontId="3" fillId="2" borderId="4" xfId="0" applyNumberFormat="1" applyFont="1" applyFill="1" applyBorder="1" applyAlignment="1">
      <alignment vertical="center" wrapText="1"/>
    </xf>
    <xf numFmtId="0" fontId="5" fillId="2" borderId="4" xfId="0" applyNumberFormat="1" applyFont="1" applyFill="1" applyBorder="1" applyAlignment="1">
      <alignment vertical="center" wrapText="1"/>
    </xf>
    <xf numFmtId="14" fontId="7" fillId="0" borderId="0" xfId="0" applyNumberFormat="1" applyFont="1"/>
    <xf numFmtId="14" fontId="0" fillId="0" borderId="0" xfId="0" applyNumberFormat="1"/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0" fillId="2" borderId="9" xfId="0" applyNumberFormat="1" applyFont="1" applyFill="1" applyBorder="1" applyAlignment="1">
      <alignment vertical="center" wrapText="1"/>
    </xf>
    <xf numFmtId="0" fontId="10" fillId="2" borderId="10" xfId="0" applyNumberFormat="1" applyFont="1" applyFill="1" applyBorder="1" applyAlignment="1">
      <alignment vertical="center" wrapText="1"/>
    </xf>
    <xf numFmtId="0" fontId="12" fillId="2" borderId="4" xfId="0" applyNumberFormat="1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0" fontId="0" fillId="0" borderId="0" xfId="0" applyNumberForma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1" xfId="0" quotePrefix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10" fillId="2" borderId="0" xfId="0" applyNumberFormat="1" applyFont="1" applyFill="1" applyBorder="1" applyAlignment="1">
      <alignment vertical="center" wrapText="1"/>
    </xf>
    <xf numFmtId="0" fontId="10" fillId="2" borderId="16" xfId="0" applyNumberFormat="1" applyFont="1" applyFill="1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19" xfId="0" quotePrefix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10" fillId="2" borderId="22" xfId="0" applyNumberFormat="1" applyFont="1" applyFill="1" applyBorder="1" applyAlignment="1">
      <alignment vertical="center" wrapText="1"/>
    </xf>
    <xf numFmtId="0" fontId="10" fillId="2" borderId="23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/>
    <xf numFmtId="0" fontId="3" fillId="4" borderId="2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15" fillId="5" borderId="25" xfId="0" applyFont="1" applyFill="1" applyBorder="1" applyAlignment="1">
      <alignment horizontal="center" vertical="center" wrapText="1"/>
    </xf>
    <xf numFmtId="165" fontId="6" fillId="0" borderId="26" xfId="0" applyNumberFormat="1" applyFont="1" applyBorder="1" applyAlignment="1">
      <alignment horizontal="center" vertical="center"/>
    </xf>
    <xf numFmtId="166" fontId="6" fillId="0" borderId="27" xfId="0" applyNumberFormat="1" applyFont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166" fontId="6" fillId="0" borderId="28" xfId="0" applyNumberFormat="1" applyFont="1" applyBorder="1" applyAlignment="1">
      <alignment vertical="center"/>
    </xf>
    <xf numFmtId="166" fontId="6" fillId="0" borderId="28" xfId="0" applyNumberFormat="1" applyFont="1" applyBorder="1" applyAlignment="1">
      <alignment horizontal="center" vertical="center"/>
    </xf>
    <xf numFmtId="165" fontId="6" fillId="0" borderId="24" xfId="0" applyNumberFormat="1" applyFont="1" applyBorder="1" applyAlignment="1">
      <alignment horizontal="center" vertical="center"/>
    </xf>
    <xf numFmtId="166" fontId="6" fillId="0" borderId="27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14" fontId="1" fillId="0" borderId="30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14" fontId="0" fillId="6" borderId="18" xfId="0" applyNumberFormat="1" applyFill="1" applyBorder="1" applyAlignment="1">
      <alignment horizontal="center" vertical="center"/>
    </xf>
    <xf numFmtId="0" fontId="0" fillId="6" borderId="19" xfId="0" quotePrefix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6" borderId="19" xfId="0" quotePrefix="1" applyFill="1" applyBorder="1" applyAlignment="1">
      <alignment horizontal="left" vertical="center"/>
    </xf>
    <xf numFmtId="0" fontId="6" fillId="0" borderId="27" xfId="0" applyFont="1" applyBorder="1" applyAlignment="1">
      <alignment vertical="center"/>
    </xf>
    <xf numFmtId="165" fontId="6" fillId="0" borderId="33" xfId="0" applyNumberFormat="1" applyFont="1" applyBorder="1" applyAlignment="1">
      <alignment horizontal="center" vertical="center"/>
    </xf>
    <xf numFmtId="166" fontId="6" fillId="0" borderId="34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vertical="center"/>
    </xf>
    <xf numFmtId="0" fontId="18" fillId="0" borderId="35" xfId="1" applyFont="1" applyBorder="1"/>
    <xf numFmtId="0" fontId="18" fillId="0" borderId="35" xfId="1" applyFont="1" applyBorder="1" applyAlignment="1">
      <alignment horizontal="center"/>
    </xf>
    <xf numFmtId="49" fontId="18" fillId="0" borderId="35" xfId="1" applyNumberFormat="1" applyFont="1" applyBorder="1" applyAlignment="1">
      <alignment horizontal="left"/>
    </xf>
    <xf numFmtId="0" fontId="19" fillId="0" borderId="35" xfId="1" applyFont="1" applyBorder="1"/>
    <xf numFmtId="0" fontId="18" fillId="0" borderId="0" xfId="1" applyFont="1"/>
    <xf numFmtId="0" fontId="20" fillId="0" borderId="0" xfId="0" applyFont="1"/>
    <xf numFmtId="0" fontId="18" fillId="0" borderId="0" xfId="1" applyFont="1" applyAlignment="1">
      <alignment horizontal="center"/>
    </xf>
    <xf numFmtId="0" fontId="19" fillId="0" borderId="0" xfId="1" applyFont="1"/>
    <xf numFmtId="0" fontId="21" fillId="0" borderId="0" xfId="0" applyFont="1"/>
    <xf numFmtId="166" fontId="21" fillId="0" borderId="0" xfId="0" applyNumberFormat="1" applyFont="1" applyAlignment="1">
      <alignment horizontal="center"/>
    </xf>
    <xf numFmtId="0" fontId="6" fillId="0" borderId="0" xfId="0" applyFont="1"/>
    <xf numFmtId="0" fontId="18" fillId="0" borderId="0" xfId="1" applyFont="1" applyAlignment="1">
      <alignment horizontal="left"/>
    </xf>
    <xf numFmtId="0" fontId="18" fillId="6" borderId="0" xfId="1" applyFont="1" applyFill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49" fontId="24" fillId="0" borderId="0" xfId="2" applyNumberFormat="1" applyFont="1" applyAlignment="1" applyProtection="1">
      <alignment horizontal="left"/>
    </xf>
    <xf numFmtId="0" fontId="25" fillId="7" borderId="18" xfId="0" applyFont="1" applyFill="1" applyBorder="1" applyAlignment="1">
      <alignment horizontal="center" vertical="center" textRotation="255"/>
    </xf>
    <xf numFmtId="0" fontId="19" fillId="0" borderId="0" xfId="1" applyFont="1" applyAlignment="1">
      <alignment horizontal="right" vertical="center"/>
    </xf>
    <xf numFmtId="14" fontId="19" fillId="0" borderId="0" xfId="1" applyNumberFormat="1" applyFont="1" applyAlignment="1">
      <alignment horizontal="right" vertical="center"/>
    </xf>
    <xf numFmtId="0" fontId="26" fillId="0" borderId="0" xfId="1" applyFont="1"/>
    <xf numFmtId="0" fontId="26" fillId="0" borderId="0" xfId="1" applyFont="1" applyAlignment="1">
      <alignment horizontal="center"/>
    </xf>
    <xf numFmtId="0" fontId="17" fillId="0" borderId="0" xfId="1"/>
    <xf numFmtId="0" fontId="26" fillId="0" borderId="0" xfId="1" applyFont="1" applyAlignment="1">
      <alignment horizontal="left"/>
    </xf>
    <xf numFmtId="49" fontId="23" fillId="0" borderId="0" xfId="2" applyNumberFormat="1" applyAlignment="1" applyProtection="1">
      <alignment horizontal="left"/>
    </xf>
    <xf numFmtId="0" fontId="27" fillId="8" borderId="18" xfId="0" applyFont="1" applyFill="1" applyBorder="1" applyAlignment="1">
      <alignment horizontal="center" vertical="center" textRotation="255"/>
    </xf>
    <xf numFmtId="0" fontId="28" fillId="0" borderId="0" xfId="1" applyFont="1" applyFill="1" applyBorder="1" applyAlignment="1">
      <alignment horizontal="left" vertical="center"/>
    </xf>
    <xf numFmtId="0" fontId="17" fillId="0" borderId="0" xfId="1" applyAlignment="1">
      <alignment horizontal="right" vertical="center"/>
    </xf>
    <xf numFmtId="14" fontId="17" fillId="0" borderId="0" xfId="1" applyNumberFormat="1" applyAlignment="1">
      <alignment horizontal="right" vertical="center"/>
    </xf>
    <xf numFmtId="0" fontId="18" fillId="0" borderId="0" xfId="1" applyFont="1" applyBorder="1" applyAlignment="1">
      <alignment horizontal="center"/>
    </xf>
    <xf numFmtId="164" fontId="3" fillId="4" borderId="0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10" fillId="0" borderId="8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0" fontId="10" fillId="0" borderId="10" xfId="0" applyNumberFormat="1" applyFont="1" applyFill="1" applyBorder="1" applyAlignment="1">
      <alignment horizontal="center" vertical="center" wrapText="1"/>
    </xf>
    <xf numFmtId="0" fontId="10" fillId="0" borderId="15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16" xfId="0" applyNumberFormat="1" applyFont="1" applyFill="1" applyBorder="1" applyAlignment="1">
      <alignment horizontal="center" vertical="center" wrapText="1"/>
    </xf>
    <xf numFmtId="0" fontId="10" fillId="0" borderId="21" xfId="0" applyNumberFormat="1" applyFont="1" applyFill="1" applyBorder="1" applyAlignment="1">
      <alignment horizontal="center" vertical="center" wrapText="1"/>
    </xf>
    <xf numFmtId="0" fontId="10" fillId="0" borderId="22" xfId="0" applyNumberFormat="1" applyFont="1" applyFill="1" applyBorder="1" applyAlignment="1">
      <alignment horizontal="center" vertical="center" wrapText="1"/>
    </xf>
    <xf numFmtId="0" fontId="10" fillId="0" borderId="23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65" fontId="6" fillId="0" borderId="36" xfId="0" applyNumberFormat="1" applyFont="1" applyFill="1" applyBorder="1" applyAlignment="1">
      <alignment horizontal="center" vertical="center"/>
    </xf>
    <xf numFmtId="166" fontId="6" fillId="0" borderId="37" xfId="0" applyNumberFormat="1" applyFont="1" applyFill="1" applyBorder="1" applyAlignment="1">
      <alignment horizontal="right" vertical="center" indent="2"/>
    </xf>
    <xf numFmtId="165" fontId="6" fillId="0" borderId="38" xfId="0" applyNumberFormat="1" applyFont="1" applyFill="1" applyBorder="1" applyAlignment="1">
      <alignment horizontal="center" vertical="center"/>
    </xf>
    <xf numFmtId="166" fontId="6" fillId="0" borderId="39" xfId="0" applyNumberFormat="1" applyFont="1" applyFill="1" applyBorder="1" applyAlignment="1">
      <alignment horizontal="right" vertical="center" indent="2"/>
    </xf>
    <xf numFmtId="165" fontId="6" fillId="0" borderId="40" xfId="0" applyNumberFormat="1" applyFont="1" applyFill="1" applyBorder="1" applyAlignment="1">
      <alignment horizontal="center" vertical="center"/>
    </xf>
    <xf numFmtId="166" fontId="6" fillId="0" borderId="41" xfId="0" applyNumberFormat="1" applyFont="1" applyFill="1" applyBorder="1" applyAlignment="1">
      <alignment horizontal="right" vertical="center" indent="2"/>
    </xf>
  </cellXfs>
  <cellStyles count="3">
    <cellStyle name="Lien hypertexte" xfId="2" builtinId="8"/>
    <cellStyle name="Normal" xfId="0" builtinId="0"/>
    <cellStyle name="Normal 2" xfId="1"/>
  </cellStyles>
  <dxfs count="63"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MICHELIN%202017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5"/>
      <sheetName val="calendrier"/>
      <sheetName val="RÉCAP"/>
      <sheetName val="Produits"/>
      <sheetName val="model"/>
      <sheetName val="9370603000"/>
      <sheetName val="9363063000"/>
      <sheetName val="9584902000"/>
      <sheetName val="9346358000"/>
      <sheetName val="9366058000"/>
      <sheetName val="9336258000"/>
      <sheetName val="9376448000"/>
      <sheetName val="9451371000"/>
      <sheetName val="E2 CEBAZAT"/>
      <sheetName val="F14 CLERMONT"/>
      <sheetName val="Z35 CLERMONT"/>
      <sheetName val="V22 CLERMONT"/>
      <sheetName val="B69 CLERMONT"/>
      <sheetName val="B87 CLERMONT"/>
      <sheetName val="Z31 CLERMONT"/>
      <sheetName val="Y20 CLERMONT"/>
      <sheetName val="G37 CLERMONT"/>
      <sheetName val="CLERMONT MONTAIGU"/>
      <sheetName val="PT 1321"/>
      <sheetName val="VANNES"/>
      <sheetName val="CHOLET"/>
      <sheetName val="BLAVOZY"/>
      <sheetName val="ROANNE"/>
      <sheetName val="7735816301"/>
      <sheetName val="BASSENS"/>
      <sheetName val="SAINT DOULCHARD"/>
      <sheetName val="CHAPELLE ST LUC"/>
      <sheetName val="B62 CATAROUX"/>
      <sheetName val="B80 CATAROUX"/>
      <sheetName val="GRAVANCHES"/>
      <sheetName val="Facturation LADOUX 1647 E2"/>
      <sheetName val="LADOUX 1649 E2"/>
      <sheetName val="LADOUX 1842 F33"/>
      <sheetName val="PT 1523"/>
      <sheetName val="LADOUX PT F36"/>
      <sheetName val="LA COMBAUDE"/>
      <sheetName val="SNCF 89 TONNERRE"/>
      <sheetName val="SNCF 63 GERZAT"/>
      <sheetName val="COFIROUTE VIERZON"/>
      <sheetName val="LADOUX 1647 F31"/>
      <sheetName val="15975382"/>
      <sheetName val="1597538246"/>
      <sheetName val="Feuil2"/>
      <sheetName val="147852369"/>
    </sheetNames>
    <sheetDataSet>
      <sheetData sheetId="0"/>
      <sheetData sheetId="1"/>
      <sheetData sheetId="2"/>
      <sheetData sheetId="3">
        <row r="1">
          <cell r="AN1">
            <v>6</v>
          </cell>
          <cell r="AP1">
            <v>4</v>
          </cell>
        </row>
        <row r="2">
          <cell r="AN2">
            <v>22</v>
          </cell>
          <cell r="AP2">
            <v>8</v>
          </cell>
          <cell r="AV2">
            <v>2016</v>
          </cell>
          <cell r="AZ2">
            <v>42370</v>
          </cell>
        </row>
        <row r="3">
          <cell r="AN3">
            <v>38</v>
          </cell>
          <cell r="AP3">
            <v>12</v>
          </cell>
          <cell r="AV3">
            <v>2017</v>
          </cell>
          <cell r="AZ3">
            <v>42457</v>
          </cell>
        </row>
        <row r="4">
          <cell r="AN4" t="str">
            <v/>
          </cell>
          <cell r="AP4">
            <v>16</v>
          </cell>
          <cell r="AV4">
            <v>2018</v>
          </cell>
          <cell r="AZ4">
            <v>42491</v>
          </cell>
        </row>
        <row r="5">
          <cell r="AN5" t="str">
            <v/>
          </cell>
          <cell r="AP5">
            <v>20</v>
          </cell>
          <cell r="AV5">
            <v>2019</v>
          </cell>
          <cell r="AZ5">
            <v>42498</v>
          </cell>
        </row>
        <row r="6">
          <cell r="AN6" t="str">
            <v/>
          </cell>
          <cell r="AP6">
            <v>24</v>
          </cell>
          <cell r="AV6">
            <v>2020</v>
          </cell>
          <cell r="AZ6">
            <v>42495</v>
          </cell>
        </row>
        <row r="7">
          <cell r="AN7" t="str">
            <v/>
          </cell>
          <cell r="AP7">
            <v>28</v>
          </cell>
          <cell r="AV7">
            <v>2021</v>
          </cell>
          <cell r="AZ7">
            <v>42506</v>
          </cell>
        </row>
        <row r="8">
          <cell r="AN8" t="str">
            <v/>
          </cell>
          <cell r="AP8">
            <v>32</v>
          </cell>
          <cell r="AV8">
            <v>2022</v>
          </cell>
          <cell r="AZ8">
            <v>42565</v>
          </cell>
        </row>
        <row r="9">
          <cell r="AN9" t="str">
            <v/>
          </cell>
          <cell r="AP9">
            <v>36</v>
          </cell>
          <cell r="AV9">
            <v>2023</v>
          </cell>
          <cell r="AZ9">
            <v>42597</v>
          </cell>
        </row>
        <row r="10">
          <cell r="AN10" t="str">
            <v/>
          </cell>
          <cell r="AP10">
            <v>40</v>
          </cell>
          <cell r="AV10">
            <v>2024</v>
          </cell>
          <cell r="AZ10">
            <v>42675</v>
          </cell>
        </row>
        <row r="11">
          <cell r="AN11" t="str">
            <v/>
          </cell>
          <cell r="AP11">
            <v>44</v>
          </cell>
          <cell r="AV11">
            <v>2025</v>
          </cell>
          <cell r="AZ11">
            <v>42685</v>
          </cell>
        </row>
        <row r="12">
          <cell r="AN12" t="str">
            <v/>
          </cell>
          <cell r="AP12">
            <v>48</v>
          </cell>
          <cell r="AV12">
            <v>2026</v>
          </cell>
          <cell r="AZ12">
            <v>42729</v>
          </cell>
        </row>
        <row r="13">
          <cell r="AN13" t="str">
            <v/>
          </cell>
          <cell r="AP13">
            <v>52</v>
          </cell>
        </row>
        <row r="14">
          <cell r="AN14" t="str">
            <v/>
          </cell>
          <cell r="AP14" t="str">
            <v/>
          </cell>
        </row>
        <row r="15">
          <cell r="AN15" t="str">
            <v/>
          </cell>
          <cell r="AP15" t="str">
            <v/>
          </cell>
        </row>
        <row r="16">
          <cell r="AN16" t="str">
            <v/>
          </cell>
          <cell r="AP16" t="str">
            <v/>
          </cell>
          <cell r="AZ16">
            <v>42456</v>
          </cell>
        </row>
        <row r="17">
          <cell r="AN17" t="str">
            <v/>
          </cell>
          <cell r="AP17" t="str">
            <v/>
          </cell>
          <cell r="AZ17">
            <v>42505</v>
          </cell>
        </row>
        <row r="18">
          <cell r="AN18" t="str">
            <v/>
          </cell>
          <cell r="AP18" t="str">
            <v/>
          </cell>
        </row>
        <row r="19">
          <cell r="AN19" t="str">
            <v/>
          </cell>
          <cell r="AP19" t="str">
            <v/>
          </cell>
        </row>
        <row r="20">
          <cell r="AN20" t="str">
            <v/>
          </cell>
          <cell r="AP20" t="str">
            <v/>
          </cell>
        </row>
        <row r="21">
          <cell r="AN21" t="str">
            <v/>
          </cell>
          <cell r="AP21" t="str">
            <v/>
          </cell>
        </row>
        <row r="22">
          <cell r="AN22" t="str">
            <v/>
          </cell>
          <cell r="AP22" t="str">
            <v/>
          </cell>
        </row>
        <row r="23">
          <cell r="AN23" t="str">
            <v/>
          </cell>
          <cell r="AP23" t="str">
            <v/>
          </cell>
        </row>
        <row r="24">
          <cell r="AN24" t="str">
            <v/>
          </cell>
          <cell r="AP24" t="str">
            <v/>
          </cell>
        </row>
        <row r="25">
          <cell r="AN25" t="str">
            <v/>
          </cell>
          <cell r="AP25" t="str">
            <v/>
          </cell>
        </row>
        <row r="26">
          <cell r="AN26" t="str">
            <v/>
          </cell>
          <cell r="AP26" t="str">
            <v/>
          </cell>
        </row>
        <row r="27">
          <cell r="AN27" t="str">
            <v/>
          </cell>
          <cell r="AP27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43"/>
  <sheetViews>
    <sheetView showGridLines="0" tabSelected="1" workbookViewId="0">
      <selection activeCell="D2" sqref="D2:J4"/>
    </sheetView>
  </sheetViews>
  <sheetFormatPr baseColWidth="10" defaultRowHeight="21"/>
  <cols>
    <col min="1" max="1" width="13" style="76" customWidth="1"/>
    <col min="2" max="2" width="7.28515625" style="76" hidden="1" customWidth="1"/>
    <col min="3" max="3" width="18.140625" style="76" customWidth="1"/>
    <col min="4" max="36" width="7.28515625" style="76" customWidth="1"/>
    <col min="39" max="39" width="21.5703125" customWidth="1"/>
    <col min="40" max="40" width="7.85546875" customWidth="1"/>
    <col min="41" max="41" width="11.7109375" customWidth="1"/>
    <col min="42" max="42" width="9.5703125" customWidth="1"/>
    <col min="43" max="43" width="11.28515625" customWidth="1"/>
    <col min="44" max="44" width="11.5703125" customWidth="1"/>
    <col min="45" max="45" width="16.5703125" customWidth="1"/>
    <col min="47" max="47" width="13.28515625" customWidth="1"/>
    <col min="48" max="48" width="12.42578125" customWidth="1"/>
    <col min="49" max="49" width="10.28515625" customWidth="1"/>
    <col min="50" max="50" width="10.85546875" customWidth="1"/>
    <col min="51" max="51" width="16.28515625" customWidth="1"/>
    <col min="52" max="52" width="13.5703125" customWidth="1"/>
    <col min="53" max="53" width="21" customWidth="1"/>
    <col min="54" max="54" width="20.7109375" customWidth="1"/>
  </cols>
  <sheetData>
    <row r="1" spans="1:54" ht="26.25" customHeight="1" thickTop="1" thickBot="1">
      <c r="A1" s="110" t="s">
        <v>0</v>
      </c>
      <c r="B1" s="111"/>
      <c r="C1" s="112"/>
      <c r="D1" s="110" t="s">
        <v>1</v>
      </c>
      <c r="E1" s="111"/>
      <c r="F1" s="111"/>
      <c r="G1" s="111"/>
      <c r="H1" s="111"/>
      <c r="I1" s="111"/>
      <c r="J1" s="111"/>
      <c r="K1" s="1"/>
      <c r="L1" s="2"/>
      <c r="M1" s="113" t="s">
        <v>2</v>
      </c>
      <c r="N1" s="113"/>
      <c r="O1" s="113"/>
      <c r="P1" s="114" t="s">
        <v>3</v>
      </c>
      <c r="Q1" s="114"/>
      <c r="R1" s="95" t="s">
        <v>4</v>
      </c>
      <c r="S1" s="95"/>
      <c r="T1" s="3"/>
      <c r="U1" s="3"/>
      <c r="V1" s="114" t="s">
        <v>5</v>
      </c>
      <c r="W1" s="114"/>
      <c r="X1" s="95" t="s">
        <v>6</v>
      </c>
      <c r="Y1" s="95"/>
      <c r="Z1" s="4"/>
      <c r="AA1" s="5"/>
      <c r="AB1" s="5"/>
      <c r="AC1" s="5"/>
      <c r="AD1" s="5"/>
      <c r="AE1" s="5"/>
      <c r="AF1" s="5"/>
      <c r="AG1" s="5"/>
      <c r="AH1" s="5"/>
      <c r="AI1" s="96"/>
      <c r="AJ1" s="96"/>
      <c r="AN1">
        <f>$P$2</f>
        <v>6</v>
      </c>
      <c r="AO1" s="6">
        <f>IFERROR(7*AN1+DATE($M$2,1,3)-WEEKDAY(DATE($M$2,1,3))-5,"")</f>
        <v>42408</v>
      </c>
      <c r="AP1">
        <f>$V$2</f>
        <v>4</v>
      </c>
      <c r="AQ1" s="7">
        <f>IFERROR(7*AP1+DATE($M$2,1,3)-WEEKDAY(DATE($M$2,1,3))-5,"")</f>
        <v>42394</v>
      </c>
      <c r="AR1" t="e">
        <f>#REF!</f>
        <v>#REF!</v>
      </c>
      <c r="AS1" s="7" t="str">
        <f>IFERROR(7*AR1+DATE($M$2,1,3)-WEEKDAY(DATE($M$2,1,3))-5,"")</f>
        <v/>
      </c>
      <c r="AV1" s="8" t="s">
        <v>2</v>
      </c>
      <c r="AW1" s="9" t="s">
        <v>7</v>
      </c>
      <c r="AX1" s="10" t="s">
        <v>8</v>
      </c>
      <c r="AY1" s="11" t="s">
        <v>9</v>
      </c>
      <c r="AZ1" s="12">
        <f>$M$2</f>
        <v>2016</v>
      </c>
      <c r="BA1" s="13" t="s">
        <v>10</v>
      </c>
      <c r="BB1" s="13" t="s">
        <v>11</v>
      </c>
    </row>
    <row r="2" spans="1:54" ht="15" customHeight="1" thickTop="1" thickBot="1">
      <c r="A2" s="97"/>
      <c r="B2" s="98"/>
      <c r="C2" s="99"/>
      <c r="D2" s="97"/>
      <c r="E2" s="98"/>
      <c r="F2" s="98"/>
      <c r="G2" s="98"/>
      <c r="H2" s="98"/>
      <c r="I2" s="98"/>
      <c r="J2" s="98"/>
      <c r="K2" s="14"/>
      <c r="L2" s="15"/>
      <c r="M2" s="106">
        <v>2016</v>
      </c>
      <c r="N2" s="106"/>
      <c r="O2" s="106"/>
      <c r="P2" s="107">
        <v>6</v>
      </c>
      <c r="Q2" s="107"/>
      <c r="R2" s="107">
        <v>16</v>
      </c>
      <c r="S2" s="107"/>
      <c r="T2" s="16"/>
      <c r="U2" s="16"/>
      <c r="V2" s="108">
        <v>4</v>
      </c>
      <c r="W2" s="108"/>
      <c r="X2" s="109">
        <v>4</v>
      </c>
      <c r="Y2" s="109"/>
      <c r="Z2" s="17"/>
      <c r="AA2" s="5"/>
      <c r="AB2" s="5"/>
      <c r="AC2" s="5"/>
      <c r="AD2" s="5"/>
      <c r="AE2" s="5"/>
      <c r="AF2" s="5"/>
      <c r="AG2" s="5"/>
      <c r="AH2" s="5"/>
      <c r="AI2" s="96"/>
      <c r="AJ2" s="96"/>
      <c r="AN2" s="18">
        <f>IFERROR(IF(OR(AN1+$R$2&gt;52,$P$2=""),"",AN1+$R$2),"")</f>
        <v>22</v>
      </c>
      <c r="AO2" s="6">
        <f t="shared" ref="AO2:AO27" si="0">IFERROR(7*AN2+DATE($M$2,1,3)-WEEKDAY(DATE($M$2,1,3))-5,"")</f>
        <v>42520</v>
      </c>
      <c r="AP2">
        <f>IFERROR(IF(OR(AP1+$X$2&gt;52,$V$2=""),"",AP1+$X$2),"")</f>
        <v>8</v>
      </c>
      <c r="AQ2" s="7">
        <f t="shared" ref="AQ2:AQ27" si="1">IFERROR(7*AP2+DATE($M$2,1,3)-WEEKDAY(DATE($M$2,1,3))-5,"")</f>
        <v>42422</v>
      </c>
      <c r="AR2" t="str">
        <f>IFERROR(IF(OR(AR1+$AF$4&gt;52,$AF$4=""),"",AR1+$AF$4),"")</f>
        <v/>
      </c>
      <c r="AS2" s="7" t="str">
        <f t="shared" ref="AS2:AS27" si="2">IFERROR(7*AR2+DATE($M$2,1,3)-WEEKDAY(DATE($M$2,1,3))-5,"")</f>
        <v/>
      </c>
      <c r="AV2" s="19">
        <v>2016</v>
      </c>
      <c r="AW2" s="20">
        <f t="shared" ref="AW2:AW12" si="3">IF(ISBLANK(AZ2),"",MONTH(AZ2))</f>
        <v>1</v>
      </c>
      <c r="AX2" s="21" t="str">
        <f t="shared" ref="AX2:AX12" si="4">CHOOSE(MONTH(AZ2),"Janvier","Février","Mars","Avril","Mai","Juin","Juillet","Août","Septembre","Octobre","Novembre","Décembre")</f>
        <v>Janvier</v>
      </c>
      <c r="AY2" s="22" t="s">
        <v>12</v>
      </c>
      <c r="AZ2" s="23">
        <f>DATE($AZ$1,1,1)</f>
        <v>42370</v>
      </c>
      <c r="BA2" s="24" t="s">
        <v>13</v>
      </c>
      <c r="BB2" s="25" t="s">
        <v>14</v>
      </c>
    </row>
    <row r="3" spans="1:54" ht="15" customHeight="1" thickTop="1" thickBot="1">
      <c r="A3" s="100"/>
      <c r="B3" s="101"/>
      <c r="C3" s="102"/>
      <c r="D3" s="100"/>
      <c r="E3" s="101"/>
      <c r="F3" s="101"/>
      <c r="G3" s="101"/>
      <c r="H3" s="101"/>
      <c r="I3" s="101"/>
      <c r="J3" s="101"/>
      <c r="K3" s="26"/>
      <c r="L3" s="27"/>
      <c r="M3" s="106"/>
      <c r="N3" s="106"/>
      <c r="O3" s="106"/>
      <c r="P3" s="107"/>
      <c r="Q3" s="107"/>
      <c r="R3" s="107"/>
      <c r="S3" s="107"/>
      <c r="T3" s="16"/>
      <c r="U3" s="16"/>
      <c r="V3" s="108"/>
      <c r="W3" s="108"/>
      <c r="X3" s="109"/>
      <c r="Y3" s="109"/>
      <c r="Z3" s="17"/>
      <c r="AA3" s="5"/>
      <c r="AB3" s="5"/>
      <c r="AC3" s="5"/>
      <c r="AD3" s="5"/>
      <c r="AE3" s="5"/>
      <c r="AF3" s="5"/>
      <c r="AG3" s="5"/>
      <c r="AH3" s="5"/>
      <c r="AI3" s="96"/>
      <c r="AJ3" s="96"/>
      <c r="AN3" s="18">
        <f t="shared" ref="AN3:AN27" si="5">IFERROR(IF(OR(AN2+$R$2&gt;52,$P$2=""),"",AN2+$R$2),"")</f>
        <v>38</v>
      </c>
      <c r="AO3" s="6">
        <f t="shared" si="0"/>
        <v>42632</v>
      </c>
      <c r="AP3">
        <f t="shared" ref="AP3:AP27" si="6">IFERROR(IF(OR(AP2+$X$2&gt;52,$V$2=""),"",AP2+$X$2),"")</f>
        <v>12</v>
      </c>
      <c r="AQ3" s="7">
        <f t="shared" si="1"/>
        <v>42450</v>
      </c>
      <c r="AR3" t="str">
        <f t="shared" ref="AR3:AR27" si="7">IFERROR(IF(OR(AR2+$AF$4&gt;52,$AF$4=""),"",AR2+$AF$4),"")</f>
        <v/>
      </c>
      <c r="AS3" s="7" t="str">
        <f t="shared" si="2"/>
        <v/>
      </c>
      <c r="AV3" s="19">
        <v>2017</v>
      </c>
      <c r="AW3" s="28">
        <f t="shared" si="3"/>
        <v>3</v>
      </c>
      <c r="AX3" s="29" t="str">
        <f t="shared" si="4"/>
        <v>Mars</v>
      </c>
      <c r="AY3" s="30" t="s">
        <v>15</v>
      </c>
      <c r="AZ3" s="31">
        <f>AZ16+1</f>
        <v>42457</v>
      </c>
      <c r="BA3" s="32" t="s">
        <v>16</v>
      </c>
      <c r="BB3" s="33" t="s">
        <v>14</v>
      </c>
    </row>
    <row r="4" spans="1:54" ht="15" customHeight="1" thickTop="1" thickBot="1">
      <c r="A4" s="103"/>
      <c r="B4" s="104"/>
      <c r="C4" s="105"/>
      <c r="D4" s="103"/>
      <c r="E4" s="104"/>
      <c r="F4" s="104"/>
      <c r="G4" s="104"/>
      <c r="H4" s="104"/>
      <c r="I4" s="104"/>
      <c r="J4" s="104"/>
      <c r="K4" s="34"/>
      <c r="L4" s="35"/>
      <c r="M4" s="106"/>
      <c r="N4" s="106"/>
      <c r="O4" s="106"/>
      <c r="P4" s="107"/>
      <c r="Q4" s="107"/>
      <c r="R4" s="107"/>
      <c r="S4" s="107"/>
      <c r="T4" s="16"/>
      <c r="U4" s="16"/>
      <c r="V4" s="108"/>
      <c r="W4" s="108"/>
      <c r="X4" s="109"/>
      <c r="Y4" s="109"/>
      <c r="Z4" s="17"/>
      <c r="AA4" s="5"/>
      <c r="AB4" s="5"/>
      <c r="AC4" s="5"/>
      <c r="AD4" s="5"/>
      <c r="AE4" s="5"/>
      <c r="AF4" s="5"/>
      <c r="AG4" s="5"/>
      <c r="AH4" s="5"/>
      <c r="AI4" s="5"/>
      <c r="AJ4" s="5"/>
      <c r="AN4" s="18" t="str">
        <f t="shared" si="5"/>
        <v/>
      </c>
      <c r="AO4" s="6" t="str">
        <f t="shared" si="0"/>
        <v/>
      </c>
      <c r="AP4">
        <f t="shared" si="6"/>
        <v>16</v>
      </c>
      <c r="AQ4" s="7">
        <f t="shared" si="1"/>
        <v>42478</v>
      </c>
      <c r="AR4" t="str">
        <f t="shared" si="7"/>
        <v/>
      </c>
      <c r="AS4" s="7" t="str">
        <f t="shared" si="2"/>
        <v/>
      </c>
      <c r="AV4" s="19">
        <v>2018</v>
      </c>
      <c r="AW4" s="28">
        <f t="shared" si="3"/>
        <v>5</v>
      </c>
      <c r="AX4" s="29" t="str">
        <f t="shared" si="4"/>
        <v>Mai</v>
      </c>
      <c r="AY4" s="30" t="s">
        <v>17</v>
      </c>
      <c r="AZ4" s="31">
        <f>DATE(AZ1,5,1)</f>
        <v>42491</v>
      </c>
      <c r="BA4" s="32" t="s">
        <v>18</v>
      </c>
      <c r="BB4" s="33" t="s">
        <v>14</v>
      </c>
    </row>
    <row r="5" spans="1:54" ht="15" customHeight="1" thickTop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6"/>
      <c r="N5" s="36"/>
      <c r="O5" s="36"/>
      <c r="P5" s="16"/>
      <c r="Q5" s="16"/>
      <c r="R5" s="16"/>
      <c r="S5" s="16"/>
      <c r="T5" s="16"/>
      <c r="U5" s="16"/>
      <c r="V5" s="36"/>
      <c r="W5" s="17"/>
      <c r="X5" s="17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N5" s="18" t="str">
        <f t="shared" si="5"/>
        <v/>
      </c>
      <c r="AO5" s="6" t="str">
        <f t="shared" si="0"/>
        <v/>
      </c>
      <c r="AP5">
        <f t="shared" si="6"/>
        <v>20</v>
      </c>
      <c r="AQ5" s="7">
        <f t="shared" si="1"/>
        <v>42506</v>
      </c>
      <c r="AR5" t="str">
        <f t="shared" si="7"/>
        <v/>
      </c>
      <c r="AS5" s="7" t="str">
        <f t="shared" si="2"/>
        <v/>
      </c>
      <c r="AV5" s="19">
        <v>2019</v>
      </c>
      <c r="AW5" s="28">
        <f t="shared" si="3"/>
        <v>5</v>
      </c>
      <c r="AX5" s="29" t="str">
        <f t="shared" si="4"/>
        <v>Mai</v>
      </c>
      <c r="AY5" s="30" t="s">
        <v>19</v>
      </c>
      <c r="AZ5" s="31">
        <f>DATE(AZ1,5,8)</f>
        <v>42498</v>
      </c>
      <c r="BA5" s="32" t="s">
        <v>20</v>
      </c>
      <c r="BB5" s="33" t="s">
        <v>14</v>
      </c>
    </row>
    <row r="6" spans="1:54" ht="22.5" thickTop="1" thickBot="1">
      <c r="A6" s="37" t="s">
        <v>21</v>
      </c>
      <c r="B6" s="94">
        <f>DATE($M$2,1,1)</f>
        <v>42370</v>
      </c>
      <c r="C6" s="94"/>
      <c r="D6" s="38" t="s">
        <v>21</v>
      </c>
      <c r="E6" s="94">
        <f>DATE($M$2,MONTH(B6)+1,1)</f>
        <v>42401</v>
      </c>
      <c r="F6" s="94"/>
      <c r="G6" s="38" t="s">
        <v>21</v>
      </c>
      <c r="H6" s="94">
        <f>DATE($M$2,MONTH(E6)+1,1)</f>
        <v>42430</v>
      </c>
      <c r="I6" s="94"/>
      <c r="J6" s="38" t="s">
        <v>21</v>
      </c>
      <c r="K6" s="94">
        <f>DATE($M$2,MONTH(H6)+1,1)</f>
        <v>42461</v>
      </c>
      <c r="L6" s="94"/>
      <c r="M6" s="38" t="s">
        <v>21</v>
      </c>
      <c r="N6" s="94">
        <f>DATE($M$2,MONTH(K6)+1,1)</f>
        <v>42491</v>
      </c>
      <c r="O6" s="94"/>
      <c r="P6" s="38" t="s">
        <v>21</v>
      </c>
      <c r="Q6" s="94">
        <f>DATE($M$2,MONTH(N6)+1,1)</f>
        <v>42522</v>
      </c>
      <c r="R6" s="94"/>
      <c r="S6" s="38" t="s">
        <v>21</v>
      </c>
      <c r="T6" s="94">
        <f>DATE($M$2,MONTH(Q6)+1,1)</f>
        <v>42552</v>
      </c>
      <c r="U6" s="94"/>
      <c r="V6" s="38" t="s">
        <v>21</v>
      </c>
      <c r="W6" s="94">
        <f>DATE($M$2,MONTH(T6)+1,1)</f>
        <v>42583</v>
      </c>
      <c r="X6" s="94"/>
      <c r="Y6" s="38" t="s">
        <v>21</v>
      </c>
      <c r="Z6" s="94">
        <f>DATE($M$2,MONTH(W6)+1,1)</f>
        <v>42614</v>
      </c>
      <c r="AA6" s="94"/>
      <c r="AB6" s="38" t="s">
        <v>21</v>
      </c>
      <c r="AC6" s="94">
        <f>DATE($M$2,MONTH(Z6)+1,1)</f>
        <v>42644</v>
      </c>
      <c r="AD6" s="94"/>
      <c r="AE6" s="38" t="s">
        <v>21</v>
      </c>
      <c r="AF6" s="94">
        <f>DATE($M$2,MONTH(AC6)+1,1)</f>
        <v>42675</v>
      </c>
      <c r="AG6" s="94"/>
      <c r="AH6" s="38" t="s">
        <v>21</v>
      </c>
      <c r="AI6" s="94">
        <f>DATE($M$2,MONTH(AF6)+1,1)</f>
        <v>42705</v>
      </c>
      <c r="AJ6" s="94"/>
      <c r="AN6" s="18" t="str">
        <f t="shared" si="5"/>
        <v/>
      </c>
      <c r="AO6" s="6" t="str">
        <f t="shared" si="0"/>
        <v/>
      </c>
      <c r="AP6">
        <f t="shared" si="6"/>
        <v>24</v>
      </c>
      <c r="AQ6" s="7">
        <f t="shared" si="1"/>
        <v>42534</v>
      </c>
      <c r="AR6" t="str">
        <f t="shared" si="7"/>
        <v/>
      </c>
      <c r="AS6" s="7" t="str">
        <f t="shared" si="2"/>
        <v/>
      </c>
      <c r="AV6" s="19">
        <v>2020</v>
      </c>
      <c r="AW6" s="28">
        <f t="shared" si="3"/>
        <v>5</v>
      </c>
      <c r="AX6" s="29" t="str">
        <f t="shared" si="4"/>
        <v>Mai</v>
      </c>
      <c r="AY6" s="30" t="s">
        <v>22</v>
      </c>
      <c r="AZ6" s="31">
        <f>AZ16+39</f>
        <v>42495</v>
      </c>
      <c r="BA6" s="32" t="s">
        <v>23</v>
      </c>
      <c r="BB6" s="33" t="s">
        <v>14</v>
      </c>
    </row>
    <row r="7" spans="1:54" ht="24" customHeight="1" thickTop="1">
      <c r="A7" s="39" t="e">
        <f ca="1">IF(AND(WEEKDAY(B7,2)&gt;4,_xlfn.ISOWEEKNUM(B7)=1),"",IF(AND(WEEKDAY(B7,2)&lt;=4,_xlfn.ISOWEEKNUM(B7)=1,$A6&lt;&gt;"S 1"),"S "&amp;_xlfn.ISOWEEKNUM(B7),IF(WEEKDAY(B7,2)=1,"S "&amp;_xlfn.ISOWEEKNUM(B7),"")))</f>
        <v>#NAME?</v>
      </c>
      <c r="B7" s="115">
        <f>DATE($M$2,MONTH(B6),1)</f>
        <v>42370</v>
      </c>
      <c r="C7" s="116" t="str">
        <f t="array" aca="1" ref="C7" ca="1">IF(OR(B7=fériés),OFFSET(INDEX(fériés,MATCH(B7,fériés)),,-1),TEXT(B7,"jjj")&amp;"     "&amp;TEXT(B7,"jj"))</f>
        <v>Jour de l'an</v>
      </c>
      <c r="D7" s="42" t="e">
        <f ca="1">IF(WEEKDAY(E7,2)=1,"S "&amp;_xlfn.ISOWEEKNUM(E7),"")</f>
        <v>#NAME?</v>
      </c>
      <c r="E7" s="40">
        <f>DATE($M$2,MONTH(E6),1)</f>
        <v>42401</v>
      </c>
      <c r="F7" s="43">
        <f t="shared" ref="F7:F35" si="8">E7</f>
        <v>42401</v>
      </c>
      <c r="G7" s="42" t="str">
        <f>IF(WEEKDAY(H7,2)=1,"S "&amp;_xlfn.ISOWEEKNUM(H7),"")</f>
        <v/>
      </c>
      <c r="H7" s="40">
        <f>DATE($M$2,MONTH(H6),1)</f>
        <v>42430</v>
      </c>
      <c r="I7" s="44">
        <f>H7</f>
        <v>42430</v>
      </c>
      <c r="J7" s="42" t="str">
        <f>IF(WEEKDAY(K7,2)=1,"S "&amp;_xlfn.ISOWEEKNUM(K7),"")</f>
        <v/>
      </c>
      <c r="K7" s="40">
        <f>DATE($M$2,MONTH(K6),1)</f>
        <v>42461</v>
      </c>
      <c r="L7" s="44">
        <f>K7</f>
        <v>42461</v>
      </c>
      <c r="M7" s="42" t="str">
        <f>IF(WEEKDAY(N7,2)=1,"S "&amp;_xlfn.ISOWEEKNUM(N7),"")</f>
        <v/>
      </c>
      <c r="N7" s="40">
        <f>DATE($M$2,MONTH(N6),1)</f>
        <v>42491</v>
      </c>
      <c r="O7" s="44">
        <f>N7</f>
        <v>42491</v>
      </c>
      <c r="P7" s="42" t="str">
        <f>IF(WEEKDAY(Q7,2)=1,"S "&amp;_xlfn.ISOWEEKNUM(Q7),"")</f>
        <v/>
      </c>
      <c r="Q7" s="40">
        <f>DATE($M$2,MONTH(Q6),1)</f>
        <v>42522</v>
      </c>
      <c r="R7" s="44">
        <f>Q7</f>
        <v>42522</v>
      </c>
      <c r="S7" s="42" t="str">
        <f>IF(WEEKDAY(T7,2)=1,"S "&amp;_xlfn.ISOWEEKNUM(T7),"")</f>
        <v/>
      </c>
      <c r="T7" s="40">
        <f>DATE($M$2,MONTH(T6),1)</f>
        <v>42552</v>
      </c>
      <c r="U7" s="44">
        <f>T7</f>
        <v>42552</v>
      </c>
      <c r="V7" s="42" t="str">
        <f>IF(WEEKDAY(W7,2)=1,"S "&amp;_xlfn.ISOWEEKNUM(W7),"")</f>
        <v>S 31</v>
      </c>
      <c r="W7" s="40">
        <f>DATE($M$2,MONTH(W6),1)</f>
        <v>42583</v>
      </c>
      <c r="X7" s="44">
        <f>W7</f>
        <v>42583</v>
      </c>
      <c r="Y7" s="42" t="str">
        <f>IF(WEEKDAY(Z7,2)=1,"S "&amp;_xlfn.ISOWEEKNUM(Z7),"")</f>
        <v/>
      </c>
      <c r="Z7" s="40">
        <f>DATE($M$2,MONTH(Z6),1)</f>
        <v>42614</v>
      </c>
      <c r="AA7" s="44">
        <f>Z7</f>
        <v>42614</v>
      </c>
      <c r="AB7" s="42" t="str">
        <f>IF(WEEKDAY(AC7,2)=1,"S "&amp;_xlfn.ISOWEEKNUM(AC7),"")</f>
        <v/>
      </c>
      <c r="AC7" s="40">
        <f>DATE($M$2,MONTH(AC6),1)</f>
        <v>42644</v>
      </c>
      <c r="AD7" s="44">
        <f>AC7</f>
        <v>42644</v>
      </c>
      <c r="AE7" s="42" t="str">
        <f>IF(WEEKDAY(AF7,2)=1,"S "&amp;_xlfn.ISOWEEKNUM(AF7),"")</f>
        <v/>
      </c>
      <c r="AF7" s="40">
        <f>DATE($M$2,MONTH(AF6),1)</f>
        <v>42675</v>
      </c>
      <c r="AG7" s="44">
        <f>AF7</f>
        <v>42675</v>
      </c>
      <c r="AH7" s="42" t="str">
        <f>IF(WEEKDAY(AI7,2)=1,"S "&amp;_xlfn.ISOWEEKNUM(AI7),"")</f>
        <v/>
      </c>
      <c r="AI7" s="40">
        <f>DATE($M$2,MONTH(AI6),1)</f>
        <v>42705</v>
      </c>
      <c r="AJ7" s="44">
        <f>AI7</f>
        <v>42705</v>
      </c>
      <c r="AK7" t="e">
        <f ca="1">AND(COUNTIF(prod1,_xlfn.ISOWEEKNUM(B7))&gt;0,WEEKDAY(B7,2)&lt;6,COUNTIF(sem,_xlfn.ISOWEEKNUM(B7))=0)</f>
        <v>#VALUE!</v>
      </c>
      <c r="AN7" s="18" t="str">
        <f t="shared" si="5"/>
        <v/>
      </c>
      <c r="AO7" s="6" t="str">
        <f t="shared" si="0"/>
        <v/>
      </c>
      <c r="AP7">
        <f t="shared" si="6"/>
        <v>28</v>
      </c>
      <c r="AQ7" s="7">
        <f t="shared" si="1"/>
        <v>42562</v>
      </c>
      <c r="AR7" t="str">
        <f t="shared" si="7"/>
        <v/>
      </c>
      <c r="AS7" s="7" t="str">
        <f t="shared" si="2"/>
        <v/>
      </c>
      <c r="AV7" s="19">
        <v>2021</v>
      </c>
      <c r="AW7" s="28">
        <f t="shared" si="3"/>
        <v>5</v>
      </c>
      <c r="AX7" s="29" t="str">
        <f t="shared" si="4"/>
        <v>Mai</v>
      </c>
      <c r="AY7" s="30" t="s">
        <v>24</v>
      </c>
      <c r="AZ7" s="31">
        <f>AZ16+50</f>
        <v>42506</v>
      </c>
      <c r="BA7" s="32" t="s">
        <v>25</v>
      </c>
      <c r="BB7" s="33" t="s">
        <v>14</v>
      </c>
    </row>
    <row r="8" spans="1:54" ht="24" customHeight="1">
      <c r="A8" s="39" t="e">
        <f ca="1">IF(AND(WEEKDAY(B8,2)&gt;4,_xlfn.ISOWEEKNUM(B8)=1),"",IF(AND(WEEKDAY(B8,2)&lt;=4,_xlfn.ISOWEEKNUM(B8)=1,ROW($A$1:A7)=" "),"S "&amp;_xlfn.ISOWEEKNUM(B8),IF(WEEKDAY(B8,2)=1,"S "&amp;_xlfn.ISOWEEKNUM(B8),"")))</f>
        <v>#NAME?</v>
      </c>
      <c r="B8" s="117">
        <f>IF(MONTH(B7+1)&lt;&gt;MONTH(B7),"",B7+1)</f>
        <v>42371</v>
      </c>
      <c r="C8" s="118" t="str">
        <f t="array" aca="1" ref="C8" ca="1">IF(OR(B8=fériés),OFFSET(INDEX(fériés,MATCH(B8,fériés)),,-1),TEXT(B8,"jjj")&amp;"     "&amp;TEXT(B8,"jj"))</f>
        <v>sam     02</v>
      </c>
      <c r="D8" s="42" t="str">
        <f t="shared" ref="D8:D34" si="9">IF(WEEKDAY(E8,2)=1,"S "&amp;_xlfn.ISOWEEKNUM(E8),"")</f>
        <v/>
      </c>
      <c r="E8" s="45">
        <f>IF(MONTH(E7+1)&lt;&gt;MONTH(E7),"",E7+1)</f>
        <v>42402</v>
      </c>
      <c r="F8" s="46">
        <f t="shared" si="8"/>
        <v>42402</v>
      </c>
      <c r="G8" s="42" t="str">
        <f t="shared" ref="G8:G34" si="10">IF(WEEKDAY(H8,2)=1,"S "&amp;_xlfn.ISOWEEKNUM(H8),"")</f>
        <v/>
      </c>
      <c r="H8" s="45">
        <f>IF(MONTH(H7+1)&lt;&gt;MONTH(H7),"",H7+1)</f>
        <v>42431</v>
      </c>
      <c r="I8" s="41">
        <f t="shared" ref="I8:I37" si="11">H8</f>
        <v>42431</v>
      </c>
      <c r="J8" s="42" t="str">
        <f t="shared" ref="J8:J34" si="12">IF(WEEKDAY(K8,2)=1,"S "&amp;_xlfn.ISOWEEKNUM(K8),"")</f>
        <v/>
      </c>
      <c r="K8" s="45">
        <f>IF(MONTH(K7+1)&lt;&gt;MONTH(K7),"",K7+1)</f>
        <v>42462</v>
      </c>
      <c r="L8" s="41">
        <f t="shared" ref="L8:L37" si="13">K8</f>
        <v>42462</v>
      </c>
      <c r="M8" s="42" t="str">
        <f t="shared" ref="M8:M34" si="14">IF(WEEKDAY(N8,2)=1,"S "&amp;_xlfn.ISOWEEKNUM(N8),"")</f>
        <v>S 18</v>
      </c>
      <c r="N8" s="45">
        <f>IF(MONTH(N7+1)&lt;&gt;MONTH(N7),"",N7+1)</f>
        <v>42492</v>
      </c>
      <c r="O8" s="41">
        <f t="shared" ref="O8:O37" si="15">N8</f>
        <v>42492</v>
      </c>
      <c r="P8" s="42" t="str">
        <f t="shared" ref="P8:P34" si="16">IF(WEEKDAY(Q8,2)=1,"S "&amp;_xlfn.ISOWEEKNUM(Q8),"")</f>
        <v/>
      </c>
      <c r="Q8" s="45">
        <f>IF(MONTH(Q7+1)&lt;&gt;MONTH(Q7),"",Q7+1)</f>
        <v>42523</v>
      </c>
      <c r="R8" s="41">
        <f t="shared" ref="R8:R37" si="17">Q8</f>
        <v>42523</v>
      </c>
      <c r="S8" s="42" t="str">
        <f t="shared" ref="S8:S34" si="18">IF(WEEKDAY(T8,2)=1,"S "&amp;_xlfn.ISOWEEKNUM(T8),"")</f>
        <v/>
      </c>
      <c r="T8" s="45">
        <f>IF(MONTH(T7+1)&lt;&gt;MONTH(T7),"",T7+1)</f>
        <v>42553</v>
      </c>
      <c r="U8" s="41">
        <f t="shared" ref="U8:U37" si="19">T8</f>
        <v>42553</v>
      </c>
      <c r="V8" s="42" t="str">
        <f t="shared" ref="V8:V34" si="20">IF(WEEKDAY(W8,2)=1,"S "&amp;_xlfn.ISOWEEKNUM(W8),"")</f>
        <v/>
      </c>
      <c r="W8" s="45">
        <f>IF(MONTH(W7+1)&lt;&gt;MONTH(W7),"",W7+1)</f>
        <v>42584</v>
      </c>
      <c r="X8" s="41">
        <f t="shared" ref="X8:X37" si="21">W8</f>
        <v>42584</v>
      </c>
      <c r="Y8" s="42" t="str">
        <f t="shared" ref="Y8:Y34" si="22">IF(WEEKDAY(Z8,2)=1,"S "&amp;_xlfn.ISOWEEKNUM(Z8),"")</f>
        <v/>
      </c>
      <c r="Z8" s="45">
        <f>IF(MONTH(Z7+1)&lt;&gt;MONTH(Z7),"",Z7+1)</f>
        <v>42615</v>
      </c>
      <c r="AA8" s="41">
        <f t="shared" ref="AA8:AA37" si="23">Z8</f>
        <v>42615</v>
      </c>
      <c r="AB8" s="42" t="str">
        <f t="shared" ref="AB8:AB34" si="24">IF(WEEKDAY(AC8,2)=1,"S "&amp;_xlfn.ISOWEEKNUM(AC8),"")</f>
        <v/>
      </c>
      <c r="AC8" s="45">
        <f>IF(MONTH(AC7+1)&lt;&gt;MONTH(AC7),"",AC7+1)</f>
        <v>42645</v>
      </c>
      <c r="AD8" s="41">
        <f t="shared" ref="AD8:AD37" si="25">AC8</f>
        <v>42645</v>
      </c>
      <c r="AE8" s="42" t="str">
        <f t="shared" ref="AE8:AE34" si="26">IF(WEEKDAY(AF8,2)=1,"S "&amp;_xlfn.ISOWEEKNUM(AF8),"")</f>
        <v/>
      </c>
      <c r="AF8" s="45">
        <f>IF(MONTH(AF7+1)&lt;&gt;MONTH(AF7),"",AF7+1)</f>
        <v>42676</v>
      </c>
      <c r="AG8" s="41">
        <f t="shared" ref="AG8:AG37" si="27">AF8</f>
        <v>42676</v>
      </c>
      <c r="AH8" s="42" t="str">
        <f t="shared" ref="AH8:AH34" si="28">IF(WEEKDAY(AI8,2)=1,"S "&amp;_xlfn.ISOWEEKNUM(AI8),"")</f>
        <v/>
      </c>
      <c r="AI8" s="45">
        <f>IF(MONTH(AI7+1)&lt;&gt;MONTH(AI7),"",AI7+1)</f>
        <v>42706</v>
      </c>
      <c r="AJ8" s="41">
        <f t="shared" ref="AJ8:AJ37" si="29">AI8</f>
        <v>42706</v>
      </c>
      <c r="AK8" t="e">
        <f>IF(COUNTIF(feriers,B7)&gt;0,"FERIE")</f>
        <v>#VALUE!</v>
      </c>
      <c r="AN8" s="18" t="str">
        <f t="shared" si="5"/>
        <v/>
      </c>
      <c r="AO8" s="6" t="str">
        <f t="shared" si="0"/>
        <v/>
      </c>
      <c r="AP8">
        <f>IFERROR(IF(OR(AP7+$X$2&gt;52,$V$2=""),"",AP7+$X$2),"")</f>
        <v>32</v>
      </c>
      <c r="AQ8" s="7">
        <f t="shared" si="1"/>
        <v>42590</v>
      </c>
      <c r="AR8" t="str">
        <f t="shared" si="7"/>
        <v/>
      </c>
      <c r="AS8" s="7" t="str">
        <f t="shared" si="2"/>
        <v/>
      </c>
      <c r="AV8" s="19">
        <v>2022</v>
      </c>
      <c r="AW8" s="28">
        <f t="shared" si="3"/>
        <v>7</v>
      </c>
      <c r="AX8" s="29" t="str">
        <f t="shared" si="4"/>
        <v>Juillet</v>
      </c>
      <c r="AY8" s="30" t="s">
        <v>26</v>
      </c>
      <c r="AZ8" s="31">
        <f>DATE(AZ1,7,14)</f>
        <v>42565</v>
      </c>
      <c r="BA8" s="32" t="s">
        <v>27</v>
      </c>
      <c r="BB8" s="33" t="s">
        <v>14</v>
      </c>
    </row>
    <row r="9" spans="1:54" ht="24" customHeight="1">
      <c r="A9" s="39" t="e">
        <f ca="1">IF(AND(WEEKDAY(B9,2)&gt;4,_xlfn.ISOWEEKNUM(B9)=1),"",IF(AND(WEEKDAY(B9,2)&lt;=4,_xlfn.ISOWEEKNUM(B9)=1,ROW($A$1:A8)=" "),"S "&amp;_xlfn.ISOWEEKNUM(B9),IF(WEEKDAY(B9,2)=1,"S "&amp;_xlfn.ISOWEEKNUM(B9),"")))</f>
        <v>#NAME?</v>
      </c>
      <c r="B9" s="117">
        <f t="shared" ref="B9:B37" si="30">IF(MONTH(B8+1)&lt;&gt;MONTH(B8),"",B8+1)</f>
        <v>42372</v>
      </c>
      <c r="C9" s="118" t="str">
        <f t="array" aca="1" ref="C9" ca="1">IF(OR(B9=fériés),OFFSET(INDEX(fériés,MATCH(B9,fériés)),,-1),TEXT(B9,"jjj")&amp;"     "&amp;TEXT(B9,"jj"))</f>
        <v>dim     03</v>
      </c>
      <c r="D9" s="42" t="str">
        <f t="shared" si="9"/>
        <v/>
      </c>
      <c r="E9" s="45">
        <f t="shared" ref="E9:E34" si="31">IF(MONTH(E8+1)&lt;&gt;MONTH(E8),"",E8+1)</f>
        <v>42403</v>
      </c>
      <c r="F9" s="46">
        <f t="shared" si="8"/>
        <v>42403</v>
      </c>
      <c r="G9" s="42" t="str">
        <f t="shared" si="10"/>
        <v/>
      </c>
      <c r="H9" s="45">
        <f t="shared" ref="H9:H37" si="32">IF(MONTH(H8+1)&lt;&gt;MONTH(H8),"",H8+1)</f>
        <v>42432</v>
      </c>
      <c r="I9" s="41">
        <f t="shared" si="11"/>
        <v>42432</v>
      </c>
      <c r="J9" s="42" t="str">
        <f t="shared" si="12"/>
        <v/>
      </c>
      <c r="K9" s="45">
        <f t="shared" ref="K9:K37" si="33">IF(MONTH(K8+1)&lt;&gt;MONTH(K8),"",K8+1)</f>
        <v>42463</v>
      </c>
      <c r="L9" s="41">
        <f t="shared" si="13"/>
        <v>42463</v>
      </c>
      <c r="M9" s="42" t="str">
        <f t="shared" si="14"/>
        <v/>
      </c>
      <c r="N9" s="45">
        <f t="shared" ref="N9:N37" si="34">IF(MONTH(N8+1)&lt;&gt;MONTH(N8),"",N8+1)</f>
        <v>42493</v>
      </c>
      <c r="O9" s="41">
        <f t="shared" si="15"/>
        <v>42493</v>
      </c>
      <c r="P9" s="42" t="str">
        <f t="shared" si="16"/>
        <v/>
      </c>
      <c r="Q9" s="45">
        <f t="shared" ref="Q9:Q37" si="35">IF(MONTH(Q8+1)&lt;&gt;MONTH(Q8),"",Q8+1)</f>
        <v>42524</v>
      </c>
      <c r="R9" s="41">
        <f t="shared" si="17"/>
        <v>42524</v>
      </c>
      <c r="S9" s="42" t="str">
        <f t="shared" si="18"/>
        <v/>
      </c>
      <c r="T9" s="45">
        <f t="shared" ref="T9:T37" si="36">IF(MONTH(T8+1)&lt;&gt;MONTH(T8),"",T8+1)</f>
        <v>42554</v>
      </c>
      <c r="U9" s="41">
        <f t="shared" si="19"/>
        <v>42554</v>
      </c>
      <c r="V9" s="42" t="str">
        <f t="shared" si="20"/>
        <v/>
      </c>
      <c r="W9" s="45">
        <f t="shared" ref="W9:W37" si="37">IF(MONTH(W8+1)&lt;&gt;MONTH(W8),"",W8+1)</f>
        <v>42585</v>
      </c>
      <c r="X9" s="41">
        <f t="shared" si="21"/>
        <v>42585</v>
      </c>
      <c r="Y9" s="42" t="str">
        <f t="shared" si="22"/>
        <v/>
      </c>
      <c r="Z9" s="45">
        <f t="shared" ref="Z9:Z37" si="38">IF(MONTH(Z8+1)&lt;&gt;MONTH(Z8),"",Z8+1)</f>
        <v>42616</v>
      </c>
      <c r="AA9" s="41">
        <f t="shared" si="23"/>
        <v>42616</v>
      </c>
      <c r="AB9" s="42" t="str">
        <f t="shared" si="24"/>
        <v>S 40</v>
      </c>
      <c r="AC9" s="45">
        <f t="shared" ref="AC9:AC37" si="39">IF(MONTH(AC8+1)&lt;&gt;MONTH(AC8),"",AC8+1)</f>
        <v>42646</v>
      </c>
      <c r="AD9" s="41">
        <f t="shared" si="25"/>
        <v>42646</v>
      </c>
      <c r="AE9" s="42" t="str">
        <f t="shared" si="26"/>
        <v/>
      </c>
      <c r="AF9" s="45">
        <f t="shared" ref="AF9:AF37" si="40">IF(MONTH(AF8+1)&lt;&gt;MONTH(AF8),"",AF8+1)</f>
        <v>42677</v>
      </c>
      <c r="AG9" s="41">
        <f t="shared" si="27"/>
        <v>42677</v>
      </c>
      <c r="AH9" s="42" t="str">
        <f t="shared" si="28"/>
        <v/>
      </c>
      <c r="AI9" s="45">
        <f t="shared" ref="AI9:AI37" si="41">IF(MONTH(AI8+1)&lt;&gt;MONTH(AI8),"",AI8+1)</f>
        <v>42707</v>
      </c>
      <c r="AJ9" s="41">
        <f t="shared" si="29"/>
        <v>42707</v>
      </c>
      <c r="AN9" s="18" t="str">
        <f t="shared" si="5"/>
        <v/>
      </c>
      <c r="AO9" s="6" t="str">
        <f t="shared" si="0"/>
        <v/>
      </c>
      <c r="AP9">
        <f t="shared" si="6"/>
        <v>36</v>
      </c>
      <c r="AQ9" s="7">
        <f t="shared" si="1"/>
        <v>42618</v>
      </c>
      <c r="AR9" t="str">
        <f t="shared" si="7"/>
        <v/>
      </c>
      <c r="AS9" s="7" t="str">
        <f t="shared" si="2"/>
        <v/>
      </c>
      <c r="AV9" s="19">
        <v>2023</v>
      </c>
      <c r="AW9" s="28">
        <f t="shared" si="3"/>
        <v>8</v>
      </c>
      <c r="AX9" s="29" t="str">
        <f t="shared" si="4"/>
        <v>Août</v>
      </c>
      <c r="AY9" s="30" t="s">
        <v>28</v>
      </c>
      <c r="AZ9" s="31">
        <f>DATE(AZ1,8,15)</f>
        <v>42597</v>
      </c>
      <c r="BA9" s="32" t="s">
        <v>29</v>
      </c>
      <c r="BB9" s="33" t="s">
        <v>14</v>
      </c>
    </row>
    <row r="10" spans="1:54" ht="24" customHeight="1">
      <c r="A10" s="39" t="e">
        <f ca="1">IF(AND(WEEKDAY(B10,2)&gt;4,_xlfn.ISOWEEKNUM(B10)=1),"",IF(AND(WEEKDAY(B10,2)&lt;=4,_xlfn.ISOWEEKNUM(B10)=1,ROW($A$1:A9)=" "),"S "&amp;_xlfn.ISOWEEKNUM(B10),IF(WEEKDAY(B10,2)=1,"S "&amp;_xlfn.ISOWEEKNUM(B10),"")))</f>
        <v>#NAME?</v>
      </c>
      <c r="B10" s="117">
        <f t="shared" si="30"/>
        <v>42373</v>
      </c>
      <c r="C10" s="118" t="str">
        <f t="array" aca="1" ref="C10" ca="1">IF(OR(B10=fériés),OFFSET(INDEX(fériés,MATCH(B10,fériés)),,-1),TEXT(B10,"jjj")&amp;"     "&amp;TEXT(B10,"jj"))</f>
        <v>lun     04</v>
      </c>
      <c r="D10" s="42" t="str">
        <f t="shared" si="9"/>
        <v/>
      </c>
      <c r="E10" s="45">
        <f t="shared" si="31"/>
        <v>42404</v>
      </c>
      <c r="F10" s="46">
        <f t="shared" si="8"/>
        <v>42404</v>
      </c>
      <c r="G10" s="42" t="str">
        <f t="shared" si="10"/>
        <v/>
      </c>
      <c r="H10" s="45">
        <f t="shared" si="32"/>
        <v>42433</v>
      </c>
      <c r="I10" s="41">
        <f t="shared" si="11"/>
        <v>42433</v>
      </c>
      <c r="J10" s="42" t="str">
        <f t="shared" si="12"/>
        <v>S 14</v>
      </c>
      <c r="K10" s="45">
        <f t="shared" si="33"/>
        <v>42464</v>
      </c>
      <c r="L10" s="41">
        <f t="shared" si="13"/>
        <v>42464</v>
      </c>
      <c r="M10" s="42" t="str">
        <f t="shared" si="14"/>
        <v/>
      </c>
      <c r="N10" s="45">
        <f t="shared" si="34"/>
        <v>42494</v>
      </c>
      <c r="O10" s="41">
        <f t="shared" si="15"/>
        <v>42494</v>
      </c>
      <c r="P10" s="42" t="str">
        <f t="shared" si="16"/>
        <v/>
      </c>
      <c r="Q10" s="45">
        <f t="shared" si="35"/>
        <v>42525</v>
      </c>
      <c r="R10" s="41">
        <f t="shared" si="17"/>
        <v>42525</v>
      </c>
      <c r="S10" s="42" t="str">
        <f t="shared" si="18"/>
        <v>S 27</v>
      </c>
      <c r="T10" s="45">
        <f t="shared" si="36"/>
        <v>42555</v>
      </c>
      <c r="U10" s="41">
        <f t="shared" si="19"/>
        <v>42555</v>
      </c>
      <c r="V10" s="42" t="str">
        <f t="shared" si="20"/>
        <v/>
      </c>
      <c r="W10" s="45">
        <f t="shared" si="37"/>
        <v>42586</v>
      </c>
      <c r="X10" s="41">
        <f t="shared" si="21"/>
        <v>42586</v>
      </c>
      <c r="Y10" s="42" t="str">
        <f t="shared" si="22"/>
        <v/>
      </c>
      <c r="Z10" s="45">
        <f t="shared" si="38"/>
        <v>42617</v>
      </c>
      <c r="AA10" s="41">
        <f t="shared" si="23"/>
        <v>42617</v>
      </c>
      <c r="AB10" s="42" t="str">
        <f t="shared" si="24"/>
        <v/>
      </c>
      <c r="AC10" s="45">
        <f t="shared" si="39"/>
        <v>42647</v>
      </c>
      <c r="AD10" s="41">
        <f t="shared" si="25"/>
        <v>42647</v>
      </c>
      <c r="AE10" s="42" t="str">
        <f t="shared" si="26"/>
        <v/>
      </c>
      <c r="AF10" s="45">
        <f t="shared" si="40"/>
        <v>42678</v>
      </c>
      <c r="AG10" s="41">
        <f t="shared" si="27"/>
        <v>42678</v>
      </c>
      <c r="AH10" s="42" t="str">
        <f t="shared" si="28"/>
        <v/>
      </c>
      <c r="AI10" s="45">
        <f t="shared" si="41"/>
        <v>42708</v>
      </c>
      <c r="AJ10" s="41">
        <f t="shared" si="29"/>
        <v>42708</v>
      </c>
      <c r="AN10" s="18" t="str">
        <f t="shared" si="5"/>
        <v/>
      </c>
      <c r="AO10" s="6" t="str">
        <f t="shared" si="0"/>
        <v/>
      </c>
      <c r="AP10">
        <f t="shared" si="6"/>
        <v>40</v>
      </c>
      <c r="AQ10" s="7">
        <f t="shared" si="1"/>
        <v>42646</v>
      </c>
      <c r="AR10" t="str">
        <f t="shared" si="7"/>
        <v/>
      </c>
      <c r="AS10" s="7" t="str">
        <f t="shared" si="2"/>
        <v/>
      </c>
      <c r="AV10" s="19">
        <v>2024</v>
      </c>
      <c r="AW10" s="28">
        <f t="shared" si="3"/>
        <v>11</v>
      </c>
      <c r="AX10" s="29" t="str">
        <f t="shared" si="4"/>
        <v>Novembre</v>
      </c>
      <c r="AY10" s="30" t="s">
        <v>30</v>
      </c>
      <c r="AZ10" s="31">
        <f>DATE(AZ1,11,1)</f>
        <v>42675</v>
      </c>
      <c r="BA10" s="32" t="s">
        <v>31</v>
      </c>
      <c r="BB10" s="33" t="s">
        <v>14</v>
      </c>
    </row>
    <row r="11" spans="1:54" ht="24" customHeight="1">
      <c r="A11" s="39" t="e">
        <f ca="1">IF(AND(WEEKDAY(B11,2)&gt;4,_xlfn.ISOWEEKNUM(B11)=1),"",IF(AND(WEEKDAY(B11,2)&lt;=4,_xlfn.ISOWEEKNUM(B11)=1,ROW($A$1:A10)=" "),"S "&amp;_xlfn.ISOWEEKNUM(B11),IF(WEEKDAY(B11,2)=1,"S "&amp;_xlfn.ISOWEEKNUM(B11),"")))</f>
        <v>#NAME?</v>
      </c>
      <c r="B11" s="117">
        <f t="shared" si="30"/>
        <v>42374</v>
      </c>
      <c r="C11" s="118" t="str">
        <f t="array" aca="1" ref="C11" ca="1">IF(OR(B11=fériés),OFFSET(INDEX(fériés,MATCH(B11,fériés)),,-1),TEXT(B11,"jjj")&amp;"     "&amp;TEXT(B11,"jj"))</f>
        <v>mar     05</v>
      </c>
      <c r="D11" s="42" t="str">
        <f t="shared" si="9"/>
        <v/>
      </c>
      <c r="E11" s="45">
        <f t="shared" si="31"/>
        <v>42405</v>
      </c>
      <c r="F11" s="46">
        <f t="shared" si="8"/>
        <v>42405</v>
      </c>
      <c r="G11" s="42" t="str">
        <f t="shared" si="10"/>
        <v/>
      </c>
      <c r="H11" s="45">
        <f t="shared" si="32"/>
        <v>42434</v>
      </c>
      <c r="I11" s="41">
        <f t="shared" si="11"/>
        <v>42434</v>
      </c>
      <c r="J11" s="42" t="str">
        <f t="shared" si="12"/>
        <v/>
      </c>
      <c r="K11" s="45">
        <f t="shared" si="33"/>
        <v>42465</v>
      </c>
      <c r="L11" s="41">
        <f t="shared" si="13"/>
        <v>42465</v>
      </c>
      <c r="M11" s="42" t="str">
        <f t="shared" si="14"/>
        <v/>
      </c>
      <c r="N11" s="45">
        <f t="shared" si="34"/>
        <v>42495</v>
      </c>
      <c r="O11" s="41">
        <f t="shared" si="15"/>
        <v>42495</v>
      </c>
      <c r="P11" s="42" t="str">
        <f t="shared" si="16"/>
        <v/>
      </c>
      <c r="Q11" s="45">
        <f t="shared" si="35"/>
        <v>42526</v>
      </c>
      <c r="R11" s="41">
        <f t="shared" si="17"/>
        <v>42526</v>
      </c>
      <c r="S11" s="42" t="str">
        <f t="shared" si="18"/>
        <v/>
      </c>
      <c r="T11" s="45">
        <f t="shared" si="36"/>
        <v>42556</v>
      </c>
      <c r="U11" s="41">
        <f t="shared" si="19"/>
        <v>42556</v>
      </c>
      <c r="V11" s="42" t="str">
        <f t="shared" si="20"/>
        <v/>
      </c>
      <c r="W11" s="45">
        <f t="shared" si="37"/>
        <v>42587</v>
      </c>
      <c r="X11" s="41">
        <f t="shared" si="21"/>
        <v>42587</v>
      </c>
      <c r="Y11" s="42" t="str">
        <f t="shared" si="22"/>
        <v>S 36</v>
      </c>
      <c r="Z11" s="45">
        <f t="shared" si="38"/>
        <v>42618</v>
      </c>
      <c r="AA11" s="41">
        <f t="shared" si="23"/>
        <v>42618</v>
      </c>
      <c r="AB11" s="42" t="str">
        <f t="shared" si="24"/>
        <v/>
      </c>
      <c r="AC11" s="45">
        <f t="shared" si="39"/>
        <v>42648</v>
      </c>
      <c r="AD11" s="41">
        <f t="shared" si="25"/>
        <v>42648</v>
      </c>
      <c r="AE11" s="42" t="str">
        <f t="shared" si="26"/>
        <v/>
      </c>
      <c r="AF11" s="45">
        <f t="shared" si="40"/>
        <v>42679</v>
      </c>
      <c r="AG11" s="41">
        <f t="shared" si="27"/>
        <v>42679</v>
      </c>
      <c r="AH11" s="42" t="str">
        <f t="shared" si="28"/>
        <v>S 49</v>
      </c>
      <c r="AI11" s="45">
        <f t="shared" si="41"/>
        <v>42709</v>
      </c>
      <c r="AJ11" s="41">
        <f t="shared" si="29"/>
        <v>42709</v>
      </c>
      <c r="AN11" s="18" t="str">
        <f t="shared" si="5"/>
        <v/>
      </c>
      <c r="AO11" s="6" t="str">
        <f t="shared" si="0"/>
        <v/>
      </c>
      <c r="AP11">
        <f t="shared" si="6"/>
        <v>44</v>
      </c>
      <c r="AQ11" s="7">
        <f t="shared" si="1"/>
        <v>42674</v>
      </c>
      <c r="AR11" t="str">
        <f t="shared" si="7"/>
        <v/>
      </c>
      <c r="AS11" s="7" t="str">
        <f t="shared" si="2"/>
        <v/>
      </c>
      <c r="AV11" s="19">
        <v>2025</v>
      </c>
      <c r="AW11" s="28">
        <f t="shared" si="3"/>
        <v>11</v>
      </c>
      <c r="AX11" s="29" t="str">
        <f t="shared" si="4"/>
        <v>Novembre</v>
      </c>
      <c r="AY11" s="30" t="s">
        <v>32</v>
      </c>
      <c r="AZ11" s="31">
        <f>DATE(AZ1,11,11)</f>
        <v>42685</v>
      </c>
      <c r="BA11" s="32" t="s">
        <v>33</v>
      </c>
      <c r="BB11" s="33" t="s">
        <v>14</v>
      </c>
    </row>
    <row r="12" spans="1:54" ht="24" customHeight="1">
      <c r="A12" s="39" t="e">
        <f ca="1">IF(AND(WEEKDAY(B12,2)&gt;4,_xlfn.ISOWEEKNUM(B12)=1),"",IF(AND(WEEKDAY(B12,2)&lt;=4,_xlfn.ISOWEEKNUM(B12)=1,ROW($A$1:A11)=" "),"S "&amp;_xlfn.ISOWEEKNUM(B12),IF(WEEKDAY(B12,2)=1,"S "&amp;_xlfn.ISOWEEKNUM(B12),"")))</f>
        <v>#NAME?</v>
      </c>
      <c r="B12" s="117">
        <f t="shared" si="30"/>
        <v>42375</v>
      </c>
      <c r="C12" s="118" t="str">
        <f t="array" aca="1" ref="C12" ca="1">IF(OR(B12=fériés),OFFSET(INDEX(fériés,MATCH(B12,fériés)),,-1),TEXT(B12,"jjj")&amp;"     "&amp;TEXT(B12,"jj"))</f>
        <v>mer     06</v>
      </c>
      <c r="D12" s="42" t="str">
        <f t="shared" si="9"/>
        <v/>
      </c>
      <c r="E12" s="45">
        <f t="shared" si="31"/>
        <v>42406</v>
      </c>
      <c r="F12" s="46">
        <f t="shared" si="8"/>
        <v>42406</v>
      </c>
      <c r="G12" s="42" t="str">
        <f t="shared" si="10"/>
        <v/>
      </c>
      <c r="H12" s="45">
        <f t="shared" si="32"/>
        <v>42435</v>
      </c>
      <c r="I12" s="41">
        <f t="shared" si="11"/>
        <v>42435</v>
      </c>
      <c r="J12" s="42" t="str">
        <f t="shared" si="12"/>
        <v/>
      </c>
      <c r="K12" s="45">
        <f t="shared" si="33"/>
        <v>42466</v>
      </c>
      <c r="L12" s="41">
        <f t="shared" si="13"/>
        <v>42466</v>
      </c>
      <c r="M12" s="42" t="str">
        <f t="shared" si="14"/>
        <v/>
      </c>
      <c r="N12" s="45">
        <f t="shared" si="34"/>
        <v>42496</v>
      </c>
      <c r="O12" s="41">
        <f t="shared" si="15"/>
        <v>42496</v>
      </c>
      <c r="P12" s="42" t="str">
        <f t="shared" si="16"/>
        <v>S 23</v>
      </c>
      <c r="Q12" s="45">
        <f t="shared" si="35"/>
        <v>42527</v>
      </c>
      <c r="R12" s="41">
        <f t="shared" si="17"/>
        <v>42527</v>
      </c>
      <c r="S12" s="42" t="str">
        <f t="shared" si="18"/>
        <v/>
      </c>
      <c r="T12" s="45">
        <f t="shared" si="36"/>
        <v>42557</v>
      </c>
      <c r="U12" s="41">
        <f t="shared" si="19"/>
        <v>42557</v>
      </c>
      <c r="V12" s="42" t="str">
        <f t="shared" si="20"/>
        <v/>
      </c>
      <c r="W12" s="45">
        <f t="shared" si="37"/>
        <v>42588</v>
      </c>
      <c r="X12" s="41">
        <f t="shared" si="21"/>
        <v>42588</v>
      </c>
      <c r="Y12" s="42" t="str">
        <f t="shared" si="22"/>
        <v/>
      </c>
      <c r="Z12" s="45">
        <f t="shared" si="38"/>
        <v>42619</v>
      </c>
      <c r="AA12" s="41">
        <f t="shared" si="23"/>
        <v>42619</v>
      </c>
      <c r="AB12" s="42" t="str">
        <f t="shared" si="24"/>
        <v/>
      </c>
      <c r="AC12" s="45">
        <f t="shared" si="39"/>
        <v>42649</v>
      </c>
      <c r="AD12" s="41">
        <f t="shared" si="25"/>
        <v>42649</v>
      </c>
      <c r="AE12" s="42" t="str">
        <f t="shared" si="26"/>
        <v/>
      </c>
      <c r="AF12" s="45">
        <f t="shared" si="40"/>
        <v>42680</v>
      </c>
      <c r="AG12" s="41">
        <f t="shared" si="27"/>
        <v>42680</v>
      </c>
      <c r="AH12" s="42" t="str">
        <f t="shared" si="28"/>
        <v/>
      </c>
      <c r="AI12" s="45">
        <f t="shared" si="41"/>
        <v>42710</v>
      </c>
      <c r="AJ12" s="41">
        <f t="shared" si="29"/>
        <v>42710</v>
      </c>
      <c r="AN12" s="18" t="str">
        <f t="shared" si="5"/>
        <v/>
      </c>
      <c r="AO12" s="6" t="str">
        <f t="shared" si="0"/>
        <v/>
      </c>
      <c r="AP12">
        <f t="shared" si="6"/>
        <v>48</v>
      </c>
      <c r="AQ12" s="7">
        <f t="shared" si="1"/>
        <v>42702</v>
      </c>
      <c r="AR12" t="str">
        <f t="shared" si="7"/>
        <v/>
      </c>
      <c r="AS12" s="7" t="str">
        <f t="shared" si="2"/>
        <v/>
      </c>
      <c r="AV12" s="19">
        <v>2026</v>
      </c>
      <c r="AW12" s="28">
        <f t="shared" si="3"/>
        <v>12</v>
      </c>
      <c r="AX12" s="29" t="str">
        <f t="shared" si="4"/>
        <v>Décembre</v>
      </c>
      <c r="AY12" s="30" t="s">
        <v>34</v>
      </c>
      <c r="AZ12" s="31">
        <f>DATE(AZ1,12,25)</f>
        <v>42729</v>
      </c>
      <c r="BA12" s="32" t="s">
        <v>35</v>
      </c>
      <c r="BB12" s="33" t="s">
        <v>14</v>
      </c>
    </row>
    <row r="13" spans="1:54" ht="24" customHeight="1">
      <c r="A13" s="39" t="e">
        <f ca="1">IF(AND(WEEKDAY(B13,2)&gt;4,_xlfn.ISOWEEKNUM(B13)=1),"",IF(AND(WEEKDAY(B13,2)&lt;=4,_xlfn.ISOWEEKNUM(B13)=1,ROW($A$1:A12)=" "),"S "&amp;_xlfn.ISOWEEKNUM(B13),IF(WEEKDAY(B13,2)=1,"S "&amp;_xlfn.ISOWEEKNUM(B13),"")))</f>
        <v>#NAME?</v>
      </c>
      <c r="B13" s="117">
        <f t="shared" si="30"/>
        <v>42376</v>
      </c>
      <c r="C13" s="118" t="str">
        <f t="array" aca="1" ref="C13" ca="1">IF(OR(B13=fériés),OFFSET(INDEX(fériés,MATCH(B13,fériés)),,-1),TEXT(B13,"jjj")&amp;"     "&amp;TEXT(B13,"jj"))</f>
        <v>jeu     07</v>
      </c>
      <c r="D13" s="42" t="str">
        <f t="shared" si="9"/>
        <v/>
      </c>
      <c r="E13" s="45">
        <f t="shared" si="31"/>
        <v>42407</v>
      </c>
      <c r="F13" s="46">
        <f t="shared" si="8"/>
        <v>42407</v>
      </c>
      <c r="G13" s="42" t="str">
        <f t="shared" si="10"/>
        <v>S 10</v>
      </c>
      <c r="H13" s="45">
        <f t="shared" si="32"/>
        <v>42436</v>
      </c>
      <c r="I13" s="41">
        <f t="shared" si="11"/>
        <v>42436</v>
      </c>
      <c r="J13" s="42" t="str">
        <f t="shared" si="12"/>
        <v/>
      </c>
      <c r="K13" s="45">
        <f t="shared" si="33"/>
        <v>42467</v>
      </c>
      <c r="L13" s="41">
        <f t="shared" si="13"/>
        <v>42467</v>
      </c>
      <c r="M13" s="42" t="str">
        <f t="shared" si="14"/>
        <v/>
      </c>
      <c r="N13" s="45">
        <f t="shared" si="34"/>
        <v>42497</v>
      </c>
      <c r="O13" s="41">
        <f t="shared" si="15"/>
        <v>42497</v>
      </c>
      <c r="P13" s="42" t="str">
        <f t="shared" si="16"/>
        <v/>
      </c>
      <c r="Q13" s="45">
        <f t="shared" si="35"/>
        <v>42528</v>
      </c>
      <c r="R13" s="41">
        <f t="shared" si="17"/>
        <v>42528</v>
      </c>
      <c r="S13" s="42" t="str">
        <f t="shared" si="18"/>
        <v/>
      </c>
      <c r="T13" s="45">
        <f t="shared" si="36"/>
        <v>42558</v>
      </c>
      <c r="U13" s="41">
        <f t="shared" si="19"/>
        <v>42558</v>
      </c>
      <c r="V13" s="42" t="str">
        <f t="shared" si="20"/>
        <v/>
      </c>
      <c r="W13" s="45">
        <f t="shared" si="37"/>
        <v>42589</v>
      </c>
      <c r="X13" s="41">
        <f t="shared" si="21"/>
        <v>42589</v>
      </c>
      <c r="Y13" s="42" t="str">
        <f t="shared" si="22"/>
        <v/>
      </c>
      <c r="Z13" s="45">
        <f t="shared" si="38"/>
        <v>42620</v>
      </c>
      <c r="AA13" s="41">
        <f t="shared" si="23"/>
        <v>42620</v>
      </c>
      <c r="AB13" s="42" t="str">
        <f t="shared" si="24"/>
        <v/>
      </c>
      <c r="AC13" s="45">
        <f t="shared" si="39"/>
        <v>42650</v>
      </c>
      <c r="AD13" s="41">
        <f t="shared" si="25"/>
        <v>42650</v>
      </c>
      <c r="AE13" s="42" t="str">
        <f t="shared" si="26"/>
        <v>S 45</v>
      </c>
      <c r="AF13" s="45">
        <f t="shared" si="40"/>
        <v>42681</v>
      </c>
      <c r="AG13" s="41">
        <f t="shared" si="27"/>
        <v>42681</v>
      </c>
      <c r="AH13" s="42" t="str">
        <f t="shared" si="28"/>
        <v/>
      </c>
      <c r="AI13" s="45">
        <f t="shared" si="41"/>
        <v>42711</v>
      </c>
      <c r="AJ13" s="41">
        <f t="shared" si="29"/>
        <v>42711</v>
      </c>
      <c r="AN13" s="18" t="str">
        <f t="shared" si="5"/>
        <v/>
      </c>
      <c r="AO13" s="6" t="str">
        <f t="shared" si="0"/>
        <v/>
      </c>
      <c r="AP13">
        <f t="shared" si="6"/>
        <v>52</v>
      </c>
      <c r="AQ13" s="7">
        <f t="shared" si="1"/>
        <v>42730</v>
      </c>
      <c r="AR13" t="str">
        <f t="shared" si="7"/>
        <v/>
      </c>
      <c r="AS13" s="7" t="str">
        <f t="shared" si="2"/>
        <v/>
      </c>
      <c r="AV13" s="19">
        <v>2027</v>
      </c>
      <c r="AW13" s="28"/>
      <c r="AX13" s="29"/>
      <c r="AY13" s="30"/>
      <c r="AZ13" s="47"/>
      <c r="BA13" s="48"/>
      <c r="BB13" s="33"/>
    </row>
    <row r="14" spans="1:54" ht="24" customHeight="1">
      <c r="A14" s="39" t="e">
        <f ca="1">IF(AND(WEEKDAY(B14,2)&gt;4,_xlfn.ISOWEEKNUM(B14)=1),"",IF(AND(WEEKDAY(B14,2)&lt;=4,_xlfn.ISOWEEKNUM(B14)=1,ROW($A$1:A13)=" "),"S "&amp;_xlfn.ISOWEEKNUM(B14),IF(WEEKDAY(B14,2)=1,"S "&amp;_xlfn.ISOWEEKNUM(B14),"")))</f>
        <v>#NAME?</v>
      </c>
      <c r="B14" s="117">
        <f t="shared" si="30"/>
        <v>42377</v>
      </c>
      <c r="C14" s="118" t="str">
        <f t="array" aca="1" ref="C14" ca="1">IF(OR(B14=fériés),OFFSET(INDEX(fériés,MATCH(B14,fériés)),,-1),TEXT(B14,"jjj")&amp;"     "&amp;TEXT(B14,"jj"))</f>
        <v>ven     08</v>
      </c>
      <c r="D14" s="42" t="e">
        <f t="shared" ca="1" si="9"/>
        <v>#NAME?</v>
      </c>
      <c r="E14" s="45">
        <f t="shared" si="31"/>
        <v>42408</v>
      </c>
      <c r="F14" s="46">
        <f t="shared" si="8"/>
        <v>42408</v>
      </c>
      <c r="G14" s="42" t="str">
        <f t="shared" si="10"/>
        <v/>
      </c>
      <c r="H14" s="45">
        <f t="shared" si="32"/>
        <v>42437</v>
      </c>
      <c r="I14" s="41">
        <f t="shared" si="11"/>
        <v>42437</v>
      </c>
      <c r="J14" s="42" t="str">
        <f t="shared" si="12"/>
        <v/>
      </c>
      <c r="K14" s="45">
        <f t="shared" si="33"/>
        <v>42468</v>
      </c>
      <c r="L14" s="41">
        <f t="shared" si="13"/>
        <v>42468</v>
      </c>
      <c r="M14" s="42" t="str">
        <f t="shared" si="14"/>
        <v/>
      </c>
      <c r="N14" s="45">
        <f t="shared" si="34"/>
        <v>42498</v>
      </c>
      <c r="O14" s="41">
        <f t="shared" si="15"/>
        <v>42498</v>
      </c>
      <c r="P14" s="42" t="str">
        <f t="shared" si="16"/>
        <v/>
      </c>
      <c r="Q14" s="45">
        <f t="shared" si="35"/>
        <v>42529</v>
      </c>
      <c r="R14" s="41">
        <f t="shared" si="17"/>
        <v>42529</v>
      </c>
      <c r="S14" s="42" t="str">
        <f t="shared" si="18"/>
        <v/>
      </c>
      <c r="T14" s="45">
        <f t="shared" si="36"/>
        <v>42559</v>
      </c>
      <c r="U14" s="41">
        <f t="shared" si="19"/>
        <v>42559</v>
      </c>
      <c r="V14" s="42" t="str">
        <f t="shared" si="20"/>
        <v>S 32</v>
      </c>
      <c r="W14" s="45">
        <f t="shared" si="37"/>
        <v>42590</v>
      </c>
      <c r="X14" s="41">
        <f t="shared" si="21"/>
        <v>42590</v>
      </c>
      <c r="Y14" s="42" t="str">
        <f t="shared" si="22"/>
        <v/>
      </c>
      <c r="Z14" s="45">
        <f t="shared" si="38"/>
        <v>42621</v>
      </c>
      <c r="AA14" s="41">
        <f t="shared" si="23"/>
        <v>42621</v>
      </c>
      <c r="AB14" s="42" t="str">
        <f t="shared" si="24"/>
        <v/>
      </c>
      <c r="AC14" s="45">
        <f t="shared" si="39"/>
        <v>42651</v>
      </c>
      <c r="AD14" s="41">
        <f t="shared" si="25"/>
        <v>42651</v>
      </c>
      <c r="AE14" s="42" t="str">
        <f t="shared" si="26"/>
        <v/>
      </c>
      <c r="AF14" s="45">
        <f t="shared" si="40"/>
        <v>42682</v>
      </c>
      <c r="AG14" s="41">
        <f t="shared" si="27"/>
        <v>42682</v>
      </c>
      <c r="AH14" s="42" t="str">
        <f t="shared" si="28"/>
        <v/>
      </c>
      <c r="AI14" s="45">
        <f t="shared" si="41"/>
        <v>42712</v>
      </c>
      <c r="AJ14" s="41">
        <f t="shared" si="29"/>
        <v>42712</v>
      </c>
      <c r="AN14" s="18" t="str">
        <f t="shared" si="5"/>
        <v/>
      </c>
      <c r="AO14" s="6" t="str">
        <f t="shared" si="0"/>
        <v/>
      </c>
      <c r="AP14" t="str">
        <f t="shared" si="6"/>
        <v/>
      </c>
      <c r="AQ14" s="7" t="str">
        <f t="shared" si="1"/>
        <v/>
      </c>
      <c r="AR14" t="str">
        <f t="shared" si="7"/>
        <v/>
      </c>
      <c r="AS14" s="7" t="str">
        <f t="shared" si="2"/>
        <v/>
      </c>
      <c r="AV14" s="19">
        <v>2028</v>
      </c>
      <c r="AW14" s="28"/>
      <c r="AX14" s="29"/>
      <c r="AY14" s="30"/>
      <c r="AZ14" s="47"/>
      <c r="BA14" s="48"/>
      <c r="BB14" s="33"/>
    </row>
    <row r="15" spans="1:54" ht="24" customHeight="1" thickBot="1">
      <c r="A15" s="39" t="e">
        <f ca="1">IF(AND(WEEKDAY(B15,2)&gt;4,_xlfn.ISOWEEKNUM(B15)=1),"",IF(AND(WEEKDAY(B15,2)&lt;=4,_xlfn.ISOWEEKNUM(B15)=1,ROW($A$1:A14)=" "),"S "&amp;_xlfn.ISOWEEKNUM(B15),IF(WEEKDAY(B15,2)=1,"S "&amp;_xlfn.ISOWEEKNUM(B15),"")))</f>
        <v>#NAME?</v>
      </c>
      <c r="B15" s="117">
        <f t="shared" si="30"/>
        <v>42378</v>
      </c>
      <c r="C15" s="118" t="str">
        <f t="array" aca="1" ref="C15" ca="1">IF(OR(B15=fériés),OFFSET(INDEX(fériés,MATCH(B15,fériés)),,-1),TEXT(B15,"jjj")&amp;"     "&amp;TEXT(B15,"jj"))</f>
        <v>sam     09</v>
      </c>
      <c r="D15" s="42" t="str">
        <f t="shared" si="9"/>
        <v/>
      </c>
      <c r="E15" s="45">
        <f t="shared" si="31"/>
        <v>42409</v>
      </c>
      <c r="F15" s="46">
        <f t="shared" si="8"/>
        <v>42409</v>
      </c>
      <c r="G15" s="42" t="str">
        <f t="shared" si="10"/>
        <v/>
      </c>
      <c r="H15" s="45">
        <f t="shared" si="32"/>
        <v>42438</v>
      </c>
      <c r="I15" s="41">
        <f t="shared" si="11"/>
        <v>42438</v>
      </c>
      <c r="J15" s="42" t="str">
        <f t="shared" si="12"/>
        <v/>
      </c>
      <c r="K15" s="45">
        <f t="shared" si="33"/>
        <v>42469</v>
      </c>
      <c r="L15" s="41">
        <f t="shared" si="13"/>
        <v>42469</v>
      </c>
      <c r="M15" s="42" t="str">
        <f t="shared" si="14"/>
        <v>S 19</v>
      </c>
      <c r="N15" s="45">
        <f t="shared" si="34"/>
        <v>42499</v>
      </c>
      <c r="O15" s="41">
        <f t="shared" si="15"/>
        <v>42499</v>
      </c>
      <c r="P15" s="42" t="str">
        <f t="shared" si="16"/>
        <v/>
      </c>
      <c r="Q15" s="45">
        <f t="shared" si="35"/>
        <v>42530</v>
      </c>
      <c r="R15" s="41">
        <f t="shared" si="17"/>
        <v>42530</v>
      </c>
      <c r="S15" s="42" t="str">
        <f t="shared" si="18"/>
        <v/>
      </c>
      <c r="T15" s="45">
        <f t="shared" si="36"/>
        <v>42560</v>
      </c>
      <c r="U15" s="41">
        <f t="shared" si="19"/>
        <v>42560</v>
      </c>
      <c r="V15" s="42" t="str">
        <f t="shared" si="20"/>
        <v/>
      </c>
      <c r="W15" s="45">
        <f t="shared" si="37"/>
        <v>42591</v>
      </c>
      <c r="X15" s="41">
        <f t="shared" si="21"/>
        <v>42591</v>
      </c>
      <c r="Y15" s="42" t="str">
        <f t="shared" si="22"/>
        <v/>
      </c>
      <c r="Z15" s="45">
        <f t="shared" si="38"/>
        <v>42622</v>
      </c>
      <c r="AA15" s="41">
        <f t="shared" si="23"/>
        <v>42622</v>
      </c>
      <c r="AB15" s="42" t="str">
        <f t="shared" si="24"/>
        <v/>
      </c>
      <c r="AC15" s="45">
        <f t="shared" si="39"/>
        <v>42652</v>
      </c>
      <c r="AD15" s="41">
        <f t="shared" si="25"/>
        <v>42652</v>
      </c>
      <c r="AE15" s="42" t="str">
        <f t="shared" si="26"/>
        <v/>
      </c>
      <c r="AF15" s="45">
        <f t="shared" si="40"/>
        <v>42683</v>
      </c>
      <c r="AG15" s="41">
        <f t="shared" si="27"/>
        <v>42683</v>
      </c>
      <c r="AH15" s="42" t="str">
        <f t="shared" si="28"/>
        <v/>
      </c>
      <c r="AI15" s="45">
        <f t="shared" si="41"/>
        <v>42713</v>
      </c>
      <c r="AJ15" s="41">
        <f t="shared" si="29"/>
        <v>42713</v>
      </c>
      <c r="AN15" s="18" t="str">
        <f t="shared" si="5"/>
        <v/>
      </c>
      <c r="AO15" s="6" t="str">
        <f t="shared" si="0"/>
        <v/>
      </c>
      <c r="AP15" t="str">
        <f t="shared" si="6"/>
        <v/>
      </c>
      <c r="AQ15" s="7" t="str">
        <f t="shared" si="1"/>
        <v/>
      </c>
      <c r="AR15" t="str">
        <f t="shared" si="7"/>
        <v/>
      </c>
      <c r="AS15" s="7" t="str">
        <f t="shared" si="2"/>
        <v/>
      </c>
      <c r="AV15" s="19">
        <v>2029</v>
      </c>
      <c r="AW15" s="49"/>
      <c r="AX15" s="50"/>
      <c r="AY15" s="51"/>
      <c r="AZ15" s="52"/>
      <c r="BA15" s="53"/>
      <c r="BB15" s="54"/>
    </row>
    <row r="16" spans="1:54" ht="24" customHeight="1">
      <c r="A16" s="39" t="e">
        <f ca="1">IF(AND(WEEKDAY(B16,2)&gt;4,_xlfn.ISOWEEKNUM(B16)=1),"",IF(AND(WEEKDAY(B16,2)&lt;=4,_xlfn.ISOWEEKNUM(B16)=1,ROW($A$1:A15)=" "),"S "&amp;_xlfn.ISOWEEKNUM(B16),IF(WEEKDAY(B16,2)=1,"S "&amp;_xlfn.ISOWEEKNUM(B16),"")))</f>
        <v>#NAME?</v>
      </c>
      <c r="B16" s="117">
        <f t="shared" si="30"/>
        <v>42379</v>
      </c>
      <c r="C16" s="118" t="str">
        <f t="array" aca="1" ref="C16" ca="1">IF(OR(B16=fériés),OFFSET(INDEX(fériés,MATCH(B16,fériés)),,-1),TEXT(B16,"jjj")&amp;"     "&amp;TEXT(B16,"jj"))</f>
        <v>dim     10</v>
      </c>
      <c r="D16" s="42" t="str">
        <f t="shared" si="9"/>
        <v/>
      </c>
      <c r="E16" s="45">
        <f t="shared" si="31"/>
        <v>42410</v>
      </c>
      <c r="F16" s="46">
        <f t="shared" si="8"/>
        <v>42410</v>
      </c>
      <c r="G16" s="42" t="str">
        <f t="shared" si="10"/>
        <v/>
      </c>
      <c r="H16" s="45">
        <f t="shared" si="32"/>
        <v>42439</v>
      </c>
      <c r="I16" s="41">
        <f t="shared" si="11"/>
        <v>42439</v>
      </c>
      <c r="J16" s="42" t="str">
        <f t="shared" si="12"/>
        <v/>
      </c>
      <c r="K16" s="45">
        <f t="shared" si="33"/>
        <v>42470</v>
      </c>
      <c r="L16" s="41">
        <f t="shared" si="13"/>
        <v>42470</v>
      </c>
      <c r="M16" s="42" t="str">
        <f t="shared" si="14"/>
        <v/>
      </c>
      <c r="N16" s="45">
        <f t="shared" si="34"/>
        <v>42500</v>
      </c>
      <c r="O16" s="41">
        <f t="shared" si="15"/>
        <v>42500</v>
      </c>
      <c r="P16" s="42" t="str">
        <f t="shared" si="16"/>
        <v/>
      </c>
      <c r="Q16" s="45">
        <f t="shared" si="35"/>
        <v>42531</v>
      </c>
      <c r="R16" s="41">
        <f t="shared" si="17"/>
        <v>42531</v>
      </c>
      <c r="S16" s="42" t="str">
        <f t="shared" si="18"/>
        <v/>
      </c>
      <c r="T16" s="45">
        <f t="shared" si="36"/>
        <v>42561</v>
      </c>
      <c r="U16" s="41">
        <f t="shared" si="19"/>
        <v>42561</v>
      </c>
      <c r="V16" s="42" t="str">
        <f t="shared" si="20"/>
        <v/>
      </c>
      <c r="W16" s="45">
        <f t="shared" si="37"/>
        <v>42592</v>
      </c>
      <c r="X16" s="41">
        <f t="shared" si="21"/>
        <v>42592</v>
      </c>
      <c r="Y16" s="42" t="str">
        <f t="shared" si="22"/>
        <v/>
      </c>
      <c r="Z16" s="45">
        <f t="shared" si="38"/>
        <v>42623</v>
      </c>
      <c r="AA16" s="41">
        <f t="shared" si="23"/>
        <v>42623</v>
      </c>
      <c r="AB16" s="42" t="str">
        <f t="shared" si="24"/>
        <v>S 41</v>
      </c>
      <c r="AC16" s="45">
        <f t="shared" si="39"/>
        <v>42653</v>
      </c>
      <c r="AD16" s="41">
        <f t="shared" si="25"/>
        <v>42653</v>
      </c>
      <c r="AE16" s="42" t="str">
        <f t="shared" si="26"/>
        <v/>
      </c>
      <c r="AF16" s="45">
        <f t="shared" si="40"/>
        <v>42684</v>
      </c>
      <c r="AG16" s="41">
        <f t="shared" si="27"/>
        <v>42684</v>
      </c>
      <c r="AH16" s="42" t="str">
        <f t="shared" si="28"/>
        <v/>
      </c>
      <c r="AI16" s="45">
        <f t="shared" si="41"/>
        <v>42714</v>
      </c>
      <c r="AJ16" s="41">
        <f t="shared" si="29"/>
        <v>42714</v>
      </c>
      <c r="AN16" s="18" t="str">
        <f t="shared" si="5"/>
        <v/>
      </c>
      <c r="AO16" s="6" t="str">
        <f t="shared" si="0"/>
        <v/>
      </c>
      <c r="AP16" t="str">
        <f t="shared" si="6"/>
        <v/>
      </c>
      <c r="AQ16" s="7" t="str">
        <f t="shared" si="1"/>
        <v/>
      </c>
      <c r="AR16" t="str">
        <f t="shared" si="7"/>
        <v/>
      </c>
      <c r="AS16" s="7" t="str">
        <f t="shared" si="2"/>
        <v/>
      </c>
      <c r="AV16" s="19">
        <v>2030</v>
      </c>
      <c r="AW16" s="55">
        <f>IF(ISBLANK(AZ16),"",MONTH(AZ16))</f>
        <v>3</v>
      </c>
      <c r="AX16" s="56" t="str">
        <f>CHOOSE(MONTH(AZ16),"Janvier","Février","Mars","Avril","Mai","Juin","Juillet","Août","Septembre","Octobre","Novembre","Décembre")</f>
        <v>Mars</v>
      </c>
      <c r="AY16" s="57" t="s">
        <v>36</v>
      </c>
      <c r="AZ16" s="58">
        <f>IF(MOD(19*MOD(AZ1,19)+24,30)+MOD(2*MOD(AZ1,4)+4*MOD(AZ1,7)+6*
MOD(19*MOD(AZ1,19)+24,30)+5,7)-9&lt;=0,DATE(AZ1,3,22+MOD(19*MOD(AZ1,
19)+24,30)+MOD(2*MOD(AZ1,4)+4*MOD(AZ1,7)+6*MOD(19*MOD(AZ1,19)+24,
30)+5,7)),DATE(AZ1,4,MOD(19*MOD(AZ1,19)+24,30)+MOD(2*MOD(AZ1,4)+4*
MOD(AZ1,7)+6*MOD(19*MOD(AZ1,19)+24,30)+5,7)-9))</f>
        <v>42456</v>
      </c>
      <c r="BA16" s="59" t="s">
        <v>37</v>
      </c>
      <c r="BB16" s="60"/>
    </row>
    <row r="17" spans="1:54" ht="24" customHeight="1">
      <c r="A17" s="39" t="e">
        <f ca="1">IF(AND(WEEKDAY(B17,2)&gt;4,_xlfn.ISOWEEKNUM(B17)=1),"",IF(AND(WEEKDAY(B17,2)&lt;=4,_xlfn.ISOWEEKNUM(B17)=1,ROW($A$1:A16)=" "),"S "&amp;_xlfn.ISOWEEKNUM(B17),IF(WEEKDAY(B17,2)=1,"S "&amp;_xlfn.ISOWEEKNUM(B17),"")))</f>
        <v>#NAME?</v>
      </c>
      <c r="B17" s="117">
        <f t="shared" si="30"/>
        <v>42380</v>
      </c>
      <c r="C17" s="118" t="str">
        <f t="array" aca="1" ref="C17" ca="1">IF(OR(B17=fériés),OFFSET(INDEX(fériés,MATCH(B17,fériés)),,-1),TEXT(B17,"jjj")&amp;"     "&amp;TEXT(B17,"jj"))</f>
        <v>lun     11</v>
      </c>
      <c r="D17" s="42" t="str">
        <f t="shared" si="9"/>
        <v/>
      </c>
      <c r="E17" s="45">
        <f t="shared" si="31"/>
        <v>42411</v>
      </c>
      <c r="F17" s="46">
        <f t="shared" si="8"/>
        <v>42411</v>
      </c>
      <c r="G17" s="42" t="str">
        <f t="shared" si="10"/>
        <v/>
      </c>
      <c r="H17" s="45">
        <f t="shared" si="32"/>
        <v>42440</v>
      </c>
      <c r="I17" s="41">
        <f t="shared" si="11"/>
        <v>42440</v>
      </c>
      <c r="J17" s="42" t="str">
        <f t="shared" si="12"/>
        <v>S 15</v>
      </c>
      <c r="K17" s="45">
        <f t="shared" si="33"/>
        <v>42471</v>
      </c>
      <c r="L17" s="41">
        <f t="shared" si="13"/>
        <v>42471</v>
      </c>
      <c r="M17" s="42" t="str">
        <f t="shared" si="14"/>
        <v/>
      </c>
      <c r="N17" s="45">
        <f t="shared" si="34"/>
        <v>42501</v>
      </c>
      <c r="O17" s="41">
        <f t="shared" si="15"/>
        <v>42501</v>
      </c>
      <c r="P17" s="42" t="str">
        <f t="shared" si="16"/>
        <v/>
      </c>
      <c r="Q17" s="45">
        <f t="shared" si="35"/>
        <v>42532</v>
      </c>
      <c r="R17" s="41">
        <f t="shared" si="17"/>
        <v>42532</v>
      </c>
      <c r="S17" s="42" t="str">
        <f t="shared" si="18"/>
        <v>S 28</v>
      </c>
      <c r="T17" s="45">
        <f t="shared" si="36"/>
        <v>42562</v>
      </c>
      <c r="U17" s="41">
        <f t="shared" si="19"/>
        <v>42562</v>
      </c>
      <c r="V17" s="42" t="str">
        <f t="shared" si="20"/>
        <v/>
      </c>
      <c r="W17" s="45">
        <f t="shared" si="37"/>
        <v>42593</v>
      </c>
      <c r="X17" s="41">
        <f t="shared" si="21"/>
        <v>42593</v>
      </c>
      <c r="Y17" s="42" t="str">
        <f t="shared" si="22"/>
        <v/>
      </c>
      <c r="Z17" s="45">
        <f t="shared" si="38"/>
        <v>42624</v>
      </c>
      <c r="AA17" s="41">
        <f t="shared" si="23"/>
        <v>42624</v>
      </c>
      <c r="AB17" s="42" t="str">
        <f t="shared" si="24"/>
        <v/>
      </c>
      <c r="AC17" s="45">
        <f t="shared" si="39"/>
        <v>42654</v>
      </c>
      <c r="AD17" s="41">
        <f t="shared" si="25"/>
        <v>42654</v>
      </c>
      <c r="AE17" s="42" t="str">
        <f t="shared" si="26"/>
        <v/>
      </c>
      <c r="AF17" s="45">
        <f t="shared" si="40"/>
        <v>42685</v>
      </c>
      <c r="AG17" s="41">
        <f t="shared" si="27"/>
        <v>42685</v>
      </c>
      <c r="AH17" s="42" t="str">
        <f t="shared" si="28"/>
        <v/>
      </c>
      <c r="AI17" s="45">
        <f t="shared" si="41"/>
        <v>42715</v>
      </c>
      <c r="AJ17" s="41">
        <f t="shared" si="29"/>
        <v>42715</v>
      </c>
      <c r="AN17" s="18" t="str">
        <f t="shared" si="5"/>
        <v/>
      </c>
      <c r="AO17" s="6" t="str">
        <f t="shared" si="0"/>
        <v/>
      </c>
      <c r="AP17" t="str">
        <f t="shared" si="6"/>
        <v/>
      </c>
      <c r="AQ17" s="7" t="str">
        <f t="shared" si="1"/>
        <v/>
      </c>
      <c r="AR17" t="str">
        <f t="shared" si="7"/>
        <v/>
      </c>
      <c r="AS17" s="7" t="str">
        <f t="shared" si="2"/>
        <v/>
      </c>
      <c r="AV17" s="19">
        <v>2031</v>
      </c>
      <c r="AW17" s="55">
        <f>IF(ISBLANK(AZ17),"",MONTH(AZ17))</f>
        <v>5</v>
      </c>
      <c r="AX17" s="56" t="str">
        <f>CHOOSE(MONTH(AZ17),"Janvier","Février","Mars","Avril","Mai","Juin","Juillet","Août","Septembre","Octobre","Novembre","Décembre")</f>
        <v>Mai</v>
      </c>
      <c r="AY17" s="57" t="s">
        <v>38</v>
      </c>
      <c r="AZ17" s="58">
        <f>AZ16+49</f>
        <v>42505</v>
      </c>
      <c r="BA17" s="61" t="s">
        <v>39</v>
      </c>
      <c r="BB17" s="60"/>
    </row>
    <row r="18" spans="1:54" ht="24" customHeight="1">
      <c r="A18" s="39" t="e">
        <f ca="1">IF(AND(WEEKDAY(B18,2)&gt;4,_xlfn.ISOWEEKNUM(B18)=1),"",IF(AND(WEEKDAY(B18,2)&lt;=4,_xlfn.ISOWEEKNUM(B18)=1,ROW($A$1:A17)=" "),"S "&amp;_xlfn.ISOWEEKNUM(B18),IF(WEEKDAY(B18,2)=1,"S "&amp;_xlfn.ISOWEEKNUM(B18),"")))</f>
        <v>#NAME?</v>
      </c>
      <c r="B18" s="117">
        <f t="shared" si="30"/>
        <v>42381</v>
      </c>
      <c r="C18" s="118" t="str">
        <f t="array" aca="1" ref="C18" ca="1">IF(OR(B18=fériés),OFFSET(INDEX(fériés,MATCH(B18,fériés)),,-1),TEXT(B18,"jjj")&amp;"     "&amp;TEXT(B18,"jj"))</f>
        <v>mar     12</v>
      </c>
      <c r="D18" s="42" t="str">
        <f t="shared" si="9"/>
        <v/>
      </c>
      <c r="E18" s="45">
        <f t="shared" si="31"/>
        <v>42412</v>
      </c>
      <c r="F18" s="46">
        <f t="shared" si="8"/>
        <v>42412</v>
      </c>
      <c r="G18" s="42" t="str">
        <f t="shared" si="10"/>
        <v/>
      </c>
      <c r="H18" s="45">
        <f t="shared" si="32"/>
        <v>42441</v>
      </c>
      <c r="I18" s="41">
        <f t="shared" si="11"/>
        <v>42441</v>
      </c>
      <c r="J18" s="42" t="str">
        <f t="shared" si="12"/>
        <v/>
      </c>
      <c r="K18" s="45">
        <f t="shared" si="33"/>
        <v>42472</v>
      </c>
      <c r="L18" s="41">
        <f t="shared" si="13"/>
        <v>42472</v>
      </c>
      <c r="M18" s="42" t="str">
        <f t="shared" si="14"/>
        <v/>
      </c>
      <c r="N18" s="45">
        <f t="shared" si="34"/>
        <v>42502</v>
      </c>
      <c r="O18" s="41">
        <f t="shared" si="15"/>
        <v>42502</v>
      </c>
      <c r="P18" s="42" t="str">
        <f t="shared" si="16"/>
        <v/>
      </c>
      <c r="Q18" s="45">
        <f t="shared" si="35"/>
        <v>42533</v>
      </c>
      <c r="R18" s="41">
        <f t="shared" si="17"/>
        <v>42533</v>
      </c>
      <c r="S18" s="42" t="str">
        <f t="shared" si="18"/>
        <v/>
      </c>
      <c r="T18" s="45">
        <f t="shared" si="36"/>
        <v>42563</v>
      </c>
      <c r="U18" s="41">
        <f t="shared" si="19"/>
        <v>42563</v>
      </c>
      <c r="V18" s="42" t="str">
        <f t="shared" si="20"/>
        <v/>
      </c>
      <c r="W18" s="45">
        <f t="shared" si="37"/>
        <v>42594</v>
      </c>
      <c r="X18" s="41">
        <f t="shared" si="21"/>
        <v>42594</v>
      </c>
      <c r="Y18" s="42" t="str">
        <f t="shared" si="22"/>
        <v>S 37</v>
      </c>
      <c r="Z18" s="45">
        <f t="shared" si="38"/>
        <v>42625</v>
      </c>
      <c r="AA18" s="41">
        <f t="shared" si="23"/>
        <v>42625</v>
      </c>
      <c r="AB18" s="42" t="str">
        <f t="shared" si="24"/>
        <v/>
      </c>
      <c r="AC18" s="45">
        <f t="shared" si="39"/>
        <v>42655</v>
      </c>
      <c r="AD18" s="41">
        <f t="shared" si="25"/>
        <v>42655</v>
      </c>
      <c r="AE18" s="42" t="str">
        <f t="shared" si="26"/>
        <v/>
      </c>
      <c r="AF18" s="45">
        <f t="shared" si="40"/>
        <v>42686</v>
      </c>
      <c r="AG18" s="41">
        <f t="shared" si="27"/>
        <v>42686</v>
      </c>
      <c r="AH18" s="42" t="str">
        <f t="shared" si="28"/>
        <v>S 50</v>
      </c>
      <c r="AI18" s="45">
        <f t="shared" si="41"/>
        <v>42716</v>
      </c>
      <c r="AJ18" s="41">
        <f t="shared" si="29"/>
        <v>42716</v>
      </c>
      <c r="AN18" s="18" t="str">
        <f t="shared" si="5"/>
        <v/>
      </c>
      <c r="AO18" s="6" t="str">
        <f t="shared" si="0"/>
        <v/>
      </c>
      <c r="AP18" t="str">
        <f t="shared" si="6"/>
        <v/>
      </c>
      <c r="AQ18" s="7" t="str">
        <f t="shared" si="1"/>
        <v/>
      </c>
      <c r="AR18" t="str">
        <f t="shared" si="7"/>
        <v/>
      </c>
      <c r="AS18" s="7" t="str">
        <f t="shared" si="2"/>
        <v/>
      </c>
    </row>
    <row r="19" spans="1:54" ht="24" customHeight="1">
      <c r="A19" s="39" t="e">
        <f ca="1">IF(AND(WEEKDAY(B19,2)&gt;4,_xlfn.ISOWEEKNUM(B19)=1),"",IF(AND(WEEKDAY(B19,2)&lt;=4,_xlfn.ISOWEEKNUM(B19)=1,ROW($A$1:A18)=" "),"S "&amp;_xlfn.ISOWEEKNUM(B19),IF(WEEKDAY(B19,2)=1,"S "&amp;_xlfn.ISOWEEKNUM(B19),"")))</f>
        <v>#NAME?</v>
      </c>
      <c r="B19" s="117">
        <f t="shared" si="30"/>
        <v>42382</v>
      </c>
      <c r="C19" s="118" t="str">
        <f t="array" aca="1" ref="C19" ca="1">IF(OR(B19=fériés),OFFSET(INDEX(fériés,MATCH(B19,fériés)),,-1),TEXT(B19,"jjj")&amp;"     "&amp;TEXT(B19,"jj"))</f>
        <v>mer     13</v>
      </c>
      <c r="D19" s="42" t="str">
        <f t="shared" si="9"/>
        <v/>
      </c>
      <c r="E19" s="45">
        <f t="shared" si="31"/>
        <v>42413</v>
      </c>
      <c r="F19" s="46">
        <f t="shared" si="8"/>
        <v>42413</v>
      </c>
      <c r="G19" s="42" t="str">
        <f t="shared" si="10"/>
        <v/>
      </c>
      <c r="H19" s="45">
        <f t="shared" si="32"/>
        <v>42442</v>
      </c>
      <c r="I19" s="41">
        <f t="shared" si="11"/>
        <v>42442</v>
      </c>
      <c r="J19" s="42" t="str">
        <f t="shared" si="12"/>
        <v/>
      </c>
      <c r="K19" s="45">
        <f t="shared" si="33"/>
        <v>42473</v>
      </c>
      <c r="L19" s="41">
        <f t="shared" si="13"/>
        <v>42473</v>
      </c>
      <c r="M19" s="42" t="str">
        <f t="shared" si="14"/>
        <v/>
      </c>
      <c r="N19" s="45">
        <f t="shared" si="34"/>
        <v>42503</v>
      </c>
      <c r="O19" s="41">
        <f t="shared" si="15"/>
        <v>42503</v>
      </c>
      <c r="P19" s="42" t="str">
        <f t="shared" si="16"/>
        <v>S 24</v>
      </c>
      <c r="Q19" s="45">
        <f t="shared" si="35"/>
        <v>42534</v>
      </c>
      <c r="R19" s="41">
        <f t="shared" si="17"/>
        <v>42534</v>
      </c>
      <c r="S19" s="42" t="str">
        <f t="shared" si="18"/>
        <v/>
      </c>
      <c r="T19" s="45">
        <f t="shared" si="36"/>
        <v>42564</v>
      </c>
      <c r="U19" s="41">
        <f t="shared" si="19"/>
        <v>42564</v>
      </c>
      <c r="V19" s="42" t="str">
        <f t="shared" si="20"/>
        <v/>
      </c>
      <c r="W19" s="45">
        <f t="shared" si="37"/>
        <v>42595</v>
      </c>
      <c r="X19" s="41">
        <f t="shared" si="21"/>
        <v>42595</v>
      </c>
      <c r="Y19" s="42" t="str">
        <f t="shared" si="22"/>
        <v/>
      </c>
      <c r="Z19" s="45">
        <f t="shared" si="38"/>
        <v>42626</v>
      </c>
      <c r="AA19" s="41">
        <f t="shared" si="23"/>
        <v>42626</v>
      </c>
      <c r="AB19" s="42" t="str">
        <f t="shared" si="24"/>
        <v/>
      </c>
      <c r="AC19" s="45">
        <f t="shared" si="39"/>
        <v>42656</v>
      </c>
      <c r="AD19" s="41">
        <f t="shared" si="25"/>
        <v>42656</v>
      </c>
      <c r="AE19" s="42" t="str">
        <f t="shared" si="26"/>
        <v/>
      </c>
      <c r="AF19" s="45">
        <f t="shared" si="40"/>
        <v>42687</v>
      </c>
      <c r="AG19" s="41">
        <f t="shared" si="27"/>
        <v>42687</v>
      </c>
      <c r="AH19" s="42" t="str">
        <f t="shared" si="28"/>
        <v/>
      </c>
      <c r="AI19" s="45">
        <f t="shared" si="41"/>
        <v>42717</v>
      </c>
      <c r="AJ19" s="41">
        <f t="shared" si="29"/>
        <v>42717</v>
      </c>
      <c r="AN19" s="18" t="str">
        <f t="shared" si="5"/>
        <v/>
      </c>
      <c r="AO19" s="6" t="str">
        <f t="shared" si="0"/>
        <v/>
      </c>
      <c r="AP19" t="str">
        <f t="shared" si="6"/>
        <v/>
      </c>
      <c r="AQ19" s="7" t="str">
        <f t="shared" si="1"/>
        <v/>
      </c>
      <c r="AR19" t="str">
        <f t="shared" si="7"/>
        <v/>
      </c>
      <c r="AS19" s="7" t="str">
        <f t="shared" si="2"/>
        <v/>
      </c>
    </row>
    <row r="20" spans="1:54" ht="24" customHeight="1">
      <c r="A20" s="39" t="e">
        <f ca="1">IF(AND(WEEKDAY(B20,2)&gt;4,_xlfn.ISOWEEKNUM(B20)=1),"",IF(AND(WEEKDAY(B20,2)&lt;=4,_xlfn.ISOWEEKNUM(B20)=1,ROW($A$1:A19)=" "),"S "&amp;_xlfn.ISOWEEKNUM(B20),IF(WEEKDAY(B20,2)=1,"S "&amp;_xlfn.ISOWEEKNUM(B20),"")))</f>
        <v>#NAME?</v>
      </c>
      <c r="B20" s="117">
        <f t="shared" si="30"/>
        <v>42383</v>
      </c>
      <c r="C20" s="118" t="str">
        <f t="array" aca="1" ref="C20" ca="1">IF(OR(B20=fériés),OFFSET(INDEX(fériés,MATCH(B20,fériés)),,-1),TEXT(B20,"jjj")&amp;"     "&amp;TEXT(B20,"jj"))</f>
        <v>jeu     14</v>
      </c>
      <c r="D20" s="42" t="str">
        <f t="shared" si="9"/>
        <v/>
      </c>
      <c r="E20" s="45">
        <f t="shared" si="31"/>
        <v>42414</v>
      </c>
      <c r="F20" s="46">
        <f t="shared" si="8"/>
        <v>42414</v>
      </c>
      <c r="G20" s="42" t="str">
        <f t="shared" si="10"/>
        <v>S 11</v>
      </c>
      <c r="H20" s="45">
        <f t="shared" si="32"/>
        <v>42443</v>
      </c>
      <c r="I20" s="41">
        <f t="shared" si="11"/>
        <v>42443</v>
      </c>
      <c r="J20" s="42" t="str">
        <f t="shared" si="12"/>
        <v/>
      </c>
      <c r="K20" s="45">
        <f t="shared" si="33"/>
        <v>42474</v>
      </c>
      <c r="L20" s="41">
        <f t="shared" si="13"/>
        <v>42474</v>
      </c>
      <c r="M20" s="42" t="str">
        <f t="shared" si="14"/>
        <v/>
      </c>
      <c r="N20" s="45">
        <f t="shared" si="34"/>
        <v>42504</v>
      </c>
      <c r="O20" s="41">
        <f t="shared" si="15"/>
        <v>42504</v>
      </c>
      <c r="P20" s="42" t="str">
        <f t="shared" si="16"/>
        <v/>
      </c>
      <c r="Q20" s="45">
        <f t="shared" si="35"/>
        <v>42535</v>
      </c>
      <c r="R20" s="41">
        <f t="shared" si="17"/>
        <v>42535</v>
      </c>
      <c r="S20" s="42" t="str">
        <f t="shared" si="18"/>
        <v/>
      </c>
      <c r="T20" s="45">
        <f t="shared" si="36"/>
        <v>42565</v>
      </c>
      <c r="U20" s="41">
        <f t="shared" si="19"/>
        <v>42565</v>
      </c>
      <c r="V20" s="42" t="str">
        <f t="shared" si="20"/>
        <v/>
      </c>
      <c r="W20" s="45">
        <f t="shared" si="37"/>
        <v>42596</v>
      </c>
      <c r="X20" s="41">
        <f t="shared" si="21"/>
        <v>42596</v>
      </c>
      <c r="Y20" s="42" t="str">
        <f t="shared" si="22"/>
        <v/>
      </c>
      <c r="Z20" s="45">
        <f t="shared" si="38"/>
        <v>42627</v>
      </c>
      <c r="AA20" s="41">
        <f t="shared" si="23"/>
        <v>42627</v>
      </c>
      <c r="AB20" s="42" t="str">
        <f t="shared" si="24"/>
        <v/>
      </c>
      <c r="AC20" s="45">
        <f t="shared" si="39"/>
        <v>42657</v>
      </c>
      <c r="AD20" s="41">
        <f t="shared" si="25"/>
        <v>42657</v>
      </c>
      <c r="AE20" s="42" t="str">
        <f t="shared" si="26"/>
        <v>S 46</v>
      </c>
      <c r="AF20" s="45">
        <f t="shared" si="40"/>
        <v>42688</v>
      </c>
      <c r="AG20" s="41">
        <f t="shared" si="27"/>
        <v>42688</v>
      </c>
      <c r="AH20" s="42" t="str">
        <f t="shared" si="28"/>
        <v/>
      </c>
      <c r="AI20" s="45">
        <f t="shared" si="41"/>
        <v>42718</v>
      </c>
      <c r="AJ20" s="41">
        <f t="shared" si="29"/>
        <v>42718</v>
      </c>
      <c r="AN20" s="18" t="str">
        <f t="shared" si="5"/>
        <v/>
      </c>
      <c r="AO20" s="6" t="str">
        <f t="shared" si="0"/>
        <v/>
      </c>
      <c r="AP20" t="str">
        <f t="shared" si="6"/>
        <v/>
      </c>
      <c r="AQ20" s="7" t="str">
        <f t="shared" si="1"/>
        <v/>
      </c>
      <c r="AR20" t="str">
        <f t="shared" si="7"/>
        <v/>
      </c>
      <c r="AS20" s="7" t="str">
        <f t="shared" si="2"/>
        <v/>
      </c>
    </row>
    <row r="21" spans="1:54" ht="24" customHeight="1">
      <c r="A21" s="39" t="e">
        <f ca="1">IF(AND(WEEKDAY(B21,2)&gt;4,_xlfn.ISOWEEKNUM(B21)=1),"",IF(AND(WEEKDAY(B21,2)&lt;=4,_xlfn.ISOWEEKNUM(B21)=1,ROW($A$1:A20)=" "),"S "&amp;_xlfn.ISOWEEKNUM(B21),IF(WEEKDAY(B21,2)=1,"S "&amp;_xlfn.ISOWEEKNUM(B21),"")))</f>
        <v>#NAME?</v>
      </c>
      <c r="B21" s="117">
        <f t="shared" si="30"/>
        <v>42384</v>
      </c>
      <c r="C21" s="118" t="str">
        <f t="array" aca="1" ref="C21" ca="1">IF(OR(B21=fériés),OFFSET(INDEX(fériés,MATCH(B21,fériés)),,-1),TEXT(B21,"jjj")&amp;"     "&amp;TEXT(B21,"jj"))</f>
        <v>ven     15</v>
      </c>
      <c r="D21" s="42" t="e">
        <f t="shared" ca="1" si="9"/>
        <v>#NAME?</v>
      </c>
      <c r="E21" s="45">
        <f t="shared" si="31"/>
        <v>42415</v>
      </c>
      <c r="F21" s="46">
        <f t="shared" si="8"/>
        <v>42415</v>
      </c>
      <c r="G21" s="42" t="str">
        <f t="shared" si="10"/>
        <v/>
      </c>
      <c r="H21" s="45">
        <f t="shared" si="32"/>
        <v>42444</v>
      </c>
      <c r="I21" s="41">
        <f t="shared" si="11"/>
        <v>42444</v>
      </c>
      <c r="J21" s="42" t="str">
        <f t="shared" si="12"/>
        <v/>
      </c>
      <c r="K21" s="45">
        <f t="shared" si="33"/>
        <v>42475</v>
      </c>
      <c r="L21" s="41">
        <f t="shared" si="13"/>
        <v>42475</v>
      </c>
      <c r="M21" s="42" t="str">
        <f t="shared" si="14"/>
        <v/>
      </c>
      <c r="N21" s="45">
        <f t="shared" si="34"/>
        <v>42505</v>
      </c>
      <c r="O21" s="41">
        <f t="shared" si="15"/>
        <v>42505</v>
      </c>
      <c r="P21" s="42" t="str">
        <f t="shared" si="16"/>
        <v/>
      </c>
      <c r="Q21" s="45">
        <f t="shared" si="35"/>
        <v>42536</v>
      </c>
      <c r="R21" s="41">
        <f t="shared" si="17"/>
        <v>42536</v>
      </c>
      <c r="S21" s="42" t="str">
        <f t="shared" si="18"/>
        <v/>
      </c>
      <c r="T21" s="45">
        <f t="shared" si="36"/>
        <v>42566</v>
      </c>
      <c r="U21" s="41">
        <f t="shared" si="19"/>
        <v>42566</v>
      </c>
      <c r="V21" s="42" t="str">
        <f t="shared" si="20"/>
        <v>S 33</v>
      </c>
      <c r="W21" s="45">
        <f t="shared" si="37"/>
        <v>42597</v>
      </c>
      <c r="X21" s="41">
        <f t="shared" si="21"/>
        <v>42597</v>
      </c>
      <c r="Y21" s="42" t="str">
        <f t="shared" si="22"/>
        <v/>
      </c>
      <c r="Z21" s="45">
        <f t="shared" si="38"/>
        <v>42628</v>
      </c>
      <c r="AA21" s="41">
        <f t="shared" si="23"/>
        <v>42628</v>
      </c>
      <c r="AB21" s="42" t="str">
        <f t="shared" si="24"/>
        <v/>
      </c>
      <c r="AC21" s="45">
        <f t="shared" si="39"/>
        <v>42658</v>
      </c>
      <c r="AD21" s="41">
        <f t="shared" si="25"/>
        <v>42658</v>
      </c>
      <c r="AE21" s="42" t="str">
        <f t="shared" si="26"/>
        <v/>
      </c>
      <c r="AF21" s="45">
        <f t="shared" si="40"/>
        <v>42689</v>
      </c>
      <c r="AG21" s="41">
        <f t="shared" si="27"/>
        <v>42689</v>
      </c>
      <c r="AH21" s="42" t="str">
        <f t="shared" si="28"/>
        <v/>
      </c>
      <c r="AI21" s="45">
        <f t="shared" si="41"/>
        <v>42719</v>
      </c>
      <c r="AJ21" s="41">
        <f t="shared" si="29"/>
        <v>42719</v>
      </c>
      <c r="AN21" s="18" t="str">
        <f t="shared" si="5"/>
        <v/>
      </c>
      <c r="AO21" s="6" t="str">
        <f t="shared" si="0"/>
        <v/>
      </c>
      <c r="AP21" t="str">
        <f t="shared" si="6"/>
        <v/>
      </c>
      <c r="AQ21" s="7" t="str">
        <f t="shared" si="1"/>
        <v/>
      </c>
      <c r="AR21" t="str">
        <f t="shared" si="7"/>
        <v/>
      </c>
      <c r="AS21" s="7" t="str">
        <f t="shared" si="2"/>
        <v/>
      </c>
    </row>
    <row r="22" spans="1:54" ht="24" customHeight="1">
      <c r="A22" s="39" t="e">
        <f ca="1">IF(AND(WEEKDAY(B22,2)&gt;4,_xlfn.ISOWEEKNUM(B22)=1),"",IF(AND(WEEKDAY(B22,2)&lt;=4,_xlfn.ISOWEEKNUM(B22)=1,ROW($A$1:A21)=" "),"S "&amp;_xlfn.ISOWEEKNUM(B22),IF(WEEKDAY(B22,2)=1,"S "&amp;_xlfn.ISOWEEKNUM(B22),"")))</f>
        <v>#NAME?</v>
      </c>
      <c r="B22" s="117">
        <f t="shared" si="30"/>
        <v>42385</v>
      </c>
      <c r="C22" s="118" t="str">
        <f t="array" aca="1" ref="C22" ca="1">IF(OR(B22=fériés),OFFSET(INDEX(fériés,MATCH(B22,fériés)),,-1),TEXT(B22,"jjj")&amp;"     "&amp;TEXT(B22,"jj"))</f>
        <v>sam     16</v>
      </c>
      <c r="D22" s="42" t="str">
        <f t="shared" si="9"/>
        <v/>
      </c>
      <c r="E22" s="45">
        <f t="shared" si="31"/>
        <v>42416</v>
      </c>
      <c r="F22" s="46">
        <f t="shared" si="8"/>
        <v>42416</v>
      </c>
      <c r="G22" s="42" t="str">
        <f t="shared" si="10"/>
        <v/>
      </c>
      <c r="H22" s="45">
        <f t="shared" si="32"/>
        <v>42445</v>
      </c>
      <c r="I22" s="41">
        <f t="shared" si="11"/>
        <v>42445</v>
      </c>
      <c r="J22" s="42" t="str">
        <f t="shared" si="12"/>
        <v/>
      </c>
      <c r="K22" s="45">
        <f t="shared" si="33"/>
        <v>42476</v>
      </c>
      <c r="L22" s="41">
        <f t="shared" si="13"/>
        <v>42476</v>
      </c>
      <c r="M22" s="42" t="str">
        <f t="shared" si="14"/>
        <v>S 20</v>
      </c>
      <c r="N22" s="45">
        <f t="shared" si="34"/>
        <v>42506</v>
      </c>
      <c r="O22" s="41">
        <f t="shared" si="15"/>
        <v>42506</v>
      </c>
      <c r="P22" s="42" t="str">
        <f t="shared" si="16"/>
        <v/>
      </c>
      <c r="Q22" s="45">
        <f t="shared" si="35"/>
        <v>42537</v>
      </c>
      <c r="R22" s="41">
        <f t="shared" si="17"/>
        <v>42537</v>
      </c>
      <c r="S22" s="42" t="str">
        <f t="shared" si="18"/>
        <v/>
      </c>
      <c r="T22" s="45">
        <f t="shared" si="36"/>
        <v>42567</v>
      </c>
      <c r="U22" s="41">
        <f t="shared" si="19"/>
        <v>42567</v>
      </c>
      <c r="V22" s="42" t="str">
        <f t="shared" si="20"/>
        <v/>
      </c>
      <c r="W22" s="45">
        <f t="shared" si="37"/>
        <v>42598</v>
      </c>
      <c r="X22" s="41">
        <f t="shared" si="21"/>
        <v>42598</v>
      </c>
      <c r="Y22" s="42" t="str">
        <f t="shared" si="22"/>
        <v/>
      </c>
      <c r="Z22" s="45">
        <f t="shared" si="38"/>
        <v>42629</v>
      </c>
      <c r="AA22" s="41">
        <f t="shared" si="23"/>
        <v>42629</v>
      </c>
      <c r="AB22" s="42" t="str">
        <f t="shared" si="24"/>
        <v/>
      </c>
      <c r="AC22" s="45">
        <f t="shared" si="39"/>
        <v>42659</v>
      </c>
      <c r="AD22" s="41">
        <f t="shared" si="25"/>
        <v>42659</v>
      </c>
      <c r="AE22" s="42" t="str">
        <f t="shared" si="26"/>
        <v/>
      </c>
      <c r="AF22" s="45">
        <f t="shared" si="40"/>
        <v>42690</v>
      </c>
      <c r="AG22" s="41">
        <f t="shared" si="27"/>
        <v>42690</v>
      </c>
      <c r="AH22" s="42" t="str">
        <f t="shared" si="28"/>
        <v/>
      </c>
      <c r="AI22" s="45">
        <f t="shared" si="41"/>
        <v>42720</v>
      </c>
      <c r="AJ22" s="41">
        <f t="shared" si="29"/>
        <v>42720</v>
      </c>
      <c r="AN22" s="18" t="str">
        <f t="shared" si="5"/>
        <v/>
      </c>
      <c r="AO22" s="6" t="str">
        <f t="shared" si="0"/>
        <v/>
      </c>
      <c r="AP22" t="str">
        <f t="shared" si="6"/>
        <v/>
      </c>
      <c r="AQ22" s="7" t="str">
        <f t="shared" si="1"/>
        <v/>
      </c>
      <c r="AR22" t="str">
        <f t="shared" si="7"/>
        <v/>
      </c>
      <c r="AS22" s="7" t="str">
        <f t="shared" si="2"/>
        <v/>
      </c>
    </row>
    <row r="23" spans="1:54" ht="24" customHeight="1">
      <c r="A23" s="39" t="e">
        <f ca="1">IF(AND(WEEKDAY(B23,2)&gt;4,_xlfn.ISOWEEKNUM(B23)=1),"",IF(AND(WEEKDAY(B23,2)&lt;=4,_xlfn.ISOWEEKNUM(B23)=1,ROW($A$1:A22)=" "),"S "&amp;_xlfn.ISOWEEKNUM(B23),IF(WEEKDAY(B23,2)=1,"S "&amp;_xlfn.ISOWEEKNUM(B23),"")))</f>
        <v>#NAME?</v>
      </c>
      <c r="B23" s="117">
        <f>IF(MONTH(B22+1)&lt;&gt;MONTH(B22),"",B22+1)</f>
        <v>42386</v>
      </c>
      <c r="C23" s="118" t="str">
        <f t="array" aca="1" ref="C23" ca="1">IF(OR(B23=fériés),OFFSET(INDEX(fériés,MATCH(B23,fériés)),,-1),TEXT(B23,"jjj")&amp;"     "&amp;TEXT(B23,"jj"))</f>
        <v>dim     17</v>
      </c>
      <c r="D23" s="42" t="str">
        <f t="shared" si="9"/>
        <v/>
      </c>
      <c r="E23" s="45">
        <f t="shared" si="31"/>
        <v>42417</v>
      </c>
      <c r="F23" s="46">
        <f t="shared" si="8"/>
        <v>42417</v>
      </c>
      <c r="G23" s="42" t="str">
        <f t="shared" si="10"/>
        <v/>
      </c>
      <c r="H23" s="45">
        <f t="shared" si="32"/>
        <v>42446</v>
      </c>
      <c r="I23" s="41">
        <f t="shared" si="11"/>
        <v>42446</v>
      </c>
      <c r="J23" s="42" t="str">
        <f t="shared" si="12"/>
        <v/>
      </c>
      <c r="K23" s="45">
        <f t="shared" si="33"/>
        <v>42477</v>
      </c>
      <c r="L23" s="41">
        <f t="shared" si="13"/>
        <v>42477</v>
      </c>
      <c r="M23" s="42" t="str">
        <f t="shared" si="14"/>
        <v/>
      </c>
      <c r="N23" s="45">
        <f t="shared" si="34"/>
        <v>42507</v>
      </c>
      <c r="O23" s="41">
        <f t="shared" si="15"/>
        <v>42507</v>
      </c>
      <c r="P23" s="42" t="str">
        <f t="shared" si="16"/>
        <v/>
      </c>
      <c r="Q23" s="45">
        <f t="shared" si="35"/>
        <v>42538</v>
      </c>
      <c r="R23" s="41">
        <f t="shared" si="17"/>
        <v>42538</v>
      </c>
      <c r="S23" s="42" t="str">
        <f t="shared" si="18"/>
        <v/>
      </c>
      <c r="T23" s="45">
        <f t="shared" si="36"/>
        <v>42568</v>
      </c>
      <c r="U23" s="41">
        <f t="shared" si="19"/>
        <v>42568</v>
      </c>
      <c r="V23" s="42" t="str">
        <f t="shared" si="20"/>
        <v/>
      </c>
      <c r="W23" s="45">
        <f t="shared" si="37"/>
        <v>42599</v>
      </c>
      <c r="X23" s="41">
        <f t="shared" si="21"/>
        <v>42599</v>
      </c>
      <c r="Y23" s="42" t="str">
        <f t="shared" si="22"/>
        <v/>
      </c>
      <c r="Z23" s="45">
        <f t="shared" si="38"/>
        <v>42630</v>
      </c>
      <c r="AA23" s="41">
        <f t="shared" si="23"/>
        <v>42630</v>
      </c>
      <c r="AB23" s="42" t="str">
        <f t="shared" si="24"/>
        <v>S 42</v>
      </c>
      <c r="AC23" s="45">
        <f t="shared" si="39"/>
        <v>42660</v>
      </c>
      <c r="AD23" s="41">
        <f t="shared" si="25"/>
        <v>42660</v>
      </c>
      <c r="AE23" s="42" t="str">
        <f t="shared" si="26"/>
        <v/>
      </c>
      <c r="AF23" s="45">
        <f t="shared" si="40"/>
        <v>42691</v>
      </c>
      <c r="AG23" s="41">
        <f t="shared" si="27"/>
        <v>42691</v>
      </c>
      <c r="AH23" s="42" t="str">
        <f t="shared" si="28"/>
        <v/>
      </c>
      <c r="AI23" s="45">
        <f t="shared" si="41"/>
        <v>42721</v>
      </c>
      <c r="AJ23" s="41">
        <f t="shared" si="29"/>
        <v>42721</v>
      </c>
      <c r="AN23" s="18" t="str">
        <f t="shared" si="5"/>
        <v/>
      </c>
      <c r="AO23" s="6" t="str">
        <f t="shared" si="0"/>
        <v/>
      </c>
      <c r="AP23" t="str">
        <f t="shared" si="6"/>
        <v/>
      </c>
      <c r="AQ23" s="7" t="str">
        <f t="shared" si="1"/>
        <v/>
      </c>
      <c r="AR23" t="str">
        <f t="shared" si="7"/>
        <v/>
      </c>
      <c r="AS23" s="7" t="str">
        <f t="shared" si="2"/>
        <v/>
      </c>
    </row>
    <row r="24" spans="1:54" ht="24" customHeight="1">
      <c r="A24" s="39" t="e">
        <f ca="1">IF(AND(WEEKDAY(B24,2)&gt;4,_xlfn.ISOWEEKNUM(B24)=1),"",IF(AND(WEEKDAY(B24,2)&lt;=4,_xlfn.ISOWEEKNUM(B24)=1,ROW($A$1:A23)=" "),"S "&amp;_xlfn.ISOWEEKNUM(B24),IF(WEEKDAY(B24,2)=1,"S "&amp;_xlfn.ISOWEEKNUM(B24),"")))</f>
        <v>#NAME?</v>
      </c>
      <c r="B24" s="117">
        <f t="shared" si="30"/>
        <v>42387</v>
      </c>
      <c r="C24" s="118" t="str">
        <f t="array" aca="1" ref="C24" ca="1">IF(OR(B24=fériés),OFFSET(INDEX(fériés,MATCH(B24,fériés)),,-1),TEXT(B24,"jjj")&amp;"     "&amp;TEXT(B24,"jj"))</f>
        <v>lun     18</v>
      </c>
      <c r="D24" s="42" t="str">
        <f t="shared" si="9"/>
        <v/>
      </c>
      <c r="E24" s="45">
        <f t="shared" si="31"/>
        <v>42418</v>
      </c>
      <c r="F24" s="46">
        <f t="shared" si="8"/>
        <v>42418</v>
      </c>
      <c r="G24" s="42" t="str">
        <f t="shared" si="10"/>
        <v/>
      </c>
      <c r="H24" s="45">
        <f t="shared" si="32"/>
        <v>42447</v>
      </c>
      <c r="I24" s="41">
        <f t="shared" si="11"/>
        <v>42447</v>
      </c>
      <c r="J24" s="42" t="str">
        <f t="shared" si="12"/>
        <v>S 16</v>
      </c>
      <c r="K24" s="45">
        <f t="shared" si="33"/>
        <v>42478</v>
      </c>
      <c r="L24" s="41">
        <f t="shared" si="13"/>
        <v>42478</v>
      </c>
      <c r="M24" s="42" t="str">
        <f t="shared" si="14"/>
        <v/>
      </c>
      <c r="N24" s="45">
        <f t="shared" si="34"/>
        <v>42508</v>
      </c>
      <c r="O24" s="41">
        <f t="shared" si="15"/>
        <v>42508</v>
      </c>
      <c r="P24" s="42" t="str">
        <f t="shared" si="16"/>
        <v/>
      </c>
      <c r="Q24" s="45">
        <f t="shared" si="35"/>
        <v>42539</v>
      </c>
      <c r="R24" s="41">
        <f t="shared" si="17"/>
        <v>42539</v>
      </c>
      <c r="S24" s="42" t="str">
        <f t="shared" si="18"/>
        <v>S 29</v>
      </c>
      <c r="T24" s="45">
        <f t="shared" si="36"/>
        <v>42569</v>
      </c>
      <c r="U24" s="41">
        <f t="shared" si="19"/>
        <v>42569</v>
      </c>
      <c r="V24" s="42" t="str">
        <f t="shared" si="20"/>
        <v/>
      </c>
      <c r="W24" s="45">
        <f t="shared" si="37"/>
        <v>42600</v>
      </c>
      <c r="X24" s="41">
        <f t="shared" si="21"/>
        <v>42600</v>
      </c>
      <c r="Y24" s="42" t="str">
        <f t="shared" si="22"/>
        <v/>
      </c>
      <c r="Z24" s="45">
        <f t="shared" si="38"/>
        <v>42631</v>
      </c>
      <c r="AA24" s="41">
        <f t="shared" si="23"/>
        <v>42631</v>
      </c>
      <c r="AB24" s="42" t="str">
        <f t="shared" si="24"/>
        <v/>
      </c>
      <c r="AC24" s="45">
        <f t="shared" si="39"/>
        <v>42661</v>
      </c>
      <c r="AD24" s="41">
        <f t="shared" si="25"/>
        <v>42661</v>
      </c>
      <c r="AE24" s="42" t="str">
        <f t="shared" si="26"/>
        <v/>
      </c>
      <c r="AF24" s="45">
        <f t="shared" si="40"/>
        <v>42692</v>
      </c>
      <c r="AG24" s="41">
        <f t="shared" si="27"/>
        <v>42692</v>
      </c>
      <c r="AH24" s="42" t="str">
        <f t="shared" si="28"/>
        <v/>
      </c>
      <c r="AI24" s="45">
        <f t="shared" si="41"/>
        <v>42722</v>
      </c>
      <c r="AJ24" s="41">
        <f t="shared" si="29"/>
        <v>42722</v>
      </c>
      <c r="AN24" s="18" t="str">
        <f t="shared" si="5"/>
        <v/>
      </c>
      <c r="AO24" s="6" t="str">
        <f t="shared" si="0"/>
        <v/>
      </c>
      <c r="AP24" t="str">
        <f t="shared" si="6"/>
        <v/>
      </c>
      <c r="AQ24" s="7" t="str">
        <f t="shared" si="1"/>
        <v/>
      </c>
      <c r="AR24" t="str">
        <f t="shared" si="7"/>
        <v/>
      </c>
      <c r="AS24" s="7" t="str">
        <f t="shared" si="2"/>
        <v/>
      </c>
    </row>
    <row r="25" spans="1:54" ht="24" customHeight="1">
      <c r="A25" s="39" t="e">
        <f ca="1">IF(AND(WEEKDAY(B25,2)&gt;4,_xlfn.ISOWEEKNUM(B25)=1),"",IF(AND(WEEKDAY(B25,2)&lt;=4,_xlfn.ISOWEEKNUM(B25)=1,ROW($A$1:A24)=" "),"S "&amp;_xlfn.ISOWEEKNUM(B25),IF(WEEKDAY(B25,2)=1,"S "&amp;_xlfn.ISOWEEKNUM(B25),"")))</f>
        <v>#NAME?</v>
      </c>
      <c r="B25" s="117">
        <f t="shared" si="30"/>
        <v>42388</v>
      </c>
      <c r="C25" s="118" t="str">
        <f t="array" aca="1" ref="C25" ca="1">IF(OR(B25=fériés),OFFSET(INDEX(fériés,MATCH(B25,fériés)),,-1),TEXT(B25,"jjj")&amp;"     "&amp;TEXT(B25,"jj"))</f>
        <v>mar     19</v>
      </c>
      <c r="D25" s="42" t="str">
        <f t="shared" si="9"/>
        <v/>
      </c>
      <c r="E25" s="45">
        <f t="shared" si="31"/>
        <v>42419</v>
      </c>
      <c r="F25" s="46">
        <f t="shared" si="8"/>
        <v>42419</v>
      </c>
      <c r="G25" s="42" t="str">
        <f t="shared" si="10"/>
        <v/>
      </c>
      <c r="H25" s="45">
        <f t="shared" si="32"/>
        <v>42448</v>
      </c>
      <c r="I25" s="41">
        <f t="shared" si="11"/>
        <v>42448</v>
      </c>
      <c r="J25" s="42" t="str">
        <f t="shared" si="12"/>
        <v/>
      </c>
      <c r="K25" s="45">
        <f t="shared" si="33"/>
        <v>42479</v>
      </c>
      <c r="L25" s="41">
        <f t="shared" si="13"/>
        <v>42479</v>
      </c>
      <c r="M25" s="42" t="str">
        <f t="shared" si="14"/>
        <v/>
      </c>
      <c r="N25" s="45">
        <f t="shared" si="34"/>
        <v>42509</v>
      </c>
      <c r="O25" s="41">
        <f t="shared" si="15"/>
        <v>42509</v>
      </c>
      <c r="P25" s="42" t="str">
        <f t="shared" si="16"/>
        <v/>
      </c>
      <c r="Q25" s="45">
        <f t="shared" si="35"/>
        <v>42540</v>
      </c>
      <c r="R25" s="41">
        <f t="shared" si="17"/>
        <v>42540</v>
      </c>
      <c r="S25" s="42" t="str">
        <f t="shared" si="18"/>
        <v/>
      </c>
      <c r="T25" s="45">
        <f t="shared" si="36"/>
        <v>42570</v>
      </c>
      <c r="U25" s="41">
        <f t="shared" si="19"/>
        <v>42570</v>
      </c>
      <c r="V25" s="42" t="str">
        <f t="shared" si="20"/>
        <v/>
      </c>
      <c r="W25" s="45">
        <f t="shared" si="37"/>
        <v>42601</v>
      </c>
      <c r="X25" s="41">
        <f t="shared" si="21"/>
        <v>42601</v>
      </c>
      <c r="Y25" s="42" t="str">
        <f t="shared" si="22"/>
        <v>S 38</v>
      </c>
      <c r="Z25" s="45">
        <f t="shared" si="38"/>
        <v>42632</v>
      </c>
      <c r="AA25" s="41">
        <f t="shared" si="23"/>
        <v>42632</v>
      </c>
      <c r="AB25" s="42" t="str">
        <f t="shared" si="24"/>
        <v/>
      </c>
      <c r="AC25" s="45">
        <f t="shared" si="39"/>
        <v>42662</v>
      </c>
      <c r="AD25" s="41">
        <f t="shared" si="25"/>
        <v>42662</v>
      </c>
      <c r="AE25" s="42" t="str">
        <f t="shared" si="26"/>
        <v/>
      </c>
      <c r="AF25" s="45">
        <f t="shared" si="40"/>
        <v>42693</v>
      </c>
      <c r="AG25" s="41">
        <f t="shared" si="27"/>
        <v>42693</v>
      </c>
      <c r="AH25" s="42" t="str">
        <f t="shared" si="28"/>
        <v>S 51</v>
      </c>
      <c r="AI25" s="45">
        <f t="shared" si="41"/>
        <v>42723</v>
      </c>
      <c r="AJ25" s="41">
        <f t="shared" si="29"/>
        <v>42723</v>
      </c>
      <c r="AN25" s="18" t="str">
        <f t="shared" si="5"/>
        <v/>
      </c>
      <c r="AO25" s="6" t="str">
        <f t="shared" si="0"/>
        <v/>
      </c>
      <c r="AP25" t="str">
        <f t="shared" si="6"/>
        <v/>
      </c>
      <c r="AQ25" s="7" t="str">
        <f t="shared" si="1"/>
        <v/>
      </c>
      <c r="AR25" t="str">
        <f t="shared" si="7"/>
        <v/>
      </c>
      <c r="AS25" s="7" t="str">
        <f t="shared" si="2"/>
        <v/>
      </c>
    </row>
    <row r="26" spans="1:54" ht="24" customHeight="1">
      <c r="A26" s="39" t="e">
        <f ca="1">IF(AND(WEEKDAY(B26,2)&gt;4,_xlfn.ISOWEEKNUM(B26)=1),"",IF(AND(WEEKDAY(B26,2)&lt;=4,_xlfn.ISOWEEKNUM(B26)=1,ROW($A$1:A25)=" "),"S "&amp;_xlfn.ISOWEEKNUM(B26),IF(WEEKDAY(B26,2)=1,"S "&amp;_xlfn.ISOWEEKNUM(B26),"")))</f>
        <v>#NAME?</v>
      </c>
      <c r="B26" s="117">
        <f t="shared" si="30"/>
        <v>42389</v>
      </c>
      <c r="C26" s="118" t="str">
        <f t="array" aca="1" ref="C26" ca="1">IF(OR(B26=fériés),OFFSET(INDEX(fériés,MATCH(B26,fériés)),,-1),TEXT(B26,"jjj")&amp;"     "&amp;TEXT(B26,"jj"))</f>
        <v>mer     20</v>
      </c>
      <c r="D26" s="42" t="str">
        <f t="shared" si="9"/>
        <v/>
      </c>
      <c r="E26" s="45">
        <f t="shared" si="31"/>
        <v>42420</v>
      </c>
      <c r="F26" s="46">
        <f t="shared" si="8"/>
        <v>42420</v>
      </c>
      <c r="G26" s="42" t="str">
        <f t="shared" si="10"/>
        <v/>
      </c>
      <c r="H26" s="45">
        <f t="shared" si="32"/>
        <v>42449</v>
      </c>
      <c r="I26" s="41">
        <f t="shared" si="11"/>
        <v>42449</v>
      </c>
      <c r="J26" s="42" t="str">
        <f t="shared" si="12"/>
        <v/>
      </c>
      <c r="K26" s="45">
        <f t="shared" si="33"/>
        <v>42480</v>
      </c>
      <c r="L26" s="41">
        <f t="shared" si="13"/>
        <v>42480</v>
      </c>
      <c r="M26" s="42" t="str">
        <f t="shared" si="14"/>
        <v/>
      </c>
      <c r="N26" s="45">
        <f t="shared" si="34"/>
        <v>42510</v>
      </c>
      <c r="O26" s="41">
        <f t="shared" si="15"/>
        <v>42510</v>
      </c>
      <c r="P26" s="42" t="str">
        <f t="shared" si="16"/>
        <v>S 25</v>
      </c>
      <c r="Q26" s="45">
        <f t="shared" si="35"/>
        <v>42541</v>
      </c>
      <c r="R26" s="41">
        <f t="shared" si="17"/>
        <v>42541</v>
      </c>
      <c r="S26" s="42" t="str">
        <f t="shared" si="18"/>
        <v/>
      </c>
      <c r="T26" s="45">
        <f t="shared" si="36"/>
        <v>42571</v>
      </c>
      <c r="U26" s="41">
        <f t="shared" si="19"/>
        <v>42571</v>
      </c>
      <c r="V26" s="42" t="str">
        <f t="shared" si="20"/>
        <v/>
      </c>
      <c r="W26" s="45">
        <f t="shared" si="37"/>
        <v>42602</v>
      </c>
      <c r="X26" s="41">
        <f t="shared" si="21"/>
        <v>42602</v>
      </c>
      <c r="Y26" s="42" t="str">
        <f t="shared" si="22"/>
        <v/>
      </c>
      <c r="Z26" s="45">
        <f t="shared" si="38"/>
        <v>42633</v>
      </c>
      <c r="AA26" s="41">
        <f t="shared" si="23"/>
        <v>42633</v>
      </c>
      <c r="AB26" s="42" t="str">
        <f t="shared" si="24"/>
        <v/>
      </c>
      <c r="AC26" s="45">
        <f t="shared" si="39"/>
        <v>42663</v>
      </c>
      <c r="AD26" s="41">
        <f t="shared" si="25"/>
        <v>42663</v>
      </c>
      <c r="AE26" s="42" t="str">
        <f t="shared" si="26"/>
        <v/>
      </c>
      <c r="AF26" s="45">
        <f t="shared" si="40"/>
        <v>42694</v>
      </c>
      <c r="AG26" s="41">
        <f t="shared" si="27"/>
        <v>42694</v>
      </c>
      <c r="AH26" s="42" t="str">
        <f t="shared" si="28"/>
        <v/>
      </c>
      <c r="AI26" s="45">
        <f t="shared" si="41"/>
        <v>42724</v>
      </c>
      <c r="AJ26" s="41">
        <f t="shared" si="29"/>
        <v>42724</v>
      </c>
      <c r="AN26" s="18" t="str">
        <f t="shared" si="5"/>
        <v/>
      </c>
      <c r="AO26" s="6" t="str">
        <f t="shared" si="0"/>
        <v/>
      </c>
      <c r="AP26" t="str">
        <f t="shared" si="6"/>
        <v/>
      </c>
      <c r="AQ26" s="7" t="str">
        <f t="shared" si="1"/>
        <v/>
      </c>
      <c r="AR26" t="str">
        <f t="shared" si="7"/>
        <v/>
      </c>
      <c r="AS26" s="7" t="str">
        <f t="shared" si="2"/>
        <v/>
      </c>
    </row>
    <row r="27" spans="1:54" ht="24" customHeight="1">
      <c r="A27" s="39" t="e">
        <f ca="1">IF(AND(WEEKDAY(B27,2)&gt;4,_xlfn.ISOWEEKNUM(B27)=1),"",IF(AND(WEEKDAY(B27,2)&lt;=4,_xlfn.ISOWEEKNUM(B27)=1,ROW($A$1:A26)=" "),"S "&amp;_xlfn.ISOWEEKNUM(B27),IF(WEEKDAY(B27,2)=1,"S "&amp;_xlfn.ISOWEEKNUM(B27),"")))</f>
        <v>#NAME?</v>
      </c>
      <c r="B27" s="117">
        <f t="shared" si="30"/>
        <v>42390</v>
      </c>
      <c r="C27" s="118" t="str">
        <f t="array" aca="1" ref="C27" ca="1">IF(OR(B27=fériés),OFFSET(INDEX(fériés,MATCH(B27,fériés)),,-1),TEXT(B27,"jjj")&amp;"     "&amp;TEXT(B27,"jj"))</f>
        <v>jeu     21</v>
      </c>
      <c r="D27" s="42" t="str">
        <f t="shared" si="9"/>
        <v/>
      </c>
      <c r="E27" s="45">
        <f t="shared" si="31"/>
        <v>42421</v>
      </c>
      <c r="F27" s="46">
        <f t="shared" si="8"/>
        <v>42421</v>
      </c>
      <c r="G27" s="42" t="str">
        <f t="shared" si="10"/>
        <v>S 12</v>
      </c>
      <c r="H27" s="45">
        <f t="shared" si="32"/>
        <v>42450</v>
      </c>
      <c r="I27" s="41">
        <f t="shared" si="11"/>
        <v>42450</v>
      </c>
      <c r="J27" s="42" t="str">
        <f t="shared" si="12"/>
        <v/>
      </c>
      <c r="K27" s="45">
        <f t="shared" si="33"/>
        <v>42481</v>
      </c>
      <c r="L27" s="41">
        <f t="shared" si="13"/>
        <v>42481</v>
      </c>
      <c r="M27" s="42" t="str">
        <f t="shared" si="14"/>
        <v/>
      </c>
      <c r="N27" s="45">
        <f t="shared" si="34"/>
        <v>42511</v>
      </c>
      <c r="O27" s="41">
        <f t="shared" si="15"/>
        <v>42511</v>
      </c>
      <c r="P27" s="42" t="str">
        <f t="shared" si="16"/>
        <v/>
      </c>
      <c r="Q27" s="45">
        <f t="shared" si="35"/>
        <v>42542</v>
      </c>
      <c r="R27" s="41">
        <f t="shared" si="17"/>
        <v>42542</v>
      </c>
      <c r="S27" s="42" t="str">
        <f t="shared" si="18"/>
        <v/>
      </c>
      <c r="T27" s="45">
        <f t="shared" si="36"/>
        <v>42572</v>
      </c>
      <c r="U27" s="41">
        <f t="shared" si="19"/>
        <v>42572</v>
      </c>
      <c r="V27" s="42" t="str">
        <f t="shared" si="20"/>
        <v/>
      </c>
      <c r="W27" s="45">
        <f t="shared" si="37"/>
        <v>42603</v>
      </c>
      <c r="X27" s="41">
        <f t="shared" si="21"/>
        <v>42603</v>
      </c>
      <c r="Y27" s="42" t="str">
        <f t="shared" si="22"/>
        <v/>
      </c>
      <c r="Z27" s="45">
        <f t="shared" si="38"/>
        <v>42634</v>
      </c>
      <c r="AA27" s="41">
        <f t="shared" si="23"/>
        <v>42634</v>
      </c>
      <c r="AB27" s="42" t="str">
        <f t="shared" si="24"/>
        <v/>
      </c>
      <c r="AC27" s="45">
        <f t="shared" si="39"/>
        <v>42664</v>
      </c>
      <c r="AD27" s="41">
        <f t="shared" si="25"/>
        <v>42664</v>
      </c>
      <c r="AE27" s="42" t="str">
        <f t="shared" si="26"/>
        <v>S 47</v>
      </c>
      <c r="AF27" s="45">
        <f t="shared" si="40"/>
        <v>42695</v>
      </c>
      <c r="AG27" s="41">
        <f t="shared" si="27"/>
        <v>42695</v>
      </c>
      <c r="AH27" s="42" t="str">
        <f t="shared" si="28"/>
        <v/>
      </c>
      <c r="AI27" s="45">
        <f t="shared" si="41"/>
        <v>42725</v>
      </c>
      <c r="AJ27" s="41">
        <f t="shared" si="29"/>
        <v>42725</v>
      </c>
      <c r="AN27" s="18" t="str">
        <f t="shared" si="5"/>
        <v/>
      </c>
      <c r="AO27" s="6" t="str">
        <f t="shared" si="0"/>
        <v/>
      </c>
      <c r="AP27" t="str">
        <f t="shared" si="6"/>
        <v/>
      </c>
      <c r="AQ27" s="7" t="str">
        <f t="shared" si="1"/>
        <v/>
      </c>
      <c r="AR27" t="str">
        <f t="shared" si="7"/>
        <v/>
      </c>
      <c r="AS27" s="7" t="str">
        <f t="shared" si="2"/>
        <v/>
      </c>
    </row>
    <row r="28" spans="1:54" ht="24" customHeight="1">
      <c r="A28" s="39" t="e">
        <f ca="1">IF(AND(WEEKDAY(B28,2)&gt;4,_xlfn.ISOWEEKNUM(B28)=1),"",IF(AND(WEEKDAY(B28,2)&lt;=4,_xlfn.ISOWEEKNUM(B28)=1,ROW($A$1:A27)=" "),"S "&amp;_xlfn.ISOWEEKNUM(B28),IF(WEEKDAY(B28,2)=1,"S "&amp;_xlfn.ISOWEEKNUM(B28),"")))</f>
        <v>#NAME?</v>
      </c>
      <c r="B28" s="117">
        <f t="shared" si="30"/>
        <v>42391</v>
      </c>
      <c r="C28" s="118" t="str">
        <f t="array" aca="1" ref="C28" ca="1">IF(OR(B28=fériés),OFFSET(INDEX(fériés,MATCH(B28,fériés)),,-1),TEXT(B28,"jjj")&amp;"     "&amp;TEXT(B28,"jj"))</f>
        <v>ven     22</v>
      </c>
      <c r="D28" s="42" t="e">
        <f t="shared" ca="1" si="9"/>
        <v>#NAME?</v>
      </c>
      <c r="E28" s="45">
        <f t="shared" si="31"/>
        <v>42422</v>
      </c>
      <c r="F28" s="46">
        <f t="shared" si="8"/>
        <v>42422</v>
      </c>
      <c r="G28" s="42" t="str">
        <f t="shared" si="10"/>
        <v/>
      </c>
      <c r="H28" s="45">
        <f t="shared" si="32"/>
        <v>42451</v>
      </c>
      <c r="I28" s="41">
        <f t="shared" si="11"/>
        <v>42451</v>
      </c>
      <c r="J28" s="42" t="str">
        <f t="shared" si="12"/>
        <v/>
      </c>
      <c r="K28" s="45">
        <f t="shared" si="33"/>
        <v>42482</v>
      </c>
      <c r="L28" s="41">
        <f t="shared" si="13"/>
        <v>42482</v>
      </c>
      <c r="M28" s="42" t="str">
        <f t="shared" si="14"/>
        <v/>
      </c>
      <c r="N28" s="45">
        <f t="shared" si="34"/>
        <v>42512</v>
      </c>
      <c r="O28" s="41">
        <f t="shared" si="15"/>
        <v>42512</v>
      </c>
      <c r="P28" s="42" t="str">
        <f t="shared" si="16"/>
        <v/>
      </c>
      <c r="Q28" s="45">
        <f t="shared" si="35"/>
        <v>42543</v>
      </c>
      <c r="R28" s="41">
        <f t="shared" si="17"/>
        <v>42543</v>
      </c>
      <c r="S28" s="42" t="str">
        <f t="shared" si="18"/>
        <v/>
      </c>
      <c r="T28" s="45">
        <f t="shared" si="36"/>
        <v>42573</v>
      </c>
      <c r="U28" s="41">
        <f t="shared" si="19"/>
        <v>42573</v>
      </c>
      <c r="V28" s="42" t="str">
        <f t="shared" si="20"/>
        <v>S 34</v>
      </c>
      <c r="W28" s="45">
        <f t="shared" si="37"/>
        <v>42604</v>
      </c>
      <c r="X28" s="41">
        <f t="shared" si="21"/>
        <v>42604</v>
      </c>
      <c r="Y28" s="42" t="str">
        <f t="shared" si="22"/>
        <v/>
      </c>
      <c r="Z28" s="45">
        <f t="shared" si="38"/>
        <v>42635</v>
      </c>
      <c r="AA28" s="41">
        <f t="shared" si="23"/>
        <v>42635</v>
      </c>
      <c r="AB28" s="42" t="str">
        <f t="shared" si="24"/>
        <v/>
      </c>
      <c r="AC28" s="45">
        <f t="shared" si="39"/>
        <v>42665</v>
      </c>
      <c r="AD28" s="41">
        <f t="shared" si="25"/>
        <v>42665</v>
      </c>
      <c r="AE28" s="42" t="str">
        <f t="shared" si="26"/>
        <v/>
      </c>
      <c r="AF28" s="45">
        <f t="shared" si="40"/>
        <v>42696</v>
      </c>
      <c r="AG28" s="41">
        <f t="shared" si="27"/>
        <v>42696</v>
      </c>
      <c r="AH28" s="42" t="str">
        <f t="shared" si="28"/>
        <v/>
      </c>
      <c r="AI28" s="45">
        <f t="shared" si="41"/>
        <v>42726</v>
      </c>
      <c r="AJ28" s="41">
        <f t="shared" si="29"/>
        <v>42726</v>
      </c>
      <c r="AO28" s="6"/>
      <c r="AQ28" s="7"/>
    </row>
    <row r="29" spans="1:54" ht="24" customHeight="1">
      <c r="A29" s="39" t="e">
        <f ca="1">IF(AND(WEEKDAY(B29,2)&gt;4,_xlfn.ISOWEEKNUM(B29)=1),"",IF(AND(WEEKDAY(B29,2)&lt;=4,_xlfn.ISOWEEKNUM(B29)=1,ROW($A$1:A28)=" "),"S "&amp;_xlfn.ISOWEEKNUM(B29),IF(WEEKDAY(B29,2)=1,"S "&amp;_xlfn.ISOWEEKNUM(B29),"")))</f>
        <v>#NAME?</v>
      </c>
      <c r="B29" s="117">
        <f t="shared" si="30"/>
        <v>42392</v>
      </c>
      <c r="C29" s="118" t="str">
        <f t="array" aca="1" ref="C29" ca="1">IF(OR(B29=fériés),OFFSET(INDEX(fériés,MATCH(B29,fériés)),,-1),TEXT(B29,"jjj")&amp;"     "&amp;TEXT(B29,"jj"))</f>
        <v>sam     23</v>
      </c>
      <c r="D29" s="42" t="str">
        <f t="shared" si="9"/>
        <v/>
      </c>
      <c r="E29" s="45">
        <f t="shared" si="31"/>
        <v>42423</v>
      </c>
      <c r="F29" s="46">
        <f t="shared" si="8"/>
        <v>42423</v>
      </c>
      <c r="G29" s="42" t="str">
        <f t="shared" si="10"/>
        <v/>
      </c>
      <c r="H29" s="45">
        <f t="shared" si="32"/>
        <v>42452</v>
      </c>
      <c r="I29" s="41">
        <f t="shared" si="11"/>
        <v>42452</v>
      </c>
      <c r="J29" s="42" t="str">
        <f t="shared" si="12"/>
        <v/>
      </c>
      <c r="K29" s="45">
        <f t="shared" si="33"/>
        <v>42483</v>
      </c>
      <c r="L29" s="41">
        <f t="shared" si="13"/>
        <v>42483</v>
      </c>
      <c r="M29" s="42" t="str">
        <f t="shared" si="14"/>
        <v>S 21</v>
      </c>
      <c r="N29" s="45">
        <f t="shared" si="34"/>
        <v>42513</v>
      </c>
      <c r="O29" s="41">
        <f t="shared" si="15"/>
        <v>42513</v>
      </c>
      <c r="P29" s="42" t="str">
        <f t="shared" si="16"/>
        <v/>
      </c>
      <c r="Q29" s="45">
        <f t="shared" si="35"/>
        <v>42544</v>
      </c>
      <c r="R29" s="41">
        <f t="shared" si="17"/>
        <v>42544</v>
      </c>
      <c r="S29" s="42" t="str">
        <f t="shared" si="18"/>
        <v/>
      </c>
      <c r="T29" s="45">
        <f t="shared" si="36"/>
        <v>42574</v>
      </c>
      <c r="U29" s="41">
        <f t="shared" si="19"/>
        <v>42574</v>
      </c>
      <c r="V29" s="42" t="str">
        <f t="shared" si="20"/>
        <v/>
      </c>
      <c r="W29" s="45">
        <f t="shared" si="37"/>
        <v>42605</v>
      </c>
      <c r="X29" s="41">
        <f t="shared" si="21"/>
        <v>42605</v>
      </c>
      <c r="Y29" s="42" t="str">
        <f t="shared" si="22"/>
        <v/>
      </c>
      <c r="Z29" s="45">
        <f t="shared" si="38"/>
        <v>42636</v>
      </c>
      <c r="AA29" s="41">
        <f t="shared" si="23"/>
        <v>42636</v>
      </c>
      <c r="AB29" s="42" t="str">
        <f t="shared" si="24"/>
        <v/>
      </c>
      <c r="AC29" s="45">
        <f t="shared" si="39"/>
        <v>42666</v>
      </c>
      <c r="AD29" s="41">
        <f t="shared" si="25"/>
        <v>42666</v>
      </c>
      <c r="AE29" s="42" t="str">
        <f t="shared" si="26"/>
        <v/>
      </c>
      <c r="AF29" s="45">
        <f t="shared" si="40"/>
        <v>42697</v>
      </c>
      <c r="AG29" s="41">
        <f t="shared" si="27"/>
        <v>42697</v>
      </c>
      <c r="AH29" s="42" t="str">
        <f t="shared" si="28"/>
        <v/>
      </c>
      <c r="AI29" s="45">
        <f t="shared" si="41"/>
        <v>42727</v>
      </c>
      <c r="AJ29" s="41">
        <f t="shared" si="29"/>
        <v>42727</v>
      </c>
    </row>
    <row r="30" spans="1:54" ht="24" customHeight="1">
      <c r="A30" s="39" t="e">
        <f ca="1">IF(AND(WEEKDAY(B30,2)&gt;4,_xlfn.ISOWEEKNUM(B30)=1),"",IF(AND(WEEKDAY(B30,2)&lt;=4,_xlfn.ISOWEEKNUM(B30)=1,ROW($A$1:A29)=" "),"S "&amp;_xlfn.ISOWEEKNUM(B30),IF(WEEKDAY(B30,2)=1,"S "&amp;_xlfn.ISOWEEKNUM(B30),"")))</f>
        <v>#NAME?</v>
      </c>
      <c r="B30" s="117">
        <f t="shared" si="30"/>
        <v>42393</v>
      </c>
      <c r="C30" s="118" t="str">
        <f t="array" aca="1" ref="C30" ca="1">IF(OR(B30=fériés),OFFSET(INDEX(fériés,MATCH(B30,fériés)),,-1),TEXT(B30,"jjj")&amp;"     "&amp;TEXT(B30,"jj"))</f>
        <v>dim     24</v>
      </c>
      <c r="D30" s="42" t="str">
        <f t="shared" si="9"/>
        <v/>
      </c>
      <c r="E30" s="45">
        <f t="shared" si="31"/>
        <v>42424</v>
      </c>
      <c r="F30" s="46">
        <f t="shared" si="8"/>
        <v>42424</v>
      </c>
      <c r="G30" s="42" t="str">
        <f t="shared" si="10"/>
        <v/>
      </c>
      <c r="H30" s="45">
        <f t="shared" si="32"/>
        <v>42453</v>
      </c>
      <c r="I30" s="41">
        <f t="shared" si="11"/>
        <v>42453</v>
      </c>
      <c r="J30" s="42" t="str">
        <f t="shared" si="12"/>
        <v/>
      </c>
      <c r="K30" s="45">
        <f t="shared" si="33"/>
        <v>42484</v>
      </c>
      <c r="L30" s="41">
        <f t="shared" si="13"/>
        <v>42484</v>
      </c>
      <c r="M30" s="42" t="str">
        <f t="shared" si="14"/>
        <v/>
      </c>
      <c r="N30" s="45">
        <f t="shared" si="34"/>
        <v>42514</v>
      </c>
      <c r="O30" s="41">
        <f t="shared" si="15"/>
        <v>42514</v>
      </c>
      <c r="P30" s="42" t="str">
        <f t="shared" si="16"/>
        <v/>
      </c>
      <c r="Q30" s="45">
        <f t="shared" si="35"/>
        <v>42545</v>
      </c>
      <c r="R30" s="41">
        <f t="shared" si="17"/>
        <v>42545</v>
      </c>
      <c r="S30" s="42" t="str">
        <f t="shared" si="18"/>
        <v/>
      </c>
      <c r="T30" s="45">
        <f t="shared" si="36"/>
        <v>42575</v>
      </c>
      <c r="U30" s="41">
        <f t="shared" si="19"/>
        <v>42575</v>
      </c>
      <c r="V30" s="42" t="str">
        <f t="shared" si="20"/>
        <v/>
      </c>
      <c r="W30" s="45">
        <f t="shared" si="37"/>
        <v>42606</v>
      </c>
      <c r="X30" s="41">
        <f t="shared" si="21"/>
        <v>42606</v>
      </c>
      <c r="Y30" s="42" t="str">
        <f t="shared" si="22"/>
        <v/>
      </c>
      <c r="Z30" s="45">
        <f t="shared" si="38"/>
        <v>42637</v>
      </c>
      <c r="AA30" s="41">
        <f t="shared" si="23"/>
        <v>42637</v>
      </c>
      <c r="AB30" s="42" t="str">
        <f t="shared" si="24"/>
        <v>S 43</v>
      </c>
      <c r="AC30" s="45">
        <f t="shared" si="39"/>
        <v>42667</v>
      </c>
      <c r="AD30" s="41">
        <f t="shared" si="25"/>
        <v>42667</v>
      </c>
      <c r="AE30" s="42" t="str">
        <f t="shared" si="26"/>
        <v/>
      </c>
      <c r="AF30" s="45">
        <f t="shared" si="40"/>
        <v>42698</v>
      </c>
      <c r="AG30" s="41">
        <f t="shared" si="27"/>
        <v>42698</v>
      </c>
      <c r="AH30" s="42" t="str">
        <f t="shared" si="28"/>
        <v/>
      </c>
      <c r="AI30" s="45">
        <f t="shared" si="41"/>
        <v>42728</v>
      </c>
      <c r="AJ30" s="41">
        <f t="shared" si="29"/>
        <v>42728</v>
      </c>
    </row>
    <row r="31" spans="1:54" ht="24" customHeight="1">
      <c r="A31" s="39" t="e">
        <f ca="1">IF(AND(WEEKDAY(B31,2)&gt;4,_xlfn.ISOWEEKNUM(B31)=1),"",IF(AND(WEEKDAY(B31,2)&lt;=4,_xlfn.ISOWEEKNUM(B31)=1,ROW($A$1:A30)=" "),"S "&amp;_xlfn.ISOWEEKNUM(B31),IF(WEEKDAY(B31,2)=1,"S "&amp;_xlfn.ISOWEEKNUM(B31),"")))</f>
        <v>#NAME?</v>
      </c>
      <c r="B31" s="117">
        <f t="shared" si="30"/>
        <v>42394</v>
      </c>
      <c r="C31" s="118" t="str">
        <f t="array" aca="1" ref="C31" ca="1">IF(OR(B31=fériés),OFFSET(INDEX(fériés,MATCH(B31,fériés)),,-1),TEXT(B31,"jjj")&amp;"     "&amp;TEXT(B31,"jj"))</f>
        <v>lun     25</v>
      </c>
      <c r="D31" s="42" t="str">
        <f t="shared" si="9"/>
        <v/>
      </c>
      <c r="E31" s="45">
        <f t="shared" si="31"/>
        <v>42425</v>
      </c>
      <c r="F31" s="46">
        <f t="shared" si="8"/>
        <v>42425</v>
      </c>
      <c r="G31" s="42" t="str">
        <f t="shared" si="10"/>
        <v/>
      </c>
      <c r="H31" s="45">
        <f t="shared" si="32"/>
        <v>42454</v>
      </c>
      <c r="I31" s="41">
        <f t="shared" si="11"/>
        <v>42454</v>
      </c>
      <c r="J31" s="42" t="str">
        <f t="shared" si="12"/>
        <v>S 17</v>
      </c>
      <c r="K31" s="45">
        <f t="shared" si="33"/>
        <v>42485</v>
      </c>
      <c r="L31" s="41">
        <f t="shared" si="13"/>
        <v>42485</v>
      </c>
      <c r="M31" s="42" t="str">
        <f t="shared" si="14"/>
        <v/>
      </c>
      <c r="N31" s="45">
        <f t="shared" si="34"/>
        <v>42515</v>
      </c>
      <c r="O31" s="41">
        <f t="shared" si="15"/>
        <v>42515</v>
      </c>
      <c r="P31" s="42" t="str">
        <f t="shared" si="16"/>
        <v/>
      </c>
      <c r="Q31" s="45">
        <f t="shared" si="35"/>
        <v>42546</v>
      </c>
      <c r="R31" s="41">
        <f t="shared" si="17"/>
        <v>42546</v>
      </c>
      <c r="S31" s="42" t="str">
        <f t="shared" si="18"/>
        <v>S 30</v>
      </c>
      <c r="T31" s="45">
        <f t="shared" si="36"/>
        <v>42576</v>
      </c>
      <c r="U31" s="41">
        <f t="shared" si="19"/>
        <v>42576</v>
      </c>
      <c r="V31" s="42" t="str">
        <f t="shared" si="20"/>
        <v/>
      </c>
      <c r="W31" s="45">
        <f t="shared" si="37"/>
        <v>42607</v>
      </c>
      <c r="X31" s="41">
        <f t="shared" si="21"/>
        <v>42607</v>
      </c>
      <c r="Y31" s="42" t="str">
        <f t="shared" si="22"/>
        <v/>
      </c>
      <c r="Z31" s="45">
        <f t="shared" si="38"/>
        <v>42638</v>
      </c>
      <c r="AA31" s="41">
        <f t="shared" si="23"/>
        <v>42638</v>
      </c>
      <c r="AB31" s="42" t="str">
        <f t="shared" si="24"/>
        <v/>
      </c>
      <c r="AC31" s="45">
        <f t="shared" si="39"/>
        <v>42668</v>
      </c>
      <c r="AD31" s="41">
        <f t="shared" si="25"/>
        <v>42668</v>
      </c>
      <c r="AE31" s="42" t="str">
        <f t="shared" si="26"/>
        <v/>
      </c>
      <c r="AF31" s="45">
        <f t="shared" si="40"/>
        <v>42699</v>
      </c>
      <c r="AG31" s="41">
        <f t="shared" si="27"/>
        <v>42699</v>
      </c>
      <c r="AH31" s="42" t="str">
        <f t="shared" si="28"/>
        <v/>
      </c>
      <c r="AI31" s="45">
        <f t="shared" si="41"/>
        <v>42729</v>
      </c>
      <c r="AJ31" s="41">
        <f t="shared" si="29"/>
        <v>42729</v>
      </c>
    </row>
    <row r="32" spans="1:54" ht="24" customHeight="1">
      <c r="A32" s="39" t="e">
        <f ca="1">IF(AND(WEEKDAY(B32,2)&gt;4,_xlfn.ISOWEEKNUM(B32)=1),"",IF(AND(WEEKDAY(B32,2)&lt;=4,_xlfn.ISOWEEKNUM(B32)=1,ROW($A$1:A31)=" "),"S "&amp;_xlfn.ISOWEEKNUM(B32),IF(WEEKDAY(B32,2)=1,"S "&amp;_xlfn.ISOWEEKNUM(B32),"")))</f>
        <v>#NAME?</v>
      </c>
      <c r="B32" s="117">
        <f t="shared" si="30"/>
        <v>42395</v>
      </c>
      <c r="C32" s="118" t="str">
        <f t="array" aca="1" ref="C32" ca="1">IF(OR(B32=fériés),OFFSET(INDEX(fériés,MATCH(B32,fériés)),,-1),TEXT(B32,"jjj")&amp;"     "&amp;TEXT(B32,"jj"))</f>
        <v>mar     26</v>
      </c>
      <c r="D32" s="42" t="str">
        <f t="shared" si="9"/>
        <v/>
      </c>
      <c r="E32" s="45">
        <f t="shared" si="31"/>
        <v>42426</v>
      </c>
      <c r="F32" s="46">
        <f t="shared" si="8"/>
        <v>42426</v>
      </c>
      <c r="G32" s="42" t="str">
        <f t="shared" si="10"/>
        <v/>
      </c>
      <c r="H32" s="45">
        <f t="shared" si="32"/>
        <v>42455</v>
      </c>
      <c r="I32" s="41">
        <f t="shared" si="11"/>
        <v>42455</v>
      </c>
      <c r="J32" s="42" t="str">
        <f t="shared" si="12"/>
        <v/>
      </c>
      <c r="K32" s="45">
        <f t="shared" si="33"/>
        <v>42486</v>
      </c>
      <c r="L32" s="41">
        <f t="shared" si="13"/>
        <v>42486</v>
      </c>
      <c r="M32" s="42" t="str">
        <f t="shared" si="14"/>
        <v/>
      </c>
      <c r="N32" s="45">
        <f t="shared" si="34"/>
        <v>42516</v>
      </c>
      <c r="O32" s="41">
        <f t="shared" si="15"/>
        <v>42516</v>
      </c>
      <c r="P32" s="42" t="str">
        <f t="shared" si="16"/>
        <v/>
      </c>
      <c r="Q32" s="45">
        <f t="shared" si="35"/>
        <v>42547</v>
      </c>
      <c r="R32" s="41">
        <f t="shared" si="17"/>
        <v>42547</v>
      </c>
      <c r="S32" s="42" t="str">
        <f t="shared" si="18"/>
        <v/>
      </c>
      <c r="T32" s="45">
        <f t="shared" si="36"/>
        <v>42577</v>
      </c>
      <c r="U32" s="41">
        <f t="shared" si="19"/>
        <v>42577</v>
      </c>
      <c r="V32" s="42" t="str">
        <f t="shared" si="20"/>
        <v/>
      </c>
      <c r="W32" s="45">
        <f t="shared" si="37"/>
        <v>42608</v>
      </c>
      <c r="X32" s="41">
        <f t="shared" si="21"/>
        <v>42608</v>
      </c>
      <c r="Y32" s="42" t="str">
        <f t="shared" si="22"/>
        <v>S 39</v>
      </c>
      <c r="Z32" s="45">
        <f t="shared" si="38"/>
        <v>42639</v>
      </c>
      <c r="AA32" s="41">
        <f t="shared" si="23"/>
        <v>42639</v>
      </c>
      <c r="AB32" s="42" t="str">
        <f t="shared" si="24"/>
        <v/>
      </c>
      <c r="AC32" s="45">
        <f t="shared" si="39"/>
        <v>42669</v>
      </c>
      <c r="AD32" s="41">
        <f t="shared" si="25"/>
        <v>42669</v>
      </c>
      <c r="AE32" s="42" t="str">
        <f t="shared" si="26"/>
        <v/>
      </c>
      <c r="AF32" s="45">
        <f t="shared" si="40"/>
        <v>42700</v>
      </c>
      <c r="AG32" s="41">
        <f t="shared" si="27"/>
        <v>42700</v>
      </c>
      <c r="AH32" s="42" t="str">
        <f t="shared" si="28"/>
        <v>S 52</v>
      </c>
      <c r="AI32" s="45">
        <f t="shared" si="41"/>
        <v>42730</v>
      </c>
      <c r="AJ32" s="41">
        <f t="shared" si="29"/>
        <v>42730</v>
      </c>
    </row>
    <row r="33" spans="1:36" ht="24" customHeight="1">
      <c r="A33" s="39" t="e">
        <f ca="1">IF(AND(WEEKDAY(B33,2)&gt;4,_xlfn.ISOWEEKNUM(B33)=1),"",IF(AND(WEEKDAY(B33,2)&lt;=4,_xlfn.ISOWEEKNUM(B33)=1,ROW($A$1:A32)=" "),"S "&amp;_xlfn.ISOWEEKNUM(B33),IF(WEEKDAY(B33,2)=1,"S "&amp;_xlfn.ISOWEEKNUM(B33),"")))</f>
        <v>#NAME?</v>
      </c>
      <c r="B33" s="117">
        <f t="shared" si="30"/>
        <v>42396</v>
      </c>
      <c r="C33" s="118" t="str">
        <f t="array" aca="1" ref="C33" ca="1">IF(OR(B33=fériés),OFFSET(INDEX(fériés,MATCH(B33,fériés)),,-1),TEXT(B33,"jjj")&amp;"     "&amp;TEXT(B33,"jj"))</f>
        <v>mer     27</v>
      </c>
      <c r="D33" s="42" t="str">
        <f t="shared" si="9"/>
        <v/>
      </c>
      <c r="E33" s="45">
        <f t="shared" si="31"/>
        <v>42427</v>
      </c>
      <c r="F33" s="46">
        <f t="shared" si="8"/>
        <v>42427</v>
      </c>
      <c r="G33" s="42" t="str">
        <f t="shared" si="10"/>
        <v/>
      </c>
      <c r="H33" s="45">
        <f t="shared" si="32"/>
        <v>42456</v>
      </c>
      <c r="I33" s="41">
        <f t="shared" si="11"/>
        <v>42456</v>
      </c>
      <c r="J33" s="42" t="str">
        <f t="shared" si="12"/>
        <v/>
      </c>
      <c r="K33" s="45">
        <f t="shared" si="33"/>
        <v>42487</v>
      </c>
      <c r="L33" s="41">
        <f t="shared" si="13"/>
        <v>42487</v>
      </c>
      <c r="M33" s="42" t="str">
        <f t="shared" si="14"/>
        <v/>
      </c>
      <c r="N33" s="45">
        <f t="shared" si="34"/>
        <v>42517</v>
      </c>
      <c r="O33" s="41">
        <f t="shared" si="15"/>
        <v>42517</v>
      </c>
      <c r="P33" s="42" t="str">
        <f t="shared" si="16"/>
        <v>S 26</v>
      </c>
      <c r="Q33" s="45">
        <f t="shared" si="35"/>
        <v>42548</v>
      </c>
      <c r="R33" s="41">
        <f t="shared" si="17"/>
        <v>42548</v>
      </c>
      <c r="S33" s="42" t="str">
        <f t="shared" si="18"/>
        <v/>
      </c>
      <c r="T33" s="45">
        <f t="shared" si="36"/>
        <v>42578</v>
      </c>
      <c r="U33" s="41">
        <f t="shared" si="19"/>
        <v>42578</v>
      </c>
      <c r="V33" s="42" t="str">
        <f t="shared" si="20"/>
        <v/>
      </c>
      <c r="W33" s="45">
        <f t="shared" si="37"/>
        <v>42609</v>
      </c>
      <c r="X33" s="41">
        <f t="shared" si="21"/>
        <v>42609</v>
      </c>
      <c r="Y33" s="42" t="str">
        <f t="shared" si="22"/>
        <v/>
      </c>
      <c r="Z33" s="45">
        <f t="shared" si="38"/>
        <v>42640</v>
      </c>
      <c r="AA33" s="41">
        <f t="shared" si="23"/>
        <v>42640</v>
      </c>
      <c r="AB33" s="42" t="str">
        <f t="shared" si="24"/>
        <v/>
      </c>
      <c r="AC33" s="45">
        <f t="shared" si="39"/>
        <v>42670</v>
      </c>
      <c r="AD33" s="41">
        <f t="shared" si="25"/>
        <v>42670</v>
      </c>
      <c r="AE33" s="42" t="str">
        <f t="shared" si="26"/>
        <v/>
      </c>
      <c r="AF33" s="45">
        <f t="shared" si="40"/>
        <v>42701</v>
      </c>
      <c r="AG33" s="41">
        <f t="shared" si="27"/>
        <v>42701</v>
      </c>
      <c r="AH33" s="42" t="str">
        <f t="shared" si="28"/>
        <v/>
      </c>
      <c r="AI33" s="45">
        <f t="shared" si="41"/>
        <v>42731</v>
      </c>
      <c r="AJ33" s="41">
        <f t="shared" si="29"/>
        <v>42731</v>
      </c>
    </row>
    <row r="34" spans="1:36" ht="24" customHeight="1">
      <c r="A34" s="39" t="e">
        <f ca="1">IF(AND(WEEKDAY(B34,2)&gt;4,_xlfn.ISOWEEKNUM(B34)=1),"",IF(AND(WEEKDAY(B34,2)&lt;=4,_xlfn.ISOWEEKNUM(B34)=1,ROW($A$1:A33)=" "),"S "&amp;_xlfn.ISOWEEKNUM(B34),IF(WEEKDAY(B34,2)=1,"S "&amp;_xlfn.ISOWEEKNUM(B34),"")))</f>
        <v>#NAME?</v>
      </c>
      <c r="B34" s="117">
        <f t="shared" si="30"/>
        <v>42397</v>
      </c>
      <c r="C34" s="118" t="str">
        <f t="array" aca="1" ref="C34" ca="1">IF(OR(B34=fériés),OFFSET(INDEX(fériés,MATCH(B34,fériés)),,-1),TEXT(B34,"jjj")&amp;"     "&amp;TEXT(B34,"jj"))</f>
        <v>jeu     28</v>
      </c>
      <c r="D34" s="42" t="str">
        <f t="shared" si="9"/>
        <v/>
      </c>
      <c r="E34" s="45">
        <f t="shared" si="31"/>
        <v>42428</v>
      </c>
      <c r="F34" s="46">
        <f t="shared" si="8"/>
        <v>42428</v>
      </c>
      <c r="G34" s="42" t="str">
        <f t="shared" si="10"/>
        <v>S 13</v>
      </c>
      <c r="H34" s="45">
        <f t="shared" si="32"/>
        <v>42457</v>
      </c>
      <c r="I34" s="41">
        <f t="shared" si="11"/>
        <v>42457</v>
      </c>
      <c r="J34" s="42" t="str">
        <f t="shared" si="12"/>
        <v/>
      </c>
      <c r="K34" s="45">
        <f t="shared" si="33"/>
        <v>42488</v>
      </c>
      <c r="L34" s="41">
        <f t="shared" si="13"/>
        <v>42488</v>
      </c>
      <c r="M34" s="42" t="str">
        <f t="shared" si="14"/>
        <v/>
      </c>
      <c r="N34" s="45">
        <f t="shared" si="34"/>
        <v>42518</v>
      </c>
      <c r="O34" s="41">
        <f t="shared" si="15"/>
        <v>42518</v>
      </c>
      <c r="P34" s="42" t="str">
        <f t="shared" si="16"/>
        <v/>
      </c>
      <c r="Q34" s="45">
        <f t="shared" si="35"/>
        <v>42549</v>
      </c>
      <c r="R34" s="41">
        <f t="shared" si="17"/>
        <v>42549</v>
      </c>
      <c r="S34" s="42" t="str">
        <f t="shared" si="18"/>
        <v/>
      </c>
      <c r="T34" s="45">
        <f t="shared" si="36"/>
        <v>42579</v>
      </c>
      <c r="U34" s="41">
        <f t="shared" si="19"/>
        <v>42579</v>
      </c>
      <c r="V34" s="42" t="str">
        <f t="shared" si="20"/>
        <v/>
      </c>
      <c r="W34" s="45">
        <f t="shared" si="37"/>
        <v>42610</v>
      </c>
      <c r="X34" s="41">
        <f t="shared" si="21"/>
        <v>42610</v>
      </c>
      <c r="Y34" s="42" t="str">
        <f t="shared" si="22"/>
        <v/>
      </c>
      <c r="Z34" s="45">
        <f t="shared" si="38"/>
        <v>42641</v>
      </c>
      <c r="AA34" s="41">
        <f t="shared" si="23"/>
        <v>42641</v>
      </c>
      <c r="AB34" s="42" t="str">
        <f t="shared" si="24"/>
        <v/>
      </c>
      <c r="AC34" s="45">
        <f t="shared" si="39"/>
        <v>42671</v>
      </c>
      <c r="AD34" s="41">
        <f t="shared" si="25"/>
        <v>42671</v>
      </c>
      <c r="AE34" s="42" t="str">
        <f t="shared" si="26"/>
        <v>S 48</v>
      </c>
      <c r="AF34" s="45">
        <f t="shared" si="40"/>
        <v>42702</v>
      </c>
      <c r="AG34" s="41">
        <f t="shared" si="27"/>
        <v>42702</v>
      </c>
      <c r="AH34" s="42" t="str">
        <f t="shared" si="28"/>
        <v/>
      </c>
      <c r="AI34" s="45">
        <f t="shared" si="41"/>
        <v>42732</v>
      </c>
      <c r="AJ34" s="41">
        <f t="shared" si="29"/>
        <v>42732</v>
      </c>
    </row>
    <row r="35" spans="1:36" ht="24" customHeight="1">
      <c r="A35" s="39" t="e">
        <f ca="1">IF(AND(WEEKDAY(B35,2)&gt;4,_xlfn.ISOWEEKNUM(B35)=1),"",IF(AND(WEEKDAY(B35,2)&lt;=4,_xlfn.ISOWEEKNUM(B35)=1,ROW($A$1:A34)=" "),"S "&amp;_xlfn.ISOWEEKNUM(B35),IF(WEEKDAY(B35,2)=1,"S "&amp;_xlfn.ISOWEEKNUM(B35),"")))</f>
        <v>#NAME?</v>
      </c>
      <c r="B35" s="117">
        <f t="shared" si="30"/>
        <v>42398</v>
      </c>
      <c r="C35" s="118" t="str">
        <f t="array" aca="1" ref="C35" ca="1">IF(OR(B35=fériés),OFFSET(INDEX(fériés,MATCH(B35,fériés)),,-1),TEXT(B35,"jjj")&amp;"     "&amp;TEXT(B35,"jj"))</f>
        <v>ven     29</v>
      </c>
      <c r="D35" s="42" t="str">
        <f ca="1">IFERROR(IF(WEEKDAY(E35,2)=1,"S "&amp;_xlfn.ISOWEEKNUM(E35),""),"")</f>
        <v/>
      </c>
      <c r="E35" s="45">
        <f>IF(MONTH(E34+1)&lt;&gt;MONTH(E34),"",E34+1)</f>
        <v>42429</v>
      </c>
      <c r="F35" s="46">
        <f t="shared" si="8"/>
        <v>42429</v>
      </c>
      <c r="G35" s="42" t="str">
        <f>IFERROR(IF(WEEKDAY(H35,2)=1,"S "&amp;_xlfn.ISOWEEKNUM(H35),""),"")</f>
        <v/>
      </c>
      <c r="H35" s="45">
        <f t="shared" si="32"/>
        <v>42458</v>
      </c>
      <c r="I35" s="41">
        <f t="shared" si="11"/>
        <v>42458</v>
      </c>
      <c r="J35" s="42" t="str">
        <f>IFERROR(IF(WEEKDAY(K35,2)=1,"S "&amp;_xlfn.ISOWEEKNUM(K35),""),"")</f>
        <v/>
      </c>
      <c r="K35" s="45">
        <f t="shared" si="33"/>
        <v>42489</v>
      </c>
      <c r="L35" s="41">
        <f t="shared" si="13"/>
        <v>42489</v>
      </c>
      <c r="M35" s="42" t="str">
        <f>IFERROR(IF(WEEKDAY(N35,2)=1,"S "&amp;_xlfn.ISOWEEKNUM(N35),""),"")</f>
        <v/>
      </c>
      <c r="N35" s="45">
        <f t="shared" si="34"/>
        <v>42519</v>
      </c>
      <c r="O35" s="41">
        <f t="shared" si="15"/>
        <v>42519</v>
      </c>
      <c r="P35" s="42" t="str">
        <f>IFERROR(IF(WEEKDAY(Q35,2)=1,"S "&amp;_xlfn.ISOWEEKNUM(Q35),""),"")</f>
        <v/>
      </c>
      <c r="Q35" s="45">
        <f t="shared" si="35"/>
        <v>42550</v>
      </c>
      <c r="R35" s="41">
        <f t="shared" si="17"/>
        <v>42550</v>
      </c>
      <c r="S35" s="42" t="str">
        <f>IFERROR(IF(WEEKDAY(T35,2)=1,"S "&amp;_xlfn.ISOWEEKNUM(T35),""),"")</f>
        <v/>
      </c>
      <c r="T35" s="45">
        <f t="shared" si="36"/>
        <v>42580</v>
      </c>
      <c r="U35" s="41">
        <f t="shared" si="19"/>
        <v>42580</v>
      </c>
      <c r="V35" s="42" t="str">
        <f>IFERROR(IF(WEEKDAY(W35,2)=1,"S "&amp;_xlfn.ISOWEEKNUM(W35),""),"")</f>
        <v>S 35</v>
      </c>
      <c r="W35" s="45">
        <f t="shared" si="37"/>
        <v>42611</v>
      </c>
      <c r="X35" s="41">
        <f t="shared" si="21"/>
        <v>42611</v>
      </c>
      <c r="Y35" s="42" t="str">
        <f>IFERROR(IF(WEEKDAY(Z35,2)=1,"S "&amp;_xlfn.ISOWEEKNUM(Z35),""),"")</f>
        <v/>
      </c>
      <c r="Z35" s="45">
        <f t="shared" si="38"/>
        <v>42642</v>
      </c>
      <c r="AA35" s="41">
        <f t="shared" si="23"/>
        <v>42642</v>
      </c>
      <c r="AB35" s="42" t="str">
        <f>IFERROR(IF(WEEKDAY(AC35,2)=1,"S "&amp;_xlfn.ISOWEEKNUM(AC35),""),"")</f>
        <v/>
      </c>
      <c r="AC35" s="45">
        <f t="shared" si="39"/>
        <v>42672</v>
      </c>
      <c r="AD35" s="41">
        <f t="shared" si="25"/>
        <v>42672</v>
      </c>
      <c r="AE35" s="42" t="str">
        <f>IFERROR(IF(WEEKDAY(AF35,2)=1,"S "&amp;_xlfn.ISOWEEKNUM(AF35),""),"")</f>
        <v/>
      </c>
      <c r="AF35" s="45">
        <f t="shared" si="40"/>
        <v>42703</v>
      </c>
      <c r="AG35" s="41">
        <f t="shared" si="27"/>
        <v>42703</v>
      </c>
      <c r="AH35" s="42" t="str">
        <f>IFERROR(IF(WEEKDAY(AI35,2)=1,"S "&amp;_xlfn.ISOWEEKNUM(AI35),""),"")</f>
        <v/>
      </c>
      <c r="AI35" s="45">
        <f t="shared" si="41"/>
        <v>42733</v>
      </c>
      <c r="AJ35" s="41">
        <f t="shared" si="29"/>
        <v>42733</v>
      </c>
    </row>
    <row r="36" spans="1:36" ht="24" customHeight="1">
      <c r="A36" s="39" t="e">
        <f t="shared" ref="A36:A37" ca="1" si="42">IF(AND(WEEKDAY(B36,2)&gt;4,_xlfn.ISOWEEKNUM(B36)=1),"",IF(AND(WEEKDAY(B36,2)&lt;=4,_xlfn.ISOWEEKNUM(B36)=1,$A$7=""),"S "&amp;_xlfn.ISOWEEKNUM(B36),IF(WEEKDAY(B36,2)=1,"S "&amp;_xlfn.ISOWEEKNUM(B36),"")))</f>
        <v>#NAME?</v>
      </c>
      <c r="B36" s="117">
        <f>IF(MONTH(B35+1)&lt;&gt;MONTH(B35),"",B35+1)</f>
        <v>42399</v>
      </c>
      <c r="C36" s="118" t="str">
        <f t="array" aca="1" ref="C36" ca="1">IF(OR(B36=fériés),OFFSET(INDEX(fériés,MATCH(B36,fériés)),,-1),TEXT(B36,"jjj")&amp;"     "&amp;TEXT(B36,"jj"))</f>
        <v>sam     30</v>
      </c>
      <c r="D36" s="42" t="str">
        <f t="shared" ref="D36:D37" si="43">IFERROR(IF(WEEKDAY(E36,2)=1,"S "&amp;_xlfn.ISOWEEKNUM(E36),""),"")</f>
        <v/>
      </c>
      <c r="E36" s="45"/>
      <c r="F36" s="62"/>
      <c r="G36" s="42" t="str">
        <f t="shared" ref="G36:G37" si="44">IFERROR(IF(WEEKDAY(H36,2)=1,"S "&amp;_xlfn.ISOWEEKNUM(H36),""),"")</f>
        <v/>
      </c>
      <c r="H36" s="45">
        <f t="shared" si="32"/>
        <v>42459</v>
      </c>
      <c r="I36" s="41">
        <f t="shared" si="11"/>
        <v>42459</v>
      </c>
      <c r="J36" s="42" t="str">
        <f t="shared" ref="J36:J37" si="45">IFERROR(IF(WEEKDAY(K36,2)=1,"S "&amp;_xlfn.ISOWEEKNUM(K36),""),"")</f>
        <v/>
      </c>
      <c r="K36" s="45">
        <f t="shared" si="33"/>
        <v>42490</v>
      </c>
      <c r="L36" s="41">
        <f t="shared" si="13"/>
        <v>42490</v>
      </c>
      <c r="M36" s="42" t="str">
        <f t="shared" ref="M36:M37" si="46">IFERROR(IF(WEEKDAY(N36,2)=1,"S "&amp;_xlfn.ISOWEEKNUM(N36),""),"")</f>
        <v>S 22</v>
      </c>
      <c r="N36" s="45">
        <f t="shared" si="34"/>
        <v>42520</v>
      </c>
      <c r="O36" s="41">
        <f t="shared" si="15"/>
        <v>42520</v>
      </c>
      <c r="P36" s="42" t="str">
        <f t="shared" ref="P36:P37" si="47">IFERROR(IF(WEEKDAY(Q36,2)=1,"S "&amp;_xlfn.ISOWEEKNUM(Q36),""),"")</f>
        <v/>
      </c>
      <c r="Q36" s="45">
        <f t="shared" si="35"/>
        <v>42551</v>
      </c>
      <c r="R36" s="41">
        <f t="shared" si="17"/>
        <v>42551</v>
      </c>
      <c r="S36" s="42" t="str">
        <f t="shared" ref="S36:S37" si="48">IFERROR(IF(WEEKDAY(T36,2)=1,"S "&amp;_xlfn.ISOWEEKNUM(T36),""),"")</f>
        <v/>
      </c>
      <c r="T36" s="45">
        <f t="shared" si="36"/>
        <v>42581</v>
      </c>
      <c r="U36" s="41">
        <f t="shared" si="19"/>
        <v>42581</v>
      </c>
      <c r="V36" s="42" t="str">
        <f t="shared" ref="V36:V37" si="49">IFERROR(IF(WEEKDAY(W36,2)=1,"S "&amp;_xlfn.ISOWEEKNUM(W36),""),"")</f>
        <v/>
      </c>
      <c r="W36" s="45">
        <f t="shared" si="37"/>
        <v>42612</v>
      </c>
      <c r="X36" s="41">
        <f t="shared" si="21"/>
        <v>42612</v>
      </c>
      <c r="Y36" s="42" t="str">
        <f t="shared" ref="Y36:Y37" si="50">IFERROR(IF(WEEKDAY(Z36,2)=1,"S "&amp;_xlfn.ISOWEEKNUM(Z36),""),"")</f>
        <v/>
      </c>
      <c r="Z36" s="45">
        <f t="shared" si="38"/>
        <v>42643</v>
      </c>
      <c r="AA36" s="41">
        <f t="shared" si="23"/>
        <v>42643</v>
      </c>
      <c r="AB36" s="42" t="str">
        <f t="shared" ref="AB36:AB37" si="51">IFERROR(IF(WEEKDAY(AC36,2)=1,"S "&amp;_xlfn.ISOWEEKNUM(AC36),""),"")</f>
        <v/>
      </c>
      <c r="AC36" s="45">
        <f t="shared" si="39"/>
        <v>42673</v>
      </c>
      <c r="AD36" s="41">
        <f t="shared" si="25"/>
        <v>42673</v>
      </c>
      <c r="AE36" s="42" t="str">
        <f t="shared" ref="AE36:AE37" si="52">IFERROR(IF(WEEKDAY(AF36,2)=1,"S "&amp;_xlfn.ISOWEEKNUM(AF36),""),"")</f>
        <v/>
      </c>
      <c r="AF36" s="45">
        <f t="shared" si="40"/>
        <v>42704</v>
      </c>
      <c r="AG36" s="41">
        <f t="shared" si="27"/>
        <v>42704</v>
      </c>
      <c r="AH36" s="42" t="str">
        <f t="shared" ref="AH36:AH37" si="53">IFERROR(IF(WEEKDAY(AI36,2)=1,"S "&amp;_xlfn.ISOWEEKNUM(AI36),""),"")</f>
        <v/>
      </c>
      <c r="AI36" s="45">
        <f t="shared" si="41"/>
        <v>42734</v>
      </c>
      <c r="AJ36" s="41">
        <f t="shared" si="29"/>
        <v>42734</v>
      </c>
    </row>
    <row r="37" spans="1:36" ht="24" customHeight="1" thickBot="1">
      <c r="A37" s="39" t="e">
        <f t="shared" ca="1" si="42"/>
        <v>#NAME?</v>
      </c>
      <c r="B37" s="119">
        <f t="shared" si="30"/>
        <v>42400</v>
      </c>
      <c r="C37" s="120" t="str">
        <f t="array" aca="1" ref="C37" ca="1">IF(OR(B37=fériés),OFFSET(INDEX(fériés,MATCH(B37,fériés)),,-1),TEXT(B37,"jjj")&amp;"     "&amp;TEXT(B37,"jj"))</f>
        <v>dim     31</v>
      </c>
      <c r="D37" s="42" t="str">
        <f t="shared" si="43"/>
        <v/>
      </c>
      <c r="E37" s="63"/>
      <c r="F37" s="65"/>
      <c r="G37" s="42" t="str">
        <f t="shared" si="44"/>
        <v/>
      </c>
      <c r="H37" s="63">
        <f t="shared" si="32"/>
        <v>42460</v>
      </c>
      <c r="I37" s="64">
        <f t="shared" si="11"/>
        <v>42460</v>
      </c>
      <c r="J37" s="42" t="str">
        <f t="shared" si="45"/>
        <v/>
      </c>
      <c r="K37" s="63" t="str">
        <f t="shared" si="33"/>
        <v/>
      </c>
      <c r="L37" s="64" t="str">
        <f t="shared" si="13"/>
        <v/>
      </c>
      <c r="M37" s="42" t="str">
        <f t="shared" si="46"/>
        <v/>
      </c>
      <c r="N37" s="63">
        <f t="shared" si="34"/>
        <v>42521</v>
      </c>
      <c r="O37" s="64">
        <f t="shared" si="15"/>
        <v>42521</v>
      </c>
      <c r="P37" s="42" t="str">
        <f t="shared" si="47"/>
        <v/>
      </c>
      <c r="Q37" s="63" t="str">
        <f t="shared" si="35"/>
        <v/>
      </c>
      <c r="R37" s="64" t="str">
        <f t="shared" si="17"/>
        <v/>
      </c>
      <c r="S37" s="42" t="str">
        <f t="shared" si="48"/>
        <v/>
      </c>
      <c r="T37" s="63">
        <f t="shared" si="36"/>
        <v>42582</v>
      </c>
      <c r="U37" s="64">
        <f t="shared" si="19"/>
        <v>42582</v>
      </c>
      <c r="V37" s="42" t="str">
        <f t="shared" si="49"/>
        <v/>
      </c>
      <c r="W37" s="63">
        <f t="shared" si="37"/>
        <v>42613</v>
      </c>
      <c r="X37" s="64">
        <f t="shared" si="21"/>
        <v>42613</v>
      </c>
      <c r="Y37" s="42" t="str">
        <f t="shared" si="50"/>
        <v/>
      </c>
      <c r="Z37" s="63" t="str">
        <f t="shared" si="38"/>
        <v/>
      </c>
      <c r="AA37" s="64" t="str">
        <f t="shared" si="23"/>
        <v/>
      </c>
      <c r="AB37" s="42" t="str">
        <f t="shared" si="51"/>
        <v>S 44</v>
      </c>
      <c r="AC37" s="63">
        <f t="shared" si="39"/>
        <v>42674</v>
      </c>
      <c r="AD37" s="64">
        <f t="shared" si="25"/>
        <v>42674</v>
      </c>
      <c r="AE37" s="42" t="str">
        <f t="shared" si="52"/>
        <v/>
      </c>
      <c r="AF37" s="63" t="str">
        <f t="shared" si="40"/>
        <v/>
      </c>
      <c r="AG37" s="64" t="str">
        <f t="shared" si="27"/>
        <v/>
      </c>
      <c r="AH37" s="42" t="str">
        <f t="shared" si="53"/>
        <v/>
      </c>
      <c r="AI37" s="63">
        <f t="shared" si="41"/>
        <v>42735</v>
      </c>
      <c r="AJ37" s="64">
        <f t="shared" si="29"/>
        <v>42735</v>
      </c>
    </row>
    <row r="38" spans="1:36" ht="21.75" thickTop="1">
      <c r="A38" s="93"/>
      <c r="B38" s="93"/>
      <c r="C38" s="93"/>
      <c r="D38" s="66"/>
      <c r="E38" s="66"/>
      <c r="F38" s="66"/>
      <c r="G38" s="66"/>
      <c r="H38" s="67"/>
      <c r="I38" s="67"/>
      <c r="J38" s="66"/>
      <c r="K38" s="68"/>
      <c r="L38" s="69"/>
      <c r="M38" s="69"/>
      <c r="N38" s="70"/>
      <c r="O38" s="70"/>
      <c r="P38" s="70"/>
      <c r="Q38" s="70"/>
      <c r="R38" s="70"/>
      <c r="S38" s="70"/>
      <c r="T38" s="70"/>
      <c r="U38" s="71"/>
      <c r="V38" s="72"/>
      <c r="W38" s="71"/>
      <c r="X38" s="70"/>
      <c r="Y38" s="73"/>
      <c r="Z38" s="73"/>
      <c r="AA38" s="74"/>
      <c r="AB38" s="74"/>
      <c r="AC38" s="74"/>
      <c r="AD38" s="75"/>
      <c r="AE38" s="74"/>
      <c r="AF38" s="74"/>
    </row>
    <row r="39" spans="1:36">
      <c r="A39" s="70"/>
      <c r="B39" s="70"/>
      <c r="C39" s="70"/>
      <c r="D39" s="77"/>
      <c r="E39" s="72"/>
      <c r="F39" s="70"/>
      <c r="G39" s="70"/>
      <c r="H39" s="70"/>
      <c r="I39" s="72"/>
      <c r="J39" s="70"/>
      <c r="K39" s="70"/>
      <c r="L39" s="73"/>
      <c r="M39" s="73"/>
      <c r="N39" s="70"/>
      <c r="O39" s="70"/>
      <c r="P39" s="70"/>
      <c r="Q39" s="78"/>
      <c r="R39" s="79"/>
      <c r="S39" s="70"/>
      <c r="T39" s="70"/>
      <c r="U39" s="77"/>
      <c r="V39" s="72"/>
      <c r="W39" s="70"/>
      <c r="X39" s="70"/>
      <c r="Y39" s="80"/>
      <c r="Z39" s="73"/>
      <c r="AA39" s="74"/>
      <c r="AB39" s="74"/>
      <c r="AC39" s="74"/>
      <c r="AD39" s="74"/>
      <c r="AE39" s="74"/>
      <c r="AF39" s="74"/>
    </row>
    <row r="40" spans="1:36">
      <c r="A40" s="70"/>
      <c r="B40" s="70"/>
      <c r="C40" s="70"/>
      <c r="D40" s="70"/>
      <c r="E40" s="70"/>
      <c r="F40" s="70"/>
      <c r="G40" s="70"/>
      <c r="H40" s="77"/>
      <c r="I40" s="70"/>
      <c r="J40" s="70"/>
      <c r="K40" s="70"/>
      <c r="L40" s="73"/>
      <c r="M40" s="73"/>
      <c r="N40" s="70"/>
      <c r="O40" s="70"/>
      <c r="P40" s="70"/>
      <c r="Q40" s="81"/>
      <c r="R40" s="79"/>
      <c r="S40" s="70"/>
      <c r="T40" s="70"/>
      <c r="U40" s="72"/>
      <c r="V40" s="72"/>
      <c r="W40" s="70"/>
      <c r="X40" s="70"/>
      <c r="Y40" s="82"/>
      <c r="Z40" s="83"/>
      <c r="AA40" s="74"/>
      <c r="AB40" s="74"/>
      <c r="AC40" s="74"/>
      <c r="AD40" s="74"/>
      <c r="AE40" s="74"/>
      <c r="AF40" s="74"/>
    </row>
    <row r="41" spans="1:36">
      <c r="A41" s="84"/>
      <c r="B41" s="84"/>
      <c r="C41" s="84"/>
      <c r="D41" s="84"/>
      <c r="E41" s="84"/>
      <c r="F41" s="84"/>
      <c r="G41" s="84"/>
      <c r="H41"/>
      <c r="I41" s="85"/>
      <c r="J41"/>
      <c r="K41" s="84"/>
      <c r="L41" s="86"/>
      <c r="M41" s="86"/>
    </row>
    <row r="42" spans="1:36">
      <c r="A42" s="84"/>
      <c r="B42" s="84"/>
      <c r="C42" s="84"/>
      <c r="D42" s="87"/>
      <c r="E42" s="85"/>
      <c r="F42" s="84"/>
      <c r="G42" s="84"/>
      <c r="H42" s="87"/>
      <c r="I42" s="85"/>
      <c r="J42" s="84"/>
      <c r="K42" s="84"/>
      <c r="L42" s="88"/>
      <c r="M42" s="86"/>
    </row>
    <row r="43" spans="1:36">
      <c r="A43" s="84"/>
      <c r="B43" s="84"/>
      <c r="C43" s="84"/>
      <c r="D43" s="89"/>
      <c r="E43" s="90"/>
      <c r="F43" s="84"/>
      <c r="G43" s="84"/>
      <c r="H43" s="85"/>
      <c r="I43" s="85"/>
      <c r="J43" s="84"/>
      <c r="K43" s="84"/>
      <c r="L43" s="91"/>
      <c r="M43" s="92"/>
    </row>
  </sheetData>
  <mergeCells count="28">
    <mergeCell ref="X1:Y1"/>
    <mergeCell ref="AI1:AJ3"/>
    <mergeCell ref="A2:C4"/>
    <mergeCell ref="D2:J4"/>
    <mergeCell ref="M2:O4"/>
    <mergeCell ref="P2:Q4"/>
    <mergeCell ref="R2:S4"/>
    <mergeCell ref="V2:W4"/>
    <mergeCell ref="X2:Y4"/>
    <mergeCell ref="A1:C1"/>
    <mergeCell ref="D1:J1"/>
    <mergeCell ref="M1:O1"/>
    <mergeCell ref="P1:Q1"/>
    <mergeCell ref="R1:S1"/>
    <mergeCell ref="V1:W1"/>
    <mergeCell ref="AF6:AG6"/>
    <mergeCell ref="AI6:AJ6"/>
    <mergeCell ref="B6:C6"/>
    <mergeCell ref="E6:F6"/>
    <mergeCell ref="H6:I6"/>
    <mergeCell ref="K6:L6"/>
    <mergeCell ref="N6:O6"/>
    <mergeCell ref="Q6:R6"/>
    <mergeCell ref="A38:C38"/>
    <mergeCell ref="T6:U6"/>
    <mergeCell ref="W6:X6"/>
    <mergeCell ref="Z6:AA6"/>
    <mergeCell ref="AC6:AD6"/>
  </mergeCells>
  <conditionalFormatting sqref="H7:I37 K7:L36 N7:O37 Q7:R36 T7:U37 W7:X37 Z7:AA36 AC7:AD37 AF7:AG36 AI7:AJ37 E7:F35 B7:C37">
    <cfRule type="expression" dxfId="4" priority="12">
      <formula>COUNTIF(feriers,B7)&gt;0</formula>
    </cfRule>
  </conditionalFormatting>
  <conditionalFormatting sqref="E35:F35">
    <cfRule type="expression" dxfId="22" priority="10">
      <formula>E35=""</formula>
    </cfRule>
  </conditionalFormatting>
  <conditionalFormatting sqref="E7:F35 H7:I37 K7:L36 N7:O37 Q7:R36 T7:U37 W7:X37 Z7:AA36 AC7:AD37 AF7:AG36 AI7:AJ37 B7:C37">
    <cfRule type="expression" priority="3">
      <formula>IF(C7=feriers,"FERIE",C7)</formula>
    </cfRule>
    <cfRule type="expression" dxfId="3" priority="4">
      <formula>AND(COUNTIF(prod1,_xlfn.ISOWEEKNUM(B7))&gt;0,WEEKDAY(B7,2)&lt;6,COUNTIF(sem,_xlfn.ISOWEEKNUM(B7))=0)</formula>
    </cfRule>
    <cfRule type="expression" dxfId="2" priority="7">
      <formula>AND(COUNTIF(prod1,_xlfn.ISOWEEKNUM(C7))&gt;0,WEEKDAY(C7,2)&lt;6)</formula>
    </cfRule>
    <cfRule type="expression" dxfId="1" priority="11">
      <formula>AND(COUNTIF(sem,_xlfn.ISOWEEKNUM(B7))&gt;0,WEEKDAY(B7,2)&lt;6)</formula>
    </cfRule>
  </conditionalFormatting>
  <conditionalFormatting sqref="B7:C37">
    <cfRule type="expression" dxfId="17" priority="1">
      <formula>AND(WEEKDAY($B7,2)&gt;5)</formula>
    </cfRule>
  </conditionalFormatting>
  <dataValidations count="1">
    <dataValidation type="list" allowBlank="1" showInputMessage="1" showErrorMessage="1" sqref="M2">
      <formula1>annee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F36E61E0-4AF1-40C8-8F7F-8C534C184EAF}">
            <xm:f>NOT(ISERROR(SEARCH("S",A7)))</xm:f>
            <xm:f>"S"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A7:A37</xm:sqref>
        </x14:conditionalFormatting>
        <x14:conditionalFormatting xmlns:xm="http://schemas.microsoft.com/office/excel/2006/main">
          <x14:cfRule type="containsText" priority="8" operator="containsText" id="{46CD74C1-D22F-4E5E-BBF2-3DCD10B1DBA5}">
            <xm:f>NOT(ISERROR(SEARCH("S",D7)))</xm:f>
            <xm:f>"S"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D7:D37</xm:sqref>
        </x14:conditionalFormatting>
        <x14:conditionalFormatting xmlns:xm="http://schemas.microsoft.com/office/excel/2006/main">
          <x14:cfRule type="containsText" priority="6" operator="containsText" id="{698F3418-30C0-480F-A009-754B5E5A864B}">
            <xm:f>NOT(ISERROR(SEARCH("S",G7)))</xm:f>
            <xm:f>"S"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AE7:AE37 AB7:AB37 Y7:Y37 V7:V37 S7:S37 P7:P37 M7:M37 J7:J37 G7:G37</xm:sqref>
        </x14:conditionalFormatting>
        <x14:conditionalFormatting xmlns:xm="http://schemas.microsoft.com/office/excel/2006/main">
          <x14:cfRule type="containsText" priority="5" operator="containsText" id="{7454ECB7-DDA3-4321-AEE9-0F7058189BF7}">
            <xm:f>NOT(ISERROR(SEARCH("S",AH7)))</xm:f>
            <xm:f>"S"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AH7:AH37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2018-03-04T16:48:53Z</dcterms:created>
  <dcterms:modified xsi:type="dcterms:W3CDTF">2018-03-05T14:17:37Z</dcterms:modified>
</cp:coreProperties>
</file>