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Marc Le Blouch\Desktop\PSB Conseil\Clients\SOLUCIA\SOLUCIAJUDICIAL\Dispositif de variable\"/>
    </mc:Choice>
  </mc:AlternateContent>
  <bookViews>
    <workbookView xWindow="0" yWindow="0" windowWidth="20490" windowHeight="6555" activeTab="1"/>
  </bookViews>
  <sheets>
    <sheet name="Valeur" sheetId="1" r:id="rId1"/>
    <sheet name="%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8" i="1" l="1"/>
  <c r="N9" i="2" l="1"/>
  <c r="C9" i="2"/>
  <c r="C14" i="2" s="1"/>
  <c r="D9" i="2"/>
  <c r="E9" i="2"/>
  <c r="E14" i="2" s="1"/>
  <c r="F9" i="2"/>
  <c r="F14" i="2" s="1"/>
  <c r="G9" i="2"/>
  <c r="G14" i="2" s="1"/>
  <c r="H9" i="2"/>
  <c r="H14" i="2" s="1"/>
  <c r="I9" i="2"/>
  <c r="I14" i="2" s="1"/>
  <c r="J9" i="2"/>
  <c r="J14" i="2" s="1"/>
  <c r="K9" i="2"/>
  <c r="K14" i="2" s="1"/>
  <c r="L9" i="2"/>
  <c r="M9" i="2"/>
  <c r="M14" i="2" s="1"/>
  <c r="B9" i="2"/>
  <c r="M19" i="2"/>
  <c r="M16" i="2"/>
  <c r="J16" i="2"/>
  <c r="G16" i="2"/>
  <c r="D16" i="2"/>
  <c r="L14" i="2"/>
  <c r="D14" i="2"/>
  <c r="G19" i="1"/>
  <c r="M20" i="1"/>
  <c r="J20" i="1"/>
  <c r="J21" i="1" s="1"/>
  <c r="J26" i="1" s="1"/>
  <c r="G20" i="1"/>
  <c r="D20" i="1"/>
  <c r="D21" i="1" s="1"/>
  <c r="D26" i="1" s="1"/>
  <c r="B8" i="1"/>
  <c r="C8" i="1"/>
  <c r="D8" i="1"/>
  <c r="F8" i="1"/>
  <c r="G8" i="1"/>
  <c r="E8" i="1"/>
  <c r="C26" i="1"/>
  <c r="E26" i="1"/>
  <c r="H26" i="1"/>
  <c r="I26" i="1"/>
  <c r="L26" i="1"/>
  <c r="B26" i="1"/>
  <c r="M22" i="1"/>
  <c r="M23" i="1" s="1"/>
  <c r="M19" i="1"/>
  <c r="J19" i="1"/>
  <c r="D19" i="1"/>
  <c r="J18" i="1"/>
  <c r="G18" i="1"/>
  <c r="C18" i="1"/>
  <c r="M17" i="1"/>
  <c r="M18" i="1" s="1"/>
  <c r="L17" i="1"/>
  <c r="L18" i="1" s="1"/>
  <c r="K17" i="1"/>
  <c r="K18" i="1" s="1"/>
  <c r="K26" i="1" s="1"/>
  <c r="J17" i="1"/>
  <c r="I17" i="1"/>
  <c r="I18" i="1" s="1"/>
  <c r="H17" i="1"/>
  <c r="H18" i="1" s="1"/>
  <c r="G17" i="1"/>
  <c r="F17" i="1"/>
  <c r="F18" i="1" s="1"/>
  <c r="E17" i="1"/>
  <c r="E18" i="1" s="1"/>
  <c r="D17" i="1"/>
  <c r="D18" i="1" s="1"/>
  <c r="C17" i="1"/>
  <c r="B17" i="1"/>
  <c r="E9" i="1"/>
  <c r="B7" i="1"/>
  <c r="B9" i="1" s="1"/>
  <c r="C7" i="1"/>
  <c r="C9" i="1" s="1"/>
  <c r="D7" i="1"/>
  <c r="D9" i="1" s="1"/>
  <c r="F7" i="1"/>
  <c r="F9" i="1" s="1"/>
  <c r="G7" i="1"/>
  <c r="G9" i="1" s="1"/>
  <c r="E7" i="1"/>
  <c r="C12" i="1"/>
  <c r="D12" i="1"/>
  <c r="E12" i="1"/>
  <c r="F12" i="1"/>
  <c r="G12" i="1"/>
  <c r="H12" i="1"/>
  <c r="I12" i="1"/>
  <c r="J12" i="1"/>
  <c r="K12" i="1"/>
  <c r="L12" i="1"/>
  <c r="M12" i="1"/>
  <c r="B12" i="1"/>
  <c r="F23" i="2" l="1"/>
  <c r="I23" i="2"/>
  <c r="H23" i="2"/>
  <c r="C23" i="2"/>
  <c r="K23" i="2"/>
  <c r="L23" i="2"/>
  <c r="E23" i="2"/>
  <c r="G17" i="2"/>
  <c r="J17" i="2"/>
  <c r="M17" i="2"/>
  <c r="M21" i="1"/>
  <c r="G21" i="1"/>
  <c r="F26" i="1"/>
  <c r="N18" i="1"/>
  <c r="N12" i="1"/>
  <c r="J23" i="2" l="1"/>
  <c r="G23" i="2"/>
  <c r="N21" i="1"/>
  <c r="M24" i="1" s="1"/>
  <c r="N24" i="1" s="1"/>
  <c r="G26" i="1"/>
  <c r="M26" i="1" s="1"/>
  <c r="E13" i="1"/>
  <c r="I13" i="1"/>
  <c r="M13" i="1"/>
  <c r="N13" i="1"/>
  <c r="C13" i="1"/>
  <c r="G13" i="1"/>
  <c r="K13" i="1"/>
  <c r="F13" i="1"/>
  <c r="J13" i="1"/>
  <c r="L13" i="1"/>
  <c r="D13" i="1"/>
  <c r="H13" i="1"/>
  <c r="B13" i="1"/>
  <c r="N10" i="2"/>
  <c r="D17" i="2"/>
  <c r="M20" i="2"/>
  <c r="B14" i="2" l="1"/>
  <c r="N15" i="2" l="1"/>
  <c r="B23" i="2"/>
  <c r="N18" i="2"/>
  <c r="D23" i="2"/>
  <c r="N21" i="2" l="1"/>
  <c r="M23" i="2"/>
</calcChain>
</file>

<file path=xl/comments1.xml><?xml version="1.0" encoding="utf-8"?>
<comments xmlns="http://schemas.openxmlformats.org/spreadsheetml/2006/main">
  <authors>
    <author>Jean-Marc Le Blouch</author>
  </authors>
  <commentList>
    <comment ref="E6" authorId="0" shapeId="0">
      <text>
        <r>
          <rPr>
            <b/>
            <sz val="9"/>
            <color indexed="81"/>
            <rFont val="Tahoma"/>
            <family val="2"/>
          </rPr>
          <t>Le % de rétribution peut être modifié pour réaliser des simulations.</t>
        </r>
      </text>
    </comment>
  </commentList>
</comments>
</file>

<file path=xl/comments2.xml><?xml version="1.0" encoding="utf-8"?>
<comments xmlns="http://schemas.openxmlformats.org/spreadsheetml/2006/main">
  <authors>
    <author>Jean-Marc Le Blouch</author>
  </authors>
  <commentList>
    <comment ref="E6" authorId="0" shapeId="0">
      <text>
        <r>
          <rPr>
            <b/>
            <sz val="9"/>
            <color indexed="81"/>
            <rFont val="Tahoma"/>
            <family val="2"/>
          </rPr>
          <t>Le % de rétribution peut être modifié pour réaliser des simulations.</t>
        </r>
      </text>
    </comment>
  </commentList>
</comments>
</file>

<file path=xl/sharedStrings.xml><?xml version="1.0" encoding="utf-8"?>
<sst xmlns="http://schemas.openxmlformats.org/spreadsheetml/2006/main" count="99" uniqueCount="38">
  <si>
    <t>[0,80%[</t>
  </si>
  <si>
    <t>[80%,90%]</t>
  </si>
  <si>
    <t>[90%,100%]</t>
  </si>
  <si>
    <t>[100%,110%]</t>
  </si>
  <si>
    <t>[110%,120%]</t>
  </si>
  <si>
    <t>[120%, +[</t>
  </si>
  <si>
    <t>Nom</t>
  </si>
  <si>
    <t>Prénom</t>
  </si>
  <si>
    <t>Janv</t>
  </si>
  <si>
    <t>Févr.</t>
  </si>
  <si>
    <t>Mars</t>
  </si>
  <si>
    <t>Avr.</t>
  </si>
  <si>
    <t>Mai</t>
  </si>
  <si>
    <t>Juin</t>
  </si>
  <si>
    <t>Juil.</t>
  </si>
  <si>
    <t>Août</t>
  </si>
  <si>
    <t>Sept.</t>
  </si>
  <si>
    <t>Oct.</t>
  </si>
  <si>
    <t>Nov.</t>
  </si>
  <si>
    <t>Déc.</t>
  </si>
  <si>
    <t>%</t>
  </si>
  <si>
    <t>Objectifs mensuels de CA</t>
  </si>
  <si>
    <t>Objectif mensuel :</t>
  </si>
  <si>
    <t>% mis en jeu pour le calcul des primes</t>
  </si>
  <si>
    <t>% atteinte des objectifs</t>
  </si>
  <si>
    <t>Calcul de la rémunération variable</t>
  </si>
  <si>
    <t>Montant mis en jeu mensuellement</t>
  </si>
  <si>
    <t>Montant mis en jeu annuellement</t>
  </si>
  <si>
    <t>CAHT réalisé</t>
  </si>
  <si>
    <t>Primes mensuelles</t>
  </si>
  <si>
    <t>Primes trimestrielles</t>
  </si>
  <si>
    <t>Prime annuelle</t>
  </si>
  <si>
    <t>% d'atteinte de l'objectif mensuel</t>
  </si>
  <si>
    <t>% d'atteinte de l'objectif trimestriel</t>
  </si>
  <si>
    <t>% d'atteinte de l'objectif annuel</t>
  </si>
  <si>
    <t>Montant mis en jeu trimestriellement</t>
  </si>
  <si>
    <t xml:space="preserve">Primes perçues </t>
  </si>
  <si>
    <t>Objectif annuel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</si>
</sst>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_-* #,##0.00\ [$€-40C]_-;\-* #,##0.00\ [$€-40C]_-;_-* &quot;-&quot;??\ [$€-40C]_-;_-@_-"/>
    <numFmt numFmtId="165" formatCode="_-* #,##0\ [$€-40C]_-;\-* #,##0\ [$€-40C]_-;_-* &quot;-&quot;??\ [$€-40C]_-;_-@_-"/>
    <numFmt numFmtId="166" formatCode="0.0%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rgb="FF111111"/>
      <name val="Courier New"/>
      <family val="3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4">
    <xf numFmtId="0" fontId="0" fillId="0" borderId="0" xfId="0"/>
    <xf numFmtId="0" fontId="2" fillId="0" borderId="1" xfId="0" applyFont="1" applyBorder="1" applyAlignment="1">
      <alignment horizontal="center"/>
    </xf>
    <xf numFmtId="0" fontId="3" fillId="0" borderId="0" xfId="0" applyFont="1"/>
    <xf numFmtId="0" fontId="2" fillId="0" borderId="0" xfId="0" applyFont="1"/>
    <xf numFmtId="0" fontId="3" fillId="0" borderId="1" xfId="0" applyFont="1" applyBorder="1"/>
    <xf numFmtId="165" fontId="3" fillId="0" borderId="1" xfId="0" applyNumberFormat="1" applyFont="1" applyBorder="1"/>
    <xf numFmtId="10" fontId="3" fillId="0" borderId="1" xfId="2" applyNumberFormat="1" applyFont="1" applyBorder="1"/>
    <xf numFmtId="10" fontId="2" fillId="0" borderId="1" xfId="2" applyNumberFormat="1" applyFont="1" applyBorder="1"/>
    <xf numFmtId="164" fontId="2" fillId="0" borderId="1" xfId="0" applyNumberFormat="1" applyFont="1" applyBorder="1"/>
    <xf numFmtId="0" fontId="3" fillId="0" borderId="6" xfId="0" applyFont="1" applyBorder="1"/>
    <xf numFmtId="0" fontId="3" fillId="0" borderId="7" xfId="0" applyFont="1" applyBorder="1"/>
    <xf numFmtId="165" fontId="3" fillId="0" borderId="6" xfId="0" applyNumberFormat="1" applyFont="1" applyBorder="1"/>
    <xf numFmtId="0" fontId="5" fillId="0" borderId="0" xfId="0" applyFont="1"/>
    <xf numFmtId="9" fontId="3" fillId="0" borderId="7" xfId="2" applyFont="1" applyBorder="1"/>
    <xf numFmtId="164" fontId="3" fillId="0" borderId="1" xfId="0" applyNumberFormat="1" applyFont="1" applyBorder="1"/>
    <xf numFmtId="0" fontId="2" fillId="2" borderId="1" xfId="0" applyFont="1" applyFill="1" applyBorder="1"/>
    <xf numFmtId="0" fontId="2" fillId="2" borderId="5" xfId="0" applyFont="1" applyFill="1" applyBorder="1"/>
    <xf numFmtId="166" fontId="2" fillId="3" borderId="1" xfId="2" applyNumberFormat="1" applyFont="1" applyFill="1" applyBorder="1" applyAlignment="1">
      <alignment horizontal="center"/>
    </xf>
    <xf numFmtId="0" fontId="3" fillId="4" borderId="8" xfId="0" applyFont="1" applyFill="1" applyBorder="1"/>
    <xf numFmtId="164" fontId="3" fillId="4" borderId="8" xfId="0" applyNumberFormat="1" applyFont="1" applyFill="1" applyBorder="1"/>
    <xf numFmtId="164" fontId="3" fillId="4" borderId="1" xfId="0" applyNumberFormat="1" applyFont="1" applyFill="1" applyBorder="1"/>
    <xf numFmtId="0" fontId="3" fillId="4" borderId="6" xfId="0" applyFont="1" applyFill="1" applyBorder="1"/>
    <xf numFmtId="165" fontId="3" fillId="4" borderId="6" xfId="0" applyNumberFormat="1" applyFont="1" applyFill="1" applyBorder="1"/>
    <xf numFmtId="165" fontId="2" fillId="4" borderId="1" xfId="0" applyNumberFormat="1" applyFont="1" applyFill="1" applyBorder="1"/>
    <xf numFmtId="165" fontId="2" fillId="0" borderId="1" xfId="0" applyNumberFormat="1" applyFont="1" applyFill="1" applyBorder="1"/>
    <xf numFmtId="164" fontId="2" fillId="4" borderId="1" xfId="0" applyNumberFormat="1" applyFont="1" applyFill="1" applyBorder="1"/>
    <xf numFmtId="0" fontId="2" fillId="4" borderId="1" xfId="0" applyFont="1" applyFill="1" applyBorder="1"/>
    <xf numFmtId="164" fontId="2" fillId="0" borderId="1" xfId="0" applyNumberFormat="1" applyFont="1" applyFill="1" applyBorder="1"/>
    <xf numFmtId="165" fontId="2" fillId="3" borderId="4" xfId="1" applyNumberFormat="1" applyFont="1" applyFill="1" applyBorder="1"/>
    <xf numFmtId="0" fontId="2" fillId="4" borderId="6" xfId="0" applyFont="1" applyFill="1" applyBorder="1"/>
    <xf numFmtId="0" fontId="2" fillId="4" borderId="8" xfId="0" applyFont="1" applyFill="1" applyBorder="1"/>
    <xf numFmtId="165" fontId="3" fillId="3" borderId="6" xfId="0" applyNumberFormat="1" applyFont="1" applyFill="1" applyBorder="1"/>
    <xf numFmtId="0" fontId="3" fillId="0" borderId="2" xfId="0" applyFont="1" applyBorder="1" applyAlignment="1"/>
    <xf numFmtId="0" fontId="0" fillId="0" borderId="3" xfId="0" applyBorder="1" applyAlignment="1"/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26"/>
  <sheetViews>
    <sheetView zoomScale="90" zoomScaleNormal="90" workbookViewId="0">
      <selection activeCell="B18" sqref="B18"/>
    </sheetView>
  </sheetViews>
  <sheetFormatPr baseColWidth="10" defaultRowHeight="12.75" x14ac:dyDescent="0.2"/>
  <cols>
    <col min="1" max="1" width="34.42578125" style="2" customWidth="1"/>
    <col min="2" max="2" width="11.85546875" style="2" bestFit="1" customWidth="1"/>
    <col min="3" max="13" width="11.42578125" style="2"/>
    <col min="14" max="14" width="12.85546875" style="2" bestFit="1" customWidth="1"/>
    <col min="15" max="16384" width="11.42578125" style="2"/>
  </cols>
  <sheetData>
    <row r="1" spans="1:14" ht="15.75" thickBot="1" x14ac:dyDescent="0.3">
      <c r="A1" s="15" t="s">
        <v>6</v>
      </c>
      <c r="B1" s="32"/>
      <c r="C1" s="33"/>
    </row>
    <row r="2" spans="1:14" ht="15.75" thickBot="1" x14ac:dyDescent="0.3">
      <c r="A2" s="15" t="s">
        <v>7</v>
      </c>
      <c r="B2" s="32"/>
      <c r="C2" s="33"/>
      <c r="H2" s="12"/>
    </row>
    <row r="3" spans="1:14" ht="13.5" thickBot="1" x14ac:dyDescent="0.25">
      <c r="A3" s="15" t="s">
        <v>22</v>
      </c>
      <c r="B3" s="28">
        <v>20000</v>
      </c>
    </row>
    <row r="4" spans="1:14" ht="13.5" thickBot="1" x14ac:dyDescent="0.25"/>
    <row r="5" spans="1:14" ht="13.5" thickBot="1" x14ac:dyDescent="0.25">
      <c r="A5" s="15" t="s">
        <v>24</v>
      </c>
      <c r="B5" s="1" t="s">
        <v>0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5</v>
      </c>
    </row>
    <row r="6" spans="1:14" ht="13.5" thickBot="1" x14ac:dyDescent="0.25">
      <c r="A6" s="15" t="s">
        <v>23</v>
      </c>
      <c r="B6" s="17">
        <v>0</v>
      </c>
      <c r="C6" s="17">
        <v>0.05</v>
      </c>
      <c r="D6" s="17">
        <v>0.08</v>
      </c>
      <c r="E6" s="17">
        <v>0.1</v>
      </c>
      <c r="F6" s="17">
        <v>0.125</v>
      </c>
      <c r="G6" s="17">
        <v>0.14000000000000001</v>
      </c>
    </row>
    <row r="7" spans="1:14" ht="13.5" thickBot="1" x14ac:dyDescent="0.25">
      <c r="A7" s="15" t="s">
        <v>27</v>
      </c>
      <c r="B7" s="27">
        <f t="shared" ref="B7:D7" si="0">$B$3*B6</f>
        <v>0</v>
      </c>
      <c r="C7" s="27">
        <f t="shared" si="0"/>
        <v>1000</v>
      </c>
      <c r="D7" s="27">
        <f t="shared" si="0"/>
        <v>1600</v>
      </c>
      <c r="E7" s="27">
        <f>$B$3*E6</f>
        <v>2000</v>
      </c>
      <c r="F7" s="27">
        <f t="shared" ref="F7:G7" si="1">$B$3*F6</f>
        <v>2500</v>
      </c>
      <c r="G7" s="27">
        <f t="shared" si="1"/>
        <v>2800.0000000000005</v>
      </c>
    </row>
    <row r="8" spans="1:14" ht="13.5" thickBot="1" x14ac:dyDescent="0.25">
      <c r="A8" s="15" t="s">
        <v>35</v>
      </c>
      <c r="B8" s="8">
        <f t="shared" ref="B8:D8" si="2">B7*3</f>
        <v>0</v>
      </c>
      <c r="C8" s="8">
        <f t="shared" si="2"/>
        <v>3000</v>
      </c>
      <c r="D8" s="8">
        <f t="shared" si="2"/>
        <v>4800</v>
      </c>
      <c r="E8" s="8">
        <f>E7*3</f>
        <v>6000</v>
      </c>
      <c r="F8" s="8">
        <f t="shared" ref="F8:G8" si="3">F7*3</f>
        <v>7500</v>
      </c>
      <c r="G8" s="8">
        <f t="shared" si="3"/>
        <v>8400.0000000000018</v>
      </c>
    </row>
    <row r="9" spans="1:14" ht="13.5" thickBot="1" x14ac:dyDescent="0.25">
      <c r="A9" s="15" t="s">
        <v>26</v>
      </c>
      <c r="B9" s="8">
        <f t="shared" ref="B9:D9" si="4">B7*12</f>
        <v>0</v>
      </c>
      <c r="C9" s="8">
        <f t="shared" si="4"/>
        <v>12000</v>
      </c>
      <c r="D9" s="8">
        <f t="shared" si="4"/>
        <v>19200</v>
      </c>
      <c r="E9" s="8">
        <f>E7*12</f>
        <v>24000</v>
      </c>
      <c r="F9" s="8">
        <f t="shared" ref="F9:G9" si="5">F7*12</f>
        <v>30000</v>
      </c>
      <c r="G9" s="8">
        <f t="shared" si="5"/>
        <v>33600.000000000007</v>
      </c>
    </row>
    <row r="10" spans="1:14" ht="13.5" thickBot="1" x14ac:dyDescent="0.25"/>
    <row r="11" spans="1:14" ht="13.5" thickBot="1" x14ac:dyDescent="0.25">
      <c r="A11" s="1">
        <v>2015</v>
      </c>
      <c r="B11" s="1" t="s">
        <v>8</v>
      </c>
      <c r="C11" s="1" t="s">
        <v>9</v>
      </c>
      <c r="D11" s="1" t="s">
        <v>10</v>
      </c>
      <c r="E11" s="1" t="s">
        <v>11</v>
      </c>
      <c r="F11" s="1" t="s">
        <v>12</v>
      </c>
      <c r="G11" s="1" t="s">
        <v>13</v>
      </c>
      <c r="H11" s="1" t="s">
        <v>14</v>
      </c>
      <c r="I11" s="1" t="s">
        <v>15</v>
      </c>
      <c r="J11" s="1" t="s">
        <v>16</v>
      </c>
      <c r="K11" s="1" t="s">
        <v>17</v>
      </c>
      <c r="L11" s="1" t="s">
        <v>18</v>
      </c>
      <c r="M11" s="1" t="s">
        <v>19</v>
      </c>
    </row>
    <row r="12" spans="1:14" ht="13.5" thickBot="1" x14ac:dyDescent="0.25">
      <c r="A12" s="15" t="s">
        <v>21</v>
      </c>
      <c r="B12" s="5">
        <f>$B$3</f>
        <v>20000</v>
      </c>
      <c r="C12" s="5">
        <f t="shared" ref="C12:M12" si="6">$B$3</f>
        <v>20000</v>
      </c>
      <c r="D12" s="5">
        <f t="shared" si="6"/>
        <v>20000</v>
      </c>
      <c r="E12" s="5">
        <f t="shared" si="6"/>
        <v>20000</v>
      </c>
      <c r="F12" s="5">
        <f t="shared" si="6"/>
        <v>20000</v>
      </c>
      <c r="G12" s="5">
        <f t="shared" si="6"/>
        <v>20000</v>
      </c>
      <c r="H12" s="5">
        <f t="shared" si="6"/>
        <v>20000</v>
      </c>
      <c r="I12" s="5">
        <f t="shared" si="6"/>
        <v>20000</v>
      </c>
      <c r="J12" s="5">
        <f t="shared" si="6"/>
        <v>20000</v>
      </c>
      <c r="K12" s="5">
        <f t="shared" si="6"/>
        <v>20000</v>
      </c>
      <c r="L12" s="5">
        <f t="shared" si="6"/>
        <v>20000</v>
      </c>
      <c r="M12" s="5">
        <f t="shared" si="6"/>
        <v>20000</v>
      </c>
      <c r="N12" s="23">
        <f>SUM(B12:M12)</f>
        <v>240000</v>
      </c>
    </row>
    <row r="13" spans="1:14" ht="13.5" thickBot="1" x14ac:dyDescent="0.25">
      <c r="A13" s="1" t="s">
        <v>20</v>
      </c>
      <c r="B13" s="6">
        <f>B12/$N$12</f>
        <v>8.3333333333333329E-2</v>
      </c>
      <c r="C13" s="6">
        <f t="shared" ref="C13:N13" si="7">C12/$N$12</f>
        <v>8.3333333333333329E-2</v>
      </c>
      <c r="D13" s="6">
        <f t="shared" si="7"/>
        <v>8.3333333333333329E-2</v>
      </c>
      <c r="E13" s="6">
        <f t="shared" si="7"/>
        <v>8.3333333333333329E-2</v>
      </c>
      <c r="F13" s="6">
        <f t="shared" si="7"/>
        <v>8.3333333333333329E-2</v>
      </c>
      <c r="G13" s="6">
        <f t="shared" si="7"/>
        <v>8.3333333333333329E-2</v>
      </c>
      <c r="H13" s="6">
        <f t="shared" si="7"/>
        <v>8.3333333333333329E-2</v>
      </c>
      <c r="I13" s="6">
        <f t="shared" si="7"/>
        <v>8.3333333333333329E-2</v>
      </c>
      <c r="J13" s="6">
        <f t="shared" si="7"/>
        <v>8.3333333333333329E-2</v>
      </c>
      <c r="K13" s="6">
        <f t="shared" si="7"/>
        <v>8.3333333333333329E-2</v>
      </c>
      <c r="L13" s="6">
        <f t="shared" si="7"/>
        <v>8.3333333333333329E-2</v>
      </c>
      <c r="M13" s="6">
        <f t="shared" si="7"/>
        <v>8.3333333333333329E-2</v>
      </c>
      <c r="N13" s="7">
        <f t="shared" si="7"/>
        <v>1</v>
      </c>
    </row>
    <row r="14" spans="1:14" ht="13.5" thickBot="1" x14ac:dyDescent="0.25"/>
    <row r="15" spans="1:14" ht="13.5" thickBot="1" x14ac:dyDescent="0.25">
      <c r="A15" s="16" t="s">
        <v>25</v>
      </c>
      <c r="B15" s="1" t="s">
        <v>8</v>
      </c>
      <c r="C15" s="1" t="s">
        <v>9</v>
      </c>
      <c r="D15" s="1" t="s">
        <v>10</v>
      </c>
      <c r="E15" s="1" t="s">
        <v>11</v>
      </c>
      <c r="F15" s="1" t="s">
        <v>12</v>
      </c>
      <c r="G15" s="1" t="s">
        <v>13</v>
      </c>
      <c r="H15" s="1" t="s">
        <v>14</v>
      </c>
      <c r="I15" s="1" t="s">
        <v>15</v>
      </c>
      <c r="J15" s="1" t="s">
        <v>16</v>
      </c>
      <c r="K15" s="1" t="s">
        <v>17</v>
      </c>
      <c r="L15" s="1" t="s">
        <v>18</v>
      </c>
      <c r="M15" s="1" t="s">
        <v>19</v>
      </c>
    </row>
    <row r="16" spans="1:14" x14ac:dyDescent="0.2">
      <c r="A16" s="29" t="s">
        <v>28</v>
      </c>
      <c r="B16" s="22">
        <v>20000</v>
      </c>
      <c r="C16" s="22">
        <v>20000</v>
      </c>
      <c r="D16" s="22">
        <v>40000</v>
      </c>
      <c r="E16" s="22">
        <v>20000</v>
      </c>
      <c r="F16" s="22">
        <v>40000</v>
      </c>
      <c r="G16" s="22">
        <v>20000</v>
      </c>
      <c r="H16" s="22">
        <v>10000</v>
      </c>
      <c r="I16" s="22">
        <v>20000</v>
      </c>
      <c r="J16" s="22">
        <v>20000</v>
      </c>
      <c r="K16" s="22">
        <v>20000</v>
      </c>
      <c r="L16" s="22">
        <v>20000</v>
      </c>
      <c r="M16" s="22">
        <v>20000</v>
      </c>
    </row>
    <row r="17" spans="1:14" ht="13.5" thickBot="1" x14ac:dyDescent="0.25">
      <c r="A17" s="10" t="s">
        <v>32</v>
      </c>
      <c r="B17" s="13">
        <f>B16/B12</f>
        <v>1</v>
      </c>
      <c r="C17" s="13">
        <f t="shared" ref="C17:M17" si="8">C16/C12</f>
        <v>1</v>
      </c>
      <c r="D17" s="13">
        <f t="shared" si="8"/>
        <v>2</v>
      </c>
      <c r="E17" s="13">
        <f t="shared" si="8"/>
        <v>1</v>
      </c>
      <c r="F17" s="13">
        <f t="shared" si="8"/>
        <v>2</v>
      </c>
      <c r="G17" s="13">
        <f t="shared" si="8"/>
        <v>1</v>
      </c>
      <c r="H17" s="13">
        <f t="shared" si="8"/>
        <v>0.5</v>
      </c>
      <c r="I17" s="13">
        <f t="shared" si="8"/>
        <v>1</v>
      </c>
      <c r="J17" s="13">
        <f t="shared" si="8"/>
        <v>1</v>
      </c>
      <c r="K17" s="13">
        <f t="shared" si="8"/>
        <v>1</v>
      </c>
      <c r="L17" s="13">
        <f t="shared" si="8"/>
        <v>1</v>
      </c>
      <c r="M17" s="13">
        <f t="shared" si="8"/>
        <v>1</v>
      </c>
    </row>
    <row r="18" spans="1:14" ht="13.5" thickBot="1" x14ac:dyDescent="0.25">
      <c r="A18" s="30" t="s">
        <v>29</v>
      </c>
      <c r="B18" s="19">
        <f>INDEX(B$7:G$7,MATCH(B17,{0;0.8;0.9;1;1.1;1.2;10},1))</f>
        <v>2000</v>
      </c>
      <c r="C18" s="19">
        <f>INDEX(B$7:G$7,MATCH(C17,{0;0.8;0.9;1;1.1;1.2;10},1))</f>
        <v>2000</v>
      </c>
      <c r="D18" s="19">
        <f>INDEX(B$7:G$7,MATCH(D17,{0;0.8;0.9;1;1.1;1.2;10},1))</f>
        <v>2800.0000000000005</v>
      </c>
      <c r="E18" s="19">
        <f>INDEX(B$7:G$7,MATCH(E17,{0;0.8;0.9;1;1.1;1.2;10},1))</f>
        <v>2000</v>
      </c>
      <c r="F18" s="19">
        <f>INDEX(B$7:G$7,MATCH(F17,{0;0.8;0.9;1;1.1;1.2;10},1))</f>
        <v>2800.0000000000005</v>
      </c>
      <c r="G18" s="19">
        <f>INDEX(B$7:G$7,MATCH(G17,{0;0.8;0.9;1;1.1;1.2;10},1))</f>
        <v>2000</v>
      </c>
      <c r="H18" s="19">
        <f>INDEX(B$7:G$7,MATCH(H17,{0;0.8;0.9;1;1.1;1.2;10},1))</f>
        <v>0</v>
      </c>
      <c r="I18" s="19">
        <f>INDEX(B$7:G$7,MATCH(I17,{0;0.8;0.9;1;1.1;1.2;10},1))</f>
        <v>2000</v>
      </c>
      <c r="J18" s="19">
        <f>INDEX(B$7:G$7,MATCH(J17,{0;0.8;0.9;1;1.1;1.2;10},1))</f>
        <v>2000</v>
      </c>
      <c r="K18" s="19">
        <f>INDEX(B$7:G$7,MATCH(K17,{0;0.8;0.9;1;1.1;1.2;10},1))</f>
        <v>2000</v>
      </c>
      <c r="L18" s="19">
        <f>INDEX(B$7:G$7,MATCH(L17,{0;0.8;0.9;1;1.1;1.2;10},1))</f>
        <v>2000</v>
      </c>
      <c r="M18" s="19">
        <f>INDEX(B$7:G$7,MATCH(M17,{0;0.8;0.9;1;1.1;1.2;10},1))</f>
        <v>2000</v>
      </c>
      <c r="N18" s="25">
        <f>SUM(B18:M18)</f>
        <v>23600</v>
      </c>
    </row>
    <row r="19" spans="1:14" x14ac:dyDescent="0.2">
      <c r="A19" s="9" t="s">
        <v>28</v>
      </c>
      <c r="B19" s="9"/>
      <c r="C19" s="9"/>
      <c r="D19" s="11">
        <f>SUM(B16:D16)</f>
        <v>80000</v>
      </c>
      <c r="E19" s="9"/>
      <c r="F19" s="9"/>
      <c r="G19" s="11">
        <f>SUM(E16:G16)</f>
        <v>80000</v>
      </c>
      <c r="H19" s="9"/>
      <c r="I19" s="9"/>
      <c r="J19" s="11">
        <f>SUM(H16:J16)</f>
        <v>50000</v>
      </c>
      <c r="K19" s="9"/>
      <c r="L19" s="9"/>
      <c r="M19" s="11">
        <f>SUM(K16:M16)</f>
        <v>60000</v>
      </c>
      <c r="N19" s="3"/>
    </row>
    <row r="20" spans="1:14" ht="13.5" thickBot="1" x14ac:dyDescent="0.25">
      <c r="A20" s="10" t="s">
        <v>33</v>
      </c>
      <c r="B20" s="10"/>
      <c r="C20" s="10"/>
      <c r="D20" s="13">
        <f>(B16+C16+D16)/SUM(B12:D12)</f>
        <v>1.3333333333333333</v>
      </c>
      <c r="E20" s="10"/>
      <c r="F20" s="10"/>
      <c r="G20" s="13">
        <f>(E16+F16+G16)/SUM(E12:G12)</f>
        <v>1.3333333333333333</v>
      </c>
      <c r="H20" s="10"/>
      <c r="I20" s="10"/>
      <c r="J20" s="13">
        <f>(H16+I16+J16)/SUM(H12:J12)</f>
        <v>0.83333333333333337</v>
      </c>
      <c r="K20" s="10"/>
      <c r="L20" s="10"/>
      <c r="M20" s="13">
        <f>(K16+L16+M16)/SUM(K12:M12)</f>
        <v>1</v>
      </c>
      <c r="N20" s="3"/>
    </row>
    <row r="21" spans="1:14" ht="13.5" thickBot="1" x14ac:dyDescent="0.25">
      <c r="A21" s="30" t="s">
        <v>30</v>
      </c>
      <c r="B21" s="18"/>
      <c r="C21" s="18"/>
      <c r="D21" s="19">
        <f>INDEX(B$8:G$8,MATCH(D20,{0;0.8;0.9;1;1.1;1.2;10},1))-B18-C18-D18</f>
        <v>1600.0000000000014</v>
      </c>
      <c r="E21" s="18"/>
      <c r="F21" s="18"/>
      <c r="G21" s="19">
        <f>INDEX(B$8:G$8,MATCH(G20,{0;0.8;0.9;1;1.1;1.2;10},1))-E18-F18-G18</f>
        <v>1600.0000000000014</v>
      </c>
      <c r="H21" s="18"/>
      <c r="I21" s="18"/>
      <c r="J21" s="19">
        <f>INDEX(B$8:G$8,MATCH(J20,{0;0.8;0.9;1;1.1;1.2;10},1))-H18-I18-J18</f>
        <v>-1000</v>
      </c>
      <c r="K21" s="18"/>
      <c r="L21" s="18"/>
      <c r="M21" s="19">
        <f>INDEX(B$8:G$8,MATCH(M20,{0;0.8;0.9;1;1.1;1.2;10},1))-K18-L18-M18</f>
        <v>0</v>
      </c>
      <c r="N21" s="25">
        <f>SUM(B21:M21)</f>
        <v>2200.0000000000027</v>
      </c>
    </row>
    <row r="22" spans="1:14" x14ac:dyDescent="0.2">
      <c r="A22" s="9" t="s">
        <v>28</v>
      </c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11">
        <f>SUM(B16:M16)</f>
        <v>270000</v>
      </c>
      <c r="N22" s="3"/>
    </row>
    <row r="23" spans="1:14" ht="13.5" thickBot="1" x14ac:dyDescent="0.25">
      <c r="A23" s="10" t="s">
        <v>34</v>
      </c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3">
        <f>M22/N12</f>
        <v>1.125</v>
      </c>
      <c r="N23" s="3"/>
    </row>
    <row r="24" spans="1:14" ht="13.5" thickBot="1" x14ac:dyDescent="0.25">
      <c r="A24" s="30" t="s">
        <v>31</v>
      </c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9">
        <f>INDEX(B$9:G$9,MATCH(M23,{0;0.8;0.9;1;1.1;1.2;10},1))-N18-N21</f>
        <v>4199.9999999999973</v>
      </c>
      <c r="N24" s="25">
        <f>SUM(B24:M24)</f>
        <v>4199.9999999999973</v>
      </c>
    </row>
    <row r="25" spans="1:14" ht="13.5" thickBot="1" x14ac:dyDescent="0.25"/>
    <row r="26" spans="1:14" ht="13.5" thickBot="1" x14ac:dyDescent="0.25">
      <c r="A26" s="26" t="s">
        <v>36</v>
      </c>
      <c r="B26" s="25">
        <f>B18+B21</f>
        <v>2000</v>
      </c>
      <c r="C26" s="25">
        <f t="shared" ref="C26:L26" si="9">C18+C21</f>
        <v>2000</v>
      </c>
      <c r="D26" s="25">
        <f t="shared" si="9"/>
        <v>4400.0000000000018</v>
      </c>
      <c r="E26" s="25">
        <f t="shared" si="9"/>
        <v>2000</v>
      </c>
      <c r="F26" s="25">
        <f t="shared" si="9"/>
        <v>2800.0000000000005</v>
      </c>
      <c r="G26" s="25">
        <f t="shared" si="9"/>
        <v>3600.0000000000014</v>
      </c>
      <c r="H26" s="25">
        <f t="shared" si="9"/>
        <v>0</v>
      </c>
      <c r="I26" s="25">
        <f t="shared" si="9"/>
        <v>2000</v>
      </c>
      <c r="J26" s="25">
        <f t="shared" si="9"/>
        <v>1000</v>
      </c>
      <c r="K26" s="25">
        <f t="shared" si="9"/>
        <v>2000</v>
      </c>
      <c r="L26" s="25">
        <f t="shared" si="9"/>
        <v>2000</v>
      </c>
      <c r="M26" s="25">
        <f>SUM(B26:L26)</f>
        <v>23800.000000000004</v>
      </c>
    </row>
  </sheetData>
  <mergeCells count="2">
    <mergeCell ref="B1:C1"/>
    <mergeCell ref="B2:C2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23"/>
  <sheetViews>
    <sheetView tabSelected="1" zoomScale="90" zoomScaleNormal="90" workbookViewId="0">
      <selection activeCell="B15" sqref="B15"/>
    </sheetView>
  </sheetViews>
  <sheetFormatPr baseColWidth="10" defaultRowHeight="12.75" x14ac:dyDescent="0.2"/>
  <cols>
    <col min="1" max="1" width="34.42578125" style="2" customWidth="1"/>
    <col min="2" max="2" width="11.85546875" style="2" bestFit="1" customWidth="1"/>
    <col min="3" max="13" width="11.42578125" style="2"/>
    <col min="14" max="14" width="12.85546875" style="2" bestFit="1" customWidth="1"/>
    <col min="15" max="16384" width="11.42578125" style="2"/>
  </cols>
  <sheetData>
    <row r="1" spans="1:14" ht="15.75" thickBot="1" x14ac:dyDescent="0.3">
      <c r="A1" s="15" t="s">
        <v>6</v>
      </c>
      <c r="B1" s="32"/>
      <c r="C1" s="33"/>
    </row>
    <row r="2" spans="1:14" ht="15.75" thickBot="1" x14ac:dyDescent="0.3">
      <c r="A2" s="15" t="s">
        <v>7</v>
      </c>
      <c r="B2" s="32"/>
      <c r="C2" s="33"/>
    </row>
    <row r="3" spans="1:14" ht="13.5" thickBot="1" x14ac:dyDescent="0.25">
      <c r="A3" s="15" t="s">
        <v>37</v>
      </c>
      <c r="B3" s="28">
        <v>215000</v>
      </c>
    </row>
    <row r="4" spans="1:14" ht="13.5" thickBot="1" x14ac:dyDescent="0.25"/>
    <row r="5" spans="1:14" ht="13.5" thickBot="1" x14ac:dyDescent="0.25">
      <c r="A5" s="15" t="s">
        <v>24</v>
      </c>
      <c r="B5" s="1" t="s">
        <v>0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5</v>
      </c>
    </row>
    <row r="6" spans="1:14" ht="13.5" thickBot="1" x14ac:dyDescent="0.25">
      <c r="A6" s="15" t="s">
        <v>23</v>
      </c>
      <c r="B6" s="17">
        <v>0</v>
      </c>
      <c r="C6" s="17">
        <v>0.05</v>
      </c>
      <c r="D6" s="17">
        <v>0.08</v>
      </c>
      <c r="E6" s="17">
        <v>0.1</v>
      </c>
      <c r="F6" s="17">
        <v>0.125</v>
      </c>
      <c r="G6" s="17">
        <v>0.14000000000000001</v>
      </c>
    </row>
    <row r="7" spans="1:14" ht="13.5" thickBot="1" x14ac:dyDescent="0.25"/>
    <row r="8" spans="1:14" ht="13.5" thickBot="1" x14ac:dyDescent="0.25">
      <c r="A8" s="1">
        <v>2015</v>
      </c>
      <c r="B8" s="1" t="s">
        <v>8</v>
      </c>
      <c r="C8" s="1" t="s">
        <v>9</v>
      </c>
      <c r="D8" s="1" t="s">
        <v>10</v>
      </c>
      <c r="E8" s="1" t="s">
        <v>11</v>
      </c>
      <c r="F8" s="1" t="s">
        <v>12</v>
      </c>
      <c r="G8" s="1" t="s">
        <v>13</v>
      </c>
      <c r="H8" s="1" t="s">
        <v>14</v>
      </c>
      <c r="I8" s="1" t="s">
        <v>15</v>
      </c>
      <c r="J8" s="1" t="s">
        <v>16</v>
      </c>
      <c r="K8" s="1" t="s">
        <v>17</v>
      </c>
      <c r="L8" s="1" t="s">
        <v>18</v>
      </c>
      <c r="M8" s="1" t="s">
        <v>19</v>
      </c>
    </row>
    <row r="9" spans="1:14" ht="13.5" thickBot="1" x14ac:dyDescent="0.25">
      <c r="A9" s="15" t="s">
        <v>21</v>
      </c>
      <c r="B9" s="5">
        <f>$N$9*B10</f>
        <v>10750</v>
      </c>
      <c r="C9" s="5">
        <f t="shared" ref="C9:M9" si="0">$N$9*C10</f>
        <v>10750</v>
      </c>
      <c r="D9" s="5">
        <f t="shared" si="0"/>
        <v>12900</v>
      </c>
      <c r="E9" s="5">
        <f t="shared" si="0"/>
        <v>15050.000000000002</v>
      </c>
      <c r="F9" s="5">
        <f t="shared" si="0"/>
        <v>17200</v>
      </c>
      <c r="G9" s="5">
        <f t="shared" si="0"/>
        <v>21500</v>
      </c>
      <c r="H9" s="5">
        <f t="shared" si="0"/>
        <v>23650</v>
      </c>
      <c r="I9" s="5">
        <f t="shared" si="0"/>
        <v>10750</v>
      </c>
      <c r="J9" s="5">
        <f t="shared" si="0"/>
        <v>23650</v>
      </c>
      <c r="K9" s="5">
        <f t="shared" si="0"/>
        <v>25800</v>
      </c>
      <c r="L9" s="5">
        <f t="shared" si="0"/>
        <v>25800</v>
      </c>
      <c r="M9" s="5">
        <f t="shared" si="0"/>
        <v>17200</v>
      </c>
      <c r="N9" s="24">
        <f>B3</f>
        <v>215000</v>
      </c>
    </row>
    <row r="10" spans="1:14" ht="13.5" thickBot="1" x14ac:dyDescent="0.25">
      <c r="A10" s="1" t="s">
        <v>20</v>
      </c>
      <c r="B10" s="6">
        <v>0.05</v>
      </c>
      <c r="C10" s="6">
        <v>0.05</v>
      </c>
      <c r="D10" s="6">
        <v>0.06</v>
      </c>
      <c r="E10" s="6">
        <v>7.0000000000000007E-2</v>
      </c>
      <c r="F10" s="6">
        <v>0.08</v>
      </c>
      <c r="G10" s="6">
        <v>0.1</v>
      </c>
      <c r="H10" s="6">
        <v>0.11</v>
      </c>
      <c r="I10" s="6">
        <v>0.05</v>
      </c>
      <c r="J10" s="6">
        <v>0.11</v>
      </c>
      <c r="K10" s="6">
        <v>0.12</v>
      </c>
      <c r="L10" s="6">
        <v>0.12</v>
      </c>
      <c r="M10" s="6">
        <v>0.08</v>
      </c>
      <c r="N10" s="7">
        <f>N9/$N$9</f>
        <v>1</v>
      </c>
    </row>
    <row r="11" spans="1:14" ht="13.5" thickBot="1" x14ac:dyDescent="0.25"/>
    <row r="12" spans="1:14" ht="13.5" thickBot="1" x14ac:dyDescent="0.25">
      <c r="A12" s="16" t="s">
        <v>25</v>
      </c>
      <c r="B12" s="1" t="s">
        <v>8</v>
      </c>
      <c r="C12" s="1" t="s">
        <v>9</v>
      </c>
      <c r="D12" s="1" t="s">
        <v>10</v>
      </c>
      <c r="E12" s="1" t="s">
        <v>11</v>
      </c>
      <c r="F12" s="1" t="s">
        <v>12</v>
      </c>
      <c r="G12" s="1" t="s">
        <v>13</v>
      </c>
      <c r="H12" s="1" t="s">
        <v>14</v>
      </c>
      <c r="I12" s="1" t="s">
        <v>15</v>
      </c>
      <c r="J12" s="1" t="s">
        <v>16</v>
      </c>
      <c r="K12" s="1" t="s">
        <v>17</v>
      </c>
      <c r="L12" s="1" t="s">
        <v>18</v>
      </c>
      <c r="M12" s="1" t="s">
        <v>19</v>
      </c>
    </row>
    <row r="13" spans="1:14" x14ac:dyDescent="0.2">
      <c r="A13" s="21" t="s">
        <v>28</v>
      </c>
      <c r="B13" s="31">
        <v>10000</v>
      </c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</row>
    <row r="14" spans="1:14" ht="13.5" thickBot="1" x14ac:dyDescent="0.25">
      <c r="A14" s="10" t="s">
        <v>32</v>
      </c>
      <c r="B14" s="13">
        <f>B13/B9</f>
        <v>0.93023255813953487</v>
      </c>
      <c r="C14" s="13">
        <f t="shared" ref="C14:M14" si="1">C13/C9</f>
        <v>0</v>
      </c>
      <c r="D14" s="13">
        <f t="shared" si="1"/>
        <v>0</v>
      </c>
      <c r="E14" s="13">
        <f t="shared" si="1"/>
        <v>0</v>
      </c>
      <c r="F14" s="13">
        <f t="shared" si="1"/>
        <v>0</v>
      </c>
      <c r="G14" s="13">
        <f t="shared" si="1"/>
        <v>0</v>
      </c>
      <c r="H14" s="13">
        <f t="shared" si="1"/>
        <v>0</v>
      </c>
      <c r="I14" s="13">
        <f t="shared" si="1"/>
        <v>0</v>
      </c>
      <c r="J14" s="13">
        <f t="shared" si="1"/>
        <v>0</v>
      </c>
      <c r="K14" s="13">
        <f t="shared" si="1"/>
        <v>0</v>
      </c>
      <c r="L14" s="13">
        <f t="shared" si="1"/>
        <v>0</v>
      </c>
      <c r="M14" s="13">
        <f t="shared" si="1"/>
        <v>0</v>
      </c>
    </row>
    <row r="15" spans="1:14" ht="13.5" thickBot="1" x14ac:dyDescent="0.25">
      <c r="A15" s="18" t="s">
        <v>29</v>
      </c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20">
        <f>SUM(B15:M15)</f>
        <v>0</v>
      </c>
    </row>
    <row r="16" spans="1:14" x14ac:dyDescent="0.2">
      <c r="A16" s="9" t="s">
        <v>28</v>
      </c>
      <c r="B16" s="9"/>
      <c r="C16" s="9"/>
      <c r="D16" s="11">
        <f>SUM(B13:D13)</f>
        <v>10000</v>
      </c>
      <c r="E16" s="9"/>
      <c r="F16" s="9"/>
      <c r="G16" s="11">
        <f>SUM(E13:G13)</f>
        <v>0</v>
      </c>
      <c r="H16" s="9"/>
      <c r="I16" s="9"/>
      <c r="J16" s="11">
        <f>SUM(H13:J13)</f>
        <v>0</v>
      </c>
      <c r="K16" s="9"/>
      <c r="L16" s="9"/>
      <c r="M16" s="11">
        <f>SUM(K13:M13)</f>
        <v>0</v>
      </c>
    </row>
    <row r="17" spans="1:14" ht="13.5" thickBot="1" x14ac:dyDescent="0.25">
      <c r="A17" s="10" t="s">
        <v>33</v>
      </c>
      <c r="B17" s="10"/>
      <c r="C17" s="10"/>
      <c r="D17" s="13">
        <f>(B13+C13+D13)/SUM(B9:D9)</f>
        <v>0.29069767441860467</v>
      </c>
      <c r="E17" s="10"/>
      <c r="F17" s="10"/>
      <c r="G17" s="13">
        <f>(E13+F13+G13)/SUM(E9:G9)</f>
        <v>0</v>
      </c>
      <c r="H17" s="10"/>
      <c r="I17" s="10"/>
      <c r="J17" s="13">
        <f>(H13+I13+J13)/SUM(H9:J9)</f>
        <v>0</v>
      </c>
      <c r="K17" s="10"/>
      <c r="L17" s="10"/>
      <c r="M17" s="13">
        <f>(K13+L13+M13)/SUM(K9:M9)</f>
        <v>0</v>
      </c>
    </row>
    <row r="18" spans="1:14" ht="13.5" thickBot="1" x14ac:dyDescent="0.25">
      <c r="A18" s="18" t="s">
        <v>30</v>
      </c>
      <c r="B18" s="18"/>
      <c r="C18" s="18"/>
      <c r="D18" s="19"/>
      <c r="E18" s="18"/>
      <c r="F18" s="18"/>
      <c r="G18" s="19"/>
      <c r="H18" s="18"/>
      <c r="I18" s="18"/>
      <c r="J18" s="19"/>
      <c r="K18" s="18"/>
      <c r="L18" s="18"/>
      <c r="M18" s="19"/>
      <c r="N18" s="20">
        <f>SUM(B18:M18)</f>
        <v>0</v>
      </c>
    </row>
    <row r="19" spans="1:14" x14ac:dyDescent="0.2">
      <c r="A19" s="9" t="s">
        <v>28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11">
        <f>SUM(B13:M13)</f>
        <v>10000</v>
      </c>
    </row>
    <row r="20" spans="1:14" ht="13.5" thickBot="1" x14ac:dyDescent="0.25">
      <c r="A20" s="10" t="s">
        <v>34</v>
      </c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3">
        <f>M19/N9</f>
        <v>4.6511627906976744E-2</v>
      </c>
    </row>
    <row r="21" spans="1:14" ht="13.5" thickBot="1" x14ac:dyDescent="0.25">
      <c r="A21" s="18" t="s">
        <v>31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9"/>
      <c r="N21" s="20">
        <f>SUM(B21:M21)</f>
        <v>0</v>
      </c>
    </row>
    <row r="22" spans="1:14" ht="13.5" thickBot="1" x14ac:dyDescent="0.25"/>
    <row r="23" spans="1:14" ht="13.5" thickBot="1" x14ac:dyDescent="0.25">
      <c r="A23" s="4" t="s">
        <v>36</v>
      </c>
      <c r="B23" s="14">
        <f>B15+B18</f>
        <v>0</v>
      </c>
      <c r="C23" s="14">
        <f t="shared" ref="C23:L23" si="2">C15+C18</f>
        <v>0</v>
      </c>
      <c r="D23" s="14">
        <f t="shared" si="2"/>
        <v>0</v>
      </c>
      <c r="E23" s="14">
        <f t="shared" si="2"/>
        <v>0</v>
      </c>
      <c r="F23" s="14">
        <f t="shared" si="2"/>
        <v>0</v>
      </c>
      <c r="G23" s="14">
        <f t="shared" si="2"/>
        <v>0</v>
      </c>
      <c r="H23" s="14">
        <f t="shared" si="2"/>
        <v>0</v>
      </c>
      <c r="I23" s="14">
        <f t="shared" si="2"/>
        <v>0</v>
      </c>
      <c r="J23" s="14">
        <f t="shared" si="2"/>
        <v>0</v>
      </c>
      <c r="K23" s="14">
        <f t="shared" si="2"/>
        <v>0</v>
      </c>
      <c r="L23" s="14">
        <f t="shared" si="2"/>
        <v>0</v>
      </c>
      <c r="M23" s="14">
        <f>SUM(B23:L23)</f>
        <v>0</v>
      </c>
    </row>
  </sheetData>
  <mergeCells count="2">
    <mergeCell ref="B1:C1"/>
    <mergeCell ref="B2:C2"/>
  </mergeCells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Valeur</vt:lpstr>
      <vt:lpstr>%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Jean-Marc Le Blouch</dc:creator>
  <cp:lastModifiedBy>Jean-Marc Le Blouch</cp:lastModifiedBy>
  <dcterms:created xsi:type="dcterms:W3CDTF">2014-10-14T16:57:29Z</dcterms:created>
  <dcterms:modified xsi:type="dcterms:W3CDTF">2014-10-16T07:59:17Z</dcterms:modified>
</cp:coreProperties>
</file>