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Parametres" sheetId="2" r:id="rId1"/>
    <sheet name="Eleves" sheetId="4" r:id="rId2"/>
    <sheet name="Saisie absences" sheetId="3" r:id="rId3"/>
    <sheet name="Evenements" sheetId="1" state="hidden" r:id="rId4"/>
    <sheet name="TCD" sheetId="5" state="hidden" r:id="rId5"/>
    <sheet name="Synthese" sheetId="6" r:id="rId6"/>
  </sheets>
  <definedNames>
    <definedName name="Classe">OFFSET(Parametres!$A$1,1,,COUNTA(Parametres!$A:$A)-1)</definedName>
  </definedNames>
  <calcPr calcId="15251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J2" i="1"/>
  <c r="K2" i="1"/>
  <c r="L2" i="1"/>
  <c r="H6" i="1"/>
  <c r="I6" i="1"/>
  <c r="J6" i="1"/>
  <c r="L6" i="1"/>
  <c r="H5" i="1"/>
  <c r="I5" i="1"/>
  <c r="J5" i="1"/>
  <c r="L5" i="1"/>
  <c r="K6" i="1" l="1"/>
  <c r="K5" i="1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C5" i="3"/>
  <c r="B5" i="3"/>
  <c r="A5" i="3"/>
  <c r="I4" i="1" l="1"/>
  <c r="J4" i="1"/>
  <c r="H4" i="1"/>
  <c r="L4" i="1"/>
  <c r="K4" i="1" l="1"/>
  <c r="D1" i="3" l="1"/>
  <c r="J3" i="1"/>
  <c r="I3" i="1"/>
  <c r="H3" i="1"/>
  <c r="C14" i="2"/>
  <c r="E24" i="2" s="1"/>
  <c r="E13" i="2"/>
  <c r="E12" i="2"/>
  <c r="E11" i="2"/>
  <c r="E10" i="2"/>
  <c r="E9" i="2"/>
  <c r="E6" i="2"/>
  <c r="E5" i="2"/>
  <c r="E3" i="2"/>
  <c r="E8" i="2" s="1"/>
  <c r="E2" i="2"/>
  <c r="L3" i="1"/>
  <c r="D29" i="3"/>
  <c r="D7" i="3"/>
  <c r="D37" i="3"/>
  <c r="D31" i="3"/>
  <c r="D13" i="3"/>
  <c r="D25" i="3"/>
  <c r="D9" i="3"/>
  <c r="D19" i="3"/>
  <c r="D36" i="3"/>
  <c r="D28" i="3"/>
  <c r="D20" i="3"/>
  <c r="D12" i="3"/>
  <c r="D38" i="3"/>
  <c r="D30" i="3"/>
  <c r="D22" i="3"/>
  <c r="D14" i="3"/>
  <c r="D6" i="3"/>
  <c r="D33" i="3"/>
  <c r="D39" i="3"/>
  <c r="D23" i="3"/>
  <c r="D15" i="3"/>
  <c r="D34" i="3"/>
  <c r="D26" i="3"/>
  <c r="D18" i="3"/>
  <c r="D10" i="3"/>
  <c r="D35" i="3"/>
  <c r="D5" i="3"/>
  <c r="D21" i="3"/>
  <c r="D17" i="3"/>
  <c r="D41" i="3"/>
  <c r="D27" i="3"/>
  <c r="D11" i="3"/>
  <c r="D40" i="3"/>
  <c r="D32" i="3"/>
  <c r="D24" i="3"/>
  <c r="D16" i="3"/>
  <c r="D8" i="3"/>
  <c r="K3" i="1" l="1"/>
  <c r="B2" i="3"/>
  <c r="D2" i="3"/>
  <c r="D3" i="3" s="1"/>
  <c r="E1" i="3"/>
  <c r="E7" i="2"/>
  <c r="E14" i="2"/>
  <c r="E18" i="2"/>
  <c r="E22" i="2"/>
  <c r="C26" i="2"/>
  <c r="E17" i="2"/>
  <c r="E25" i="2"/>
  <c r="E4" i="2"/>
  <c r="E15" i="2"/>
  <c r="E23" i="2"/>
  <c r="E21" i="2"/>
  <c r="E13" i="3"/>
  <c r="E34" i="3"/>
  <c r="E25" i="3"/>
  <c r="E18" i="3"/>
  <c r="E23" i="3"/>
  <c r="E27" i="3"/>
  <c r="E11" i="3"/>
  <c r="E40" i="3"/>
  <c r="E24" i="3"/>
  <c r="E28" i="3"/>
  <c r="E16" i="3"/>
  <c r="E8" i="3"/>
  <c r="E41" i="3"/>
  <c r="E15" i="3"/>
  <c r="E37" i="3"/>
  <c r="E5" i="3"/>
  <c r="E31" i="3"/>
  <c r="E22" i="3"/>
  <c r="E9" i="3"/>
  <c r="E35" i="3"/>
  <c r="E7" i="3"/>
  <c r="E36" i="3"/>
  <c r="E21" i="3"/>
  <c r="E14" i="3"/>
  <c r="E6" i="3"/>
  <c r="E38" i="3"/>
  <c r="E32" i="3"/>
  <c r="E10" i="3"/>
  <c r="E39" i="3"/>
  <c r="E30" i="3"/>
  <c r="E33" i="3"/>
  <c r="E26" i="3"/>
  <c r="E19" i="3"/>
  <c r="E17" i="3"/>
  <c r="E29" i="3"/>
  <c r="E20" i="3"/>
  <c r="E12" i="3"/>
  <c r="E2" i="3" l="1"/>
  <c r="E3" i="3" s="1"/>
  <c r="F1" i="3"/>
  <c r="E20" i="2"/>
  <c r="E16" i="2"/>
  <c r="E19" i="2"/>
  <c r="E35" i="2"/>
  <c r="E27" i="2"/>
  <c r="C38" i="2"/>
  <c r="E34" i="2"/>
  <c r="E30" i="2"/>
  <c r="E26" i="2"/>
  <c r="E36" i="2"/>
  <c r="E37" i="2"/>
  <c r="E33" i="2"/>
  <c r="E29" i="2"/>
  <c r="F16" i="3"/>
  <c r="F25" i="3"/>
  <c r="F32" i="3"/>
  <c r="F24" i="3"/>
  <c r="F20" i="3"/>
  <c r="F30" i="3"/>
  <c r="F6" i="3"/>
  <c r="F39" i="3"/>
  <c r="F31" i="3"/>
  <c r="F23" i="3"/>
  <c r="F15" i="3"/>
  <c r="F7" i="3"/>
  <c r="F8" i="3"/>
  <c r="F36" i="3"/>
  <c r="F10" i="3"/>
  <c r="F33" i="3"/>
  <c r="F17" i="3"/>
  <c r="F40" i="3"/>
  <c r="F34" i="3"/>
  <c r="F38" i="3"/>
  <c r="F18" i="3"/>
  <c r="F37" i="3"/>
  <c r="F29" i="3"/>
  <c r="F21" i="3"/>
  <c r="F13" i="3"/>
  <c r="F22" i="3"/>
  <c r="F41" i="3"/>
  <c r="F9" i="3"/>
  <c r="F5" i="3"/>
  <c r="F28" i="3"/>
  <c r="F26" i="3"/>
  <c r="F12" i="3"/>
  <c r="F14" i="3"/>
  <c r="F35" i="3"/>
  <c r="F27" i="3"/>
  <c r="F19" i="3"/>
  <c r="F11" i="3"/>
  <c r="F2" i="3" l="1"/>
  <c r="F3" i="3" s="1"/>
  <c r="G1" i="3"/>
  <c r="C50" i="2"/>
  <c r="E46" i="2"/>
  <c r="E42" i="2"/>
  <c r="E38" i="2"/>
  <c r="E47" i="2"/>
  <c r="E39" i="2"/>
  <c r="E49" i="2"/>
  <c r="E45" i="2"/>
  <c r="E41" i="2"/>
  <c r="E48" i="2"/>
  <c r="E31" i="2"/>
  <c r="E28" i="2"/>
  <c r="E32" i="2"/>
  <c r="G36" i="3"/>
  <c r="G21" i="3"/>
  <c r="G39" i="3"/>
  <c r="G13" i="3"/>
  <c r="G5" i="3"/>
  <c r="G35" i="3"/>
  <c r="G29" i="3"/>
  <c r="G14" i="3"/>
  <c r="G41" i="3"/>
  <c r="G20" i="3"/>
  <c r="G8" i="3"/>
  <c r="G32" i="3"/>
  <c r="G19" i="3"/>
  <c r="G11" i="3"/>
  <c r="G33" i="3"/>
  <c r="G27" i="3"/>
  <c r="G24" i="3"/>
  <c r="G16" i="3"/>
  <c r="G37" i="3"/>
  <c r="G22" i="3"/>
  <c r="G10" i="3"/>
  <c r="G12" i="3"/>
  <c r="G40" i="3"/>
  <c r="G23" i="3"/>
  <c r="G17" i="3"/>
  <c r="G9" i="3"/>
  <c r="G38" i="3"/>
  <c r="G18" i="3"/>
  <c r="G25" i="3"/>
  <c r="G34" i="3"/>
  <c r="G28" i="3"/>
  <c r="G30" i="3"/>
  <c r="G6" i="3"/>
  <c r="G26" i="3"/>
  <c r="G31" i="3"/>
  <c r="G15" i="3"/>
  <c r="G7" i="3"/>
  <c r="G2" i="3" l="1"/>
  <c r="G3" i="3" s="1"/>
  <c r="H1" i="3"/>
  <c r="E43" i="2"/>
  <c r="E44" i="2"/>
  <c r="E40" i="2"/>
  <c r="E61" i="2"/>
  <c r="E57" i="2"/>
  <c r="E53" i="2"/>
  <c r="E58" i="2"/>
  <c r="E60" i="2"/>
  <c r="E54" i="2"/>
  <c r="E50" i="2"/>
  <c r="E59" i="2"/>
  <c r="E51" i="2"/>
  <c r="H28" i="3"/>
  <c r="H20" i="3"/>
  <c r="H12" i="3"/>
  <c r="H31" i="3"/>
  <c r="H9" i="3"/>
  <c r="H34" i="3"/>
  <c r="H26" i="3"/>
  <c r="H18" i="3"/>
  <c r="H10" i="3"/>
  <c r="H5" i="3"/>
  <c r="H23" i="3"/>
  <c r="H35" i="3"/>
  <c r="H29" i="3"/>
  <c r="H19" i="3"/>
  <c r="H11" i="3"/>
  <c r="H39" i="3"/>
  <c r="H27" i="3"/>
  <c r="H7" i="3"/>
  <c r="H25" i="3"/>
  <c r="H40" i="3"/>
  <c r="H32" i="3"/>
  <c r="H24" i="3"/>
  <c r="H16" i="3"/>
  <c r="H8" i="3"/>
  <c r="H15" i="3"/>
  <c r="H21" i="3"/>
  <c r="H41" i="3"/>
  <c r="H13" i="3"/>
  <c r="H36" i="3"/>
  <c r="H37" i="3"/>
  <c r="H33" i="3"/>
  <c r="H17" i="3"/>
  <c r="H38" i="3"/>
  <c r="H30" i="3"/>
  <c r="H22" i="3"/>
  <c r="H14" i="3"/>
  <c r="H6" i="3"/>
  <c r="H2" i="3" l="1"/>
  <c r="H3" i="3" s="1"/>
  <c r="I1" i="3"/>
  <c r="E56" i="2"/>
  <c r="E52" i="2"/>
  <c r="E55" i="2"/>
  <c r="I40" i="3"/>
  <c r="I37" i="3"/>
  <c r="I21" i="3"/>
  <c r="I26" i="3"/>
  <c r="I8" i="3"/>
  <c r="I39" i="3"/>
  <c r="I33" i="3"/>
  <c r="I17" i="3"/>
  <c r="I36" i="3"/>
  <c r="I28" i="3"/>
  <c r="I31" i="3"/>
  <c r="I34" i="3"/>
  <c r="I14" i="3"/>
  <c r="I6" i="3"/>
  <c r="I29" i="3"/>
  <c r="I15" i="3"/>
  <c r="I16" i="3"/>
  <c r="I38" i="3"/>
  <c r="I41" i="3"/>
  <c r="I24" i="3"/>
  <c r="I13" i="3"/>
  <c r="I7" i="3"/>
  <c r="I30" i="3"/>
  <c r="I27" i="3"/>
  <c r="I20" i="3"/>
  <c r="I12" i="3"/>
  <c r="I19" i="3"/>
  <c r="I25" i="3"/>
  <c r="I5" i="3"/>
  <c r="I23" i="3"/>
  <c r="I32" i="3"/>
  <c r="I9" i="3"/>
  <c r="I11" i="3"/>
  <c r="I22" i="3"/>
  <c r="I35" i="3"/>
  <c r="I18" i="3"/>
  <c r="I10" i="3"/>
  <c r="I2" i="3" l="1"/>
  <c r="I3" i="3" s="1"/>
  <c r="J1" i="3"/>
  <c r="J16" i="3"/>
  <c r="J39" i="3"/>
  <c r="J15" i="3"/>
  <c r="J7" i="3"/>
  <c r="J6" i="3"/>
  <c r="J14" i="3"/>
  <c r="J36" i="3"/>
  <c r="J12" i="3"/>
  <c r="J37" i="3"/>
  <c r="J29" i="3"/>
  <c r="J21" i="3"/>
  <c r="J13" i="3"/>
  <c r="J40" i="3"/>
  <c r="J10" i="3"/>
  <c r="J24" i="3"/>
  <c r="J26" i="3"/>
  <c r="J18" i="3"/>
  <c r="J8" i="3"/>
  <c r="J35" i="3"/>
  <c r="J27" i="3"/>
  <c r="J19" i="3"/>
  <c r="J11" i="3"/>
  <c r="J5" i="3"/>
  <c r="J32" i="3"/>
  <c r="J28" i="3"/>
  <c r="J31" i="3"/>
  <c r="J23" i="3"/>
  <c r="J34" i="3"/>
  <c r="J38" i="3"/>
  <c r="J30" i="3"/>
  <c r="J22" i="3"/>
  <c r="J20" i="3"/>
  <c r="J41" i="3"/>
  <c r="J33" i="3"/>
  <c r="J25" i="3"/>
  <c r="J17" i="3"/>
  <c r="J9" i="3"/>
  <c r="J2" i="3" l="1"/>
  <c r="J3" i="3" s="1"/>
  <c r="K1" i="3"/>
  <c r="K27" i="3"/>
  <c r="K40" i="3"/>
  <c r="K10" i="3"/>
  <c r="K25" i="3"/>
  <c r="K35" i="3"/>
  <c r="K20" i="3"/>
  <c r="K32" i="3"/>
  <c r="K38" i="3"/>
  <c r="K21" i="3"/>
  <c r="K17" i="3"/>
  <c r="K9" i="3"/>
  <c r="K24" i="3"/>
  <c r="K30" i="3"/>
  <c r="K11" i="3"/>
  <c r="K5" i="3"/>
  <c r="K28" i="3"/>
  <c r="K16" i="3"/>
  <c r="K39" i="3"/>
  <c r="K31" i="3"/>
  <c r="K23" i="3"/>
  <c r="K18" i="3"/>
  <c r="K34" i="3"/>
  <c r="K26" i="3"/>
  <c r="K29" i="3"/>
  <c r="K15" i="3"/>
  <c r="K7" i="3"/>
  <c r="K8" i="3"/>
  <c r="K19" i="3"/>
  <c r="K14" i="3"/>
  <c r="K6" i="3"/>
  <c r="K36" i="3"/>
  <c r="K12" i="3"/>
  <c r="K41" i="3"/>
  <c r="K33" i="3"/>
  <c r="K37" i="3"/>
  <c r="K22" i="3"/>
  <c r="K13" i="3"/>
  <c r="K2" i="3" l="1"/>
  <c r="K3" i="3" s="1"/>
  <c r="L1" i="3"/>
  <c r="L33" i="3"/>
  <c r="L34" i="3"/>
  <c r="L18" i="3"/>
  <c r="L5" i="3"/>
  <c r="L37" i="3"/>
  <c r="L35" i="3"/>
  <c r="L27" i="3"/>
  <c r="L23" i="3"/>
  <c r="L15" i="3"/>
  <c r="L40" i="3"/>
  <c r="L32" i="3"/>
  <c r="L24" i="3"/>
  <c r="L16" i="3"/>
  <c r="L8" i="3"/>
  <c r="L29" i="3"/>
  <c r="L41" i="3"/>
  <c r="L19" i="3"/>
  <c r="L26" i="3"/>
  <c r="L10" i="3"/>
  <c r="L13" i="3"/>
  <c r="L31" i="3"/>
  <c r="L11" i="3"/>
  <c r="L38" i="3"/>
  <c r="L30" i="3"/>
  <c r="L22" i="3"/>
  <c r="L14" i="3"/>
  <c r="L6" i="3"/>
  <c r="L25" i="3"/>
  <c r="L9" i="3"/>
  <c r="L21" i="3"/>
  <c r="L17" i="3"/>
  <c r="L39" i="3"/>
  <c r="L7" i="3"/>
  <c r="L36" i="3"/>
  <c r="L28" i="3"/>
  <c r="L20" i="3"/>
  <c r="L12" i="3"/>
  <c r="L2" i="3" l="1"/>
  <c r="L3" i="3" s="1"/>
  <c r="M1" i="3"/>
  <c r="M5" i="3"/>
  <c r="M21" i="3"/>
  <c r="M11" i="3"/>
  <c r="M36" i="3"/>
  <c r="M32" i="3"/>
  <c r="M27" i="3"/>
  <c r="M17" i="3"/>
  <c r="M20" i="3"/>
  <c r="M39" i="3"/>
  <c r="M22" i="3"/>
  <c r="M7" i="3"/>
  <c r="M13" i="3"/>
  <c r="M40" i="3"/>
  <c r="M25" i="3"/>
  <c r="M12" i="3"/>
  <c r="M28" i="3"/>
  <c r="M6" i="3"/>
  <c r="M26" i="3"/>
  <c r="M30" i="3"/>
  <c r="M19" i="3"/>
  <c r="M35" i="3"/>
  <c r="M33" i="3"/>
  <c r="M18" i="3"/>
  <c r="M10" i="3"/>
  <c r="M31" i="3"/>
  <c r="M9" i="3"/>
  <c r="M14" i="3"/>
  <c r="M38" i="3"/>
  <c r="M23" i="3"/>
  <c r="M15" i="3"/>
  <c r="M34" i="3"/>
  <c r="M37" i="3"/>
  <c r="M29" i="3"/>
  <c r="M41" i="3"/>
  <c r="M24" i="3"/>
  <c r="M16" i="3"/>
  <c r="M8" i="3"/>
  <c r="M2" i="3" l="1"/>
  <c r="M3" i="3" s="1"/>
</calcChain>
</file>

<file path=xl/sharedStrings.xml><?xml version="1.0" encoding="utf-8"?>
<sst xmlns="http://schemas.openxmlformats.org/spreadsheetml/2006/main" count="173" uniqueCount="69">
  <si>
    <t>Nom</t>
  </si>
  <si>
    <t>Prénom</t>
  </si>
  <si>
    <t>DateNaissance</t>
  </si>
  <si>
    <t>Classe</t>
  </si>
  <si>
    <t>Date</t>
  </si>
  <si>
    <t>M/A</t>
  </si>
  <si>
    <t>Jour</t>
  </si>
  <si>
    <t>Mois</t>
  </si>
  <si>
    <t>Année</t>
  </si>
  <si>
    <t>AnnéeScolaire</t>
  </si>
  <si>
    <t>ID</t>
  </si>
  <si>
    <t>JF</t>
  </si>
  <si>
    <t>DATE_JF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</si>
  <si>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</si>
  <si>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</si>
  <si>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</si>
  <si>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</si>
  <si>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</si>
  <si>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</si>
  <si>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</si>
  <si>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</si>
  <si>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</si>
  <si>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</si>
  <si>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</si>
  <si>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</si>
  <si>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CP</t>
  </si>
  <si>
    <t>CE1</t>
  </si>
  <si>
    <t>CE2</t>
  </si>
  <si>
    <t>CM1</t>
  </si>
  <si>
    <t>CM2</t>
  </si>
  <si>
    <t>ULIS TFC</t>
  </si>
  <si>
    <t>Delaporte</t>
  </si>
  <si>
    <t>Montaigne</t>
  </si>
  <si>
    <t>Pascal</t>
  </si>
  <si>
    <t>Hollande</t>
  </si>
  <si>
    <t>Petit</t>
  </si>
  <si>
    <t>Barbier</t>
  </si>
  <si>
    <t>Vieillemaison</t>
  </si>
  <si>
    <t>Maisonneuve</t>
  </si>
  <si>
    <t>Georges</t>
  </si>
  <si>
    <t>Sabine</t>
  </si>
  <si>
    <t>Sandra</t>
  </si>
  <si>
    <t>Julien</t>
  </si>
  <si>
    <t>Jacques</t>
  </si>
  <si>
    <t>Ammanuel</t>
  </si>
  <si>
    <t>Stéphanie</t>
  </si>
  <si>
    <t>Augustine</t>
  </si>
  <si>
    <t>Date de Naissance</t>
  </si>
  <si>
    <t>Classe :</t>
  </si>
  <si>
    <t>Début</t>
  </si>
  <si>
    <t>ULIS TSLA</t>
  </si>
  <si>
    <t>ULIS TED</t>
  </si>
  <si>
    <t>ULIS TFM</t>
  </si>
  <si>
    <t>ULIS TFA</t>
  </si>
  <si>
    <t>ULIS TFV</t>
  </si>
  <si>
    <t>ULIS TMA</t>
  </si>
  <si>
    <t>matin</t>
  </si>
  <si>
    <t>après-midi</t>
  </si>
  <si>
    <t>Motif</t>
  </si>
  <si>
    <t>Absent</t>
  </si>
  <si>
    <t>Étiquettes de lignes</t>
  </si>
  <si>
    <t>Total général</t>
  </si>
  <si>
    <t>Max de ID</t>
  </si>
  <si>
    <t>Année Scolaire :</t>
  </si>
  <si>
    <t>Nombre de Motif</t>
  </si>
  <si>
    <t>(vide)</t>
  </si>
  <si>
    <t>_</t>
  </si>
  <si>
    <t>1899-1900</t>
  </si>
  <si>
    <t>Total 1899-1900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</si>
</sst>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\ dd/mm/yyyy"/>
    <numFmt numFmtId="165" formatCode="[$-F800]dddd\,\ mmmm\ dd\,\ yyyy"/>
    <numFmt numFmtId="166" formatCode="&quot;Semaine :      &quot;0"/>
    <numFmt numFmtId="167" formatCode="dddd"/>
    <numFmt numFmtId="168" formatCode="dd"/>
    <numFmt numFmtId="169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Border="1" applyAlignment="1">
      <alignment horizontal="center"/>
    </xf>
    <xf numFmtId="0" fontId="0" fillId="0" borderId="0" xfId="0" applyFont="1" applyBorder="1"/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4" borderId="0" xfId="0" applyFill="1"/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0" xfId="0" applyFill="1" applyAlignment="1"/>
    <xf numFmtId="14" fontId="0" fillId="0" borderId="0" xfId="0" applyNumberFormat="1" applyFill="1" applyAlignment="1"/>
    <xf numFmtId="0" fontId="0" fillId="0" borderId="0" xfId="0" applyAlignment="1"/>
    <xf numFmtId="0" fontId="0" fillId="0" borderId="4" xfId="0" applyFont="1" applyFill="1" applyBorder="1" applyAlignment="1"/>
    <xf numFmtId="0" fontId="0" fillId="0" borderId="5" xfId="0" applyFont="1" applyFill="1" applyBorder="1" applyAlignment="1"/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14" fontId="1" fillId="0" borderId="2" xfId="0" applyNumberFormat="1" applyFont="1" applyFill="1" applyBorder="1" applyAlignment="1"/>
    <xf numFmtId="14" fontId="0" fillId="0" borderId="4" xfId="0" applyNumberFormat="1" applyFont="1" applyFill="1" applyBorder="1" applyAlignment="1"/>
    <xf numFmtId="14" fontId="4" fillId="0" borderId="4" xfId="0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14" fontId="0" fillId="0" borderId="0" xfId="0" applyNumberFormat="1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NumberFormat="1"/>
    <xf numFmtId="169" fontId="0" fillId="0" borderId="0" xfId="0" applyNumberFormat="1" applyAlignment="1">
      <alignment horizontal="center"/>
    </xf>
    <xf numFmtId="166" fontId="6" fillId="0" borderId="0" xfId="0" applyNumberFormat="1" applyFont="1"/>
    <xf numFmtId="168" fontId="6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0" fontId="4" fillId="0" borderId="6" xfId="0" applyFont="1" applyFill="1" applyBorder="1" applyAlignment="1"/>
    <xf numFmtId="0" fontId="5" fillId="3" borderId="0" xfId="0" applyFont="1" applyFill="1" applyProtection="1">
      <protection locked="0"/>
    </xf>
    <xf numFmtId="0" fontId="6" fillId="0" borderId="0" xfId="0" applyFont="1" applyFill="1"/>
    <xf numFmtId="166" fontId="7" fillId="3" borderId="0" xfId="0" applyNumberFormat="1" applyFont="1" applyFill="1" applyProtection="1">
      <protection locked="0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theme="5" tint="0.39994506668294322"/>
      </font>
      <fill>
        <patternFill>
          <bgColor theme="5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$C$1" inc="7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889000</xdr:colOff>
          <xdr:row>0</xdr:row>
          <xdr:rowOff>12700</xdr:rowOff>
        </xdr:from>
        <xdr:to>
          <xdr:col>2</xdr:col>
          <xdr:colOff>1104900</xdr:colOff>
          <xdr:row>1</xdr:row>
          <xdr:rowOff>25400</xdr:rowOff>
        </xdr:to>
        <xdr:sp macro="" textlink="">
          <xdr:nvSpPr>
            <xdr:cNvPr id="3077" name="Spinner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0</xdr:col>
      <xdr:colOff>359834</xdr:colOff>
      <xdr:row>13</xdr:row>
      <xdr:rowOff>141112</xdr:rowOff>
    </xdr:from>
    <xdr:ext cx="2734403" cy="843821"/>
    <xdr:sp macro="" textlink="">
      <xdr:nvSpPr>
        <xdr:cNvPr id="2" name="ZoneTexte 1"/>
        <xdr:cNvSpPr txBox="1"/>
      </xdr:nvSpPr>
      <xdr:spPr>
        <a:xfrm>
          <a:off x="359834" y="2659945"/>
          <a:ext cx="2734403" cy="843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/>
            <a:t>Sélectionner les cases</a:t>
          </a:r>
        </a:p>
        <a:p>
          <a:endParaRPr lang="fr-FR" sz="1200"/>
        </a:p>
        <a:p>
          <a:r>
            <a:rPr lang="fr-FR" sz="1200"/>
            <a:t>Ctrl</a:t>
          </a:r>
          <a:r>
            <a:rPr lang="fr-FR" sz="1200" baseline="0"/>
            <a:t> + Maj + A pour déclarer une absence</a:t>
          </a:r>
        </a:p>
        <a:p>
          <a:r>
            <a:rPr lang="fr-FR" sz="1200" baseline="0"/>
            <a:t>Ctrl + Maj + E pour effacer</a:t>
          </a:r>
          <a:endParaRPr lang="fr-FR" sz="12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483.58644201389" createdVersion="5" refreshedVersion="5" minRefreshableVersion="3" recordCount="5">
  <cacheSource type="worksheet">
    <worksheetSource name="TabEvenements"/>
  </cacheSource>
  <cacheFields count="12">
    <cacheField name="Nom" numFmtId="0">
      <sharedItems count="5">
        <s v="_"/>
        <s v="Hollande"/>
        <s v="Petit"/>
        <s v="Delaporte"/>
        <s v="Montaigne"/>
      </sharedItems>
    </cacheField>
    <cacheField name="Prénom" numFmtId="0">
      <sharedItems containsBlank="1" count="5">
        <m/>
        <s v="Jacques"/>
        <s v="Julien"/>
        <s v="Augustine"/>
        <s v="Stéphanie"/>
      </sharedItems>
    </cacheField>
    <cacheField name="DateNaissance" numFmtId="14">
      <sharedItems containsNonDate="0" containsDate="1" containsString="0" containsBlank="1" minDate="2002-04-04T00:00:00" maxDate="2006-09-09T00:00:00" count="5">
        <m/>
        <d v="2006-05-03T00:00:00"/>
        <d v="2002-04-04T00:00:00"/>
        <d v="2006-05-07T00:00:00"/>
        <d v="2006-09-08T00:00:00"/>
      </sharedItems>
    </cacheField>
    <cacheField name="Classe" numFmtId="0">
      <sharedItems containsBlank="1"/>
    </cacheField>
    <cacheField name="Date" numFmtId="14">
      <sharedItems containsNonDate="0" containsDate="1" containsString="0" containsBlank="1" minDate="2016-04-04T00:00:00" maxDate="2016-04-07T00:00:00" count="4">
        <m/>
        <d v="2016-04-05T00:00:00"/>
        <d v="2016-04-06T00:00:00"/>
        <d v="2016-04-04T00:00:00"/>
      </sharedItems>
    </cacheField>
    <cacheField name="M/A" numFmtId="0">
      <sharedItems containsBlank="1" count="3">
        <m/>
        <s v="matin"/>
        <s v="après-midi"/>
      </sharedItems>
    </cacheField>
    <cacheField name="Motif" numFmtId="0">
      <sharedItems containsBlank="1" count="2">
        <s v="Absent"/>
        <m/>
      </sharedItems>
    </cacheField>
    <cacheField name="Jour" numFmtId="0">
      <sharedItems containsSemiMixedTypes="0" containsString="0" containsNumber="1" containsInteger="1" minValue="0" maxValue="6"/>
    </cacheField>
    <cacheField name="Mois" numFmtId="0">
      <sharedItems containsSemiMixedTypes="0" containsString="0" containsNumber="1" containsInteger="1" minValue="1" maxValue="4" count="2">
        <n v="1"/>
        <n v="4"/>
      </sharedItems>
    </cacheField>
    <cacheField name="Année" numFmtId="0">
      <sharedItems containsSemiMixedTypes="0" containsString="0" containsNumber="1" containsInteger="1" minValue="1900" maxValue="2016"/>
    </cacheField>
    <cacheField name="AnnéeScolaire" numFmtId="0">
      <sharedItems count="3">
        <s v="1899-1900"/>
        <s v="2015-2016"/>
        <e v="#VALUE!" u="1"/>
      </sharedItems>
    </cacheField>
    <cacheField name="ID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m/>
    <x v="0"/>
    <x v="0"/>
    <x v="0"/>
    <n v="0"/>
    <x v="0"/>
    <n v="1900"/>
    <x v="0"/>
    <n v="1"/>
  </r>
  <r>
    <x v="1"/>
    <x v="1"/>
    <x v="1"/>
    <s v="CM2"/>
    <x v="1"/>
    <x v="1"/>
    <x v="1"/>
    <n v="5"/>
    <x v="1"/>
    <n v="2016"/>
    <x v="1"/>
    <n v="2"/>
  </r>
  <r>
    <x v="2"/>
    <x v="2"/>
    <x v="2"/>
    <s v="ULIS TFC"/>
    <x v="2"/>
    <x v="2"/>
    <x v="1"/>
    <n v="6"/>
    <x v="1"/>
    <n v="2016"/>
    <x v="1"/>
    <n v="3"/>
  </r>
  <r>
    <x v="3"/>
    <x v="3"/>
    <x v="3"/>
    <s v="Delaporte"/>
    <x v="3"/>
    <x v="2"/>
    <x v="1"/>
    <n v="4"/>
    <x v="1"/>
    <n v="2016"/>
    <x v="1"/>
    <n v="4"/>
  </r>
  <r>
    <x v="4"/>
    <x v="4"/>
    <x v="4"/>
    <s v="Montaigne"/>
    <x v="3"/>
    <x v="2"/>
    <x v="1"/>
    <n v="4"/>
    <x v="1"/>
    <n v="2016"/>
    <x v="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ID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9" firstHeaderRow="1" firstDataRow="1" firstDataCol="1" rowPageCount="1" colPageCount="1"/>
  <pivotFields count="12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  <pivotField axis="axisRow" numFmtId="14" showAll="0">
      <items count="6">
        <item x="2"/>
        <item x="1"/>
        <item x="3"/>
        <item x="4"/>
        <item x="0"/>
        <item t="default"/>
      </items>
    </pivotField>
    <pivotField showAll="0"/>
    <pivotField axis="axisRow" numFmtId="14" showAll="0">
      <items count="5">
        <item x="1"/>
        <item x="2"/>
        <item x="3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dataField="1" showAll="0"/>
  </pivotFields>
  <rowFields count="5">
    <field x="0"/>
    <field x="1"/>
    <field x="2"/>
    <field x="4"/>
    <field x="5"/>
  </rowFields>
  <rowItems count="6">
    <i>
      <x v="4"/>
    </i>
    <i r="1">
      <x v="4"/>
    </i>
    <i r="2">
      <x v="4"/>
    </i>
    <i r="3">
      <x v="3"/>
    </i>
    <i r="4">
      <x v="2"/>
    </i>
    <i t="grand">
      <x/>
    </i>
  </rowItems>
  <colItems count="1">
    <i/>
  </colItems>
  <pageFields count="1">
    <pageField fld="6" item="0" hier="-1"/>
  </pageFields>
  <dataFields count="1">
    <dataField name="Max de ID" fld="11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synth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E6" firstHeaderRow="1" firstDataRow="3" firstDataCol="3" rowPageCount="1" colPageCount="1"/>
  <pivotFields count="12">
    <pivotField axis="axisRow" compact="0" outline="0" showAll="0" defaultSubtotal="0">
      <items count="5">
        <item x="1"/>
        <item x="2"/>
        <item x="3"/>
        <item x="4"/>
        <item x="0"/>
      </items>
    </pivotField>
    <pivotField axis="axisRow" compact="0" outline="0" showAll="0" defaultSubtotal="0">
      <items count="5">
        <item x="1"/>
        <item x="2"/>
        <item x="3"/>
        <item x="4"/>
        <item x="0"/>
      </items>
    </pivotField>
    <pivotField axis="axisRow" compact="0" numFmtId="14" outline="0" showAll="0">
      <items count="6">
        <item x="2"/>
        <item x="1"/>
        <item x="3"/>
        <item x="4"/>
        <item x="0"/>
        <item t="default"/>
      </items>
    </pivotField>
    <pivotField compact="0" outline="0" showAll="0"/>
    <pivotField compact="0" numFmtId="14" outline="0" showAll="0"/>
    <pivotField compact="0" outline="0" showAll="0"/>
    <pivotField axis="axisPage" dataField="1" compact="0" outline="0" showAll="0">
      <items count="3">
        <item x="0"/>
        <item x="1"/>
        <item t="default"/>
      </items>
    </pivotField>
    <pivotField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/>
    <pivotField axis="axisCol" compact="0" outline="0" showAll="0">
      <items count="4">
        <item x="1"/>
        <item m="1" x="2"/>
        <item x="0"/>
        <item t="default"/>
      </items>
    </pivotField>
    <pivotField compact="0" outline="0" showAll="0"/>
  </pivotFields>
  <rowFields count="3">
    <field x="0"/>
    <field x="1"/>
    <field x="2"/>
  </rowFields>
  <rowItems count="1">
    <i>
      <x v="4"/>
      <x v="4"/>
      <x v="4"/>
    </i>
  </rowItems>
  <colFields count="2">
    <field x="10"/>
    <field x="8"/>
  </colFields>
  <colItems count="2">
    <i>
      <x v="2"/>
      <x v="1"/>
    </i>
    <i t="default">
      <x v="2"/>
    </i>
  </colItems>
  <pageFields count="1">
    <pageField fld="6" item="0" hier="-1"/>
  </pageFields>
  <dataFields count="1">
    <dataField name="Nombre de Motif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JF" displayName="TabJF" ref="D1:E61" totalsRowShown="0" headerRowDxfId="21" dataDxfId="20">
  <autoFilter ref="D1:E61"/>
  <tableColumns count="2">
    <tableColumn id="1" name="JF" dataDxfId="19"/>
    <tableColumn id="2" name="DATE_JF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Eleves" displayName="TabEleves" ref="A1:D9" totalsRowShown="0">
  <autoFilter ref="A1:D9"/>
  <sortState ref="A2:E9">
    <sortCondition ref="D2"/>
  </sortState>
  <tableColumns count="4">
    <tableColumn id="1" name="Nom"/>
    <tableColumn id="2" name="Prénom"/>
    <tableColumn id="3" name="DateNaissance"/>
    <tableColumn id="4" name="Class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Evenements" displayName="TabEvenements" ref="A1:L6" totalsRowShown="0" headerRowDxfId="16" dataDxfId="14" headerRowBorderDxfId="15" tableBorderDxfId="13" totalsRowBorderDxfId="12">
  <autoFilter ref="A1:L6"/>
  <tableColumns count="12">
    <tableColumn id="1" name="Nom" dataDxfId="11"/>
    <tableColumn id="2" name="Prénom" dataDxfId="10"/>
    <tableColumn id="3" name="DateNaissance" dataDxfId="9"/>
    <tableColumn id="4" name="Classe" dataDxfId="8"/>
    <tableColumn id="5" name="Date" dataDxfId="7"/>
    <tableColumn id="6" name="M/A" dataDxfId="6"/>
    <tableColumn id="12" name="Motif" dataDxfId="5"/>
    <tableColumn id="7" name="Jour" dataDxfId="4">
      <calculatedColumnFormula>DAY(TabEvenements[Date])</calculatedColumnFormula>
    </tableColumn>
    <tableColumn id="8" name="Mois" dataDxfId="3">
      <calculatedColumnFormula>MONTH(TabEvenements[[#This Row],[Date]])</calculatedColumnFormula>
    </tableColumn>
    <tableColumn id="9" name="Année" dataDxfId="2">
      <calculatedColumnFormula>YEAR(TabEvenements[[#This Row],[Date]])</calculatedColumnFormula>
    </tableColumn>
    <tableColumn id="10" name="AnnéeScolaire" dataDxfId="1">
      <calculatedColumnFormula>IF(TabEvenements[[#This Row],[Mois]]&gt;7,TabEvenements[[#This Row],[Année]]&amp;"-"&amp;TabEvenements[[#This Row],[Année]]+1,TabEvenements[[#This Row],[Année]]-1&amp;"-"&amp;TabEvenements[[#This Row],[Année]])</calculatedColumnFormula>
    </tableColumn>
    <tableColumn id="11" name="ID" dataDxfId="0">
      <calculatedColumnFormula>ROW()-1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1"/>
  <sheetViews>
    <sheetView workbookViewId="0"/>
  </sheetViews>
  <sheetFormatPr baseColWidth="10" defaultRowHeight="14.5" x14ac:dyDescent="0.35"/>
  <cols>
    <col min="3" max="3" width="10.90625" style="2"/>
    <col min="4" max="5" width="21.54296875" style="2" customWidth="1"/>
    <col min="7" max="7" width="14.90625" bestFit="1" customWidth="1"/>
  </cols>
  <sheetData>
    <row r="1" spans="1:7" x14ac:dyDescent="0.35">
      <c r="A1" s="1" t="s">
        <v>3</v>
      </c>
      <c r="D1" s="3" t="s">
        <v>11</v>
      </c>
      <c r="E1" s="3" t="s">
        <v>12</v>
      </c>
      <c r="G1" s="1" t="s">
        <v>49</v>
      </c>
    </row>
    <row r="2" spans="1:7" x14ac:dyDescent="0.35">
      <c r="A2" t="s">
        <v>25</v>
      </c>
      <c r="C2" s="1">
        <v>2016</v>
      </c>
      <c r="D2" s="3" t="s">
        <v>13</v>
      </c>
      <c r="E2" s="4">
        <f>DATE(C2,1,1)</f>
        <v>42370</v>
      </c>
      <c r="G2" s="7">
        <v>42464</v>
      </c>
    </row>
    <row r="3" spans="1:7" x14ac:dyDescent="0.35">
      <c r="A3" t="s">
        <v>26</v>
      </c>
      <c r="C3" s="5"/>
      <c r="D3" s="3" t="s">
        <v>14</v>
      </c>
      <c r="E3" s="4">
        <f>DATE(C2,IF((25-MOD((11*MOD(C2-1900,19)+4-INT((7*MOD(C2-1900,19)+1)/19)),29)-MOD(C2-1900+INT((C2-1900)/4)+31-MOD((11*MOD(C2-1900,19)+4-INT((7*MOD(C2-1900,19)+1)/19)),29),7))&gt;0,4,3),IF((25-MOD((11*MOD(C2-1900,19)+4-INT((7*MOD(C2-1900,19)+1)/19)),29)-MOD(C2-1900+INT((C2-1900)/4)+31-MOD((11*MOD(C2-1900,19)+4-INT((7*MOD(C2-1900,19)+1)/19)),29),7))&gt;0,(25-MOD((11*MOD(C2-1900,19)+4-INT((7*MOD(C2-1900,19)+1)/19)),29)-MOD(C2-1900+INT((C2-1900)/4)+31-MOD((11*MOD(C2-1900,19)+4-INT((7*MOD(C2-1900,19)+1)/19)),29),7)),31+(25-MOD((11*MOD(C2-1900,19)+4-INT((7*MOD(C2-1900,19)+1)/19)),29)-MOD(C2-1900+INT((C2-1900)/4)+31-MOD((11*MOD(C2-1900,19)+4-INT((7*MOD(C2-1900,19)+1)/19)),29),7))))</f>
        <v>42456</v>
      </c>
    </row>
    <row r="4" spans="1:7" x14ac:dyDescent="0.35">
      <c r="A4" t="s">
        <v>27</v>
      </c>
      <c r="C4" s="5"/>
      <c r="D4" s="3" t="s">
        <v>15</v>
      </c>
      <c r="E4" s="4">
        <f>E3+1</f>
        <v>42457</v>
      </c>
    </row>
    <row r="5" spans="1:7" x14ac:dyDescent="0.35">
      <c r="A5" t="s">
        <v>28</v>
      </c>
      <c r="C5" s="5"/>
      <c r="D5" s="3" t="s">
        <v>16</v>
      </c>
      <c r="E5" s="4">
        <f>DATE(C2,5,1)</f>
        <v>42491</v>
      </c>
    </row>
    <row r="6" spans="1:7" x14ac:dyDescent="0.35">
      <c r="A6" t="s">
        <v>29</v>
      </c>
      <c r="C6" s="5"/>
      <c r="D6" s="3" t="s">
        <v>17</v>
      </c>
      <c r="E6" s="4">
        <f>DATE(C2,5,8)</f>
        <v>42498</v>
      </c>
    </row>
    <row r="7" spans="1:7" x14ac:dyDescent="0.35">
      <c r="A7" t="s">
        <v>30</v>
      </c>
      <c r="C7" s="5"/>
      <c r="D7" s="3" t="s">
        <v>18</v>
      </c>
      <c r="E7" s="4">
        <f>E3+39</f>
        <v>42495</v>
      </c>
    </row>
    <row r="8" spans="1:7" x14ac:dyDescent="0.35">
      <c r="A8" t="s">
        <v>50</v>
      </c>
      <c r="C8" s="5"/>
      <c r="D8" s="3" t="s">
        <v>19</v>
      </c>
      <c r="E8" s="4">
        <f>E3+50</f>
        <v>42506</v>
      </c>
    </row>
    <row r="9" spans="1:7" x14ac:dyDescent="0.35">
      <c r="A9" t="s">
        <v>51</v>
      </c>
      <c r="C9" s="5"/>
      <c r="D9" s="3" t="s">
        <v>20</v>
      </c>
      <c r="E9" s="4">
        <f>DATE(C2,7,14)</f>
        <v>42565</v>
      </c>
    </row>
    <row r="10" spans="1:7" x14ac:dyDescent="0.35">
      <c r="A10" t="s">
        <v>52</v>
      </c>
      <c r="C10" s="5"/>
      <c r="D10" s="3" t="s">
        <v>21</v>
      </c>
      <c r="E10" s="4">
        <f>DATE(C2,8,15)</f>
        <v>42597</v>
      </c>
    </row>
    <row r="11" spans="1:7" x14ac:dyDescent="0.35">
      <c r="A11" t="s">
        <v>53</v>
      </c>
      <c r="C11" s="5"/>
      <c r="D11" s="3" t="s">
        <v>22</v>
      </c>
      <c r="E11" s="4">
        <f>DATE(C2,11,1)</f>
        <v>42675</v>
      </c>
    </row>
    <row r="12" spans="1:7" x14ac:dyDescent="0.35">
      <c r="A12" t="s">
        <v>54</v>
      </c>
      <c r="C12" s="5"/>
      <c r="D12" s="3" t="s">
        <v>23</v>
      </c>
      <c r="E12" s="4">
        <f>DATE(C2,11,11)</f>
        <v>42685</v>
      </c>
    </row>
    <row r="13" spans="1:7" x14ac:dyDescent="0.35">
      <c r="A13" t="s">
        <v>55</v>
      </c>
      <c r="C13" s="5"/>
      <c r="D13" s="3" t="s">
        <v>24</v>
      </c>
      <c r="E13" s="4">
        <f>DATE(C2,12,25)</f>
        <v>42729</v>
      </c>
    </row>
    <row r="14" spans="1:7" x14ac:dyDescent="0.35">
      <c r="C14" s="1">
        <f>C2+1</f>
        <v>2017</v>
      </c>
      <c r="D14" s="3" t="s">
        <v>13</v>
      </c>
      <c r="E14" s="4">
        <f>DATE(C14,1,1)</f>
        <v>42736</v>
      </c>
    </row>
    <row r="15" spans="1:7" x14ac:dyDescent="0.35">
      <c r="C15" s="5"/>
      <c r="D15" s="3" t="s">
        <v>14</v>
      </c>
      <c r="E15" s="4">
        <f>DATE(C14,IF((25-MOD((11*MOD(C14-1900,19)+4-INT((7*MOD(C14-1900,19)+1)/19)),29)-MOD(C14-1900+INT((C14-1900)/4)+31-MOD((11*MOD(C14-1900,19)+4-INT((7*MOD(C14-1900,19)+1)/19)),29),7))&gt;0,4,3),IF((25-MOD((11*MOD(C14-1900,19)+4-INT((7*MOD(C14-1900,19)+1)/19)),29)-MOD(C14-1900+INT((C14-1900)/4)+31-MOD((11*MOD(C14-1900,19)+4-INT((7*MOD(C14-1900,19)+1)/19)),29),7))&gt;0,(25-MOD((11*MOD(C14-1900,19)+4-INT((7*MOD(C14-1900,19)+1)/19)),29)-MOD(C14-1900+INT((C14-1900)/4)+31-MOD((11*MOD(C14-1900,19)+4-INT((7*MOD(C14-1900,19)+1)/19)),29),7)),31+(25-MOD((11*MOD(C14-1900,19)+4-INT((7*MOD(C14-1900,19)+1)/19)),29)-MOD(C14-1900+INT((C14-1900)/4)+31-MOD((11*MOD(C14-1900,19)+4-INT((7*MOD(C14-1900,19)+1)/19)),29),7))))</f>
        <v>42841</v>
      </c>
    </row>
    <row r="16" spans="1:7" x14ac:dyDescent="0.35">
      <c r="C16" s="5"/>
      <c r="D16" s="3" t="s">
        <v>15</v>
      </c>
      <c r="E16" s="4">
        <f>E15+1</f>
        <v>42842</v>
      </c>
    </row>
    <row r="17" spans="3:5" x14ac:dyDescent="0.35">
      <c r="C17" s="5"/>
      <c r="D17" s="3" t="s">
        <v>16</v>
      </c>
      <c r="E17" s="4">
        <f>DATE(C14,5,1)</f>
        <v>42856</v>
      </c>
    </row>
    <row r="18" spans="3:5" x14ac:dyDescent="0.35">
      <c r="C18" s="5"/>
      <c r="D18" s="3" t="s">
        <v>17</v>
      </c>
      <c r="E18" s="4">
        <f>DATE(C14,5,8)</f>
        <v>42863</v>
      </c>
    </row>
    <row r="19" spans="3:5" x14ac:dyDescent="0.35">
      <c r="C19" s="5"/>
      <c r="D19" s="3" t="s">
        <v>18</v>
      </c>
      <c r="E19" s="4">
        <f>E15+39</f>
        <v>42880</v>
      </c>
    </row>
    <row r="20" spans="3:5" x14ac:dyDescent="0.35">
      <c r="C20" s="5"/>
      <c r="D20" s="3" t="s">
        <v>19</v>
      </c>
      <c r="E20" s="4">
        <f>E15+50</f>
        <v>42891</v>
      </c>
    </row>
    <row r="21" spans="3:5" x14ac:dyDescent="0.35">
      <c r="C21" s="5"/>
      <c r="D21" s="3" t="s">
        <v>20</v>
      </c>
      <c r="E21" s="4">
        <f>DATE(C14,7,14)</f>
        <v>42930</v>
      </c>
    </row>
    <row r="22" spans="3:5" x14ac:dyDescent="0.35">
      <c r="C22" s="5"/>
      <c r="D22" s="3" t="s">
        <v>21</v>
      </c>
      <c r="E22" s="4">
        <f>DATE(C14,8,15)</f>
        <v>42962</v>
      </c>
    </row>
    <row r="23" spans="3:5" x14ac:dyDescent="0.35">
      <c r="C23" s="5"/>
      <c r="D23" s="3" t="s">
        <v>22</v>
      </c>
      <c r="E23" s="4">
        <f>DATE(C14,11,1)</f>
        <v>43040</v>
      </c>
    </row>
    <row r="24" spans="3:5" x14ac:dyDescent="0.35">
      <c r="C24" s="5"/>
      <c r="D24" s="3" t="s">
        <v>23</v>
      </c>
      <c r="E24" s="4">
        <f>DATE(C14,11,11)</f>
        <v>43050</v>
      </c>
    </row>
    <row r="25" spans="3:5" x14ac:dyDescent="0.35">
      <c r="C25" s="5"/>
      <c r="D25" s="3" t="s">
        <v>24</v>
      </c>
      <c r="E25" s="4">
        <f>DATE(C14,12,25)</f>
        <v>43094</v>
      </c>
    </row>
    <row r="26" spans="3:5" x14ac:dyDescent="0.35">
      <c r="C26" s="1">
        <f>C14+1</f>
        <v>2018</v>
      </c>
      <c r="D26" s="3" t="s">
        <v>13</v>
      </c>
      <c r="E26" s="4">
        <f>DATE(C26,1,1)</f>
        <v>43101</v>
      </c>
    </row>
    <row r="27" spans="3:5" x14ac:dyDescent="0.35">
      <c r="C27" s="5"/>
      <c r="D27" s="3" t="s">
        <v>14</v>
      </c>
      <c r="E27" s="4">
        <f>DATE(C26,IF((25-MOD((11*MOD(C26-1900,19)+4-INT((7*MOD(C26-1900,19)+1)/19)),29)-MOD(C26-1900+INT((C26-1900)/4)+31-MOD((11*MOD(C26-1900,19)+4-INT((7*MOD(C26-1900,19)+1)/19)),29),7))&gt;0,4,3),IF((25-MOD((11*MOD(C26-1900,19)+4-INT((7*MOD(C26-1900,19)+1)/19)),29)-MOD(C26-1900+INT((C26-1900)/4)+31-MOD((11*MOD(C26-1900,19)+4-INT((7*MOD(C26-1900,19)+1)/19)),29),7))&gt;0,(25-MOD((11*MOD(C26-1900,19)+4-INT((7*MOD(C26-1900,19)+1)/19)),29)-MOD(C26-1900+INT((C26-1900)/4)+31-MOD((11*MOD(C26-1900,19)+4-INT((7*MOD(C26-1900,19)+1)/19)),29),7)),31+(25-MOD((11*MOD(C26-1900,19)+4-INT((7*MOD(C26-1900,19)+1)/19)),29)-MOD(C26-1900+INT((C26-1900)/4)+31-MOD((11*MOD(C26-1900,19)+4-INT((7*MOD(C26-1900,19)+1)/19)),29),7))))</f>
        <v>43191</v>
      </c>
    </row>
    <row r="28" spans="3:5" x14ac:dyDescent="0.35">
      <c r="C28" s="5"/>
      <c r="D28" s="3" t="s">
        <v>15</v>
      </c>
      <c r="E28" s="4">
        <f>E27+1</f>
        <v>43192</v>
      </c>
    </row>
    <row r="29" spans="3:5" x14ac:dyDescent="0.35">
      <c r="C29" s="5"/>
      <c r="D29" s="3" t="s">
        <v>16</v>
      </c>
      <c r="E29" s="4">
        <f>DATE(C26,5,1)</f>
        <v>43221</v>
      </c>
    </row>
    <row r="30" spans="3:5" x14ac:dyDescent="0.35">
      <c r="C30" s="5"/>
      <c r="D30" s="3" t="s">
        <v>17</v>
      </c>
      <c r="E30" s="4">
        <f>DATE(C26,5,8)</f>
        <v>43228</v>
      </c>
    </row>
    <row r="31" spans="3:5" x14ac:dyDescent="0.35">
      <c r="C31" s="5"/>
      <c r="D31" s="3" t="s">
        <v>18</v>
      </c>
      <c r="E31" s="4">
        <f>E27+39</f>
        <v>43230</v>
      </c>
    </row>
    <row r="32" spans="3:5" x14ac:dyDescent="0.35">
      <c r="C32" s="5"/>
      <c r="D32" s="3" t="s">
        <v>19</v>
      </c>
      <c r="E32" s="4">
        <f>E27+50</f>
        <v>43241</v>
      </c>
    </row>
    <row r="33" spans="3:5" x14ac:dyDescent="0.35">
      <c r="C33" s="5"/>
      <c r="D33" s="3" t="s">
        <v>20</v>
      </c>
      <c r="E33" s="4">
        <f>DATE(C26,7,14)</f>
        <v>43295</v>
      </c>
    </row>
    <row r="34" spans="3:5" x14ac:dyDescent="0.35">
      <c r="C34" s="5"/>
      <c r="D34" s="3" t="s">
        <v>21</v>
      </c>
      <c r="E34" s="4">
        <f>DATE(C26,8,15)</f>
        <v>43327</v>
      </c>
    </row>
    <row r="35" spans="3:5" x14ac:dyDescent="0.35">
      <c r="C35" s="5"/>
      <c r="D35" s="3" t="s">
        <v>22</v>
      </c>
      <c r="E35" s="4">
        <f>DATE(C26,11,1)</f>
        <v>43405</v>
      </c>
    </row>
    <row r="36" spans="3:5" x14ac:dyDescent="0.35">
      <c r="C36" s="5"/>
      <c r="D36" s="3" t="s">
        <v>23</v>
      </c>
      <c r="E36" s="4">
        <f>DATE(C26,11,11)</f>
        <v>43415</v>
      </c>
    </row>
    <row r="37" spans="3:5" x14ac:dyDescent="0.35">
      <c r="C37" s="5"/>
      <c r="D37" s="3" t="s">
        <v>24</v>
      </c>
      <c r="E37" s="4">
        <f>DATE(C26,12,25)</f>
        <v>43459</v>
      </c>
    </row>
    <row r="38" spans="3:5" x14ac:dyDescent="0.35">
      <c r="C38" s="1">
        <f>C26+1</f>
        <v>2019</v>
      </c>
      <c r="D38" s="3" t="s">
        <v>13</v>
      </c>
      <c r="E38" s="4">
        <f>DATE(C38,1,1)</f>
        <v>43466</v>
      </c>
    </row>
    <row r="39" spans="3:5" x14ac:dyDescent="0.35">
      <c r="C39" s="5"/>
      <c r="D39" s="3" t="s">
        <v>14</v>
      </c>
      <c r="E39" s="4">
        <f>DATE(C38,IF((25-MOD((11*MOD(C38-1900,19)+4-INT((7*MOD(C38-1900,19)+1)/19)),29)-MOD(C38-1900+INT((C38-1900)/4)+31-MOD((11*MOD(C38-1900,19)+4-INT((7*MOD(C38-1900,19)+1)/19)),29),7))&gt;0,4,3),IF((25-MOD((11*MOD(C38-1900,19)+4-INT((7*MOD(C38-1900,19)+1)/19)),29)-MOD(C38-1900+INT((C38-1900)/4)+31-MOD((11*MOD(C38-1900,19)+4-INT((7*MOD(C38-1900,19)+1)/19)),29),7))&gt;0,(25-MOD((11*MOD(C38-1900,19)+4-INT((7*MOD(C38-1900,19)+1)/19)),29)-MOD(C38-1900+INT((C38-1900)/4)+31-MOD((11*MOD(C38-1900,19)+4-INT((7*MOD(C38-1900,19)+1)/19)),29),7)),31+(25-MOD((11*MOD(C38-1900,19)+4-INT((7*MOD(C38-1900,19)+1)/19)),29)-MOD(C38-1900+INT((C38-1900)/4)+31-MOD((11*MOD(C38-1900,19)+4-INT((7*MOD(C38-1900,19)+1)/19)),29),7))))</f>
        <v>43576</v>
      </c>
    </row>
    <row r="40" spans="3:5" x14ac:dyDescent="0.35">
      <c r="C40" s="5"/>
      <c r="D40" s="3" t="s">
        <v>15</v>
      </c>
      <c r="E40" s="4">
        <f>E39+1</f>
        <v>43577</v>
      </c>
    </row>
    <row r="41" spans="3:5" x14ac:dyDescent="0.35">
      <c r="C41" s="5"/>
      <c r="D41" s="3" t="s">
        <v>16</v>
      </c>
      <c r="E41" s="4">
        <f>DATE(C38,5,1)</f>
        <v>43586</v>
      </c>
    </row>
    <row r="42" spans="3:5" x14ac:dyDescent="0.35">
      <c r="C42" s="5"/>
      <c r="D42" s="3" t="s">
        <v>17</v>
      </c>
      <c r="E42" s="4">
        <f>DATE(C38,5,8)</f>
        <v>43593</v>
      </c>
    </row>
    <row r="43" spans="3:5" x14ac:dyDescent="0.35">
      <c r="C43" s="5"/>
      <c r="D43" s="3" t="s">
        <v>18</v>
      </c>
      <c r="E43" s="4">
        <f>E39+39</f>
        <v>43615</v>
      </c>
    </row>
    <row r="44" spans="3:5" x14ac:dyDescent="0.35">
      <c r="C44" s="5"/>
      <c r="D44" s="3" t="s">
        <v>19</v>
      </c>
      <c r="E44" s="4">
        <f>E39+50</f>
        <v>43626</v>
      </c>
    </row>
    <row r="45" spans="3:5" x14ac:dyDescent="0.35">
      <c r="C45" s="5"/>
      <c r="D45" s="3" t="s">
        <v>20</v>
      </c>
      <c r="E45" s="4">
        <f>DATE(C38,7,14)</f>
        <v>43660</v>
      </c>
    </row>
    <row r="46" spans="3:5" x14ac:dyDescent="0.35">
      <c r="C46" s="5"/>
      <c r="D46" s="3" t="s">
        <v>21</v>
      </c>
      <c r="E46" s="4">
        <f>DATE(C38,8,15)</f>
        <v>43692</v>
      </c>
    </row>
    <row r="47" spans="3:5" x14ac:dyDescent="0.35">
      <c r="C47" s="5"/>
      <c r="D47" s="3" t="s">
        <v>22</v>
      </c>
      <c r="E47" s="4">
        <f>DATE(C38,11,1)</f>
        <v>43770</v>
      </c>
    </row>
    <row r="48" spans="3:5" x14ac:dyDescent="0.35">
      <c r="C48" s="5"/>
      <c r="D48" s="3" t="s">
        <v>23</v>
      </c>
      <c r="E48" s="4">
        <f>DATE(C38,11,11)</f>
        <v>43780</v>
      </c>
    </row>
    <row r="49" spans="3:5" x14ac:dyDescent="0.35">
      <c r="C49" s="5"/>
      <c r="D49" s="3" t="s">
        <v>24</v>
      </c>
      <c r="E49" s="4">
        <f>DATE(C38,12,25)</f>
        <v>43824</v>
      </c>
    </row>
    <row r="50" spans="3:5" x14ac:dyDescent="0.35">
      <c r="C50" s="1">
        <f>C38+1</f>
        <v>2020</v>
      </c>
      <c r="D50" s="3" t="s">
        <v>13</v>
      </c>
      <c r="E50" s="4">
        <f>DATE(C50,1,1)</f>
        <v>43831</v>
      </c>
    </row>
    <row r="51" spans="3:5" x14ac:dyDescent="0.35">
      <c r="C51" s="5"/>
      <c r="D51" s="3" t="s">
        <v>14</v>
      </c>
      <c r="E51" s="4">
        <f>DATE(C50,IF((25-MOD((11*MOD(C50-1900,19)+4-INT((7*MOD(C50-1900,19)+1)/19)),29)-MOD(C50-1900+INT((C50-1900)/4)+31-MOD((11*MOD(C50-1900,19)+4-INT((7*MOD(C50-1900,19)+1)/19)),29),7))&gt;0,4,3),IF((25-MOD((11*MOD(C50-1900,19)+4-INT((7*MOD(C50-1900,19)+1)/19)),29)-MOD(C50-1900+INT((C50-1900)/4)+31-MOD((11*MOD(C50-1900,19)+4-INT((7*MOD(C50-1900,19)+1)/19)),29),7))&gt;0,(25-MOD((11*MOD(C50-1900,19)+4-INT((7*MOD(C50-1900,19)+1)/19)),29)-MOD(C50-1900+INT((C50-1900)/4)+31-MOD((11*MOD(C50-1900,19)+4-INT((7*MOD(C50-1900,19)+1)/19)),29),7)),31+(25-MOD((11*MOD(C50-1900,19)+4-INT((7*MOD(C50-1900,19)+1)/19)),29)-MOD(C50-1900+INT((C50-1900)/4)+31-MOD((11*MOD(C50-1900,19)+4-INT((7*MOD(C50-1900,19)+1)/19)),29),7))))</f>
        <v>43933</v>
      </c>
    </row>
    <row r="52" spans="3:5" x14ac:dyDescent="0.35">
      <c r="C52" s="5"/>
      <c r="D52" s="3" t="s">
        <v>15</v>
      </c>
      <c r="E52" s="4">
        <f>E51+1</f>
        <v>43934</v>
      </c>
    </row>
    <row r="53" spans="3:5" x14ac:dyDescent="0.35">
      <c r="C53" s="5"/>
      <c r="D53" s="3" t="s">
        <v>16</v>
      </c>
      <c r="E53" s="4">
        <f>DATE(C50,5,1)</f>
        <v>43952</v>
      </c>
    </row>
    <row r="54" spans="3:5" x14ac:dyDescent="0.35">
      <c r="C54" s="5"/>
      <c r="D54" s="3" t="s">
        <v>17</v>
      </c>
      <c r="E54" s="4">
        <f>DATE(C50,5,8)</f>
        <v>43959</v>
      </c>
    </row>
    <row r="55" spans="3:5" x14ac:dyDescent="0.35">
      <c r="C55" s="5"/>
      <c r="D55" s="3" t="s">
        <v>18</v>
      </c>
      <c r="E55" s="4">
        <f>E51+39</f>
        <v>43972</v>
      </c>
    </row>
    <row r="56" spans="3:5" x14ac:dyDescent="0.35">
      <c r="C56" s="5"/>
      <c r="D56" s="3" t="s">
        <v>19</v>
      </c>
      <c r="E56" s="4">
        <f>E51+50</f>
        <v>43983</v>
      </c>
    </row>
    <row r="57" spans="3:5" x14ac:dyDescent="0.35">
      <c r="C57" s="5"/>
      <c r="D57" s="3" t="s">
        <v>20</v>
      </c>
      <c r="E57" s="4">
        <f>DATE(C50,7,14)</f>
        <v>44026</v>
      </c>
    </row>
    <row r="58" spans="3:5" x14ac:dyDescent="0.35">
      <c r="C58" s="5"/>
      <c r="D58" s="3" t="s">
        <v>21</v>
      </c>
      <c r="E58" s="4">
        <f>DATE(C50,8,15)</f>
        <v>44058</v>
      </c>
    </row>
    <row r="59" spans="3:5" x14ac:dyDescent="0.35">
      <c r="C59" s="5"/>
      <c r="D59" s="3" t="s">
        <v>22</v>
      </c>
      <c r="E59" s="4">
        <f>DATE(C50,11,1)</f>
        <v>44136</v>
      </c>
    </row>
    <row r="60" spans="3:5" x14ac:dyDescent="0.35">
      <c r="C60" s="5"/>
      <c r="D60" s="3" t="s">
        <v>23</v>
      </c>
      <c r="E60" s="4">
        <f>DATE(C50,11,11)</f>
        <v>44146</v>
      </c>
    </row>
    <row r="61" spans="3:5" x14ac:dyDescent="0.35">
      <c r="C61" s="5"/>
      <c r="D61" s="3" t="s">
        <v>24</v>
      </c>
      <c r="E61" s="4">
        <f>DATE(C50,12,25)</f>
        <v>44190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D5" sqref="D5:D6"/>
    </sheetView>
  </sheetViews>
  <sheetFormatPr baseColWidth="10" defaultRowHeight="14.5" x14ac:dyDescent="0.35"/>
  <cols>
    <col min="1" max="1" width="12.08984375" bestFit="1" customWidth="1"/>
    <col min="2" max="2" width="9.90625" bestFit="1" customWidth="1"/>
    <col min="3" max="3" width="15.36328125" bestFit="1" customWidth="1"/>
    <col min="4" max="4" width="8.2695312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31</v>
      </c>
      <c r="B2" t="s">
        <v>46</v>
      </c>
      <c r="C2" s="6">
        <v>38844</v>
      </c>
      <c r="D2" t="s">
        <v>29</v>
      </c>
    </row>
    <row r="3" spans="1:4" x14ac:dyDescent="0.35">
      <c r="A3" t="s">
        <v>32</v>
      </c>
      <c r="B3" t="s">
        <v>45</v>
      </c>
      <c r="C3" s="6">
        <v>38968</v>
      </c>
      <c r="D3" t="s">
        <v>29</v>
      </c>
    </row>
    <row r="4" spans="1:4" x14ac:dyDescent="0.35">
      <c r="A4" t="s">
        <v>33</v>
      </c>
      <c r="B4" t="s">
        <v>44</v>
      </c>
      <c r="C4" s="6">
        <v>38698</v>
      </c>
      <c r="D4" t="s">
        <v>29</v>
      </c>
    </row>
    <row r="5" spans="1:4" x14ac:dyDescent="0.35">
      <c r="A5" t="s">
        <v>34</v>
      </c>
      <c r="B5" t="s">
        <v>43</v>
      </c>
      <c r="C5" s="6">
        <v>38840</v>
      </c>
      <c r="D5" t="s">
        <v>29</v>
      </c>
    </row>
    <row r="6" spans="1:4" x14ac:dyDescent="0.35">
      <c r="A6" t="s">
        <v>35</v>
      </c>
      <c r="B6" t="s">
        <v>42</v>
      </c>
      <c r="C6" s="6">
        <v>37350</v>
      </c>
      <c r="D6" t="s">
        <v>30</v>
      </c>
    </row>
    <row r="7" spans="1:4" x14ac:dyDescent="0.35">
      <c r="A7" t="s">
        <v>36</v>
      </c>
      <c r="B7" t="s">
        <v>41</v>
      </c>
      <c r="C7" s="6">
        <v>37776</v>
      </c>
      <c r="D7" t="s">
        <v>30</v>
      </c>
    </row>
    <row r="8" spans="1:4" x14ac:dyDescent="0.35">
      <c r="A8" t="s">
        <v>37</v>
      </c>
      <c r="B8" t="s">
        <v>40</v>
      </c>
      <c r="C8" s="6">
        <v>37355</v>
      </c>
      <c r="D8" t="s">
        <v>30</v>
      </c>
    </row>
    <row r="9" spans="1:4" x14ac:dyDescent="0.35">
      <c r="A9" t="s">
        <v>38</v>
      </c>
      <c r="B9" t="s">
        <v>39</v>
      </c>
      <c r="C9" s="6">
        <v>37657</v>
      </c>
      <c r="D9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42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1" sqref="B1"/>
    </sheetView>
  </sheetViews>
  <sheetFormatPr baseColWidth="10" defaultRowHeight="14.5" x14ac:dyDescent="0.35"/>
  <cols>
    <col min="1" max="1" width="17.08984375" customWidth="1"/>
    <col min="2" max="2" width="15" customWidth="1"/>
    <col min="3" max="3" width="16.08984375" customWidth="1"/>
    <col min="4" max="13" width="13.26953125" style="11" customWidth="1"/>
  </cols>
  <sheetData>
    <row r="1" spans="1:13" ht="18.5" x14ac:dyDescent="0.45">
      <c r="A1" s="10" t="s">
        <v>48</v>
      </c>
      <c r="B1" s="38" t="s">
        <v>29</v>
      </c>
      <c r="C1" s="40">
        <v>0</v>
      </c>
      <c r="D1" s="36">
        <f>Parametres!$G$2+C1</f>
        <v>42464</v>
      </c>
      <c r="E1" s="36">
        <f>D1</f>
        <v>42464</v>
      </c>
      <c r="F1" s="36">
        <f t="shared" ref="F1" si="0">E1+1</f>
        <v>42465</v>
      </c>
      <c r="G1" s="36">
        <f t="shared" ref="G1" si="1">F1</f>
        <v>42465</v>
      </c>
      <c r="H1" s="36">
        <f t="shared" ref="H1" si="2">G1+1</f>
        <v>42466</v>
      </c>
      <c r="I1" s="36">
        <f t="shared" ref="I1" si="3">H1</f>
        <v>42466</v>
      </c>
      <c r="J1" s="36">
        <f t="shared" ref="J1" si="4">I1+1</f>
        <v>42467</v>
      </c>
      <c r="K1" s="36">
        <f t="shared" ref="K1:M1" si="5">J1</f>
        <v>42467</v>
      </c>
      <c r="L1" s="36">
        <f t="shared" ref="L1" si="6">K1+1</f>
        <v>42468</v>
      </c>
      <c r="M1" s="36">
        <f t="shared" si="5"/>
        <v>42468</v>
      </c>
    </row>
    <row r="2" spans="1:13" ht="21" x14ac:dyDescent="0.5">
      <c r="A2" s="10" t="s">
        <v>63</v>
      </c>
      <c r="B2" s="39" t="str">
        <f>IF(MONTH(D1)&gt;7,YEAR(D1)&amp;"-"&amp;YEAR(D1)+1,YEAR(D1)-1&amp;"-"&amp;YEAR(D1))</f>
        <v>2015-2016</v>
      </c>
      <c r="C2" s="34"/>
      <c r="D2" s="35">
        <f>D1</f>
        <v>42464</v>
      </c>
      <c r="E2" s="35">
        <f t="shared" ref="E2:M3" si="7">E1</f>
        <v>42464</v>
      </c>
      <c r="F2" s="35">
        <f t="shared" si="7"/>
        <v>42465</v>
      </c>
      <c r="G2" s="35">
        <f t="shared" si="7"/>
        <v>42465</v>
      </c>
      <c r="H2" s="35">
        <f t="shared" si="7"/>
        <v>42466</v>
      </c>
      <c r="I2" s="35">
        <f t="shared" si="7"/>
        <v>42466</v>
      </c>
      <c r="J2" s="35">
        <f t="shared" si="7"/>
        <v>42467</v>
      </c>
      <c r="K2" s="35">
        <f t="shared" si="7"/>
        <v>42467</v>
      </c>
      <c r="L2" s="35">
        <f t="shared" si="7"/>
        <v>42468</v>
      </c>
      <c r="M2" s="35">
        <f t="shared" si="7"/>
        <v>42468</v>
      </c>
    </row>
    <row r="3" spans="1:13" x14ac:dyDescent="0.35">
      <c r="C3" s="8"/>
      <c r="D3" s="33">
        <f>D2</f>
        <v>42464</v>
      </c>
      <c r="E3" s="33">
        <f t="shared" si="7"/>
        <v>42464</v>
      </c>
      <c r="F3" s="33">
        <f t="shared" si="7"/>
        <v>42465</v>
      </c>
      <c r="G3" s="33">
        <f t="shared" si="7"/>
        <v>42465</v>
      </c>
      <c r="H3" s="33">
        <f t="shared" si="7"/>
        <v>42466</v>
      </c>
      <c r="I3" s="33">
        <f t="shared" si="7"/>
        <v>42466</v>
      </c>
      <c r="J3" s="33">
        <f t="shared" si="7"/>
        <v>42467</v>
      </c>
      <c r="K3" s="33">
        <f t="shared" si="7"/>
        <v>42467</v>
      </c>
      <c r="L3" s="33">
        <f t="shared" si="7"/>
        <v>42468</v>
      </c>
      <c r="M3" s="33">
        <f t="shared" si="7"/>
        <v>42468</v>
      </c>
    </row>
    <row r="4" spans="1:13" x14ac:dyDescent="0.35">
      <c r="A4" t="s">
        <v>0</v>
      </c>
      <c r="B4" t="s">
        <v>1</v>
      </c>
      <c r="C4" t="s">
        <v>47</v>
      </c>
      <c r="D4" s="11" t="s">
        <v>56</v>
      </c>
      <c r="E4" s="11" t="s">
        <v>57</v>
      </c>
      <c r="F4" s="11" t="s">
        <v>56</v>
      </c>
      <c r="G4" s="11" t="s">
        <v>57</v>
      </c>
      <c r="H4" s="11" t="s">
        <v>56</v>
      </c>
      <c r="I4" s="11" t="s">
        <v>57</v>
      </c>
      <c r="J4" s="11" t="s">
        <v>56</v>
      </c>
      <c r="K4" s="11" t="s">
        <v>57</v>
      </c>
      <c r="L4" s="11" t="s">
        <v>56</v>
      </c>
      <c r="M4" s="11" t="s">
        <v>57</v>
      </c>
    </row>
    <row r="5" spans="1:13" x14ac:dyDescent="0.35">
      <c r="A5" t="str">
        <f>IFERROR(IF(ROW()-5&lt;MATCH($B$1,TabEleves[Classe],1),INDEX(TabEleves[Nom],MATCH($B$1,TabEleves[Classe],0)+ROW()-5),""),"")</f>
        <v>Delaporte</v>
      </c>
      <c r="B5" t="str">
        <f>IFERROR(IF(ROW()-5&lt;MATCH($B$1,TabEleves[Classe],1),INDEX(TabEleves[Prénom],MATCH($B$1,TabEleves[Classe],0)+ROW()-5),""),"")</f>
        <v>Augustine</v>
      </c>
      <c r="C5" s="6">
        <f>IFERROR(IF(ROW()-5&lt;MATCH($B$1,TabEleves[Classe],1),INDEX(TabEleves[DateNaissance],MATCH($B$1,TabEleves[Classe],0)+ROW()-5),""),"")</f>
        <v>38844</v>
      </c>
      <c r="D5" s="11" t="str">
        <f>IFERROR(GETPIVOTDATA("ID",TCD!$A$3,"Nom",$A5,"Prénom",$B5,"DateNaissance",$C5,"Date",D$1,"M/A",D$4),"")</f>
        <v/>
      </c>
      <c r="E5" s="11" t="str">
        <f>IFERROR(GETPIVOTDATA("ID",TCD!$A$3,"Nom",$A5,"Prénom",$B5,"DateNaissance",$C5,"Date",E$1,"M/A",E$4),"")</f>
        <v/>
      </c>
      <c r="F5" s="11" t="str">
        <f>IFERROR(GETPIVOTDATA("ID",TCD!$A$3,"Nom",$A5,"Prénom",$B5,"DateNaissance",$C5,"Date",F$1,"M/A",F$4),"")</f>
        <v/>
      </c>
      <c r="G5" s="11" t="str">
        <f>IFERROR(GETPIVOTDATA("ID",TCD!$A$3,"Nom",$A5,"Prénom",$B5,"DateNaissance",$C5,"Date",G$1,"M/A",G$4),"")</f>
        <v/>
      </c>
      <c r="H5" s="11" t="str">
        <f>IFERROR(GETPIVOTDATA("ID",TCD!$A$3,"Nom",$A5,"Prénom",$B5,"DateNaissance",$C5,"Date",H$1,"M/A",H$4),"")</f>
        <v/>
      </c>
      <c r="I5" s="11" t="str">
        <f>IFERROR(GETPIVOTDATA("ID",TCD!$A$3,"Nom",$A5,"Prénom",$B5,"DateNaissance",$C5,"Date",I$1,"M/A",I$4),"")</f>
        <v/>
      </c>
      <c r="J5" s="11" t="str">
        <f>IFERROR(GETPIVOTDATA("ID",TCD!$A$3,"Nom",$A5,"Prénom",$B5,"DateNaissance",$C5,"Date",J$1,"M/A",J$4),"")</f>
        <v/>
      </c>
      <c r="K5" s="11" t="str">
        <f>IFERROR(GETPIVOTDATA("ID",TCD!$A$3,"Nom",$A5,"Prénom",$B5,"DateNaissance",$C5,"Date",K$1,"M/A",K$4),"")</f>
        <v/>
      </c>
      <c r="L5" s="11" t="str">
        <f>IFERROR(GETPIVOTDATA("ID",TCD!$A$3,"Nom",$A5,"Prénom",$B5,"DateNaissance",$C5,"Date",L$1,"M/A",L$4),"")</f>
        <v/>
      </c>
      <c r="M5" s="11" t="str">
        <f>IFERROR(GETPIVOTDATA("ID",TCD!$A$3,"Nom",$A5,"Prénom",$B5,"DateNaissance",$C5,"Date",M$1,"M/A",M$4),"")</f>
        <v/>
      </c>
    </row>
    <row r="6" spans="1:13" x14ac:dyDescent="0.35">
      <c r="A6" t="str">
        <f>IFERROR(IF(ROW()-5&lt;MATCH($B$1,TabEleves[Classe],1),INDEX(TabEleves[Nom],MATCH($B$1,TabEleves[Classe],0)+ROW()-5),""),"")</f>
        <v>Montaigne</v>
      </c>
      <c r="B6" t="str">
        <f>IFERROR(IF(ROW()-5&lt;MATCH($B$1,TabEleves[Classe],1),INDEX(TabEleves[Prénom],MATCH($B$1,TabEleves[Classe],0)+ROW()-5),""),"")</f>
        <v>Stéphanie</v>
      </c>
      <c r="C6" s="6">
        <f>IFERROR(IF(ROW()-5&lt;MATCH($B$1,TabEleves[Classe],1),INDEX(TabEleves[DateNaissance],MATCH($B$1,TabEleves[Classe],0)+ROW()-5),""),"")</f>
        <v>38968</v>
      </c>
      <c r="D6" s="11" t="str">
        <f>IFERROR(GETPIVOTDATA("ID",TCD!$A$3,"Nom",$A6,"Prénom",$B6,"DateNaissance",$C6,"Date",D$1,"M/A",D$4),"")</f>
        <v/>
      </c>
      <c r="E6" s="11" t="str">
        <f>IFERROR(GETPIVOTDATA("ID",TCD!$A$3,"Nom",$A6,"Prénom",$B6,"DateNaissance",$C6,"Date",E$1,"M/A",E$4),"")</f>
        <v/>
      </c>
      <c r="F6" s="11" t="str">
        <f>IFERROR(GETPIVOTDATA("ID",TCD!$A$3,"Nom",$A6,"Prénom",$B6,"DateNaissance",$C6,"Date",F$1,"M/A",F$4),"")</f>
        <v/>
      </c>
      <c r="G6" s="11" t="str">
        <f>IFERROR(GETPIVOTDATA("ID",TCD!$A$3,"Nom",$A6,"Prénom",$B6,"DateNaissance",$C6,"Date",G$1,"M/A",G$4),"")</f>
        <v/>
      </c>
      <c r="H6" s="11" t="str">
        <f>IFERROR(GETPIVOTDATA("ID",TCD!$A$3,"Nom",$A6,"Prénom",$B6,"DateNaissance",$C6,"Date",H$1,"M/A",H$4),"")</f>
        <v/>
      </c>
      <c r="I6" s="11" t="str">
        <f>IFERROR(GETPIVOTDATA("ID",TCD!$A$3,"Nom",$A6,"Prénom",$B6,"DateNaissance",$C6,"Date",I$1,"M/A",I$4),"")</f>
        <v/>
      </c>
      <c r="J6" s="11" t="str">
        <f>IFERROR(GETPIVOTDATA("ID",TCD!$A$3,"Nom",$A6,"Prénom",$B6,"DateNaissance",$C6,"Date",J$1,"M/A",J$4),"")</f>
        <v/>
      </c>
      <c r="K6" s="11" t="str">
        <f>IFERROR(GETPIVOTDATA("ID",TCD!$A$3,"Nom",$A6,"Prénom",$B6,"DateNaissance",$C6,"Date",K$1,"M/A",K$4),"")</f>
        <v/>
      </c>
      <c r="L6" s="11" t="str">
        <f>IFERROR(GETPIVOTDATA("ID",TCD!$A$3,"Nom",$A6,"Prénom",$B6,"DateNaissance",$C6,"Date",L$1,"M/A",L$4),"")</f>
        <v/>
      </c>
      <c r="M6" s="11" t="str">
        <f>IFERROR(GETPIVOTDATA("ID",TCD!$A$3,"Nom",$A6,"Prénom",$B6,"DateNaissance",$C6,"Date",M$1,"M/A",M$4),"")</f>
        <v/>
      </c>
    </row>
    <row r="7" spans="1:13" x14ac:dyDescent="0.35">
      <c r="A7" t="str">
        <f>IFERROR(IF(ROW()-5&lt;MATCH($B$1,TabEleves[Classe],1),INDEX(TabEleves[Nom],MATCH($B$1,TabEleves[Classe],0)+ROW()-5),""),"")</f>
        <v>Pascal</v>
      </c>
      <c r="B7" t="str">
        <f>IFERROR(IF(ROW()-5&lt;MATCH($B$1,TabEleves[Classe],1),INDEX(TabEleves[Prénom],MATCH($B$1,TabEleves[Classe],0)+ROW()-5),""),"")</f>
        <v>Ammanuel</v>
      </c>
      <c r="C7" s="6">
        <f>IFERROR(IF(ROW()-5&lt;MATCH($B$1,TabEleves[Classe],1),INDEX(TabEleves[DateNaissance],MATCH($B$1,TabEleves[Classe],0)+ROW()-5),""),"")</f>
        <v>38698</v>
      </c>
      <c r="D7" s="11" t="str">
        <f>IFERROR(GETPIVOTDATA("ID",TCD!$A$3,"Nom",$A7,"Prénom",$B7,"DateNaissance",$C7,"Date",D$1,"M/A",D$4),"")</f>
        <v/>
      </c>
      <c r="E7" s="11" t="str">
        <f>IFERROR(GETPIVOTDATA("ID",TCD!$A$3,"Nom",$A7,"Prénom",$B7,"DateNaissance",$C7,"Date",E$1,"M/A",E$4),"")</f>
        <v/>
      </c>
      <c r="F7" s="11" t="str">
        <f>IFERROR(GETPIVOTDATA("ID",TCD!$A$3,"Nom",$A7,"Prénom",$B7,"DateNaissance",$C7,"Date",F$1,"M/A",F$4),"")</f>
        <v/>
      </c>
      <c r="G7" s="11" t="str">
        <f>IFERROR(GETPIVOTDATA("ID",TCD!$A$3,"Nom",$A7,"Prénom",$B7,"DateNaissance",$C7,"Date",G$1,"M/A",G$4),"")</f>
        <v/>
      </c>
      <c r="H7" s="11" t="str">
        <f>IFERROR(GETPIVOTDATA("ID",TCD!$A$3,"Nom",$A7,"Prénom",$B7,"DateNaissance",$C7,"Date",H$1,"M/A",H$4),"")</f>
        <v/>
      </c>
      <c r="I7" s="11" t="str">
        <f>IFERROR(GETPIVOTDATA("ID",TCD!$A$3,"Nom",$A7,"Prénom",$B7,"DateNaissance",$C7,"Date",I$1,"M/A",I$4),"")</f>
        <v/>
      </c>
      <c r="J7" s="11" t="str">
        <f>IFERROR(GETPIVOTDATA("ID",TCD!$A$3,"Nom",$A7,"Prénom",$B7,"DateNaissance",$C7,"Date",J$1,"M/A",J$4),"")</f>
        <v/>
      </c>
      <c r="K7" s="11" t="str">
        <f>IFERROR(GETPIVOTDATA("ID",TCD!$A$3,"Nom",$A7,"Prénom",$B7,"DateNaissance",$C7,"Date",K$1,"M/A",K$4),"")</f>
        <v/>
      </c>
      <c r="L7" s="11" t="str">
        <f>IFERROR(GETPIVOTDATA("ID",TCD!$A$3,"Nom",$A7,"Prénom",$B7,"DateNaissance",$C7,"Date",L$1,"M/A",L$4),"")</f>
        <v/>
      </c>
      <c r="M7" s="11" t="str">
        <f>IFERROR(GETPIVOTDATA("ID",TCD!$A$3,"Nom",$A7,"Prénom",$B7,"DateNaissance",$C7,"Date",M$1,"M/A",M$4),"")</f>
        <v/>
      </c>
    </row>
    <row r="8" spans="1:13" x14ac:dyDescent="0.35">
      <c r="A8" t="str">
        <f>IFERROR(IF(ROW()-5&lt;MATCH($B$1,TabEleves[Classe],1),INDEX(TabEleves[Nom],MATCH($B$1,TabEleves[Classe],0)+ROW()-5),""),"")</f>
        <v>Hollande</v>
      </c>
      <c r="B8" t="str">
        <f>IFERROR(IF(ROW()-5&lt;MATCH($B$1,TabEleves[Classe],1),INDEX(TabEleves[Prénom],MATCH($B$1,TabEleves[Classe],0)+ROW()-5),""),"")</f>
        <v>Jacques</v>
      </c>
      <c r="C8" s="6">
        <f>IFERROR(IF(ROW()-5&lt;MATCH($B$1,TabEleves[Classe],1),INDEX(TabEleves[DateNaissance],MATCH($B$1,TabEleves[Classe],0)+ROW()-5),""),"")</f>
        <v>38840</v>
      </c>
      <c r="D8" s="11" t="str">
        <f>IFERROR(GETPIVOTDATA("ID",TCD!$A$3,"Nom",$A8,"Prénom",$B8,"DateNaissance",$C8,"Date",D$1,"M/A",D$4),"")</f>
        <v/>
      </c>
      <c r="E8" s="11" t="str">
        <f>IFERROR(GETPIVOTDATA("ID",TCD!$A$3,"Nom",$A8,"Prénom",$B8,"DateNaissance",$C8,"Date",E$1,"M/A",E$4),"")</f>
        <v/>
      </c>
      <c r="F8" s="11" t="str">
        <f>IFERROR(GETPIVOTDATA("ID",TCD!$A$3,"Nom",$A8,"Prénom",$B8,"DateNaissance",$C8,"Date",F$1,"M/A",F$4),"")</f>
        <v/>
      </c>
      <c r="G8" s="11" t="str">
        <f>IFERROR(GETPIVOTDATA("ID",TCD!$A$3,"Nom",$A8,"Prénom",$B8,"DateNaissance",$C8,"Date",G$1,"M/A",G$4),"")</f>
        <v/>
      </c>
      <c r="H8" s="11" t="str">
        <f>IFERROR(GETPIVOTDATA("ID",TCD!$A$3,"Nom",$A8,"Prénom",$B8,"DateNaissance",$C8,"Date",H$1,"M/A",H$4),"")</f>
        <v/>
      </c>
      <c r="I8" s="11" t="str">
        <f>IFERROR(GETPIVOTDATA("ID",TCD!$A$3,"Nom",$A8,"Prénom",$B8,"DateNaissance",$C8,"Date",I$1,"M/A",I$4),"")</f>
        <v/>
      </c>
      <c r="J8" s="11" t="str">
        <f>IFERROR(GETPIVOTDATA("ID",TCD!$A$3,"Nom",$A8,"Prénom",$B8,"DateNaissance",$C8,"Date",J$1,"M/A",J$4),"")</f>
        <v/>
      </c>
      <c r="K8" s="11" t="str">
        <f>IFERROR(GETPIVOTDATA("ID",TCD!$A$3,"Nom",$A8,"Prénom",$B8,"DateNaissance",$C8,"Date",K$1,"M/A",K$4),"")</f>
        <v/>
      </c>
      <c r="L8" s="11" t="str">
        <f>IFERROR(GETPIVOTDATA("ID",TCD!$A$3,"Nom",$A8,"Prénom",$B8,"DateNaissance",$C8,"Date",L$1,"M/A",L$4),"")</f>
        <v/>
      </c>
      <c r="M8" s="11" t="str">
        <f>IFERROR(GETPIVOTDATA("ID",TCD!$A$3,"Nom",$A8,"Prénom",$B8,"DateNaissance",$C8,"Date",M$1,"M/A",M$4),"")</f>
        <v/>
      </c>
    </row>
    <row r="9" spans="1:13" x14ac:dyDescent="0.35">
      <c r="A9" t="str">
        <f>IFERROR(IF(ROW()-5&lt;MATCH($B$1,TabEleves[Classe],1),INDEX(TabEleves[Nom],MATCH($B$1,TabEleves[Classe],0)+ROW()-5),""),"")</f>
        <v/>
      </c>
      <c r="B9" t="str">
        <f>IFERROR(IF(ROW()-5&lt;MATCH($B$1,TabEleves[Classe],1),INDEX(TabEleves[Prénom],MATCH($B$1,TabEleves[Classe],0)+ROW()-5),""),"")</f>
        <v/>
      </c>
      <c r="C9" s="6" t="str">
        <f>IFERROR(IF(ROW()-5&lt;MATCH($B$1,TabEleves[Classe],1),INDEX(TabEleves[DateNaissance],MATCH($B$1,TabEleves[Classe],0)+ROW()-5),""),"")</f>
        <v/>
      </c>
      <c r="D9" s="11" t="str">
        <f>IFERROR(GETPIVOTDATA("ID",TCD!$A$3,"Nom",$A9,"Prénom",$B9,"DateNaissance",$C9,"Date",D$1,"M/A",D$4),"")</f>
        <v/>
      </c>
      <c r="E9" s="11" t="str">
        <f>IFERROR(GETPIVOTDATA("ID",TCD!$A$3,"Nom",$A9,"Prénom",$B9,"DateNaissance",$C9,"Date",E$1,"M/A",E$4),"")</f>
        <v/>
      </c>
      <c r="F9" s="11" t="str">
        <f>IFERROR(GETPIVOTDATA("ID",TCD!$A$3,"Nom",$A9,"Prénom",$B9,"DateNaissance",$C9,"Date",F$1,"M/A",F$4),"")</f>
        <v/>
      </c>
      <c r="G9" s="11" t="str">
        <f>IFERROR(GETPIVOTDATA("ID",TCD!$A$3,"Nom",$A9,"Prénom",$B9,"DateNaissance",$C9,"Date",G$1,"M/A",G$4),"")</f>
        <v/>
      </c>
      <c r="H9" s="11" t="str">
        <f>IFERROR(GETPIVOTDATA("ID",TCD!$A$3,"Nom",$A9,"Prénom",$B9,"DateNaissance",$C9,"Date",H$1,"M/A",H$4),"")</f>
        <v/>
      </c>
      <c r="I9" s="11" t="str">
        <f>IFERROR(GETPIVOTDATA("ID",TCD!$A$3,"Nom",$A9,"Prénom",$B9,"DateNaissance",$C9,"Date",I$1,"M/A",I$4),"")</f>
        <v/>
      </c>
      <c r="J9" s="11" t="str">
        <f>IFERROR(GETPIVOTDATA("ID",TCD!$A$3,"Nom",$A9,"Prénom",$B9,"DateNaissance",$C9,"Date",J$1,"M/A",J$4),"")</f>
        <v/>
      </c>
      <c r="K9" s="11" t="str">
        <f>IFERROR(GETPIVOTDATA("ID",TCD!$A$3,"Nom",$A9,"Prénom",$B9,"DateNaissance",$C9,"Date",K$1,"M/A",K$4),"")</f>
        <v/>
      </c>
      <c r="L9" s="11" t="str">
        <f>IFERROR(GETPIVOTDATA("ID",TCD!$A$3,"Nom",$A9,"Prénom",$B9,"DateNaissance",$C9,"Date",L$1,"M/A",L$4),"")</f>
        <v/>
      </c>
      <c r="M9" s="11" t="str">
        <f>IFERROR(GETPIVOTDATA("ID",TCD!$A$3,"Nom",$A9,"Prénom",$B9,"DateNaissance",$C9,"Date",M$1,"M/A",M$4),"")</f>
        <v/>
      </c>
    </row>
    <row r="10" spans="1:13" x14ac:dyDescent="0.35">
      <c r="A10" t="str">
        <f>IFERROR(IF(ROW()-5&lt;MATCH($B$1,TabEleves[Classe],1),INDEX(TabEleves[Nom],MATCH($B$1,TabEleves[Classe],0)+ROW()-5),""),"")</f>
        <v/>
      </c>
      <c r="B10" t="str">
        <f>IFERROR(IF(ROW()-5&lt;MATCH($B$1,TabEleves[Classe],1),INDEX(TabEleves[Prénom],MATCH($B$1,TabEleves[Classe],0)+ROW()-5),""),"")</f>
        <v/>
      </c>
      <c r="C10" s="6" t="str">
        <f>IFERROR(IF(ROW()-5&lt;MATCH($B$1,TabEleves[Classe],1),INDEX(TabEleves[DateNaissance],MATCH($B$1,TabEleves[Classe],0)+ROW()-5),""),"")</f>
        <v/>
      </c>
      <c r="D10" s="11" t="str">
        <f>IFERROR(GETPIVOTDATA("ID",TCD!$A$3,"Nom",$A10,"Prénom",$B10,"DateNaissance",$C10,"Date",D$1,"M/A",D$4),"")</f>
        <v/>
      </c>
      <c r="E10" s="11" t="str">
        <f>IFERROR(GETPIVOTDATA("ID",TCD!$A$3,"Nom",$A10,"Prénom",$B10,"DateNaissance",$C10,"Date",E$1,"M/A",E$4),"")</f>
        <v/>
      </c>
      <c r="F10" s="11" t="str">
        <f>IFERROR(GETPIVOTDATA("ID",TCD!$A$3,"Nom",$A10,"Prénom",$B10,"DateNaissance",$C10,"Date",F$1,"M/A",F$4),"")</f>
        <v/>
      </c>
      <c r="G10" s="11" t="str">
        <f>IFERROR(GETPIVOTDATA("ID",TCD!$A$3,"Nom",$A10,"Prénom",$B10,"DateNaissance",$C10,"Date",G$1,"M/A",G$4),"")</f>
        <v/>
      </c>
      <c r="H10" s="11" t="str">
        <f>IFERROR(GETPIVOTDATA("ID",TCD!$A$3,"Nom",$A10,"Prénom",$B10,"DateNaissance",$C10,"Date",H$1,"M/A",H$4),"")</f>
        <v/>
      </c>
      <c r="I10" s="11" t="str">
        <f>IFERROR(GETPIVOTDATA("ID",TCD!$A$3,"Nom",$A10,"Prénom",$B10,"DateNaissance",$C10,"Date",I$1,"M/A",I$4),"")</f>
        <v/>
      </c>
      <c r="J10" s="11" t="str">
        <f>IFERROR(GETPIVOTDATA("ID",TCD!$A$3,"Nom",$A10,"Prénom",$B10,"DateNaissance",$C10,"Date",J$1,"M/A",J$4),"")</f>
        <v/>
      </c>
      <c r="K10" s="11" t="str">
        <f>IFERROR(GETPIVOTDATA("ID",TCD!$A$3,"Nom",$A10,"Prénom",$B10,"DateNaissance",$C10,"Date",K$1,"M/A",K$4),"")</f>
        <v/>
      </c>
      <c r="L10" s="11" t="str">
        <f>IFERROR(GETPIVOTDATA("ID",TCD!$A$3,"Nom",$A10,"Prénom",$B10,"DateNaissance",$C10,"Date",L$1,"M/A",L$4),"")</f>
        <v/>
      </c>
      <c r="M10" s="11" t="str">
        <f>IFERROR(GETPIVOTDATA("ID",TCD!$A$3,"Nom",$A10,"Prénom",$B10,"DateNaissance",$C10,"Date",M$1,"M/A",M$4),"")</f>
        <v/>
      </c>
    </row>
    <row r="11" spans="1:13" x14ac:dyDescent="0.35">
      <c r="A11" t="str">
        <f>IFERROR(IF(ROW()-5&lt;MATCH($B$1,TabEleves[Classe],1),INDEX(TabEleves[Nom],MATCH($B$1,TabEleves[Classe],0)+ROW()-5),""),"")</f>
        <v/>
      </c>
      <c r="B11" t="str">
        <f>IFERROR(IF(ROW()-5&lt;MATCH($B$1,TabEleves[Classe],1),INDEX(TabEleves[Prénom],MATCH($B$1,TabEleves[Classe],0)+ROW()-5),""),"")</f>
        <v/>
      </c>
      <c r="C11" s="6" t="str">
        <f>IFERROR(IF(ROW()-5&lt;MATCH($B$1,TabEleves[Classe],1),INDEX(TabEleves[DateNaissance],MATCH($B$1,TabEleves[Classe],0)+ROW()-5),""),"")</f>
        <v/>
      </c>
      <c r="D11" s="11" t="str">
        <f>IFERROR(GETPIVOTDATA("ID",TCD!$A$3,"Nom",$A11,"Prénom",$B11,"DateNaissance",$C11,"Date",D$1,"M/A",D$4),"")</f>
        <v/>
      </c>
      <c r="E11" s="11" t="str">
        <f>IFERROR(GETPIVOTDATA("ID",TCD!$A$3,"Nom",$A11,"Prénom",$B11,"DateNaissance",$C11,"Date",E$1,"M/A",E$4),"")</f>
        <v/>
      </c>
      <c r="F11" s="11" t="str">
        <f>IFERROR(GETPIVOTDATA("ID",TCD!$A$3,"Nom",$A11,"Prénom",$B11,"DateNaissance",$C11,"Date",F$1,"M/A",F$4),"")</f>
        <v/>
      </c>
      <c r="G11" s="11" t="str">
        <f>IFERROR(GETPIVOTDATA("ID",TCD!$A$3,"Nom",$A11,"Prénom",$B11,"DateNaissance",$C11,"Date",G$1,"M/A",G$4),"")</f>
        <v/>
      </c>
      <c r="H11" s="11" t="str">
        <f>IFERROR(GETPIVOTDATA("ID",TCD!$A$3,"Nom",$A11,"Prénom",$B11,"DateNaissance",$C11,"Date",H$1,"M/A",H$4),"")</f>
        <v/>
      </c>
      <c r="I11" s="11" t="str">
        <f>IFERROR(GETPIVOTDATA("ID",TCD!$A$3,"Nom",$A11,"Prénom",$B11,"DateNaissance",$C11,"Date",I$1,"M/A",I$4),"")</f>
        <v/>
      </c>
      <c r="J11" s="11" t="str">
        <f>IFERROR(GETPIVOTDATA("ID",TCD!$A$3,"Nom",$A11,"Prénom",$B11,"DateNaissance",$C11,"Date",J$1,"M/A",J$4),"")</f>
        <v/>
      </c>
      <c r="K11" s="11" t="str">
        <f>IFERROR(GETPIVOTDATA("ID",TCD!$A$3,"Nom",$A11,"Prénom",$B11,"DateNaissance",$C11,"Date",K$1,"M/A",K$4),"")</f>
        <v/>
      </c>
      <c r="L11" s="11" t="str">
        <f>IFERROR(GETPIVOTDATA("ID",TCD!$A$3,"Nom",$A11,"Prénom",$B11,"DateNaissance",$C11,"Date",L$1,"M/A",L$4),"")</f>
        <v/>
      </c>
      <c r="M11" s="11" t="str">
        <f>IFERROR(GETPIVOTDATA("ID",TCD!$A$3,"Nom",$A11,"Prénom",$B11,"DateNaissance",$C11,"Date",M$1,"M/A",M$4),"")</f>
        <v/>
      </c>
    </row>
    <row r="12" spans="1:13" x14ac:dyDescent="0.35">
      <c r="A12" t="str">
        <f>IFERROR(IF(ROW()-5&lt;MATCH($B$1,TabEleves[Classe],1),INDEX(TabEleves[Nom],MATCH($B$1,TabEleves[Classe],0)+ROW()-5),""),"")</f>
        <v/>
      </c>
      <c r="B12" t="str">
        <f>IFERROR(IF(ROW()-5&lt;MATCH($B$1,TabEleves[Classe],1),INDEX(TabEleves[Prénom],MATCH($B$1,TabEleves[Classe],0)+ROW()-5),""),"")</f>
        <v/>
      </c>
      <c r="C12" s="6" t="str">
        <f>IFERROR(IF(ROW()-5&lt;MATCH($B$1,TabEleves[Classe],1),INDEX(TabEleves[DateNaissance],MATCH($B$1,TabEleves[Classe],0)+ROW()-5),""),"")</f>
        <v/>
      </c>
      <c r="D12" s="11" t="str">
        <f>IFERROR(GETPIVOTDATA("ID",TCD!$A$3,"Nom",$A12,"Prénom",$B12,"DateNaissance",$C12,"Date",D$1,"M/A",D$4),"")</f>
        <v/>
      </c>
      <c r="E12" s="11" t="str">
        <f>IFERROR(GETPIVOTDATA("ID",TCD!$A$3,"Nom",$A12,"Prénom",$B12,"DateNaissance",$C12,"Date",E$1,"M/A",E$4),"")</f>
        <v/>
      </c>
      <c r="F12" s="11" t="str">
        <f>IFERROR(GETPIVOTDATA("ID",TCD!$A$3,"Nom",$A12,"Prénom",$B12,"DateNaissance",$C12,"Date",F$1,"M/A",F$4),"")</f>
        <v/>
      </c>
      <c r="G12" s="11" t="str">
        <f>IFERROR(GETPIVOTDATA("ID",TCD!$A$3,"Nom",$A12,"Prénom",$B12,"DateNaissance",$C12,"Date",G$1,"M/A",G$4),"")</f>
        <v/>
      </c>
      <c r="H12" s="11" t="str">
        <f>IFERROR(GETPIVOTDATA("ID",TCD!$A$3,"Nom",$A12,"Prénom",$B12,"DateNaissance",$C12,"Date",H$1,"M/A",H$4),"")</f>
        <v/>
      </c>
      <c r="I12" s="11" t="str">
        <f>IFERROR(GETPIVOTDATA("ID",TCD!$A$3,"Nom",$A12,"Prénom",$B12,"DateNaissance",$C12,"Date",I$1,"M/A",I$4),"")</f>
        <v/>
      </c>
      <c r="J12" s="11" t="str">
        <f>IFERROR(GETPIVOTDATA("ID",TCD!$A$3,"Nom",$A12,"Prénom",$B12,"DateNaissance",$C12,"Date",J$1,"M/A",J$4),"")</f>
        <v/>
      </c>
      <c r="K12" s="11" t="str">
        <f>IFERROR(GETPIVOTDATA("ID",TCD!$A$3,"Nom",$A12,"Prénom",$B12,"DateNaissance",$C12,"Date",K$1,"M/A",K$4),"")</f>
        <v/>
      </c>
      <c r="L12" s="11" t="str">
        <f>IFERROR(GETPIVOTDATA("ID",TCD!$A$3,"Nom",$A12,"Prénom",$B12,"DateNaissance",$C12,"Date",L$1,"M/A",L$4),"")</f>
        <v/>
      </c>
      <c r="M12" s="11" t="str">
        <f>IFERROR(GETPIVOTDATA("ID",TCD!$A$3,"Nom",$A12,"Prénom",$B12,"DateNaissance",$C12,"Date",M$1,"M/A",M$4),"")</f>
        <v/>
      </c>
    </row>
    <row r="13" spans="1:13" x14ac:dyDescent="0.35">
      <c r="A13" t="str">
        <f>IFERROR(IF(ROW()-5&lt;MATCH($B$1,TabEleves[Classe],1),INDEX(TabEleves[Nom],MATCH($B$1,TabEleves[Classe],0)+ROW()-5),""),"")</f>
        <v/>
      </c>
      <c r="B13" t="str">
        <f>IFERROR(IF(ROW()-5&lt;MATCH($B$1,TabEleves[Classe],1),INDEX(TabEleves[Prénom],MATCH($B$1,TabEleves[Classe],0)+ROW()-5),""),"")</f>
        <v/>
      </c>
      <c r="C13" s="6" t="str">
        <f>IFERROR(IF(ROW()-5&lt;MATCH($B$1,TabEleves[Classe],1),INDEX(TabEleves[DateNaissance],MATCH($B$1,TabEleves[Classe],0)+ROW()-5),""),"")</f>
        <v/>
      </c>
      <c r="D13" s="11" t="str">
        <f>IFERROR(GETPIVOTDATA("ID",TCD!$A$3,"Nom",$A13,"Prénom",$B13,"DateNaissance",$C13,"Date",D$1,"M/A",D$4),"")</f>
        <v/>
      </c>
      <c r="E13" s="11" t="str">
        <f>IFERROR(GETPIVOTDATA("ID",TCD!$A$3,"Nom",$A13,"Prénom",$B13,"DateNaissance",$C13,"Date",E$1,"M/A",E$4),"")</f>
        <v/>
      </c>
      <c r="F13" s="11" t="str">
        <f>IFERROR(GETPIVOTDATA("ID",TCD!$A$3,"Nom",$A13,"Prénom",$B13,"DateNaissance",$C13,"Date",F$1,"M/A",F$4),"")</f>
        <v/>
      </c>
      <c r="G13" s="11" t="str">
        <f>IFERROR(GETPIVOTDATA("ID",TCD!$A$3,"Nom",$A13,"Prénom",$B13,"DateNaissance",$C13,"Date",G$1,"M/A",G$4),"")</f>
        <v/>
      </c>
      <c r="H13" s="11" t="str">
        <f>IFERROR(GETPIVOTDATA("ID",TCD!$A$3,"Nom",$A13,"Prénom",$B13,"DateNaissance",$C13,"Date",H$1,"M/A",H$4),"")</f>
        <v/>
      </c>
      <c r="I13" s="11" t="str">
        <f>IFERROR(GETPIVOTDATA("ID",TCD!$A$3,"Nom",$A13,"Prénom",$B13,"DateNaissance",$C13,"Date",I$1,"M/A",I$4),"")</f>
        <v/>
      </c>
      <c r="J13" s="11" t="str">
        <f>IFERROR(GETPIVOTDATA("ID",TCD!$A$3,"Nom",$A13,"Prénom",$B13,"DateNaissance",$C13,"Date",J$1,"M/A",J$4),"")</f>
        <v/>
      </c>
      <c r="K13" s="11" t="str">
        <f>IFERROR(GETPIVOTDATA("ID",TCD!$A$3,"Nom",$A13,"Prénom",$B13,"DateNaissance",$C13,"Date",K$1,"M/A",K$4),"")</f>
        <v/>
      </c>
      <c r="L13" s="11" t="str">
        <f>IFERROR(GETPIVOTDATA("ID",TCD!$A$3,"Nom",$A13,"Prénom",$B13,"DateNaissance",$C13,"Date",L$1,"M/A",L$4),"")</f>
        <v/>
      </c>
      <c r="M13" s="11" t="str">
        <f>IFERROR(GETPIVOTDATA("ID",TCD!$A$3,"Nom",$A13,"Prénom",$B13,"DateNaissance",$C13,"Date",M$1,"M/A",M$4),"")</f>
        <v/>
      </c>
    </row>
    <row r="14" spans="1:13" x14ac:dyDescent="0.35">
      <c r="A14" t="str">
        <f>IFERROR(IF(ROW()-5&lt;MATCH($B$1,TabEleves[Classe],1),INDEX(TabEleves[Nom],MATCH($B$1,TabEleves[Classe],0)+ROW()-5),""),"")</f>
        <v/>
      </c>
      <c r="B14" t="str">
        <f>IFERROR(IF(ROW()-5&lt;MATCH($B$1,TabEleves[Classe],1),INDEX(TabEleves[Prénom],MATCH($B$1,TabEleves[Classe],0)+ROW()-5),""),"")</f>
        <v/>
      </c>
      <c r="C14" s="6" t="str">
        <f>IFERROR(IF(ROW()-5&lt;MATCH($B$1,TabEleves[Classe],1),INDEX(TabEleves[DateNaissance],MATCH($B$1,TabEleves[Classe],0)+ROW()-5),""),"")</f>
        <v/>
      </c>
      <c r="D14" s="11" t="str">
        <f>IFERROR(GETPIVOTDATA("ID",TCD!$A$3,"Nom",$A14,"Prénom",$B14,"DateNaissance",$C14,"Date",D$1,"M/A",D$4),"")</f>
        <v/>
      </c>
      <c r="E14" s="11" t="str">
        <f>IFERROR(GETPIVOTDATA("ID",TCD!$A$3,"Nom",$A14,"Prénom",$B14,"DateNaissance",$C14,"Date",E$1,"M/A",E$4),"")</f>
        <v/>
      </c>
      <c r="F14" s="11" t="str">
        <f>IFERROR(GETPIVOTDATA("ID",TCD!$A$3,"Nom",$A14,"Prénom",$B14,"DateNaissance",$C14,"Date",F$1,"M/A",F$4),"")</f>
        <v/>
      </c>
      <c r="G14" s="11" t="str">
        <f>IFERROR(GETPIVOTDATA("ID",TCD!$A$3,"Nom",$A14,"Prénom",$B14,"DateNaissance",$C14,"Date",G$1,"M/A",G$4),"")</f>
        <v/>
      </c>
      <c r="H14" s="11" t="str">
        <f>IFERROR(GETPIVOTDATA("ID",TCD!$A$3,"Nom",$A14,"Prénom",$B14,"DateNaissance",$C14,"Date",H$1,"M/A",H$4),"")</f>
        <v/>
      </c>
      <c r="I14" s="11" t="str">
        <f>IFERROR(GETPIVOTDATA("ID",TCD!$A$3,"Nom",$A14,"Prénom",$B14,"DateNaissance",$C14,"Date",I$1,"M/A",I$4),"")</f>
        <v/>
      </c>
      <c r="J14" s="11" t="str">
        <f>IFERROR(GETPIVOTDATA("ID",TCD!$A$3,"Nom",$A14,"Prénom",$B14,"DateNaissance",$C14,"Date",J$1,"M/A",J$4),"")</f>
        <v/>
      </c>
      <c r="K14" s="11" t="str">
        <f>IFERROR(GETPIVOTDATA("ID",TCD!$A$3,"Nom",$A14,"Prénom",$B14,"DateNaissance",$C14,"Date",K$1,"M/A",K$4),"")</f>
        <v/>
      </c>
      <c r="L14" s="11" t="str">
        <f>IFERROR(GETPIVOTDATA("ID",TCD!$A$3,"Nom",$A14,"Prénom",$B14,"DateNaissance",$C14,"Date",L$1,"M/A",L$4),"")</f>
        <v/>
      </c>
      <c r="M14" s="11" t="str">
        <f>IFERROR(GETPIVOTDATA("ID",TCD!$A$3,"Nom",$A14,"Prénom",$B14,"DateNaissance",$C14,"Date",M$1,"M/A",M$4),"")</f>
        <v/>
      </c>
    </row>
    <row r="15" spans="1:13" x14ac:dyDescent="0.35">
      <c r="A15" t="str">
        <f>IFERROR(IF(ROW()-5&lt;MATCH($B$1,TabEleves[Classe],1),INDEX(TabEleves[Nom],MATCH($B$1,TabEleves[Classe],0)+ROW()-5),""),"")</f>
        <v/>
      </c>
      <c r="B15" t="str">
        <f>IFERROR(IF(ROW()-5&lt;MATCH($B$1,TabEleves[Classe],1),INDEX(TabEleves[Prénom],MATCH($B$1,TabEleves[Classe],0)+ROW()-5),""),"")</f>
        <v/>
      </c>
      <c r="C15" s="6" t="str">
        <f>IFERROR(IF(ROW()-5&lt;MATCH($B$1,TabEleves[Classe],1),INDEX(TabEleves[DateNaissance],MATCH($B$1,TabEleves[Classe],0)+ROW()-5),""),"")</f>
        <v/>
      </c>
      <c r="D15" s="11" t="str">
        <f>IFERROR(GETPIVOTDATA("ID",TCD!$A$3,"Nom",$A15,"Prénom",$B15,"DateNaissance",$C15,"Date",D$1,"M/A",D$4),"")</f>
        <v/>
      </c>
      <c r="E15" s="11" t="str">
        <f>IFERROR(GETPIVOTDATA("ID",TCD!$A$3,"Nom",$A15,"Prénom",$B15,"DateNaissance",$C15,"Date",E$1,"M/A",E$4),"")</f>
        <v/>
      </c>
      <c r="F15" s="11" t="str">
        <f>IFERROR(GETPIVOTDATA("ID",TCD!$A$3,"Nom",$A15,"Prénom",$B15,"DateNaissance",$C15,"Date",F$1,"M/A",F$4),"")</f>
        <v/>
      </c>
      <c r="G15" s="11" t="str">
        <f>IFERROR(GETPIVOTDATA("ID",TCD!$A$3,"Nom",$A15,"Prénom",$B15,"DateNaissance",$C15,"Date",G$1,"M/A",G$4),"")</f>
        <v/>
      </c>
      <c r="H15" s="11" t="str">
        <f>IFERROR(GETPIVOTDATA("ID",TCD!$A$3,"Nom",$A15,"Prénom",$B15,"DateNaissance",$C15,"Date",H$1,"M/A",H$4),"")</f>
        <v/>
      </c>
      <c r="I15" s="11" t="str">
        <f>IFERROR(GETPIVOTDATA("ID",TCD!$A$3,"Nom",$A15,"Prénom",$B15,"DateNaissance",$C15,"Date",I$1,"M/A",I$4),"")</f>
        <v/>
      </c>
      <c r="J15" s="11" t="str">
        <f>IFERROR(GETPIVOTDATA("ID",TCD!$A$3,"Nom",$A15,"Prénom",$B15,"DateNaissance",$C15,"Date",J$1,"M/A",J$4),"")</f>
        <v/>
      </c>
      <c r="K15" s="11" t="str">
        <f>IFERROR(GETPIVOTDATA("ID",TCD!$A$3,"Nom",$A15,"Prénom",$B15,"DateNaissance",$C15,"Date",K$1,"M/A",K$4),"")</f>
        <v/>
      </c>
      <c r="L15" s="11" t="str">
        <f>IFERROR(GETPIVOTDATA("ID",TCD!$A$3,"Nom",$A15,"Prénom",$B15,"DateNaissance",$C15,"Date",L$1,"M/A",L$4),"")</f>
        <v/>
      </c>
      <c r="M15" s="11" t="str">
        <f>IFERROR(GETPIVOTDATA("ID",TCD!$A$3,"Nom",$A15,"Prénom",$B15,"DateNaissance",$C15,"Date",M$1,"M/A",M$4),"")</f>
        <v/>
      </c>
    </row>
    <row r="16" spans="1:13" x14ac:dyDescent="0.35">
      <c r="A16" t="str">
        <f>IFERROR(IF(ROW()-5&lt;MATCH($B$1,TabEleves[Classe],1),INDEX(TabEleves[Nom],MATCH($B$1,TabEleves[Classe],0)+ROW()-5),""),"")</f>
        <v/>
      </c>
      <c r="B16" t="str">
        <f>IFERROR(IF(ROW()-5&lt;MATCH($B$1,TabEleves[Classe],1),INDEX(TabEleves[Prénom],MATCH($B$1,TabEleves[Classe],0)+ROW()-5),""),"")</f>
        <v/>
      </c>
      <c r="C16" s="6" t="str">
        <f>IFERROR(IF(ROW()-5&lt;MATCH($B$1,TabEleves[Classe],1),INDEX(TabEleves[DateNaissance],MATCH($B$1,TabEleves[Classe],0)+ROW()-5),""),"")</f>
        <v/>
      </c>
      <c r="D16" s="11" t="str">
        <f>IFERROR(GETPIVOTDATA("ID",TCD!$A$3,"Nom",$A16,"Prénom",$B16,"DateNaissance",$C16,"Date",D$1,"M/A",D$4),"")</f>
        <v/>
      </c>
      <c r="E16" s="11" t="str">
        <f>IFERROR(GETPIVOTDATA("ID",TCD!$A$3,"Nom",$A16,"Prénom",$B16,"DateNaissance",$C16,"Date",E$1,"M/A",E$4),"")</f>
        <v/>
      </c>
      <c r="F16" s="11" t="str">
        <f>IFERROR(GETPIVOTDATA("ID",TCD!$A$3,"Nom",$A16,"Prénom",$B16,"DateNaissance",$C16,"Date",F$1,"M/A",F$4),"")</f>
        <v/>
      </c>
      <c r="G16" s="11" t="str">
        <f>IFERROR(GETPIVOTDATA("ID",TCD!$A$3,"Nom",$A16,"Prénom",$B16,"DateNaissance",$C16,"Date",G$1,"M/A",G$4),"")</f>
        <v/>
      </c>
      <c r="H16" s="11" t="str">
        <f>IFERROR(GETPIVOTDATA("ID",TCD!$A$3,"Nom",$A16,"Prénom",$B16,"DateNaissance",$C16,"Date",H$1,"M/A",H$4),"")</f>
        <v/>
      </c>
      <c r="I16" s="11" t="str">
        <f>IFERROR(GETPIVOTDATA("ID",TCD!$A$3,"Nom",$A16,"Prénom",$B16,"DateNaissance",$C16,"Date",I$1,"M/A",I$4),"")</f>
        <v/>
      </c>
      <c r="J16" s="11" t="str">
        <f>IFERROR(GETPIVOTDATA("ID",TCD!$A$3,"Nom",$A16,"Prénom",$B16,"DateNaissance",$C16,"Date",J$1,"M/A",J$4),"")</f>
        <v/>
      </c>
      <c r="K16" s="11" t="str">
        <f>IFERROR(GETPIVOTDATA("ID",TCD!$A$3,"Nom",$A16,"Prénom",$B16,"DateNaissance",$C16,"Date",K$1,"M/A",K$4),"")</f>
        <v/>
      </c>
      <c r="L16" s="11" t="str">
        <f>IFERROR(GETPIVOTDATA("ID",TCD!$A$3,"Nom",$A16,"Prénom",$B16,"DateNaissance",$C16,"Date",L$1,"M/A",L$4),"")</f>
        <v/>
      </c>
      <c r="M16" s="11" t="str">
        <f>IFERROR(GETPIVOTDATA("ID",TCD!$A$3,"Nom",$A16,"Prénom",$B16,"DateNaissance",$C16,"Date",M$1,"M/A",M$4),"")</f>
        <v/>
      </c>
    </row>
    <row r="17" spans="1:13" x14ac:dyDescent="0.35">
      <c r="A17" t="str">
        <f>IFERROR(IF(ROW()-5&lt;MATCH($B$1,TabEleves[Classe],1),INDEX(TabEleves[Nom],MATCH($B$1,TabEleves[Classe],0)+ROW()-5),""),"")</f>
        <v/>
      </c>
      <c r="B17" t="str">
        <f>IFERROR(IF(ROW()-5&lt;MATCH($B$1,TabEleves[Classe],1),INDEX(TabEleves[Prénom],MATCH($B$1,TabEleves[Classe],0)+ROW()-5),""),"")</f>
        <v/>
      </c>
      <c r="C17" s="6" t="str">
        <f>IFERROR(IF(ROW()-5&lt;MATCH($B$1,TabEleves[Classe],1),INDEX(TabEleves[DateNaissance],MATCH($B$1,TabEleves[Classe],0)+ROW()-5),""),"")</f>
        <v/>
      </c>
      <c r="D17" s="11" t="str">
        <f>IFERROR(GETPIVOTDATA("ID",TCD!$A$3,"Nom",$A17,"Prénom",$B17,"DateNaissance",$C17,"Date",D$1,"M/A",D$4),"")</f>
        <v/>
      </c>
      <c r="E17" s="11" t="str">
        <f>IFERROR(GETPIVOTDATA("ID",TCD!$A$3,"Nom",$A17,"Prénom",$B17,"DateNaissance",$C17,"Date",E$1,"M/A",E$4),"")</f>
        <v/>
      </c>
      <c r="F17" s="11" t="str">
        <f>IFERROR(GETPIVOTDATA("ID",TCD!$A$3,"Nom",$A17,"Prénom",$B17,"DateNaissance",$C17,"Date",F$1,"M/A",F$4),"")</f>
        <v/>
      </c>
      <c r="G17" s="11" t="str">
        <f>IFERROR(GETPIVOTDATA("ID",TCD!$A$3,"Nom",$A17,"Prénom",$B17,"DateNaissance",$C17,"Date",G$1,"M/A",G$4),"")</f>
        <v/>
      </c>
      <c r="H17" s="11" t="str">
        <f>IFERROR(GETPIVOTDATA("ID",TCD!$A$3,"Nom",$A17,"Prénom",$B17,"DateNaissance",$C17,"Date",H$1,"M/A",H$4),"")</f>
        <v/>
      </c>
      <c r="I17" s="11" t="str">
        <f>IFERROR(GETPIVOTDATA("ID",TCD!$A$3,"Nom",$A17,"Prénom",$B17,"DateNaissance",$C17,"Date",I$1,"M/A",I$4),"")</f>
        <v/>
      </c>
      <c r="J17" s="11" t="str">
        <f>IFERROR(GETPIVOTDATA("ID",TCD!$A$3,"Nom",$A17,"Prénom",$B17,"DateNaissance",$C17,"Date",J$1,"M/A",J$4),"")</f>
        <v/>
      </c>
      <c r="K17" s="11" t="str">
        <f>IFERROR(GETPIVOTDATA("ID",TCD!$A$3,"Nom",$A17,"Prénom",$B17,"DateNaissance",$C17,"Date",K$1,"M/A",K$4),"")</f>
        <v/>
      </c>
      <c r="L17" s="11" t="str">
        <f>IFERROR(GETPIVOTDATA("ID",TCD!$A$3,"Nom",$A17,"Prénom",$B17,"DateNaissance",$C17,"Date",L$1,"M/A",L$4),"")</f>
        <v/>
      </c>
      <c r="M17" s="11" t="str">
        <f>IFERROR(GETPIVOTDATA("ID",TCD!$A$3,"Nom",$A17,"Prénom",$B17,"DateNaissance",$C17,"Date",M$1,"M/A",M$4),"")</f>
        <v/>
      </c>
    </row>
    <row r="18" spans="1:13" x14ac:dyDescent="0.35">
      <c r="A18" t="str">
        <f>IFERROR(IF(ROW()-5&lt;MATCH($B$1,TabEleves[Classe],1),INDEX(TabEleves[Nom],MATCH($B$1,TabEleves[Classe],0)+ROW()-5),""),"")</f>
        <v/>
      </c>
      <c r="B18" t="str">
        <f>IFERROR(IF(ROW()-5&lt;MATCH($B$1,TabEleves[Classe],1),INDEX(TabEleves[Prénom],MATCH($B$1,TabEleves[Classe],0)+ROW()-5),""),"")</f>
        <v/>
      </c>
      <c r="C18" s="6" t="str">
        <f>IFERROR(IF(ROW()-5&lt;MATCH($B$1,TabEleves[Classe],1),INDEX(TabEleves[DateNaissance],MATCH($B$1,TabEleves[Classe],0)+ROW()-5),""),"")</f>
        <v/>
      </c>
      <c r="D18" s="11" t="str">
        <f>IFERROR(GETPIVOTDATA("ID",TCD!$A$3,"Nom",$A18,"Prénom",$B18,"DateNaissance",$C18,"Date",D$1,"M/A",D$4),"")</f>
        <v/>
      </c>
      <c r="E18" s="11" t="str">
        <f>IFERROR(GETPIVOTDATA("ID",TCD!$A$3,"Nom",$A18,"Prénom",$B18,"DateNaissance",$C18,"Date",E$1,"M/A",E$4),"")</f>
        <v/>
      </c>
      <c r="F18" s="11" t="str">
        <f>IFERROR(GETPIVOTDATA("ID",TCD!$A$3,"Nom",$A18,"Prénom",$B18,"DateNaissance",$C18,"Date",F$1,"M/A",F$4),"")</f>
        <v/>
      </c>
      <c r="G18" s="11" t="str">
        <f>IFERROR(GETPIVOTDATA("ID",TCD!$A$3,"Nom",$A18,"Prénom",$B18,"DateNaissance",$C18,"Date",G$1,"M/A",G$4),"")</f>
        <v/>
      </c>
      <c r="H18" s="11" t="str">
        <f>IFERROR(GETPIVOTDATA("ID",TCD!$A$3,"Nom",$A18,"Prénom",$B18,"DateNaissance",$C18,"Date",H$1,"M/A",H$4),"")</f>
        <v/>
      </c>
      <c r="I18" s="11" t="str">
        <f>IFERROR(GETPIVOTDATA("ID",TCD!$A$3,"Nom",$A18,"Prénom",$B18,"DateNaissance",$C18,"Date",I$1,"M/A",I$4),"")</f>
        <v/>
      </c>
      <c r="J18" s="11" t="str">
        <f>IFERROR(GETPIVOTDATA("ID",TCD!$A$3,"Nom",$A18,"Prénom",$B18,"DateNaissance",$C18,"Date",J$1,"M/A",J$4),"")</f>
        <v/>
      </c>
      <c r="K18" s="11" t="str">
        <f>IFERROR(GETPIVOTDATA("ID",TCD!$A$3,"Nom",$A18,"Prénom",$B18,"DateNaissance",$C18,"Date",K$1,"M/A",K$4),"")</f>
        <v/>
      </c>
      <c r="L18" s="11" t="str">
        <f>IFERROR(GETPIVOTDATA("ID",TCD!$A$3,"Nom",$A18,"Prénom",$B18,"DateNaissance",$C18,"Date",L$1,"M/A",L$4),"")</f>
        <v/>
      </c>
      <c r="M18" s="11" t="str">
        <f>IFERROR(GETPIVOTDATA("ID",TCD!$A$3,"Nom",$A18,"Prénom",$B18,"DateNaissance",$C18,"Date",M$1,"M/A",M$4),"")</f>
        <v/>
      </c>
    </row>
    <row r="19" spans="1:13" x14ac:dyDescent="0.35">
      <c r="A19" t="str">
        <f>IFERROR(IF(ROW()-5&lt;MATCH($B$1,TabEleves[Classe],1),INDEX(TabEleves[Nom],MATCH($B$1,TabEleves[Classe],0)+ROW()-5),""),"")</f>
        <v/>
      </c>
      <c r="B19" t="str">
        <f>IFERROR(IF(ROW()-5&lt;MATCH($B$1,TabEleves[Classe],1),INDEX(TabEleves[Prénom],MATCH($B$1,TabEleves[Classe],0)+ROW()-5),""),"")</f>
        <v/>
      </c>
      <c r="C19" s="6" t="str">
        <f>IFERROR(IF(ROW()-5&lt;MATCH($B$1,TabEleves[Classe],1),INDEX(TabEleves[DateNaissance],MATCH($B$1,TabEleves[Classe],0)+ROW()-5),""),"")</f>
        <v/>
      </c>
      <c r="D19" s="11" t="str">
        <f>IFERROR(GETPIVOTDATA("ID",TCD!$A$3,"Nom",$A19,"Prénom",$B19,"DateNaissance",$C19,"Date",D$1,"M/A",D$4),"")</f>
        <v/>
      </c>
      <c r="E19" s="11" t="str">
        <f>IFERROR(GETPIVOTDATA("ID",TCD!$A$3,"Nom",$A19,"Prénom",$B19,"DateNaissance",$C19,"Date",E$1,"M/A",E$4),"")</f>
        <v/>
      </c>
      <c r="F19" s="11" t="str">
        <f>IFERROR(GETPIVOTDATA("ID",TCD!$A$3,"Nom",$A19,"Prénom",$B19,"DateNaissance",$C19,"Date",F$1,"M/A",F$4),"")</f>
        <v/>
      </c>
      <c r="G19" s="11" t="str">
        <f>IFERROR(GETPIVOTDATA("ID",TCD!$A$3,"Nom",$A19,"Prénom",$B19,"DateNaissance",$C19,"Date",G$1,"M/A",G$4),"")</f>
        <v/>
      </c>
      <c r="H19" s="11" t="str">
        <f>IFERROR(GETPIVOTDATA("ID",TCD!$A$3,"Nom",$A19,"Prénom",$B19,"DateNaissance",$C19,"Date",H$1,"M/A",H$4),"")</f>
        <v/>
      </c>
      <c r="I19" s="11" t="str">
        <f>IFERROR(GETPIVOTDATA("ID",TCD!$A$3,"Nom",$A19,"Prénom",$B19,"DateNaissance",$C19,"Date",I$1,"M/A",I$4),"")</f>
        <v/>
      </c>
      <c r="J19" s="11" t="str">
        <f>IFERROR(GETPIVOTDATA("ID",TCD!$A$3,"Nom",$A19,"Prénom",$B19,"DateNaissance",$C19,"Date",J$1,"M/A",J$4),"")</f>
        <v/>
      </c>
      <c r="K19" s="11" t="str">
        <f>IFERROR(GETPIVOTDATA("ID",TCD!$A$3,"Nom",$A19,"Prénom",$B19,"DateNaissance",$C19,"Date",K$1,"M/A",K$4),"")</f>
        <v/>
      </c>
      <c r="L19" s="11" t="str">
        <f>IFERROR(GETPIVOTDATA("ID",TCD!$A$3,"Nom",$A19,"Prénom",$B19,"DateNaissance",$C19,"Date",L$1,"M/A",L$4),"")</f>
        <v/>
      </c>
      <c r="M19" s="11" t="str">
        <f>IFERROR(GETPIVOTDATA("ID",TCD!$A$3,"Nom",$A19,"Prénom",$B19,"DateNaissance",$C19,"Date",M$1,"M/A",M$4),"")</f>
        <v/>
      </c>
    </row>
    <row r="20" spans="1:13" x14ac:dyDescent="0.35">
      <c r="A20" t="str">
        <f>IFERROR(IF(ROW()-5&lt;MATCH($B$1,TabEleves[Classe],1),INDEX(TabEleves[Nom],MATCH($B$1,TabEleves[Classe],0)+ROW()-5),""),"")</f>
        <v/>
      </c>
      <c r="B20" t="str">
        <f>IFERROR(IF(ROW()-5&lt;MATCH($B$1,TabEleves[Classe],1),INDEX(TabEleves[Prénom],MATCH($B$1,TabEleves[Classe],0)+ROW()-5),""),"")</f>
        <v/>
      </c>
      <c r="C20" s="6" t="str">
        <f>IFERROR(IF(ROW()-5&lt;MATCH($B$1,TabEleves[Classe],1),INDEX(TabEleves[DateNaissance],MATCH($B$1,TabEleves[Classe],0)+ROW()-5),""),"")</f>
        <v/>
      </c>
      <c r="D20" s="11" t="str">
        <f>IFERROR(GETPIVOTDATA("ID",TCD!$A$3,"Nom",$A20,"Prénom",$B20,"DateNaissance",$C20,"Date",D$1,"M/A",D$4),"")</f>
        <v/>
      </c>
      <c r="E20" s="11" t="str">
        <f>IFERROR(GETPIVOTDATA("ID",TCD!$A$3,"Nom",$A20,"Prénom",$B20,"DateNaissance",$C20,"Date",E$1,"M/A",E$4),"")</f>
        <v/>
      </c>
      <c r="F20" s="11" t="str">
        <f>IFERROR(GETPIVOTDATA("ID",TCD!$A$3,"Nom",$A20,"Prénom",$B20,"DateNaissance",$C20,"Date",F$1,"M/A",F$4),"")</f>
        <v/>
      </c>
      <c r="G20" s="11" t="str">
        <f>IFERROR(GETPIVOTDATA("ID",TCD!$A$3,"Nom",$A20,"Prénom",$B20,"DateNaissance",$C20,"Date",G$1,"M/A",G$4),"")</f>
        <v/>
      </c>
      <c r="H20" s="11" t="str">
        <f>IFERROR(GETPIVOTDATA("ID",TCD!$A$3,"Nom",$A20,"Prénom",$B20,"DateNaissance",$C20,"Date",H$1,"M/A",H$4),"")</f>
        <v/>
      </c>
      <c r="I20" s="11" t="str">
        <f>IFERROR(GETPIVOTDATA("ID",TCD!$A$3,"Nom",$A20,"Prénom",$B20,"DateNaissance",$C20,"Date",I$1,"M/A",I$4),"")</f>
        <v/>
      </c>
      <c r="J20" s="11" t="str">
        <f>IFERROR(GETPIVOTDATA("ID",TCD!$A$3,"Nom",$A20,"Prénom",$B20,"DateNaissance",$C20,"Date",J$1,"M/A",J$4),"")</f>
        <v/>
      </c>
      <c r="K20" s="11" t="str">
        <f>IFERROR(GETPIVOTDATA("ID",TCD!$A$3,"Nom",$A20,"Prénom",$B20,"DateNaissance",$C20,"Date",K$1,"M/A",K$4),"")</f>
        <v/>
      </c>
      <c r="L20" s="11" t="str">
        <f>IFERROR(GETPIVOTDATA("ID",TCD!$A$3,"Nom",$A20,"Prénom",$B20,"DateNaissance",$C20,"Date",L$1,"M/A",L$4),"")</f>
        <v/>
      </c>
      <c r="M20" s="11" t="str">
        <f>IFERROR(GETPIVOTDATA("ID",TCD!$A$3,"Nom",$A20,"Prénom",$B20,"DateNaissance",$C20,"Date",M$1,"M/A",M$4),"")</f>
        <v/>
      </c>
    </row>
    <row r="21" spans="1:13" x14ac:dyDescent="0.35">
      <c r="A21" t="str">
        <f>IFERROR(IF(ROW()-5&lt;MATCH($B$1,TabEleves[Classe],1),INDEX(TabEleves[Nom],MATCH($B$1,TabEleves[Classe],0)+ROW()-5),""),"")</f>
        <v/>
      </c>
      <c r="B21" t="str">
        <f>IFERROR(IF(ROW()-5&lt;MATCH($B$1,TabEleves[Classe],1),INDEX(TabEleves[Prénom],MATCH($B$1,TabEleves[Classe],0)+ROW()-5),""),"")</f>
        <v/>
      </c>
      <c r="C21" s="6" t="str">
        <f>IFERROR(IF(ROW()-5&lt;MATCH($B$1,TabEleves[Classe],1),INDEX(TabEleves[DateNaissance],MATCH($B$1,TabEleves[Classe],0)+ROW()-5),""),"")</f>
        <v/>
      </c>
      <c r="D21" s="11" t="str">
        <f>IFERROR(GETPIVOTDATA("ID",TCD!$A$3,"Nom",$A21,"Prénom",$B21,"DateNaissance",$C21,"Date",D$1,"M/A",D$4),"")</f>
        <v/>
      </c>
      <c r="E21" s="11" t="str">
        <f>IFERROR(GETPIVOTDATA("ID",TCD!$A$3,"Nom",$A21,"Prénom",$B21,"DateNaissance",$C21,"Date",E$1,"M/A",E$4),"")</f>
        <v/>
      </c>
      <c r="F21" s="11" t="str">
        <f>IFERROR(GETPIVOTDATA("ID",TCD!$A$3,"Nom",$A21,"Prénom",$B21,"DateNaissance",$C21,"Date",F$1,"M/A",F$4),"")</f>
        <v/>
      </c>
      <c r="G21" s="11" t="str">
        <f>IFERROR(GETPIVOTDATA("ID",TCD!$A$3,"Nom",$A21,"Prénom",$B21,"DateNaissance",$C21,"Date",G$1,"M/A",G$4),"")</f>
        <v/>
      </c>
      <c r="H21" s="11" t="str">
        <f>IFERROR(GETPIVOTDATA("ID",TCD!$A$3,"Nom",$A21,"Prénom",$B21,"DateNaissance",$C21,"Date",H$1,"M/A",H$4),"")</f>
        <v/>
      </c>
      <c r="I21" s="11" t="str">
        <f>IFERROR(GETPIVOTDATA("ID",TCD!$A$3,"Nom",$A21,"Prénom",$B21,"DateNaissance",$C21,"Date",I$1,"M/A",I$4),"")</f>
        <v/>
      </c>
      <c r="J21" s="11" t="str">
        <f>IFERROR(GETPIVOTDATA("ID",TCD!$A$3,"Nom",$A21,"Prénom",$B21,"DateNaissance",$C21,"Date",J$1,"M/A",J$4),"")</f>
        <v/>
      </c>
      <c r="K21" s="11" t="str">
        <f>IFERROR(GETPIVOTDATA("ID",TCD!$A$3,"Nom",$A21,"Prénom",$B21,"DateNaissance",$C21,"Date",K$1,"M/A",K$4),"")</f>
        <v/>
      </c>
      <c r="L21" s="11" t="str">
        <f>IFERROR(GETPIVOTDATA("ID",TCD!$A$3,"Nom",$A21,"Prénom",$B21,"DateNaissance",$C21,"Date",L$1,"M/A",L$4),"")</f>
        <v/>
      </c>
      <c r="M21" s="11" t="str">
        <f>IFERROR(GETPIVOTDATA("ID",TCD!$A$3,"Nom",$A21,"Prénom",$B21,"DateNaissance",$C21,"Date",M$1,"M/A",M$4),"")</f>
        <v/>
      </c>
    </row>
    <row r="22" spans="1:13" x14ac:dyDescent="0.35">
      <c r="A22" t="str">
        <f>IFERROR(IF(ROW()-5&lt;MATCH($B$1,TabEleves[Classe],1),INDEX(TabEleves[Nom],MATCH($B$1,TabEleves[Classe],0)+ROW()-5),""),"")</f>
        <v/>
      </c>
      <c r="B22" t="str">
        <f>IFERROR(IF(ROW()-5&lt;MATCH($B$1,TabEleves[Classe],1),INDEX(TabEleves[Prénom],MATCH($B$1,TabEleves[Classe],0)+ROW()-5),""),"")</f>
        <v/>
      </c>
      <c r="C22" s="6" t="str">
        <f>IFERROR(IF(ROW()-5&lt;MATCH($B$1,TabEleves[Classe],1),INDEX(TabEleves[DateNaissance],MATCH($B$1,TabEleves[Classe],0)+ROW()-5),""),"")</f>
        <v/>
      </c>
      <c r="D22" s="11" t="str">
        <f>IFERROR(GETPIVOTDATA("ID",TCD!$A$3,"Nom",$A22,"Prénom",$B22,"DateNaissance",$C22,"Date",D$1,"M/A",D$4),"")</f>
        <v/>
      </c>
      <c r="E22" s="11" t="str">
        <f>IFERROR(GETPIVOTDATA("ID",TCD!$A$3,"Nom",$A22,"Prénom",$B22,"DateNaissance",$C22,"Date",E$1,"M/A",E$4),"")</f>
        <v/>
      </c>
      <c r="F22" s="11" t="str">
        <f>IFERROR(GETPIVOTDATA("ID",TCD!$A$3,"Nom",$A22,"Prénom",$B22,"DateNaissance",$C22,"Date",F$1,"M/A",F$4),"")</f>
        <v/>
      </c>
      <c r="G22" s="11" t="str">
        <f>IFERROR(GETPIVOTDATA("ID",TCD!$A$3,"Nom",$A22,"Prénom",$B22,"DateNaissance",$C22,"Date",G$1,"M/A",G$4),"")</f>
        <v/>
      </c>
      <c r="H22" s="11" t="str">
        <f>IFERROR(GETPIVOTDATA("ID",TCD!$A$3,"Nom",$A22,"Prénom",$B22,"DateNaissance",$C22,"Date",H$1,"M/A",H$4),"")</f>
        <v/>
      </c>
      <c r="I22" s="11" t="str">
        <f>IFERROR(GETPIVOTDATA("ID",TCD!$A$3,"Nom",$A22,"Prénom",$B22,"DateNaissance",$C22,"Date",I$1,"M/A",I$4),"")</f>
        <v/>
      </c>
      <c r="J22" s="11" t="str">
        <f>IFERROR(GETPIVOTDATA("ID",TCD!$A$3,"Nom",$A22,"Prénom",$B22,"DateNaissance",$C22,"Date",J$1,"M/A",J$4),"")</f>
        <v/>
      </c>
      <c r="K22" s="11" t="str">
        <f>IFERROR(GETPIVOTDATA("ID",TCD!$A$3,"Nom",$A22,"Prénom",$B22,"DateNaissance",$C22,"Date",K$1,"M/A",K$4),"")</f>
        <v/>
      </c>
      <c r="L22" s="11" t="str">
        <f>IFERROR(GETPIVOTDATA("ID",TCD!$A$3,"Nom",$A22,"Prénom",$B22,"DateNaissance",$C22,"Date",L$1,"M/A",L$4),"")</f>
        <v/>
      </c>
      <c r="M22" s="11" t="str">
        <f>IFERROR(GETPIVOTDATA("ID",TCD!$A$3,"Nom",$A22,"Prénom",$B22,"DateNaissance",$C22,"Date",M$1,"M/A",M$4),"")</f>
        <v/>
      </c>
    </row>
    <row r="23" spans="1:13" x14ac:dyDescent="0.35">
      <c r="A23" t="str">
        <f>IFERROR(IF(ROW()-5&lt;MATCH($B$1,TabEleves[Classe],1),INDEX(TabEleves[Nom],MATCH($B$1,TabEleves[Classe],0)+ROW()-5),""),"")</f>
        <v/>
      </c>
      <c r="B23" t="str">
        <f>IFERROR(IF(ROW()-5&lt;MATCH($B$1,TabEleves[Classe],1),INDEX(TabEleves[Prénom],MATCH($B$1,TabEleves[Classe],0)+ROW()-5),""),"")</f>
        <v/>
      </c>
      <c r="C23" s="6" t="str">
        <f>IFERROR(IF(ROW()-5&lt;MATCH($B$1,TabEleves[Classe],1),INDEX(TabEleves[DateNaissance],MATCH($B$1,TabEleves[Classe],0)+ROW()-5),""),"")</f>
        <v/>
      </c>
      <c r="D23" s="11" t="str">
        <f>IFERROR(GETPIVOTDATA("ID",TCD!$A$3,"Nom",$A23,"Prénom",$B23,"DateNaissance",$C23,"Date",D$1,"M/A",D$4),"")</f>
        <v/>
      </c>
      <c r="E23" s="11" t="str">
        <f>IFERROR(GETPIVOTDATA("ID",TCD!$A$3,"Nom",$A23,"Prénom",$B23,"DateNaissance",$C23,"Date",E$1,"M/A",E$4),"")</f>
        <v/>
      </c>
      <c r="F23" s="11" t="str">
        <f>IFERROR(GETPIVOTDATA("ID",TCD!$A$3,"Nom",$A23,"Prénom",$B23,"DateNaissance",$C23,"Date",F$1,"M/A",F$4),"")</f>
        <v/>
      </c>
      <c r="G23" s="11" t="str">
        <f>IFERROR(GETPIVOTDATA("ID",TCD!$A$3,"Nom",$A23,"Prénom",$B23,"DateNaissance",$C23,"Date",G$1,"M/A",G$4),"")</f>
        <v/>
      </c>
      <c r="H23" s="11" t="str">
        <f>IFERROR(GETPIVOTDATA("ID",TCD!$A$3,"Nom",$A23,"Prénom",$B23,"DateNaissance",$C23,"Date",H$1,"M/A",H$4),"")</f>
        <v/>
      </c>
      <c r="I23" s="11" t="str">
        <f>IFERROR(GETPIVOTDATA("ID",TCD!$A$3,"Nom",$A23,"Prénom",$B23,"DateNaissance",$C23,"Date",I$1,"M/A",I$4),"")</f>
        <v/>
      </c>
      <c r="J23" s="11" t="str">
        <f>IFERROR(GETPIVOTDATA("ID",TCD!$A$3,"Nom",$A23,"Prénom",$B23,"DateNaissance",$C23,"Date",J$1,"M/A",J$4),"")</f>
        <v/>
      </c>
      <c r="K23" s="11" t="str">
        <f>IFERROR(GETPIVOTDATA("ID",TCD!$A$3,"Nom",$A23,"Prénom",$B23,"DateNaissance",$C23,"Date",K$1,"M/A",K$4),"")</f>
        <v/>
      </c>
      <c r="L23" s="11" t="str">
        <f>IFERROR(GETPIVOTDATA("ID",TCD!$A$3,"Nom",$A23,"Prénom",$B23,"DateNaissance",$C23,"Date",L$1,"M/A",L$4),"")</f>
        <v/>
      </c>
      <c r="M23" s="11" t="str">
        <f>IFERROR(GETPIVOTDATA("ID",TCD!$A$3,"Nom",$A23,"Prénom",$B23,"DateNaissance",$C23,"Date",M$1,"M/A",M$4),"")</f>
        <v/>
      </c>
    </row>
    <row r="24" spans="1:13" x14ac:dyDescent="0.35">
      <c r="A24" t="str">
        <f>IFERROR(IF(ROW()-5&lt;MATCH($B$1,TabEleves[Classe],1),INDEX(TabEleves[Nom],MATCH($B$1,TabEleves[Classe],0)+ROW()-5),""),"")</f>
        <v/>
      </c>
      <c r="B24" t="str">
        <f>IFERROR(IF(ROW()-5&lt;MATCH($B$1,TabEleves[Classe],1),INDEX(TabEleves[Prénom],MATCH($B$1,TabEleves[Classe],0)+ROW()-5),""),"")</f>
        <v/>
      </c>
      <c r="C24" s="6" t="str">
        <f>IFERROR(IF(ROW()-5&lt;MATCH($B$1,TabEleves[Classe],1),INDEX(TabEleves[DateNaissance],MATCH($B$1,TabEleves[Classe],0)+ROW()-5),""),"")</f>
        <v/>
      </c>
      <c r="D24" s="11" t="str">
        <f>IFERROR(GETPIVOTDATA("ID",TCD!$A$3,"Nom",$A24,"Prénom",$B24,"DateNaissance",$C24,"Date",D$1,"M/A",D$4),"")</f>
        <v/>
      </c>
      <c r="E24" s="11" t="str">
        <f>IFERROR(GETPIVOTDATA("ID",TCD!$A$3,"Nom",$A24,"Prénom",$B24,"DateNaissance",$C24,"Date",E$1,"M/A",E$4),"")</f>
        <v/>
      </c>
      <c r="F24" s="11" t="str">
        <f>IFERROR(GETPIVOTDATA("ID",TCD!$A$3,"Nom",$A24,"Prénom",$B24,"DateNaissance",$C24,"Date",F$1,"M/A",F$4),"")</f>
        <v/>
      </c>
      <c r="G24" s="11" t="str">
        <f>IFERROR(GETPIVOTDATA("ID",TCD!$A$3,"Nom",$A24,"Prénom",$B24,"DateNaissance",$C24,"Date",G$1,"M/A",G$4),"")</f>
        <v/>
      </c>
      <c r="H24" s="11" t="str">
        <f>IFERROR(GETPIVOTDATA("ID",TCD!$A$3,"Nom",$A24,"Prénom",$B24,"DateNaissance",$C24,"Date",H$1,"M/A",H$4),"")</f>
        <v/>
      </c>
      <c r="I24" s="11" t="str">
        <f>IFERROR(GETPIVOTDATA("ID",TCD!$A$3,"Nom",$A24,"Prénom",$B24,"DateNaissance",$C24,"Date",I$1,"M/A",I$4),"")</f>
        <v/>
      </c>
      <c r="J24" s="11" t="str">
        <f>IFERROR(GETPIVOTDATA("ID",TCD!$A$3,"Nom",$A24,"Prénom",$B24,"DateNaissance",$C24,"Date",J$1,"M/A",J$4),"")</f>
        <v/>
      </c>
      <c r="K24" s="11" t="str">
        <f>IFERROR(GETPIVOTDATA("ID",TCD!$A$3,"Nom",$A24,"Prénom",$B24,"DateNaissance",$C24,"Date",K$1,"M/A",K$4),"")</f>
        <v/>
      </c>
      <c r="L24" s="11" t="str">
        <f>IFERROR(GETPIVOTDATA("ID",TCD!$A$3,"Nom",$A24,"Prénom",$B24,"DateNaissance",$C24,"Date",L$1,"M/A",L$4),"")</f>
        <v/>
      </c>
      <c r="M24" s="11" t="str">
        <f>IFERROR(GETPIVOTDATA("ID",TCD!$A$3,"Nom",$A24,"Prénom",$B24,"DateNaissance",$C24,"Date",M$1,"M/A",M$4),"")</f>
        <v/>
      </c>
    </row>
    <row r="25" spans="1:13" x14ac:dyDescent="0.35">
      <c r="A25" t="str">
        <f>IFERROR(IF(ROW()-5&lt;MATCH($B$1,TabEleves[Classe],1),INDEX(TabEleves[Nom],MATCH($B$1,TabEleves[Classe],0)+ROW()-5),""),"")</f>
        <v/>
      </c>
      <c r="B25" t="str">
        <f>IFERROR(IF(ROW()-5&lt;MATCH($B$1,TabEleves[Classe],1),INDEX(TabEleves[Prénom],MATCH($B$1,TabEleves[Classe],0)+ROW()-5),""),"")</f>
        <v/>
      </c>
      <c r="C25" s="6" t="str">
        <f>IFERROR(IF(ROW()-5&lt;MATCH($B$1,TabEleves[Classe],1),INDEX(TabEleves[DateNaissance],MATCH($B$1,TabEleves[Classe],0)+ROW()-5),""),"")</f>
        <v/>
      </c>
      <c r="D25" s="11" t="str">
        <f>IFERROR(GETPIVOTDATA("ID",TCD!$A$3,"Nom",$A25,"Prénom",$B25,"DateNaissance",$C25,"Date",D$1,"M/A",D$4),"")</f>
        <v/>
      </c>
      <c r="E25" s="11" t="str">
        <f>IFERROR(GETPIVOTDATA("ID",TCD!$A$3,"Nom",$A25,"Prénom",$B25,"DateNaissance",$C25,"Date",E$1,"M/A",E$4),"")</f>
        <v/>
      </c>
      <c r="F25" s="11" t="str">
        <f>IFERROR(GETPIVOTDATA("ID",TCD!$A$3,"Nom",$A25,"Prénom",$B25,"DateNaissance",$C25,"Date",F$1,"M/A",F$4),"")</f>
        <v/>
      </c>
      <c r="G25" s="11" t="str">
        <f>IFERROR(GETPIVOTDATA("ID",TCD!$A$3,"Nom",$A25,"Prénom",$B25,"DateNaissance",$C25,"Date",G$1,"M/A",G$4),"")</f>
        <v/>
      </c>
      <c r="H25" s="11" t="str">
        <f>IFERROR(GETPIVOTDATA("ID",TCD!$A$3,"Nom",$A25,"Prénom",$B25,"DateNaissance",$C25,"Date",H$1,"M/A",H$4),"")</f>
        <v/>
      </c>
      <c r="I25" s="11" t="str">
        <f>IFERROR(GETPIVOTDATA("ID",TCD!$A$3,"Nom",$A25,"Prénom",$B25,"DateNaissance",$C25,"Date",I$1,"M/A",I$4),"")</f>
        <v/>
      </c>
      <c r="J25" s="11" t="str">
        <f>IFERROR(GETPIVOTDATA("ID",TCD!$A$3,"Nom",$A25,"Prénom",$B25,"DateNaissance",$C25,"Date",J$1,"M/A",J$4),"")</f>
        <v/>
      </c>
      <c r="K25" s="11" t="str">
        <f>IFERROR(GETPIVOTDATA("ID",TCD!$A$3,"Nom",$A25,"Prénom",$B25,"DateNaissance",$C25,"Date",K$1,"M/A",K$4),"")</f>
        <v/>
      </c>
      <c r="L25" s="11" t="str">
        <f>IFERROR(GETPIVOTDATA("ID",TCD!$A$3,"Nom",$A25,"Prénom",$B25,"DateNaissance",$C25,"Date",L$1,"M/A",L$4),"")</f>
        <v/>
      </c>
      <c r="M25" s="11" t="str">
        <f>IFERROR(GETPIVOTDATA("ID",TCD!$A$3,"Nom",$A25,"Prénom",$B25,"DateNaissance",$C25,"Date",M$1,"M/A",M$4),"")</f>
        <v/>
      </c>
    </row>
    <row r="26" spans="1:13" x14ac:dyDescent="0.35">
      <c r="A26" t="str">
        <f>IFERROR(IF(ROW()-5&lt;MATCH($B$1,TabEleves[Classe],1),INDEX(TabEleves[Nom],MATCH($B$1,TabEleves[Classe],0)+ROW()-5),""),"")</f>
        <v/>
      </c>
      <c r="B26" t="str">
        <f>IFERROR(IF(ROW()-5&lt;MATCH($B$1,TabEleves[Classe],1),INDEX(TabEleves[Prénom],MATCH($B$1,TabEleves[Classe],0)+ROW()-5),""),"")</f>
        <v/>
      </c>
      <c r="C26" s="6" t="str">
        <f>IFERROR(IF(ROW()-5&lt;MATCH($B$1,TabEleves[Classe],1),INDEX(TabEleves[DateNaissance],MATCH($B$1,TabEleves[Classe],0)+ROW()-5),""),"")</f>
        <v/>
      </c>
      <c r="D26" s="11" t="str">
        <f>IFERROR(GETPIVOTDATA("ID",TCD!$A$3,"Nom",$A26,"Prénom",$B26,"DateNaissance",$C26,"Date",D$1,"M/A",D$4),"")</f>
        <v/>
      </c>
      <c r="E26" s="11" t="str">
        <f>IFERROR(GETPIVOTDATA("ID",TCD!$A$3,"Nom",$A26,"Prénom",$B26,"DateNaissance",$C26,"Date",E$1,"M/A",E$4),"")</f>
        <v/>
      </c>
      <c r="F26" s="11" t="str">
        <f>IFERROR(GETPIVOTDATA("ID",TCD!$A$3,"Nom",$A26,"Prénom",$B26,"DateNaissance",$C26,"Date",F$1,"M/A",F$4),"")</f>
        <v/>
      </c>
      <c r="G26" s="11" t="str">
        <f>IFERROR(GETPIVOTDATA("ID",TCD!$A$3,"Nom",$A26,"Prénom",$B26,"DateNaissance",$C26,"Date",G$1,"M/A",G$4),"")</f>
        <v/>
      </c>
      <c r="H26" s="11" t="str">
        <f>IFERROR(GETPIVOTDATA("ID",TCD!$A$3,"Nom",$A26,"Prénom",$B26,"DateNaissance",$C26,"Date",H$1,"M/A",H$4),"")</f>
        <v/>
      </c>
      <c r="I26" s="11" t="str">
        <f>IFERROR(GETPIVOTDATA("ID",TCD!$A$3,"Nom",$A26,"Prénom",$B26,"DateNaissance",$C26,"Date",I$1,"M/A",I$4),"")</f>
        <v/>
      </c>
      <c r="J26" s="11" t="str">
        <f>IFERROR(GETPIVOTDATA("ID",TCD!$A$3,"Nom",$A26,"Prénom",$B26,"DateNaissance",$C26,"Date",J$1,"M/A",J$4),"")</f>
        <v/>
      </c>
      <c r="K26" s="11" t="str">
        <f>IFERROR(GETPIVOTDATA("ID",TCD!$A$3,"Nom",$A26,"Prénom",$B26,"DateNaissance",$C26,"Date",K$1,"M/A",K$4),"")</f>
        <v/>
      </c>
      <c r="L26" s="11" t="str">
        <f>IFERROR(GETPIVOTDATA("ID",TCD!$A$3,"Nom",$A26,"Prénom",$B26,"DateNaissance",$C26,"Date",L$1,"M/A",L$4),"")</f>
        <v/>
      </c>
      <c r="M26" s="11" t="str">
        <f>IFERROR(GETPIVOTDATA("ID",TCD!$A$3,"Nom",$A26,"Prénom",$B26,"DateNaissance",$C26,"Date",M$1,"M/A",M$4),"")</f>
        <v/>
      </c>
    </row>
    <row r="27" spans="1:13" x14ac:dyDescent="0.35">
      <c r="A27" t="str">
        <f>IFERROR(IF(ROW()-5&lt;MATCH($B$1,TabEleves[Classe],1),INDEX(TabEleves[Nom],MATCH($B$1,TabEleves[Classe],0)+ROW()-5),""),"")</f>
        <v/>
      </c>
      <c r="B27" t="str">
        <f>IFERROR(IF(ROW()-5&lt;MATCH($B$1,TabEleves[Classe],1),INDEX(TabEleves[Prénom],MATCH($B$1,TabEleves[Classe],0)+ROW()-5),""),"")</f>
        <v/>
      </c>
      <c r="C27" s="6" t="str">
        <f>IFERROR(IF(ROW()-5&lt;MATCH($B$1,TabEleves[Classe],1),INDEX(TabEleves[DateNaissance],MATCH($B$1,TabEleves[Classe],0)+ROW()-5),""),"")</f>
        <v/>
      </c>
      <c r="D27" s="11" t="str">
        <f>IFERROR(GETPIVOTDATA("ID",TCD!$A$3,"Nom",$A27,"Prénom",$B27,"DateNaissance",$C27,"Date",D$1,"M/A",D$4),"")</f>
        <v/>
      </c>
      <c r="E27" s="11" t="str">
        <f>IFERROR(GETPIVOTDATA("ID",TCD!$A$3,"Nom",$A27,"Prénom",$B27,"DateNaissance",$C27,"Date",E$1,"M/A",E$4),"")</f>
        <v/>
      </c>
      <c r="F27" s="11" t="str">
        <f>IFERROR(GETPIVOTDATA("ID",TCD!$A$3,"Nom",$A27,"Prénom",$B27,"DateNaissance",$C27,"Date",F$1,"M/A",F$4),"")</f>
        <v/>
      </c>
      <c r="G27" s="11" t="str">
        <f>IFERROR(GETPIVOTDATA("ID",TCD!$A$3,"Nom",$A27,"Prénom",$B27,"DateNaissance",$C27,"Date",G$1,"M/A",G$4),"")</f>
        <v/>
      </c>
      <c r="H27" s="11" t="str">
        <f>IFERROR(GETPIVOTDATA("ID",TCD!$A$3,"Nom",$A27,"Prénom",$B27,"DateNaissance",$C27,"Date",H$1,"M/A",H$4),"")</f>
        <v/>
      </c>
      <c r="I27" s="11" t="str">
        <f>IFERROR(GETPIVOTDATA("ID",TCD!$A$3,"Nom",$A27,"Prénom",$B27,"DateNaissance",$C27,"Date",I$1,"M/A",I$4),"")</f>
        <v/>
      </c>
      <c r="J27" s="11" t="str">
        <f>IFERROR(GETPIVOTDATA("ID",TCD!$A$3,"Nom",$A27,"Prénom",$B27,"DateNaissance",$C27,"Date",J$1,"M/A",J$4),"")</f>
        <v/>
      </c>
      <c r="K27" s="11" t="str">
        <f>IFERROR(GETPIVOTDATA("ID",TCD!$A$3,"Nom",$A27,"Prénom",$B27,"DateNaissance",$C27,"Date",K$1,"M/A",K$4),"")</f>
        <v/>
      </c>
      <c r="L27" s="11" t="str">
        <f>IFERROR(GETPIVOTDATA("ID",TCD!$A$3,"Nom",$A27,"Prénom",$B27,"DateNaissance",$C27,"Date",L$1,"M/A",L$4),"")</f>
        <v/>
      </c>
      <c r="M27" s="11" t="str">
        <f>IFERROR(GETPIVOTDATA("ID",TCD!$A$3,"Nom",$A27,"Prénom",$B27,"DateNaissance",$C27,"Date",M$1,"M/A",M$4),"")</f>
        <v/>
      </c>
    </row>
    <row r="28" spans="1:13" x14ac:dyDescent="0.35">
      <c r="A28" t="str">
        <f>IFERROR(IF(ROW()-5&lt;MATCH($B$1,TabEleves[Classe],1),INDEX(TabEleves[Nom],MATCH($B$1,TabEleves[Classe],0)+ROW()-5),""),"")</f>
        <v/>
      </c>
      <c r="B28" t="str">
        <f>IFERROR(IF(ROW()-5&lt;MATCH($B$1,TabEleves[Classe],1),INDEX(TabEleves[Prénom],MATCH($B$1,TabEleves[Classe],0)+ROW()-5),""),"")</f>
        <v/>
      </c>
      <c r="C28" s="6" t="str">
        <f>IFERROR(IF(ROW()-5&lt;MATCH($B$1,TabEleves[Classe],1),INDEX(TabEleves[DateNaissance],MATCH($B$1,TabEleves[Classe],0)+ROW()-5),""),"")</f>
        <v/>
      </c>
      <c r="D28" s="11" t="str">
        <f>IFERROR(GETPIVOTDATA("ID",TCD!$A$3,"Nom",$A28,"Prénom",$B28,"DateNaissance",$C28,"Date",D$1,"M/A",D$4),"")</f>
        <v/>
      </c>
      <c r="E28" s="11" t="str">
        <f>IFERROR(GETPIVOTDATA("ID",TCD!$A$3,"Nom",$A28,"Prénom",$B28,"DateNaissance",$C28,"Date",E$1,"M/A",E$4),"")</f>
        <v/>
      </c>
      <c r="F28" s="11" t="str">
        <f>IFERROR(GETPIVOTDATA("ID",TCD!$A$3,"Nom",$A28,"Prénom",$B28,"DateNaissance",$C28,"Date",F$1,"M/A",F$4),"")</f>
        <v/>
      </c>
      <c r="G28" s="11" t="str">
        <f>IFERROR(GETPIVOTDATA("ID",TCD!$A$3,"Nom",$A28,"Prénom",$B28,"DateNaissance",$C28,"Date",G$1,"M/A",G$4),"")</f>
        <v/>
      </c>
      <c r="H28" s="11" t="str">
        <f>IFERROR(GETPIVOTDATA("ID",TCD!$A$3,"Nom",$A28,"Prénom",$B28,"DateNaissance",$C28,"Date",H$1,"M/A",H$4),"")</f>
        <v/>
      </c>
      <c r="I28" s="11" t="str">
        <f>IFERROR(GETPIVOTDATA("ID",TCD!$A$3,"Nom",$A28,"Prénom",$B28,"DateNaissance",$C28,"Date",I$1,"M/A",I$4),"")</f>
        <v/>
      </c>
      <c r="J28" s="11" t="str">
        <f>IFERROR(GETPIVOTDATA("ID",TCD!$A$3,"Nom",$A28,"Prénom",$B28,"DateNaissance",$C28,"Date",J$1,"M/A",J$4),"")</f>
        <v/>
      </c>
      <c r="K28" s="11" t="str">
        <f>IFERROR(GETPIVOTDATA("ID",TCD!$A$3,"Nom",$A28,"Prénom",$B28,"DateNaissance",$C28,"Date",K$1,"M/A",K$4),"")</f>
        <v/>
      </c>
      <c r="L28" s="11" t="str">
        <f>IFERROR(GETPIVOTDATA("ID",TCD!$A$3,"Nom",$A28,"Prénom",$B28,"DateNaissance",$C28,"Date",L$1,"M/A",L$4),"")</f>
        <v/>
      </c>
      <c r="M28" s="11" t="str">
        <f>IFERROR(GETPIVOTDATA("ID",TCD!$A$3,"Nom",$A28,"Prénom",$B28,"DateNaissance",$C28,"Date",M$1,"M/A",M$4),"")</f>
        <v/>
      </c>
    </row>
    <row r="29" spans="1:13" x14ac:dyDescent="0.35">
      <c r="A29" t="str">
        <f>IFERROR(IF(ROW()-5&lt;MATCH($B$1,TabEleves[Classe],1),INDEX(TabEleves[Nom],MATCH($B$1,TabEleves[Classe],0)+ROW()-5),""),"")</f>
        <v/>
      </c>
      <c r="B29" t="str">
        <f>IFERROR(IF(ROW()-5&lt;MATCH($B$1,TabEleves[Classe],1),INDEX(TabEleves[Prénom],MATCH($B$1,TabEleves[Classe],0)+ROW()-5),""),"")</f>
        <v/>
      </c>
      <c r="C29" s="6" t="str">
        <f>IFERROR(IF(ROW()-5&lt;MATCH($B$1,TabEleves[Classe],1),INDEX(TabEleves[DateNaissance],MATCH($B$1,TabEleves[Classe],0)+ROW()-5),""),"")</f>
        <v/>
      </c>
      <c r="D29" s="11" t="str">
        <f>IFERROR(GETPIVOTDATA("ID",TCD!$A$3,"Nom",$A29,"Prénom",$B29,"DateNaissance",$C29,"Date",D$1,"M/A",D$4),"")</f>
        <v/>
      </c>
      <c r="E29" s="11" t="str">
        <f>IFERROR(GETPIVOTDATA("ID",TCD!$A$3,"Nom",$A29,"Prénom",$B29,"DateNaissance",$C29,"Date",E$1,"M/A",E$4),"")</f>
        <v/>
      </c>
      <c r="F29" s="11" t="str">
        <f>IFERROR(GETPIVOTDATA("ID",TCD!$A$3,"Nom",$A29,"Prénom",$B29,"DateNaissance",$C29,"Date",F$1,"M/A",F$4),"")</f>
        <v/>
      </c>
      <c r="G29" s="11" t="str">
        <f>IFERROR(GETPIVOTDATA("ID",TCD!$A$3,"Nom",$A29,"Prénom",$B29,"DateNaissance",$C29,"Date",G$1,"M/A",G$4),"")</f>
        <v/>
      </c>
      <c r="H29" s="11" t="str">
        <f>IFERROR(GETPIVOTDATA("ID",TCD!$A$3,"Nom",$A29,"Prénom",$B29,"DateNaissance",$C29,"Date",H$1,"M/A",H$4),"")</f>
        <v/>
      </c>
      <c r="I29" s="11" t="str">
        <f>IFERROR(GETPIVOTDATA("ID",TCD!$A$3,"Nom",$A29,"Prénom",$B29,"DateNaissance",$C29,"Date",I$1,"M/A",I$4),"")</f>
        <v/>
      </c>
      <c r="J29" s="11" t="str">
        <f>IFERROR(GETPIVOTDATA("ID",TCD!$A$3,"Nom",$A29,"Prénom",$B29,"DateNaissance",$C29,"Date",J$1,"M/A",J$4),"")</f>
        <v/>
      </c>
      <c r="K29" s="11" t="str">
        <f>IFERROR(GETPIVOTDATA("ID",TCD!$A$3,"Nom",$A29,"Prénom",$B29,"DateNaissance",$C29,"Date",K$1,"M/A",K$4),"")</f>
        <v/>
      </c>
      <c r="L29" s="11" t="str">
        <f>IFERROR(GETPIVOTDATA("ID",TCD!$A$3,"Nom",$A29,"Prénom",$B29,"DateNaissance",$C29,"Date",L$1,"M/A",L$4),"")</f>
        <v/>
      </c>
      <c r="M29" s="11" t="str">
        <f>IFERROR(GETPIVOTDATA("ID",TCD!$A$3,"Nom",$A29,"Prénom",$B29,"DateNaissance",$C29,"Date",M$1,"M/A",M$4),"")</f>
        <v/>
      </c>
    </row>
    <row r="30" spans="1:13" x14ac:dyDescent="0.35">
      <c r="A30" t="str">
        <f>IFERROR(IF(ROW()-5&lt;MATCH($B$1,TabEleves[Classe],1),INDEX(TabEleves[Nom],MATCH($B$1,TabEleves[Classe],0)+ROW()-5),""),"")</f>
        <v/>
      </c>
      <c r="B30" t="str">
        <f>IFERROR(IF(ROW()-5&lt;MATCH($B$1,TabEleves[Classe],1),INDEX(TabEleves[Prénom],MATCH($B$1,TabEleves[Classe],0)+ROW()-5),""),"")</f>
        <v/>
      </c>
      <c r="C30" s="6" t="str">
        <f>IFERROR(IF(ROW()-5&lt;MATCH($B$1,TabEleves[Classe],1),INDEX(TabEleves[DateNaissance],MATCH($B$1,TabEleves[Classe],0)+ROW()-5),""),"")</f>
        <v/>
      </c>
      <c r="D30" s="11" t="str">
        <f>IFERROR(GETPIVOTDATA("ID",TCD!$A$3,"Nom",$A30,"Prénom",$B30,"DateNaissance",$C30,"Date",D$1,"M/A",D$4),"")</f>
        <v/>
      </c>
      <c r="E30" s="11" t="str">
        <f>IFERROR(GETPIVOTDATA("ID",TCD!$A$3,"Nom",$A30,"Prénom",$B30,"DateNaissance",$C30,"Date",E$1,"M/A",E$4),"")</f>
        <v/>
      </c>
      <c r="F30" s="11" t="str">
        <f>IFERROR(GETPIVOTDATA("ID",TCD!$A$3,"Nom",$A30,"Prénom",$B30,"DateNaissance",$C30,"Date",F$1,"M/A",F$4),"")</f>
        <v/>
      </c>
      <c r="G30" s="11" t="str">
        <f>IFERROR(GETPIVOTDATA("ID",TCD!$A$3,"Nom",$A30,"Prénom",$B30,"DateNaissance",$C30,"Date",G$1,"M/A",G$4),"")</f>
        <v/>
      </c>
      <c r="H30" s="11" t="str">
        <f>IFERROR(GETPIVOTDATA("ID",TCD!$A$3,"Nom",$A30,"Prénom",$B30,"DateNaissance",$C30,"Date",H$1,"M/A",H$4),"")</f>
        <v/>
      </c>
      <c r="I30" s="11" t="str">
        <f>IFERROR(GETPIVOTDATA("ID",TCD!$A$3,"Nom",$A30,"Prénom",$B30,"DateNaissance",$C30,"Date",I$1,"M/A",I$4),"")</f>
        <v/>
      </c>
      <c r="J30" s="11" t="str">
        <f>IFERROR(GETPIVOTDATA("ID",TCD!$A$3,"Nom",$A30,"Prénom",$B30,"DateNaissance",$C30,"Date",J$1,"M/A",J$4),"")</f>
        <v/>
      </c>
      <c r="K30" s="11" t="str">
        <f>IFERROR(GETPIVOTDATA("ID",TCD!$A$3,"Nom",$A30,"Prénom",$B30,"DateNaissance",$C30,"Date",K$1,"M/A",K$4),"")</f>
        <v/>
      </c>
      <c r="L30" s="11" t="str">
        <f>IFERROR(GETPIVOTDATA("ID",TCD!$A$3,"Nom",$A30,"Prénom",$B30,"DateNaissance",$C30,"Date",L$1,"M/A",L$4),"")</f>
        <v/>
      </c>
      <c r="M30" s="11" t="str">
        <f>IFERROR(GETPIVOTDATA("ID",TCD!$A$3,"Nom",$A30,"Prénom",$B30,"DateNaissance",$C30,"Date",M$1,"M/A",M$4),"")</f>
        <v/>
      </c>
    </row>
    <row r="31" spans="1:13" x14ac:dyDescent="0.35">
      <c r="A31" t="str">
        <f>IFERROR(IF(ROW()-5&lt;MATCH($B$1,TabEleves[Classe],1),INDEX(TabEleves[Nom],MATCH($B$1,TabEleves[Classe],0)+ROW()-5),""),"")</f>
        <v/>
      </c>
      <c r="B31" t="str">
        <f>IFERROR(IF(ROW()-5&lt;MATCH($B$1,TabEleves[Classe],1),INDEX(TabEleves[Prénom],MATCH($B$1,TabEleves[Classe],0)+ROW()-5),""),"")</f>
        <v/>
      </c>
      <c r="C31" s="6" t="str">
        <f>IFERROR(IF(ROW()-5&lt;MATCH($B$1,TabEleves[Classe],1),INDEX(TabEleves[DateNaissance],MATCH($B$1,TabEleves[Classe],0)+ROW()-5),""),"")</f>
        <v/>
      </c>
      <c r="D31" s="11" t="str">
        <f>IFERROR(GETPIVOTDATA("ID",TCD!$A$3,"Nom",$A31,"Prénom",$B31,"DateNaissance",$C31,"Date",D$1,"M/A",D$4),"")</f>
        <v/>
      </c>
      <c r="E31" s="11" t="str">
        <f>IFERROR(GETPIVOTDATA("ID",TCD!$A$3,"Nom",$A31,"Prénom",$B31,"DateNaissance",$C31,"Date",E$1,"M/A",E$4),"")</f>
        <v/>
      </c>
      <c r="F31" s="11" t="str">
        <f>IFERROR(GETPIVOTDATA("ID",TCD!$A$3,"Nom",$A31,"Prénom",$B31,"DateNaissance",$C31,"Date",F$1,"M/A",F$4),"")</f>
        <v/>
      </c>
      <c r="G31" s="11" t="str">
        <f>IFERROR(GETPIVOTDATA("ID",TCD!$A$3,"Nom",$A31,"Prénom",$B31,"DateNaissance",$C31,"Date",G$1,"M/A",G$4),"")</f>
        <v/>
      </c>
      <c r="H31" s="11" t="str">
        <f>IFERROR(GETPIVOTDATA("ID",TCD!$A$3,"Nom",$A31,"Prénom",$B31,"DateNaissance",$C31,"Date",H$1,"M/A",H$4),"")</f>
        <v/>
      </c>
      <c r="I31" s="11" t="str">
        <f>IFERROR(GETPIVOTDATA("ID",TCD!$A$3,"Nom",$A31,"Prénom",$B31,"DateNaissance",$C31,"Date",I$1,"M/A",I$4),"")</f>
        <v/>
      </c>
      <c r="J31" s="11" t="str">
        <f>IFERROR(GETPIVOTDATA("ID",TCD!$A$3,"Nom",$A31,"Prénom",$B31,"DateNaissance",$C31,"Date",J$1,"M/A",J$4),"")</f>
        <v/>
      </c>
      <c r="K31" s="11" t="str">
        <f>IFERROR(GETPIVOTDATA("ID",TCD!$A$3,"Nom",$A31,"Prénom",$B31,"DateNaissance",$C31,"Date",K$1,"M/A",K$4),"")</f>
        <v/>
      </c>
      <c r="L31" s="11" t="str">
        <f>IFERROR(GETPIVOTDATA("ID",TCD!$A$3,"Nom",$A31,"Prénom",$B31,"DateNaissance",$C31,"Date",L$1,"M/A",L$4),"")</f>
        <v/>
      </c>
      <c r="M31" s="11" t="str">
        <f>IFERROR(GETPIVOTDATA("ID",TCD!$A$3,"Nom",$A31,"Prénom",$B31,"DateNaissance",$C31,"Date",M$1,"M/A",M$4),"")</f>
        <v/>
      </c>
    </row>
    <row r="32" spans="1:13" x14ac:dyDescent="0.35">
      <c r="A32" t="str">
        <f>IFERROR(IF(ROW()-5&lt;MATCH($B$1,TabEleves[Classe],1),INDEX(TabEleves[Nom],MATCH($B$1,TabEleves[Classe],0)+ROW()-5),""),"")</f>
        <v/>
      </c>
      <c r="B32" t="str">
        <f>IFERROR(IF(ROW()-5&lt;MATCH($B$1,TabEleves[Classe],1),INDEX(TabEleves[Prénom],MATCH($B$1,TabEleves[Classe],0)+ROW()-5),""),"")</f>
        <v/>
      </c>
      <c r="C32" s="6" t="str">
        <f>IFERROR(IF(ROW()-5&lt;MATCH($B$1,TabEleves[Classe],1),INDEX(TabEleves[DateNaissance],MATCH($B$1,TabEleves[Classe],0)+ROW()-5),""),"")</f>
        <v/>
      </c>
      <c r="D32" s="11" t="str">
        <f>IFERROR(GETPIVOTDATA("ID",TCD!$A$3,"Nom",$A32,"Prénom",$B32,"DateNaissance",$C32,"Date",D$1,"M/A",D$4),"")</f>
        <v/>
      </c>
      <c r="E32" s="11" t="str">
        <f>IFERROR(GETPIVOTDATA("ID",TCD!$A$3,"Nom",$A32,"Prénom",$B32,"DateNaissance",$C32,"Date",E$1,"M/A",E$4),"")</f>
        <v/>
      </c>
      <c r="F32" s="11" t="str">
        <f>IFERROR(GETPIVOTDATA("ID",TCD!$A$3,"Nom",$A32,"Prénom",$B32,"DateNaissance",$C32,"Date",F$1,"M/A",F$4),"")</f>
        <v/>
      </c>
      <c r="G32" s="11" t="str">
        <f>IFERROR(GETPIVOTDATA("ID",TCD!$A$3,"Nom",$A32,"Prénom",$B32,"DateNaissance",$C32,"Date",G$1,"M/A",G$4),"")</f>
        <v/>
      </c>
      <c r="H32" s="11" t="str">
        <f>IFERROR(GETPIVOTDATA("ID",TCD!$A$3,"Nom",$A32,"Prénom",$B32,"DateNaissance",$C32,"Date",H$1,"M/A",H$4),"")</f>
        <v/>
      </c>
      <c r="I32" s="11" t="str">
        <f>IFERROR(GETPIVOTDATA("ID",TCD!$A$3,"Nom",$A32,"Prénom",$B32,"DateNaissance",$C32,"Date",I$1,"M/A",I$4),"")</f>
        <v/>
      </c>
      <c r="J32" s="11" t="str">
        <f>IFERROR(GETPIVOTDATA("ID",TCD!$A$3,"Nom",$A32,"Prénom",$B32,"DateNaissance",$C32,"Date",J$1,"M/A",J$4),"")</f>
        <v/>
      </c>
      <c r="K32" s="11" t="str">
        <f>IFERROR(GETPIVOTDATA("ID",TCD!$A$3,"Nom",$A32,"Prénom",$B32,"DateNaissance",$C32,"Date",K$1,"M/A",K$4),"")</f>
        <v/>
      </c>
      <c r="L32" s="11" t="str">
        <f>IFERROR(GETPIVOTDATA("ID",TCD!$A$3,"Nom",$A32,"Prénom",$B32,"DateNaissance",$C32,"Date",L$1,"M/A",L$4),"")</f>
        <v/>
      </c>
      <c r="M32" s="11" t="str">
        <f>IFERROR(GETPIVOTDATA("ID",TCD!$A$3,"Nom",$A32,"Prénom",$B32,"DateNaissance",$C32,"Date",M$1,"M/A",M$4),"")</f>
        <v/>
      </c>
    </row>
    <row r="33" spans="1:13" x14ac:dyDescent="0.35">
      <c r="A33" t="str">
        <f>IFERROR(IF(ROW()-5&lt;MATCH($B$1,TabEleves[Classe],1),INDEX(TabEleves[Nom],MATCH($B$1,TabEleves[Classe],0)+ROW()-5),""),"")</f>
        <v/>
      </c>
      <c r="B33" t="str">
        <f>IFERROR(IF(ROW()-5&lt;MATCH($B$1,TabEleves[Classe],1),INDEX(TabEleves[Prénom],MATCH($B$1,TabEleves[Classe],0)+ROW()-5),""),"")</f>
        <v/>
      </c>
      <c r="C33" s="6" t="str">
        <f>IFERROR(IF(ROW()-5&lt;MATCH($B$1,TabEleves[Classe],1),INDEX(TabEleves[DateNaissance],MATCH($B$1,TabEleves[Classe],0)+ROW()-5),""),"")</f>
        <v/>
      </c>
      <c r="D33" s="11" t="str">
        <f>IFERROR(GETPIVOTDATA("ID",TCD!$A$3,"Nom",$A33,"Prénom",$B33,"DateNaissance",$C33,"Date",D$1,"M/A",D$4),"")</f>
        <v/>
      </c>
      <c r="E33" s="11" t="str">
        <f>IFERROR(GETPIVOTDATA("ID",TCD!$A$3,"Nom",$A33,"Prénom",$B33,"DateNaissance",$C33,"Date",E$1,"M/A",E$4),"")</f>
        <v/>
      </c>
      <c r="F33" s="11" t="str">
        <f>IFERROR(GETPIVOTDATA("ID",TCD!$A$3,"Nom",$A33,"Prénom",$B33,"DateNaissance",$C33,"Date",F$1,"M/A",F$4),"")</f>
        <v/>
      </c>
      <c r="G33" s="11" t="str">
        <f>IFERROR(GETPIVOTDATA("ID",TCD!$A$3,"Nom",$A33,"Prénom",$B33,"DateNaissance",$C33,"Date",G$1,"M/A",G$4),"")</f>
        <v/>
      </c>
      <c r="H33" s="11" t="str">
        <f>IFERROR(GETPIVOTDATA("ID",TCD!$A$3,"Nom",$A33,"Prénom",$B33,"DateNaissance",$C33,"Date",H$1,"M/A",H$4),"")</f>
        <v/>
      </c>
      <c r="I33" s="11" t="str">
        <f>IFERROR(GETPIVOTDATA("ID",TCD!$A$3,"Nom",$A33,"Prénom",$B33,"DateNaissance",$C33,"Date",I$1,"M/A",I$4),"")</f>
        <v/>
      </c>
      <c r="J33" s="11" t="str">
        <f>IFERROR(GETPIVOTDATA("ID",TCD!$A$3,"Nom",$A33,"Prénom",$B33,"DateNaissance",$C33,"Date",J$1,"M/A",J$4),"")</f>
        <v/>
      </c>
      <c r="K33" s="11" t="str">
        <f>IFERROR(GETPIVOTDATA("ID",TCD!$A$3,"Nom",$A33,"Prénom",$B33,"DateNaissance",$C33,"Date",K$1,"M/A",K$4),"")</f>
        <v/>
      </c>
      <c r="L33" s="11" t="str">
        <f>IFERROR(GETPIVOTDATA("ID",TCD!$A$3,"Nom",$A33,"Prénom",$B33,"DateNaissance",$C33,"Date",L$1,"M/A",L$4),"")</f>
        <v/>
      </c>
      <c r="M33" s="11" t="str">
        <f>IFERROR(GETPIVOTDATA("ID",TCD!$A$3,"Nom",$A33,"Prénom",$B33,"DateNaissance",$C33,"Date",M$1,"M/A",M$4),"")</f>
        <v/>
      </c>
    </row>
    <row r="34" spans="1:13" x14ac:dyDescent="0.35">
      <c r="A34" t="str">
        <f>IFERROR(IF(ROW()-5&lt;MATCH($B$1,TabEleves[Classe],1),INDEX(TabEleves[Nom],MATCH($B$1,TabEleves[Classe],0)+ROW()-5),""),"")</f>
        <v/>
      </c>
      <c r="B34" t="str">
        <f>IFERROR(IF(ROW()-5&lt;MATCH($B$1,TabEleves[Classe],1),INDEX(TabEleves[Prénom],MATCH($B$1,TabEleves[Classe],0)+ROW()-5),""),"")</f>
        <v/>
      </c>
      <c r="C34" s="6" t="str">
        <f>IFERROR(IF(ROW()-5&lt;MATCH($B$1,TabEleves[Classe],1),INDEX(TabEleves[DateNaissance],MATCH($B$1,TabEleves[Classe],0)+ROW()-5),""),"")</f>
        <v/>
      </c>
      <c r="D34" s="11" t="str">
        <f>IFERROR(GETPIVOTDATA("ID",TCD!$A$3,"Nom",$A34,"Prénom",$B34,"DateNaissance",$C34,"Date",D$1,"M/A",D$4),"")</f>
        <v/>
      </c>
      <c r="E34" s="11" t="str">
        <f>IFERROR(GETPIVOTDATA("ID",TCD!$A$3,"Nom",$A34,"Prénom",$B34,"DateNaissance",$C34,"Date",E$1,"M/A",E$4),"")</f>
        <v/>
      </c>
      <c r="F34" s="11" t="str">
        <f>IFERROR(GETPIVOTDATA("ID",TCD!$A$3,"Nom",$A34,"Prénom",$B34,"DateNaissance",$C34,"Date",F$1,"M/A",F$4),"")</f>
        <v/>
      </c>
      <c r="G34" s="11" t="str">
        <f>IFERROR(GETPIVOTDATA("ID",TCD!$A$3,"Nom",$A34,"Prénom",$B34,"DateNaissance",$C34,"Date",G$1,"M/A",G$4),"")</f>
        <v/>
      </c>
      <c r="H34" s="11" t="str">
        <f>IFERROR(GETPIVOTDATA("ID",TCD!$A$3,"Nom",$A34,"Prénom",$B34,"DateNaissance",$C34,"Date",H$1,"M/A",H$4),"")</f>
        <v/>
      </c>
      <c r="I34" s="11" t="str">
        <f>IFERROR(GETPIVOTDATA("ID",TCD!$A$3,"Nom",$A34,"Prénom",$B34,"DateNaissance",$C34,"Date",I$1,"M/A",I$4),"")</f>
        <v/>
      </c>
      <c r="J34" s="11" t="str">
        <f>IFERROR(GETPIVOTDATA("ID",TCD!$A$3,"Nom",$A34,"Prénom",$B34,"DateNaissance",$C34,"Date",J$1,"M/A",J$4),"")</f>
        <v/>
      </c>
      <c r="K34" s="11" t="str">
        <f>IFERROR(GETPIVOTDATA("ID",TCD!$A$3,"Nom",$A34,"Prénom",$B34,"DateNaissance",$C34,"Date",K$1,"M/A",K$4),"")</f>
        <v/>
      </c>
      <c r="L34" s="11" t="str">
        <f>IFERROR(GETPIVOTDATA("ID",TCD!$A$3,"Nom",$A34,"Prénom",$B34,"DateNaissance",$C34,"Date",L$1,"M/A",L$4),"")</f>
        <v/>
      </c>
      <c r="M34" s="11" t="str">
        <f>IFERROR(GETPIVOTDATA("ID",TCD!$A$3,"Nom",$A34,"Prénom",$B34,"DateNaissance",$C34,"Date",M$1,"M/A",M$4),"")</f>
        <v/>
      </c>
    </row>
    <row r="35" spans="1:13" x14ac:dyDescent="0.35">
      <c r="A35" t="str">
        <f>IFERROR(IF(ROW()-5&lt;MATCH($B$1,TabEleves[Classe],1),INDEX(TabEleves[Nom],MATCH($B$1,TabEleves[Classe],0)+ROW()-5),""),"")</f>
        <v/>
      </c>
      <c r="B35" t="str">
        <f>IFERROR(IF(ROW()-5&lt;MATCH($B$1,TabEleves[Classe],1),INDEX(TabEleves[Prénom],MATCH($B$1,TabEleves[Classe],0)+ROW()-5),""),"")</f>
        <v/>
      </c>
      <c r="C35" s="6" t="str">
        <f>IFERROR(IF(ROW()-5&lt;MATCH($B$1,TabEleves[Classe],1),INDEX(TabEleves[DateNaissance],MATCH($B$1,TabEleves[Classe],0)+ROW()-5),""),"")</f>
        <v/>
      </c>
      <c r="D35" s="11" t="str">
        <f>IFERROR(GETPIVOTDATA("ID",TCD!$A$3,"Nom",$A35,"Prénom",$B35,"DateNaissance",$C35,"Date",D$1,"M/A",D$4),"")</f>
        <v/>
      </c>
      <c r="E35" s="11" t="str">
        <f>IFERROR(GETPIVOTDATA("ID",TCD!$A$3,"Nom",$A35,"Prénom",$B35,"DateNaissance",$C35,"Date",E$1,"M/A",E$4),"")</f>
        <v/>
      </c>
      <c r="F35" s="11" t="str">
        <f>IFERROR(GETPIVOTDATA("ID",TCD!$A$3,"Nom",$A35,"Prénom",$B35,"DateNaissance",$C35,"Date",F$1,"M/A",F$4),"")</f>
        <v/>
      </c>
      <c r="G35" s="11" t="str">
        <f>IFERROR(GETPIVOTDATA("ID",TCD!$A$3,"Nom",$A35,"Prénom",$B35,"DateNaissance",$C35,"Date",G$1,"M/A",G$4),"")</f>
        <v/>
      </c>
      <c r="H35" s="11" t="str">
        <f>IFERROR(GETPIVOTDATA("ID",TCD!$A$3,"Nom",$A35,"Prénom",$B35,"DateNaissance",$C35,"Date",H$1,"M/A",H$4),"")</f>
        <v/>
      </c>
      <c r="I35" s="11" t="str">
        <f>IFERROR(GETPIVOTDATA("ID",TCD!$A$3,"Nom",$A35,"Prénom",$B35,"DateNaissance",$C35,"Date",I$1,"M/A",I$4),"")</f>
        <v/>
      </c>
      <c r="J35" s="11" t="str">
        <f>IFERROR(GETPIVOTDATA("ID",TCD!$A$3,"Nom",$A35,"Prénom",$B35,"DateNaissance",$C35,"Date",J$1,"M/A",J$4),"")</f>
        <v/>
      </c>
      <c r="K35" s="11" t="str">
        <f>IFERROR(GETPIVOTDATA("ID",TCD!$A$3,"Nom",$A35,"Prénom",$B35,"DateNaissance",$C35,"Date",K$1,"M/A",K$4),"")</f>
        <v/>
      </c>
      <c r="L35" s="11" t="str">
        <f>IFERROR(GETPIVOTDATA("ID",TCD!$A$3,"Nom",$A35,"Prénom",$B35,"DateNaissance",$C35,"Date",L$1,"M/A",L$4),"")</f>
        <v/>
      </c>
      <c r="M35" s="11" t="str">
        <f>IFERROR(GETPIVOTDATA("ID",TCD!$A$3,"Nom",$A35,"Prénom",$B35,"DateNaissance",$C35,"Date",M$1,"M/A",M$4),"")</f>
        <v/>
      </c>
    </row>
    <row r="36" spans="1:13" x14ac:dyDescent="0.35">
      <c r="A36" t="str">
        <f>IFERROR(IF(ROW()-5&lt;MATCH($B$1,TabEleves[Classe],1),INDEX(TabEleves[Nom],MATCH($B$1,TabEleves[Classe],0)+ROW()-5),""),"")</f>
        <v/>
      </c>
      <c r="B36" t="str">
        <f>IFERROR(IF(ROW()-5&lt;MATCH($B$1,TabEleves[Classe],1),INDEX(TabEleves[Prénom],MATCH($B$1,TabEleves[Classe],0)+ROW()-5),""),"")</f>
        <v/>
      </c>
      <c r="C36" s="6" t="str">
        <f>IFERROR(IF(ROW()-5&lt;MATCH($B$1,TabEleves[Classe],1),INDEX(TabEleves[DateNaissance],MATCH($B$1,TabEleves[Classe],0)+ROW()-5),""),"")</f>
        <v/>
      </c>
      <c r="D36" s="11" t="str">
        <f>IFERROR(GETPIVOTDATA("ID",TCD!$A$3,"Nom",$A36,"Prénom",$B36,"DateNaissance",$C36,"Date",D$1,"M/A",D$4),"")</f>
        <v/>
      </c>
      <c r="E36" s="11" t="str">
        <f>IFERROR(GETPIVOTDATA("ID",TCD!$A$3,"Nom",$A36,"Prénom",$B36,"DateNaissance",$C36,"Date",E$1,"M/A",E$4),"")</f>
        <v/>
      </c>
      <c r="F36" s="11" t="str">
        <f>IFERROR(GETPIVOTDATA("ID",TCD!$A$3,"Nom",$A36,"Prénom",$B36,"DateNaissance",$C36,"Date",F$1,"M/A",F$4),"")</f>
        <v/>
      </c>
      <c r="G36" s="11" t="str">
        <f>IFERROR(GETPIVOTDATA("ID",TCD!$A$3,"Nom",$A36,"Prénom",$B36,"DateNaissance",$C36,"Date",G$1,"M/A",G$4),"")</f>
        <v/>
      </c>
      <c r="H36" s="11" t="str">
        <f>IFERROR(GETPIVOTDATA("ID",TCD!$A$3,"Nom",$A36,"Prénom",$B36,"DateNaissance",$C36,"Date",H$1,"M/A",H$4),"")</f>
        <v/>
      </c>
      <c r="I36" s="11" t="str">
        <f>IFERROR(GETPIVOTDATA("ID",TCD!$A$3,"Nom",$A36,"Prénom",$B36,"DateNaissance",$C36,"Date",I$1,"M/A",I$4),"")</f>
        <v/>
      </c>
      <c r="J36" s="11" t="str">
        <f>IFERROR(GETPIVOTDATA("ID",TCD!$A$3,"Nom",$A36,"Prénom",$B36,"DateNaissance",$C36,"Date",J$1,"M/A",J$4),"")</f>
        <v/>
      </c>
      <c r="K36" s="11" t="str">
        <f>IFERROR(GETPIVOTDATA("ID",TCD!$A$3,"Nom",$A36,"Prénom",$B36,"DateNaissance",$C36,"Date",K$1,"M/A",K$4),"")</f>
        <v/>
      </c>
      <c r="L36" s="11" t="str">
        <f>IFERROR(GETPIVOTDATA("ID",TCD!$A$3,"Nom",$A36,"Prénom",$B36,"DateNaissance",$C36,"Date",L$1,"M/A",L$4),"")</f>
        <v/>
      </c>
      <c r="M36" s="11" t="str">
        <f>IFERROR(GETPIVOTDATA("ID",TCD!$A$3,"Nom",$A36,"Prénom",$B36,"DateNaissance",$C36,"Date",M$1,"M/A",M$4),"")</f>
        <v/>
      </c>
    </row>
    <row r="37" spans="1:13" x14ac:dyDescent="0.35">
      <c r="A37" t="str">
        <f>IFERROR(IF(ROW()-5&lt;MATCH($B$1,TabEleves[Classe],1),INDEX(TabEleves[Nom],MATCH($B$1,TabEleves[Classe],0)+ROW()-5),""),"")</f>
        <v/>
      </c>
      <c r="B37" t="str">
        <f>IFERROR(IF(ROW()-5&lt;MATCH($B$1,TabEleves[Classe],1),INDEX(TabEleves[Prénom],MATCH($B$1,TabEleves[Classe],0)+ROW()-5),""),"")</f>
        <v/>
      </c>
      <c r="C37" s="6" t="str">
        <f>IFERROR(IF(ROW()-5&lt;MATCH($B$1,TabEleves[Classe],1),INDEX(TabEleves[DateNaissance],MATCH($B$1,TabEleves[Classe],0)+ROW()-5),""),"")</f>
        <v/>
      </c>
      <c r="D37" s="11" t="str">
        <f>IFERROR(GETPIVOTDATA("ID",TCD!$A$3,"Nom",$A37,"Prénom",$B37,"DateNaissance",$C37,"Date",D$1,"M/A",D$4),"")</f>
        <v/>
      </c>
      <c r="E37" s="11" t="str">
        <f>IFERROR(GETPIVOTDATA("ID",TCD!$A$3,"Nom",$A37,"Prénom",$B37,"DateNaissance",$C37,"Date",E$1,"M/A",E$4),"")</f>
        <v/>
      </c>
      <c r="F37" s="11" t="str">
        <f>IFERROR(GETPIVOTDATA("ID",TCD!$A$3,"Nom",$A37,"Prénom",$B37,"DateNaissance",$C37,"Date",F$1,"M/A",F$4),"")</f>
        <v/>
      </c>
      <c r="G37" s="11" t="str">
        <f>IFERROR(GETPIVOTDATA("ID",TCD!$A$3,"Nom",$A37,"Prénom",$B37,"DateNaissance",$C37,"Date",G$1,"M/A",G$4),"")</f>
        <v/>
      </c>
      <c r="H37" s="11" t="str">
        <f>IFERROR(GETPIVOTDATA("ID",TCD!$A$3,"Nom",$A37,"Prénom",$B37,"DateNaissance",$C37,"Date",H$1,"M/A",H$4),"")</f>
        <v/>
      </c>
      <c r="I37" s="11" t="str">
        <f>IFERROR(GETPIVOTDATA("ID",TCD!$A$3,"Nom",$A37,"Prénom",$B37,"DateNaissance",$C37,"Date",I$1,"M/A",I$4),"")</f>
        <v/>
      </c>
      <c r="J37" s="11" t="str">
        <f>IFERROR(GETPIVOTDATA("ID",TCD!$A$3,"Nom",$A37,"Prénom",$B37,"DateNaissance",$C37,"Date",J$1,"M/A",J$4),"")</f>
        <v/>
      </c>
      <c r="K37" s="11" t="str">
        <f>IFERROR(GETPIVOTDATA("ID",TCD!$A$3,"Nom",$A37,"Prénom",$B37,"DateNaissance",$C37,"Date",K$1,"M/A",K$4),"")</f>
        <v/>
      </c>
      <c r="L37" s="11" t="str">
        <f>IFERROR(GETPIVOTDATA("ID",TCD!$A$3,"Nom",$A37,"Prénom",$B37,"DateNaissance",$C37,"Date",L$1,"M/A",L$4),"")</f>
        <v/>
      </c>
      <c r="M37" s="11" t="str">
        <f>IFERROR(GETPIVOTDATA("ID",TCD!$A$3,"Nom",$A37,"Prénom",$B37,"DateNaissance",$C37,"Date",M$1,"M/A",M$4),"")</f>
        <v/>
      </c>
    </row>
    <row r="38" spans="1:13" x14ac:dyDescent="0.35">
      <c r="A38" t="str">
        <f>IFERROR(IF(ROW()-5&lt;MATCH($B$1,TabEleves[Classe],1),INDEX(TabEleves[Nom],MATCH($B$1,TabEleves[Classe],0)+ROW()-5),""),"")</f>
        <v/>
      </c>
      <c r="B38" t="str">
        <f>IFERROR(IF(ROW()-5&lt;MATCH($B$1,TabEleves[Classe],1),INDEX(TabEleves[Prénom],MATCH($B$1,TabEleves[Classe],0)+ROW()-5),""),"")</f>
        <v/>
      </c>
      <c r="C38" s="6" t="str">
        <f>IFERROR(IF(ROW()-5&lt;MATCH($B$1,TabEleves[Classe],1),INDEX(TabEleves[DateNaissance],MATCH($B$1,TabEleves[Classe],0)+ROW()-5),""),"")</f>
        <v/>
      </c>
      <c r="D38" s="11" t="str">
        <f>IFERROR(GETPIVOTDATA("ID",TCD!$A$3,"Nom",$A38,"Prénom",$B38,"DateNaissance",$C38,"Date",D$1,"M/A",D$4),"")</f>
        <v/>
      </c>
      <c r="E38" s="11" t="str">
        <f>IFERROR(GETPIVOTDATA("ID",TCD!$A$3,"Nom",$A38,"Prénom",$B38,"DateNaissance",$C38,"Date",E$1,"M/A",E$4),"")</f>
        <v/>
      </c>
      <c r="F38" s="11" t="str">
        <f>IFERROR(GETPIVOTDATA("ID",TCD!$A$3,"Nom",$A38,"Prénom",$B38,"DateNaissance",$C38,"Date",F$1,"M/A",F$4),"")</f>
        <v/>
      </c>
      <c r="G38" s="11" t="str">
        <f>IFERROR(GETPIVOTDATA("ID",TCD!$A$3,"Nom",$A38,"Prénom",$B38,"DateNaissance",$C38,"Date",G$1,"M/A",G$4),"")</f>
        <v/>
      </c>
      <c r="H38" s="11" t="str">
        <f>IFERROR(GETPIVOTDATA("ID",TCD!$A$3,"Nom",$A38,"Prénom",$B38,"DateNaissance",$C38,"Date",H$1,"M/A",H$4),"")</f>
        <v/>
      </c>
      <c r="I38" s="11" t="str">
        <f>IFERROR(GETPIVOTDATA("ID",TCD!$A$3,"Nom",$A38,"Prénom",$B38,"DateNaissance",$C38,"Date",I$1,"M/A",I$4),"")</f>
        <v/>
      </c>
      <c r="J38" s="11" t="str">
        <f>IFERROR(GETPIVOTDATA("ID",TCD!$A$3,"Nom",$A38,"Prénom",$B38,"DateNaissance",$C38,"Date",J$1,"M/A",J$4),"")</f>
        <v/>
      </c>
      <c r="K38" s="11" t="str">
        <f>IFERROR(GETPIVOTDATA("ID",TCD!$A$3,"Nom",$A38,"Prénom",$B38,"DateNaissance",$C38,"Date",K$1,"M/A",K$4),"")</f>
        <v/>
      </c>
      <c r="L38" s="11" t="str">
        <f>IFERROR(GETPIVOTDATA("ID",TCD!$A$3,"Nom",$A38,"Prénom",$B38,"DateNaissance",$C38,"Date",L$1,"M/A",L$4),"")</f>
        <v/>
      </c>
      <c r="M38" s="11" t="str">
        <f>IFERROR(GETPIVOTDATA("ID",TCD!$A$3,"Nom",$A38,"Prénom",$B38,"DateNaissance",$C38,"Date",M$1,"M/A",M$4),"")</f>
        <v/>
      </c>
    </row>
    <row r="39" spans="1:13" x14ac:dyDescent="0.35">
      <c r="A39" t="str">
        <f>IFERROR(IF(ROW()-5&lt;MATCH($B$1,TabEleves[Classe],1),INDEX(TabEleves[Nom],MATCH($B$1,TabEleves[Classe],0)+ROW()-5),""),"")</f>
        <v/>
      </c>
      <c r="B39" t="str">
        <f>IFERROR(IF(ROW()-5&lt;MATCH($B$1,TabEleves[Classe],1),INDEX(TabEleves[Prénom],MATCH($B$1,TabEleves[Classe],0)+ROW()-5),""),"")</f>
        <v/>
      </c>
      <c r="C39" s="6" t="str">
        <f>IFERROR(IF(ROW()-5&lt;MATCH($B$1,TabEleves[Classe],1),INDEX(TabEleves[DateNaissance],MATCH($B$1,TabEleves[Classe],0)+ROW()-5),""),"")</f>
        <v/>
      </c>
      <c r="D39" s="11" t="str">
        <f>IFERROR(GETPIVOTDATA("ID",TCD!$A$3,"Nom",$A39,"Prénom",$B39,"DateNaissance",$C39,"Date",D$1,"M/A",D$4),"")</f>
        <v/>
      </c>
      <c r="E39" s="11" t="str">
        <f>IFERROR(GETPIVOTDATA("ID",TCD!$A$3,"Nom",$A39,"Prénom",$B39,"DateNaissance",$C39,"Date",E$1,"M/A",E$4),"")</f>
        <v/>
      </c>
      <c r="F39" s="11" t="str">
        <f>IFERROR(GETPIVOTDATA("ID",TCD!$A$3,"Nom",$A39,"Prénom",$B39,"DateNaissance",$C39,"Date",F$1,"M/A",F$4),"")</f>
        <v/>
      </c>
      <c r="G39" s="11" t="str">
        <f>IFERROR(GETPIVOTDATA("ID",TCD!$A$3,"Nom",$A39,"Prénom",$B39,"DateNaissance",$C39,"Date",G$1,"M/A",G$4),"")</f>
        <v/>
      </c>
      <c r="H39" s="11" t="str">
        <f>IFERROR(GETPIVOTDATA("ID",TCD!$A$3,"Nom",$A39,"Prénom",$B39,"DateNaissance",$C39,"Date",H$1,"M/A",H$4),"")</f>
        <v/>
      </c>
      <c r="I39" s="11" t="str">
        <f>IFERROR(GETPIVOTDATA("ID",TCD!$A$3,"Nom",$A39,"Prénom",$B39,"DateNaissance",$C39,"Date",I$1,"M/A",I$4),"")</f>
        <v/>
      </c>
      <c r="J39" s="11" t="str">
        <f>IFERROR(GETPIVOTDATA("ID",TCD!$A$3,"Nom",$A39,"Prénom",$B39,"DateNaissance",$C39,"Date",J$1,"M/A",J$4),"")</f>
        <v/>
      </c>
      <c r="K39" s="11" t="str">
        <f>IFERROR(GETPIVOTDATA("ID",TCD!$A$3,"Nom",$A39,"Prénom",$B39,"DateNaissance",$C39,"Date",K$1,"M/A",K$4),"")</f>
        <v/>
      </c>
      <c r="L39" s="11" t="str">
        <f>IFERROR(GETPIVOTDATA("ID",TCD!$A$3,"Nom",$A39,"Prénom",$B39,"DateNaissance",$C39,"Date",L$1,"M/A",L$4),"")</f>
        <v/>
      </c>
      <c r="M39" s="11" t="str">
        <f>IFERROR(GETPIVOTDATA("ID",TCD!$A$3,"Nom",$A39,"Prénom",$B39,"DateNaissance",$C39,"Date",M$1,"M/A",M$4),"")</f>
        <v/>
      </c>
    </row>
    <row r="40" spans="1:13" x14ac:dyDescent="0.35">
      <c r="A40" t="str">
        <f>IFERROR(IF(ROW()-5&lt;MATCH($B$1,TabEleves[Classe],1),INDEX(TabEleves[Nom],MATCH($B$1,TabEleves[Classe],0)+ROW()-5),""),"")</f>
        <v/>
      </c>
      <c r="B40" t="str">
        <f>IFERROR(IF(ROW()-5&lt;MATCH($B$1,TabEleves[Classe],1),INDEX(TabEleves[Prénom],MATCH($B$1,TabEleves[Classe],0)+ROW()-5),""),"")</f>
        <v/>
      </c>
      <c r="C40" s="6" t="str">
        <f>IFERROR(IF(ROW()-5&lt;MATCH($B$1,TabEleves[Classe],1),INDEX(TabEleves[DateNaissance],MATCH($B$1,TabEleves[Classe],0)+ROW()-5),""),"")</f>
        <v/>
      </c>
      <c r="D40" s="11" t="str">
        <f>IFERROR(GETPIVOTDATA("ID",TCD!$A$3,"Nom",$A40,"Prénom",$B40,"DateNaissance",$C40,"Date",D$1,"M/A",D$4),"")</f>
        <v/>
      </c>
      <c r="E40" s="11" t="str">
        <f>IFERROR(GETPIVOTDATA("ID",TCD!$A$3,"Nom",$A40,"Prénom",$B40,"DateNaissance",$C40,"Date",E$1,"M/A",E$4),"")</f>
        <v/>
      </c>
      <c r="F40" s="11" t="str">
        <f>IFERROR(GETPIVOTDATA("ID",TCD!$A$3,"Nom",$A40,"Prénom",$B40,"DateNaissance",$C40,"Date",F$1,"M/A",F$4),"")</f>
        <v/>
      </c>
      <c r="G40" s="11" t="str">
        <f>IFERROR(GETPIVOTDATA("ID",TCD!$A$3,"Nom",$A40,"Prénom",$B40,"DateNaissance",$C40,"Date",G$1,"M/A",G$4),"")</f>
        <v/>
      </c>
      <c r="H40" s="11" t="str">
        <f>IFERROR(GETPIVOTDATA("ID",TCD!$A$3,"Nom",$A40,"Prénom",$B40,"DateNaissance",$C40,"Date",H$1,"M/A",H$4),"")</f>
        <v/>
      </c>
      <c r="I40" s="11" t="str">
        <f>IFERROR(GETPIVOTDATA("ID",TCD!$A$3,"Nom",$A40,"Prénom",$B40,"DateNaissance",$C40,"Date",I$1,"M/A",I$4),"")</f>
        <v/>
      </c>
      <c r="J40" s="11" t="str">
        <f>IFERROR(GETPIVOTDATA("ID",TCD!$A$3,"Nom",$A40,"Prénom",$B40,"DateNaissance",$C40,"Date",J$1,"M/A",J$4),"")</f>
        <v/>
      </c>
      <c r="K40" s="11" t="str">
        <f>IFERROR(GETPIVOTDATA("ID",TCD!$A$3,"Nom",$A40,"Prénom",$B40,"DateNaissance",$C40,"Date",K$1,"M/A",K$4),"")</f>
        <v/>
      </c>
      <c r="L40" s="11" t="str">
        <f>IFERROR(GETPIVOTDATA("ID",TCD!$A$3,"Nom",$A40,"Prénom",$B40,"DateNaissance",$C40,"Date",L$1,"M/A",L$4),"")</f>
        <v/>
      </c>
      <c r="M40" s="11" t="str">
        <f>IFERROR(GETPIVOTDATA("ID",TCD!$A$3,"Nom",$A40,"Prénom",$B40,"DateNaissance",$C40,"Date",M$1,"M/A",M$4),"")</f>
        <v/>
      </c>
    </row>
    <row r="41" spans="1:13" x14ac:dyDescent="0.35">
      <c r="A41" t="str">
        <f>IFERROR(IF(ROW()-5&lt;MATCH($B$1,TabEleves[Classe],1),INDEX(TabEleves[Nom],MATCH($B$1,TabEleves[Classe],0)+ROW()-5),""),"")</f>
        <v/>
      </c>
      <c r="B41" t="str">
        <f>IFERROR(IF(ROW()-5&lt;MATCH($B$1,TabEleves[Classe],1),INDEX(TabEleves[Prénom],MATCH($B$1,TabEleves[Classe],0)+ROW()-5),""),"")</f>
        <v/>
      </c>
      <c r="C41" s="6" t="str">
        <f>IFERROR(IF(ROW()-5&lt;MATCH($B$1,TabEleves[Classe],1),INDEX(TabEleves[DateNaissance],MATCH($B$1,TabEleves[Classe],0)+ROW()-5),""),"")</f>
        <v/>
      </c>
      <c r="D41" s="11" t="str">
        <f>IFERROR(GETPIVOTDATA("ID",TCD!$A$3,"Nom",$A41,"Prénom",$B41,"DateNaissance",$C41,"Date",D$1,"M/A",D$4),"")</f>
        <v/>
      </c>
      <c r="E41" s="11" t="str">
        <f>IFERROR(GETPIVOTDATA("ID",TCD!$A$3,"Nom",$A41,"Prénom",$B41,"DateNaissance",$C41,"Date",E$1,"M/A",E$4),"")</f>
        <v/>
      </c>
      <c r="F41" s="11" t="str">
        <f>IFERROR(GETPIVOTDATA("ID",TCD!$A$3,"Nom",$A41,"Prénom",$B41,"DateNaissance",$C41,"Date",F$1,"M/A",F$4),"")</f>
        <v/>
      </c>
      <c r="G41" s="11" t="str">
        <f>IFERROR(GETPIVOTDATA("ID",TCD!$A$3,"Nom",$A41,"Prénom",$B41,"DateNaissance",$C41,"Date",G$1,"M/A",G$4),"")</f>
        <v/>
      </c>
      <c r="H41" s="11" t="str">
        <f>IFERROR(GETPIVOTDATA("ID",TCD!$A$3,"Nom",$A41,"Prénom",$B41,"DateNaissance",$C41,"Date",H$1,"M/A",H$4),"")</f>
        <v/>
      </c>
      <c r="I41" s="11" t="str">
        <f>IFERROR(GETPIVOTDATA("ID",TCD!$A$3,"Nom",$A41,"Prénom",$B41,"DateNaissance",$C41,"Date",I$1,"M/A",I$4),"")</f>
        <v/>
      </c>
      <c r="J41" s="11" t="str">
        <f>IFERROR(GETPIVOTDATA("ID",TCD!$A$3,"Nom",$A41,"Prénom",$B41,"DateNaissance",$C41,"Date",J$1,"M/A",J$4),"")</f>
        <v/>
      </c>
      <c r="K41" s="11" t="str">
        <f>IFERROR(GETPIVOTDATA("ID",TCD!$A$3,"Nom",$A41,"Prénom",$B41,"DateNaissance",$C41,"Date",K$1,"M/A",K$4),"")</f>
        <v/>
      </c>
      <c r="L41" s="11" t="str">
        <f>IFERROR(GETPIVOTDATA("ID",TCD!$A$3,"Nom",$A41,"Prénom",$B41,"DateNaissance",$C41,"Date",L$1,"M/A",L$4),"")</f>
        <v/>
      </c>
      <c r="M41" s="11" t="str">
        <f>IFERROR(GETPIVOTDATA("ID",TCD!$A$3,"Nom",$A41,"Prénom",$B41,"DateNaissance",$C41,"Date",M$1,"M/A",M$4),"")</f>
        <v/>
      </c>
    </row>
    <row r="42" spans="1:13" s="9" customFormat="1" x14ac:dyDescent="0.35">
      <c r="D42" s="12"/>
      <c r="E42" s="12"/>
      <c r="F42" s="12"/>
      <c r="G42" s="12"/>
      <c r="H42" s="12"/>
      <c r="I42" s="12"/>
      <c r="J42" s="12"/>
      <c r="K42" s="12"/>
      <c r="L42" s="12"/>
      <c r="M42" s="12"/>
    </row>
  </sheetData>
  <sheetProtection sheet="1" objects="1" scenarios="1"/>
  <conditionalFormatting sqref="D5:M41">
    <cfRule type="expression" dxfId="17" priority="1">
      <formula>AND(D5&lt;&gt;"",D5&lt;&gt;0)</formula>
    </cfRule>
  </conditionalFormatting>
  <dataValidations count="1">
    <dataValidation type="list" allowBlank="1" showInputMessage="1" showErrorMessage="1" sqref="B1">
      <formula1>Classe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Spinner 5">
              <controlPr defaultSize="0" autoPict="0">
                <anchor moveWithCells="1" sizeWithCells="1">
                  <from>
                    <xdr:col>2</xdr:col>
                    <xdr:colOff>889000</xdr:colOff>
                    <xdr:row>0</xdr:row>
                    <xdr:rowOff>12700</xdr:rowOff>
                  </from>
                  <to>
                    <xdr:col>2</xdr:col>
                    <xdr:colOff>1104900</xdr:colOff>
                    <xdr:row>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6"/>
  <sheetViews>
    <sheetView workbookViewId="0">
      <selection activeCell="A2" sqref="A2:XFD2"/>
    </sheetView>
  </sheetViews>
  <sheetFormatPr baseColWidth="10" defaultRowHeight="14.5" x14ac:dyDescent="0.35"/>
  <cols>
    <col min="1" max="2" width="10.90625" style="16"/>
    <col min="3" max="3" width="15.08984375" style="16" customWidth="1"/>
    <col min="4" max="4" width="10.90625" style="16"/>
    <col min="5" max="5" width="10.90625" style="17"/>
    <col min="6" max="10" width="10.90625" style="16"/>
    <col min="11" max="11" width="14.6328125" style="16" customWidth="1"/>
    <col min="12" max="16384" width="10.90625" style="16"/>
  </cols>
  <sheetData>
    <row r="1" spans="1:12" ht="15" thickBot="1" x14ac:dyDescent="0.4">
      <c r="A1" s="13" t="s">
        <v>0</v>
      </c>
      <c r="B1" s="14" t="s">
        <v>1</v>
      </c>
      <c r="C1" s="14" t="s">
        <v>2</v>
      </c>
      <c r="D1" s="14" t="s">
        <v>3</v>
      </c>
      <c r="E1" s="23" t="s">
        <v>4</v>
      </c>
      <c r="F1" s="14" t="s">
        <v>5</v>
      </c>
      <c r="G1" s="14" t="s">
        <v>58</v>
      </c>
      <c r="H1" s="14" t="s">
        <v>6</v>
      </c>
      <c r="I1" s="14" t="s">
        <v>7</v>
      </c>
      <c r="J1" s="14" t="s">
        <v>8</v>
      </c>
      <c r="K1" s="14" t="s">
        <v>9</v>
      </c>
      <c r="L1" s="15" t="s">
        <v>10</v>
      </c>
    </row>
    <row r="2" spans="1:12" ht="15" thickTop="1" x14ac:dyDescent="0.35">
      <c r="A2" s="37" t="s">
        <v>66</v>
      </c>
      <c r="B2" s="21"/>
      <c r="C2" s="25"/>
      <c r="D2" s="21"/>
      <c r="E2" s="25"/>
      <c r="F2" s="21"/>
      <c r="G2" s="16" t="s">
        <v>59</v>
      </c>
      <c r="H2" s="21">
        <f>DAY(TabEvenements[Date])</f>
        <v>0</v>
      </c>
      <c r="I2" s="21">
        <f>MONTH(TabEvenements[[#This Row],[Date]])</f>
        <v>1</v>
      </c>
      <c r="J2" s="21">
        <f>YEAR(TabEvenements[[#This Row],[Date]])</f>
        <v>1900</v>
      </c>
      <c r="K2" s="21" t="str">
        <f>IF(TabEvenements[[#This Row],[Mois]]&gt;7,TabEvenements[[#This Row],[Année]]&amp;"-"&amp;TabEvenements[[#This Row],[Année]]+1,TabEvenements[[#This Row],[Année]]-1&amp;"-"&amp;TabEvenements[[#This Row],[Année]])</f>
        <v>1899-1900</v>
      </c>
      <c r="L2" s="22">
        <f>ROW()-1</f>
        <v>1</v>
      </c>
    </row>
    <row r="3" spans="1:12" x14ac:dyDescent="0.35">
      <c r="A3" s="16" t="s">
        <v>34</v>
      </c>
      <c r="B3" s="16" t="s">
        <v>43</v>
      </c>
      <c r="C3" s="17">
        <v>38840</v>
      </c>
      <c r="D3" s="16" t="s">
        <v>29</v>
      </c>
      <c r="E3" s="24">
        <v>42465</v>
      </c>
      <c r="F3" s="18" t="s">
        <v>56</v>
      </c>
      <c r="G3" s="18"/>
      <c r="H3" s="19">
        <f>DAY(TabEvenements[Date])</f>
        <v>5</v>
      </c>
      <c r="I3" s="19">
        <f>MONTH(TabEvenements[[#This Row],[Date]])</f>
        <v>4</v>
      </c>
      <c r="J3" s="19">
        <f>YEAR(TabEvenements[[#This Row],[Date]])</f>
        <v>2016</v>
      </c>
      <c r="K3" s="19" t="str">
        <f>IF(TabEvenements[[#This Row],[Mois]]&gt;7,TabEvenements[[#This Row],[Année]]&amp;"-"&amp;TabEvenements[[#This Row],[Année]]+1,TabEvenements[[#This Row],[Année]]-1&amp;"-"&amp;TabEvenements[[#This Row],[Année]])</f>
        <v>2015-2016</v>
      </c>
      <c r="L3" s="20">
        <f t="shared" ref="L3" si="0">ROW()-1</f>
        <v>2</v>
      </c>
    </row>
    <row r="4" spans="1:12" x14ac:dyDescent="0.35">
      <c r="A4" s="16" t="s">
        <v>35</v>
      </c>
      <c r="B4" s="16" t="s">
        <v>42</v>
      </c>
      <c r="C4" s="17">
        <v>37350</v>
      </c>
      <c r="D4" s="16" t="s">
        <v>30</v>
      </c>
      <c r="E4" s="25">
        <v>42466</v>
      </c>
      <c r="F4" s="18" t="s">
        <v>57</v>
      </c>
      <c r="G4" s="18"/>
      <c r="H4" s="21">
        <f>DAY(TabEvenements[Date])</f>
        <v>6</v>
      </c>
      <c r="I4" s="19">
        <f>MONTH(TabEvenements[[#This Row],[Date]])</f>
        <v>4</v>
      </c>
      <c r="J4" s="19">
        <f>YEAR(TabEvenements[[#This Row],[Date]])</f>
        <v>2016</v>
      </c>
      <c r="K4" s="19" t="str">
        <f>IF(TabEvenements[[#This Row],[Mois]]&gt;7,TabEvenements[[#This Row],[Année]]&amp;"-"&amp;TabEvenements[[#This Row],[Année]]+1,TabEvenements[[#This Row],[Année]]-1&amp;"-"&amp;TabEvenements[[#This Row],[Année]])</f>
        <v>2015-2016</v>
      </c>
      <c r="L4" s="22">
        <f>ROW()-1</f>
        <v>3</v>
      </c>
    </row>
    <row r="5" spans="1:12" x14ac:dyDescent="0.35">
      <c r="A5" s="37" t="s">
        <v>31</v>
      </c>
      <c r="B5" s="21" t="s">
        <v>46</v>
      </c>
      <c r="C5" s="25">
        <v>38844</v>
      </c>
      <c r="D5" s="21" t="s">
        <v>31</v>
      </c>
      <c r="E5" s="25">
        <v>42464</v>
      </c>
      <c r="F5" s="21" t="s">
        <v>57</v>
      </c>
      <c r="H5" s="21">
        <f>DAY(TabEvenements[Date])</f>
        <v>4</v>
      </c>
      <c r="I5" s="21">
        <f>MONTH(TabEvenements[[#This Row],[Date]])</f>
        <v>4</v>
      </c>
      <c r="J5" s="21">
        <f>YEAR(TabEvenements[[#This Row],[Date]])</f>
        <v>2016</v>
      </c>
      <c r="K5" s="21" t="str">
        <f>IF(TabEvenements[[#This Row],[Mois]]&gt;7,TabEvenements[[#This Row],[Année]]&amp;"-"&amp;TabEvenements[[#This Row],[Année]]+1,TabEvenements[[#This Row],[Année]]-1&amp;"-"&amp;TabEvenements[[#This Row],[Année]])</f>
        <v>2015-2016</v>
      </c>
      <c r="L5" s="22">
        <f>ROW()-1</f>
        <v>4</v>
      </c>
    </row>
    <row r="6" spans="1:12" x14ac:dyDescent="0.35">
      <c r="A6" s="37" t="s">
        <v>32</v>
      </c>
      <c r="B6" s="21" t="s">
        <v>45</v>
      </c>
      <c r="C6" s="25">
        <v>38968</v>
      </c>
      <c r="D6" s="21" t="s">
        <v>32</v>
      </c>
      <c r="E6" s="25">
        <v>42464</v>
      </c>
      <c r="F6" s="21" t="s">
        <v>57</v>
      </c>
      <c r="H6" s="21">
        <f>DAY(TabEvenements[Date])</f>
        <v>4</v>
      </c>
      <c r="I6" s="21">
        <f>MONTH(TabEvenements[[#This Row],[Date]])</f>
        <v>4</v>
      </c>
      <c r="J6" s="21">
        <f>YEAR(TabEvenements[[#This Row],[Date]])</f>
        <v>2016</v>
      </c>
      <c r="K6" s="21" t="str">
        <f>IF(TabEvenements[[#This Row],[Mois]]&gt;7,TabEvenements[[#This Row],[Année]]&amp;"-"&amp;TabEvenements[[#This Row],[Année]]+1,TabEvenements[[#This Row],[Année]]-1&amp;"-"&amp;TabEvenements[[#This Row],[Année]])</f>
        <v>2015-2016</v>
      </c>
      <c r="L6" s="22">
        <f>ROW()-1</f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9"/>
  <sheetViews>
    <sheetView workbookViewId="0">
      <selection activeCell="D20" sqref="D20"/>
    </sheetView>
  </sheetViews>
  <sheetFormatPr baseColWidth="10" defaultRowHeight="14.5" x14ac:dyDescent="0.35"/>
  <cols>
    <col min="1" max="1" width="19.54296875" bestFit="1" customWidth="1"/>
    <col min="2" max="2" width="9.26953125" customWidth="1"/>
  </cols>
  <sheetData>
    <row r="1" spans="1:2" x14ac:dyDescent="0.35">
      <c r="A1" s="26" t="s">
        <v>58</v>
      </c>
      <c r="B1" t="s">
        <v>59</v>
      </c>
    </row>
    <row r="3" spans="1:2" x14ac:dyDescent="0.35">
      <c r="A3" s="26" t="s">
        <v>60</v>
      </c>
      <c r="B3" t="s">
        <v>62</v>
      </c>
    </row>
    <row r="4" spans="1:2" x14ac:dyDescent="0.35">
      <c r="A4" s="27" t="s">
        <v>66</v>
      </c>
      <c r="B4" s="32">
        <v>1</v>
      </c>
    </row>
    <row r="5" spans="1:2" x14ac:dyDescent="0.35">
      <c r="A5" s="28" t="s">
        <v>65</v>
      </c>
      <c r="B5" s="32">
        <v>1</v>
      </c>
    </row>
    <row r="6" spans="1:2" x14ac:dyDescent="0.35">
      <c r="A6" s="29" t="s">
        <v>65</v>
      </c>
      <c r="B6" s="32">
        <v>1</v>
      </c>
    </row>
    <row r="7" spans="1:2" x14ac:dyDescent="0.35">
      <c r="A7" s="30" t="s">
        <v>65</v>
      </c>
      <c r="B7" s="32">
        <v>1</v>
      </c>
    </row>
    <row r="8" spans="1:2" x14ac:dyDescent="0.35">
      <c r="A8" s="31" t="s">
        <v>65</v>
      </c>
      <c r="B8" s="32">
        <v>1</v>
      </c>
    </row>
    <row r="9" spans="1:2" x14ac:dyDescent="0.35">
      <c r="A9" s="27" t="s">
        <v>61</v>
      </c>
      <c r="B9" s="3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6"/>
  <sheetViews>
    <sheetView workbookViewId="0">
      <selection activeCell="D6" sqref="D6"/>
    </sheetView>
  </sheetViews>
  <sheetFormatPr baseColWidth="10" defaultRowHeight="14.5" x14ac:dyDescent="0.35"/>
  <cols>
    <col min="1" max="1" width="15.26953125" bestFit="1" customWidth="1"/>
    <col min="2" max="2" width="12" bestFit="1" customWidth="1"/>
    <col min="3" max="3" width="15.36328125" bestFit="1" customWidth="1"/>
    <col min="4" max="4" width="14.90625" customWidth="1"/>
    <col min="5" max="5" width="14.1796875" customWidth="1"/>
    <col min="6" max="6" width="10.81640625" customWidth="1"/>
    <col min="7" max="7" width="13.7265625" bestFit="1" customWidth="1"/>
  </cols>
  <sheetData>
    <row r="1" spans="1:5" x14ac:dyDescent="0.35">
      <c r="A1" s="26" t="s">
        <v>58</v>
      </c>
      <c r="B1" t="s">
        <v>59</v>
      </c>
    </row>
    <row r="3" spans="1:5" x14ac:dyDescent="0.35">
      <c r="A3" s="26" t="s">
        <v>64</v>
      </c>
      <c r="D3" s="26" t="s">
        <v>9</v>
      </c>
      <c r="E3" s="26" t="s">
        <v>7</v>
      </c>
    </row>
    <row r="4" spans="1:5" x14ac:dyDescent="0.35">
      <c r="D4" t="s">
        <v>67</v>
      </c>
      <c r="E4" t="s">
        <v>68</v>
      </c>
    </row>
    <row r="5" spans="1:5" x14ac:dyDescent="0.35">
      <c r="A5" s="26" t="s">
        <v>0</v>
      </c>
      <c r="B5" s="26" t="s">
        <v>1</v>
      </c>
      <c r="C5" s="26" t="s">
        <v>2</v>
      </c>
      <c r="D5">
        <v>1</v>
      </c>
    </row>
    <row r="6" spans="1:5" x14ac:dyDescent="0.35">
      <c r="A6" t="s">
        <v>66</v>
      </c>
      <c r="B6" t="s">
        <v>65</v>
      </c>
      <c r="C6" s="6" t="s">
        <v>65</v>
      </c>
      <c r="D6" s="32">
        <v>1</v>
      </c>
      <c r="E6" s="3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Parametres</vt:lpstr>
      <vt:lpstr>Eleves</vt:lpstr>
      <vt:lpstr>Saisie absences</vt:lpstr>
      <vt:lpstr>Evenements</vt:lpstr>
      <vt:lpstr>TCD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2016-04-23T07:42:21Z</dcterms:created>
  <dcterms:modified xsi:type="dcterms:W3CDTF">2016-04-23T12:07:57Z</dcterms:modified>
</cp:coreProperties>
</file>