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55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masemaine">Hebdomadaire!$B$7:$H$7</definedName>
    <definedName name="rangsemaine">Parametres!$B$1:$G$1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50" i="6" l="1"/>
  <c r="D50" i="6"/>
  <c r="E50" i="6"/>
  <c r="F50" i="6"/>
  <c r="G50" i="6"/>
  <c r="H50" i="6"/>
  <c r="I50" i="6"/>
  <c r="J50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C49" i="6"/>
  <c r="D49" i="6"/>
  <c r="E49" i="6"/>
  <c r="F49" i="6"/>
  <c r="G49" i="6"/>
  <c r="H49" i="6"/>
  <c r="I49" i="6"/>
  <c r="J49" i="6"/>
  <c r="C48" i="6"/>
  <c r="D48" i="6"/>
  <c r="E48" i="6"/>
  <c r="F48" i="6"/>
  <c r="G48" i="6"/>
  <c r="H48" i="6"/>
  <c r="I48" i="6"/>
  <c r="J48" i="6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J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C47" i="6"/>
  <c r="E47" i="6"/>
  <c r="F47" i="6"/>
  <c r="G47" i="6"/>
  <c r="H47" i="6"/>
  <c r="I47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8" i="8"/>
  <c r="B9" i="8"/>
  <c r="D9" i="8"/>
  <c r="E6" i="8"/>
  <c r="I46" i="6"/>
  <c r="H46" i="6"/>
  <c r="G46" i="6"/>
  <c r="F46" i="6"/>
  <c r="E46" i="6"/>
  <c r="C46" i="6"/>
  <c r="I45" i="6"/>
  <c r="H45" i="6"/>
  <c r="G45" i="6"/>
  <c r="F45" i="6"/>
  <c r="E45" i="6"/>
  <c r="C45" i="6"/>
  <c r="I44" i="6"/>
  <c r="H44" i="6"/>
  <c r="G44" i="6"/>
  <c r="F44" i="6"/>
  <c r="E44" i="6"/>
  <c r="C44" i="6"/>
  <c r="I43" i="6"/>
  <c r="H43" i="6"/>
  <c r="G43" i="6"/>
  <c r="F43" i="6"/>
  <c r="E43" i="6"/>
  <c r="C43" i="6"/>
  <c r="I42" i="6"/>
  <c r="H42" i="6"/>
  <c r="G42" i="6"/>
  <c r="F42" i="6"/>
  <c r="E42" i="6"/>
  <c r="C42" i="6"/>
  <c r="I41" i="6"/>
  <c r="H41" i="6"/>
  <c r="G41" i="6"/>
  <c r="F41" i="6"/>
  <c r="E41" i="6"/>
  <c r="C41" i="6"/>
  <c r="I40" i="6"/>
  <c r="H40" i="6"/>
  <c r="G40" i="6"/>
  <c r="F40" i="6"/>
  <c r="E40" i="6"/>
  <c r="C40" i="6"/>
  <c r="I39" i="6"/>
  <c r="H39" i="6"/>
  <c r="G39" i="6"/>
  <c r="F39" i="6"/>
  <c r="E39" i="6"/>
  <c r="C39" i="6"/>
  <c r="I38" i="6"/>
  <c r="H38" i="6"/>
  <c r="G38" i="6"/>
  <c r="F38" i="6"/>
  <c r="E38" i="6"/>
  <c r="C38" i="6"/>
  <c r="I37" i="6"/>
  <c r="H37" i="6"/>
  <c r="G37" i="6"/>
  <c r="F37" i="6"/>
  <c r="E37" i="6"/>
  <c r="C37" i="6"/>
  <c r="I36" i="6"/>
  <c r="H36" i="6"/>
  <c r="G36" i="6"/>
  <c r="F36" i="6"/>
  <c r="E36" i="6"/>
  <c r="C36" i="6"/>
  <c r="I35" i="6"/>
  <c r="H35" i="6"/>
  <c r="G35" i="6"/>
  <c r="F35" i="6"/>
  <c r="E35" i="6"/>
  <c r="C35" i="6"/>
  <c r="I34" i="6"/>
  <c r="H34" i="6"/>
  <c r="G34" i="6"/>
  <c r="F34" i="6"/>
  <c r="E34" i="6"/>
  <c r="C34" i="6"/>
  <c r="I33" i="6"/>
  <c r="H33" i="6"/>
  <c r="G33" i="6"/>
  <c r="F33" i="6"/>
  <c r="E33" i="6"/>
  <c r="C33" i="6"/>
  <c r="I32" i="6"/>
  <c r="H32" i="6"/>
  <c r="G32" i="6"/>
  <c r="F32" i="6"/>
  <c r="E32" i="6"/>
  <c r="C32" i="6"/>
  <c r="I31" i="6"/>
  <c r="H31" i="6"/>
  <c r="G31" i="6"/>
  <c r="F31" i="6"/>
  <c r="E31" i="6"/>
  <c r="C31" i="6"/>
  <c r="I30" i="6"/>
  <c r="H30" i="6"/>
  <c r="G30" i="6"/>
  <c r="F30" i="6"/>
  <c r="E30" i="6"/>
  <c r="C30" i="6"/>
  <c r="I29" i="6"/>
  <c r="H29" i="6"/>
  <c r="G29" i="6"/>
  <c r="F29" i="6"/>
  <c r="E29" i="6"/>
  <c r="C29" i="6"/>
  <c r="I28" i="6"/>
  <c r="H28" i="6"/>
  <c r="G28" i="6"/>
  <c r="F28" i="6"/>
  <c r="E28" i="6"/>
  <c r="C28" i="6"/>
  <c r="I27" i="6"/>
  <c r="H27" i="6"/>
  <c r="G27" i="6"/>
  <c r="F27" i="6"/>
  <c r="E27" i="6"/>
  <c r="C27" i="6"/>
  <c r="I26" i="6"/>
  <c r="H26" i="6"/>
  <c r="G26" i="6"/>
  <c r="F26" i="6"/>
  <c r="E26" i="6"/>
  <c r="C26" i="6"/>
  <c r="I25" i="6"/>
  <c r="H25" i="6"/>
  <c r="G25" i="6"/>
  <c r="F25" i="6"/>
  <c r="E25" i="6"/>
  <c r="C25" i="6"/>
  <c r="I24" i="6"/>
  <c r="H24" i="6"/>
  <c r="G24" i="6"/>
  <c r="F24" i="6"/>
  <c r="E24" i="6"/>
  <c r="C24" i="6"/>
  <c r="I23" i="6"/>
  <c r="H23" i="6"/>
  <c r="G23" i="6"/>
  <c r="F23" i="6"/>
  <c r="E23" i="6"/>
  <c r="C23" i="6"/>
  <c r="I22" i="6"/>
  <c r="H22" i="6"/>
  <c r="G22" i="6"/>
  <c r="F22" i="6"/>
  <c r="E22" i="6"/>
  <c r="C22" i="6"/>
  <c r="I21" i="6"/>
  <c r="H21" i="6"/>
  <c r="G21" i="6"/>
  <c r="F21" i="6"/>
  <c r="E21" i="6"/>
  <c r="C21" i="6"/>
  <c r="I20" i="6"/>
  <c r="H20" i="6"/>
  <c r="G20" i="6"/>
  <c r="F20" i="6"/>
  <c r="E20" i="6"/>
  <c r="C20" i="6"/>
  <c r="I19" i="6"/>
  <c r="H19" i="6"/>
  <c r="G19" i="6"/>
  <c r="F19" i="6"/>
  <c r="E19" i="6"/>
  <c r="C19" i="6"/>
  <c r="I18" i="6"/>
  <c r="H18" i="6"/>
  <c r="G18" i="6"/>
  <c r="F18" i="6"/>
  <c r="E18" i="6"/>
  <c r="C18" i="6"/>
  <c r="I17" i="6"/>
  <c r="H17" i="6"/>
  <c r="G17" i="6"/>
  <c r="F17" i="6"/>
  <c r="E17" i="6"/>
  <c r="C17" i="6"/>
  <c r="I16" i="6"/>
  <c r="H16" i="6"/>
  <c r="G16" i="6"/>
  <c r="F16" i="6"/>
  <c r="E16" i="6"/>
  <c r="C16" i="6"/>
  <c r="I15" i="6"/>
  <c r="H15" i="6"/>
  <c r="G15" i="6"/>
  <c r="F15" i="6"/>
  <c r="E15" i="6"/>
  <c r="C15" i="6"/>
  <c r="I14" i="6"/>
  <c r="H14" i="6"/>
  <c r="G14" i="6"/>
  <c r="F14" i="6"/>
  <c r="E14" i="6"/>
  <c r="C14" i="6"/>
  <c r="I13" i="6"/>
  <c r="H13" i="6"/>
  <c r="G13" i="6"/>
  <c r="F13" i="6"/>
  <c r="E13" i="6"/>
  <c r="C13" i="6"/>
  <c r="I12" i="6"/>
  <c r="H12" i="6"/>
  <c r="G12" i="6"/>
  <c r="F12" i="6"/>
  <c r="E12" i="6"/>
  <c r="C12" i="6"/>
  <c r="I11" i="6"/>
  <c r="H11" i="6"/>
  <c r="G11" i="6"/>
  <c r="F11" i="6"/>
  <c r="E11" i="6"/>
  <c r="C11" i="6"/>
  <c r="I10" i="6"/>
  <c r="H10" i="6"/>
  <c r="G10" i="6"/>
  <c r="F10" i="6"/>
  <c r="E10" i="6"/>
  <c r="C10" i="6"/>
  <c r="I9" i="6"/>
  <c r="H9" i="6"/>
  <c r="G9" i="6"/>
  <c r="F9" i="6"/>
  <c r="E9" i="6"/>
  <c r="C9" i="6"/>
  <c r="I8" i="6"/>
  <c r="H8" i="6"/>
  <c r="G8" i="6"/>
  <c r="F8" i="6"/>
  <c r="E8" i="6"/>
  <c r="C8" i="6"/>
  <c r="I7" i="6"/>
  <c r="H7" i="6"/>
  <c r="G7" i="6"/>
  <c r="F7" i="6"/>
  <c r="E7" i="6"/>
  <c r="C7" i="6"/>
  <c r="I6" i="6"/>
  <c r="H6" i="6"/>
  <c r="G6" i="6"/>
  <c r="F6" i="6"/>
  <c r="E6" i="6"/>
  <c r="C6" i="6"/>
  <c r="I5" i="6"/>
  <c r="H5" i="6"/>
  <c r="G5" i="6"/>
  <c r="F5" i="6"/>
  <c r="E5" i="6"/>
  <c r="C5" i="6"/>
  <c r="I4" i="6"/>
  <c r="H4" i="6"/>
  <c r="G4" i="6"/>
  <c r="F4" i="6"/>
  <c r="E4" i="6"/>
  <c r="C4" i="6"/>
  <c r="I3" i="6"/>
  <c r="H3" i="6"/>
  <c r="G3" i="6"/>
  <c r="F3" i="6"/>
  <c r="E3" i="6"/>
  <c r="C3" i="6"/>
  <c r="I2" i="6"/>
  <c r="H2" i="6"/>
  <c r="G2" i="6"/>
  <c r="F2" i="6"/>
  <c r="E2" i="6"/>
  <c r="C2" i="6"/>
  <c r="G2" i="10" l="1"/>
  <c r="F5" i="10"/>
  <c r="F4" i="10"/>
  <c r="D7" i="8"/>
  <c r="D10" i="8"/>
  <c r="C7" i="8"/>
  <c r="C19" i="8"/>
  <c r="C10" i="8"/>
  <c r="E7" i="8"/>
  <c r="E9" i="8"/>
  <c r="E10" i="8" s="1"/>
  <c r="F6" i="8"/>
  <c r="F7" i="8" s="1"/>
  <c r="C26" i="8"/>
  <c r="C27" i="8" s="1"/>
  <c r="B18" i="8"/>
  <c r="D18" i="8"/>
  <c r="D19" i="8" s="1"/>
  <c r="B7" i="7"/>
  <c r="G4" i="10" l="1"/>
  <c r="G5" i="10"/>
  <c r="G6" i="8"/>
  <c r="G7" i="8" s="1"/>
  <c r="F9" i="8"/>
  <c r="F10" i="8" s="1"/>
  <c r="E18" i="8"/>
  <c r="E19" i="8" s="1"/>
  <c r="D26" i="8"/>
  <c r="D27" i="8" s="1"/>
  <c r="C34" i="8"/>
  <c r="C35" i="8" s="1"/>
  <c r="B26" i="8"/>
  <c r="C7" i="7"/>
  <c r="B6" i="7"/>
  <c r="C41" i="8" l="1"/>
  <c r="C42" i="8" s="1"/>
  <c r="D34" i="8"/>
  <c r="D35" i="8" s="1"/>
  <c r="B34" i="8"/>
  <c r="E26" i="8"/>
  <c r="E27" i="8" s="1"/>
  <c r="F18" i="8"/>
  <c r="F19" i="8" s="1"/>
  <c r="G9" i="8"/>
  <c r="G10" i="8" s="1"/>
  <c r="H6" i="8"/>
  <c r="H7" i="8" s="1"/>
  <c r="D7" i="7"/>
  <c r="I6" i="8" l="1"/>
  <c r="I7" i="8" s="1"/>
  <c r="E34" i="8"/>
  <c r="E35" i="8" s="1"/>
  <c r="H9" i="8"/>
  <c r="H10" i="8" s="1"/>
  <c r="G18" i="8"/>
  <c r="G19" i="8" s="1"/>
  <c r="F26" i="8"/>
  <c r="F27" i="8" s="1"/>
  <c r="B41" i="8"/>
  <c r="D41" i="8"/>
  <c r="D42" i="8" s="1"/>
  <c r="E7" i="7"/>
  <c r="G26" i="8" l="1"/>
  <c r="G27" i="8" s="1"/>
  <c r="E41" i="8"/>
  <c r="E42" i="8" s="1"/>
  <c r="H18" i="8"/>
  <c r="H19" i="8" s="1"/>
  <c r="I9" i="8"/>
  <c r="I10" i="8" s="1"/>
  <c r="F34" i="8"/>
  <c r="F35" i="8" s="1"/>
  <c r="F7" i="7"/>
  <c r="H26" i="8" l="1"/>
  <c r="H27" i="8" s="1"/>
  <c r="F41" i="8"/>
  <c r="F42" i="8" s="1"/>
  <c r="G34" i="8"/>
  <c r="G35" i="8" s="1"/>
  <c r="I18" i="8"/>
  <c r="I19" i="8" s="1"/>
  <c r="G7" i="7"/>
  <c r="H34" i="8" l="1"/>
  <c r="H35" i="8" s="1"/>
  <c r="G41" i="8"/>
  <c r="G42" i="8" s="1"/>
  <c r="I26" i="8"/>
  <c r="I27" i="8" s="1"/>
  <c r="H7" i="7"/>
  <c r="I34" i="8" l="1"/>
  <c r="I35" i="8" s="1"/>
  <c r="H41" i="8"/>
  <c r="H42" i="8" s="1"/>
  <c r="H6" i="7"/>
  <c r="I41" i="8" l="1"/>
  <c r="I42" i="8" s="1"/>
</calcChain>
</file>

<file path=xl/sharedStrings.xml><?xml version="1.0" encoding="utf-8"?>
<sst xmlns="http://schemas.openxmlformats.org/spreadsheetml/2006/main" count="259" uniqueCount="94">
  <si>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</si>
  <si>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</si>
  <si>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</si>
  <si>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</si>
  <si>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</si>
  <si>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</si>
  <si>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</si>
  <si>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</si>
  <si>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</si>
  <si>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</si>
  <si>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</si>
  <si>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</si>
  <si>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</si>
  <si>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</si>
  <si>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</si>
  <si>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</si>
  <si>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</si>
  <si>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</si>
  <si>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</si>
  <si>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</si>
  <si>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</si>
  <si>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</si>
  <si>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</si>
  <si>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</si>
  <si>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</si>
  <si>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</si>
  <si>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</si>
  <si>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</si>
  <si>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</si>
  <si>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</si>
  <si>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</si>
  <si>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</si>
  <si>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</si>
  <si>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</si>
  <si>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</si>
  <si>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</si>
  <si>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*</t>
  </si>
  <si>
    <t>J0+45</t>
  </si>
  <si>
    <t>J0+60</t>
  </si>
  <si>
    <t>Cisplatine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</si>
  <si>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</si>
  <si>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</si>
  <si>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</si>
  <si>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</si>
  <si>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</si>
  <si>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</si>
  <si>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</si>
  <si>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</si>
  <si>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</si>
  <si>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</si>
  <si>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</si>
  <si>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</si>
  <si>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</si>
  <si>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</si>
  <si>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</si>
  <si>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</si>
  <si>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</si>
  <si>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</si>
  <si>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</si>
  <si>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</si>
  <si>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</si>
  <si>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</si>
  <si>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</si>
  <si>
    <t>J0+75</t>
  </si>
  <si>
    <t>Embryologie</t>
  </si>
  <si>
    <t>Voiture</t>
  </si>
  <si>
    <t>UE 2  ***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</si>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</sst>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3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1"/>
      <color rgb="FF006100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10"/>
      <name val="Cambria"/>
      <family val="1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FFFF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rgb="FFCCF7F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CC2C8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7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  <xf numFmtId="0" fontId="14" fillId="5" borderId="0" applyNumberFormat="0" applyBorder="0" applyAlignment="0" applyProtection="0"/>
  </cellStyleXfs>
  <cellXfs count="70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14" fillId="5" borderId="0" xfId="6" applyBorder="1" applyAlignment="1">
      <alignment horizontal="left" vertical="center" indent="1"/>
    </xf>
    <xf numFmtId="0" fontId="0" fillId="6" borderId="0" xfId="0" applyFill="1">
      <alignment vertical="center"/>
    </xf>
    <xf numFmtId="0" fontId="0" fillId="7" borderId="0" xfId="0" applyFill="1">
      <alignment vertical="center"/>
    </xf>
    <xf numFmtId="0" fontId="16" fillId="8" borderId="0" xfId="0" applyFont="1" applyFill="1" applyBorder="1" applyAlignment="1">
      <alignment horizontal="left" vertical="center" indent="1"/>
    </xf>
    <xf numFmtId="0" fontId="16" fillId="9" borderId="0" xfId="0" applyFont="1" applyFill="1" applyBorder="1" applyAlignment="1">
      <alignment horizontal="left" vertical="center" indent="1"/>
    </xf>
    <xf numFmtId="0" fontId="0" fillId="10" borderId="0" xfId="0" applyFill="1">
      <alignment vertical="center"/>
    </xf>
    <xf numFmtId="0" fontId="0" fillId="11" borderId="0" xfId="0" applyFill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9" fillId="0" borderId="0" xfId="0" applyFont="1" applyProtection="1">
      <alignment vertical="center"/>
      <protection locked="0"/>
    </xf>
    <xf numFmtId="0" fontId="4" fillId="12" borderId="3" xfId="1" applyFont="1" applyFill="1" applyBorder="1" applyAlignment="1">
      <alignment horizontal="left" vertical="center" indent="1"/>
    </xf>
    <xf numFmtId="0" fontId="4" fillId="12" borderId="4" xfId="1" applyFont="1" applyFill="1" applyBorder="1" applyAlignment="1">
      <alignment horizontal="left" vertical="center" indent="1"/>
    </xf>
    <xf numFmtId="0" fontId="4" fillId="12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13" borderId="14" xfId="0" applyNumberFormat="1" applyFont="1" applyFill="1" applyBorder="1">
      <alignment vertical="center"/>
    </xf>
    <xf numFmtId="165" fontId="5" fillId="13" borderId="6" xfId="0" applyNumberFormat="1" applyFont="1" applyFill="1" applyBorder="1">
      <alignment vertical="center"/>
    </xf>
    <xf numFmtId="0" fontId="21" fillId="13" borderId="15" xfId="2" applyFont="1" applyFill="1" applyBorder="1" applyAlignment="1">
      <alignment horizontal="center" vertical="center"/>
    </xf>
    <xf numFmtId="0" fontId="21" fillId="13" borderId="7" xfId="2" applyFont="1" applyFill="1" applyBorder="1" applyAlignment="1">
      <alignment horizontal="center" vertical="center"/>
    </xf>
    <xf numFmtId="0" fontId="22" fillId="14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24" fillId="14" borderId="0" xfId="0" applyFont="1" applyFill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167" fontId="25" fillId="0" borderId="0" xfId="0" applyNumberFormat="1" applyFont="1" applyBorder="1" applyAlignment="1">
      <alignment horizontal="center"/>
    </xf>
    <xf numFmtId="0" fontId="26" fillId="0" borderId="0" xfId="0" applyFont="1">
      <alignment vertical="center"/>
    </xf>
    <xf numFmtId="0" fontId="27" fillId="0" borderId="0" xfId="0" applyFont="1">
      <alignment vertical="center"/>
    </xf>
    <xf numFmtId="0" fontId="26" fillId="0" borderId="0" xfId="0" applyFont="1" applyFill="1">
      <alignment vertical="center"/>
    </xf>
    <xf numFmtId="0" fontId="28" fillId="0" borderId="0" xfId="0" applyFont="1">
      <alignment vertical="center"/>
    </xf>
    <xf numFmtId="0" fontId="28" fillId="0" borderId="0" xfId="0" applyFont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0" fontId="28" fillId="15" borderId="0" xfId="0" applyFont="1" applyFill="1" applyAlignment="1">
      <alignment horizontal="center" vertical="center"/>
    </xf>
    <xf numFmtId="168" fontId="17" fillId="0" borderId="0" xfId="0" applyNumberFormat="1" applyFont="1" applyBorder="1" applyAlignment="1">
      <alignment horizontal="center" vertical="top" textRotation="90"/>
    </xf>
    <xf numFmtId="168" fontId="18" fillId="0" borderId="0" xfId="0" applyNumberFormat="1" applyFont="1" applyBorder="1" applyAlignment="1">
      <alignment horizontal="center" vertical="top" textRotation="90"/>
    </xf>
    <xf numFmtId="168" fontId="20" fillId="12" borderId="13" xfId="1" applyNumberFormat="1" applyFont="1" applyFill="1" applyBorder="1" applyAlignment="1">
      <alignment horizontal="center" vertical="top" textRotation="90"/>
    </xf>
    <xf numFmtId="0" fontId="0" fillId="6" borderId="15" xfId="0" applyFont="1" applyFill="1" applyBorder="1" applyProtection="1">
      <alignment vertical="center"/>
      <protection locked="0"/>
    </xf>
    <xf numFmtId="0" fontId="0" fillId="6" borderId="7" xfId="0" applyFont="1" applyFill="1" applyBorder="1" applyProtection="1">
      <alignment vertical="center"/>
      <protection locked="0"/>
    </xf>
    <xf numFmtId="0" fontId="0" fillId="16" borderId="0" xfId="0" applyFill="1">
      <alignment vertical="center"/>
    </xf>
    <xf numFmtId="0" fontId="14" fillId="15" borderId="0" xfId="6" applyFill="1" applyBorder="1" applyAlignment="1">
      <alignment horizontal="left" vertical="center" indent="1"/>
    </xf>
    <xf numFmtId="0" fontId="0" fillId="17" borderId="0" xfId="0" applyFill="1">
      <alignment vertical="center"/>
    </xf>
    <xf numFmtId="0" fontId="0" fillId="15" borderId="0" xfId="0" applyFill="1">
      <alignment vertical="center"/>
    </xf>
    <xf numFmtId="14" fontId="0" fillId="0" borderId="0" xfId="0" applyNumberFormat="1" applyFill="1" applyAlignment="1">
      <alignment horizontal="right" vertical="center" indent="1"/>
    </xf>
    <xf numFmtId="14" fontId="0" fillId="0" borderId="0" xfId="0" applyNumberFormat="1" applyFill="1" applyAlignment="1">
      <alignment horizontal="right" vertical="center"/>
    </xf>
    <xf numFmtId="0" fontId="0" fillId="15" borderId="15" xfId="0" applyFont="1" applyFill="1" applyBorder="1" applyProtection="1">
      <alignment vertical="center"/>
      <protection locked="0"/>
    </xf>
    <xf numFmtId="0" fontId="0" fillId="17" borderId="7" xfId="0" applyFont="1" applyFill="1" applyBorder="1" applyProtection="1">
      <alignment vertical="center"/>
      <protection locked="0"/>
    </xf>
    <xf numFmtId="0" fontId="0" fillId="10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7" borderId="7" xfId="0" applyFont="1" applyFill="1" applyBorder="1" applyProtection="1">
      <alignment vertical="center"/>
      <protection locked="0"/>
    </xf>
    <xf numFmtId="0" fontId="0" fillId="15" borderId="7" xfId="0" applyFont="1" applyFill="1" applyBorder="1" applyProtection="1">
      <alignment vertical="center"/>
      <protection locked="0"/>
    </xf>
    <xf numFmtId="0" fontId="3" fillId="4" borderId="8" xfId="0" applyFont="1" applyFill="1" applyBorder="1" applyAlignment="1">
      <alignment horizontal="left" vertical="center" indent="6"/>
    </xf>
    <xf numFmtId="0" fontId="3" fillId="12" borderId="11" xfId="0" applyFont="1" applyFill="1" applyBorder="1" applyAlignment="1">
      <alignment horizontal="left" vertical="center" indent="6"/>
    </xf>
    <xf numFmtId="0" fontId="3" fillId="12" borderId="12" xfId="0" applyFont="1" applyFill="1" applyBorder="1" applyAlignment="1">
      <alignment horizontal="left" vertical="center" indent="6"/>
    </xf>
    <xf numFmtId="0" fontId="29" fillId="0" borderId="0" xfId="0" applyFont="1">
      <alignment vertical="center"/>
    </xf>
    <xf numFmtId="166" fontId="30" fillId="0" borderId="7" xfId="0" applyNumberFormat="1" applyFont="1" applyFill="1" applyBorder="1">
      <alignment vertical="center"/>
    </xf>
    <xf numFmtId="0" fontId="31" fillId="0" borderId="7" xfId="2" applyFont="1" applyFill="1" applyBorder="1" applyAlignment="1">
      <alignment horizontal="center" vertical="center"/>
    </xf>
    <xf numFmtId="0" fontId="32" fillId="0" borderId="0" xfId="0" applyFont="1">
      <alignment vertical="center"/>
    </xf>
  </cellXfs>
  <cellStyles count="7">
    <cellStyle name="Calcul" xfId="2" builtinId="22"/>
    <cellStyle name="Normal" xfId="0" builtinId="0" customBuiltin="1"/>
    <cellStyle name="Satisfaisant" xfId="6" builtinId="26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2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2"/>
</file>

<file path=xl/ctrlProps/ctrlProp2.xml><?xml version="1.0" encoding="utf-8"?>
<formControlPr xmlns="http://schemas.microsoft.com/office/spreadsheetml/2009/9/main" objectType="Spin" dx="16" fmlaLink="$C$2" max="3000" min="1904" page="10" val="2015"/>
</file>

<file path=xl/ctrlProps/ctrlProp3.xml><?xml version="1.0" encoding="utf-8"?>
<formControlPr xmlns="http://schemas.microsoft.com/office/spreadsheetml/2009/9/main" objectType="Spin" dx="16" fmlaLink="$E$2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/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/>
        <xdr:cNvGrpSpPr>
          <a:grpSpLocks noChangeAspect="1"/>
        </xdr:cNvGrpSpPr>
      </xdr:nvGrpSpPr>
      <xdr:grpSpPr bwMode="auto">
        <a:xfrm>
          <a:off x="546806" y="685447"/>
          <a:ext cx="313972" cy="360810"/>
          <a:chOff x="26" y="86"/>
          <a:chExt cx="36" cy="39"/>
        </a:xfrm>
      </xdr:grpSpPr>
      <xdr:sp macro="" textlink="">
        <xdr:nvSpPr>
          <xdr:cNvPr id="5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J50" totalsRowShown="0" headerRowDxfId="18">
  <autoFilter ref="A1:J50"/>
  <tableColumns count="10">
    <tableColumn id="1" name="Nom du cours" dataDxfId="17"/>
    <tableColumn id="2" name="J0" dataDxfId="16"/>
    <tableColumn id="3" name="J0+2" dataDxfId="15">
      <calculatedColumnFormula>Devoirs[[#This Row],[J0]]+2</calculatedColumnFormula>
    </tableColumn>
    <tableColumn id="4" name="J0+6" dataDxfId="14">
      <calculatedColumnFormula>Devoirs[[#This Row],[J0]]+6</calculatedColumnFormula>
    </tableColumn>
    <tableColumn id="5" name="J0+10" dataDxfId="13">
      <calculatedColumnFormula>Devoirs[[#This Row],[J0]]+10</calculatedColumnFormula>
    </tableColumn>
    <tableColumn id="6" name="J0+15" dataDxfId="12">
      <calculatedColumnFormula>Devoirs[[#This Row],[J0]]+15</calculatedColumnFormula>
    </tableColumn>
    <tableColumn id="8" name="J0+30" dataDxfId="11">
      <calculatedColumnFormula>Devoirs[[#This Row],[J0]]+30</calculatedColumnFormula>
    </tableColumn>
    <tableColumn id="7" name="J0+45" dataDxfId="10">
      <calculatedColumnFormula>Devoirs[[#This Row],[J0]]+45</calculatedColumnFormula>
    </tableColumn>
    <tableColumn id="9" name="J0+60" dataDxfId="9">
      <calculatedColumnFormula>Devoirs[[#This Row],[J0]]+60</calculatedColumnFormula>
    </tableColumn>
    <tableColumn id="10" name="J0+75" dataDxfId="8">
      <calculatedColumnFormula>Devoirs[[#This Row],[J0]]+75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7">
  <autoFilter ref="B1:C33"/>
  <tableColumns count="2">
    <tableColumn id="1" name="DATE_JFP" dataDxfId="6"/>
    <tableColumn id="2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J50"/>
  <sheetViews>
    <sheetView showGridLines="0" tabSelected="1" zoomScaleNormal="100" workbookViewId="0">
      <selection activeCell="A2" sqref="A2"/>
    </sheetView>
  </sheetViews>
  <sheetFormatPr baseColWidth="10" defaultColWidth="9.1796875" defaultRowHeight="18" customHeight="1" x14ac:dyDescent="0.25"/>
  <cols>
    <col min="1" max="1" width="54.7265625" customWidth="1"/>
    <col min="2" max="2" width="12" bestFit="1" customWidth="1"/>
    <col min="3" max="3" width="11.7265625" bestFit="1" customWidth="1"/>
    <col min="4" max="4" width="12" bestFit="1" customWidth="1"/>
    <col min="5" max="9" width="11.7265625" bestFit="1" customWidth="1"/>
    <col min="10" max="10" width="12" bestFit="1" customWidth="1"/>
  </cols>
  <sheetData>
    <row r="1" spans="1:10" ht="18" customHeight="1" x14ac:dyDescent="0.25">
      <c r="A1" s="4" t="s">
        <v>0</v>
      </c>
      <c r="B1" s="4" t="s">
        <v>1</v>
      </c>
      <c r="C1" s="4" t="s">
        <v>31</v>
      </c>
      <c r="D1" s="4" t="s">
        <v>32</v>
      </c>
      <c r="E1" s="4" t="s">
        <v>33</v>
      </c>
      <c r="F1" s="4" t="s">
        <v>34</v>
      </c>
      <c r="G1" s="4" t="s">
        <v>35</v>
      </c>
      <c r="H1" s="4" t="s">
        <v>37</v>
      </c>
      <c r="I1" s="4" t="s">
        <v>38</v>
      </c>
      <c r="J1" s="12" t="s">
        <v>63</v>
      </c>
    </row>
    <row r="2" spans="1:10" ht="18" customHeight="1" x14ac:dyDescent="0.25">
      <c r="A2" s="51" t="s">
        <v>39</v>
      </c>
      <c r="B2" s="55">
        <v>42009</v>
      </c>
      <c r="C2" s="55">
        <f>Devoirs[[#This Row],[J0]]+2</f>
        <v>42011</v>
      </c>
      <c r="D2" s="55">
        <f>Devoirs[[#This Row],[J0]]+6</f>
        <v>42015</v>
      </c>
      <c r="E2" s="55">
        <f>Devoirs[[#This Row],[J0]]+10</f>
        <v>42019</v>
      </c>
      <c r="F2" s="55">
        <f>Devoirs[[#This Row],[J0]]+15</f>
        <v>42024</v>
      </c>
      <c r="G2" s="55">
        <f>Devoirs[[#This Row],[J0]]+30</f>
        <v>42039</v>
      </c>
      <c r="H2" s="55">
        <f>Devoirs[[#This Row],[J0]]+45</f>
        <v>42054</v>
      </c>
      <c r="I2" s="55">
        <f>Devoirs[[#This Row],[J0]]+60</f>
        <v>42069</v>
      </c>
      <c r="J2" s="55">
        <f>Devoirs[[#This Row],[J0]]+75</f>
        <v>42084</v>
      </c>
    </row>
    <row r="3" spans="1:10" ht="18" customHeight="1" x14ac:dyDescent="0.25">
      <c r="A3" s="5" t="s">
        <v>10</v>
      </c>
      <c r="B3" s="55">
        <v>42012</v>
      </c>
      <c r="C3" s="55">
        <f>Devoirs[[#This Row],[J0]]+2</f>
        <v>42014</v>
      </c>
      <c r="D3" s="55">
        <f>Devoirs[[#This Row],[J0]]+6</f>
        <v>42018</v>
      </c>
      <c r="E3" s="55">
        <f>Devoirs[[#This Row],[J0]]+10</f>
        <v>42022</v>
      </c>
      <c r="F3" s="55">
        <f>Devoirs[[#This Row],[J0]]+15</f>
        <v>42027</v>
      </c>
      <c r="G3" s="55">
        <f>Devoirs[[#This Row],[J0]]+30</f>
        <v>42042</v>
      </c>
      <c r="H3" s="55">
        <f>Devoirs[[#This Row],[J0]]+45</f>
        <v>42057</v>
      </c>
      <c r="I3" s="55">
        <f>Devoirs[[#This Row],[J0]]+60</f>
        <v>42072</v>
      </c>
      <c r="J3" s="55">
        <f>Devoirs[[#This Row],[J0]]+75</f>
        <v>42087</v>
      </c>
    </row>
    <row r="4" spans="1:10" ht="18" customHeight="1" x14ac:dyDescent="0.25">
      <c r="A4" s="5" t="s">
        <v>11</v>
      </c>
      <c r="B4" s="55">
        <v>42013</v>
      </c>
      <c r="C4" s="55">
        <f>Devoirs[[#This Row],[J0]]+2</f>
        <v>42015</v>
      </c>
      <c r="D4" s="55">
        <f>Devoirs[[#This Row],[J0]]+6</f>
        <v>42019</v>
      </c>
      <c r="E4" s="55">
        <f>Devoirs[[#This Row],[J0]]+10</f>
        <v>42023</v>
      </c>
      <c r="F4" s="55">
        <f>Devoirs[[#This Row],[J0]]+15</f>
        <v>42028</v>
      </c>
      <c r="G4" s="55">
        <f>Devoirs[[#This Row],[J0]]+30</f>
        <v>42043</v>
      </c>
      <c r="H4" s="55">
        <f>Devoirs[[#This Row],[J0]]+45</f>
        <v>42058</v>
      </c>
      <c r="I4" s="55">
        <f>Devoirs[[#This Row],[J0]]+60</f>
        <v>42073</v>
      </c>
      <c r="J4" s="55">
        <f>Devoirs[[#This Row],[J0]]+75</f>
        <v>42088</v>
      </c>
    </row>
    <row r="5" spans="1:10" ht="18" customHeight="1" x14ac:dyDescent="0.25">
      <c r="A5" s="5" t="s">
        <v>12</v>
      </c>
      <c r="B5" s="55">
        <v>42015</v>
      </c>
      <c r="C5" s="55">
        <f>Devoirs[[#This Row],[J0]]+2</f>
        <v>42017</v>
      </c>
      <c r="D5" s="55">
        <f>Devoirs[[#This Row],[J0]]+6</f>
        <v>42021</v>
      </c>
      <c r="E5" s="55">
        <f>Devoirs[[#This Row],[J0]]+10</f>
        <v>42025</v>
      </c>
      <c r="F5" s="55">
        <f>Devoirs[[#This Row],[J0]]+15</f>
        <v>42030</v>
      </c>
      <c r="G5" s="55">
        <f>Devoirs[[#This Row],[J0]]+30</f>
        <v>42045</v>
      </c>
      <c r="H5" s="55">
        <f>Devoirs[[#This Row],[J0]]+45</f>
        <v>42060</v>
      </c>
      <c r="I5" s="55">
        <f>Devoirs[[#This Row],[J0]]+60</f>
        <v>42075</v>
      </c>
      <c r="J5" s="55">
        <f>Devoirs[[#This Row],[J0]]+75</f>
        <v>42090</v>
      </c>
    </row>
    <row r="6" spans="1:10" ht="18" customHeight="1" x14ac:dyDescent="0.25">
      <c r="A6" s="5" t="s">
        <v>13</v>
      </c>
      <c r="B6" s="55">
        <v>42106</v>
      </c>
      <c r="C6" s="55">
        <f>Devoirs[[#This Row],[J0]]+2</f>
        <v>42108</v>
      </c>
      <c r="D6" s="55">
        <f>Devoirs[[#This Row],[J0]]+6</f>
        <v>42112</v>
      </c>
      <c r="E6" s="55">
        <f>Devoirs[[#This Row],[J0]]+10</f>
        <v>42116</v>
      </c>
      <c r="F6" s="55">
        <f>Devoirs[[#This Row],[J0]]+15</f>
        <v>42121</v>
      </c>
      <c r="G6" s="55">
        <f>Devoirs[[#This Row],[J0]]+30</f>
        <v>42136</v>
      </c>
      <c r="H6" s="55">
        <f>Devoirs[[#This Row],[J0]]+45</f>
        <v>42151</v>
      </c>
      <c r="I6" s="55">
        <f>Devoirs[[#This Row],[J0]]+60</f>
        <v>42166</v>
      </c>
      <c r="J6" s="55">
        <f>Devoirs[[#This Row],[J0]]+75</f>
        <v>42181</v>
      </c>
    </row>
    <row r="7" spans="1:10" ht="18" customHeight="1" x14ac:dyDescent="0.25">
      <c r="A7" s="5" t="s">
        <v>14</v>
      </c>
      <c r="B7" s="55">
        <v>42109</v>
      </c>
      <c r="C7" s="55">
        <f>Devoirs[[#This Row],[J0]]+2</f>
        <v>42111</v>
      </c>
      <c r="D7" s="55">
        <f>Devoirs[[#This Row],[J0]]+6</f>
        <v>42115</v>
      </c>
      <c r="E7" s="55">
        <f>Devoirs[[#This Row],[J0]]+10</f>
        <v>42119</v>
      </c>
      <c r="F7" s="55">
        <f>Devoirs[[#This Row],[J0]]+15</f>
        <v>42124</v>
      </c>
      <c r="G7" s="55">
        <f>Devoirs[[#This Row],[J0]]+30</f>
        <v>42139</v>
      </c>
      <c r="H7" s="55">
        <f>Devoirs[[#This Row],[J0]]+45</f>
        <v>42154</v>
      </c>
      <c r="I7" s="55">
        <f>Devoirs[[#This Row],[J0]]+60</f>
        <v>42169</v>
      </c>
      <c r="J7" s="55">
        <f>Devoirs[[#This Row],[J0]]+75</f>
        <v>42184</v>
      </c>
    </row>
    <row r="8" spans="1:10" ht="18" customHeight="1" x14ac:dyDescent="0.25">
      <c r="A8" s="5" t="s">
        <v>15</v>
      </c>
      <c r="B8" s="55">
        <v>42111</v>
      </c>
      <c r="C8" s="55">
        <f>Devoirs[[#This Row],[J0]]+2</f>
        <v>42113</v>
      </c>
      <c r="D8" s="55">
        <f>Devoirs[[#This Row],[J0]]+6</f>
        <v>42117</v>
      </c>
      <c r="E8" s="55">
        <f>Devoirs[[#This Row],[J0]]+10</f>
        <v>42121</v>
      </c>
      <c r="F8" s="55">
        <f>Devoirs[[#This Row],[J0]]+15</f>
        <v>42126</v>
      </c>
      <c r="G8" s="55">
        <f>Devoirs[[#This Row],[J0]]+30</f>
        <v>42141</v>
      </c>
      <c r="H8" s="55">
        <f>Devoirs[[#This Row],[J0]]+45</f>
        <v>42156</v>
      </c>
      <c r="I8" s="55">
        <f>Devoirs[[#This Row],[J0]]+60</f>
        <v>42171</v>
      </c>
      <c r="J8" s="55">
        <f>Devoirs[[#This Row],[J0]]+75</f>
        <v>42186</v>
      </c>
    </row>
    <row r="9" spans="1:10" ht="18" customHeight="1" x14ac:dyDescent="0.25">
      <c r="A9" s="5" t="s">
        <v>16</v>
      </c>
      <c r="B9" s="55">
        <v>0</v>
      </c>
      <c r="C9" s="55">
        <f>Devoirs[[#This Row],[J0]]+2</f>
        <v>2</v>
      </c>
      <c r="D9" s="55">
        <f>Devoirs[[#This Row],[J0]]+6</f>
        <v>6</v>
      </c>
      <c r="E9" s="55">
        <f>Devoirs[[#This Row],[J0]]+10</f>
        <v>10</v>
      </c>
      <c r="F9" s="55">
        <f>Devoirs[[#This Row],[J0]]+15</f>
        <v>15</v>
      </c>
      <c r="G9" s="55">
        <f>Devoirs[[#This Row],[J0]]+30</f>
        <v>30</v>
      </c>
      <c r="H9" s="55">
        <f>Devoirs[[#This Row],[J0]]+45</f>
        <v>45</v>
      </c>
      <c r="I9" s="55">
        <f>Devoirs[[#This Row],[J0]]+60</f>
        <v>60</v>
      </c>
      <c r="J9" s="55">
        <f>Devoirs[[#This Row],[J0]]+75</f>
        <v>75</v>
      </c>
    </row>
    <row r="10" spans="1:10" ht="18" customHeight="1" x14ac:dyDescent="0.25">
      <c r="A10" s="5" t="s">
        <v>17</v>
      </c>
      <c r="B10" s="55">
        <v>42118</v>
      </c>
      <c r="C10" s="55">
        <f>Devoirs[[#This Row],[J0]]+2</f>
        <v>42120</v>
      </c>
      <c r="D10" s="55">
        <f>Devoirs[[#This Row],[J0]]+6</f>
        <v>42124</v>
      </c>
      <c r="E10" s="55">
        <f>Devoirs[[#This Row],[J0]]+10</f>
        <v>42128</v>
      </c>
      <c r="F10" s="55">
        <f>Devoirs[[#This Row],[J0]]+15</f>
        <v>42133</v>
      </c>
      <c r="G10" s="55">
        <f>Devoirs[[#This Row],[J0]]+30</f>
        <v>42148</v>
      </c>
      <c r="H10" s="55">
        <f>Devoirs[[#This Row],[J0]]+45</f>
        <v>42163</v>
      </c>
      <c r="I10" s="55">
        <f>Devoirs[[#This Row],[J0]]+60</f>
        <v>42178</v>
      </c>
      <c r="J10" s="55">
        <f>Devoirs[[#This Row],[J0]]+75</f>
        <v>42193</v>
      </c>
    </row>
    <row r="11" spans="1:10" ht="18" customHeight="1" x14ac:dyDescent="0.25">
      <c r="A11" s="5" t="s">
        <v>18</v>
      </c>
      <c r="B11" s="55">
        <v>42119</v>
      </c>
      <c r="C11" s="55">
        <f>Devoirs[[#This Row],[J0]]+2</f>
        <v>42121</v>
      </c>
      <c r="D11" s="55">
        <f>Devoirs[[#This Row],[J0]]+6</f>
        <v>42125</v>
      </c>
      <c r="E11" s="55">
        <f>Devoirs[[#This Row],[J0]]+10</f>
        <v>42129</v>
      </c>
      <c r="F11" s="55">
        <f>Devoirs[[#This Row],[J0]]+15</f>
        <v>42134</v>
      </c>
      <c r="G11" s="55">
        <f>Devoirs[[#This Row],[J0]]+30</f>
        <v>42149</v>
      </c>
      <c r="H11" s="55">
        <f>Devoirs[[#This Row],[J0]]+45</f>
        <v>42164</v>
      </c>
      <c r="I11" s="55">
        <f>Devoirs[[#This Row],[J0]]+60</f>
        <v>42179</v>
      </c>
      <c r="J11" s="55">
        <f>Devoirs[[#This Row],[J0]]+75</f>
        <v>42194</v>
      </c>
    </row>
    <row r="12" spans="1:10" ht="18" customHeight="1" x14ac:dyDescent="0.25">
      <c r="A12" s="5" t="s">
        <v>19</v>
      </c>
      <c r="B12" s="55">
        <v>42123</v>
      </c>
      <c r="C12" s="55">
        <f>Devoirs[[#This Row],[J0]]+2</f>
        <v>42125</v>
      </c>
      <c r="D12" s="55">
        <f>Devoirs[[#This Row],[J0]]+6</f>
        <v>42129</v>
      </c>
      <c r="E12" s="55">
        <f>Devoirs[[#This Row],[J0]]+10</f>
        <v>42133</v>
      </c>
      <c r="F12" s="55">
        <f>Devoirs[[#This Row],[J0]]+15</f>
        <v>42138</v>
      </c>
      <c r="G12" s="55">
        <f>Devoirs[[#This Row],[J0]]+30</f>
        <v>42153</v>
      </c>
      <c r="H12" s="55">
        <f>Devoirs[[#This Row],[J0]]+45</f>
        <v>42168</v>
      </c>
      <c r="I12" s="55">
        <f>Devoirs[[#This Row],[J0]]+60</f>
        <v>42183</v>
      </c>
      <c r="J12" s="55">
        <f>Devoirs[[#This Row],[J0]]+75</f>
        <v>42198</v>
      </c>
    </row>
    <row r="13" spans="1:10" ht="18" customHeight="1" x14ac:dyDescent="0.25">
      <c r="A13" s="5" t="s">
        <v>20</v>
      </c>
      <c r="B13" s="55">
        <v>42124</v>
      </c>
      <c r="C13" s="55">
        <f>Devoirs[[#This Row],[J0]]+2</f>
        <v>42126</v>
      </c>
      <c r="D13" s="55">
        <f>Devoirs[[#This Row],[J0]]+6</f>
        <v>42130</v>
      </c>
      <c r="E13" s="55">
        <f>Devoirs[[#This Row],[J0]]+10</f>
        <v>42134</v>
      </c>
      <c r="F13" s="55">
        <f>Devoirs[[#This Row],[J0]]+15</f>
        <v>42139</v>
      </c>
      <c r="G13" s="55">
        <f>Devoirs[[#This Row],[J0]]+30</f>
        <v>42154</v>
      </c>
      <c r="H13" s="55">
        <f>Devoirs[[#This Row],[J0]]+45</f>
        <v>42169</v>
      </c>
      <c r="I13" s="55">
        <f>Devoirs[[#This Row],[J0]]+60</f>
        <v>42184</v>
      </c>
      <c r="J13" s="55">
        <f>Devoirs[[#This Row],[J0]]+75</f>
        <v>42199</v>
      </c>
    </row>
    <row r="14" spans="1:10" ht="18" customHeight="1" x14ac:dyDescent="0.25">
      <c r="A14" s="5" t="s">
        <v>21</v>
      </c>
      <c r="B14" s="55">
        <v>42126</v>
      </c>
      <c r="C14" s="55">
        <f>Devoirs[[#This Row],[J0]]+2</f>
        <v>42128</v>
      </c>
      <c r="D14" s="55">
        <f>Devoirs[[#This Row],[J0]]+6</f>
        <v>42132</v>
      </c>
      <c r="E14" s="55">
        <f>Devoirs[[#This Row],[J0]]+10</f>
        <v>42136</v>
      </c>
      <c r="F14" s="55">
        <f>Devoirs[[#This Row],[J0]]+15</f>
        <v>42141</v>
      </c>
      <c r="G14" s="55">
        <f>Devoirs[[#This Row],[J0]]+30</f>
        <v>42156</v>
      </c>
      <c r="H14" s="55">
        <f>Devoirs[[#This Row],[J0]]+45</f>
        <v>42171</v>
      </c>
      <c r="I14" s="55">
        <f>Devoirs[[#This Row],[J0]]+60</f>
        <v>42186</v>
      </c>
      <c r="J14" s="55">
        <f>Devoirs[[#This Row],[J0]]+75</f>
        <v>42201</v>
      </c>
    </row>
    <row r="15" spans="1:10" ht="18" customHeight="1" x14ac:dyDescent="0.25">
      <c r="A15" s="5" t="s">
        <v>22</v>
      </c>
      <c r="B15" s="55">
        <v>42130</v>
      </c>
      <c r="C15" s="55">
        <f>Devoirs[[#This Row],[J0]]+2</f>
        <v>42132</v>
      </c>
      <c r="D15" s="55">
        <f>Devoirs[[#This Row],[J0]]+6</f>
        <v>42136</v>
      </c>
      <c r="E15" s="55">
        <f>Devoirs[[#This Row],[J0]]+10</f>
        <v>42140</v>
      </c>
      <c r="F15" s="55">
        <f>Devoirs[[#This Row],[J0]]+15</f>
        <v>42145</v>
      </c>
      <c r="G15" s="55">
        <f>Devoirs[[#This Row],[J0]]+30</f>
        <v>42160</v>
      </c>
      <c r="H15" s="55">
        <f>Devoirs[[#This Row],[J0]]+45</f>
        <v>42175</v>
      </c>
      <c r="I15" s="55">
        <f>Devoirs[[#This Row],[J0]]+60</f>
        <v>42190</v>
      </c>
      <c r="J15" s="55">
        <f>Devoirs[[#This Row],[J0]]+75</f>
        <v>42205</v>
      </c>
    </row>
    <row r="16" spans="1:10" ht="18" customHeight="1" x14ac:dyDescent="0.25">
      <c r="A16" s="5" t="s">
        <v>23</v>
      </c>
      <c r="B16" s="55">
        <v>42132</v>
      </c>
      <c r="C16" s="55">
        <f>Devoirs[[#This Row],[J0]]+2</f>
        <v>42134</v>
      </c>
      <c r="D16" s="55">
        <f>Devoirs[[#This Row],[J0]]+6</f>
        <v>42138</v>
      </c>
      <c r="E16" s="55">
        <f>Devoirs[[#This Row],[J0]]+10</f>
        <v>42142</v>
      </c>
      <c r="F16" s="55">
        <f>Devoirs[[#This Row],[J0]]+15</f>
        <v>42147</v>
      </c>
      <c r="G16" s="55">
        <f>Devoirs[[#This Row],[J0]]+30</f>
        <v>42162</v>
      </c>
      <c r="H16" s="55">
        <f>Devoirs[[#This Row],[J0]]+45</f>
        <v>42177</v>
      </c>
      <c r="I16" s="55">
        <f>Devoirs[[#This Row],[J0]]+60</f>
        <v>42192</v>
      </c>
      <c r="J16" s="55">
        <f>Devoirs[[#This Row],[J0]]+75</f>
        <v>42207</v>
      </c>
    </row>
    <row r="17" spans="1:10" ht="18" customHeight="1" x14ac:dyDescent="0.25">
      <c r="A17" s="5" t="s">
        <v>24</v>
      </c>
      <c r="B17" s="55">
        <v>42134</v>
      </c>
      <c r="C17" s="55">
        <f>Devoirs[[#This Row],[J0]]+2</f>
        <v>42136</v>
      </c>
      <c r="D17" s="55">
        <f>Devoirs[[#This Row],[J0]]+6</f>
        <v>42140</v>
      </c>
      <c r="E17" s="55">
        <f>Devoirs[[#This Row],[J0]]+10</f>
        <v>42144</v>
      </c>
      <c r="F17" s="55">
        <f>Devoirs[[#This Row],[J0]]+15</f>
        <v>42149</v>
      </c>
      <c r="G17" s="55">
        <f>Devoirs[[#This Row],[J0]]+30</f>
        <v>42164</v>
      </c>
      <c r="H17" s="55">
        <f>Devoirs[[#This Row],[J0]]+45</f>
        <v>42179</v>
      </c>
      <c r="I17" s="55">
        <f>Devoirs[[#This Row],[J0]]+60</f>
        <v>42194</v>
      </c>
      <c r="J17" s="55">
        <f>Devoirs[[#This Row],[J0]]+75</f>
        <v>42209</v>
      </c>
    </row>
    <row r="18" spans="1:10" ht="18" customHeight="1" x14ac:dyDescent="0.25">
      <c r="A18" s="5" t="s">
        <v>25</v>
      </c>
      <c r="B18" s="55">
        <v>42138</v>
      </c>
      <c r="C18" s="55">
        <f>Devoirs[[#This Row],[J0]]+2</f>
        <v>42140</v>
      </c>
      <c r="D18" s="55">
        <f>Devoirs[[#This Row],[J0]]+6</f>
        <v>42144</v>
      </c>
      <c r="E18" s="55">
        <f>Devoirs[[#This Row],[J0]]+10</f>
        <v>42148</v>
      </c>
      <c r="F18" s="55">
        <f>Devoirs[[#This Row],[J0]]+15</f>
        <v>42153</v>
      </c>
      <c r="G18" s="55">
        <f>Devoirs[[#This Row],[J0]]+30</f>
        <v>42168</v>
      </c>
      <c r="H18" s="55">
        <f>Devoirs[[#This Row],[J0]]+45</f>
        <v>42183</v>
      </c>
      <c r="I18" s="55">
        <f>Devoirs[[#This Row],[J0]]+60</f>
        <v>42198</v>
      </c>
      <c r="J18" s="55">
        <f>Devoirs[[#This Row],[J0]]+75</f>
        <v>42213</v>
      </c>
    </row>
    <row r="19" spans="1:10" ht="18" customHeight="1" x14ac:dyDescent="0.25">
      <c r="A19" s="5" t="s">
        <v>26</v>
      </c>
      <c r="B19" s="55">
        <v>42141</v>
      </c>
      <c r="C19" s="55">
        <f>Devoirs[[#This Row],[J0]]+2</f>
        <v>42143</v>
      </c>
      <c r="D19" s="55">
        <f>Devoirs[[#This Row],[J0]]+6</f>
        <v>42147</v>
      </c>
      <c r="E19" s="55">
        <f>Devoirs[[#This Row],[J0]]+10</f>
        <v>42151</v>
      </c>
      <c r="F19" s="55">
        <f>Devoirs[[#This Row],[J0]]+15</f>
        <v>42156</v>
      </c>
      <c r="G19" s="55">
        <f>Devoirs[[#This Row],[J0]]+30</f>
        <v>42171</v>
      </c>
      <c r="H19" s="55">
        <f>Devoirs[[#This Row],[J0]]+45</f>
        <v>42186</v>
      </c>
      <c r="I19" s="55">
        <f>Devoirs[[#This Row],[J0]]+60</f>
        <v>42201</v>
      </c>
      <c r="J19" s="55">
        <f>Devoirs[[#This Row],[J0]]+75</f>
        <v>42216</v>
      </c>
    </row>
    <row r="20" spans="1:10" ht="18" customHeight="1" x14ac:dyDescent="0.25">
      <c r="A20" s="5" t="s">
        <v>27</v>
      </c>
      <c r="B20" s="55">
        <v>42146</v>
      </c>
      <c r="C20" s="55">
        <f>Devoirs[[#This Row],[J0]]+2</f>
        <v>42148</v>
      </c>
      <c r="D20" s="55">
        <f>Devoirs[[#This Row],[J0]]+6</f>
        <v>42152</v>
      </c>
      <c r="E20" s="55">
        <f>Devoirs[[#This Row],[J0]]+10</f>
        <v>42156</v>
      </c>
      <c r="F20" s="55">
        <f>Devoirs[[#This Row],[J0]]+15</f>
        <v>42161</v>
      </c>
      <c r="G20" s="55">
        <f>Devoirs[[#This Row],[J0]]+30</f>
        <v>42176</v>
      </c>
      <c r="H20" s="55">
        <f>Devoirs[[#This Row],[J0]]+45</f>
        <v>42191</v>
      </c>
      <c r="I20" s="55">
        <f>Devoirs[[#This Row],[J0]]+60</f>
        <v>42206</v>
      </c>
      <c r="J20" s="55">
        <f>Devoirs[[#This Row],[J0]]+75</f>
        <v>42221</v>
      </c>
    </row>
    <row r="21" spans="1:10" ht="18" customHeight="1" x14ac:dyDescent="0.25">
      <c r="A21" s="5" t="s">
        <v>28</v>
      </c>
      <c r="B21" s="55">
        <v>42158</v>
      </c>
      <c r="C21" s="55">
        <f>Devoirs[[#This Row],[J0]]+2</f>
        <v>42160</v>
      </c>
      <c r="D21" s="55">
        <f>Devoirs[[#This Row],[J0]]+6</f>
        <v>42164</v>
      </c>
      <c r="E21" s="55">
        <f>Devoirs[[#This Row],[J0]]+10</f>
        <v>42168</v>
      </c>
      <c r="F21" s="55">
        <f>Devoirs[[#This Row],[J0]]+15</f>
        <v>42173</v>
      </c>
      <c r="G21" s="55">
        <f>Devoirs[[#This Row],[J0]]+30</f>
        <v>42188</v>
      </c>
      <c r="H21" s="55">
        <f>Devoirs[[#This Row],[J0]]+45</f>
        <v>42203</v>
      </c>
      <c r="I21" s="55">
        <f>Devoirs[[#This Row],[J0]]+60</f>
        <v>42218</v>
      </c>
      <c r="J21" s="55">
        <f>Devoirs[[#This Row],[J0]]+75</f>
        <v>42233</v>
      </c>
    </row>
    <row r="22" spans="1:10" ht="18" customHeight="1" x14ac:dyDescent="0.25">
      <c r="A22" s="5" t="s">
        <v>29</v>
      </c>
      <c r="B22" s="55">
        <v>2</v>
      </c>
      <c r="C22" s="55">
        <f>Devoirs[[#This Row],[J0]]+2</f>
        <v>4</v>
      </c>
      <c r="D22" s="55">
        <f>Devoirs[[#This Row],[J0]]+6</f>
        <v>8</v>
      </c>
      <c r="E22" s="55">
        <f>Devoirs[[#This Row],[J0]]+10</f>
        <v>12</v>
      </c>
      <c r="F22" s="55">
        <f>Devoirs[[#This Row],[J0]]+15</f>
        <v>17</v>
      </c>
      <c r="G22" s="55">
        <f>Devoirs[[#This Row],[J0]]+30</f>
        <v>32</v>
      </c>
      <c r="H22" s="55">
        <f>Devoirs[[#This Row],[J0]]+45</f>
        <v>47</v>
      </c>
      <c r="I22" s="55">
        <f>Devoirs[[#This Row],[J0]]+60</f>
        <v>62</v>
      </c>
      <c r="J22" s="55">
        <f>Devoirs[[#This Row],[J0]]+75</f>
        <v>77</v>
      </c>
    </row>
    <row r="23" spans="1:10" ht="18" customHeight="1" x14ac:dyDescent="0.25">
      <c r="A23" s="5" t="s">
        <v>30</v>
      </c>
      <c r="B23" s="55">
        <v>42024</v>
      </c>
      <c r="C23" s="55">
        <f>Devoirs[[#This Row],[J0]]+2</f>
        <v>42026</v>
      </c>
      <c r="D23" s="55">
        <f>Devoirs[[#This Row],[J0]]+6</f>
        <v>42030</v>
      </c>
      <c r="E23" s="55">
        <f>Devoirs[[#This Row],[J0]]+10</f>
        <v>42034</v>
      </c>
      <c r="F23" s="55">
        <f>Devoirs[[#This Row],[J0]]+15</f>
        <v>42039</v>
      </c>
      <c r="G23" s="55">
        <f>Devoirs[[#This Row],[J0]]+30</f>
        <v>42054</v>
      </c>
      <c r="H23" s="55">
        <f>Devoirs[[#This Row],[J0]]+45</f>
        <v>42069</v>
      </c>
      <c r="I23" s="55">
        <f>Devoirs[[#This Row],[J0]]+60</f>
        <v>42084</v>
      </c>
      <c r="J23" s="55">
        <f>Devoirs[[#This Row],[J0]]+75</f>
        <v>42099</v>
      </c>
    </row>
    <row r="24" spans="1:10" ht="18" customHeight="1" x14ac:dyDescent="0.25">
      <c r="A24" s="5" t="s">
        <v>40</v>
      </c>
      <c r="B24" s="55">
        <v>42025</v>
      </c>
      <c r="C24" s="55">
        <f>Devoirs[[#This Row],[J0]]+2</f>
        <v>42027</v>
      </c>
      <c r="D24" s="55">
        <f>Devoirs[[#This Row],[J0]]+6</f>
        <v>42031</v>
      </c>
      <c r="E24" s="55">
        <f>Devoirs[[#This Row],[J0]]+10</f>
        <v>42035</v>
      </c>
      <c r="F24" s="55">
        <f>Devoirs[[#This Row],[J0]]+15</f>
        <v>42040</v>
      </c>
      <c r="G24" s="55">
        <f>Devoirs[[#This Row],[J0]]+30</f>
        <v>42055</v>
      </c>
      <c r="H24" s="55">
        <f>Devoirs[[#This Row],[J0]]+45</f>
        <v>42070</v>
      </c>
      <c r="I24" s="55">
        <f>Devoirs[[#This Row],[J0]]+60</f>
        <v>42085</v>
      </c>
      <c r="J24" s="55">
        <f>Devoirs[[#This Row],[J0]]+75</f>
        <v>42100</v>
      </c>
    </row>
    <row r="25" spans="1:10" ht="18" customHeight="1" x14ac:dyDescent="0.25">
      <c r="A25" s="5" t="s">
        <v>41</v>
      </c>
      <c r="B25" s="55">
        <v>42026</v>
      </c>
      <c r="C25" s="55">
        <f>Devoirs[[#This Row],[J0]]+2</f>
        <v>42028</v>
      </c>
      <c r="D25" s="55">
        <f>Devoirs[[#This Row],[J0]]+6</f>
        <v>42032</v>
      </c>
      <c r="E25" s="55">
        <f>Devoirs[[#This Row],[J0]]+10</f>
        <v>42036</v>
      </c>
      <c r="F25" s="55">
        <f>Devoirs[[#This Row],[J0]]+15</f>
        <v>42041</v>
      </c>
      <c r="G25" s="55">
        <f>Devoirs[[#This Row],[J0]]+30</f>
        <v>42056</v>
      </c>
      <c r="H25" s="55">
        <f>Devoirs[[#This Row],[J0]]+45</f>
        <v>42071</v>
      </c>
      <c r="I25" s="55">
        <f>Devoirs[[#This Row],[J0]]+60</f>
        <v>42086</v>
      </c>
      <c r="J25" s="55">
        <f>Devoirs[[#This Row],[J0]]+75</f>
        <v>42101</v>
      </c>
    </row>
    <row r="26" spans="1:10" ht="18" customHeight="1" x14ac:dyDescent="0.25">
      <c r="A26" s="5" t="s">
        <v>42</v>
      </c>
      <c r="B26" s="55">
        <v>42027</v>
      </c>
      <c r="C26" s="55">
        <f>Devoirs[[#This Row],[J0]]+2</f>
        <v>42029</v>
      </c>
      <c r="D26" s="55">
        <f>Devoirs[[#This Row],[J0]]+6</f>
        <v>42033</v>
      </c>
      <c r="E26" s="55">
        <f>Devoirs[[#This Row],[J0]]+10</f>
        <v>42037</v>
      </c>
      <c r="F26" s="55">
        <f>Devoirs[[#This Row],[J0]]+15</f>
        <v>42042</v>
      </c>
      <c r="G26" s="55">
        <f>Devoirs[[#This Row],[J0]]+30</f>
        <v>42057</v>
      </c>
      <c r="H26" s="55">
        <f>Devoirs[[#This Row],[J0]]+45</f>
        <v>42072</v>
      </c>
      <c r="I26" s="55">
        <f>Devoirs[[#This Row],[J0]]+60</f>
        <v>42087</v>
      </c>
      <c r="J26" s="55">
        <f>Devoirs[[#This Row],[J0]]+75</f>
        <v>42102</v>
      </c>
    </row>
    <row r="27" spans="1:10" ht="18" customHeight="1" x14ac:dyDescent="0.25">
      <c r="A27" s="5" t="s">
        <v>43</v>
      </c>
      <c r="B27" s="55">
        <v>42028</v>
      </c>
      <c r="C27" s="55">
        <f>Devoirs[[#This Row],[J0]]+2</f>
        <v>42030</v>
      </c>
      <c r="D27" s="55">
        <f>Devoirs[[#This Row],[J0]]+6</f>
        <v>42034</v>
      </c>
      <c r="E27" s="55">
        <f>Devoirs[[#This Row],[J0]]+10</f>
        <v>42038</v>
      </c>
      <c r="F27" s="55">
        <f>Devoirs[[#This Row],[J0]]+15</f>
        <v>42043</v>
      </c>
      <c r="G27" s="55">
        <f>Devoirs[[#This Row],[J0]]+30</f>
        <v>42058</v>
      </c>
      <c r="H27" s="55">
        <f>Devoirs[[#This Row],[J0]]+45</f>
        <v>42073</v>
      </c>
      <c r="I27" s="55">
        <f>Devoirs[[#This Row],[J0]]+60</f>
        <v>42088</v>
      </c>
      <c r="J27" s="55">
        <f>Devoirs[[#This Row],[J0]]+75</f>
        <v>42103</v>
      </c>
    </row>
    <row r="28" spans="1:10" ht="18" customHeight="1" x14ac:dyDescent="0.25">
      <c r="A28" s="5" t="s">
        <v>44</v>
      </c>
      <c r="B28" s="55">
        <v>42029</v>
      </c>
      <c r="C28" s="55">
        <f>Devoirs[[#This Row],[J0]]+2</f>
        <v>42031</v>
      </c>
      <c r="D28" s="55">
        <f>Devoirs[[#This Row],[J0]]+6</f>
        <v>42035</v>
      </c>
      <c r="E28" s="55">
        <f>Devoirs[[#This Row],[J0]]+10</f>
        <v>42039</v>
      </c>
      <c r="F28" s="55">
        <f>Devoirs[[#This Row],[J0]]+15</f>
        <v>42044</v>
      </c>
      <c r="G28" s="55">
        <f>Devoirs[[#This Row],[J0]]+30</f>
        <v>42059</v>
      </c>
      <c r="H28" s="55">
        <f>Devoirs[[#This Row],[J0]]+45</f>
        <v>42074</v>
      </c>
      <c r="I28" s="55">
        <f>Devoirs[[#This Row],[J0]]+60</f>
        <v>42089</v>
      </c>
      <c r="J28" s="55">
        <f>Devoirs[[#This Row],[J0]]+75</f>
        <v>42104</v>
      </c>
    </row>
    <row r="29" spans="1:10" ht="18" customHeight="1" x14ac:dyDescent="0.25">
      <c r="A29" s="5" t="s">
        <v>45</v>
      </c>
      <c r="B29" s="55">
        <v>42030</v>
      </c>
      <c r="C29" s="55">
        <f>Devoirs[[#This Row],[J0]]+2</f>
        <v>42032</v>
      </c>
      <c r="D29" s="55">
        <f>Devoirs[[#This Row],[J0]]+6</f>
        <v>42036</v>
      </c>
      <c r="E29" s="55">
        <f>Devoirs[[#This Row],[J0]]+10</f>
        <v>42040</v>
      </c>
      <c r="F29" s="55">
        <f>Devoirs[[#This Row],[J0]]+15</f>
        <v>42045</v>
      </c>
      <c r="G29" s="55">
        <f>Devoirs[[#This Row],[J0]]+30</f>
        <v>42060</v>
      </c>
      <c r="H29" s="55">
        <f>Devoirs[[#This Row],[J0]]+45</f>
        <v>42075</v>
      </c>
      <c r="I29" s="55">
        <f>Devoirs[[#This Row],[J0]]+60</f>
        <v>42090</v>
      </c>
      <c r="J29" s="55">
        <f>Devoirs[[#This Row],[J0]]+75</f>
        <v>42105</v>
      </c>
    </row>
    <row r="30" spans="1:10" ht="18" customHeight="1" x14ac:dyDescent="0.25">
      <c r="A30" s="5" t="s">
        <v>46</v>
      </c>
      <c r="B30" s="55">
        <v>42031</v>
      </c>
      <c r="C30" s="55">
        <f>Devoirs[[#This Row],[J0]]+2</f>
        <v>42033</v>
      </c>
      <c r="D30" s="55">
        <f>Devoirs[[#This Row],[J0]]+6</f>
        <v>42037</v>
      </c>
      <c r="E30" s="55">
        <f>Devoirs[[#This Row],[J0]]+10</f>
        <v>42041</v>
      </c>
      <c r="F30" s="55">
        <f>Devoirs[[#This Row],[J0]]+15</f>
        <v>42046</v>
      </c>
      <c r="G30" s="55">
        <f>Devoirs[[#This Row],[J0]]+30</f>
        <v>42061</v>
      </c>
      <c r="H30" s="55">
        <f>Devoirs[[#This Row],[J0]]+45</f>
        <v>42076</v>
      </c>
      <c r="I30" s="55">
        <f>Devoirs[[#This Row],[J0]]+60</f>
        <v>42091</v>
      </c>
      <c r="J30" s="55">
        <f>Devoirs[[#This Row],[J0]]+75</f>
        <v>42106</v>
      </c>
    </row>
    <row r="31" spans="1:10" ht="18" customHeight="1" x14ac:dyDescent="0.25">
      <c r="A31" s="5" t="s">
        <v>47</v>
      </c>
      <c r="B31" s="55">
        <v>42032</v>
      </c>
      <c r="C31" s="55">
        <f>Devoirs[[#This Row],[J0]]+2</f>
        <v>42034</v>
      </c>
      <c r="D31" s="55">
        <f>Devoirs[[#This Row],[J0]]+6</f>
        <v>42038</v>
      </c>
      <c r="E31" s="55">
        <f>Devoirs[[#This Row],[J0]]+10</f>
        <v>42042</v>
      </c>
      <c r="F31" s="55">
        <f>Devoirs[[#This Row],[J0]]+15</f>
        <v>42047</v>
      </c>
      <c r="G31" s="55">
        <f>Devoirs[[#This Row],[J0]]+30</f>
        <v>42062</v>
      </c>
      <c r="H31" s="55">
        <f>Devoirs[[#This Row],[J0]]+45</f>
        <v>42077</v>
      </c>
      <c r="I31" s="55">
        <f>Devoirs[[#This Row],[J0]]+60</f>
        <v>42092</v>
      </c>
      <c r="J31" s="55">
        <f>Devoirs[[#This Row],[J0]]+75</f>
        <v>42107</v>
      </c>
    </row>
    <row r="32" spans="1:10" ht="18" customHeight="1" x14ac:dyDescent="0.25">
      <c r="A32" s="5" t="s">
        <v>48</v>
      </c>
      <c r="B32" s="55">
        <v>42033</v>
      </c>
      <c r="C32" s="55">
        <f>Devoirs[[#This Row],[J0]]+2</f>
        <v>42035</v>
      </c>
      <c r="D32" s="55">
        <f>Devoirs[[#This Row],[J0]]+6</f>
        <v>42039</v>
      </c>
      <c r="E32" s="55">
        <f>Devoirs[[#This Row],[J0]]+10</f>
        <v>42043</v>
      </c>
      <c r="F32" s="55">
        <f>Devoirs[[#This Row],[J0]]+15</f>
        <v>42048</v>
      </c>
      <c r="G32" s="55">
        <f>Devoirs[[#This Row],[J0]]+30</f>
        <v>42063</v>
      </c>
      <c r="H32" s="55">
        <f>Devoirs[[#This Row],[J0]]+45</f>
        <v>42078</v>
      </c>
      <c r="I32" s="55">
        <f>Devoirs[[#This Row],[J0]]+60</f>
        <v>42093</v>
      </c>
      <c r="J32" s="55">
        <f>Devoirs[[#This Row],[J0]]+75</f>
        <v>42108</v>
      </c>
    </row>
    <row r="33" spans="1:10" ht="18" customHeight="1" x14ac:dyDescent="0.25">
      <c r="A33" s="5" t="s">
        <v>49</v>
      </c>
      <c r="B33" s="55">
        <v>42034</v>
      </c>
      <c r="C33" s="55">
        <f>Devoirs[[#This Row],[J0]]+2</f>
        <v>42036</v>
      </c>
      <c r="D33" s="55">
        <f>Devoirs[[#This Row],[J0]]+6</f>
        <v>42040</v>
      </c>
      <c r="E33" s="55">
        <f>Devoirs[[#This Row],[J0]]+10</f>
        <v>42044</v>
      </c>
      <c r="F33" s="55">
        <f>Devoirs[[#This Row],[J0]]+15</f>
        <v>42049</v>
      </c>
      <c r="G33" s="55">
        <f>Devoirs[[#This Row],[J0]]+30</f>
        <v>42064</v>
      </c>
      <c r="H33" s="55">
        <f>Devoirs[[#This Row],[J0]]+45</f>
        <v>42079</v>
      </c>
      <c r="I33" s="55">
        <f>Devoirs[[#This Row],[J0]]+60</f>
        <v>42094</v>
      </c>
      <c r="J33" s="55">
        <f>Devoirs[[#This Row],[J0]]+75</f>
        <v>42109</v>
      </c>
    </row>
    <row r="34" spans="1:10" ht="18" customHeight="1" x14ac:dyDescent="0.25">
      <c r="A34" s="5" t="s">
        <v>50</v>
      </c>
      <c r="B34" s="55">
        <v>42035</v>
      </c>
      <c r="C34" s="55">
        <f>Devoirs[[#This Row],[J0]]+2</f>
        <v>42037</v>
      </c>
      <c r="D34" s="55">
        <f>Devoirs[[#This Row],[J0]]+6</f>
        <v>42041</v>
      </c>
      <c r="E34" s="55">
        <f>Devoirs[[#This Row],[J0]]+10</f>
        <v>42045</v>
      </c>
      <c r="F34" s="55">
        <f>Devoirs[[#This Row],[J0]]+15</f>
        <v>42050</v>
      </c>
      <c r="G34" s="55">
        <f>Devoirs[[#This Row],[J0]]+30</f>
        <v>42065</v>
      </c>
      <c r="H34" s="55">
        <f>Devoirs[[#This Row],[J0]]+45</f>
        <v>42080</v>
      </c>
      <c r="I34" s="55">
        <f>Devoirs[[#This Row],[J0]]+60</f>
        <v>42095</v>
      </c>
      <c r="J34" s="55">
        <f>Devoirs[[#This Row],[J0]]+75</f>
        <v>42110</v>
      </c>
    </row>
    <row r="35" spans="1:10" ht="18" customHeight="1" x14ac:dyDescent="0.25">
      <c r="A35" s="5" t="s">
        <v>51</v>
      </c>
      <c r="B35" s="55">
        <v>42036</v>
      </c>
      <c r="C35" s="55">
        <f>Devoirs[[#This Row],[J0]]+2</f>
        <v>42038</v>
      </c>
      <c r="D35" s="55">
        <f>Devoirs[[#This Row],[J0]]+6</f>
        <v>42042</v>
      </c>
      <c r="E35" s="55">
        <f>Devoirs[[#This Row],[J0]]+10</f>
        <v>42046</v>
      </c>
      <c r="F35" s="55">
        <f>Devoirs[[#This Row],[J0]]+15</f>
        <v>42051</v>
      </c>
      <c r="G35" s="55">
        <f>Devoirs[[#This Row],[J0]]+30</f>
        <v>42066</v>
      </c>
      <c r="H35" s="55">
        <f>Devoirs[[#This Row],[J0]]+45</f>
        <v>42081</v>
      </c>
      <c r="I35" s="55">
        <f>Devoirs[[#This Row],[J0]]+60</f>
        <v>42096</v>
      </c>
      <c r="J35" s="55">
        <f>Devoirs[[#This Row],[J0]]+75</f>
        <v>42111</v>
      </c>
    </row>
    <row r="36" spans="1:10" ht="18" customHeight="1" x14ac:dyDescent="0.25">
      <c r="A36" s="5" t="s">
        <v>52</v>
      </c>
      <c r="B36" s="55">
        <v>42037</v>
      </c>
      <c r="C36" s="55">
        <f>Devoirs[[#This Row],[J0]]+2</f>
        <v>42039</v>
      </c>
      <c r="D36" s="55">
        <f>Devoirs[[#This Row],[J0]]+6</f>
        <v>42043</v>
      </c>
      <c r="E36" s="55">
        <f>Devoirs[[#This Row],[J0]]+10</f>
        <v>42047</v>
      </c>
      <c r="F36" s="55">
        <f>Devoirs[[#This Row],[J0]]+15</f>
        <v>42052</v>
      </c>
      <c r="G36" s="55">
        <f>Devoirs[[#This Row],[J0]]+30</f>
        <v>42067</v>
      </c>
      <c r="H36" s="55">
        <f>Devoirs[[#This Row],[J0]]+45</f>
        <v>42082</v>
      </c>
      <c r="I36" s="55">
        <f>Devoirs[[#This Row],[J0]]+60</f>
        <v>42097</v>
      </c>
      <c r="J36" s="55">
        <f>Devoirs[[#This Row],[J0]]+75</f>
        <v>42112</v>
      </c>
    </row>
    <row r="37" spans="1:10" ht="18" customHeight="1" x14ac:dyDescent="0.25">
      <c r="A37" s="5" t="s">
        <v>53</v>
      </c>
      <c r="B37" s="55">
        <v>42038</v>
      </c>
      <c r="C37" s="55">
        <f>Devoirs[[#This Row],[J0]]+2</f>
        <v>42040</v>
      </c>
      <c r="D37" s="55">
        <f>Devoirs[[#This Row],[J0]]+6</f>
        <v>42044</v>
      </c>
      <c r="E37" s="55">
        <f>Devoirs[[#This Row],[J0]]+10</f>
        <v>42048</v>
      </c>
      <c r="F37" s="55">
        <f>Devoirs[[#This Row],[J0]]+15</f>
        <v>42053</v>
      </c>
      <c r="G37" s="55">
        <f>Devoirs[[#This Row],[J0]]+30</f>
        <v>42068</v>
      </c>
      <c r="H37" s="55">
        <f>Devoirs[[#This Row],[J0]]+45</f>
        <v>42083</v>
      </c>
      <c r="I37" s="55">
        <f>Devoirs[[#This Row],[J0]]+60</f>
        <v>42098</v>
      </c>
      <c r="J37" s="55">
        <f>Devoirs[[#This Row],[J0]]+75</f>
        <v>42113</v>
      </c>
    </row>
    <row r="38" spans="1:10" ht="18" customHeight="1" x14ac:dyDescent="0.25">
      <c r="A38" s="5" t="s">
        <v>54</v>
      </c>
      <c r="B38" s="55">
        <v>42039</v>
      </c>
      <c r="C38" s="55">
        <f>Devoirs[[#This Row],[J0]]+2</f>
        <v>42041</v>
      </c>
      <c r="D38" s="55">
        <f>Devoirs[[#This Row],[J0]]+6</f>
        <v>42045</v>
      </c>
      <c r="E38" s="55">
        <f>Devoirs[[#This Row],[J0]]+10</f>
        <v>42049</v>
      </c>
      <c r="F38" s="55">
        <f>Devoirs[[#This Row],[J0]]+15</f>
        <v>42054</v>
      </c>
      <c r="G38" s="55">
        <f>Devoirs[[#This Row],[J0]]+30</f>
        <v>42069</v>
      </c>
      <c r="H38" s="55">
        <f>Devoirs[[#This Row],[J0]]+45</f>
        <v>42084</v>
      </c>
      <c r="I38" s="55">
        <f>Devoirs[[#This Row],[J0]]+60</f>
        <v>42099</v>
      </c>
      <c r="J38" s="55">
        <f>Devoirs[[#This Row],[J0]]+75</f>
        <v>42114</v>
      </c>
    </row>
    <row r="39" spans="1:10" ht="18" customHeight="1" x14ac:dyDescent="0.25">
      <c r="A39" s="5" t="s">
        <v>55</v>
      </c>
      <c r="B39" s="55">
        <v>42040</v>
      </c>
      <c r="C39" s="55">
        <f>Devoirs[[#This Row],[J0]]+2</f>
        <v>42042</v>
      </c>
      <c r="D39" s="55">
        <f>Devoirs[[#This Row],[J0]]+6</f>
        <v>42046</v>
      </c>
      <c r="E39" s="55">
        <f>Devoirs[[#This Row],[J0]]+10</f>
        <v>42050</v>
      </c>
      <c r="F39" s="55">
        <f>Devoirs[[#This Row],[J0]]+15</f>
        <v>42055</v>
      </c>
      <c r="G39" s="55">
        <f>Devoirs[[#This Row],[J0]]+30</f>
        <v>42070</v>
      </c>
      <c r="H39" s="55">
        <f>Devoirs[[#This Row],[J0]]+45</f>
        <v>42085</v>
      </c>
      <c r="I39" s="55">
        <f>Devoirs[[#This Row],[J0]]+60</f>
        <v>42100</v>
      </c>
      <c r="J39" s="55">
        <f>Devoirs[[#This Row],[J0]]+75</f>
        <v>42115</v>
      </c>
    </row>
    <row r="40" spans="1:10" ht="18" customHeight="1" x14ac:dyDescent="0.25">
      <c r="A40" s="5" t="s">
        <v>56</v>
      </c>
      <c r="B40" s="55">
        <v>42041</v>
      </c>
      <c r="C40" s="55">
        <f>Devoirs[[#This Row],[J0]]+2</f>
        <v>42043</v>
      </c>
      <c r="D40" s="55">
        <f>Devoirs[[#This Row],[J0]]+6</f>
        <v>42047</v>
      </c>
      <c r="E40" s="55">
        <f>Devoirs[[#This Row],[J0]]+10</f>
        <v>42051</v>
      </c>
      <c r="F40" s="55">
        <f>Devoirs[[#This Row],[J0]]+15</f>
        <v>42056</v>
      </c>
      <c r="G40" s="55">
        <f>Devoirs[[#This Row],[J0]]+30</f>
        <v>42071</v>
      </c>
      <c r="H40" s="55">
        <f>Devoirs[[#This Row],[J0]]+45</f>
        <v>42086</v>
      </c>
      <c r="I40" s="55">
        <f>Devoirs[[#This Row],[J0]]+60</f>
        <v>42101</v>
      </c>
      <c r="J40" s="55">
        <f>Devoirs[[#This Row],[J0]]+75</f>
        <v>42116</v>
      </c>
    </row>
    <row r="41" spans="1:10" ht="18" customHeight="1" x14ac:dyDescent="0.25">
      <c r="A41" s="5" t="s">
        <v>57</v>
      </c>
      <c r="B41" s="55">
        <v>42042</v>
      </c>
      <c r="C41" s="55">
        <f>Devoirs[[#This Row],[J0]]+2</f>
        <v>42044</v>
      </c>
      <c r="D41" s="55">
        <f>Devoirs[[#This Row],[J0]]+6</f>
        <v>42048</v>
      </c>
      <c r="E41" s="55">
        <f>Devoirs[[#This Row],[J0]]+10</f>
        <v>42052</v>
      </c>
      <c r="F41" s="55">
        <f>Devoirs[[#This Row],[J0]]+15</f>
        <v>42057</v>
      </c>
      <c r="G41" s="55">
        <f>Devoirs[[#This Row],[J0]]+30</f>
        <v>42072</v>
      </c>
      <c r="H41" s="55">
        <f>Devoirs[[#This Row],[J0]]+45</f>
        <v>42087</v>
      </c>
      <c r="I41" s="55">
        <f>Devoirs[[#This Row],[J0]]+60</f>
        <v>42102</v>
      </c>
      <c r="J41" s="55">
        <f>Devoirs[[#This Row],[J0]]+75</f>
        <v>42117</v>
      </c>
    </row>
    <row r="42" spans="1:10" ht="18" customHeight="1" x14ac:dyDescent="0.25">
      <c r="A42" s="5" t="s">
        <v>58</v>
      </c>
      <c r="B42" s="55">
        <v>42043</v>
      </c>
      <c r="C42" s="55">
        <f>Devoirs[[#This Row],[J0]]+2</f>
        <v>42045</v>
      </c>
      <c r="D42" s="55">
        <f>Devoirs[[#This Row],[J0]]+6</f>
        <v>42049</v>
      </c>
      <c r="E42" s="55">
        <f>Devoirs[[#This Row],[J0]]+10</f>
        <v>42053</v>
      </c>
      <c r="F42" s="55">
        <f>Devoirs[[#This Row],[J0]]+15</f>
        <v>42058</v>
      </c>
      <c r="G42" s="55">
        <f>Devoirs[[#This Row],[J0]]+30</f>
        <v>42073</v>
      </c>
      <c r="H42" s="55">
        <f>Devoirs[[#This Row],[J0]]+45</f>
        <v>42088</v>
      </c>
      <c r="I42" s="55">
        <f>Devoirs[[#This Row],[J0]]+60</f>
        <v>42103</v>
      </c>
      <c r="J42" s="55">
        <f>Devoirs[[#This Row],[J0]]+75</f>
        <v>42118</v>
      </c>
    </row>
    <row r="43" spans="1:10" ht="18" customHeight="1" x14ac:dyDescent="0.25">
      <c r="A43" s="5" t="s">
        <v>59</v>
      </c>
      <c r="B43" s="55">
        <v>42044</v>
      </c>
      <c r="C43" s="55">
        <f>Devoirs[[#This Row],[J0]]+2</f>
        <v>42046</v>
      </c>
      <c r="D43" s="55">
        <f>Devoirs[[#This Row],[J0]]+6</f>
        <v>42050</v>
      </c>
      <c r="E43" s="55">
        <f>Devoirs[[#This Row],[J0]]+10</f>
        <v>42054</v>
      </c>
      <c r="F43" s="55">
        <f>Devoirs[[#This Row],[J0]]+15</f>
        <v>42059</v>
      </c>
      <c r="G43" s="55">
        <f>Devoirs[[#This Row],[J0]]+30</f>
        <v>42074</v>
      </c>
      <c r="H43" s="55">
        <f>Devoirs[[#This Row],[J0]]+45</f>
        <v>42089</v>
      </c>
      <c r="I43" s="55">
        <f>Devoirs[[#This Row],[J0]]+60</f>
        <v>42104</v>
      </c>
      <c r="J43" s="55">
        <f>Devoirs[[#This Row],[J0]]+75</f>
        <v>42119</v>
      </c>
    </row>
    <row r="44" spans="1:10" ht="18" customHeight="1" x14ac:dyDescent="0.25">
      <c r="A44" s="5" t="s">
        <v>60</v>
      </c>
      <c r="B44" s="55">
        <v>42045</v>
      </c>
      <c r="C44" s="55">
        <f>Devoirs[[#This Row],[J0]]+2</f>
        <v>42047</v>
      </c>
      <c r="D44" s="55">
        <f>Devoirs[[#This Row],[J0]]+6</f>
        <v>42051</v>
      </c>
      <c r="E44" s="55">
        <f>Devoirs[[#This Row],[J0]]+10</f>
        <v>42055</v>
      </c>
      <c r="F44" s="55">
        <f>Devoirs[[#This Row],[J0]]+15</f>
        <v>42060</v>
      </c>
      <c r="G44" s="55">
        <f>Devoirs[[#This Row],[J0]]+30</f>
        <v>42075</v>
      </c>
      <c r="H44" s="55">
        <f>Devoirs[[#This Row],[J0]]+45</f>
        <v>42090</v>
      </c>
      <c r="I44" s="55">
        <f>Devoirs[[#This Row],[J0]]+60</f>
        <v>42105</v>
      </c>
      <c r="J44" s="55">
        <f>Devoirs[[#This Row],[J0]]+75</f>
        <v>42120</v>
      </c>
    </row>
    <row r="45" spans="1:10" ht="18" customHeight="1" x14ac:dyDescent="0.25">
      <c r="A45" s="5" t="s">
        <v>61</v>
      </c>
      <c r="B45" s="55">
        <v>42046</v>
      </c>
      <c r="C45" s="55">
        <f>Devoirs[[#This Row],[J0]]+2</f>
        <v>42048</v>
      </c>
      <c r="D45" s="55">
        <f>Devoirs[[#This Row],[J0]]+6</f>
        <v>42052</v>
      </c>
      <c r="E45" s="55">
        <f>Devoirs[[#This Row],[J0]]+10</f>
        <v>42056</v>
      </c>
      <c r="F45" s="55">
        <f>Devoirs[[#This Row],[J0]]+15</f>
        <v>42061</v>
      </c>
      <c r="G45" s="55">
        <f>Devoirs[[#This Row],[J0]]+30</f>
        <v>42076</v>
      </c>
      <c r="H45" s="55">
        <f>Devoirs[[#This Row],[J0]]+45</f>
        <v>42091</v>
      </c>
      <c r="I45" s="55">
        <f>Devoirs[[#This Row],[J0]]+60</f>
        <v>42106</v>
      </c>
      <c r="J45" s="55">
        <f>Devoirs[[#This Row],[J0]]+75</f>
        <v>42121</v>
      </c>
    </row>
    <row r="46" spans="1:10" ht="18" customHeight="1" x14ac:dyDescent="0.25">
      <c r="A46" s="5" t="s">
        <v>62</v>
      </c>
      <c r="B46" s="55">
        <v>42047</v>
      </c>
      <c r="C46" s="55">
        <f>Devoirs[[#This Row],[J0]]+2</f>
        <v>42049</v>
      </c>
      <c r="D46" s="55">
        <f>Devoirs[[#This Row],[J0]]+6</f>
        <v>42053</v>
      </c>
      <c r="E46" s="55">
        <f>Devoirs[[#This Row],[J0]]+10</f>
        <v>42057</v>
      </c>
      <c r="F46" s="55">
        <f>Devoirs[[#This Row],[J0]]+15</f>
        <v>42062</v>
      </c>
      <c r="G46" s="55">
        <f>Devoirs[[#This Row],[J0]]+30</f>
        <v>42077</v>
      </c>
      <c r="H46" s="55">
        <f>Devoirs[[#This Row],[J0]]+45</f>
        <v>42092</v>
      </c>
      <c r="I46" s="55">
        <f>Devoirs[[#This Row],[J0]]+60</f>
        <v>42107</v>
      </c>
      <c r="J46" s="55">
        <f>Devoirs[[#This Row],[J0]]+75</f>
        <v>42122</v>
      </c>
    </row>
    <row r="47" spans="1:10" ht="18" customHeight="1" x14ac:dyDescent="0.25">
      <c r="A47" s="16" t="s">
        <v>64</v>
      </c>
      <c r="B47" s="55">
        <v>42009</v>
      </c>
      <c r="C47" s="55">
        <f>Devoirs[[#This Row],[J0]]+2</f>
        <v>42011</v>
      </c>
      <c r="D47" s="55">
        <f>Devoirs[[#This Row],[J0]]+6</f>
        <v>42015</v>
      </c>
      <c r="E47" s="55">
        <f>Devoirs[[#This Row],[J0]]+10</f>
        <v>42019</v>
      </c>
      <c r="F47" s="55">
        <f>Devoirs[[#This Row],[J0]]+15</f>
        <v>42024</v>
      </c>
      <c r="G47" s="56">
        <f>Devoirs[[#This Row],[J0]]+30</f>
        <v>42039</v>
      </c>
      <c r="H47" s="55">
        <f>Devoirs[[#This Row],[J0]]+45</f>
        <v>42054</v>
      </c>
      <c r="I47" s="55">
        <f>Devoirs[[#This Row],[J0]]+60</f>
        <v>42069</v>
      </c>
      <c r="J47" s="55">
        <f>Devoirs[[#This Row],[J0]]+75</f>
        <v>42084</v>
      </c>
    </row>
    <row r="48" spans="1:10" ht="18" customHeight="1" x14ac:dyDescent="0.25">
      <c r="A48" s="17" t="s">
        <v>65</v>
      </c>
      <c r="B48" s="55">
        <v>42009</v>
      </c>
      <c r="C48" s="55">
        <f>Devoirs[[#This Row],[J0]]+2</f>
        <v>42011</v>
      </c>
      <c r="D48" s="55">
        <f>Devoirs[[#This Row],[J0]]+6</f>
        <v>42015</v>
      </c>
      <c r="E48" s="55">
        <f>Devoirs[[#This Row],[J0]]+10</f>
        <v>42019</v>
      </c>
      <c r="F48" s="55">
        <f>Devoirs[[#This Row],[J0]]+15</f>
        <v>42024</v>
      </c>
      <c r="G48" s="56">
        <f>Devoirs[[#This Row],[J0]]+30</f>
        <v>42039</v>
      </c>
      <c r="H48" s="55">
        <f>Devoirs[[#This Row],[J0]]+45</f>
        <v>42054</v>
      </c>
      <c r="I48" s="55">
        <f>Devoirs[[#This Row],[J0]]+60</f>
        <v>42069</v>
      </c>
      <c r="J48" s="55">
        <f>Devoirs[[#This Row],[J0]]+75</f>
        <v>42084</v>
      </c>
    </row>
    <row r="49" spans="1:10" ht="18" customHeight="1" x14ac:dyDescent="0.25">
      <c r="A49" s="13" t="s">
        <v>66</v>
      </c>
      <c r="B49" s="55">
        <v>42009</v>
      </c>
      <c r="C49" s="55">
        <f>Devoirs[[#This Row],[J0]]+2</f>
        <v>42011</v>
      </c>
      <c r="D49" s="55">
        <f>Devoirs[[#This Row],[J0]]+6</f>
        <v>42015</v>
      </c>
      <c r="E49" s="55">
        <f>Devoirs[[#This Row],[J0]]+10</f>
        <v>42019</v>
      </c>
      <c r="F49" s="55">
        <f>Devoirs[[#This Row],[J0]]+15</f>
        <v>42024</v>
      </c>
      <c r="G49" s="56">
        <f>Devoirs[[#This Row],[J0]]+30</f>
        <v>42039</v>
      </c>
      <c r="H49" s="55">
        <f>Devoirs[[#This Row],[J0]]+45</f>
        <v>42054</v>
      </c>
      <c r="I49" s="55">
        <f>Devoirs[[#This Row],[J0]]+60</f>
        <v>42069</v>
      </c>
      <c r="J49" s="55">
        <f>Devoirs[[#This Row],[J0]]+75</f>
        <v>42084</v>
      </c>
    </row>
    <row r="50" spans="1:10" ht="18" customHeight="1" x14ac:dyDescent="0.25">
      <c r="A50" s="52" t="s">
        <v>93</v>
      </c>
      <c r="B50" s="55">
        <v>42010</v>
      </c>
      <c r="C50" s="55">
        <f>Devoirs[[#This Row],[J0]]+2</f>
        <v>42012</v>
      </c>
      <c r="D50" s="55">
        <f>Devoirs[[#This Row],[J0]]+6</f>
        <v>42016</v>
      </c>
      <c r="E50" s="55">
        <f>Devoirs[[#This Row],[J0]]+10</f>
        <v>42020</v>
      </c>
      <c r="F50" s="55">
        <f>Devoirs[[#This Row],[J0]]+15</f>
        <v>42025</v>
      </c>
      <c r="G50" s="56">
        <f>Devoirs[[#This Row],[J0]]+30</f>
        <v>42040</v>
      </c>
      <c r="H50" s="55">
        <f>Devoirs[[#This Row],[J0]]+45</f>
        <v>42055</v>
      </c>
      <c r="I50" s="55">
        <f>Devoirs[[#This Row],[J0]]+60</f>
        <v>42070</v>
      </c>
      <c r="J50" s="55">
        <f>Devoirs[[#This Row],[J0]]+75</f>
        <v>42085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7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10" customWidth="1"/>
    <col min="2" max="8" width="19.26953125" customWidth="1"/>
    <col min="9" max="9" width="11.453125" customWidth="1"/>
  </cols>
  <sheetData>
    <row r="1" spans="1:8" ht="13" thickBot="1" x14ac:dyDescent="0.3">
      <c r="A1" s="10" t="s">
        <v>36</v>
      </c>
    </row>
    <row r="2" spans="1:8" s="8" customFormat="1" ht="23.5" thickTop="1" thickBot="1" x14ac:dyDescent="0.3">
      <c r="A2" s="11" t="s">
        <v>36</v>
      </c>
      <c r="B2" s="6">
        <v>2015</v>
      </c>
      <c r="C2" s="7">
        <v>2</v>
      </c>
      <c r="D2"/>
    </row>
    <row r="3" spans="1:8" ht="13" thickTop="1" x14ac:dyDescent="0.25">
      <c r="A3" s="10" t="s">
        <v>36</v>
      </c>
    </row>
    <row r="4" spans="1:8" ht="37.5" thickBot="1" x14ac:dyDescent="0.3">
      <c r="A4" s="10" t="s">
        <v>36</v>
      </c>
      <c r="B4" s="63" t="s">
        <v>9</v>
      </c>
      <c r="C4" s="63"/>
      <c r="D4" s="63"/>
      <c r="E4" s="63"/>
      <c r="F4" s="63"/>
      <c r="G4" s="63"/>
      <c r="H4" s="63"/>
    </row>
    <row r="5" spans="1:8" ht="14.5" thickTop="1" x14ac:dyDescent="0.25">
      <c r="A5" s="10" t="s">
        <v>36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69" customFormat="1" ht="15" x14ac:dyDescent="0.25">
      <c r="A6" s="66" t="s">
        <v>36</v>
      </c>
      <c r="B6" s="67">
        <f>B7</f>
        <v>42009</v>
      </c>
      <c r="C6" s="68"/>
      <c r="D6" s="68"/>
      <c r="E6" s="68"/>
      <c r="F6" s="68"/>
      <c r="G6" s="68"/>
      <c r="H6" s="67">
        <f>H7</f>
        <v>42015</v>
      </c>
    </row>
    <row r="7" spans="1:8" ht="27" x14ac:dyDescent="0.25">
      <c r="A7" s="10" t="s">
        <v>36</v>
      </c>
      <c r="B7" s="9">
        <f>(C2-1)*7+IF(WEEKDAY(DATE(B2,1,1),2)&gt;4,7,0)+DATE(B2,1,1)-WEEKDAY(DATE(B2,1,1),2)+1</f>
        <v>42009</v>
      </c>
      <c r="C7" s="9">
        <f>B7+1</f>
        <v>42010</v>
      </c>
      <c r="D7" s="9">
        <f t="shared" ref="D7:H7" si="0">C7+1</f>
        <v>42011</v>
      </c>
      <c r="E7" s="9">
        <f t="shared" si="0"/>
        <v>42012</v>
      </c>
      <c r="F7" s="9">
        <f t="shared" si="0"/>
        <v>42013</v>
      </c>
      <c r="G7" s="9">
        <f t="shared" si="0"/>
        <v>42014</v>
      </c>
      <c r="H7" s="9">
        <f t="shared" si="0"/>
        <v>42015</v>
      </c>
    </row>
    <row r="8" spans="1:8" x14ac:dyDescent="0.25">
      <c r="A8">
        <v>1</v>
      </c>
      <c r="B8" s="53" t="s">
        <v>39</v>
      </c>
      <c r="C8" s="54" t="s">
        <v>93</v>
      </c>
      <c r="D8" s="53" t="s">
        <v>39</v>
      </c>
      <c r="E8" s="14" t="s">
        <v>10</v>
      </c>
      <c r="F8" s="14" t="s">
        <v>11</v>
      </c>
      <c r="G8" s="14" t="s">
        <v>10</v>
      </c>
      <c r="H8" s="53" t="s">
        <v>39</v>
      </c>
    </row>
    <row r="9" spans="1:8" x14ac:dyDescent="0.25">
      <c r="A9">
        <v>2</v>
      </c>
      <c r="B9" s="18" t="s">
        <v>64</v>
      </c>
      <c r="D9" s="18" t="s">
        <v>64</v>
      </c>
      <c r="E9" s="54" t="s">
        <v>93</v>
      </c>
      <c r="H9" s="14" t="s">
        <v>11</v>
      </c>
    </row>
    <row r="10" spans="1:8" x14ac:dyDescent="0.25">
      <c r="A10">
        <v>3</v>
      </c>
      <c r="B10" s="19" t="s">
        <v>65</v>
      </c>
      <c r="D10" s="19" t="s">
        <v>65</v>
      </c>
      <c r="H10" s="14" t="s">
        <v>12</v>
      </c>
    </row>
    <row r="11" spans="1:8" x14ac:dyDescent="0.25">
      <c r="A11">
        <v>4</v>
      </c>
      <c r="B11" s="15" t="s">
        <v>66</v>
      </c>
      <c r="D11" s="15" t="s">
        <v>66</v>
      </c>
      <c r="H11" s="18" t="s">
        <v>64</v>
      </c>
    </row>
    <row r="12" spans="1:8" x14ac:dyDescent="0.25">
      <c r="A12">
        <v>5</v>
      </c>
      <c r="H12" s="19" t="s">
        <v>65</v>
      </c>
    </row>
    <row r="13" spans="1:8" x14ac:dyDescent="0.25">
      <c r="A13">
        <v>6</v>
      </c>
      <c r="H13" s="15" t="s">
        <v>66</v>
      </c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52"/>
  <sheetViews>
    <sheetView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style="39" customWidth="1"/>
    <col min="2" max="2" width="4.1796875" style="46" bestFit="1" customWidth="1"/>
    <col min="3" max="9" width="20.54296875" customWidth="1"/>
    <col min="10" max="10" width="1.7265625" customWidth="1"/>
  </cols>
  <sheetData>
    <row r="1" spans="1:9" ht="13" thickBot="1" x14ac:dyDescent="0.3"/>
    <row r="2" spans="1:9" s="8" customFormat="1" ht="23.5" thickTop="1" thickBot="1" x14ac:dyDescent="0.3">
      <c r="A2" s="40"/>
      <c r="B2" s="47"/>
      <c r="C2" s="20">
        <v>2015</v>
      </c>
      <c r="D2" s="21" t="str">
        <f>UPPER(CHOOSE(E2,"Janvier","Février","Mars","Avril","Mai","Juin","Juillet","Août","Septembre","Octobre","Novembre","Décembre"))</f>
        <v>JANVIER</v>
      </c>
      <c r="E2" s="22">
        <v>1</v>
      </c>
    </row>
    <row r="3" spans="1:9" ht="13" thickTop="1" x14ac:dyDescent="0.25"/>
    <row r="4" spans="1:9" ht="37.5" thickBot="1" x14ac:dyDescent="0.3">
      <c r="C4" s="64" t="s">
        <v>67</v>
      </c>
      <c r="D4" s="65"/>
      <c r="E4" s="65"/>
      <c r="F4" s="65"/>
      <c r="G4" s="65"/>
      <c r="H4" s="65"/>
      <c r="I4" s="65"/>
    </row>
    <row r="5" spans="1:9" ht="15" thickTop="1" thickBot="1" x14ac:dyDescent="0.3">
      <c r="B5" s="39"/>
      <c r="C5" s="23" t="s">
        <v>3</v>
      </c>
      <c r="D5" s="24" t="s">
        <v>4</v>
      </c>
      <c r="E5" s="24" t="s">
        <v>5</v>
      </c>
      <c r="F5" s="24" t="s">
        <v>6</v>
      </c>
      <c r="G5" s="24" t="s">
        <v>7</v>
      </c>
      <c r="H5" s="25" t="s">
        <v>8</v>
      </c>
      <c r="I5" s="23" t="s">
        <v>2</v>
      </c>
    </row>
    <row r="6" spans="1:9" ht="27.5" thickTop="1" x14ac:dyDescent="0.25">
      <c r="B6" s="48">
        <f>1+INT(MIN(MOD(C6-DATE(YEAR(C6)+{-1;0;1},1,5)+WEEKDAY(DATE(YEAR(C6)+{-1;0;1},1,3)),734))/7)</f>
        <v>1</v>
      </c>
      <c r="C6" s="30">
        <f>DATE(C2,E2,1)-WEEKDAY(DATE(C2,E2,1),2)+1</f>
        <v>42002</v>
      </c>
      <c r="D6" s="31">
        <f t="shared" ref="D6:I6" si="0">C6+1</f>
        <v>42003</v>
      </c>
      <c r="E6" s="31">
        <f t="shared" si="0"/>
        <v>42004</v>
      </c>
      <c r="F6" s="31">
        <f t="shared" si="0"/>
        <v>42005</v>
      </c>
      <c r="G6" s="31">
        <f t="shared" si="0"/>
        <v>42006</v>
      </c>
      <c r="H6" s="31">
        <f t="shared" si="0"/>
        <v>42007</v>
      </c>
      <c r="I6" s="31">
        <f t="shared" si="0"/>
        <v>42008</v>
      </c>
    </row>
    <row r="7" spans="1:9" s="26" customFormat="1" ht="12.65" customHeight="1" x14ac:dyDescent="0.25">
      <c r="A7" s="41"/>
      <c r="B7" s="41"/>
      <c r="C7" s="32" t="str">
        <f>IFERROR(VLOOKUP(C6,JF_P[],2,0),"")</f>
        <v/>
      </c>
      <c r="D7" s="33" t="str">
        <f>IFERROR(VLOOKUP(D6,JF_P[],2,0),"")</f>
        <v/>
      </c>
      <c r="E7" s="33" t="str">
        <f>IFERROR(VLOOKUP(E6,JF_P[],2,0),"")</f>
        <v/>
      </c>
      <c r="F7" s="33" t="str">
        <f>IFERROR(VLOOKUP(F6,JF_P[],2,0),"")</f>
        <v>Premier de l'AN</v>
      </c>
      <c r="G7" s="33" t="str">
        <f>IFERROR(VLOOKUP(G6,JF_P[],2,0),"")</f>
        <v>Pont</v>
      </c>
      <c r="H7" s="33" t="str">
        <f>IFERROR(VLOOKUP(H6,JF_P[],2,0),"")</f>
        <v/>
      </c>
      <c r="I7" s="33" t="str">
        <f>IFERROR(VLOOKUP(I6,JF_P[],2,0),"")</f>
        <v/>
      </c>
    </row>
    <row r="8" spans="1:9" s="29" customFormat="1" ht="13" thickBot="1" x14ac:dyDescent="0.3">
      <c r="A8" s="39"/>
      <c r="B8" s="39"/>
      <c r="C8" s="27"/>
      <c r="D8" s="28"/>
      <c r="E8" s="28"/>
      <c r="F8" s="28"/>
      <c r="G8" s="28"/>
      <c r="H8" s="28"/>
      <c r="I8" s="28"/>
    </row>
    <row r="9" spans="1:9" ht="27.5" thickTop="1" x14ac:dyDescent="0.25">
      <c r="B9" s="48">
        <f>1+INT(MIN(MOD(C9-DATE(YEAR(C9)+{-1;0;1},1,5)+WEEKDAY(DATE(YEAR(C9)+{-1;0;1},1,3)),734))/7)</f>
        <v>2</v>
      </c>
      <c r="C9" s="30">
        <f>C6+7</f>
        <v>42009</v>
      </c>
      <c r="D9" s="31">
        <f t="shared" ref="D9:I9" si="1">C9+1</f>
        <v>42010</v>
      </c>
      <c r="E9" s="31">
        <f t="shared" si="1"/>
        <v>42011</v>
      </c>
      <c r="F9" s="31">
        <f t="shared" si="1"/>
        <v>42012</v>
      </c>
      <c r="G9" s="31">
        <f t="shared" si="1"/>
        <v>42013</v>
      </c>
      <c r="H9" s="31">
        <f t="shared" si="1"/>
        <v>42014</v>
      </c>
      <c r="I9" s="31">
        <f t="shared" si="1"/>
        <v>42015</v>
      </c>
    </row>
    <row r="10" spans="1:9" s="29" customFormat="1" ht="12.65" customHeight="1" x14ac:dyDescent="0.25">
      <c r="A10" s="39"/>
      <c r="B10" s="39"/>
      <c r="C10" s="32" t="str">
        <f>IFERROR(VLOOKUP(C9,JF_P[],2,0),"")</f>
        <v/>
      </c>
      <c r="D10" s="33" t="str">
        <f>IFERROR(VLOOKUP(D9,JF_P[],2,0),"")</f>
        <v/>
      </c>
      <c r="E10" s="33" t="str">
        <f>IFERROR(VLOOKUP(E9,JF_P[],2,0),"")</f>
        <v/>
      </c>
      <c r="F10" s="33" t="str">
        <f>IFERROR(VLOOKUP(F9,JF_P[],2,0),"")</f>
        <v/>
      </c>
      <c r="G10" s="33" t="str">
        <f>IFERROR(VLOOKUP(G9,JF_P[],2,0),"")</f>
        <v/>
      </c>
      <c r="H10" s="33" t="str">
        <f>IFERROR(VLOOKUP(H9,JF_P[],2,0),"")</f>
        <v/>
      </c>
      <c r="I10" s="33" t="str">
        <f>IFERROR(VLOOKUP(I9,JF_P[],2,0),"")</f>
        <v/>
      </c>
    </row>
    <row r="11" spans="1:9" s="29" customFormat="1" x14ac:dyDescent="0.25">
      <c r="A11" s="39"/>
      <c r="B11" s="39"/>
      <c r="C11" s="53" t="s">
        <v>39</v>
      </c>
      <c r="D11" s="54" t="s">
        <v>93</v>
      </c>
      <c r="E11" s="53" t="s">
        <v>39</v>
      </c>
      <c r="F11" s="14" t="s">
        <v>10</v>
      </c>
      <c r="G11" s="14" t="s">
        <v>11</v>
      </c>
      <c r="H11" s="14" t="s">
        <v>10</v>
      </c>
      <c r="I11" s="53" t="s">
        <v>39</v>
      </c>
    </row>
    <row r="12" spans="1:9" s="29" customFormat="1" x14ac:dyDescent="0.25">
      <c r="A12" s="39"/>
      <c r="B12" s="39"/>
      <c r="C12" s="18" t="s">
        <v>64</v>
      </c>
      <c r="D12"/>
      <c r="E12" s="18" t="s">
        <v>64</v>
      </c>
      <c r="F12" s="54" t="s">
        <v>93</v>
      </c>
      <c r="G12"/>
      <c r="H12"/>
      <c r="I12" s="14" t="s">
        <v>11</v>
      </c>
    </row>
    <row r="13" spans="1:9" s="29" customFormat="1" x14ac:dyDescent="0.25">
      <c r="A13" s="39"/>
      <c r="B13" s="39"/>
      <c r="C13" s="19" t="s">
        <v>65</v>
      </c>
      <c r="D13"/>
      <c r="E13" s="19" t="s">
        <v>65</v>
      </c>
      <c r="F13"/>
      <c r="G13"/>
      <c r="H13"/>
      <c r="I13" s="14" t="s">
        <v>12</v>
      </c>
    </row>
    <row r="14" spans="1:9" s="29" customFormat="1" x14ac:dyDescent="0.25">
      <c r="A14" s="39"/>
      <c r="B14" s="39"/>
      <c r="C14" s="15" t="s">
        <v>66</v>
      </c>
      <c r="D14"/>
      <c r="E14" s="15" t="s">
        <v>66</v>
      </c>
      <c r="F14"/>
      <c r="G14"/>
      <c r="H14"/>
      <c r="I14" s="18" t="s">
        <v>64</v>
      </c>
    </row>
    <row r="15" spans="1:9" s="29" customFormat="1" x14ac:dyDescent="0.25">
      <c r="A15" s="39"/>
      <c r="B15" s="39"/>
      <c r="C15"/>
      <c r="D15"/>
      <c r="E15"/>
      <c r="F15"/>
      <c r="G15"/>
      <c r="H15"/>
      <c r="I15" s="19" t="s">
        <v>65</v>
      </c>
    </row>
    <row r="16" spans="1:9" s="29" customFormat="1" x14ac:dyDescent="0.25">
      <c r="A16" s="39"/>
      <c r="B16" s="39"/>
      <c r="C16"/>
      <c r="D16"/>
      <c r="E16"/>
      <c r="F16"/>
      <c r="G16"/>
      <c r="H16"/>
      <c r="I16" s="15" t="s">
        <v>66</v>
      </c>
    </row>
    <row r="17" spans="1:9" s="29" customFormat="1" ht="13" thickBot="1" x14ac:dyDescent="0.3">
      <c r="A17" s="39"/>
      <c r="B17" s="39"/>
      <c r="C17"/>
      <c r="D17"/>
      <c r="E17"/>
      <c r="F17"/>
      <c r="G17"/>
      <c r="H17"/>
      <c r="I17"/>
    </row>
    <row r="18" spans="1:9" ht="27.5" thickTop="1" x14ac:dyDescent="0.25">
      <c r="B18" s="48">
        <f>1+INT(MIN(MOD(C18-DATE(YEAR(C18)+{-1;0;1},1,5)+WEEKDAY(DATE(YEAR(C18)+{-1;0;1},1,3)),734))/7)</f>
        <v>3</v>
      </c>
      <c r="C18" s="30">
        <f>C9+7</f>
        <v>42016</v>
      </c>
      <c r="D18" s="31">
        <f t="shared" ref="D18:I18" si="2">C18+1</f>
        <v>42017</v>
      </c>
      <c r="E18" s="31">
        <f t="shared" si="2"/>
        <v>42018</v>
      </c>
      <c r="F18" s="31">
        <f t="shared" si="2"/>
        <v>42019</v>
      </c>
      <c r="G18" s="31">
        <f t="shared" si="2"/>
        <v>42020</v>
      </c>
      <c r="H18" s="31">
        <f t="shared" si="2"/>
        <v>42021</v>
      </c>
      <c r="I18" s="31">
        <f t="shared" si="2"/>
        <v>42022</v>
      </c>
    </row>
    <row r="19" spans="1:9" s="26" customFormat="1" ht="12.65" customHeight="1" x14ac:dyDescent="0.25">
      <c r="A19" s="41"/>
      <c r="B19" s="41"/>
      <c r="C19" s="32" t="str">
        <f>IFERROR(VLOOKUP(C18,JF_P[],2,0),"")</f>
        <v/>
      </c>
      <c r="D19" s="33" t="str">
        <f>IFERROR(VLOOKUP(D18,JF_P[],2,0),"")</f>
        <v/>
      </c>
      <c r="E19" s="33" t="str">
        <f>IFERROR(VLOOKUP(E18,JF_P[],2,0),"")</f>
        <v/>
      </c>
      <c r="F19" s="33" t="str">
        <f>IFERROR(VLOOKUP(F18,JF_P[],2,0),"")</f>
        <v/>
      </c>
      <c r="G19" s="33" t="str">
        <f>IFERROR(VLOOKUP(G18,JF_P[],2,0),"")</f>
        <v/>
      </c>
      <c r="H19" s="33" t="str">
        <f>IFERROR(VLOOKUP(H18,JF_P[],2,0),"")</f>
        <v/>
      </c>
      <c r="I19" s="33" t="str">
        <f>IFERROR(VLOOKUP(I18,JF_P[],2,0),"")</f>
        <v/>
      </c>
    </row>
    <row r="20" spans="1:9" s="29" customFormat="1" x14ac:dyDescent="0.25">
      <c r="A20" s="39"/>
      <c r="B20" s="39"/>
      <c r="C20" s="57" t="s">
        <v>93</v>
      </c>
      <c r="D20" s="50" t="s">
        <v>12</v>
      </c>
      <c r="E20" s="50" t="s">
        <v>10</v>
      </c>
      <c r="F20" s="58" t="s">
        <v>39</v>
      </c>
      <c r="G20" s="62" t="s">
        <v>93</v>
      </c>
      <c r="H20" s="50" t="s">
        <v>12</v>
      </c>
      <c r="I20" s="50" t="s">
        <v>10</v>
      </c>
    </row>
    <row r="21" spans="1:9" s="29" customFormat="1" x14ac:dyDescent="0.25">
      <c r="A21" s="39"/>
      <c r="B21" s="39"/>
      <c r="C21" s="27"/>
      <c r="D21" s="28"/>
      <c r="E21" s="28"/>
      <c r="F21" s="50" t="s">
        <v>11</v>
      </c>
      <c r="G21" s="28"/>
      <c r="H21" s="28"/>
      <c r="I21" s="28"/>
    </row>
    <row r="22" spans="1:9" s="29" customFormat="1" x14ac:dyDescent="0.25">
      <c r="A22" s="39"/>
      <c r="B22" s="39"/>
      <c r="C22" s="27"/>
      <c r="D22" s="28"/>
      <c r="E22" s="28"/>
      <c r="F22" s="59" t="s">
        <v>64</v>
      </c>
      <c r="G22" s="28"/>
      <c r="H22" s="28"/>
      <c r="I22" s="28"/>
    </row>
    <row r="23" spans="1:9" s="29" customFormat="1" x14ac:dyDescent="0.25">
      <c r="A23" s="39"/>
      <c r="B23" s="39"/>
      <c r="C23" s="27"/>
      <c r="D23" s="28"/>
      <c r="E23" s="28"/>
      <c r="F23" s="60" t="s">
        <v>65</v>
      </c>
      <c r="G23" s="28"/>
      <c r="H23" s="28"/>
      <c r="I23" s="28"/>
    </row>
    <row r="24" spans="1:9" s="29" customFormat="1" x14ac:dyDescent="0.25">
      <c r="A24" s="39"/>
      <c r="B24" s="39"/>
      <c r="C24" s="27"/>
      <c r="D24" s="28"/>
      <c r="E24" s="28"/>
      <c r="F24" s="61" t="s">
        <v>66</v>
      </c>
      <c r="G24" s="28"/>
      <c r="H24" s="28"/>
      <c r="I24" s="28"/>
    </row>
    <row r="25" spans="1:9" s="29" customFormat="1" ht="13" thickBot="1" x14ac:dyDescent="0.3">
      <c r="A25" s="39"/>
      <c r="B25" s="39"/>
      <c r="C25" s="27"/>
      <c r="D25" s="28"/>
      <c r="E25" s="28"/>
      <c r="F25" s="28"/>
      <c r="G25" s="28"/>
      <c r="H25" s="28"/>
      <c r="I25" s="28"/>
    </row>
    <row r="26" spans="1:9" ht="27.5" thickTop="1" x14ac:dyDescent="0.25">
      <c r="B26" s="48">
        <f>1+INT(MIN(MOD(C26-DATE(YEAR(C26)+{-1;0;1},1,5)+WEEKDAY(DATE(YEAR(C26)+{-1;0;1},1,3)),734))/7)</f>
        <v>4</v>
      </c>
      <c r="C26" s="30">
        <f>C18+7</f>
        <v>42023</v>
      </c>
      <c r="D26" s="31">
        <f t="shared" ref="D26:I26" si="3">C26+1</f>
        <v>42024</v>
      </c>
      <c r="E26" s="31">
        <f t="shared" si="3"/>
        <v>42025</v>
      </c>
      <c r="F26" s="31">
        <f t="shared" si="3"/>
        <v>42026</v>
      </c>
      <c r="G26" s="31">
        <f t="shared" si="3"/>
        <v>42027</v>
      </c>
      <c r="H26" s="31">
        <f t="shared" si="3"/>
        <v>42028</v>
      </c>
      <c r="I26" s="31">
        <f t="shared" si="3"/>
        <v>42029</v>
      </c>
    </row>
    <row r="27" spans="1:9" s="29" customFormat="1" ht="12.65" customHeight="1" x14ac:dyDescent="0.25">
      <c r="A27" s="39"/>
      <c r="B27" s="39"/>
      <c r="C27" s="32" t="str">
        <f>IFERROR(VLOOKUP(C26,JF_P[],2,0),"")</f>
        <v/>
      </c>
      <c r="D27" s="33" t="str">
        <f>IFERROR(VLOOKUP(D26,JF_P[],2,0),"")</f>
        <v/>
      </c>
      <c r="E27" s="33" t="str">
        <f>IFERROR(VLOOKUP(E26,JF_P[],2,0),"")</f>
        <v/>
      </c>
      <c r="F27" s="33" t="str">
        <f>IFERROR(VLOOKUP(F26,JF_P[],2,0),"")</f>
        <v/>
      </c>
      <c r="G27" s="33" t="str">
        <f>IFERROR(VLOOKUP(G26,JF_P[],2,0),"")</f>
        <v/>
      </c>
      <c r="H27" s="33" t="str">
        <f>IFERROR(VLOOKUP(H26,JF_P[],2,0),"")</f>
        <v/>
      </c>
      <c r="I27" s="33" t="str">
        <f>IFERROR(VLOOKUP(I26,JF_P[],2,0),"")</f>
        <v/>
      </c>
    </row>
    <row r="28" spans="1:9" s="29" customFormat="1" x14ac:dyDescent="0.25">
      <c r="A28" s="39"/>
      <c r="B28" s="39"/>
      <c r="C28" s="14" t="s">
        <v>11</v>
      </c>
      <c r="D28" s="53" t="s">
        <v>39</v>
      </c>
      <c r="E28" s="14" t="s">
        <v>12</v>
      </c>
      <c r="F28" s="14" t="s">
        <v>30</v>
      </c>
      <c r="G28" s="14" t="s">
        <v>10</v>
      </c>
      <c r="H28" s="14" t="s">
        <v>11</v>
      </c>
      <c r="I28" s="14" t="s">
        <v>42</v>
      </c>
    </row>
    <row r="29" spans="1:9" s="29" customFormat="1" x14ac:dyDescent="0.25">
      <c r="A29" s="39"/>
      <c r="B29" s="39"/>
      <c r="C29"/>
      <c r="D29" s="14" t="s">
        <v>30</v>
      </c>
      <c r="E29" s="14" t="s">
        <v>40</v>
      </c>
      <c r="F29" s="14" t="s">
        <v>41</v>
      </c>
      <c r="G29" s="14" t="s">
        <v>40</v>
      </c>
      <c r="H29" s="14" t="s">
        <v>41</v>
      </c>
      <c r="I29" s="14" t="s">
        <v>44</v>
      </c>
    </row>
    <row r="30" spans="1:9" s="29" customFormat="1" x14ac:dyDescent="0.25">
      <c r="A30" s="39"/>
      <c r="B30" s="39"/>
      <c r="C30"/>
      <c r="D30" s="18" t="s">
        <v>64</v>
      </c>
      <c r="E30" s="54" t="s">
        <v>93</v>
      </c>
      <c r="F30"/>
      <c r="G30" s="14" t="s">
        <v>42</v>
      </c>
      <c r="H30" s="14" t="s">
        <v>43</v>
      </c>
      <c r="I30"/>
    </row>
    <row r="31" spans="1:9" s="29" customFormat="1" x14ac:dyDescent="0.25">
      <c r="A31" s="39"/>
      <c r="B31" s="39"/>
      <c r="C31"/>
      <c r="D31" s="19" t="s">
        <v>65</v>
      </c>
      <c r="E31"/>
      <c r="F31"/>
      <c r="G31"/>
      <c r="H31"/>
      <c r="I31"/>
    </row>
    <row r="32" spans="1:9" s="29" customFormat="1" x14ac:dyDescent="0.25">
      <c r="A32" s="39"/>
      <c r="B32" s="39"/>
      <c r="C32"/>
      <c r="D32" s="15" t="s">
        <v>66</v>
      </c>
      <c r="E32"/>
      <c r="F32"/>
      <c r="G32"/>
      <c r="H32"/>
      <c r="I32"/>
    </row>
    <row r="33" spans="1:9" s="29" customFormat="1" ht="13" thickBot="1" x14ac:dyDescent="0.3">
      <c r="A33" s="39"/>
      <c r="B33" s="39"/>
      <c r="C33"/>
      <c r="D33"/>
      <c r="E33"/>
      <c r="F33"/>
      <c r="G33"/>
      <c r="H33"/>
      <c r="I33"/>
    </row>
    <row r="34" spans="1:9" ht="27.5" thickTop="1" x14ac:dyDescent="0.25">
      <c r="B34" s="48">
        <f>1+INT(MIN(MOD(C34-DATE(YEAR(C34)+{-1;0;1},1,5)+WEEKDAY(DATE(YEAR(C34)+{-1;0;1},1,3)),734))/7)</f>
        <v>5</v>
      </c>
      <c r="C34" s="30">
        <f>C26+7</f>
        <v>42030</v>
      </c>
      <c r="D34" s="31">
        <f t="shared" ref="D34:I34" si="4">C34+1</f>
        <v>42031</v>
      </c>
      <c r="E34" s="31">
        <f t="shared" si="4"/>
        <v>42032</v>
      </c>
      <c r="F34" s="31">
        <f t="shared" si="4"/>
        <v>42033</v>
      </c>
      <c r="G34" s="31">
        <f t="shared" si="4"/>
        <v>42034</v>
      </c>
      <c r="H34" s="31">
        <f t="shared" si="4"/>
        <v>42035</v>
      </c>
      <c r="I34" s="31">
        <f t="shared" si="4"/>
        <v>42036</v>
      </c>
    </row>
    <row r="35" spans="1:9" s="26" customFormat="1" ht="12.65" customHeight="1" x14ac:dyDescent="0.25">
      <c r="A35" s="41"/>
      <c r="B35" s="41"/>
      <c r="C35" s="32" t="str">
        <f>IFERROR(VLOOKUP(C34,JF_P[],2,0),"")</f>
        <v/>
      </c>
      <c r="D35" s="33" t="str">
        <f>IFERROR(VLOOKUP(D34,JF_P[],2,0),"")</f>
        <v/>
      </c>
      <c r="E35" s="33" t="str">
        <f>IFERROR(VLOOKUP(E34,JF_P[],2,0),"")</f>
        <v/>
      </c>
      <c r="F35" s="33" t="str">
        <f>IFERROR(VLOOKUP(F34,JF_P[],2,0),"")</f>
        <v/>
      </c>
      <c r="G35" s="33" t="str">
        <f>IFERROR(VLOOKUP(G34,JF_P[],2,0),"")</f>
        <v/>
      </c>
      <c r="H35" s="33" t="str">
        <f>IFERROR(VLOOKUP(H34,JF_P[],2,0),"")</f>
        <v/>
      </c>
      <c r="I35" s="33" t="str">
        <f>IFERROR(VLOOKUP(I34,JF_P[],2,0),"")</f>
        <v/>
      </c>
    </row>
    <row r="36" spans="1:9" s="29" customFormat="1" x14ac:dyDescent="0.25">
      <c r="A36" s="39"/>
      <c r="B36" s="39"/>
      <c r="C36" s="49" t="s">
        <v>12</v>
      </c>
      <c r="D36" s="50" t="s">
        <v>40</v>
      </c>
      <c r="E36" s="50" t="s">
        <v>41</v>
      </c>
      <c r="F36" s="50" t="s">
        <v>42</v>
      </c>
      <c r="G36" s="50" t="s">
        <v>30</v>
      </c>
      <c r="H36" s="50" t="s">
        <v>40</v>
      </c>
      <c r="I36" s="50" t="s">
        <v>41</v>
      </c>
    </row>
    <row r="37" spans="1:9" s="29" customFormat="1" x14ac:dyDescent="0.25">
      <c r="A37" s="39"/>
      <c r="B37" s="39"/>
      <c r="C37" s="49" t="s">
        <v>30</v>
      </c>
      <c r="D37" s="50" t="s">
        <v>44</v>
      </c>
      <c r="E37" s="50" t="s">
        <v>45</v>
      </c>
      <c r="F37" s="50" t="s">
        <v>46</v>
      </c>
      <c r="G37" s="50" t="s">
        <v>43</v>
      </c>
      <c r="H37" s="50" t="s">
        <v>44</v>
      </c>
      <c r="I37" s="50" t="s">
        <v>45</v>
      </c>
    </row>
    <row r="38" spans="1:9" s="29" customFormat="1" x14ac:dyDescent="0.25">
      <c r="A38" s="39"/>
      <c r="B38" s="39"/>
      <c r="C38" s="49" t="s">
        <v>43</v>
      </c>
      <c r="D38" s="50" t="s">
        <v>46</v>
      </c>
      <c r="E38" s="50" t="s">
        <v>47</v>
      </c>
      <c r="F38" s="50" t="s">
        <v>48</v>
      </c>
      <c r="G38" s="50" t="s">
        <v>47</v>
      </c>
      <c r="H38" s="50" t="s">
        <v>48</v>
      </c>
      <c r="I38" s="50" t="s">
        <v>49</v>
      </c>
    </row>
    <row r="39" spans="1:9" s="29" customFormat="1" x14ac:dyDescent="0.25">
      <c r="A39" s="39"/>
      <c r="B39" s="39"/>
      <c r="C39" s="49" t="s">
        <v>45</v>
      </c>
      <c r="D39" s="28"/>
      <c r="E39" s="28"/>
      <c r="F39" s="28"/>
      <c r="G39" s="50" t="s">
        <v>49</v>
      </c>
      <c r="H39" s="50" t="s">
        <v>50</v>
      </c>
      <c r="I39" s="50" t="s">
        <v>51</v>
      </c>
    </row>
    <row r="40" spans="1:9" s="29" customFormat="1" ht="13" thickBot="1" x14ac:dyDescent="0.3">
      <c r="A40" s="39"/>
      <c r="B40" s="39"/>
      <c r="C40" s="27"/>
      <c r="D40" s="28"/>
      <c r="E40" s="28"/>
      <c r="F40" s="28"/>
      <c r="G40" s="28"/>
      <c r="H40" s="28"/>
      <c r="I40" s="28"/>
    </row>
    <row r="41" spans="1:9" ht="27.5" thickTop="1" x14ac:dyDescent="0.25">
      <c r="B41" s="48">
        <f>1+INT(MIN(MOD(C41-DATE(YEAR(C41)+{-1;0;1},1,5)+WEEKDAY(DATE(YEAR(C41)+{-1;0;1},1,3)),734))/7)</f>
        <v>6</v>
      </c>
      <c r="C41" s="30">
        <f>C34+7</f>
        <v>42037</v>
      </c>
      <c r="D41" s="31">
        <f t="shared" ref="D41:I41" si="5">C41+1</f>
        <v>42038</v>
      </c>
      <c r="E41" s="31">
        <f t="shared" si="5"/>
        <v>42039</v>
      </c>
      <c r="F41" s="31">
        <f t="shared" si="5"/>
        <v>42040</v>
      </c>
      <c r="G41" s="31">
        <f t="shared" si="5"/>
        <v>42041</v>
      </c>
      <c r="H41" s="31">
        <f t="shared" si="5"/>
        <v>42042</v>
      </c>
      <c r="I41" s="31">
        <f t="shared" si="5"/>
        <v>42043</v>
      </c>
    </row>
    <row r="42" spans="1:9" s="29" customFormat="1" ht="12.65" customHeight="1" x14ac:dyDescent="0.25">
      <c r="A42" s="39"/>
      <c r="B42" s="39"/>
      <c r="C42" s="32" t="str">
        <f>IFERROR(VLOOKUP(C41,JF_P[],2,0),"")</f>
        <v/>
      </c>
      <c r="D42" s="33" t="str">
        <f>IFERROR(VLOOKUP(D41,JF_P[],2,0),"")</f>
        <v/>
      </c>
      <c r="E42" s="33" t="str">
        <f>IFERROR(VLOOKUP(E41,JF_P[],2,0),"")</f>
        <v/>
      </c>
      <c r="F42" s="33" t="str">
        <f>IFERROR(VLOOKUP(F41,JF_P[],2,0),"")</f>
        <v/>
      </c>
      <c r="G42" s="33" t="str">
        <f>IFERROR(VLOOKUP(G41,JF_P[],2,0),"")</f>
        <v/>
      </c>
      <c r="H42" s="33" t="str">
        <f>IFERROR(VLOOKUP(H41,JF_P[],2,0),"")</f>
        <v/>
      </c>
      <c r="I42" s="33" t="str">
        <f>IFERROR(VLOOKUP(I41,JF_P[],2,0),"")</f>
        <v/>
      </c>
    </row>
    <row r="43" spans="1:9" s="29" customFormat="1" x14ac:dyDescent="0.25">
      <c r="A43" s="39"/>
      <c r="B43" s="39"/>
      <c r="C43" s="14" t="s">
        <v>42</v>
      </c>
      <c r="D43" s="14" t="s">
        <v>43</v>
      </c>
      <c r="E43" s="53" t="s">
        <v>39</v>
      </c>
      <c r="F43" s="14" t="s">
        <v>40</v>
      </c>
      <c r="G43" s="14" t="s">
        <v>41</v>
      </c>
      <c r="H43" s="14" t="s">
        <v>10</v>
      </c>
      <c r="I43" s="14" t="s">
        <v>11</v>
      </c>
    </row>
    <row r="44" spans="1:9" s="29" customFormat="1" x14ac:dyDescent="0.25">
      <c r="A44" s="39"/>
      <c r="B44" s="39"/>
      <c r="C44" s="14" t="s">
        <v>46</v>
      </c>
      <c r="D44" s="14" t="s">
        <v>47</v>
      </c>
      <c r="E44" s="14" t="s">
        <v>30</v>
      </c>
      <c r="F44" s="14" t="s">
        <v>45</v>
      </c>
      <c r="G44" s="14" t="s">
        <v>46</v>
      </c>
      <c r="H44" s="14" t="s">
        <v>42</v>
      </c>
      <c r="I44" s="14" t="s">
        <v>43</v>
      </c>
    </row>
    <row r="45" spans="1:9" s="29" customFormat="1" x14ac:dyDescent="0.25">
      <c r="A45" s="39"/>
      <c r="B45" s="39"/>
      <c r="C45" s="14" t="s">
        <v>50</v>
      </c>
      <c r="D45" s="14" t="s">
        <v>51</v>
      </c>
      <c r="E45" s="14" t="s">
        <v>44</v>
      </c>
      <c r="F45" s="14" t="s">
        <v>49</v>
      </c>
      <c r="G45" s="14" t="s">
        <v>50</v>
      </c>
      <c r="H45" s="14" t="s">
        <v>47</v>
      </c>
      <c r="I45" s="14" t="s">
        <v>48</v>
      </c>
    </row>
    <row r="46" spans="1:9" s="29" customFormat="1" x14ac:dyDescent="0.25">
      <c r="A46" s="39"/>
      <c r="B46" s="39"/>
      <c r="C46" s="14" t="s">
        <v>52</v>
      </c>
      <c r="D46" s="14" t="s">
        <v>53</v>
      </c>
      <c r="E46" s="14" t="s">
        <v>48</v>
      </c>
      <c r="F46" s="14" t="s">
        <v>53</v>
      </c>
      <c r="G46" s="14" t="s">
        <v>54</v>
      </c>
      <c r="H46" s="14" t="s">
        <v>51</v>
      </c>
      <c r="I46" s="14" t="s">
        <v>52</v>
      </c>
    </row>
    <row r="47" spans="1:9" s="29" customFormat="1" x14ac:dyDescent="0.25">
      <c r="A47" s="39"/>
      <c r="B47" s="39"/>
      <c r="C47"/>
      <c r="D47"/>
      <c r="E47" s="14" t="s">
        <v>52</v>
      </c>
      <c r="F47" s="14" t="s">
        <v>55</v>
      </c>
      <c r="G47" s="14" t="s">
        <v>56</v>
      </c>
      <c r="H47" s="14" t="s">
        <v>55</v>
      </c>
      <c r="I47" s="14" t="s">
        <v>56</v>
      </c>
    </row>
    <row r="48" spans="1:9" s="29" customFormat="1" x14ac:dyDescent="0.25">
      <c r="A48" s="39"/>
      <c r="B48" s="39"/>
      <c r="C48"/>
      <c r="D48"/>
      <c r="E48" s="14" t="s">
        <v>54</v>
      </c>
      <c r="F48" s="54" t="s">
        <v>93</v>
      </c>
      <c r="G48"/>
      <c r="H48" s="14" t="s">
        <v>57</v>
      </c>
      <c r="I48" s="14" t="s">
        <v>58</v>
      </c>
    </row>
    <row r="49" spans="1:9" s="29" customFormat="1" x14ac:dyDescent="0.25">
      <c r="A49" s="39"/>
      <c r="B49" s="39"/>
      <c r="C49"/>
      <c r="D49"/>
      <c r="E49" s="18" t="s">
        <v>64</v>
      </c>
      <c r="F49"/>
      <c r="G49"/>
      <c r="H49"/>
      <c r="I49"/>
    </row>
    <row r="50" spans="1:9" s="29" customFormat="1" x14ac:dyDescent="0.25">
      <c r="A50" s="39"/>
      <c r="B50" s="39"/>
      <c r="C50"/>
      <c r="D50"/>
      <c r="E50" s="19" t="s">
        <v>65</v>
      </c>
      <c r="F50"/>
      <c r="G50"/>
      <c r="H50"/>
      <c r="I50"/>
    </row>
    <row r="51" spans="1:9" s="29" customFormat="1" x14ac:dyDescent="0.25">
      <c r="A51" s="39"/>
      <c r="B51" s="39"/>
      <c r="C51"/>
      <c r="D51"/>
      <c r="E51" s="15" t="s">
        <v>66</v>
      </c>
      <c r="F51"/>
      <c r="G51"/>
      <c r="H51"/>
      <c r="I51"/>
    </row>
    <row r="52" spans="1:9" s="29" customFormat="1" x14ac:dyDescent="0.25">
      <c r="A52" s="39"/>
      <c r="B52" s="39"/>
      <c r="C52"/>
      <c r="D52"/>
      <c r="E52"/>
      <c r="F52"/>
      <c r="G52"/>
      <c r="H52"/>
      <c r="I52"/>
    </row>
  </sheetData>
  <mergeCells count="1">
    <mergeCell ref="C4:I4"/>
  </mergeCells>
  <conditionalFormatting sqref="C9:I9 C26:I26 C41:I41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8:I18">
    <cfRule type="expression" dxfId="1" priority="2">
      <formula>MONTH(C18)&lt;&gt;$E$2</formula>
    </cfRule>
  </conditionalFormatting>
  <conditionalFormatting sqref="C34:I34">
    <cfRule type="expression" dxfId="0" priority="1">
      <formula>MONTH(C34)&lt;&gt;$E$2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42" customWidth="1"/>
    <col min="2" max="7" width="8" style="43" customWidth="1"/>
    <col min="8" max="16384" width="10.81640625" style="42"/>
  </cols>
  <sheetData>
    <row r="1" spans="1:7" x14ac:dyDescent="0.25">
      <c r="B1" s="43" t="s">
        <v>83</v>
      </c>
      <c r="C1" s="43" t="s">
        <v>84</v>
      </c>
      <c r="D1" s="43" t="s">
        <v>85</v>
      </c>
      <c r="E1" s="43" t="s">
        <v>86</v>
      </c>
      <c r="F1" s="43" t="s">
        <v>87</v>
      </c>
      <c r="G1" s="43" t="s">
        <v>88</v>
      </c>
    </row>
    <row r="2" spans="1:7" x14ac:dyDescent="0.25">
      <c r="A2" s="42" t="s">
        <v>89</v>
      </c>
      <c r="B2" s="45">
        <v>6</v>
      </c>
      <c r="C2" s="43">
        <f>B2+B3+3</f>
        <v>9</v>
      </c>
      <c r="D2" s="43">
        <f t="shared" ref="D2:G2" si="0">C2+C3+3</f>
        <v>18</v>
      </c>
      <c r="E2" s="43">
        <f t="shared" si="0"/>
        <v>26</v>
      </c>
      <c r="F2" s="43">
        <f t="shared" si="0"/>
        <v>34</v>
      </c>
      <c r="G2" s="43">
        <f t="shared" si="0"/>
        <v>41</v>
      </c>
    </row>
    <row r="3" spans="1:7" x14ac:dyDescent="0.25">
      <c r="A3" s="42" t="s">
        <v>90</v>
      </c>
      <c r="B3" s="45">
        <v>0</v>
      </c>
      <c r="C3" s="45">
        <v>6</v>
      </c>
      <c r="D3" s="45">
        <v>5</v>
      </c>
      <c r="E3" s="45">
        <v>5</v>
      </c>
      <c r="F3" s="45">
        <v>4</v>
      </c>
      <c r="G3" s="45">
        <v>9</v>
      </c>
    </row>
    <row r="4" spans="1:7" x14ac:dyDescent="0.25">
      <c r="A4" s="42" t="s">
        <v>91</v>
      </c>
      <c r="B4" s="43">
        <f>B2+2</f>
        <v>8</v>
      </c>
      <c r="C4" s="43">
        <f t="shared" ref="C4:G4" si="1">C2+2</f>
        <v>11</v>
      </c>
      <c r="D4" s="43">
        <f t="shared" si="1"/>
        <v>20</v>
      </c>
      <c r="E4" s="43">
        <f t="shared" si="1"/>
        <v>28</v>
      </c>
      <c r="F4" s="43">
        <f t="shared" si="1"/>
        <v>36</v>
      </c>
      <c r="G4" s="43">
        <f t="shared" si="1"/>
        <v>43</v>
      </c>
    </row>
    <row r="5" spans="1:7" x14ac:dyDescent="0.25">
      <c r="A5" s="42" t="s">
        <v>92</v>
      </c>
      <c r="B5" s="43">
        <f>B2+1+B3</f>
        <v>7</v>
      </c>
      <c r="C5" s="43">
        <f t="shared" ref="C5:G5" si="2">C2+1+C3</f>
        <v>16</v>
      </c>
      <c r="D5" s="43">
        <f t="shared" si="2"/>
        <v>24</v>
      </c>
      <c r="E5" s="43">
        <f t="shared" si="2"/>
        <v>32</v>
      </c>
      <c r="F5" s="43">
        <f t="shared" si="2"/>
        <v>39</v>
      </c>
      <c r="G5" s="43">
        <f t="shared" si="2"/>
        <v>51</v>
      </c>
    </row>
    <row r="8" spans="1:7" x14ac:dyDescent="0.25">
      <c r="B8" s="44"/>
      <c r="C8" s="44"/>
      <c r="D8" s="44"/>
      <c r="E8" s="44"/>
      <c r="F8" s="44"/>
      <c r="G8" s="44"/>
    </row>
    <row r="14" spans="1:7" x14ac:dyDescent="0.25">
      <c r="B14" s="44"/>
      <c r="C14" s="44"/>
      <c r="D14" s="44"/>
      <c r="E14" s="44"/>
      <c r="F14" s="44"/>
      <c r="G14" s="44"/>
    </row>
    <row r="20" spans="2:7" x14ac:dyDescent="0.25">
      <c r="B20" s="44"/>
      <c r="C20" s="44"/>
      <c r="D20" s="44"/>
      <c r="E20" s="44"/>
      <c r="F20" s="44"/>
      <c r="G20" s="4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34">
        <f>Mensuel!C2</f>
        <v>2015</v>
      </c>
      <c r="B1" s="36" t="s">
        <v>68</v>
      </c>
      <c r="C1" s="36" t="s">
        <v>69</v>
      </c>
    </row>
    <row r="2" spans="1:3" x14ac:dyDescent="0.25">
      <c r="A2" s="35"/>
      <c r="B2" s="37">
        <f>IF(WEEKDAY(B3,2)=2,B3-1,0)</f>
        <v>0</v>
      </c>
      <c r="C2" s="35" t="s">
        <v>70</v>
      </c>
    </row>
    <row r="3" spans="1:3" x14ac:dyDescent="0.25">
      <c r="A3" s="35"/>
      <c r="B3" s="38">
        <f>DATE(A1,1,1)</f>
        <v>42005</v>
      </c>
      <c r="C3" s="35" t="s">
        <v>71</v>
      </c>
    </row>
    <row r="4" spans="1:3" x14ac:dyDescent="0.25">
      <c r="A4" s="35"/>
      <c r="B4" s="37">
        <f>IF(WEEKDAY(B3,2)=4,B3+1,0)</f>
        <v>42006</v>
      </c>
      <c r="C4" s="35" t="s">
        <v>70</v>
      </c>
    </row>
    <row r="5" spans="1:3" x14ac:dyDescent="0.25">
      <c r="A5" s="35"/>
      <c r="B5" s="3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42099</v>
      </c>
      <c r="C5" s="35" t="s">
        <v>72</v>
      </c>
    </row>
    <row r="6" spans="1:3" x14ac:dyDescent="0.25">
      <c r="A6" s="35"/>
      <c r="B6" s="38">
        <f>B5+1</f>
        <v>42100</v>
      </c>
      <c r="C6" s="35" t="s">
        <v>73</v>
      </c>
    </row>
    <row r="7" spans="1:3" x14ac:dyDescent="0.25">
      <c r="A7" s="35"/>
      <c r="B7" s="37">
        <f>IF(WEEKDAY(B8,2)=2,B8-1,0)</f>
        <v>0</v>
      </c>
      <c r="C7" s="35" t="s">
        <v>70</v>
      </c>
    </row>
    <row r="8" spans="1:3" x14ac:dyDescent="0.25">
      <c r="A8" s="35"/>
      <c r="B8" s="38">
        <f>DATE(A1,5,1)</f>
        <v>42125</v>
      </c>
      <c r="C8" s="35" t="s">
        <v>74</v>
      </c>
    </row>
    <row r="9" spans="1:3" x14ac:dyDescent="0.25">
      <c r="A9" s="35"/>
      <c r="B9" s="37">
        <f>IF(WEEKDAY(B8,2)=4,B8+1,0)</f>
        <v>0</v>
      </c>
      <c r="C9" s="35" t="s">
        <v>70</v>
      </c>
    </row>
    <row r="10" spans="1:3" x14ac:dyDescent="0.25">
      <c r="A10" s="35"/>
      <c r="B10" s="37">
        <f>IF(WEEKDAY(B11,2)=2,B11-1,0)</f>
        <v>0</v>
      </c>
      <c r="C10" s="35" t="s">
        <v>70</v>
      </c>
    </row>
    <row r="11" spans="1:3" x14ac:dyDescent="0.25">
      <c r="A11" s="35"/>
      <c r="B11" s="38">
        <f>DATE(A1,5,8)</f>
        <v>42132</v>
      </c>
      <c r="C11" s="35" t="s">
        <v>75</v>
      </c>
    </row>
    <row r="12" spans="1:3" x14ac:dyDescent="0.25">
      <c r="A12" s="35"/>
      <c r="B12" s="37">
        <f>IF(WEEKDAY(B11,2)=4,B11+1,0)</f>
        <v>0</v>
      </c>
      <c r="C12" s="35" t="s">
        <v>70</v>
      </c>
    </row>
    <row r="13" spans="1:3" x14ac:dyDescent="0.25">
      <c r="A13" s="35"/>
      <c r="B13" s="38">
        <f>B5+39</f>
        <v>42138</v>
      </c>
      <c r="C13" s="35" t="s">
        <v>76</v>
      </c>
    </row>
    <row r="14" spans="1:3" x14ac:dyDescent="0.25">
      <c r="A14" s="35"/>
      <c r="B14" s="37">
        <f>IF(WEEKDAY(B13,2)=4,B13+1,0)</f>
        <v>42139</v>
      </c>
      <c r="C14" s="35" t="s">
        <v>70</v>
      </c>
    </row>
    <row r="15" spans="1:3" x14ac:dyDescent="0.25">
      <c r="A15" s="35"/>
      <c r="B15" s="38">
        <f>B5+50</f>
        <v>42149</v>
      </c>
      <c r="C15" s="35" t="s">
        <v>77</v>
      </c>
    </row>
    <row r="16" spans="1:3" x14ac:dyDescent="0.25">
      <c r="A16" s="35"/>
      <c r="B16" s="37">
        <f>IF(WEEKDAY(B17,2)=2,B17-1,0)</f>
        <v>42198</v>
      </c>
      <c r="C16" s="35" t="s">
        <v>70</v>
      </c>
    </row>
    <row r="17" spans="1:3" x14ac:dyDescent="0.25">
      <c r="A17" s="35"/>
      <c r="B17" s="38">
        <f>DATE(A1,7,14)</f>
        <v>42199</v>
      </c>
      <c r="C17" s="35" t="s">
        <v>78</v>
      </c>
    </row>
    <row r="18" spans="1:3" x14ac:dyDescent="0.25">
      <c r="A18" s="35"/>
      <c r="B18" s="37">
        <f>IF(WEEKDAY(B17,2)=4,B17+1,0)</f>
        <v>0</v>
      </c>
      <c r="C18" s="35" t="s">
        <v>70</v>
      </c>
    </row>
    <row r="19" spans="1:3" x14ac:dyDescent="0.25">
      <c r="A19" s="35"/>
      <c r="B19" s="37">
        <f>IF(WEEKDAY(B20,2)=2,B20-1,0)</f>
        <v>0</v>
      </c>
      <c r="C19" s="35" t="s">
        <v>70</v>
      </c>
    </row>
    <row r="20" spans="1:3" x14ac:dyDescent="0.25">
      <c r="A20" s="35"/>
      <c r="B20" s="38">
        <f>DATE(A1,8,15)</f>
        <v>42231</v>
      </c>
      <c r="C20" s="35" t="s">
        <v>79</v>
      </c>
    </row>
    <row r="21" spans="1:3" x14ac:dyDescent="0.25">
      <c r="A21" s="35"/>
      <c r="B21" s="37">
        <f>IF(WEEKDAY(B20,2)=4,B20+1,0)</f>
        <v>0</v>
      </c>
      <c r="C21" s="35" t="s">
        <v>70</v>
      </c>
    </row>
    <row r="22" spans="1:3" x14ac:dyDescent="0.25">
      <c r="A22" s="35"/>
      <c r="B22" s="37">
        <f>IF(WEEKDAY(B23,2)=2,B23-1,0)</f>
        <v>0</v>
      </c>
      <c r="C22" s="35" t="s">
        <v>70</v>
      </c>
    </row>
    <row r="23" spans="1:3" x14ac:dyDescent="0.25">
      <c r="A23" s="35"/>
      <c r="B23" s="38">
        <f>DATE(A1,11,1)</f>
        <v>42309</v>
      </c>
      <c r="C23" s="35" t="s">
        <v>80</v>
      </c>
    </row>
    <row r="24" spans="1:3" x14ac:dyDescent="0.25">
      <c r="A24" s="35"/>
      <c r="B24" s="37">
        <f>IF(WEEKDAY(B23,2)=4,B23+1,0)</f>
        <v>0</v>
      </c>
      <c r="C24" s="35" t="s">
        <v>70</v>
      </c>
    </row>
    <row r="25" spans="1:3" x14ac:dyDescent="0.25">
      <c r="A25" s="35"/>
      <c r="B25" s="37">
        <f>IF(WEEKDAY(B26,2)=2,B26-1,0)</f>
        <v>0</v>
      </c>
      <c r="C25" s="35" t="s">
        <v>70</v>
      </c>
    </row>
    <row r="26" spans="1:3" x14ac:dyDescent="0.25">
      <c r="A26" s="35"/>
      <c r="B26" s="38">
        <f>DATE(A1,11,11)</f>
        <v>42319</v>
      </c>
      <c r="C26" s="35" t="s">
        <v>81</v>
      </c>
    </row>
    <row r="27" spans="1:3" x14ac:dyDescent="0.25">
      <c r="A27" s="35"/>
      <c r="B27" s="37">
        <f>IF(WEEKDAY(B26,2)=4,B26+1,0)</f>
        <v>0</v>
      </c>
      <c r="C27" s="35" t="s">
        <v>70</v>
      </c>
    </row>
    <row r="28" spans="1:3" x14ac:dyDescent="0.25">
      <c r="A28" s="35"/>
      <c r="B28" s="37">
        <f>IF(WEEKDAY(B29,2)=2,B29-1,0)</f>
        <v>0</v>
      </c>
      <c r="C28" s="35" t="s">
        <v>70</v>
      </c>
    </row>
    <row r="29" spans="1:3" x14ac:dyDescent="0.25">
      <c r="A29" s="35"/>
      <c r="B29" s="38">
        <f>DATE(A1,12,25)</f>
        <v>42363</v>
      </c>
      <c r="C29" s="35" t="s">
        <v>82</v>
      </c>
    </row>
    <row r="30" spans="1:3" x14ac:dyDescent="0.25">
      <c r="A30" s="35"/>
      <c r="B30" s="37">
        <f>IF(WEEKDAY(B29,2)=4,B29+1,0)</f>
        <v>0</v>
      </c>
      <c r="C30" s="35" t="s">
        <v>70</v>
      </c>
    </row>
    <row r="31" spans="1:3" x14ac:dyDescent="0.25">
      <c r="A31" s="35"/>
      <c r="B31" s="37">
        <f>IF(WEEKDAY(B32,2)=2,B32-1,0)</f>
        <v>0</v>
      </c>
      <c r="C31" s="35" t="s">
        <v>70</v>
      </c>
    </row>
    <row r="32" spans="1:3" x14ac:dyDescent="0.25">
      <c r="A32" s="35"/>
      <c r="B32" s="38">
        <f>DATE(A1+1,1,1)</f>
        <v>42370</v>
      </c>
      <c r="C32" s="35" t="s">
        <v>71</v>
      </c>
    </row>
    <row r="33" spans="2:3" x14ac:dyDescent="0.25">
      <c r="B33" s="37">
        <f>IF(WEEKDAY(B32,2)=4,B32+1,0)</f>
        <v>0</v>
      </c>
      <c r="C33" s="35" t="s">
        <v>70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 Staelens</cp:lastModifiedBy>
  <cp:revision/>
  <cp:lastPrinted>2015-06-05T18:05:38Z</cp:lastPrinted>
  <dcterms:created xsi:type="dcterms:W3CDTF">2015-02-17T18:38:59Z</dcterms:created>
  <dcterms:modified xsi:type="dcterms:W3CDTF">2015-06-06T17:31:46Z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